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mc:AlternateContent xmlns:mc="http://schemas.openxmlformats.org/markup-compatibility/2006">
    <mc:Choice Requires="x15">
      <x15ac:absPath xmlns:x15ac="http://schemas.microsoft.com/office/spreadsheetml/2010/11/ac" url="https://vinhunieduvn0-my.sharepoint.com/personal/thanhdd_vinhuni_edu_vn/Documents/Đánh giá chương trình đào tạo/Tiêu chuẩn 6 - Chính thức/Tiêu chí 6.5/H6.06.05.05/"/>
    </mc:Choice>
  </mc:AlternateContent>
  <xr:revisionPtr revIDLastSave="0" documentId="8_{5F6BDB54-129B-4257-9934-4BC0F4031FFA}" xr6:coauthVersionLast="47" xr6:coauthVersionMax="47" xr10:uidLastSave="{00000000-0000-0000-0000-000000000000}"/>
  <bookViews>
    <workbookView xWindow="-108" yWindow="-108" windowWidth="23256" windowHeight="12456" tabRatio="965" firstSheet="6" activeTab="10" xr2:uid="{00000000-000D-0000-FFFF-FFFF00000000}"/>
  </bookViews>
  <sheets>
    <sheet name="phần 1 - đánh giá 2022" sheetId="79" r:id="rId1"/>
    <sheet name="Bieu 1-Tong hop quy mo ok" sheetId="52" r:id="rId2"/>
    <sheet name="Bieu 1a - Quy mo Chinh quy ok" sheetId="1" r:id="rId3"/>
    <sheet name="Bieu 1b - Quy mo Sau dai hoc ok" sheetId="2" r:id="rId4"/>
    <sheet name="Bieu 1c- Quy mo VLVH - TX ok" sheetId="3" r:id="rId5"/>
    <sheet name="Bieu 2 tong hop ok" sheetId="69" r:id="rId6"/>
    <sheet name="Biểu 2a- Khoa... ok" sheetId="34" r:id="rId7"/>
    <sheet name="Bieu 3a-Tong gio chuan chi ok" sheetId="77" r:id="rId8"/>
    <sheet name="Bieu 4a-KP TH thí nghiệm ok" sheetId="12" r:id="rId9"/>
    <sheet name=" Biểu 5- NC mua sắm schua ok" sheetId="84" r:id="rId10"/>
    <sheet name="Bieu 6 KH CB " sheetId="78" r:id="rId11"/>
    <sheet name="Thong tin can bo" sheetId="76" r:id="rId12"/>
    <sheet name="Bieu7a-ke hoach NCKH" sheetId="15" r:id="rId13"/>
    <sheet name="Bieu 7b Ke hoach cong bo" sheetId="73" r:id="rId14"/>
    <sheet name="Bieu 8a Bien soan GT" sheetId="44" r:id="rId15"/>
    <sheet name="Biểu 10c-BDĐT CCNH" sheetId="75" r:id="rId16"/>
    <sheet name="Tổng hợp thu ok" sheetId="87" r:id="rId17"/>
    <sheet name="Biểu 9a- thu theo TC" sheetId="85" r:id="rId18"/>
    <sheet name="Biểu 9b- thu theo niên chế" sheetId="86" r:id="rId19"/>
    <sheet name="Biểu 10 Ke hoạch chi ok" sheetId="18" r:id="rId20"/>
    <sheet name="Bieu so lieu ThuNhap 2021" sheetId="67" r:id="rId21"/>
  </sheets>
  <externalReferences>
    <externalReference r:id="rId22"/>
    <externalReference r:id="rId23"/>
    <externalReference r:id="rId24"/>
    <externalReference r:id="rId25"/>
  </externalReferences>
  <definedNames>
    <definedName name="_xlnm.Print_Area" localSheetId="19">'Biểu 10 Ke hoạch chi ok'!$A$1:$D$69</definedName>
    <definedName name="_xlnm.Print_Area" localSheetId="2">'Bieu 1a - Quy mo Chinh quy ok'!$A$1:$O$109</definedName>
    <definedName name="_xlnm.Print_Area" localSheetId="3">'Bieu 1b - Quy mo Sau dai hoc ok'!$A$1:$N$79</definedName>
    <definedName name="_xlnm.Print_Area" localSheetId="4">'Bieu 1c- Quy mo VLVH - TX ok'!$A$1:$N$75</definedName>
    <definedName name="_xlnm.Print_Area" localSheetId="6">'Biểu 2a- Khoa... ok'!$A$1:$L$174</definedName>
    <definedName name="_xlnm.Print_Area" localSheetId="7">'Bieu 3a-Tong gio chuan chi ok'!$A$1:$P$67</definedName>
    <definedName name="_xlnm.Print_Area" localSheetId="8">'Bieu 4a-KP TH thí nghiệm ok'!$A$1:$K$116</definedName>
    <definedName name="_xlnm.Print_Area" localSheetId="14">'Bieu 8a Bien soan GT'!$A$1:$J$21</definedName>
    <definedName name="_xlnm.Print_Area" localSheetId="12">'Bieu7a-ke hoach NCKH'!$A$1:$H$41</definedName>
    <definedName name="_xlnm.Print_Titles" localSheetId="19">'Biểu 10 Ke hoạch chi ok'!$6:$6</definedName>
    <definedName name="_xlnm.Print_Titles" localSheetId="2">'Bieu 1a - Quy mo Chinh quy ok'!$6:$6</definedName>
    <definedName name="_xlnm.Print_Titles" localSheetId="3">'Bieu 1b - Quy mo Sau dai hoc ok'!$6:$6</definedName>
    <definedName name="_xlnm.Print_Titles" localSheetId="4">'Bieu 1c- Quy mo VLVH - TX ok'!$6:$6</definedName>
    <definedName name="_xlnm.Print_Titles" localSheetId="12">'Bieu7a-ke hoach NCKH'!$6:$6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34" i="34" l="1"/>
  <c r="C24" i="78" l="1"/>
  <c r="F110" i="84" l="1"/>
  <c r="P57" i="78"/>
  <c r="C25" i="18" s="1"/>
  <c r="C41" i="18"/>
  <c r="C53" i="18"/>
  <c r="C59" i="18"/>
  <c r="C46" i="18"/>
  <c r="C45" i="18"/>
  <c r="C36" i="18"/>
  <c r="N91" i="78"/>
  <c r="N75" i="78"/>
  <c r="C51" i="18" s="1"/>
  <c r="C13" i="18"/>
  <c r="C23" i="87"/>
  <c r="C12" i="87"/>
  <c r="C10" i="87"/>
  <c r="C9" i="87"/>
  <c r="R8" i="86"/>
  <c r="R16" i="86"/>
  <c r="R29" i="86"/>
  <c r="R28" i="86" s="1"/>
  <c r="R20" i="86" s="1"/>
  <c r="R9" i="86"/>
  <c r="R10" i="86"/>
  <c r="R13" i="86"/>
  <c r="R26" i="86"/>
  <c r="R25" i="86" s="1"/>
  <c r="R21" i="86" s="1"/>
  <c r="R14" i="86"/>
  <c r="Q26" i="86"/>
  <c r="R13" i="85"/>
  <c r="R10" i="85"/>
  <c r="R9" i="85"/>
  <c r="R7" i="85"/>
  <c r="R12" i="85"/>
  <c r="R11" i="85"/>
  <c r="R8" i="85"/>
  <c r="R30" i="86"/>
  <c r="M26" i="86"/>
  <c r="K26" i="86"/>
  <c r="I26" i="86"/>
  <c r="E26" i="86"/>
  <c r="R22" i="86"/>
  <c r="R18" i="86"/>
  <c r="R17" i="86"/>
  <c r="J9" i="69"/>
  <c r="F12" i="15"/>
  <c r="F34" i="15"/>
  <c r="D12" i="15"/>
  <c r="D14" i="15"/>
  <c r="H130" i="84"/>
  <c r="K130" i="84"/>
  <c r="J130" i="84"/>
  <c r="J131" i="84" s="1"/>
  <c r="H125" i="84"/>
  <c r="H128" i="84"/>
  <c r="H127" i="84"/>
  <c r="H126" i="84"/>
  <c r="F126" i="84"/>
  <c r="H112" i="84"/>
  <c r="H94" i="84"/>
  <c r="H95" i="84"/>
  <c r="H98" i="84"/>
  <c r="H97" i="84"/>
  <c r="H96" i="84"/>
  <c r="F96" i="84"/>
  <c r="F59" i="84"/>
  <c r="F50" i="84"/>
  <c r="H39" i="84"/>
  <c r="H41" i="84"/>
  <c r="H40" i="84"/>
  <c r="H38" i="84" s="1"/>
  <c r="F39" i="84"/>
  <c r="I111" i="12"/>
  <c r="I100" i="12"/>
  <c r="C9" i="69"/>
  <c r="I9" i="69"/>
  <c r="I16" i="69"/>
  <c r="H124" i="84" l="1"/>
  <c r="H37" i="84"/>
  <c r="R32" i="86"/>
  <c r="D29" i="15"/>
  <c r="F29" i="15"/>
  <c r="F30" i="15"/>
  <c r="F32" i="15"/>
  <c r="F31" i="15"/>
  <c r="D25" i="15" l="1"/>
  <c r="F25" i="15" s="1"/>
  <c r="D24" i="15"/>
  <c r="F24" i="15" s="1"/>
  <c r="F23" i="15" s="1"/>
  <c r="D23" i="15" l="1"/>
  <c r="F14" i="15" l="1"/>
  <c r="H10" i="69" l="1"/>
  <c r="D16" i="69"/>
  <c r="D9" i="69"/>
  <c r="I90" i="12"/>
  <c r="C56" i="18"/>
  <c r="C62" i="18"/>
  <c r="C60" i="18"/>
  <c r="C55" i="18"/>
  <c r="C54" i="18" s="1"/>
  <c r="C35" i="18"/>
  <c r="C31" i="18"/>
  <c r="C33" i="18"/>
  <c r="C30" i="18"/>
  <c r="C29" i="18"/>
  <c r="I8" i="12"/>
  <c r="C16" i="18"/>
  <c r="C11" i="18"/>
  <c r="Q63" i="77"/>
  <c r="C10" i="18"/>
  <c r="C9" i="18"/>
  <c r="C8" i="18" s="1"/>
  <c r="H8" i="84"/>
  <c r="H133" i="84"/>
  <c r="H134" i="84"/>
  <c r="H135" i="84"/>
  <c r="H136" i="84"/>
  <c r="H132" i="84"/>
  <c r="H80" i="84"/>
  <c r="H81" i="84"/>
  <c r="H82" i="84"/>
  <c r="H83" i="84"/>
  <c r="H84" i="84"/>
  <c r="H85" i="84"/>
  <c r="H86" i="84"/>
  <c r="H87" i="84"/>
  <c r="H88" i="84"/>
  <c r="H89" i="84"/>
  <c r="H90" i="84"/>
  <c r="H91" i="84"/>
  <c r="H92" i="84"/>
  <c r="H93" i="84"/>
  <c r="H79" i="84"/>
  <c r="H66" i="84"/>
  <c r="H67" i="84"/>
  <c r="H68" i="84"/>
  <c r="H69" i="84"/>
  <c r="H70" i="84"/>
  <c r="H71" i="84"/>
  <c r="H72" i="84"/>
  <c r="H73" i="84"/>
  <c r="H74" i="84"/>
  <c r="H75" i="84"/>
  <c r="H76" i="84"/>
  <c r="H77" i="84"/>
  <c r="H65" i="84"/>
  <c r="C10" i="69"/>
  <c r="C16" i="69"/>
  <c r="I101" i="12"/>
  <c r="H20" i="84"/>
  <c r="H21" i="84"/>
  <c r="H22" i="84"/>
  <c r="H23" i="84"/>
  <c r="H24" i="84"/>
  <c r="H25" i="84"/>
  <c r="H26" i="84"/>
  <c r="H27" i="84"/>
  <c r="H28" i="84"/>
  <c r="H29" i="84"/>
  <c r="H30" i="84"/>
  <c r="H31" i="84"/>
  <c r="H32" i="84"/>
  <c r="H33" i="84"/>
  <c r="H34" i="84"/>
  <c r="H35" i="84"/>
  <c r="H36" i="84"/>
  <c r="H19" i="84"/>
  <c r="H14" i="84"/>
  <c r="H15" i="84"/>
  <c r="H16" i="84"/>
  <c r="H17" i="84"/>
  <c r="H13" i="84"/>
  <c r="H12" i="84" s="1"/>
  <c r="J90" i="12"/>
  <c r="F90" i="12"/>
  <c r="F106" i="12"/>
  <c r="F98" i="12"/>
  <c r="F95" i="12"/>
  <c r="F92" i="12"/>
  <c r="I106" i="12"/>
  <c r="I98" i="12"/>
  <c r="I95" i="12"/>
  <c r="I92" i="12"/>
  <c r="J106" i="12"/>
  <c r="J70" i="12"/>
  <c r="J72" i="12"/>
  <c r="J73" i="12"/>
  <c r="J74" i="12"/>
  <c r="J75" i="12"/>
  <c r="J76" i="12"/>
  <c r="J77" i="12"/>
  <c r="J78" i="12"/>
  <c r="J79" i="12"/>
  <c r="J80" i="12"/>
  <c r="J81" i="12"/>
  <c r="J82" i="12"/>
  <c r="J83" i="12"/>
  <c r="J84" i="12"/>
  <c r="J85" i="12"/>
  <c r="J86" i="12"/>
  <c r="J87" i="12"/>
  <c r="J88" i="12"/>
  <c r="J71" i="12"/>
  <c r="G70" i="12"/>
  <c r="H70" i="12"/>
  <c r="I70" i="12"/>
  <c r="K70" i="12"/>
  <c r="F70" i="12"/>
  <c r="J54" i="12"/>
  <c r="J56" i="12"/>
  <c r="J57" i="12"/>
  <c r="J58" i="12"/>
  <c r="J59" i="12"/>
  <c r="J60" i="12"/>
  <c r="J61" i="12"/>
  <c r="J62" i="12"/>
  <c r="J63" i="12"/>
  <c r="J64" i="12"/>
  <c r="J65" i="12"/>
  <c r="J66" i="12"/>
  <c r="J67" i="12"/>
  <c r="J68" i="12"/>
  <c r="J69" i="12"/>
  <c r="J55" i="12"/>
  <c r="G54" i="12"/>
  <c r="H54" i="12"/>
  <c r="I54" i="12"/>
  <c r="K54" i="12"/>
  <c r="F54" i="12"/>
  <c r="J44" i="12"/>
  <c r="J45" i="12"/>
  <c r="J46" i="12"/>
  <c r="J47" i="12"/>
  <c r="J48" i="12"/>
  <c r="J49" i="12"/>
  <c r="J42" i="12" s="1"/>
  <c r="J50" i="12"/>
  <c r="J51" i="12"/>
  <c r="J52" i="12"/>
  <c r="J53" i="12"/>
  <c r="J40" i="12"/>
  <c r="J43" i="12"/>
  <c r="I42" i="12"/>
  <c r="H42" i="12"/>
  <c r="G42" i="12"/>
  <c r="F42" i="12"/>
  <c r="J30" i="12"/>
  <c r="J32" i="12"/>
  <c r="J33" i="12"/>
  <c r="J34" i="12"/>
  <c r="J35" i="12"/>
  <c r="J36" i="12"/>
  <c r="J37" i="12"/>
  <c r="J38" i="12"/>
  <c r="J39" i="12"/>
  <c r="J41" i="12"/>
  <c r="J31" i="12"/>
  <c r="I30" i="12"/>
  <c r="H30" i="12"/>
  <c r="F30" i="12"/>
  <c r="J11" i="12"/>
  <c r="J12" i="12"/>
  <c r="J13" i="12"/>
  <c r="J14" i="12"/>
  <c r="J15" i="12"/>
  <c r="J16" i="12"/>
  <c r="J9" i="12" s="1"/>
  <c r="J17" i="12"/>
  <c r="J18" i="12"/>
  <c r="J19" i="12"/>
  <c r="J20" i="12"/>
  <c r="J21" i="12"/>
  <c r="J22" i="12"/>
  <c r="J23" i="12"/>
  <c r="J24" i="12"/>
  <c r="J25" i="12"/>
  <c r="J26" i="12"/>
  <c r="J27" i="12"/>
  <c r="J28" i="12"/>
  <c r="J29" i="12"/>
  <c r="J10" i="12"/>
  <c r="I9" i="12"/>
  <c r="H9" i="12"/>
  <c r="F9" i="12"/>
  <c r="E22" i="79"/>
  <c r="E63" i="77"/>
  <c r="F63" i="77"/>
  <c r="G63" i="77"/>
  <c r="H63" i="77"/>
  <c r="I63" i="77"/>
  <c r="J63" i="77"/>
  <c r="K63" i="77"/>
  <c r="L63" i="77"/>
  <c r="M63" i="77"/>
  <c r="N63" i="77"/>
  <c r="O63" i="77"/>
  <c r="D63" i="77"/>
  <c r="O57" i="77"/>
  <c r="O58" i="77"/>
  <c r="O59" i="77"/>
  <c r="O60" i="77"/>
  <c r="O61" i="77"/>
  <c r="O62" i="77"/>
  <c r="N57" i="77"/>
  <c r="N58" i="77"/>
  <c r="N59" i="77"/>
  <c r="N60" i="77"/>
  <c r="N61" i="77"/>
  <c r="N62" i="77"/>
  <c r="N55" i="77" s="1"/>
  <c r="M57" i="77"/>
  <c r="M58" i="77"/>
  <c r="M59" i="77"/>
  <c r="M60" i="77"/>
  <c r="M61" i="77"/>
  <c r="M62" i="77"/>
  <c r="L57" i="77"/>
  <c r="L58" i="77"/>
  <c r="L59" i="77"/>
  <c r="L60" i="77"/>
  <c r="L61" i="77"/>
  <c r="L62" i="77"/>
  <c r="O56" i="77"/>
  <c r="N56" i="77"/>
  <c r="M56" i="77"/>
  <c r="M55" i="77" s="1"/>
  <c r="L56" i="77"/>
  <c r="L55" i="77" s="1"/>
  <c r="I55" i="77"/>
  <c r="J55" i="77"/>
  <c r="K55" i="77"/>
  <c r="E55" i="77"/>
  <c r="F55" i="77"/>
  <c r="G55" i="77"/>
  <c r="H55" i="77"/>
  <c r="D55" i="77"/>
  <c r="M45" i="77"/>
  <c r="N45" i="77"/>
  <c r="O45" i="77"/>
  <c r="L45" i="77"/>
  <c r="O47" i="77"/>
  <c r="O48" i="77"/>
  <c r="O49" i="77"/>
  <c r="O50" i="77"/>
  <c r="O51" i="77"/>
  <c r="O52" i="77"/>
  <c r="O53" i="77"/>
  <c r="O54" i="77"/>
  <c r="N47" i="77"/>
  <c r="N48" i="77"/>
  <c r="N49" i="77"/>
  <c r="N50" i="77"/>
  <c r="N51" i="77"/>
  <c r="N52" i="77"/>
  <c r="N53" i="77"/>
  <c r="N54" i="77"/>
  <c r="M47" i="77"/>
  <c r="M48" i="77"/>
  <c r="M49" i="77"/>
  <c r="M50" i="77"/>
  <c r="M51" i="77"/>
  <c r="M52" i="77"/>
  <c r="M53" i="77"/>
  <c r="M54" i="77"/>
  <c r="L47" i="77"/>
  <c r="L48" i="77"/>
  <c r="L49" i="77"/>
  <c r="L50" i="77"/>
  <c r="L51" i="77"/>
  <c r="L52" i="77"/>
  <c r="L53" i="77"/>
  <c r="L54" i="77"/>
  <c r="O46" i="77"/>
  <c r="N46" i="77"/>
  <c r="M46" i="77"/>
  <c r="L46" i="77"/>
  <c r="E45" i="77"/>
  <c r="F45" i="77"/>
  <c r="G45" i="77"/>
  <c r="H45" i="77"/>
  <c r="I45" i="77"/>
  <c r="J45" i="77"/>
  <c r="K45" i="77"/>
  <c r="D45" i="77"/>
  <c r="D46" i="77"/>
  <c r="D47" i="77"/>
  <c r="D48" i="77"/>
  <c r="D49" i="77"/>
  <c r="D50" i="77"/>
  <c r="D51" i="77"/>
  <c r="D52" i="77"/>
  <c r="D53" i="77"/>
  <c r="D54" i="77"/>
  <c r="D56" i="77"/>
  <c r="D57" i="77"/>
  <c r="D58" i="77"/>
  <c r="D59" i="77"/>
  <c r="D60" i="77"/>
  <c r="D61" i="77"/>
  <c r="D62" i="77"/>
  <c r="L37" i="77"/>
  <c r="M37" i="77"/>
  <c r="N37" i="77"/>
  <c r="O37" i="77"/>
  <c r="O39" i="77"/>
  <c r="O40" i="77"/>
  <c r="O41" i="77"/>
  <c r="O42" i="77"/>
  <c r="O43" i="77"/>
  <c r="O44" i="77"/>
  <c r="N39" i="77"/>
  <c r="N40" i="77"/>
  <c r="N41" i="77"/>
  <c r="N42" i="77"/>
  <c r="N43" i="77"/>
  <c r="N44" i="77"/>
  <c r="M39" i="77"/>
  <c r="M40" i="77"/>
  <c r="M41" i="77"/>
  <c r="M42" i="77"/>
  <c r="M43" i="77"/>
  <c r="M44" i="77"/>
  <c r="L39" i="77"/>
  <c r="L40" i="77"/>
  <c r="L41" i="77"/>
  <c r="L42" i="77"/>
  <c r="L43" i="77"/>
  <c r="L44" i="77"/>
  <c r="O38" i="77"/>
  <c r="N38" i="77"/>
  <c r="M38" i="77"/>
  <c r="L38" i="77"/>
  <c r="H37" i="77"/>
  <c r="I37" i="77"/>
  <c r="J37" i="77"/>
  <c r="K37" i="77"/>
  <c r="E37" i="77"/>
  <c r="F37" i="77"/>
  <c r="G37" i="77"/>
  <c r="D37" i="77"/>
  <c r="L30" i="77"/>
  <c r="M30" i="77"/>
  <c r="N30" i="77"/>
  <c r="O30" i="77"/>
  <c r="K30" i="77"/>
  <c r="O32" i="77"/>
  <c r="O33" i="77"/>
  <c r="O34" i="77"/>
  <c r="O35" i="77"/>
  <c r="O36" i="77"/>
  <c r="O31" i="77"/>
  <c r="N32" i="77"/>
  <c r="N33" i="77"/>
  <c r="N34" i="77"/>
  <c r="N35" i="77"/>
  <c r="N36" i="77"/>
  <c r="M32" i="77"/>
  <c r="M33" i="77"/>
  <c r="M34" i="77"/>
  <c r="M35" i="77"/>
  <c r="M36" i="77"/>
  <c r="L32" i="77"/>
  <c r="L33" i="77"/>
  <c r="L34" i="77"/>
  <c r="L35" i="77"/>
  <c r="L36" i="77"/>
  <c r="N31" i="77"/>
  <c r="M31" i="77"/>
  <c r="L31" i="77"/>
  <c r="H30" i="77"/>
  <c r="I30" i="77"/>
  <c r="J30" i="77"/>
  <c r="E30" i="77"/>
  <c r="F30" i="77"/>
  <c r="G30" i="77"/>
  <c r="D30" i="77"/>
  <c r="L22" i="77"/>
  <c r="M22" i="77"/>
  <c r="N22" i="77"/>
  <c r="O22" i="77"/>
  <c r="O24" i="77"/>
  <c r="O25" i="77"/>
  <c r="O26" i="77"/>
  <c r="O27" i="77"/>
  <c r="O28" i="77"/>
  <c r="O29" i="77"/>
  <c r="O23" i="77"/>
  <c r="N24" i="77"/>
  <c r="N25" i="77"/>
  <c r="N26" i="77"/>
  <c r="N27" i="77"/>
  <c r="N28" i="77"/>
  <c r="N29" i="77"/>
  <c r="N23" i="77"/>
  <c r="M24" i="77"/>
  <c r="M25" i="77"/>
  <c r="M26" i="77"/>
  <c r="M27" i="77"/>
  <c r="M28" i="77"/>
  <c r="M29" i="77"/>
  <c r="M23" i="77"/>
  <c r="L24" i="77"/>
  <c r="L25" i="77"/>
  <c r="L26" i="77"/>
  <c r="L27" i="77"/>
  <c r="L28" i="77"/>
  <c r="L29" i="77"/>
  <c r="L23" i="77"/>
  <c r="K22" i="77"/>
  <c r="H22" i="77"/>
  <c r="I22" i="77"/>
  <c r="J22" i="77"/>
  <c r="E22" i="77"/>
  <c r="F22" i="77"/>
  <c r="G22" i="77"/>
  <c r="D22" i="77"/>
  <c r="O14" i="77"/>
  <c r="N14" i="77"/>
  <c r="M14" i="77"/>
  <c r="M15" i="77"/>
  <c r="L15" i="77"/>
  <c r="L14" i="77"/>
  <c r="O16" i="77"/>
  <c r="O17" i="77"/>
  <c r="O18" i="77"/>
  <c r="O19" i="77"/>
  <c r="O20" i="77"/>
  <c r="O21" i="77"/>
  <c r="O15" i="77"/>
  <c r="N16" i="77"/>
  <c r="N17" i="77"/>
  <c r="N18" i="77"/>
  <c r="N19" i="77"/>
  <c r="N20" i="77"/>
  <c r="N21" i="77"/>
  <c r="N15" i="77"/>
  <c r="M16" i="77"/>
  <c r="M17" i="77"/>
  <c r="M18" i="77"/>
  <c r="M19" i="77"/>
  <c r="M20" i="77"/>
  <c r="M21" i="77"/>
  <c r="L16" i="77"/>
  <c r="L17" i="77"/>
  <c r="L18" i="77"/>
  <c r="L19" i="77"/>
  <c r="L20" i="77"/>
  <c r="L21" i="77"/>
  <c r="K14" i="77"/>
  <c r="J14" i="77"/>
  <c r="I14" i="77"/>
  <c r="H14" i="77"/>
  <c r="G14" i="77"/>
  <c r="E14" i="77"/>
  <c r="F14" i="77"/>
  <c r="D14" i="77"/>
  <c r="D10" i="34"/>
  <c r="E10" i="34"/>
  <c r="F10" i="34"/>
  <c r="G10" i="34"/>
  <c r="H10" i="34"/>
  <c r="I10" i="34"/>
  <c r="J10" i="34"/>
  <c r="K10" i="34"/>
  <c r="L10" i="34"/>
  <c r="C10" i="34"/>
  <c r="D12" i="34"/>
  <c r="E12" i="34"/>
  <c r="F12" i="34"/>
  <c r="G12" i="34"/>
  <c r="H12" i="34"/>
  <c r="I12" i="34"/>
  <c r="J12" i="34"/>
  <c r="K12" i="34"/>
  <c r="L12" i="34"/>
  <c r="C12" i="34"/>
  <c r="D11" i="34"/>
  <c r="E11" i="34"/>
  <c r="F11" i="34"/>
  <c r="G11" i="34"/>
  <c r="H11" i="34"/>
  <c r="I11" i="34"/>
  <c r="J11" i="34"/>
  <c r="K11" i="34"/>
  <c r="L11" i="34"/>
  <c r="C11" i="34"/>
  <c r="I13" i="34"/>
  <c r="D13" i="34"/>
  <c r="E13" i="34"/>
  <c r="F13" i="34"/>
  <c r="G13" i="34"/>
  <c r="H13" i="34"/>
  <c r="J13" i="34"/>
  <c r="K13" i="34"/>
  <c r="L13" i="34"/>
  <c r="C13" i="34"/>
  <c r="K15" i="34"/>
  <c r="J15" i="34"/>
  <c r="I15" i="34"/>
  <c r="H15" i="34"/>
  <c r="G15" i="34"/>
  <c r="F15" i="34"/>
  <c r="E15" i="34"/>
  <c r="C15" i="34"/>
  <c r="K14" i="34"/>
  <c r="J14" i="34"/>
  <c r="H14" i="34"/>
  <c r="G14" i="34"/>
  <c r="F14" i="34"/>
  <c r="E14" i="34"/>
  <c r="D14" i="34"/>
  <c r="C14" i="34"/>
  <c r="I14" i="34"/>
  <c r="D223" i="34"/>
  <c r="E223" i="34"/>
  <c r="F223" i="34"/>
  <c r="G223" i="34"/>
  <c r="H223" i="34"/>
  <c r="I223" i="34"/>
  <c r="J223" i="34"/>
  <c r="K223" i="34"/>
  <c r="L223" i="34"/>
  <c r="C223" i="34"/>
  <c r="D224" i="34"/>
  <c r="E224" i="34"/>
  <c r="F224" i="34"/>
  <c r="G224" i="34"/>
  <c r="H224" i="34"/>
  <c r="I224" i="34"/>
  <c r="J224" i="34"/>
  <c r="K224" i="34"/>
  <c r="L224" i="34"/>
  <c r="C224" i="34"/>
  <c r="D281" i="34"/>
  <c r="E281" i="34"/>
  <c r="F281" i="34"/>
  <c r="G281" i="34"/>
  <c r="H281" i="34"/>
  <c r="I281" i="34"/>
  <c r="J281" i="34"/>
  <c r="K281" i="34"/>
  <c r="L281" i="34"/>
  <c r="C281" i="34"/>
  <c r="E290" i="34"/>
  <c r="F290" i="34"/>
  <c r="G290" i="34"/>
  <c r="H290" i="34"/>
  <c r="I290" i="34"/>
  <c r="J290" i="34"/>
  <c r="K290" i="34"/>
  <c r="L290" i="34"/>
  <c r="C290" i="34"/>
  <c r="D282" i="34"/>
  <c r="E282" i="34"/>
  <c r="F282" i="34"/>
  <c r="G282" i="34"/>
  <c r="H282" i="34"/>
  <c r="I282" i="34"/>
  <c r="J282" i="34"/>
  <c r="K282" i="34"/>
  <c r="L282" i="34"/>
  <c r="C282" i="34"/>
  <c r="C283" i="34"/>
  <c r="F283" i="34"/>
  <c r="G283" i="34"/>
  <c r="H283" i="34"/>
  <c r="I283" i="34"/>
  <c r="J283" i="34"/>
  <c r="K283" i="34"/>
  <c r="L283" i="34"/>
  <c r="E283" i="34"/>
  <c r="D225" i="34"/>
  <c r="E225" i="34"/>
  <c r="F225" i="34"/>
  <c r="G225" i="34"/>
  <c r="H225" i="34"/>
  <c r="I225" i="34"/>
  <c r="J225" i="34"/>
  <c r="K225" i="34"/>
  <c r="L225" i="34"/>
  <c r="C225" i="34"/>
  <c r="E252" i="34"/>
  <c r="F252" i="34"/>
  <c r="G252" i="34"/>
  <c r="H252" i="34"/>
  <c r="I252" i="34"/>
  <c r="J252" i="34"/>
  <c r="K252" i="34"/>
  <c r="L252" i="34"/>
  <c r="C252" i="34"/>
  <c r="F226" i="34"/>
  <c r="G226" i="34"/>
  <c r="H226" i="34"/>
  <c r="I226" i="34"/>
  <c r="J226" i="34"/>
  <c r="K226" i="34"/>
  <c r="L226" i="34"/>
  <c r="E226" i="34"/>
  <c r="C226" i="34"/>
  <c r="D168" i="34"/>
  <c r="E168" i="34"/>
  <c r="F168" i="34"/>
  <c r="G168" i="34"/>
  <c r="H168" i="34"/>
  <c r="I168" i="34"/>
  <c r="J168" i="34"/>
  <c r="K168" i="34"/>
  <c r="L168" i="34"/>
  <c r="C168" i="34"/>
  <c r="D169" i="34"/>
  <c r="E169" i="34"/>
  <c r="F169" i="34"/>
  <c r="G169" i="34"/>
  <c r="H169" i="34"/>
  <c r="I169" i="34"/>
  <c r="J169" i="34"/>
  <c r="K169" i="34"/>
  <c r="L169" i="34"/>
  <c r="C169" i="34"/>
  <c r="C210" i="34"/>
  <c r="C170" i="34"/>
  <c r="D210" i="34"/>
  <c r="E210" i="34"/>
  <c r="F210" i="34"/>
  <c r="G210" i="34"/>
  <c r="H210" i="34"/>
  <c r="I210" i="34"/>
  <c r="J210" i="34"/>
  <c r="K210" i="34"/>
  <c r="L210" i="34"/>
  <c r="D218" i="34"/>
  <c r="E218" i="34"/>
  <c r="F218" i="34"/>
  <c r="G218" i="34"/>
  <c r="H218" i="34"/>
  <c r="I218" i="34"/>
  <c r="J218" i="34"/>
  <c r="K218" i="34"/>
  <c r="L218" i="34"/>
  <c r="C218" i="34"/>
  <c r="C211" i="34"/>
  <c r="D211" i="34"/>
  <c r="E211" i="34"/>
  <c r="F211" i="34"/>
  <c r="G211" i="34"/>
  <c r="H211" i="34"/>
  <c r="I211" i="34"/>
  <c r="J211" i="34"/>
  <c r="K211" i="34"/>
  <c r="L211" i="34"/>
  <c r="F212" i="34"/>
  <c r="G212" i="34"/>
  <c r="L212" i="34"/>
  <c r="E212" i="34"/>
  <c r="C212" i="34"/>
  <c r="D170" i="34"/>
  <c r="F189" i="34"/>
  <c r="G189" i="34"/>
  <c r="L189" i="34"/>
  <c r="E189" i="34"/>
  <c r="C189" i="34"/>
  <c r="F171" i="34"/>
  <c r="F170" i="34" s="1"/>
  <c r="G171" i="34"/>
  <c r="G170" i="34" s="1"/>
  <c r="L171" i="34"/>
  <c r="L170" i="34" s="1"/>
  <c r="E171" i="34"/>
  <c r="E170" i="34" s="1"/>
  <c r="C171" i="34"/>
  <c r="D126" i="34"/>
  <c r="D127" i="34"/>
  <c r="E150" i="34"/>
  <c r="C150" i="34"/>
  <c r="C129" i="34"/>
  <c r="C128" i="34" s="1"/>
  <c r="C127" i="34" s="1"/>
  <c r="C126" i="34" s="1"/>
  <c r="F150" i="34"/>
  <c r="G150" i="34"/>
  <c r="K150" i="34"/>
  <c r="F129" i="34"/>
  <c r="F128" i="34" s="1"/>
  <c r="F127" i="34" s="1"/>
  <c r="F126" i="34" s="1"/>
  <c r="G129" i="34"/>
  <c r="G128" i="34" s="1"/>
  <c r="G127" i="34" s="1"/>
  <c r="G126" i="34" s="1"/>
  <c r="L129" i="34"/>
  <c r="D92" i="34"/>
  <c r="D93" i="34"/>
  <c r="D94" i="34"/>
  <c r="G94" i="34"/>
  <c r="G93" i="34" s="1"/>
  <c r="G92" i="34" s="1"/>
  <c r="C94" i="34"/>
  <c r="C93" i="34" s="1"/>
  <c r="C92" i="34" s="1"/>
  <c r="F110" i="34"/>
  <c r="F94" i="34" s="1"/>
  <c r="F93" i="34" s="1"/>
  <c r="F92" i="34" s="1"/>
  <c r="G110" i="34"/>
  <c r="K110" i="34"/>
  <c r="L110" i="34"/>
  <c r="E110" i="34"/>
  <c r="C110" i="34"/>
  <c r="F95" i="34"/>
  <c r="G95" i="34"/>
  <c r="K95" i="34"/>
  <c r="K94" i="34" s="1"/>
  <c r="K93" i="34" s="1"/>
  <c r="K92" i="34" s="1"/>
  <c r="L95" i="34"/>
  <c r="L94" i="34" s="1"/>
  <c r="L93" i="34" s="1"/>
  <c r="L92" i="34" s="1"/>
  <c r="E95" i="34"/>
  <c r="E94" i="34" s="1"/>
  <c r="E93" i="34" s="1"/>
  <c r="E92" i="34" s="1"/>
  <c r="C95" i="34"/>
  <c r="D56" i="34"/>
  <c r="D55" i="34" s="1"/>
  <c r="F73" i="34"/>
  <c r="G73" i="34"/>
  <c r="K73" i="34"/>
  <c r="L73" i="34"/>
  <c r="E73" i="34"/>
  <c r="C73" i="34"/>
  <c r="C56" i="34" s="1"/>
  <c r="C55" i="34" s="1"/>
  <c r="C54" i="34" s="1"/>
  <c r="F57" i="34"/>
  <c r="F56" i="34" s="1"/>
  <c r="F55" i="34" s="1"/>
  <c r="G57" i="34"/>
  <c r="E57" i="34"/>
  <c r="C57" i="34"/>
  <c r="J58" i="34"/>
  <c r="I72" i="34"/>
  <c r="J72" i="34" s="1"/>
  <c r="I71" i="34"/>
  <c r="J71" i="34" s="1"/>
  <c r="I70" i="34"/>
  <c r="J70" i="34" s="1"/>
  <c r="I69" i="34"/>
  <c r="J69" i="34" s="1"/>
  <c r="I68" i="34"/>
  <c r="J68" i="34" s="1"/>
  <c r="I67" i="34"/>
  <c r="J67" i="34" s="1"/>
  <c r="I66" i="34"/>
  <c r="J66" i="34" s="1"/>
  <c r="I65" i="34"/>
  <c r="J65" i="34" s="1"/>
  <c r="I64" i="34"/>
  <c r="J64" i="34" s="1"/>
  <c r="I63" i="34"/>
  <c r="J63" i="34" s="1"/>
  <c r="I62" i="34"/>
  <c r="J62" i="34" s="1"/>
  <c r="I61" i="34"/>
  <c r="I57" i="34" s="1"/>
  <c r="I60" i="34"/>
  <c r="J60" i="34" s="1"/>
  <c r="I59" i="34"/>
  <c r="J59" i="34" s="1"/>
  <c r="I58" i="34"/>
  <c r="H72" i="34"/>
  <c r="H71" i="34"/>
  <c r="H70" i="34"/>
  <c r="H69" i="34"/>
  <c r="H68" i="34"/>
  <c r="H67" i="34"/>
  <c r="H66" i="34"/>
  <c r="H65" i="34"/>
  <c r="H64" i="34"/>
  <c r="H62" i="34"/>
  <c r="H61" i="34"/>
  <c r="H60" i="34"/>
  <c r="H59" i="34"/>
  <c r="H58" i="34"/>
  <c r="K57" i="34"/>
  <c r="K56" i="34" s="1"/>
  <c r="K55" i="34" s="1"/>
  <c r="L57" i="34"/>
  <c r="L56" i="34" s="1"/>
  <c r="L55" i="34" s="1"/>
  <c r="D18" i="34"/>
  <c r="G36" i="34"/>
  <c r="H53" i="34"/>
  <c r="H52" i="34"/>
  <c r="H51" i="34"/>
  <c r="H50" i="34"/>
  <c r="H49" i="34"/>
  <c r="H48" i="34"/>
  <c r="H47" i="34"/>
  <c r="H46" i="34"/>
  <c r="H45" i="34"/>
  <c r="H44" i="34"/>
  <c r="H43" i="34"/>
  <c r="H42" i="34"/>
  <c r="H41" i="34"/>
  <c r="H40" i="34"/>
  <c r="H39" i="34"/>
  <c r="H38" i="34"/>
  <c r="H37" i="34"/>
  <c r="F36" i="34"/>
  <c r="E36" i="34"/>
  <c r="C36" i="34"/>
  <c r="I35" i="34"/>
  <c r="I34" i="34"/>
  <c r="I33" i="34"/>
  <c r="I32" i="34"/>
  <c r="I31" i="34"/>
  <c r="I30" i="34"/>
  <c r="I29" i="34"/>
  <c r="I28" i="34"/>
  <c r="I27" i="34"/>
  <c r="I26" i="34"/>
  <c r="I25" i="34"/>
  <c r="I24" i="34"/>
  <c r="I23" i="34"/>
  <c r="I22" i="34"/>
  <c r="I21" i="34"/>
  <c r="I20" i="34"/>
  <c r="H35" i="34"/>
  <c r="H34" i="34"/>
  <c r="H33" i="34"/>
  <c r="H32" i="34"/>
  <c r="H31" i="34"/>
  <c r="H30" i="34"/>
  <c r="H29" i="34"/>
  <c r="H28" i="34"/>
  <c r="H27" i="34"/>
  <c r="H26" i="34"/>
  <c r="H25" i="34"/>
  <c r="H24" i="34"/>
  <c r="H23" i="34"/>
  <c r="H22" i="34"/>
  <c r="H21" i="34"/>
  <c r="H20" i="34"/>
  <c r="G19" i="34"/>
  <c r="G18" i="34" s="1"/>
  <c r="F19" i="34"/>
  <c r="F18" i="34" s="1"/>
  <c r="E19" i="34"/>
  <c r="E18" i="34" s="1"/>
  <c r="C19" i="34"/>
  <c r="C18" i="34" s="1"/>
  <c r="I15" i="52"/>
  <c r="J15" i="52"/>
  <c r="K15" i="52"/>
  <c r="H15" i="52"/>
  <c r="K17" i="52"/>
  <c r="J17" i="52"/>
  <c r="I17" i="52"/>
  <c r="H17" i="52"/>
  <c r="K12" i="52"/>
  <c r="J12" i="52"/>
  <c r="I12" i="52"/>
  <c r="H12" i="52"/>
  <c r="K13" i="52"/>
  <c r="J13" i="52"/>
  <c r="I13" i="52"/>
  <c r="H13" i="52"/>
  <c r="M21" i="3"/>
  <c r="E21" i="3"/>
  <c r="F21" i="3"/>
  <c r="G21" i="3"/>
  <c r="H21" i="3"/>
  <c r="I21" i="3"/>
  <c r="J21" i="3"/>
  <c r="K21" i="3"/>
  <c r="L21" i="3"/>
  <c r="D21" i="3"/>
  <c r="M20" i="3"/>
  <c r="M19" i="3"/>
  <c r="D19" i="3"/>
  <c r="E19" i="3"/>
  <c r="F19" i="3"/>
  <c r="G19" i="3"/>
  <c r="H19" i="3"/>
  <c r="I19" i="3"/>
  <c r="J19" i="3"/>
  <c r="K19" i="3"/>
  <c r="L19" i="3"/>
  <c r="M16" i="3"/>
  <c r="M17" i="3"/>
  <c r="M18" i="3"/>
  <c r="M15" i="3"/>
  <c r="M14" i="3"/>
  <c r="E14" i="3"/>
  <c r="F14" i="3"/>
  <c r="G14" i="3"/>
  <c r="H14" i="3"/>
  <c r="I14" i="3"/>
  <c r="J14" i="3"/>
  <c r="K14" i="3"/>
  <c r="L14" i="3"/>
  <c r="D14" i="3"/>
  <c r="M13" i="3"/>
  <c r="M12" i="3"/>
  <c r="M11" i="3"/>
  <c r="M10" i="3"/>
  <c r="M9" i="3"/>
  <c r="E9" i="3"/>
  <c r="F9" i="3"/>
  <c r="G9" i="3"/>
  <c r="H9" i="3"/>
  <c r="I9" i="3"/>
  <c r="J9" i="3"/>
  <c r="K9" i="3"/>
  <c r="L9" i="3"/>
  <c r="D9" i="3"/>
  <c r="M23" i="2"/>
  <c r="E23" i="2"/>
  <c r="F23" i="2"/>
  <c r="G23" i="2"/>
  <c r="H23" i="2"/>
  <c r="I23" i="2"/>
  <c r="J23" i="2"/>
  <c r="K23" i="2"/>
  <c r="L23" i="2"/>
  <c r="D23" i="2"/>
  <c r="M22" i="2"/>
  <c r="M21" i="2"/>
  <c r="E21" i="2"/>
  <c r="F21" i="2"/>
  <c r="G21" i="2"/>
  <c r="H21" i="2"/>
  <c r="I21" i="2"/>
  <c r="J21" i="2"/>
  <c r="K21" i="2"/>
  <c r="L21" i="2"/>
  <c r="D21" i="2"/>
  <c r="M19" i="2"/>
  <c r="M18" i="2"/>
  <c r="M17" i="2"/>
  <c r="N17" i="2"/>
  <c r="E17" i="2"/>
  <c r="F17" i="2"/>
  <c r="G17" i="2"/>
  <c r="H17" i="2"/>
  <c r="I17" i="2"/>
  <c r="J17" i="2"/>
  <c r="K17" i="2"/>
  <c r="L17" i="2"/>
  <c r="D17" i="2"/>
  <c r="M9" i="2"/>
  <c r="E9" i="2"/>
  <c r="F9" i="2"/>
  <c r="G9" i="2"/>
  <c r="H9" i="2"/>
  <c r="I9" i="2"/>
  <c r="J9" i="2"/>
  <c r="K9" i="2"/>
  <c r="L9" i="2"/>
  <c r="D9" i="2"/>
  <c r="M11" i="2"/>
  <c r="M10" i="2"/>
  <c r="N30" i="1"/>
  <c r="N29" i="1"/>
  <c r="N28" i="1"/>
  <c r="N27" i="1"/>
  <c r="N26" i="1"/>
  <c r="N25" i="1"/>
  <c r="N40" i="1"/>
  <c r="N39" i="1"/>
  <c r="N54" i="1"/>
  <c r="N99" i="1"/>
  <c r="N97" i="1"/>
  <c r="N96" i="1"/>
  <c r="N95" i="1"/>
  <c r="N94" i="1"/>
  <c r="N93" i="1"/>
  <c r="N91" i="1"/>
  <c r="N90" i="1"/>
  <c r="N89" i="1"/>
  <c r="N88" i="1"/>
  <c r="N87" i="1"/>
  <c r="H100" i="1"/>
  <c r="E98" i="1"/>
  <c r="F98" i="1"/>
  <c r="G98" i="1"/>
  <c r="H98" i="1"/>
  <c r="I98" i="1"/>
  <c r="J98" i="1"/>
  <c r="N98" i="1" s="1"/>
  <c r="J10" i="52" s="1"/>
  <c r="K98" i="1"/>
  <c r="L98" i="1"/>
  <c r="M98" i="1"/>
  <c r="D98" i="1"/>
  <c r="E92" i="1"/>
  <c r="N92" i="1" s="1"/>
  <c r="I10" i="52" s="1"/>
  <c r="F92" i="1"/>
  <c r="G92" i="1"/>
  <c r="G100" i="1" s="1"/>
  <c r="H92" i="1"/>
  <c r="I92" i="1"/>
  <c r="J92" i="1"/>
  <c r="K92" i="1"/>
  <c r="L92" i="1"/>
  <c r="M92" i="1"/>
  <c r="M100" i="1" s="1"/>
  <c r="D92" i="1"/>
  <c r="M86" i="1"/>
  <c r="D86" i="1"/>
  <c r="D100" i="1" s="1"/>
  <c r="E86" i="1"/>
  <c r="E100" i="1" s="1"/>
  <c r="F86" i="1"/>
  <c r="F100" i="1" s="1"/>
  <c r="G86" i="1"/>
  <c r="H86" i="1"/>
  <c r="I86" i="1"/>
  <c r="I100" i="1" s="1"/>
  <c r="J86" i="1"/>
  <c r="J100" i="1" s="1"/>
  <c r="K86" i="1"/>
  <c r="K100" i="1" s="1"/>
  <c r="L86" i="1"/>
  <c r="L100" i="1" s="1"/>
  <c r="F84" i="1"/>
  <c r="G84" i="1"/>
  <c r="L84" i="1"/>
  <c r="M84" i="1"/>
  <c r="E82" i="1"/>
  <c r="F82" i="1"/>
  <c r="G82" i="1"/>
  <c r="H82" i="1"/>
  <c r="I82" i="1"/>
  <c r="J82" i="1"/>
  <c r="K82" i="1"/>
  <c r="L82" i="1"/>
  <c r="M82" i="1"/>
  <c r="D82" i="1"/>
  <c r="N82" i="1" s="1"/>
  <c r="E77" i="1"/>
  <c r="F77" i="1"/>
  <c r="G77" i="1"/>
  <c r="H77" i="1"/>
  <c r="I77" i="1"/>
  <c r="I84" i="1" s="1"/>
  <c r="J77" i="1"/>
  <c r="K77" i="1"/>
  <c r="L77" i="1"/>
  <c r="M77" i="1"/>
  <c r="D77" i="1"/>
  <c r="N77" i="1" s="1"/>
  <c r="N73" i="1"/>
  <c r="N74" i="1"/>
  <c r="E72" i="1"/>
  <c r="E84" i="1" s="1"/>
  <c r="F72" i="1"/>
  <c r="G72" i="1"/>
  <c r="H72" i="1"/>
  <c r="H84" i="1" s="1"/>
  <c r="I72" i="1"/>
  <c r="J72" i="1"/>
  <c r="J84" i="1" s="1"/>
  <c r="K72" i="1"/>
  <c r="K84" i="1" s="1"/>
  <c r="L72" i="1"/>
  <c r="M72" i="1"/>
  <c r="D72" i="1"/>
  <c r="D84" i="1" s="1"/>
  <c r="N69" i="1"/>
  <c r="H70" i="1"/>
  <c r="D70" i="1"/>
  <c r="E68" i="1"/>
  <c r="F68" i="1"/>
  <c r="G68" i="1"/>
  <c r="H68" i="1"/>
  <c r="I68" i="1"/>
  <c r="J68" i="1"/>
  <c r="K68" i="1"/>
  <c r="L68" i="1"/>
  <c r="M68" i="1"/>
  <c r="D68" i="1"/>
  <c r="N68" i="1" s="1"/>
  <c r="E62" i="1"/>
  <c r="F62" i="1"/>
  <c r="G62" i="1"/>
  <c r="H62" i="1"/>
  <c r="I62" i="1"/>
  <c r="J62" i="1"/>
  <c r="J70" i="1" s="1"/>
  <c r="K62" i="1"/>
  <c r="L62" i="1"/>
  <c r="M62" i="1"/>
  <c r="D62" i="1"/>
  <c r="E57" i="1"/>
  <c r="E70" i="1" s="1"/>
  <c r="F57" i="1"/>
  <c r="F70" i="1" s="1"/>
  <c r="G57" i="1"/>
  <c r="G70" i="1" s="1"/>
  <c r="H57" i="1"/>
  <c r="I57" i="1"/>
  <c r="I70" i="1" s="1"/>
  <c r="J57" i="1"/>
  <c r="K57" i="1"/>
  <c r="K70" i="1" s="1"/>
  <c r="L57" i="1"/>
  <c r="L70" i="1" s="1"/>
  <c r="M57" i="1"/>
  <c r="M70" i="1" s="1"/>
  <c r="D57" i="1"/>
  <c r="L55" i="1"/>
  <c r="E36" i="1"/>
  <c r="F36" i="1"/>
  <c r="G36" i="1"/>
  <c r="H36" i="1"/>
  <c r="I36" i="1"/>
  <c r="J36" i="1"/>
  <c r="K36" i="1"/>
  <c r="L36" i="1"/>
  <c r="M36" i="1"/>
  <c r="D36" i="1"/>
  <c r="N36" i="1" s="1"/>
  <c r="E53" i="1"/>
  <c r="F53" i="1"/>
  <c r="G53" i="1"/>
  <c r="H53" i="1"/>
  <c r="I53" i="1"/>
  <c r="J53" i="1"/>
  <c r="K53" i="1"/>
  <c r="L53" i="1"/>
  <c r="M53" i="1"/>
  <c r="D53" i="1"/>
  <c r="N53" i="1" s="1"/>
  <c r="J31" i="1"/>
  <c r="E31" i="1"/>
  <c r="F31" i="1"/>
  <c r="G31" i="1"/>
  <c r="H31" i="1"/>
  <c r="I31" i="1"/>
  <c r="K31" i="1"/>
  <c r="L31" i="1"/>
  <c r="M31" i="1"/>
  <c r="D31" i="1"/>
  <c r="N33" i="1"/>
  <c r="K22" i="1"/>
  <c r="L22" i="1"/>
  <c r="M22" i="1"/>
  <c r="J22" i="1"/>
  <c r="I22" i="1"/>
  <c r="H22" i="1"/>
  <c r="G22" i="1"/>
  <c r="F22" i="1"/>
  <c r="E22" i="1"/>
  <c r="D22" i="1"/>
  <c r="N22" i="1" s="1"/>
  <c r="N21" i="1"/>
  <c r="N17" i="1"/>
  <c r="N14" i="1"/>
  <c r="N13" i="1"/>
  <c r="N12" i="1"/>
  <c r="N11" i="1"/>
  <c r="N10" i="1"/>
  <c r="D9" i="1"/>
  <c r="D15" i="1"/>
  <c r="H18" i="84" l="1"/>
  <c r="H78" i="84"/>
  <c r="H131" i="84"/>
  <c r="H64" i="84"/>
  <c r="O55" i="77"/>
  <c r="H36" i="34"/>
  <c r="E56" i="34"/>
  <c r="E55" i="34" s="1"/>
  <c r="H19" i="34"/>
  <c r="H18" i="34" s="1"/>
  <c r="I19" i="34"/>
  <c r="G56" i="34"/>
  <c r="G55" i="34" s="1"/>
  <c r="J61" i="34"/>
  <c r="J57" i="34" s="1"/>
  <c r="N100" i="1"/>
  <c r="N84" i="1"/>
  <c r="N70" i="1"/>
  <c r="N57" i="1"/>
  <c r="D34" i="1"/>
  <c r="N86" i="1"/>
  <c r="H10" i="52" s="1"/>
  <c r="K10" i="52" s="1"/>
  <c r="N31" i="1"/>
  <c r="J9" i="52" s="1"/>
  <c r="J8" i="52" s="1"/>
  <c r="J28" i="52" s="1"/>
  <c r="N62" i="1"/>
  <c r="N72" i="1"/>
  <c r="H143" i="84" l="1"/>
  <c r="H142" i="84"/>
  <c r="H139" i="84"/>
  <c r="H138" i="84"/>
  <c r="H123" i="84"/>
  <c r="H122" i="84"/>
  <c r="H121" i="84"/>
  <c r="H119" i="84"/>
  <c r="H118" i="84"/>
  <c r="H117" i="84"/>
  <c r="H116" i="84"/>
  <c r="H111" i="84"/>
  <c r="H110" i="84"/>
  <c r="H105" i="84"/>
  <c r="H101" i="84"/>
  <c r="H61" i="84"/>
  <c r="H60" i="84"/>
  <c r="H58" i="84" s="1"/>
  <c r="H59" i="84"/>
  <c r="H52" i="84"/>
  <c r="H51" i="84"/>
  <c r="H49" i="84" s="1"/>
  <c r="H50" i="84"/>
  <c r="H46" i="84"/>
  <c r="H45" i="84"/>
  <c r="H11" i="84"/>
  <c r="M15" i="1"/>
  <c r="M9" i="1" s="1"/>
  <c r="M34" i="1" s="1"/>
  <c r="L15" i="1"/>
  <c r="L9" i="1" s="1"/>
  <c r="L34" i="1" s="1"/>
  <c r="K15" i="1"/>
  <c r="K9" i="1" s="1"/>
  <c r="K34" i="1" s="1"/>
  <c r="J15" i="1"/>
  <c r="J9" i="1" s="1"/>
  <c r="J34" i="1" s="1"/>
  <c r="I15" i="1"/>
  <c r="I9" i="1" s="1"/>
  <c r="I34" i="1" s="1"/>
  <c r="H15" i="1"/>
  <c r="H9" i="1" s="1"/>
  <c r="H34" i="1" s="1"/>
  <c r="G15" i="1"/>
  <c r="G9" i="1" s="1"/>
  <c r="G34" i="1" s="1"/>
  <c r="F15" i="1"/>
  <c r="F9" i="1" s="1"/>
  <c r="F34" i="1" s="1"/>
  <c r="E15" i="1"/>
  <c r="I45" i="3"/>
  <c r="J45" i="3"/>
  <c r="I39" i="3"/>
  <c r="J39" i="3"/>
  <c r="I32" i="3"/>
  <c r="J32" i="3"/>
  <c r="I27" i="3"/>
  <c r="J27" i="3"/>
  <c r="N18" i="1"/>
  <c r="N19" i="1"/>
  <c r="N20" i="1"/>
  <c r="N16" i="1"/>
  <c r="H109" i="84" l="1"/>
  <c r="H108" i="84" s="1"/>
  <c r="H100" i="84" s="1"/>
  <c r="H57" i="84"/>
  <c r="H54" i="84" s="1"/>
  <c r="H48" i="84"/>
  <c r="H114" i="84"/>
  <c r="H44" i="84"/>
  <c r="H63" i="84"/>
  <c r="H120" i="84"/>
  <c r="H9" i="84" s="1"/>
  <c r="H137" i="84"/>
  <c r="H115" i="84"/>
  <c r="H141" i="84"/>
  <c r="H140" i="84" s="1"/>
  <c r="N15" i="1"/>
  <c r="E9" i="1"/>
  <c r="I11" i="52"/>
  <c r="E48" i="1"/>
  <c r="E55" i="1" s="1"/>
  <c r="F48" i="1"/>
  <c r="F55" i="1" s="1"/>
  <c r="G48" i="1"/>
  <c r="G55" i="1" s="1"/>
  <c r="H48" i="1"/>
  <c r="H55" i="1" s="1"/>
  <c r="I48" i="1"/>
  <c r="I55" i="1" s="1"/>
  <c r="J48" i="1"/>
  <c r="J55" i="1" s="1"/>
  <c r="K48" i="1"/>
  <c r="K55" i="1" s="1"/>
  <c r="M48" i="1"/>
  <c r="M55" i="1" s="1"/>
  <c r="D48" i="1"/>
  <c r="D55" i="1" s="1"/>
  <c r="O68" i="1"/>
  <c r="O70" i="1" s="1"/>
  <c r="O31" i="1"/>
  <c r="O22" i="1"/>
  <c r="H17" i="34"/>
  <c r="H16" i="34" s="1"/>
  <c r="H43" i="84" l="1"/>
  <c r="H10" i="84"/>
  <c r="H7" i="84" s="1"/>
  <c r="E34" i="1"/>
  <c r="N34" i="1" s="1"/>
  <c r="N9" i="1"/>
  <c r="H9" i="52" s="1"/>
  <c r="N55" i="1"/>
  <c r="N48" i="1"/>
  <c r="I9" i="52" s="1"/>
  <c r="I8" i="52" s="1"/>
  <c r="I28" i="52" s="1"/>
  <c r="C18" i="18"/>
  <c r="C17" i="18" s="1"/>
  <c r="C7" i="18" s="1"/>
  <c r="C32" i="18" l="1"/>
  <c r="H144" i="84"/>
  <c r="H8" i="52"/>
  <c r="H28" i="52" s="1"/>
  <c r="K9" i="52"/>
  <c r="K8" i="52" s="1"/>
  <c r="K28" i="52" s="1"/>
  <c r="H216" i="34"/>
  <c r="H217" i="34"/>
  <c r="H219" i="34"/>
  <c r="H220" i="34"/>
  <c r="H221" i="34"/>
  <c r="H222" i="34"/>
  <c r="H213" i="34"/>
  <c r="H214" i="34"/>
  <c r="H215" i="34"/>
  <c r="E16" i="69"/>
  <c r="E9" i="69"/>
  <c r="C28" i="18" l="1"/>
  <c r="C63" i="18" s="1"/>
  <c r="H212" i="34"/>
  <c r="C18" i="69"/>
  <c r="E12" i="79"/>
  <c r="E20" i="79"/>
  <c r="E21" i="79"/>
  <c r="E23" i="79"/>
  <c r="E10" i="79"/>
  <c r="E9" i="79"/>
  <c r="F54" i="34" l="1"/>
  <c r="G54" i="34"/>
  <c r="D54" i="34"/>
  <c r="D17" i="34"/>
  <c r="D16" i="34" s="1"/>
  <c r="F17" i="34"/>
  <c r="F16" i="34" s="1"/>
  <c r="G17" i="34"/>
  <c r="G16" i="34" s="1"/>
  <c r="D24" i="79" l="1"/>
  <c r="C24" i="79"/>
  <c r="C20" i="79"/>
  <c r="I71" i="12" l="1"/>
  <c r="G23" i="15" l="1"/>
  <c r="E23" i="15"/>
  <c r="C11" i="73" l="1"/>
  <c r="C10" i="73"/>
  <c r="C9" i="73"/>
  <c r="H24" i="78"/>
  <c r="I88" i="12"/>
  <c r="I87" i="12"/>
  <c r="I86" i="12"/>
  <c r="I85" i="12"/>
  <c r="I84" i="12"/>
  <c r="I83" i="12"/>
  <c r="I82" i="12"/>
  <c r="I81" i="12"/>
  <c r="I80" i="12"/>
  <c r="I79" i="12"/>
  <c r="I78" i="12"/>
  <c r="I77" i="12"/>
  <c r="I76" i="12"/>
  <c r="I75" i="12"/>
  <c r="I74" i="12"/>
  <c r="I73" i="12"/>
  <c r="I72" i="12"/>
  <c r="K61" i="77"/>
  <c r="J61" i="77"/>
  <c r="I61" i="77"/>
  <c r="K60" i="77"/>
  <c r="J60" i="77"/>
  <c r="I60" i="77"/>
  <c r="K59" i="77"/>
  <c r="J59" i="77"/>
  <c r="I59" i="77"/>
  <c r="H58" i="77"/>
  <c r="K57" i="77"/>
  <c r="J57" i="77"/>
  <c r="I57" i="77"/>
  <c r="K56" i="77"/>
  <c r="J56" i="77"/>
  <c r="I56" i="77"/>
  <c r="K54" i="77"/>
  <c r="J54" i="77"/>
  <c r="I54" i="77"/>
  <c r="K53" i="77"/>
  <c r="J53" i="77"/>
  <c r="I53" i="77"/>
  <c r="K52" i="77"/>
  <c r="J52" i="77"/>
  <c r="I52" i="77"/>
  <c r="H51" i="77"/>
  <c r="K50" i="77"/>
  <c r="I50" i="77"/>
  <c r="K48" i="77"/>
  <c r="J48" i="77"/>
  <c r="I48" i="77"/>
  <c r="H47" i="77"/>
  <c r="K46" i="77"/>
  <c r="J46" i="77"/>
  <c r="I46" i="77"/>
  <c r="I295" i="34"/>
  <c r="I294" i="34"/>
  <c r="I293" i="34"/>
  <c r="I292" i="34"/>
  <c r="I291" i="34"/>
  <c r="H291" i="34"/>
  <c r="I288" i="34"/>
  <c r="J288" i="34" s="1"/>
  <c r="I287" i="34"/>
  <c r="J287" i="34" s="1"/>
  <c r="I286" i="34"/>
  <c r="J286" i="34" s="1"/>
  <c r="I285" i="34"/>
  <c r="J285" i="34" s="1"/>
  <c r="I284" i="34"/>
  <c r="J284" i="34" s="1"/>
  <c r="H284" i="34"/>
  <c r="I280" i="34"/>
  <c r="J280" i="34" s="1"/>
  <c r="H280" i="34"/>
  <c r="I279" i="34"/>
  <c r="J279" i="34" s="1"/>
  <c r="H279" i="34"/>
  <c r="I278" i="34"/>
  <c r="J278" i="34" s="1"/>
  <c r="H278" i="34"/>
  <c r="I277" i="34"/>
  <c r="J277" i="34" s="1"/>
  <c r="H277" i="34"/>
  <c r="I276" i="34"/>
  <c r="J276" i="34" s="1"/>
  <c r="H276" i="34"/>
  <c r="I275" i="34"/>
  <c r="J275" i="34" s="1"/>
  <c r="H275" i="34"/>
  <c r="I274" i="34"/>
  <c r="J274" i="34" s="1"/>
  <c r="H274" i="34"/>
  <c r="I273" i="34"/>
  <c r="J273" i="34" s="1"/>
  <c r="H273" i="34"/>
  <c r="I272" i="34"/>
  <c r="J272" i="34" s="1"/>
  <c r="H272" i="34"/>
  <c r="I271" i="34"/>
  <c r="J271" i="34" s="1"/>
  <c r="H271" i="34"/>
  <c r="I270" i="34"/>
  <c r="J270" i="34" s="1"/>
  <c r="H270" i="34"/>
  <c r="I269" i="34"/>
  <c r="J269" i="34" s="1"/>
  <c r="H269" i="34"/>
  <c r="I268" i="34"/>
  <c r="J268" i="34" s="1"/>
  <c r="H268" i="34"/>
  <c r="I267" i="34"/>
  <c r="J267" i="34" s="1"/>
  <c r="H267" i="34"/>
  <c r="I266" i="34"/>
  <c r="J266" i="34" s="1"/>
  <c r="H266" i="34"/>
  <c r="I265" i="34"/>
  <c r="J265" i="34" s="1"/>
  <c r="H265" i="34"/>
  <c r="I264" i="34"/>
  <c r="J264" i="34" s="1"/>
  <c r="H264" i="34"/>
  <c r="I263" i="34"/>
  <c r="J263" i="34" s="1"/>
  <c r="H263" i="34"/>
  <c r="I262" i="34"/>
  <c r="J262" i="34" s="1"/>
  <c r="H262" i="34"/>
  <c r="I261" i="34"/>
  <c r="J261" i="34" s="1"/>
  <c r="H261" i="34"/>
  <c r="I260" i="34"/>
  <c r="J260" i="34" s="1"/>
  <c r="H260" i="34"/>
  <c r="I259" i="34"/>
  <c r="J259" i="34" s="1"/>
  <c r="H259" i="34"/>
  <c r="I258" i="34"/>
  <c r="J258" i="34" s="1"/>
  <c r="H258" i="34"/>
  <c r="I257" i="34"/>
  <c r="J257" i="34" s="1"/>
  <c r="H257" i="34"/>
  <c r="I256" i="34"/>
  <c r="J256" i="34" s="1"/>
  <c r="H256" i="34"/>
  <c r="I255" i="34"/>
  <c r="H255" i="34"/>
  <c r="I254" i="34"/>
  <c r="J254" i="34" s="1"/>
  <c r="H254" i="34"/>
  <c r="I253" i="34"/>
  <c r="J253" i="34" s="1"/>
  <c r="H253" i="34"/>
  <c r="I251" i="34"/>
  <c r="J251" i="34" s="1"/>
  <c r="H251" i="34"/>
  <c r="I250" i="34"/>
  <c r="J250" i="34" s="1"/>
  <c r="H250" i="34"/>
  <c r="I249" i="34"/>
  <c r="J249" i="34" s="1"/>
  <c r="H249" i="34"/>
  <c r="I248" i="34"/>
  <c r="J248" i="34" s="1"/>
  <c r="H248" i="34"/>
  <c r="I247" i="34"/>
  <c r="J247" i="34" s="1"/>
  <c r="H247" i="34"/>
  <c r="I246" i="34"/>
  <c r="J246" i="34" s="1"/>
  <c r="H246" i="34"/>
  <c r="I245" i="34"/>
  <c r="J245" i="34" s="1"/>
  <c r="H245" i="34"/>
  <c r="I244" i="34"/>
  <c r="J244" i="34" s="1"/>
  <c r="H244" i="34"/>
  <c r="I243" i="34"/>
  <c r="J243" i="34" s="1"/>
  <c r="H243" i="34"/>
  <c r="I242" i="34"/>
  <c r="J242" i="34" s="1"/>
  <c r="H242" i="34"/>
  <c r="I241" i="34"/>
  <c r="J241" i="34" s="1"/>
  <c r="H241" i="34"/>
  <c r="I240" i="34"/>
  <c r="J240" i="34" s="1"/>
  <c r="H240" i="34"/>
  <c r="I239" i="34"/>
  <c r="J239" i="34" s="1"/>
  <c r="H239" i="34"/>
  <c r="I238" i="34"/>
  <c r="J238" i="34" s="1"/>
  <c r="H238" i="34"/>
  <c r="I237" i="34"/>
  <c r="J237" i="34" s="1"/>
  <c r="H237" i="34"/>
  <c r="I236" i="34"/>
  <c r="J236" i="34" s="1"/>
  <c r="H236" i="34"/>
  <c r="I235" i="34"/>
  <c r="J235" i="34" s="1"/>
  <c r="H235" i="34"/>
  <c r="I234" i="34"/>
  <c r="J234" i="34" s="1"/>
  <c r="H234" i="34"/>
  <c r="I233" i="34"/>
  <c r="J233" i="34" s="1"/>
  <c r="H233" i="34"/>
  <c r="I232" i="34"/>
  <c r="J232" i="34" s="1"/>
  <c r="H232" i="34"/>
  <c r="I231" i="34"/>
  <c r="J231" i="34" s="1"/>
  <c r="H231" i="34"/>
  <c r="I230" i="34"/>
  <c r="J230" i="34" s="1"/>
  <c r="H230" i="34"/>
  <c r="I229" i="34"/>
  <c r="J229" i="34" s="1"/>
  <c r="H229" i="34"/>
  <c r="I228" i="34"/>
  <c r="J228" i="34" s="1"/>
  <c r="H228" i="34"/>
  <c r="I227" i="34"/>
  <c r="J227" i="34" s="1"/>
  <c r="H227" i="34"/>
  <c r="I222" i="34"/>
  <c r="J222" i="34" s="1"/>
  <c r="I221" i="34"/>
  <c r="K221" i="34" s="1"/>
  <c r="I220" i="34"/>
  <c r="I219" i="34"/>
  <c r="K219" i="34" s="1"/>
  <c r="L15" i="34"/>
  <c r="I216" i="34"/>
  <c r="J216" i="34" s="1"/>
  <c r="I215" i="34"/>
  <c r="J215" i="34" s="1"/>
  <c r="I214" i="34"/>
  <c r="J214" i="34" s="1"/>
  <c r="I213" i="34"/>
  <c r="L14" i="34"/>
  <c r="I209" i="34"/>
  <c r="K209" i="34" s="1"/>
  <c r="H209" i="34"/>
  <c r="I208" i="34"/>
  <c r="J208" i="34" s="1"/>
  <c r="H208" i="34"/>
  <c r="I207" i="34"/>
  <c r="J207" i="34" s="1"/>
  <c r="H207" i="34"/>
  <c r="I206" i="34"/>
  <c r="J206" i="34" s="1"/>
  <c r="H206" i="34"/>
  <c r="I205" i="34"/>
  <c r="J205" i="34" s="1"/>
  <c r="H205" i="34"/>
  <c r="I204" i="34"/>
  <c r="K204" i="34" s="1"/>
  <c r="H204" i="34"/>
  <c r="I203" i="34"/>
  <c r="J203" i="34" s="1"/>
  <c r="H203" i="34"/>
  <c r="I202" i="34"/>
  <c r="K202" i="34" s="1"/>
  <c r="H202" i="34"/>
  <c r="I201" i="34"/>
  <c r="K201" i="34" s="1"/>
  <c r="H201" i="34"/>
  <c r="I200" i="34"/>
  <c r="J200" i="34" s="1"/>
  <c r="H200" i="34"/>
  <c r="I199" i="34"/>
  <c r="K199" i="34" s="1"/>
  <c r="H199" i="34"/>
  <c r="I198" i="34"/>
  <c r="J198" i="34" s="1"/>
  <c r="H198" i="34"/>
  <c r="I197" i="34"/>
  <c r="K197" i="34" s="1"/>
  <c r="H197" i="34"/>
  <c r="I196" i="34"/>
  <c r="K196" i="34" s="1"/>
  <c r="H196" i="34"/>
  <c r="I195" i="34"/>
  <c r="H195" i="34"/>
  <c r="I194" i="34"/>
  <c r="K194" i="34" s="1"/>
  <c r="H194" i="34"/>
  <c r="I193" i="34"/>
  <c r="J193" i="34" s="1"/>
  <c r="H193" i="34"/>
  <c r="I192" i="34"/>
  <c r="K192" i="34" s="1"/>
  <c r="H192" i="34"/>
  <c r="I191" i="34"/>
  <c r="K191" i="34" s="1"/>
  <c r="K189" i="34" s="1"/>
  <c r="H191" i="34"/>
  <c r="I190" i="34"/>
  <c r="H190" i="34"/>
  <c r="I188" i="34"/>
  <c r="J188" i="34" s="1"/>
  <c r="H188" i="34"/>
  <c r="I187" i="34"/>
  <c r="J187" i="34" s="1"/>
  <c r="H187" i="34"/>
  <c r="I186" i="34"/>
  <c r="J186" i="34" s="1"/>
  <c r="H186" i="34"/>
  <c r="I185" i="34"/>
  <c r="J185" i="34" s="1"/>
  <c r="H185" i="34"/>
  <c r="I184" i="34"/>
  <c r="K184" i="34" s="1"/>
  <c r="H184" i="34"/>
  <c r="I183" i="34"/>
  <c r="K183" i="34" s="1"/>
  <c r="H183" i="34"/>
  <c r="I182" i="34"/>
  <c r="J182" i="34" s="1"/>
  <c r="H182" i="34"/>
  <c r="I181" i="34"/>
  <c r="J181" i="34" s="1"/>
  <c r="H181" i="34"/>
  <c r="I180" i="34"/>
  <c r="J180" i="34" s="1"/>
  <c r="H180" i="34"/>
  <c r="I179" i="34"/>
  <c r="K179" i="34" s="1"/>
  <c r="H179" i="34"/>
  <c r="I178" i="34"/>
  <c r="J178" i="34" s="1"/>
  <c r="H178" i="34"/>
  <c r="I177" i="34"/>
  <c r="K177" i="34" s="1"/>
  <c r="H177" i="34"/>
  <c r="I176" i="34"/>
  <c r="J176" i="34" s="1"/>
  <c r="H176" i="34"/>
  <c r="I175" i="34"/>
  <c r="J175" i="34" s="1"/>
  <c r="H175" i="34"/>
  <c r="I174" i="34"/>
  <c r="K174" i="34" s="1"/>
  <c r="H174" i="34"/>
  <c r="I173" i="34"/>
  <c r="J173" i="34" s="1"/>
  <c r="H173" i="34"/>
  <c r="H171" i="34" s="1"/>
  <c r="I172" i="34"/>
  <c r="H172" i="34"/>
  <c r="J190" i="34" l="1"/>
  <c r="I189" i="34"/>
  <c r="J212" i="34"/>
  <c r="J172" i="34"/>
  <c r="I171" i="34"/>
  <c r="H189" i="34"/>
  <c r="H170" i="34" s="1"/>
  <c r="K213" i="34"/>
  <c r="I212" i="34"/>
  <c r="K188" i="34"/>
  <c r="J177" i="34"/>
  <c r="K187" i="34"/>
  <c r="J192" i="34"/>
  <c r="K173" i="34"/>
  <c r="J191" i="34"/>
  <c r="H54" i="77"/>
  <c r="K172" i="34"/>
  <c r="K171" i="34" s="1"/>
  <c r="K170" i="34" s="1"/>
  <c r="H16" i="69"/>
  <c r="H9" i="69"/>
  <c r="H48" i="77"/>
  <c r="H52" i="77"/>
  <c r="H46" i="77"/>
  <c r="H53" i="77"/>
  <c r="H61" i="77"/>
  <c r="H56" i="77"/>
  <c r="H59" i="77"/>
  <c r="H57" i="77"/>
  <c r="H60" i="77"/>
  <c r="J255" i="34"/>
  <c r="J291" i="34"/>
  <c r="J195" i="34"/>
  <c r="J199" i="34"/>
  <c r="J204" i="34"/>
  <c r="J209" i="34"/>
  <c r="K220" i="34"/>
  <c r="I170" i="34" l="1"/>
  <c r="J171" i="34"/>
  <c r="J170" i="34" s="1"/>
  <c r="J189" i="34"/>
  <c r="K212" i="34"/>
  <c r="I18" i="69"/>
  <c r="I10" i="69" l="1"/>
  <c r="H18" i="69"/>
  <c r="C111" i="12"/>
  <c r="D111" i="12"/>
  <c r="E111" i="12"/>
  <c r="G111" i="12"/>
  <c r="K97" i="12"/>
  <c r="J97" i="12"/>
  <c r="K96" i="12"/>
  <c r="J96" i="12"/>
  <c r="K95" i="12"/>
  <c r="J95" i="12"/>
  <c r="I68" i="12"/>
  <c r="I67" i="12"/>
  <c r="I65" i="12"/>
  <c r="I64" i="12"/>
  <c r="I63" i="12"/>
  <c r="I62" i="12"/>
  <c r="I61" i="12"/>
  <c r="I60" i="12"/>
  <c r="I59" i="12"/>
  <c r="I58" i="12"/>
  <c r="I55" i="12"/>
  <c r="F55" i="12"/>
  <c r="H8" i="12" l="1"/>
  <c r="H111" i="12" s="1"/>
  <c r="F8" i="12"/>
  <c r="F111" i="12" s="1"/>
  <c r="K44" i="77" l="1"/>
  <c r="J44" i="77"/>
  <c r="I44" i="77"/>
  <c r="D44" i="77"/>
  <c r="H43" i="77"/>
  <c r="D43" i="77"/>
  <c r="H42" i="77"/>
  <c r="D42" i="77"/>
  <c r="H41" i="77"/>
  <c r="D41" i="77"/>
  <c r="K40" i="77"/>
  <c r="I40" i="77"/>
  <c r="D40" i="77"/>
  <c r="K39" i="77"/>
  <c r="J39" i="77"/>
  <c r="I39" i="77"/>
  <c r="D39" i="77"/>
  <c r="J38" i="77"/>
  <c r="I38" i="77"/>
  <c r="D38" i="77"/>
  <c r="D36" i="77"/>
  <c r="J35" i="77"/>
  <c r="D35" i="77"/>
  <c r="K34" i="77"/>
  <c r="J34" i="77"/>
  <c r="I34" i="77"/>
  <c r="D34" i="77"/>
  <c r="H33" i="77"/>
  <c r="D33" i="77"/>
  <c r="K32" i="77"/>
  <c r="J32" i="77"/>
  <c r="I32" i="77"/>
  <c r="D32" i="77"/>
  <c r="K31" i="77"/>
  <c r="J31" i="77"/>
  <c r="I31" i="77"/>
  <c r="D31" i="77"/>
  <c r="I167" i="34"/>
  <c r="J167" i="34" s="1"/>
  <c r="D167" i="34"/>
  <c r="H167" i="34" s="1"/>
  <c r="I166" i="34"/>
  <c r="J166" i="34" s="1"/>
  <c r="D166" i="34"/>
  <c r="H166" i="34" s="1"/>
  <c r="I165" i="34"/>
  <c r="J165" i="34" s="1"/>
  <c r="D165" i="34"/>
  <c r="H165" i="34" s="1"/>
  <c r="I164" i="34"/>
  <c r="J164" i="34" s="1"/>
  <c r="D164" i="34"/>
  <c r="H164" i="34" s="1"/>
  <c r="I163" i="34"/>
  <c r="J163" i="34" s="1"/>
  <c r="D163" i="34"/>
  <c r="H163" i="34" s="1"/>
  <c r="I162" i="34"/>
  <c r="J162" i="34" s="1"/>
  <c r="D162" i="34"/>
  <c r="H162" i="34" s="1"/>
  <c r="I161" i="34"/>
  <c r="J161" i="34" s="1"/>
  <c r="D161" i="34"/>
  <c r="H161" i="34" s="1"/>
  <c r="I160" i="34"/>
  <c r="J160" i="34" s="1"/>
  <c r="D160" i="34"/>
  <c r="H160" i="34" s="1"/>
  <c r="I159" i="34"/>
  <c r="J159" i="34" s="1"/>
  <c r="D159" i="34"/>
  <c r="H159" i="34" s="1"/>
  <c r="I158" i="34"/>
  <c r="J158" i="34" s="1"/>
  <c r="D158" i="34"/>
  <c r="H158" i="34" s="1"/>
  <c r="I157" i="34"/>
  <c r="J157" i="34" s="1"/>
  <c r="D157" i="34"/>
  <c r="H157" i="34" s="1"/>
  <c r="I156" i="34"/>
  <c r="J156" i="34" s="1"/>
  <c r="D156" i="34"/>
  <c r="H156" i="34" s="1"/>
  <c r="I155" i="34"/>
  <c r="J155" i="34" s="1"/>
  <c r="D155" i="34"/>
  <c r="H155" i="34" s="1"/>
  <c r="I154" i="34"/>
  <c r="J154" i="34" s="1"/>
  <c r="D154" i="34"/>
  <c r="H154" i="34" s="1"/>
  <c r="I153" i="34"/>
  <c r="J153" i="34" s="1"/>
  <c r="D153" i="34"/>
  <c r="H153" i="34" s="1"/>
  <c r="I152" i="34"/>
  <c r="L152" i="34" s="1"/>
  <c r="D152" i="34"/>
  <c r="H152" i="34" s="1"/>
  <c r="I151" i="34"/>
  <c r="D151" i="34"/>
  <c r="I149" i="34"/>
  <c r="J149" i="34" s="1"/>
  <c r="D149" i="34"/>
  <c r="H149" i="34" s="1"/>
  <c r="E148" i="34"/>
  <c r="E129" i="34" s="1"/>
  <c r="E128" i="34" s="1"/>
  <c r="E127" i="34" s="1"/>
  <c r="E126" i="34" s="1"/>
  <c r="D148" i="34"/>
  <c r="H148" i="34" s="1"/>
  <c r="I147" i="34"/>
  <c r="J147" i="34" s="1"/>
  <c r="D147" i="34"/>
  <c r="H147" i="34" s="1"/>
  <c r="I146" i="34"/>
  <c r="J146" i="34" s="1"/>
  <c r="D146" i="34"/>
  <c r="H146" i="34" s="1"/>
  <c r="I145" i="34"/>
  <c r="J145" i="34" s="1"/>
  <c r="D145" i="34"/>
  <c r="H145" i="34" s="1"/>
  <c r="I144" i="34"/>
  <c r="K144" i="34" s="1"/>
  <c r="K129" i="34" s="1"/>
  <c r="K128" i="34" s="1"/>
  <c r="K127" i="34" s="1"/>
  <c r="K126" i="34" s="1"/>
  <c r="D144" i="34"/>
  <c r="H144" i="34" s="1"/>
  <c r="I143" i="34"/>
  <c r="J143" i="34" s="1"/>
  <c r="D143" i="34"/>
  <c r="H143" i="34" s="1"/>
  <c r="I142" i="34"/>
  <c r="J142" i="34" s="1"/>
  <c r="D142" i="34"/>
  <c r="H142" i="34" s="1"/>
  <c r="I141" i="34"/>
  <c r="J141" i="34" s="1"/>
  <c r="D141" i="34"/>
  <c r="H141" i="34" s="1"/>
  <c r="I140" i="34"/>
  <c r="J140" i="34" s="1"/>
  <c r="D140" i="34"/>
  <c r="H140" i="34" s="1"/>
  <c r="I139" i="34"/>
  <c r="J139" i="34" s="1"/>
  <c r="D139" i="34"/>
  <c r="H139" i="34" s="1"/>
  <c r="I138" i="34"/>
  <c r="J138" i="34" s="1"/>
  <c r="D138" i="34"/>
  <c r="H138" i="34" s="1"/>
  <c r="I137" i="34"/>
  <c r="J137" i="34" s="1"/>
  <c r="D137" i="34"/>
  <c r="H137" i="34" s="1"/>
  <c r="I136" i="34"/>
  <c r="J136" i="34" s="1"/>
  <c r="D136" i="34"/>
  <c r="H136" i="34" s="1"/>
  <c r="I135" i="34"/>
  <c r="J135" i="34" s="1"/>
  <c r="H135" i="34"/>
  <c r="I134" i="34"/>
  <c r="J134" i="34" s="1"/>
  <c r="H134" i="34"/>
  <c r="I133" i="34"/>
  <c r="J133" i="34" s="1"/>
  <c r="D133" i="34"/>
  <c r="H133" i="34" s="1"/>
  <c r="I132" i="34"/>
  <c r="J132" i="34" s="1"/>
  <c r="D132" i="34"/>
  <c r="H132" i="34" s="1"/>
  <c r="I131" i="34"/>
  <c r="J131" i="34" s="1"/>
  <c r="D131" i="34"/>
  <c r="H131" i="34" s="1"/>
  <c r="I130" i="34"/>
  <c r="D130" i="34"/>
  <c r="J151" i="34" l="1"/>
  <c r="I150" i="34"/>
  <c r="L150" i="34"/>
  <c r="L128" i="34" s="1"/>
  <c r="L127" i="34" s="1"/>
  <c r="L126" i="34" s="1"/>
  <c r="H130" i="34"/>
  <c r="H151" i="34"/>
  <c r="H150" i="34" s="1"/>
  <c r="H38" i="77"/>
  <c r="H39" i="77"/>
  <c r="I148" i="34"/>
  <c r="J148" i="34" s="1"/>
  <c r="H44" i="77"/>
  <c r="H40" i="77"/>
  <c r="H32" i="77"/>
  <c r="H31" i="77"/>
  <c r="J130" i="34"/>
  <c r="J152" i="34"/>
  <c r="J129" i="34" l="1"/>
  <c r="J128" i="34" s="1"/>
  <c r="J127" i="34" s="1"/>
  <c r="J126" i="34" s="1"/>
  <c r="I129" i="34"/>
  <c r="I128" i="34" s="1"/>
  <c r="I127" i="34" s="1"/>
  <c r="I126" i="34" s="1"/>
  <c r="H129" i="34"/>
  <c r="H128" i="34" s="1"/>
  <c r="H127" i="34" s="1"/>
  <c r="H126" i="34" s="1"/>
  <c r="J150" i="34"/>
  <c r="I125" i="34" l="1"/>
  <c r="J125" i="34" s="1"/>
  <c r="H125" i="34"/>
  <c r="I124" i="34"/>
  <c r="J124" i="34" s="1"/>
  <c r="H124" i="34"/>
  <c r="I123" i="34"/>
  <c r="J123" i="34" s="1"/>
  <c r="H123" i="34"/>
  <c r="I122" i="34"/>
  <c r="J122" i="34" s="1"/>
  <c r="H122" i="34"/>
  <c r="I121" i="34"/>
  <c r="J121" i="34" s="1"/>
  <c r="H121" i="34"/>
  <c r="I120" i="34"/>
  <c r="J120" i="34" s="1"/>
  <c r="H120" i="34"/>
  <c r="I119" i="34"/>
  <c r="J119" i="34" s="1"/>
  <c r="H119" i="34"/>
  <c r="I118" i="34"/>
  <c r="J118" i="34" s="1"/>
  <c r="H118" i="34"/>
  <c r="I117" i="34"/>
  <c r="J117" i="34" s="1"/>
  <c r="H117" i="34"/>
  <c r="I116" i="34"/>
  <c r="J116" i="34" s="1"/>
  <c r="H116" i="34"/>
  <c r="I115" i="34"/>
  <c r="J115" i="34" s="1"/>
  <c r="H115" i="34"/>
  <c r="I114" i="34"/>
  <c r="J114" i="34" s="1"/>
  <c r="H114" i="34"/>
  <c r="I113" i="34"/>
  <c r="J113" i="34" s="1"/>
  <c r="H113" i="34"/>
  <c r="I112" i="34"/>
  <c r="J112" i="34" s="1"/>
  <c r="H112" i="34"/>
  <c r="I111" i="34"/>
  <c r="H111" i="34"/>
  <c r="I109" i="34"/>
  <c r="J109" i="34" s="1"/>
  <c r="H109" i="34"/>
  <c r="I108" i="34"/>
  <c r="J108" i="34" s="1"/>
  <c r="H108" i="34"/>
  <c r="I107" i="34"/>
  <c r="J107" i="34" s="1"/>
  <c r="H107" i="34"/>
  <c r="I106" i="34"/>
  <c r="J106" i="34" s="1"/>
  <c r="H106" i="34"/>
  <c r="I105" i="34"/>
  <c r="J105" i="34" s="1"/>
  <c r="H105" i="34"/>
  <c r="I104" i="34"/>
  <c r="J104" i="34" s="1"/>
  <c r="H104" i="34"/>
  <c r="I103" i="34"/>
  <c r="J103" i="34" s="1"/>
  <c r="H103" i="34"/>
  <c r="I102" i="34"/>
  <c r="J102" i="34" s="1"/>
  <c r="H102" i="34"/>
  <c r="I101" i="34"/>
  <c r="J101" i="34" s="1"/>
  <c r="H101" i="34"/>
  <c r="I100" i="34"/>
  <c r="J100" i="34" s="1"/>
  <c r="H100" i="34"/>
  <c r="I99" i="34"/>
  <c r="J99" i="34" s="1"/>
  <c r="H99" i="34"/>
  <c r="I98" i="34"/>
  <c r="H98" i="34"/>
  <c r="I97" i="34"/>
  <c r="J97" i="34" s="1"/>
  <c r="H97" i="34"/>
  <c r="I96" i="34"/>
  <c r="H96" i="34"/>
  <c r="H110" i="34" l="1"/>
  <c r="J111" i="34"/>
  <c r="J110" i="34" s="1"/>
  <c r="I110" i="34"/>
  <c r="H95" i="34"/>
  <c r="J96" i="34"/>
  <c r="I95" i="34"/>
  <c r="I94" i="34" s="1"/>
  <c r="I93" i="34" s="1"/>
  <c r="I92" i="34" s="1"/>
  <c r="F16" i="69"/>
  <c r="J98" i="34"/>
  <c r="F9" i="69" l="1"/>
  <c r="H94" i="34"/>
  <c r="H93" i="34" s="1"/>
  <c r="H92" i="34" s="1"/>
  <c r="J95" i="34"/>
  <c r="J94" i="34" s="1"/>
  <c r="J93" i="34" s="1"/>
  <c r="J92" i="34" s="1"/>
  <c r="I91" i="34" l="1"/>
  <c r="J91" i="34" s="1"/>
  <c r="I90" i="34"/>
  <c r="J90" i="34" s="1"/>
  <c r="H90" i="34"/>
  <c r="I89" i="34"/>
  <c r="J89" i="34" s="1"/>
  <c r="H89" i="34"/>
  <c r="I88" i="34"/>
  <c r="J88" i="34" s="1"/>
  <c r="H88" i="34"/>
  <c r="I87" i="34"/>
  <c r="J87" i="34" s="1"/>
  <c r="H87" i="34"/>
  <c r="I86" i="34"/>
  <c r="J86" i="34" s="1"/>
  <c r="H86" i="34"/>
  <c r="I85" i="34"/>
  <c r="J85" i="34" s="1"/>
  <c r="H85" i="34"/>
  <c r="I84" i="34"/>
  <c r="J84" i="34" s="1"/>
  <c r="H84" i="34"/>
  <c r="I83" i="34"/>
  <c r="J83" i="34" s="1"/>
  <c r="H83" i="34"/>
  <c r="I82" i="34"/>
  <c r="J82" i="34" s="1"/>
  <c r="H82" i="34"/>
  <c r="I81" i="34"/>
  <c r="J81" i="34" s="1"/>
  <c r="H81" i="34"/>
  <c r="I80" i="34"/>
  <c r="J80" i="34" s="1"/>
  <c r="H80" i="34"/>
  <c r="I79" i="34"/>
  <c r="J79" i="34" s="1"/>
  <c r="H79" i="34"/>
  <c r="I78" i="34"/>
  <c r="J78" i="34" s="1"/>
  <c r="H78" i="34"/>
  <c r="I77" i="34"/>
  <c r="J77" i="34" s="1"/>
  <c r="H77" i="34"/>
  <c r="I76" i="34"/>
  <c r="J76" i="34" s="1"/>
  <c r="H76" i="34"/>
  <c r="I75" i="34"/>
  <c r="J75" i="34" s="1"/>
  <c r="H75" i="34"/>
  <c r="I74" i="34"/>
  <c r="H74" i="34"/>
  <c r="H63" i="34"/>
  <c r="H57" i="34" s="1"/>
  <c r="G9" i="69" l="1"/>
  <c r="H73" i="34"/>
  <c r="J74" i="34"/>
  <c r="J73" i="34" s="1"/>
  <c r="J56" i="34" s="1"/>
  <c r="J55" i="34" s="1"/>
  <c r="I73" i="34"/>
  <c r="I56" i="34" s="1"/>
  <c r="I55" i="34" s="1"/>
  <c r="L54" i="34"/>
  <c r="G16" i="69" l="1"/>
  <c r="H56" i="34"/>
  <c r="H55" i="34" s="1"/>
  <c r="K54" i="34"/>
  <c r="E54" i="34"/>
  <c r="I54" i="34" l="1"/>
  <c r="H54" i="34"/>
  <c r="J54" i="34"/>
  <c r="J8" i="12"/>
  <c r="H21" i="77" l="1"/>
  <c r="D21" i="77"/>
  <c r="K20" i="77"/>
  <c r="J20" i="77"/>
  <c r="I20" i="77"/>
  <c r="D20" i="77"/>
  <c r="J19" i="77"/>
  <c r="I19" i="77"/>
  <c r="D19" i="77"/>
  <c r="K18" i="77"/>
  <c r="I18" i="77"/>
  <c r="D18" i="77"/>
  <c r="H17" i="77"/>
  <c r="D17" i="77"/>
  <c r="J16" i="77"/>
  <c r="I16" i="77"/>
  <c r="D16" i="77"/>
  <c r="J15" i="77"/>
  <c r="I15" i="77"/>
  <c r="D15" i="77"/>
  <c r="H16" i="77" l="1"/>
  <c r="H20" i="77"/>
  <c r="H15" i="77"/>
  <c r="H18" i="77"/>
  <c r="H19" i="77"/>
  <c r="I53" i="34" l="1"/>
  <c r="J53" i="34" s="1"/>
  <c r="I52" i="34"/>
  <c r="J52" i="34" s="1"/>
  <c r="I51" i="34" l="1"/>
  <c r="J51" i="34" s="1"/>
  <c r="I50" i="34"/>
  <c r="J50" i="34" s="1"/>
  <c r="I49" i="34"/>
  <c r="J49" i="34" s="1"/>
  <c r="I48" i="34"/>
  <c r="J48" i="34" s="1"/>
  <c r="I47" i="34"/>
  <c r="J47" i="34" s="1"/>
  <c r="K36" i="34"/>
  <c r="J35" i="34" l="1"/>
  <c r="J34" i="34" l="1"/>
  <c r="J33" i="34"/>
  <c r="J32" i="34"/>
  <c r="J30" i="34"/>
  <c r="L31" i="34" l="1"/>
  <c r="AB1014" i="76"/>
  <c r="AA1014" i="76"/>
  <c r="I1014" i="76"/>
  <c r="F1014" i="76"/>
  <c r="A1014" i="76"/>
  <c r="AB1013" i="76"/>
  <c r="AA1013" i="76"/>
  <c r="I1013" i="76"/>
  <c r="F1013" i="76"/>
  <c r="A1013" i="76"/>
  <c r="AB1012" i="76"/>
  <c r="AA1012" i="76"/>
  <c r="I1012" i="76"/>
  <c r="F1012" i="76"/>
  <c r="A1012" i="76"/>
  <c r="AB1011" i="76"/>
  <c r="AA1011" i="76"/>
  <c r="I1011" i="76"/>
  <c r="F1011" i="76"/>
  <c r="A1011" i="76"/>
  <c r="AB1010" i="76"/>
  <c r="AA1010" i="76"/>
  <c r="I1010" i="76"/>
  <c r="F1010" i="76"/>
  <c r="A1010" i="76"/>
  <c r="AB1009" i="76"/>
  <c r="AA1009" i="76"/>
  <c r="I1009" i="76"/>
  <c r="F1009" i="76"/>
  <c r="A1009" i="76"/>
  <c r="AB1008" i="76"/>
  <c r="AA1008" i="76"/>
  <c r="I1008" i="76"/>
  <c r="F1008" i="76"/>
  <c r="A1008" i="76"/>
  <c r="AB1007" i="76"/>
  <c r="AA1007" i="76"/>
  <c r="I1007" i="76"/>
  <c r="F1007" i="76"/>
  <c r="A1007" i="76"/>
  <c r="AB1006" i="76"/>
  <c r="AA1006" i="76"/>
  <c r="I1006" i="76"/>
  <c r="F1006" i="76"/>
  <c r="A1006" i="76"/>
  <c r="AB1005" i="76"/>
  <c r="AA1005" i="76"/>
  <c r="I1005" i="76"/>
  <c r="F1005" i="76"/>
  <c r="A1005" i="76"/>
  <c r="AB1004" i="76"/>
  <c r="AA1004" i="76"/>
  <c r="I1004" i="76"/>
  <c r="F1004" i="76"/>
  <c r="A1004" i="76"/>
  <c r="AB1003" i="76"/>
  <c r="AA1003" i="76"/>
  <c r="I1003" i="76"/>
  <c r="F1003" i="76"/>
  <c r="A1003" i="76"/>
  <c r="AB1002" i="76"/>
  <c r="AA1002" i="76"/>
  <c r="I1002" i="76"/>
  <c r="F1002" i="76"/>
  <c r="A1002" i="76"/>
  <c r="AB1001" i="76"/>
  <c r="AA1001" i="76"/>
  <c r="I1001" i="76"/>
  <c r="F1001" i="76"/>
  <c r="A1001" i="76"/>
  <c r="AB1000" i="76"/>
  <c r="AA1000" i="76"/>
  <c r="I1000" i="76"/>
  <c r="F1000" i="76"/>
  <c r="A1000" i="76"/>
  <c r="AB999" i="76"/>
  <c r="AA999" i="76"/>
  <c r="I999" i="76"/>
  <c r="F999" i="76"/>
  <c r="A999" i="76"/>
  <c r="AB998" i="76"/>
  <c r="AA998" i="76"/>
  <c r="I998" i="76"/>
  <c r="F998" i="76"/>
  <c r="A998" i="76"/>
  <c r="AB997" i="76"/>
  <c r="AA997" i="76"/>
  <c r="I997" i="76"/>
  <c r="F997" i="76"/>
  <c r="A997" i="76"/>
  <c r="AB996" i="76"/>
  <c r="AA996" i="76"/>
  <c r="I996" i="76"/>
  <c r="F996" i="76"/>
  <c r="A996" i="76"/>
  <c r="AB995" i="76"/>
  <c r="AA995" i="76"/>
  <c r="I995" i="76"/>
  <c r="F995" i="76"/>
  <c r="A995" i="76"/>
  <c r="AB994" i="76"/>
  <c r="AA994" i="76"/>
  <c r="I994" i="76"/>
  <c r="F994" i="76"/>
  <c r="A994" i="76"/>
  <c r="AB993" i="76"/>
  <c r="AA993" i="76"/>
  <c r="I993" i="76"/>
  <c r="F993" i="76"/>
  <c r="A993" i="76"/>
  <c r="AB992" i="76"/>
  <c r="AA992" i="76"/>
  <c r="I992" i="76"/>
  <c r="F992" i="76"/>
  <c r="A992" i="76"/>
  <c r="AB991" i="76"/>
  <c r="AA991" i="76"/>
  <c r="I991" i="76"/>
  <c r="F991" i="76"/>
  <c r="A991" i="76"/>
  <c r="AB990" i="76"/>
  <c r="AA990" i="76"/>
  <c r="I990" i="76"/>
  <c r="F990" i="76"/>
  <c r="A990" i="76"/>
  <c r="AB989" i="76"/>
  <c r="AA989" i="76"/>
  <c r="I989" i="76"/>
  <c r="F989" i="76"/>
  <c r="A989" i="76"/>
  <c r="AB988" i="76"/>
  <c r="AA988" i="76"/>
  <c r="I988" i="76"/>
  <c r="F988" i="76"/>
  <c r="A988" i="76"/>
  <c r="AB987" i="76"/>
  <c r="AA987" i="76"/>
  <c r="I987" i="76"/>
  <c r="F987" i="76"/>
  <c r="A987" i="76"/>
  <c r="AB986" i="76"/>
  <c r="AA986" i="76"/>
  <c r="I986" i="76"/>
  <c r="F986" i="76"/>
  <c r="A986" i="76"/>
  <c r="AB985" i="76"/>
  <c r="AA985" i="76"/>
  <c r="I985" i="76"/>
  <c r="F985" i="76"/>
  <c r="A985" i="76"/>
  <c r="AB984" i="76"/>
  <c r="AA984" i="76"/>
  <c r="I984" i="76"/>
  <c r="F984" i="76"/>
  <c r="A984" i="76"/>
  <c r="AB983" i="76"/>
  <c r="AA983" i="76"/>
  <c r="I983" i="76"/>
  <c r="F983" i="76"/>
  <c r="A983" i="76"/>
  <c r="AB982" i="76"/>
  <c r="AA982" i="76"/>
  <c r="I982" i="76"/>
  <c r="F982" i="76"/>
  <c r="A982" i="76"/>
  <c r="AB981" i="76"/>
  <c r="AA981" i="76"/>
  <c r="I981" i="76"/>
  <c r="F981" i="76"/>
  <c r="A981" i="76"/>
  <c r="AB980" i="76"/>
  <c r="AA980" i="76"/>
  <c r="I980" i="76"/>
  <c r="F980" i="76"/>
  <c r="A980" i="76"/>
  <c r="AB979" i="76"/>
  <c r="AA979" i="76"/>
  <c r="I979" i="76"/>
  <c r="F979" i="76"/>
  <c r="A979" i="76"/>
  <c r="AB978" i="76"/>
  <c r="AA978" i="76"/>
  <c r="I978" i="76"/>
  <c r="F978" i="76"/>
  <c r="A978" i="76"/>
  <c r="AB977" i="76"/>
  <c r="AA977" i="76"/>
  <c r="I977" i="76"/>
  <c r="F977" i="76"/>
  <c r="A977" i="76"/>
  <c r="AB976" i="76"/>
  <c r="I976" i="76"/>
  <c r="F976" i="76"/>
  <c r="A976" i="76"/>
  <c r="AB975" i="76"/>
  <c r="AA975" i="76"/>
  <c r="I975" i="76"/>
  <c r="F975" i="76"/>
  <c r="A975" i="76"/>
  <c r="AB974" i="76"/>
  <c r="I974" i="76"/>
  <c r="F974" i="76"/>
  <c r="A974" i="76"/>
  <c r="AB973" i="76"/>
  <c r="AA973" i="76"/>
  <c r="I973" i="76"/>
  <c r="F973" i="76"/>
  <c r="A973" i="76"/>
  <c r="AB972" i="76"/>
  <c r="AA972" i="76"/>
  <c r="I972" i="76"/>
  <c r="F972" i="76"/>
  <c r="A972" i="76"/>
  <c r="AB971" i="76"/>
  <c r="AA971" i="76"/>
  <c r="I971" i="76"/>
  <c r="F971" i="76"/>
  <c r="A971" i="76"/>
  <c r="AC970" i="76"/>
  <c r="AB970" i="76"/>
  <c r="AA970" i="76"/>
  <c r="I970" i="76"/>
  <c r="F970" i="76"/>
  <c r="A970" i="76"/>
  <c r="AB969" i="76"/>
  <c r="AA969" i="76"/>
  <c r="I969" i="76"/>
  <c r="F969" i="76"/>
  <c r="A969" i="76"/>
  <c r="AC968" i="76"/>
  <c r="AB968" i="76"/>
  <c r="AA968" i="76"/>
  <c r="I968" i="76"/>
  <c r="F968" i="76"/>
  <c r="A968" i="76"/>
  <c r="AB967" i="76"/>
  <c r="AA967" i="76"/>
  <c r="I967" i="76"/>
  <c r="F967" i="76"/>
  <c r="A967" i="76"/>
  <c r="AB966" i="76"/>
  <c r="AA966" i="76"/>
  <c r="I966" i="76"/>
  <c r="F966" i="76"/>
  <c r="A966" i="76"/>
  <c r="AB965" i="76"/>
  <c r="AA965" i="76"/>
  <c r="I965" i="76"/>
  <c r="F965" i="76"/>
  <c r="A965" i="76"/>
  <c r="AB964" i="76"/>
  <c r="AA964" i="76"/>
  <c r="I964" i="76"/>
  <c r="F964" i="76"/>
  <c r="A964" i="76"/>
  <c r="AC963" i="76"/>
  <c r="AB963" i="76"/>
  <c r="AA963" i="76"/>
  <c r="I963" i="76"/>
  <c r="F963" i="76"/>
  <c r="A963" i="76"/>
  <c r="AB962" i="76"/>
  <c r="AA962" i="76"/>
  <c r="I962" i="76"/>
  <c r="F962" i="76"/>
  <c r="A962" i="76"/>
  <c r="AC961" i="76"/>
  <c r="AB961" i="76"/>
  <c r="AA961" i="76"/>
  <c r="I961" i="76"/>
  <c r="F961" i="76"/>
  <c r="A961" i="76"/>
  <c r="AB960" i="76"/>
  <c r="AA960" i="76"/>
  <c r="I960" i="76"/>
  <c r="F960" i="76"/>
  <c r="A960" i="76"/>
  <c r="AB959" i="76"/>
  <c r="AA959" i="76"/>
  <c r="I959" i="76"/>
  <c r="F959" i="76"/>
  <c r="A959" i="76"/>
  <c r="AB958" i="76"/>
  <c r="AA958" i="76"/>
  <c r="I958" i="76"/>
  <c r="F958" i="76"/>
  <c r="A958" i="76"/>
  <c r="AB957" i="76"/>
  <c r="AA957" i="76"/>
  <c r="I957" i="76"/>
  <c r="F957" i="76"/>
  <c r="A957" i="76"/>
  <c r="AC956" i="76"/>
  <c r="AB956" i="76"/>
  <c r="AA956" i="76"/>
  <c r="I956" i="76"/>
  <c r="F956" i="76"/>
  <c r="A956" i="76"/>
  <c r="AB955" i="76"/>
  <c r="AA955" i="76"/>
  <c r="I955" i="76"/>
  <c r="F955" i="76"/>
  <c r="A955" i="76"/>
  <c r="AB954" i="76"/>
  <c r="AA954" i="76"/>
  <c r="I954" i="76"/>
  <c r="F954" i="76"/>
  <c r="A954" i="76"/>
  <c r="AC953" i="76"/>
  <c r="AB953" i="76"/>
  <c r="AA953" i="76"/>
  <c r="I953" i="76"/>
  <c r="F953" i="76"/>
  <c r="A953" i="76"/>
  <c r="AC952" i="76"/>
  <c r="AB952" i="76"/>
  <c r="AA952" i="76"/>
  <c r="I952" i="76"/>
  <c r="F952" i="76"/>
  <c r="A952" i="76"/>
  <c r="AB951" i="76"/>
  <c r="AA951" i="76"/>
  <c r="I951" i="76"/>
  <c r="F951" i="76"/>
  <c r="A951" i="76"/>
  <c r="AC950" i="76"/>
  <c r="AB950" i="76"/>
  <c r="AA950" i="76"/>
  <c r="I950" i="76"/>
  <c r="F950" i="76"/>
  <c r="A950" i="76"/>
  <c r="AB949" i="76"/>
  <c r="AA949" i="76"/>
  <c r="I949" i="76"/>
  <c r="F949" i="76"/>
  <c r="A949" i="76"/>
  <c r="AB948" i="76"/>
  <c r="AA948" i="76"/>
  <c r="I948" i="76"/>
  <c r="F948" i="76"/>
  <c r="A948" i="76"/>
  <c r="AC947" i="76"/>
  <c r="AB947" i="76"/>
  <c r="AA947" i="76"/>
  <c r="I947" i="76"/>
  <c r="F947" i="76"/>
  <c r="A947" i="76"/>
  <c r="AB946" i="76"/>
  <c r="AA946" i="76"/>
  <c r="I946" i="76"/>
  <c r="F946" i="76"/>
  <c r="A946" i="76"/>
  <c r="AB945" i="76"/>
  <c r="AA945" i="76"/>
  <c r="I945" i="76"/>
  <c r="F945" i="76"/>
  <c r="A945" i="76"/>
  <c r="AB944" i="76"/>
  <c r="AA944" i="76"/>
  <c r="I944" i="76"/>
  <c r="F944" i="76"/>
  <c r="A944" i="76"/>
  <c r="AB943" i="76"/>
  <c r="AA943" i="76"/>
  <c r="I943" i="76"/>
  <c r="F943" i="76"/>
  <c r="A943" i="76"/>
  <c r="AC942" i="76"/>
  <c r="AB942" i="76"/>
  <c r="AA942" i="76"/>
  <c r="I942" i="76"/>
  <c r="F942" i="76"/>
  <c r="A942" i="76"/>
  <c r="AC941" i="76"/>
  <c r="AB941" i="76"/>
  <c r="AA941" i="76"/>
  <c r="I941" i="76"/>
  <c r="F941" i="76"/>
  <c r="A941" i="76"/>
  <c r="AC940" i="76"/>
  <c r="AB940" i="76"/>
  <c r="AA940" i="76"/>
  <c r="I940" i="76"/>
  <c r="F940" i="76"/>
  <c r="A940" i="76"/>
  <c r="AB939" i="76"/>
  <c r="AA939" i="76"/>
  <c r="I939" i="76"/>
  <c r="F939" i="76"/>
  <c r="A939" i="76"/>
  <c r="AB938" i="76"/>
  <c r="AA938" i="76"/>
  <c r="I938" i="76"/>
  <c r="F938" i="76"/>
  <c r="A938" i="76"/>
  <c r="AB937" i="76"/>
  <c r="I937" i="76"/>
  <c r="F937" i="76"/>
  <c r="A937" i="76"/>
  <c r="AB936" i="76"/>
  <c r="AA936" i="76"/>
  <c r="I936" i="76"/>
  <c r="F936" i="76"/>
  <c r="A936" i="76"/>
  <c r="AB935" i="76"/>
  <c r="AA935" i="76"/>
  <c r="I935" i="76"/>
  <c r="F935" i="76"/>
  <c r="A935" i="76"/>
  <c r="AB934" i="76"/>
  <c r="AA934" i="76"/>
  <c r="I934" i="76"/>
  <c r="F934" i="76"/>
  <c r="A934" i="76"/>
  <c r="AB933" i="76"/>
  <c r="AA933" i="76"/>
  <c r="I933" i="76"/>
  <c r="F933" i="76"/>
  <c r="A933" i="76"/>
  <c r="AB932" i="76"/>
  <c r="AA932" i="76"/>
  <c r="I932" i="76"/>
  <c r="F932" i="76"/>
  <c r="A932" i="76"/>
  <c r="AB931" i="76"/>
  <c r="AA931" i="76"/>
  <c r="I931" i="76"/>
  <c r="F931" i="76"/>
  <c r="A931" i="76"/>
  <c r="AB930" i="76"/>
  <c r="AA930" i="76"/>
  <c r="I930" i="76"/>
  <c r="F930" i="76"/>
  <c r="A930" i="76"/>
  <c r="AB929" i="76"/>
  <c r="AA929" i="76"/>
  <c r="I929" i="76"/>
  <c r="F929" i="76"/>
  <c r="A929" i="76"/>
  <c r="AB928" i="76"/>
  <c r="AA928" i="76"/>
  <c r="I928" i="76"/>
  <c r="F928" i="76"/>
  <c r="A928" i="76"/>
  <c r="AB927" i="76"/>
  <c r="AA927" i="76"/>
  <c r="I927" i="76"/>
  <c r="F927" i="76"/>
  <c r="A927" i="76"/>
  <c r="AB926" i="76"/>
  <c r="AA926" i="76"/>
  <c r="I926" i="76"/>
  <c r="F926" i="76"/>
  <c r="A926" i="76"/>
  <c r="AB925" i="76"/>
  <c r="AA925" i="76"/>
  <c r="I925" i="76"/>
  <c r="F925" i="76"/>
  <c r="A925" i="76"/>
  <c r="AB924" i="76"/>
  <c r="AA924" i="76"/>
  <c r="I924" i="76"/>
  <c r="F924" i="76"/>
  <c r="A924" i="76"/>
  <c r="AB923" i="76"/>
  <c r="AA923" i="76"/>
  <c r="I923" i="76"/>
  <c r="F923" i="76"/>
  <c r="A923" i="76"/>
  <c r="AB922" i="76"/>
  <c r="AA922" i="76"/>
  <c r="I922" i="76"/>
  <c r="F922" i="76"/>
  <c r="A922" i="76"/>
  <c r="AB921" i="76"/>
  <c r="AA921" i="76"/>
  <c r="I921" i="76"/>
  <c r="F921" i="76"/>
  <c r="A921" i="76"/>
  <c r="AB920" i="76"/>
  <c r="AA920" i="76"/>
  <c r="I920" i="76"/>
  <c r="F920" i="76"/>
  <c r="A920" i="76"/>
  <c r="AB919" i="76"/>
  <c r="AA919" i="76"/>
  <c r="I919" i="76"/>
  <c r="F919" i="76"/>
  <c r="A919" i="76"/>
  <c r="AB918" i="76"/>
  <c r="AA918" i="76"/>
  <c r="I918" i="76"/>
  <c r="F918" i="76"/>
  <c r="A918" i="76"/>
  <c r="AB917" i="76"/>
  <c r="AA917" i="76"/>
  <c r="I917" i="76"/>
  <c r="F917" i="76"/>
  <c r="A917" i="76"/>
  <c r="AB916" i="76"/>
  <c r="AA916" i="76"/>
  <c r="I916" i="76"/>
  <c r="F916" i="76"/>
  <c r="A916" i="76"/>
  <c r="AB915" i="76"/>
  <c r="AA915" i="76"/>
  <c r="I915" i="76"/>
  <c r="F915" i="76"/>
  <c r="A915" i="76"/>
  <c r="AB914" i="76"/>
  <c r="AA914" i="76"/>
  <c r="I914" i="76"/>
  <c r="F914" i="76"/>
  <c r="A914" i="76"/>
  <c r="AB913" i="76"/>
  <c r="AA913" i="76"/>
  <c r="I913" i="76"/>
  <c r="F913" i="76"/>
  <c r="A913" i="76"/>
  <c r="AB912" i="76"/>
  <c r="AA912" i="76"/>
  <c r="I912" i="76"/>
  <c r="F912" i="76"/>
  <c r="A912" i="76"/>
  <c r="AB911" i="76"/>
  <c r="AA911" i="76"/>
  <c r="I911" i="76"/>
  <c r="F911" i="76"/>
  <c r="A911" i="76"/>
  <c r="AB910" i="76"/>
  <c r="AA910" i="76"/>
  <c r="I910" i="76"/>
  <c r="F910" i="76"/>
  <c r="A910" i="76"/>
  <c r="AB909" i="76"/>
  <c r="AA909" i="76"/>
  <c r="I909" i="76"/>
  <c r="F909" i="76"/>
  <c r="A909" i="76"/>
  <c r="AB908" i="76"/>
  <c r="AA908" i="76"/>
  <c r="I908" i="76"/>
  <c r="F908" i="76"/>
  <c r="A908" i="76"/>
  <c r="AB907" i="76"/>
  <c r="AA907" i="76"/>
  <c r="I907" i="76"/>
  <c r="F907" i="76"/>
  <c r="A907" i="76"/>
  <c r="AB906" i="76"/>
  <c r="AA906" i="76"/>
  <c r="I906" i="76"/>
  <c r="F906" i="76"/>
  <c r="A906" i="76"/>
  <c r="AB905" i="76"/>
  <c r="AA905" i="76"/>
  <c r="I905" i="76"/>
  <c r="F905" i="76"/>
  <c r="A905" i="76"/>
  <c r="AB904" i="76"/>
  <c r="AA904" i="76"/>
  <c r="I904" i="76"/>
  <c r="F904" i="76"/>
  <c r="A904" i="76"/>
  <c r="AB903" i="76"/>
  <c r="AA903" i="76"/>
  <c r="I903" i="76"/>
  <c r="F903" i="76"/>
  <c r="A903" i="76"/>
  <c r="AB902" i="76"/>
  <c r="AA902" i="76"/>
  <c r="I902" i="76"/>
  <c r="F902" i="76"/>
  <c r="A902" i="76"/>
  <c r="AB901" i="76"/>
  <c r="AA901" i="76"/>
  <c r="I901" i="76"/>
  <c r="F901" i="76"/>
  <c r="A901" i="76"/>
  <c r="AB900" i="76"/>
  <c r="AA900" i="76"/>
  <c r="I900" i="76"/>
  <c r="F900" i="76"/>
  <c r="A900" i="76"/>
  <c r="AB899" i="76"/>
  <c r="AA899" i="76"/>
  <c r="I899" i="76"/>
  <c r="F899" i="76"/>
  <c r="A899" i="76"/>
  <c r="AB898" i="76"/>
  <c r="AA898" i="76"/>
  <c r="I898" i="76"/>
  <c r="F898" i="76"/>
  <c r="A898" i="76"/>
  <c r="AB897" i="76"/>
  <c r="AA897" i="76"/>
  <c r="I897" i="76"/>
  <c r="F897" i="76"/>
  <c r="A897" i="76"/>
  <c r="AB896" i="76"/>
  <c r="AA896" i="76"/>
  <c r="I896" i="76"/>
  <c r="F896" i="76"/>
  <c r="A896" i="76"/>
  <c r="AB895" i="76"/>
  <c r="AA895" i="76"/>
  <c r="I895" i="76"/>
  <c r="F895" i="76"/>
  <c r="A895" i="76"/>
  <c r="AB894" i="76"/>
  <c r="AA894" i="76"/>
  <c r="I894" i="76"/>
  <c r="F894" i="76"/>
  <c r="A894" i="76"/>
  <c r="AB893" i="76"/>
  <c r="AA893" i="76"/>
  <c r="I893" i="76"/>
  <c r="F893" i="76"/>
  <c r="A893" i="76"/>
  <c r="AB892" i="76"/>
  <c r="AA892" i="76"/>
  <c r="I892" i="76"/>
  <c r="F892" i="76"/>
  <c r="A892" i="76"/>
  <c r="AB891" i="76"/>
  <c r="AA891" i="76"/>
  <c r="I891" i="76"/>
  <c r="F891" i="76"/>
  <c r="A891" i="76"/>
  <c r="AB890" i="76"/>
  <c r="AA890" i="76"/>
  <c r="I890" i="76"/>
  <c r="F890" i="76"/>
  <c r="A890" i="76"/>
  <c r="AB889" i="76"/>
  <c r="I889" i="76"/>
  <c r="F889" i="76"/>
  <c r="A889" i="76"/>
  <c r="AB888" i="76"/>
  <c r="AA888" i="76"/>
  <c r="I888" i="76"/>
  <c r="F888" i="76"/>
  <c r="A888" i="76"/>
  <c r="AB887" i="76"/>
  <c r="AA887" i="76"/>
  <c r="I887" i="76"/>
  <c r="F887" i="76"/>
  <c r="A887" i="76"/>
  <c r="AB886" i="76"/>
  <c r="AA886" i="76"/>
  <c r="I886" i="76"/>
  <c r="F886" i="76"/>
  <c r="A886" i="76"/>
  <c r="AB885" i="76"/>
  <c r="AA885" i="76"/>
  <c r="I885" i="76"/>
  <c r="F885" i="76"/>
  <c r="A885" i="76"/>
  <c r="AB884" i="76"/>
  <c r="AA884" i="76"/>
  <c r="I884" i="76"/>
  <c r="F884" i="76"/>
  <c r="A884" i="76"/>
  <c r="AB883" i="76"/>
  <c r="AA883" i="76"/>
  <c r="I883" i="76"/>
  <c r="F883" i="76"/>
  <c r="A883" i="76"/>
  <c r="AB882" i="76"/>
  <c r="AA882" i="76"/>
  <c r="I882" i="76"/>
  <c r="F882" i="76"/>
  <c r="A882" i="76"/>
  <c r="AB881" i="76"/>
  <c r="AA881" i="76"/>
  <c r="I881" i="76"/>
  <c r="F881" i="76"/>
  <c r="A881" i="76"/>
  <c r="AB880" i="76"/>
  <c r="AA880" i="76"/>
  <c r="I880" i="76"/>
  <c r="F880" i="76"/>
  <c r="A880" i="76"/>
  <c r="AB879" i="76"/>
  <c r="AA879" i="76"/>
  <c r="I879" i="76"/>
  <c r="F879" i="76"/>
  <c r="A879" i="76"/>
  <c r="AB878" i="76"/>
  <c r="AA878" i="76"/>
  <c r="I878" i="76"/>
  <c r="F878" i="76"/>
  <c r="A878" i="76"/>
  <c r="AB877" i="76"/>
  <c r="I877" i="76"/>
  <c r="F877" i="76"/>
  <c r="A877" i="76"/>
  <c r="AB876" i="76"/>
  <c r="AA876" i="76"/>
  <c r="I876" i="76"/>
  <c r="F876" i="76"/>
  <c r="A876" i="76"/>
  <c r="AB875" i="76"/>
  <c r="AA875" i="76"/>
  <c r="I875" i="76"/>
  <c r="F875" i="76"/>
  <c r="A875" i="76"/>
  <c r="AB874" i="76"/>
  <c r="AA874" i="76"/>
  <c r="I874" i="76"/>
  <c r="F874" i="76"/>
  <c r="A874" i="76"/>
  <c r="AB873" i="76"/>
  <c r="AA873" i="76"/>
  <c r="I873" i="76"/>
  <c r="F873" i="76"/>
  <c r="A873" i="76"/>
  <c r="AB872" i="76"/>
  <c r="AA872" i="76"/>
  <c r="I872" i="76"/>
  <c r="F872" i="76"/>
  <c r="A872" i="76"/>
  <c r="AB871" i="76"/>
  <c r="AA871" i="76"/>
  <c r="I871" i="76"/>
  <c r="F871" i="76"/>
  <c r="A871" i="76"/>
  <c r="AB870" i="76"/>
  <c r="AA870" i="76"/>
  <c r="I870" i="76"/>
  <c r="F870" i="76"/>
  <c r="A870" i="76"/>
  <c r="AB869" i="76"/>
  <c r="AA869" i="76"/>
  <c r="I869" i="76"/>
  <c r="F869" i="76"/>
  <c r="A869" i="76"/>
  <c r="AB868" i="76"/>
  <c r="AA868" i="76"/>
  <c r="I868" i="76"/>
  <c r="F868" i="76"/>
  <c r="A868" i="76"/>
  <c r="AB867" i="76"/>
  <c r="AA867" i="76"/>
  <c r="I867" i="76"/>
  <c r="F867" i="76"/>
  <c r="A867" i="76"/>
  <c r="AB866" i="76"/>
  <c r="AA866" i="76"/>
  <c r="I866" i="76"/>
  <c r="F866" i="76"/>
  <c r="A866" i="76"/>
  <c r="AB865" i="76"/>
  <c r="AA865" i="76"/>
  <c r="F865" i="76"/>
  <c r="A865" i="76"/>
  <c r="AB864" i="76"/>
  <c r="AA864" i="76"/>
  <c r="I864" i="76"/>
  <c r="A864" i="76"/>
  <c r="AB863" i="76"/>
  <c r="AA863" i="76"/>
  <c r="I863" i="76"/>
  <c r="F863" i="76"/>
  <c r="A863" i="76"/>
  <c r="AB862" i="76"/>
  <c r="AA862" i="76"/>
  <c r="I862" i="76"/>
  <c r="F862" i="76"/>
  <c r="A862" i="76"/>
  <c r="AB861" i="76"/>
  <c r="AA861" i="76"/>
  <c r="I861" i="76"/>
  <c r="F861" i="76"/>
  <c r="A861" i="76"/>
  <c r="AB860" i="76"/>
  <c r="AA860" i="76"/>
  <c r="I860" i="76"/>
  <c r="F860" i="76"/>
  <c r="A860" i="76"/>
  <c r="AB859" i="76"/>
  <c r="AA859" i="76"/>
  <c r="I859" i="76"/>
  <c r="F859" i="76"/>
  <c r="A859" i="76"/>
  <c r="AB858" i="76"/>
  <c r="AA858" i="76"/>
  <c r="I858" i="76"/>
  <c r="F858" i="76"/>
  <c r="A858" i="76"/>
  <c r="AB857" i="76"/>
  <c r="AA857" i="76"/>
  <c r="I857" i="76"/>
  <c r="F857" i="76"/>
  <c r="A857" i="76"/>
  <c r="AB856" i="76"/>
  <c r="AA856" i="76"/>
  <c r="I856" i="76"/>
  <c r="F856" i="76"/>
  <c r="A856" i="76"/>
  <c r="AB855" i="76"/>
  <c r="AA855" i="76"/>
  <c r="I855" i="76"/>
  <c r="F855" i="76"/>
  <c r="A855" i="76"/>
  <c r="AB854" i="76"/>
  <c r="F854" i="76"/>
  <c r="A854" i="76"/>
  <c r="AB853" i="76"/>
  <c r="AA853" i="76"/>
  <c r="I853" i="76"/>
  <c r="F853" i="76"/>
  <c r="A853" i="76"/>
  <c r="AB852" i="76"/>
  <c r="AA852" i="76"/>
  <c r="I852" i="76"/>
  <c r="F852" i="76"/>
  <c r="A852" i="76"/>
  <c r="AB851" i="76"/>
  <c r="AA851" i="76"/>
  <c r="I851" i="76"/>
  <c r="F851" i="76"/>
  <c r="A851" i="76"/>
  <c r="AB850" i="76"/>
  <c r="F850" i="76"/>
  <c r="A850" i="76"/>
  <c r="AB849" i="76"/>
  <c r="AA849" i="76"/>
  <c r="I849" i="76"/>
  <c r="F849" i="76"/>
  <c r="A849" i="76"/>
  <c r="AB848" i="76"/>
  <c r="AA848" i="76"/>
  <c r="I848" i="76"/>
  <c r="F848" i="76"/>
  <c r="A848" i="76"/>
  <c r="AB847" i="76"/>
  <c r="F847" i="76"/>
  <c r="A847" i="76"/>
  <c r="AB846" i="76"/>
  <c r="AA846" i="76"/>
  <c r="I846" i="76"/>
  <c r="F846" i="76"/>
  <c r="A846" i="76"/>
  <c r="AB845" i="76"/>
  <c r="AA845" i="76"/>
  <c r="I845" i="76"/>
  <c r="F845" i="76"/>
  <c r="A845" i="76"/>
  <c r="AB844" i="76"/>
  <c r="AA844" i="76"/>
  <c r="I844" i="76"/>
  <c r="F844" i="76"/>
  <c r="A844" i="76"/>
  <c r="AB843" i="76"/>
  <c r="AA843" i="76"/>
  <c r="I843" i="76"/>
  <c r="F843" i="76"/>
  <c r="A843" i="76"/>
  <c r="AB842" i="76"/>
  <c r="AA842" i="76"/>
  <c r="I842" i="76"/>
  <c r="F842" i="76"/>
  <c r="A842" i="76"/>
  <c r="AB841" i="76"/>
  <c r="AA841" i="76"/>
  <c r="I841" i="76"/>
  <c r="F841" i="76"/>
  <c r="A841" i="76"/>
  <c r="AB840" i="76"/>
  <c r="AA840" i="76"/>
  <c r="I840" i="76"/>
  <c r="F840" i="76"/>
  <c r="A840" i="76"/>
  <c r="AB839" i="76"/>
  <c r="AA839" i="76"/>
  <c r="I839" i="76"/>
  <c r="F839" i="76"/>
  <c r="A839" i="76"/>
  <c r="AB838" i="76"/>
  <c r="AA838" i="76"/>
  <c r="I838" i="76"/>
  <c r="F838" i="76"/>
  <c r="A838" i="76"/>
  <c r="AB837" i="76"/>
  <c r="AA837" i="76"/>
  <c r="I837" i="76"/>
  <c r="F837" i="76"/>
  <c r="A837" i="76"/>
  <c r="AB836" i="76"/>
  <c r="I836" i="76"/>
  <c r="F836" i="76"/>
  <c r="A836" i="76"/>
  <c r="AB835" i="76"/>
  <c r="AA835" i="76"/>
  <c r="F835" i="76"/>
  <c r="A835" i="76"/>
  <c r="AB834" i="76"/>
  <c r="AA834" i="76"/>
  <c r="I834" i="76"/>
  <c r="F834" i="76"/>
  <c r="A834" i="76"/>
  <c r="AB833" i="76"/>
  <c r="AA833" i="76"/>
  <c r="I833" i="76"/>
  <c r="F833" i="76"/>
  <c r="A833" i="76"/>
  <c r="AB832" i="76"/>
  <c r="AA832" i="76"/>
  <c r="I832" i="76"/>
  <c r="F832" i="76"/>
  <c r="A832" i="76"/>
  <c r="AB831" i="76"/>
  <c r="AA831" i="76"/>
  <c r="I831" i="76"/>
  <c r="F831" i="76"/>
  <c r="A831" i="76"/>
  <c r="AB830" i="76"/>
  <c r="AA830" i="76"/>
  <c r="I830" i="76"/>
  <c r="F830" i="76"/>
  <c r="A830" i="76"/>
  <c r="AB829" i="76"/>
  <c r="AA829" i="76"/>
  <c r="I829" i="76"/>
  <c r="F829" i="76"/>
  <c r="A829" i="76"/>
  <c r="AB828" i="76"/>
  <c r="AA828" i="76"/>
  <c r="I828" i="76"/>
  <c r="F828" i="76"/>
  <c r="A828" i="76"/>
  <c r="AB827" i="76"/>
  <c r="AA827" i="76"/>
  <c r="I827" i="76"/>
  <c r="F827" i="76"/>
  <c r="A827" i="76"/>
  <c r="AB826" i="76"/>
  <c r="AA826" i="76"/>
  <c r="I826" i="76"/>
  <c r="F826" i="76"/>
  <c r="A826" i="76"/>
  <c r="AB825" i="76"/>
  <c r="AA825" i="76"/>
  <c r="I825" i="76"/>
  <c r="F825" i="76"/>
  <c r="A825" i="76"/>
  <c r="AB824" i="76"/>
  <c r="AA824" i="76"/>
  <c r="I824" i="76"/>
  <c r="F824" i="76"/>
  <c r="A824" i="76"/>
  <c r="AB823" i="76"/>
  <c r="AA823" i="76"/>
  <c r="I823" i="76"/>
  <c r="F823" i="76"/>
  <c r="A823" i="76"/>
  <c r="AB822" i="76"/>
  <c r="AA822" i="76"/>
  <c r="I822" i="76"/>
  <c r="F822" i="76"/>
  <c r="A822" i="76"/>
  <c r="AB821" i="76"/>
  <c r="AA821" i="76"/>
  <c r="I821" i="76"/>
  <c r="F821" i="76"/>
  <c r="A821" i="76"/>
  <c r="AB820" i="76"/>
  <c r="AA820" i="76"/>
  <c r="I820" i="76"/>
  <c r="F820" i="76"/>
  <c r="A820" i="76"/>
  <c r="AB819" i="76"/>
  <c r="AA819" i="76"/>
  <c r="I819" i="76"/>
  <c r="F819" i="76"/>
  <c r="A819" i="76"/>
  <c r="AB818" i="76"/>
  <c r="AA818" i="76"/>
  <c r="I818" i="76"/>
  <c r="F818" i="76"/>
  <c r="A818" i="76"/>
  <c r="AB817" i="76"/>
  <c r="AA817" i="76"/>
  <c r="I817" i="76"/>
  <c r="F817" i="76"/>
  <c r="A817" i="76"/>
  <c r="AB816" i="76"/>
  <c r="I816" i="76"/>
  <c r="F816" i="76"/>
  <c r="A816" i="76"/>
  <c r="AB815" i="76"/>
  <c r="AA815" i="76"/>
  <c r="I815" i="76"/>
  <c r="F815" i="76"/>
  <c r="A815" i="76"/>
  <c r="AB814" i="76"/>
  <c r="AA814" i="76"/>
  <c r="I814" i="76"/>
  <c r="F814" i="76"/>
  <c r="A814" i="76"/>
  <c r="AB813" i="76"/>
  <c r="AA813" i="76"/>
  <c r="I813" i="76"/>
  <c r="F813" i="76"/>
  <c r="A813" i="76"/>
  <c r="AB812" i="76"/>
  <c r="AA812" i="76"/>
  <c r="I812" i="76"/>
  <c r="F812" i="76"/>
  <c r="A812" i="76"/>
  <c r="AB811" i="76"/>
  <c r="F811" i="76"/>
  <c r="A811" i="76"/>
  <c r="AB810" i="76"/>
  <c r="AA810" i="76"/>
  <c r="I810" i="76"/>
  <c r="F810" i="76"/>
  <c r="A810" i="76"/>
  <c r="AB809" i="76"/>
  <c r="AA809" i="76"/>
  <c r="I809" i="76"/>
  <c r="F809" i="76"/>
  <c r="A809" i="76"/>
  <c r="AB808" i="76"/>
  <c r="AA808" i="76"/>
  <c r="I808" i="76"/>
  <c r="F808" i="76"/>
  <c r="A808" i="76"/>
  <c r="AB807" i="76"/>
  <c r="AA807" i="76"/>
  <c r="I807" i="76"/>
  <c r="F807" i="76"/>
  <c r="A807" i="76"/>
  <c r="AB806" i="76"/>
  <c r="AA806" i="76"/>
  <c r="I806" i="76"/>
  <c r="F806" i="76"/>
  <c r="A806" i="76"/>
  <c r="AB805" i="76"/>
  <c r="AA805" i="76"/>
  <c r="I805" i="76"/>
  <c r="A805" i="76"/>
  <c r="AB804" i="76"/>
  <c r="AA804" i="76"/>
  <c r="I804" i="76"/>
  <c r="F804" i="76"/>
  <c r="A804" i="76"/>
  <c r="AB803" i="76"/>
  <c r="AA803" i="76"/>
  <c r="I803" i="76"/>
  <c r="F803" i="76"/>
  <c r="A803" i="76"/>
  <c r="AB802" i="76"/>
  <c r="AA802" i="76"/>
  <c r="I802" i="76"/>
  <c r="F802" i="76"/>
  <c r="A802" i="76"/>
  <c r="AB801" i="76"/>
  <c r="I801" i="76"/>
  <c r="F801" i="76"/>
  <c r="A801" i="76"/>
  <c r="AB800" i="76"/>
  <c r="AA800" i="76"/>
  <c r="I800" i="76"/>
  <c r="F800" i="76"/>
  <c r="A800" i="76"/>
  <c r="AB799" i="76"/>
  <c r="I799" i="76"/>
  <c r="F799" i="76"/>
  <c r="A799" i="76"/>
  <c r="AB798" i="76"/>
  <c r="I798" i="76"/>
  <c r="F798" i="76"/>
  <c r="A798" i="76"/>
  <c r="AB797" i="76"/>
  <c r="F797" i="76"/>
  <c r="A797" i="76"/>
  <c r="AB796" i="76"/>
  <c r="AA796" i="76"/>
  <c r="I796" i="76"/>
  <c r="F796" i="76"/>
  <c r="A796" i="76"/>
  <c r="AB795" i="76"/>
  <c r="AA795" i="76"/>
  <c r="I795" i="76"/>
  <c r="F795" i="76"/>
  <c r="A795" i="76"/>
  <c r="AB794" i="76"/>
  <c r="AA794" i="76"/>
  <c r="I794" i="76"/>
  <c r="F794" i="76"/>
  <c r="A794" i="76"/>
  <c r="AB793" i="76"/>
  <c r="AA793" i="76"/>
  <c r="I793" i="76"/>
  <c r="F793" i="76"/>
  <c r="A793" i="76"/>
  <c r="AB792" i="76"/>
  <c r="AA792" i="76"/>
  <c r="I792" i="76"/>
  <c r="F792" i="76"/>
  <c r="A792" i="76"/>
  <c r="AB791" i="76"/>
  <c r="AA791" i="76"/>
  <c r="I791" i="76"/>
  <c r="F791" i="76"/>
  <c r="A791" i="76"/>
  <c r="AB790" i="76"/>
  <c r="AA790" i="76"/>
  <c r="I790" i="76"/>
  <c r="F790" i="76"/>
  <c r="A790" i="76"/>
  <c r="AB789" i="76"/>
  <c r="AA789" i="76"/>
  <c r="I789" i="76"/>
  <c r="F789" i="76"/>
  <c r="A789" i="76"/>
  <c r="AB788" i="76"/>
  <c r="AA788" i="76"/>
  <c r="I788" i="76"/>
  <c r="F788" i="76"/>
  <c r="A788" i="76"/>
  <c r="AB787" i="76"/>
  <c r="AA787" i="76"/>
  <c r="I787" i="76"/>
  <c r="F787" i="76"/>
  <c r="A787" i="76"/>
  <c r="AB786" i="76"/>
  <c r="AA786" i="76"/>
  <c r="I786" i="76"/>
  <c r="F786" i="76"/>
  <c r="A786" i="76"/>
  <c r="AB785" i="76"/>
  <c r="AA785" i="76"/>
  <c r="I785" i="76"/>
  <c r="F785" i="76"/>
  <c r="A785" i="76"/>
  <c r="AB784" i="76"/>
  <c r="AA784" i="76"/>
  <c r="I784" i="76"/>
  <c r="F784" i="76"/>
  <c r="A784" i="76"/>
  <c r="AB783" i="76"/>
  <c r="AA783" i="76"/>
  <c r="I783" i="76"/>
  <c r="F783" i="76"/>
  <c r="A783" i="76"/>
  <c r="AB782" i="76"/>
  <c r="AA782" i="76"/>
  <c r="I782" i="76"/>
  <c r="F782" i="76"/>
  <c r="A782" i="76"/>
  <c r="AB781" i="76"/>
  <c r="AA781" i="76"/>
  <c r="I781" i="76"/>
  <c r="F781" i="76"/>
  <c r="A781" i="76"/>
  <c r="AB780" i="76"/>
  <c r="AA780" i="76"/>
  <c r="I780" i="76"/>
  <c r="F780" i="76"/>
  <c r="A780" i="76"/>
  <c r="AB779" i="76"/>
  <c r="AA779" i="76"/>
  <c r="I779" i="76"/>
  <c r="F779" i="76"/>
  <c r="A779" i="76"/>
  <c r="AB778" i="76"/>
  <c r="AA778" i="76"/>
  <c r="I778" i="76"/>
  <c r="F778" i="76"/>
  <c r="A778" i="76"/>
  <c r="AB777" i="76"/>
  <c r="AA777" i="76"/>
  <c r="I777" i="76"/>
  <c r="F777" i="76"/>
  <c r="A777" i="76"/>
  <c r="AB776" i="76"/>
  <c r="AA776" i="76"/>
  <c r="I776" i="76"/>
  <c r="F776" i="76"/>
  <c r="A776" i="76"/>
  <c r="AB775" i="76"/>
  <c r="AA775" i="76"/>
  <c r="I775" i="76"/>
  <c r="F775" i="76"/>
  <c r="A775" i="76"/>
  <c r="AB774" i="76"/>
  <c r="AA774" i="76"/>
  <c r="I774" i="76"/>
  <c r="A774" i="76"/>
  <c r="AB773" i="76"/>
  <c r="AA773" i="76"/>
  <c r="I773" i="76"/>
  <c r="F773" i="76"/>
  <c r="A773" i="76"/>
  <c r="AB772" i="76"/>
  <c r="AA772" i="76"/>
  <c r="I772" i="76"/>
  <c r="F772" i="76"/>
  <c r="A772" i="76"/>
  <c r="AB771" i="76"/>
  <c r="AA771" i="76"/>
  <c r="I771" i="76"/>
  <c r="F771" i="76"/>
  <c r="A771" i="76"/>
  <c r="AB770" i="76"/>
  <c r="AA770" i="76"/>
  <c r="I770" i="76"/>
  <c r="F770" i="76"/>
  <c r="A770" i="76"/>
  <c r="AB769" i="76"/>
  <c r="AA769" i="76"/>
  <c r="I769" i="76"/>
  <c r="F769" i="76"/>
  <c r="A769" i="76"/>
  <c r="AB768" i="76"/>
  <c r="AA768" i="76"/>
  <c r="I768" i="76"/>
  <c r="F768" i="76"/>
  <c r="A768" i="76"/>
  <c r="AB767" i="76"/>
  <c r="AA767" i="76"/>
  <c r="I767" i="76"/>
  <c r="A767" i="76"/>
  <c r="AB766" i="76"/>
  <c r="AA766" i="76"/>
  <c r="I766" i="76"/>
  <c r="F766" i="76"/>
  <c r="A766" i="76"/>
  <c r="AB765" i="76"/>
  <c r="AA765" i="76"/>
  <c r="I765" i="76"/>
  <c r="F765" i="76"/>
  <c r="A765" i="76"/>
  <c r="AB764" i="76"/>
  <c r="AA764" i="76"/>
  <c r="I764" i="76"/>
  <c r="F764" i="76"/>
  <c r="A764" i="76"/>
  <c r="AB763" i="76"/>
  <c r="AA763" i="76"/>
  <c r="I763" i="76"/>
  <c r="F763" i="76"/>
  <c r="A763" i="76"/>
  <c r="AB762" i="76"/>
  <c r="AA762" i="76"/>
  <c r="I762" i="76"/>
  <c r="A762" i="76"/>
  <c r="AB761" i="76"/>
  <c r="AA761" i="76"/>
  <c r="I761" i="76"/>
  <c r="F761" i="76"/>
  <c r="A761" i="76"/>
  <c r="AB760" i="76"/>
  <c r="AA760" i="76"/>
  <c r="I760" i="76"/>
  <c r="F760" i="76"/>
  <c r="A760" i="76"/>
  <c r="AB759" i="76"/>
  <c r="AA759" i="76"/>
  <c r="I759" i="76"/>
  <c r="F759" i="76"/>
  <c r="A759" i="76"/>
  <c r="AB758" i="76"/>
  <c r="AA758" i="76"/>
  <c r="I758" i="76"/>
  <c r="F758" i="76"/>
  <c r="A758" i="76"/>
  <c r="AB757" i="76"/>
  <c r="AA757" i="76"/>
  <c r="I757" i="76"/>
  <c r="F757" i="76"/>
  <c r="A757" i="76"/>
  <c r="AB756" i="76"/>
  <c r="AA756" i="76"/>
  <c r="I756" i="76"/>
  <c r="F756" i="76"/>
  <c r="A756" i="76"/>
  <c r="AB755" i="76"/>
  <c r="AA755" i="76"/>
  <c r="I755" i="76"/>
  <c r="F755" i="76"/>
  <c r="A755" i="76"/>
  <c r="AB754" i="76"/>
  <c r="AA754" i="76"/>
  <c r="I754" i="76"/>
  <c r="F754" i="76"/>
  <c r="A754" i="76"/>
  <c r="AB753" i="76"/>
  <c r="AA753" i="76"/>
  <c r="I753" i="76"/>
  <c r="F753" i="76"/>
  <c r="A753" i="76"/>
  <c r="AB752" i="76"/>
  <c r="AA752" i="76"/>
  <c r="I752" i="76"/>
  <c r="F752" i="76"/>
  <c r="A752" i="76"/>
  <c r="AB751" i="76"/>
  <c r="AA751" i="76"/>
  <c r="I751" i="76"/>
  <c r="F751" i="76"/>
  <c r="A751" i="76"/>
  <c r="AB750" i="76"/>
  <c r="AA750" i="76"/>
  <c r="I750" i="76"/>
  <c r="F750" i="76"/>
  <c r="A750" i="76"/>
  <c r="AB749" i="76"/>
  <c r="AA749" i="76"/>
  <c r="I749" i="76"/>
  <c r="F749" i="76"/>
  <c r="A749" i="76"/>
  <c r="AB748" i="76"/>
  <c r="AA748" i="76"/>
  <c r="I748" i="76"/>
  <c r="A748" i="76"/>
  <c r="AB747" i="76"/>
  <c r="AA747" i="76"/>
  <c r="I747" i="76"/>
  <c r="F747" i="76"/>
  <c r="A747" i="76"/>
  <c r="AB746" i="76"/>
  <c r="AA746" i="76"/>
  <c r="I746" i="76"/>
  <c r="F746" i="76"/>
  <c r="A746" i="76"/>
  <c r="AB745" i="76"/>
  <c r="AA745" i="76"/>
  <c r="I745" i="76"/>
  <c r="F745" i="76"/>
  <c r="A745" i="76"/>
  <c r="AB744" i="76"/>
  <c r="AA744" i="76"/>
  <c r="I744" i="76"/>
  <c r="F744" i="76"/>
  <c r="A744" i="76"/>
  <c r="AB743" i="76"/>
  <c r="AA743" i="76"/>
  <c r="I743" i="76"/>
  <c r="F743" i="76"/>
  <c r="A743" i="76"/>
  <c r="AB742" i="76"/>
  <c r="AA742" i="76"/>
  <c r="I742" i="76"/>
  <c r="F742" i="76"/>
  <c r="A742" i="76"/>
  <c r="AB741" i="76"/>
  <c r="AA741" i="76"/>
  <c r="I741" i="76"/>
  <c r="F741" i="76"/>
  <c r="A741" i="76"/>
  <c r="AB740" i="76"/>
  <c r="AA740" i="76"/>
  <c r="I740" i="76"/>
  <c r="F740" i="76"/>
  <c r="A740" i="76"/>
  <c r="AB739" i="76"/>
  <c r="AA739" i="76"/>
  <c r="I739" i="76"/>
  <c r="F739" i="76"/>
  <c r="A739" i="76"/>
  <c r="AB738" i="76"/>
  <c r="AA738" i="76"/>
  <c r="I738" i="76"/>
  <c r="F738" i="76"/>
  <c r="A738" i="76"/>
  <c r="AB737" i="76"/>
  <c r="AA737" i="76"/>
  <c r="I737" i="76"/>
  <c r="F737" i="76"/>
  <c r="A737" i="76"/>
  <c r="AB736" i="76"/>
  <c r="AA736" i="76"/>
  <c r="I736" i="76"/>
  <c r="F736" i="76"/>
  <c r="A736" i="76"/>
  <c r="AB735" i="76"/>
  <c r="AA735" i="76"/>
  <c r="I735" i="76"/>
  <c r="F735" i="76"/>
  <c r="A735" i="76"/>
  <c r="AB734" i="76"/>
  <c r="AA734" i="76"/>
  <c r="I734" i="76"/>
  <c r="A734" i="76"/>
  <c r="AB733" i="76"/>
  <c r="AA733" i="76"/>
  <c r="I733" i="76"/>
  <c r="F733" i="76"/>
  <c r="A733" i="76"/>
  <c r="AB732" i="76"/>
  <c r="AA732" i="76"/>
  <c r="I732" i="76"/>
  <c r="F732" i="76"/>
  <c r="A732" i="76"/>
  <c r="AB731" i="76"/>
  <c r="AA731" i="76"/>
  <c r="I731" i="76"/>
  <c r="F731" i="76"/>
  <c r="A731" i="76"/>
  <c r="AB730" i="76"/>
  <c r="AA730" i="76"/>
  <c r="I730" i="76"/>
  <c r="F730" i="76"/>
  <c r="A730" i="76"/>
  <c r="AB729" i="76"/>
  <c r="AA729" i="76"/>
  <c r="I729" i="76"/>
  <c r="F729" i="76"/>
  <c r="A729" i="76"/>
  <c r="AB728" i="76"/>
  <c r="AA728" i="76"/>
  <c r="I728" i="76"/>
  <c r="F728" i="76"/>
  <c r="A728" i="76"/>
  <c r="AB727" i="76"/>
  <c r="AA727" i="76"/>
  <c r="I727" i="76"/>
  <c r="F727" i="76"/>
  <c r="A727" i="76"/>
  <c r="AB726" i="76"/>
  <c r="AA726" i="76"/>
  <c r="I726" i="76"/>
  <c r="F726" i="76"/>
  <c r="A726" i="76"/>
  <c r="AB725" i="76"/>
  <c r="AA725" i="76"/>
  <c r="I725" i="76"/>
  <c r="F725" i="76"/>
  <c r="A725" i="76"/>
  <c r="AB724" i="76"/>
  <c r="I724" i="76"/>
  <c r="A724" i="76"/>
  <c r="AB723" i="76"/>
  <c r="AA723" i="76"/>
  <c r="I723" i="76"/>
  <c r="F723" i="76"/>
  <c r="A723" i="76"/>
  <c r="AB722" i="76"/>
  <c r="AA722" i="76"/>
  <c r="I722" i="76"/>
  <c r="F722" i="76"/>
  <c r="A722" i="76"/>
  <c r="AB721" i="76"/>
  <c r="AA721" i="76"/>
  <c r="I721" i="76"/>
  <c r="F721" i="76"/>
  <c r="A721" i="76"/>
  <c r="AB720" i="76"/>
  <c r="AA720" i="76"/>
  <c r="I720" i="76"/>
  <c r="F720" i="76"/>
  <c r="A720" i="76"/>
  <c r="AB719" i="76"/>
  <c r="AA719" i="76"/>
  <c r="I719" i="76"/>
  <c r="F719" i="76"/>
  <c r="A719" i="76"/>
  <c r="AB718" i="76"/>
  <c r="AA718" i="76"/>
  <c r="I718" i="76"/>
  <c r="F718" i="76"/>
  <c r="A718" i="76"/>
  <c r="AB717" i="76"/>
  <c r="AA717" i="76"/>
  <c r="I717" i="76"/>
  <c r="F717" i="76"/>
  <c r="A717" i="76"/>
  <c r="AC716" i="76"/>
  <c r="AB716" i="76"/>
  <c r="AA716" i="76"/>
  <c r="I716" i="76"/>
  <c r="F716" i="76"/>
  <c r="A716" i="76"/>
  <c r="AC715" i="76"/>
  <c r="AB715" i="76"/>
  <c r="AA715" i="76"/>
  <c r="I715" i="76"/>
  <c r="F715" i="76"/>
  <c r="A715" i="76"/>
  <c r="AB714" i="76"/>
  <c r="AA714" i="76"/>
  <c r="I714" i="76"/>
  <c r="F714" i="76"/>
  <c r="A714" i="76"/>
  <c r="AB713" i="76"/>
  <c r="AA713" i="76"/>
  <c r="I713" i="76"/>
  <c r="F713" i="76"/>
  <c r="A713" i="76"/>
  <c r="AB712" i="76"/>
  <c r="AA712" i="76"/>
  <c r="I712" i="76"/>
  <c r="F712" i="76"/>
  <c r="A712" i="76"/>
  <c r="AB711" i="76"/>
  <c r="AA711" i="76"/>
  <c r="I711" i="76"/>
  <c r="F711" i="76"/>
  <c r="A711" i="76"/>
  <c r="AB710" i="76"/>
  <c r="AA710" i="76"/>
  <c r="I710" i="76"/>
  <c r="F710" i="76"/>
  <c r="A710" i="76"/>
  <c r="AB709" i="76"/>
  <c r="AA709" i="76"/>
  <c r="I709" i="76"/>
  <c r="F709" i="76"/>
  <c r="A709" i="76"/>
  <c r="AC708" i="76"/>
  <c r="AB708" i="76"/>
  <c r="AA708" i="76"/>
  <c r="I708" i="76"/>
  <c r="F708" i="76"/>
  <c r="A708" i="76"/>
  <c r="AB707" i="76"/>
  <c r="AA707" i="76"/>
  <c r="I707" i="76"/>
  <c r="F707" i="76"/>
  <c r="A707" i="76"/>
  <c r="AB706" i="76"/>
  <c r="AA706" i="76"/>
  <c r="I706" i="76"/>
  <c r="F706" i="76"/>
  <c r="A706" i="76"/>
  <c r="AB705" i="76"/>
  <c r="AA705" i="76"/>
  <c r="I705" i="76"/>
  <c r="F705" i="76"/>
  <c r="A705" i="76"/>
  <c r="AB704" i="76"/>
  <c r="AA704" i="76"/>
  <c r="I704" i="76"/>
  <c r="F704" i="76"/>
  <c r="A704" i="76"/>
  <c r="AC703" i="76"/>
  <c r="AB703" i="76"/>
  <c r="AA703" i="76"/>
  <c r="I703" i="76"/>
  <c r="F703" i="76"/>
  <c r="A703" i="76"/>
  <c r="AB702" i="76"/>
  <c r="AA702" i="76"/>
  <c r="I702" i="76"/>
  <c r="F702" i="76"/>
  <c r="A702" i="76"/>
  <c r="AB701" i="76"/>
  <c r="AA701" i="76"/>
  <c r="I701" i="76"/>
  <c r="F701" i="76"/>
  <c r="A701" i="76"/>
  <c r="AB700" i="76"/>
  <c r="AA700" i="76"/>
  <c r="I700" i="76"/>
  <c r="F700" i="76"/>
  <c r="A700" i="76"/>
  <c r="AB699" i="76"/>
  <c r="AA699" i="76"/>
  <c r="I699" i="76"/>
  <c r="F699" i="76"/>
  <c r="A699" i="76"/>
  <c r="AB698" i="76"/>
  <c r="AA698" i="76"/>
  <c r="I698" i="76"/>
  <c r="F698" i="76"/>
  <c r="A698" i="76"/>
  <c r="AB697" i="76"/>
  <c r="AA697" i="76"/>
  <c r="I697" i="76"/>
  <c r="F697" i="76"/>
  <c r="A697" i="76"/>
  <c r="AB696" i="76"/>
  <c r="AA696" i="76"/>
  <c r="I696" i="76"/>
  <c r="F696" i="76"/>
  <c r="A696" i="76"/>
  <c r="AB695" i="76"/>
  <c r="AA695" i="76"/>
  <c r="I695" i="76"/>
  <c r="F695" i="76"/>
  <c r="A695" i="76"/>
  <c r="AB694" i="76"/>
  <c r="AA694" i="76"/>
  <c r="I694" i="76"/>
  <c r="F694" i="76"/>
  <c r="A694" i="76"/>
  <c r="AB693" i="76"/>
  <c r="AA693" i="76"/>
  <c r="I693" i="76"/>
  <c r="F693" i="76"/>
  <c r="A693" i="76"/>
  <c r="AB692" i="76"/>
  <c r="AA692" i="76"/>
  <c r="I692" i="76"/>
  <c r="F692" i="76"/>
  <c r="A692" i="76"/>
  <c r="AB691" i="76"/>
  <c r="AA691" i="76"/>
  <c r="I691" i="76"/>
  <c r="F691" i="76"/>
  <c r="A691" i="76"/>
  <c r="AC690" i="76"/>
  <c r="AB690" i="76"/>
  <c r="AA690" i="76"/>
  <c r="I690" i="76"/>
  <c r="F690" i="76"/>
  <c r="A690" i="76"/>
  <c r="AB689" i="76"/>
  <c r="AA689" i="76"/>
  <c r="I689" i="76"/>
  <c r="F689" i="76"/>
  <c r="A689" i="76"/>
  <c r="AB688" i="76"/>
  <c r="AA688" i="76"/>
  <c r="I688" i="76"/>
  <c r="F688" i="76"/>
  <c r="A688" i="76"/>
  <c r="AB687" i="76"/>
  <c r="AA687" i="76"/>
  <c r="I687" i="76"/>
  <c r="F687" i="76"/>
  <c r="A687" i="76"/>
  <c r="AB686" i="76"/>
  <c r="AA686" i="76"/>
  <c r="I686" i="76"/>
  <c r="F686" i="76"/>
  <c r="A686" i="76"/>
  <c r="AB685" i="76"/>
  <c r="AA685" i="76"/>
  <c r="I685" i="76"/>
  <c r="F685" i="76"/>
  <c r="A685" i="76"/>
  <c r="AB684" i="76"/>
  <c r="AA684" i="76"/>
  <c r="I684" i="76"/>
  <c r="F684" i="76"/>
  <c r="A684" i="76"/>
  <c r="AB683" i="76"/>
  <c r="AA683" i="76"/>
  <c r="I683" i="76"/>
  <c r="F683" i="76"/>
  <c r="A683" i="76"/>
  <c r="AB682" i="76"/>
  <c r="AA682" i="76"/>
  <c r="I682" i="76"/>
  <c r="F682" i="76"/>
  <c r="A682" i="76"/>
  <c r="AC681" i="76"/>
  <c r="AB681" i="76"/>
  <c r="AA681" i="76"/>
  <c r="I681" i="76"/>
  <c r="F681" i="76"/>
  <c r="A681" i="76"/>
  <c r="AB680" i="76"/>
  <c r="AA680" i="76"/>
  <c r="I680" i="76"/>
  <c r="F680" i="76"/>
  <c r="A680" i="76"/>
  <c r="AB679" i="76"/>
  <c r="AA679" i="76"/>
  <c r="I679" i="76"/>
  <c r="F679" i="76"/>
  <c r="A679" i="76"/>
  <c r="AB678" i="76"/>
  <c r="AA678" i="76"/>
  <c r="I678" i="76"/>
  <c r="F678" i="76"/>
  <c r="A678" i="76"/>
  <c r="AB677" i="76"/>
  <c r="AA677" i="76"/>
  <c r="I677" i="76"/>
  <c r="F677" i="76"/>
  <c r="A677" i="76"/>
  <c r="AB676" i="76"/>
  <c r="AA676" i="76"/>
  <c r="I676" i="76"/>
  <c r="F676" i="76"/>
  <c r="A676" i="76"/>
  <c r="AC675" i="76"/>
  <c r="AB675" i="76"/>
  <c r="AA675" i="76"/>
  <c r="I675" i="76"/>
  <c r="F675" i="76"/>
  <c r="A675" i="76"/>
  <c r="AB674" i="76"/>
  <c r="AA674" i="76"/>
  <c r="I674" i="76"/>
  <c r="F674" i="76"/>
  <c r="A674" i="76"/>
  <c r="AB673" i="76"/>
  <c r="AA673" i="76"/>
  <c r="I673" i="76"/>
  <c r="F673" i="76"/>
  <c r="A673" i="76"/>
  <c r="AB672" i="76"/>
  <c r="AA672" i="76"/>
  <c r="I672" i="76"/>
  <c r="F672" i="76"/>
  <c r="A672" i="76"/>
  <c r="AB671" i="76"/>
  <c r="I671" i="76"/>
  <c r="F671" i="76"/>
  <c r="A671" i="76"/>
  <c r="AB670" i="76"/>
  <c r="AA670" i="76"/>
  <c r="I670" i="76"/>
  <c r="F670" i="76"/>
  <c r="A670" i="76"/>
  <c r="AB669" i="76"/>
  <c r="AA669" i="76"/>
  <c r="I669" i="76"/>
  <c r="F669" i="76"/>
  <c r="A669" i="76"/>
  <c r="AC668" i="76"/>
  <c r="AB668" i="76"/>
  <c r="AA668" i="76"/>
  <c r="I668" i="76"/>
  <c r="F668" i="76"/>
  <c r="A668" i="76"/>
  <c r="AB667" i="76"/>
  <c r="AA667" i="76"/>
  <c r="I667" i="76"/>
  <c r="F667" i="76"/>
  <c r="A667" i="76"/>
  <c r="AB666" i="76"/>
  <c r="AA666" i="76"/>
  <c r="I666" i="76"/>
  <c r="F666" i="76"/>
  <c r="A666" i="76"/>
  <c r="AB665" i="76"/>
  <c r="AA665" i="76"/>
  <c r="I665" i="76"/>
  <c r="F665" i="76"/>
  <c r="A665" i="76"/>
  <c r="AB664" i="76"/>
  <c r="AA664" i="76"/>
  <c r="I664" i="76"/>
  <c r="F664" i="76"/>
  <c r="A664" i="76"/>
  <c r="AB663" i="76"/>
  <c r="AA663" i="76"/>
  <c r="I663" i="76"/>
  <c r="F663" i="76"/>
  <c r="A663" i="76"/>
  <c r="AB662" i="76"/>
  <c r="AA662" i="76"/>
  <c r="I662" i="76"/>
  <c r="F662" i="76"/>
  <c r="A662" i="76"/>
  <c r="AC661" i="76"/>
  <c r="AB661" i="76"/>
  <c r="AA661" i="76"/>
  <c r="I661" i="76"/>
  <c r="F661" i="76"/>
  <c r="A661" i="76"/>
  <c r="AB660" i="76"/>
  <c r="AA660" i="76"/>
  <c r="I660" i="76"/>
  <c r="F660" i="76"/>
  <c r="A660" i="76"/>
  <c r="AC659" i="76"/>
  <c r="AB659" i="76"/>
  <c r="AA659" i="76"/>
  <c r="I659" i="76"/>
  <c r="F659" i="76"/>
  <c r="A659" i="76"/>
  <c r="AB658" i="76"/>
  <c r="AA658" i="76"/>
  <c r="I658" i="76"/>
  <c r="F658" i="76"/>
  <c r="A658" i="76"/>
  <c r="AB657" i="76"/>
  <c r="AA657" i="76"/>
  <c r="I657" i="76"/>
  <c r="F657" i="76"/>
  <c r="A657" i="76"/>
  <c r="AB656" i="76"/>
  <c r="AA656" i="76"/>
  <c r="I656" i="76"/>
  <c r="F656" i="76"/>
  <c r="A656" i="76"/>
  <c r="AB655" i="76"/>
  <c r="I655" i="76"/>
  <c r="F655" i="76"/>
  <c r="A655" i="76"/>
  <c r="AB654" i="76"/>
  <c r="AA654" i="76"/>
  <c r="I654" i="76"/>
  <c r="F654" i="76"/>
  <c r="A654" i="76"/>
  <c r="AB653" i="76"/>
  <c r="AA653" i="76"/>
  <c r="I653" i="76"/>
  <c r="F653" i="76"/>
  <c r="A653" i="76"/>
  <c r="AB652" i="76"/>
  <c r="AA652" i="76"/>
  <c r="I652" i="76"/>
  <c r="F652" i="76"/>
  <c r="A652" i="76"/>
  <c r="AB651" i="76"/>
  <c r="AA651" i="76"/>
  <c r="I651" i="76"/>
  <c r="F651" i="76"/>
  <c r="A651" i="76"/>
  <c r="AB650" i="76"/>
  <c r="AA650" i="76"/>
  <c r="I650" i="76"/>
  <c r="F650" i="76"/>
  <c r="A650" i="76"/>
  <c r="AB649" i="76"/>
  <c r="AA649" i="76"/>
  <c r="I649" i="76"/>
  <c r="F649" i="76"/>
  <c r="A649" i="76"/>
  <c r="AB648" i="76"/>
  <c r="AA648" i="76"/>
  <c r="I648" i="76"/>
  <c r="F648" i="76"/>
  <c r="A648" i="76"/>
  <c r="AC647" i="76"/>
  <c r="AB647" i="76"/>
  <c r="AA647" i="76"/>
  <c r="I647" i="76"/>
  <c r="F647" i="76"/>
  <c r="A647" i="76"/>
  <c r="AC646" i="76"/>
  <c r="AB646" i="76"/>
  <c r="AA646" i="76"/>
  <c r="I646" i="76"/>
  <c r="F646" i="76"/>
  <c r="A646" i="76"/>
  <c r="AB645" i="76"/>
  <c r="AA645" i="76"/>
  <c r="I645" i="76"/>
  <c r="F645" i="76"/>
  <c r="A645" i="76"/>
  <c r="AB644" i="76"/>
  <c r="AA644" i="76"/>
  <c r="I644" i="76"/>
  <c r="F644" i="76"/>
  <c r="A644" i="76"/>
  <c r="AB643" i="76"/>
  <c r="AA643" i="76"/>
  <c r="I643" i="76"/>
  <c r="F643" i="76"/>
  <c r="A643" i="76"/>
  <c r="AC642" i="76"/>
  <c r="AB642" i="76"/>
  <c r="AA642" i="76"/>
  <c r="I642" i="76"/>
  <c r="F642" i="76"/>
  <c r="A642" i="76"/>
  <c r="AB641" i="76"/>
  <c r="AA641" i="76"/>
  <c r="I641" i="76"/>
  <c r="F641" i="76"/>
  <c r="A641" i="76"/>
  <c r="AB640" i="76"/>
  <c r="AA640" i="76"/>
  <c r="I640" i="76"/>
  <c r="F640" i="76"/>
  <c r="A640" i="76"/>
  <c r="AB639" i="76"/>
  <c r="I639" i="76"/>
  <c r="F639" i="76"/>
  <c r="A639" i="76"/>
  <c r="AB638" i="76"/>
  <c r="AA638" i="76"/>
  <c r="I638" i="76"/>
  <c r="F638" i="76"/>
  <c r="A638" i="76"/>
  <c r="AB637" i="76"/>
  <c r="AA637" i="76"/>
  <c r="I637" i="76"/>
  <c r="F637" i="76"/>
  <c r="A637" i="76"/>
  <c r="AB636" i="76"/>
  <c r="AA636" i="76"/>
  <c r="I636" i="76"/>
  <c r="F636" i="76"/>
  <c r="A636" i="76"/>
  <c r="AC635" i="76"/>
  <c r="AB635" i="76"/>
  <c r="AA635" i="76"/>
  <c r="I635" i="76"/>
  <c r="F635" i="76"/>
  <c r="A635" i="76"/>
  <c r="AB634" i="76"/>
  <c r="AA634" i="76"/>
  <c r="I634" i="76"/>
  <c r="F634" i="76"/>
  <c r="A634" i="76"/>
  <c r="AB633" i="76"/>
  <c r="AA633" i="76"/>
  <c r="I633" i="76"/>
  <c r="F633" i="76"/>
  <c r="A633" i="76"/>
  <c r="AB632" i="76"/>
  <c r="AA632" i="76"/>
  <c r="I632" i="76"/>
  <c r="F632" i="76"/>
  <c r="A632" i="76"/>
  <c r="AB631" i="76"/>
  <c r="AA631" i="76"/>
  <c r="I631" i="76"/>
  <c r="F631" i="76"/>
  <c r="A631" i="76"/>
  <c r="AB630" i="76"/>
  <c r="AA630" i="76"/>
  <c r="I630" i="76"/>
  <c r="F630" i="76"/>
  <c r="A630" i="76"/>
  <c r="AC629" i="76"/>
  <c r="AB629" i="76"/>
  <c r="AA629" i="76"/>
  <c r="I629" i="76"/>
  <c r="F629" i="76"/>
  <c r="A629" i="76"/>
  <c r="AB628" i="76"/>
  <c r="AA628" i="76"/>
  <c r="I628" i="76"/>
  <c r="F628" i="76"/>
  <c r="A628" i="76"/>
  <c r="AB627" i="76"/>
  <c r="AA627" i="76"/>
  <c r="I627" i="76"/>
  <c r="F627" i="76"/>
  <c r="A627" i="76"/>
  <c r="AB626" i="76"/>
  <c r="AA626" i="76"/>
  <c r="I626" i="76"/>
  <c r="F626" i="76"/>
  <c r="A626" i="76"/>
  <c r="AB625" i="76"/>
  <c r="AA625" i="76"/>
  <c r="I625" i="76"/>
  <c r="F625" i="76"/>
  <c r="A625" i="76"/>
  <c r="AB624" i="76"/>
  <c r="AA624" i="76"/>
  <c r="I624" i="76"/>
  <c r="F624" i="76"/>
  <c r="A624" i="76"/>
  <c r="AB623" i="76"/>
  <c r="AA623" i="76"/>
  <c r="I623" i="76"/>
  <c r="F623" i="76"/>
  <c r="A623" i="76"/>
  <c r="AC622" i="76"/>
  <c r="AB622" i="76"/>
  <c r="AA622" i="76"/>
  <c r="I622" i="76"/>
  <c r="F622" i="76"/>
  <c r="A622" i="76"/>
  <c r="AC621" i="76"/>
  <c r="AB621" i="76"/>
  <c r="AA621" i="76"/>
  <c r="I621" i="76"/>
  <c r="F621" i="76"/>
  <c r="A621" i="76"/>
  <c r="AB620" i="76"/>
  <c r="AA620" i="76"/>
  <c r="I620" i="76"/>
  <c r="F620" i="76"/>
  <c r="A620" i="76"/>
  <c r="AC619" i="76"/>
  <c r="AB619" i="76"/>
  <c r="AA619" i="76"/>
  <c r="I619" i="76"/>
  <c r="F619" i="76"/>
  <c r="A619" i="76"/>
  <c r="AB618" i="76"/>
  <c r="AA618" i="76"/>
  <c r="I618" i="76"/>
  <c r="F618" i="76"/>
  <c r="A618" i="76"/>
  <c r="AB617" i="76"/>
  <c r="AA617" i="76"/>
  <c r="I617" i="76"/>
  <c r="F617" i="76"/>
  <c r="A617" i="76"/>
  <c r="AB616" i="76"/>
  <c r="AA616" i="76"/>
  <c r="I616" i="76"/>
  <c r="F616" i="76"/>
  <c r="A616" i="76"/>
  <c r="AB615" i="76"/>
  <c r="AA615" i="76"/>
  <c r="I615" i="76"/>
  <c r="F615" i="76"/>
  <c r="A615" i="76"/>
  <c r="AC614" i="76"/>
  <c r="AB614" i="76"/>
  <c r="AA614" i="76"/>
  <c r="I614" i="76"/>
  <c r="F614" i="76"/>
  <c r="A614" i="76"/>
  <c r="AC613" i="76"/>
  <c r="AB613" i="76"/>
  <c r="AA613" i="76"/>
  <c r="I613" i="76"/>
  <c r="F613" i="76"/>
  <c r="A613" i="76"/>
  <c r="AB612" i="76"/>
  <c r="AA612" i="76"/>
  <c r="I612" i="76"/>
  <c r="F612" i="76"/>
  <c r="A612" i="76"/>
  <c r="AB611" i="76"/>
  <c r="AA611" i="76"/>
  <c r="I611" i="76"/>
  <c r="F611" i="76"/>
  <c r="A611" i="76"/>
  <c r="AB610" i="76"/>
  <c r="AA610" i="76"/>
  <c r="I610" i="76"/>
  <c r="F610" i="76"/>
  <c r="A610" i="76"/>
  <c r="AB609" i="76"/>
  <c r="AA609" i="76"/>
  <c r="I609" i="76"/>
  <c r="F609" i="76"/>
  <c r="A609" i="76"/>
  <c r="AB608" i="76"/>
  <c r="AA608" i="76"/>
  <c r="I608" i="76"/>
  <c r="F608" i="76"/>
  <c r="A608" i="76"/>
  <c r="AB607" i="76"/>
  <c r="AA607" i="76"/>
  <c r="I607" i="76"/>
  <c r="F607" i="76"/>
  <c r="A607" i="76"/>
  <c r="AB606" i="76"/>
  <c r="AA606" i="76"/>
  <c r="I606" i="76"/>
  <c r="F606" i="76"/>
  <c r="A606" i="76"/>
  <c r="AB605" i="76"/>
  <c r="I605" i="76"/>
  <c r="F605" i="76"/>
  <c r="A605" i="76"/>
  <c r="AB604" i="76"/>
  <c r="I604" i="76"/>
  <c r="F604" i="76"/>
  <c r="A604" i="76"/>
  <c r="AB603" i="76"/>
  <c r="AA603" i="76"/>
  <c r="I603" i="76"/>
  <c r="F603" i="76"/>
  <c r="A603" i="76"/>
  <c r="AB602" i="76"/>
  <c r="AA602" i="76"/>
  <c r="I602" i="76"/>
  <c r="F602" i="76"/>
  <c r="A602" i="76"/>
  <c r="AC601" i="76"/>
  <c r="AB601" i="76"/>
  <c r="AA601" i="76"/>
  <c r="I601" i="76"/>
  <c r="F601" i="76"/>
  <c r="A601" i="76"/>
  <c r="AB600" i="76"/>
  <c r="AA600" i="76"/>
  <c r="I600" i="76"/>
  <c r="F600" i="76"/>
  <c r="A600" i="76"/>
  <c r="AB599" i="76"/>
  <c r="AA599" i="76"/>
  <c r="I599" i="76"/>
  <c r="F599" i="76"/>
  <c r="A599" i="76"/>
  <c r="AB598" i="76"/>
  <c r="AA598" i="76"/>
  <c r="I598" i="76"/>
  <c r="F598" i="76"/>
  <c r="A598" i="76"/>
  <c r="AB597" i="76"/>
  <c r="AA597" i="76"/>
  <c r="I597" i="76"/>
  <c r="F597" i="76"/>
  <c r="A597" i="76"/>
  <c r="AB596" i="76"/>
  <c r="I596" i="76"/>
  <c r="F596" i="76"/>
  <c r="A596" i="76"/>
  <c r="AB595" i="76"/>
  <c r="AA595" i="76"/>
  <c r="I595" i="76"/>
  <c r="F595" i="76"/>
  <c r="A595" i="76"/>
  <c r="AB594" i="76"/>
  <c r="AA594" i="76"/>
  <c r="I594" i="76"/>
  <c r="F594" i="76"/>
  <c r="A594" i="76"/>
  <c r="AB593" i="76"/>
  <c r="AA593" i="76"/>
  <c r="I593" i="76"/>
  <c r="F593" i="76"/>
  <c r="A593" i="76"/>
  <c r="AB592" i="76"/>
  <c r="AA592" i="76"/>
  <c r="I592" i="76"/>
  <c r="F592" i="76"/>
  <c r="A592" i="76"/>
  <c r="AB591" i="76"/>
  <c r="AA591" i="76"/>
  <c r="I591" i="76"/>
  <c r="F591" i="76"/>
  <c r="A591" i="76"/>
  <c r="AB590" i="76"/>
  <c r="AA590" i="76"/>
  <c r="I590" i="76"/>
  <c r="F590" i="76"/>
  <c r="A590" i="76"/>
  <c r="AB589" i="76"/>
  <c r="AA589" i="76"/>
  <c r="I589" i="76"/>
  <c r="F589" i="76"/>
  <c r="A589" i="76"/>
  <c r="AC588" i="76"/>
  <c r="AB588" i="76"/>
  <c r="AA588" i="76"/>
  <c r="I588" i="76"/>
  <c r="F588" i="76"/>
  <c r="A588" i="76"/>
  <c r="AC587" i="76"/>
  <c r="AB587" i="76"/>
  <c r="AA587" i="76"/>
  <c r="I587" i="76"/>
  <c r="F587" i="76"/>
  <c r="A587" i="76"/>
  <c r="AC586" i="76"/>
  <c r="AB586" i="76"/>
  <c r="AA586" i="76"/>
  <c r="I586" i="76"/>
  <c r="F586" i="76"/>
  <c r="A586" i="76"/>
  <c r="AB585" i="76"/>
  <c r="AA585" i="76"/>
  <c r="I585" i="76"/>
  <c r="F585" i="76"/>
  <c r="A585" i="76"/>
  <c r="AB584" i="76"/>
  <c r="AA584" i="76"/>
  <c r="I584" i="76"/>
  <c r="F584" i="76"/>
  <c r="A584" i="76"/>
  <c r="AC583" i="76"/>
  <c r="AB583" i="76"/>
  <c r="AA583" i="76"/>
  <c r="I583" i="76"/>
  <c r="F583" i="76"/>
  <c r="A583" i="76"/>
  <c r="AB582" i="76"/>
  <c r="AA582" i="76"/>
  <c r="I582" i="76"/>
  <c r="F582" i="76"/>
  <c r="A582" i="76"/>
  <c r="AB581" i="76"/>
  <c r="AA581" i="76"/>
  <c r="I581" i="76"/>
  <c r="F581" i="76"/>
  <c r="A581" i="76"/>
  <c r="AB580" i="76"/>
  <c r="AA580" i="76"/>
  <c r="I580" i="76"/>
  <c r="F580" i="76"/>
  <c r="A580" i="76"/>
  <c r="AC579" i="76"/>
  <c r="AB579" i="76"/>
  <c r="AA579" i="76"/>
  <c r="I579" i="76"/>
  <c r="F579" i="76"/>
  <c r="A579" i="76"/>
  <c r="AB578" i="76"/>
  <c r="AA578" i="76"/>
  <c r="I578" i="76"/>
  <c r="F578" i="76"/>
  <c r="A578" i="76"/>
  <c r="AB577" i="76"/>
  <c r="AA577" i="76"/>
  <c r="I577" i="76"/>
  <c r="F577" i="76"/>
  <c r="A577" i="76"/>
  <c r="AB576" i="76"/>
  <c r="AA576" i="76"/>
  <c r="I576" i="76"/>
  <c r="F576" i="76"/>
  <c r="A576" i="76"/>
  <c r="AC575" i="76"/>
  <c r="AB575" i="76"/>
  <c r="AA575" i="76"/>
  <c r="I575" i="76"/>
  <c r="F575" i="76"/>
  <c r="A575" i="76"/>
  <c r="AB574" i="76"/>
  <c r="AA574" i="76"/>
  <c r="I574" i="76"/>
  <c r="F574" i="76"/>
  <c r="A574" i="76"/>
  <c r="AB573" i="76"/>
  <c r="AA573" i="76"/>
  <c r="I573" i="76"/>
  <c r="F573" i="76"/>
  <c r="A573" i="76"/>
  <c r="AB572" i="76"/>
  <c r="AA572" i="76"/>
  <c r="I572" i="76"/>
  <c r="F572" i="76"/>
  <c r="A572" i="76"/>
  <c r="AB571" i="76"/>
  <c r="AA571" i="76"/>
  <c r="I571" i="76"/>
  <c r="F571" i="76"/>
  <c r="A571" i="76"/>
  <c r="AB570" i="76"/>
  <c r="AA570" i="76"/>
  <c r="I570" i="76"/>
  <c r="F570" i="76"/>
  <c r="A570" i="76"/>
  <c r="AB569" i="76"/>
  <c r="AA569" i="76"/>
  <c r="I569" i="76"/>
  <c r="F569" i="76"/>
  <c r="A569" i="76"/>
  <c r="AC568" i="76"/>
  <c r="AB568" i="76"/>
  <c r="AA568" i="76"/>
  <c r="I568" i="76"/>
  <c r="F568" i="76"/>
  <c r="A568" i="76"/>
  <c r="AB567" i="76"/>
  <c r="AA567" i="76"/>
  <c r="I567" i="76"/>
  <c r="F567" i="76"/>
  <c r="A567" i="76"/>
  <c r="AB566" i="76"/>
  <c r="AA566" i="76"/>
  <c r="I566" i="76"/>
  <c r="F566" i="76"/>
  <c r="A566" i="76"/>
  <c r="AB565" i="76"/>
  <c r="AA565" i="76"/>
  <c r="I565" i="76"/>
  <c r="F565" i="76"/>
  <c r="A565" i="76"/>
  <c r="AC564" i="76"/>
  <c r="AB564" i="76"/>
  <c r="AA564" i="76"/>
  <c r="I564" i="76"/>
  <c r="F564" i="76"/>
  <c r="A564" i="76"/>
  <c r="AB563" i="76"/>
  <c r="AA563" i="76"/>
  <c r="I563" i="76"/>
  <c r="F563" i="76"/>
  <c r="A563" i="76"/>
  <c r="AB562" i="76"/>
  <c r="AA562" i="76"/>
  <c r="I562" i="76"/>
  <c r="F562" i="76"/>
  <c r="A562" i="76"/>
  <c r="AB561" i="76"/>
  <c r="AA561" i="76"/>
  <c r="I561" i="76"/>
  <c r="F561" i="76"/>
  <c r="A561" i="76"/>
  <c r="AB560" i="76"/>
  <c r="AA560" i="76"/>
  <c r="I560" i="76"/>
  <c r="F560" i="76"/>
  <c r="A560" i="76"/>
  <c r="AC559" i="76"/>
  <c r="AB559" i="76"/>
  <c r="AA559" i="76"/>
  <c r="I559" i="76"/>
  <c r="F559" i="76"/>
  <c r="A559" i="76"/>
  <c r="AC558" i="76"/>
  <c r="AB558" i="76"/>
  <c r="AA558" i="76"/>
  <c r="I558" i="76"/>
  <c r="F558" i="76"/>
  <c r="A558" i="76"/>
  <c r="AB557" i="76"/>
  <c r="AA557" i="76"/>
  <c r="I557" i="76"/>
  <c r="F557" i="76"/>
  <c r="A557" i="76"/>
  <c r="AC556" i="76"/>
  <c r="AB556" i="76"/>
  <c r="AA556" i="76"/>
  <c r="I556" i="76"/>
  <c r="F556" i="76"/>
  <c r="A556" i="76"/>
  <c r="AB555" i="76"/>
  <c r="AA555" i="76"/>
  <c r="I555" i="76"/>
  <c r="F555" i="76"/>
  <c r="A555" i="76"/>
  <c r="AB554" i="76"/>
  <c r="AA554" i="76"/>
  <c r="I554" i="76"/>
  <c r="F554" i="76"/>
  <c r="A554" i="76"/>
  <c r="AB553" i="76"/>
  <c r="AA553" i="76"/>
  <c r="I553" i="76"/>
  <c r="F553" i="76"/>
  <c r="A553" i="76"/>
  <c r="AB552" i="76"/>
  <c r="AA552" i="76"/>
  <c r="I552" i="76"/>
  <c r="F552" i="76"/>
  <c r="A552" i="76"/>
  <c r="AB551" i="76"/>
  <c r="AA551" i="76"/>
  <c r="I551" i="76"/>
  <c r="F551" i="76"/>
  <c r="A551" i="76"/>
  <c r="AB550" i="76"/>
  <c r="AA550" i="76"/>
  <c r="I550" i="76"/>
  <c r="F550" i="76"/>
  <c r="A550" i="76"/>
  <c r="AB549" i="76"/>
  <c r="AA549" i="76"/>
  <c r="I549" i="76"/>
  <c r="F549" i="76"/>
  <c r="A549" i="76"/>
  <c r="AB548" i="76"/>
  <c r="AA548" i="76"/>
  <c r="I548" i="76"/>
  <c r="F548" i="76"/>
  <c r="A548" i="76"/>
  <c r="AB547" i="76"/>
  <c r="AA547" i="76"/>
  <c r="I547" i="76"/>
  <c r="F547" i="76"/>
  <c r="A547" i="76"/>
  <c r="AB546" i="76"/>
  <c r="AA546" i="76"/>
  <c r="I546" i="76"/>
  <c r="F546" i="76"/>
  <c r="A546" i="76"/>
  <c r="AB545" i="76"/>
  <c r="AA545" i="76"/>
  <c r="I545" i="76"/>
  <c r="F545" i="76"/>
  <c r="A545" i="76"/>
  <c r="AB544" i="76"/>
  <c r="AA544" i="76"/>
  <c r="I544" i="76"/>
  <c r="F544" i="76"/>
  <c r="A544" i="76"/>
  <c r="AB543" i="76"/>
  <c r="AA543" i="76"/>
  <c r="I543" i="76"/>
  <c r="F543" i="76"/>
  <c r="A543" i="76"/>
  <c r="AB542" i="76"/>
  <c r="AA542" i="76"/>
  <c r="I542" i="76"/>
  <c r="F542" i="76"/>
  <c r="A542" i="76"/>
  <c r="AB541" i="76"/>
  <c r="AA541" i="76"/>
  <c r="I541" i="76"/>
  <c r="F541" i="76"/>
  <c r="A541" i="76"/>
  <c r="AB540" i="76"/>
  <c r="AA540" i="76"/>
  <c r="I540" i="76"/>
  <c r="F540" i="76"/>
  <c r="A540" i="76"/>
  <c r="AB539" i="76"/>
  <c r="AA539" i="76"/>
  <c r="I539" i="76"/>
  <c r="F539" i="76"/>
  <c r="A539" i="76"/>
  <c r="AB538" i="76"/>
  <c r="AA538" i="76"/>
  <c r="I538" i="76"/>
  <c r="F538" i="76"/>
  <c r="A538" i="76"/>
  <c r="AB537" i="76"/>
  <c r="AA537" i="76"/>
  <c r="I537" i="76"/>
  <c r="F537" i="76"/>
  <c r="A537" i="76"/>
  <c r="AB536" i="76"/>
  <c r="AA536" i="76"/>
  <c r="I536" i="76"/>
  <c r="F536" i="76"/>
  <c r="A536" i="76"/>
  <c r="AB535" i="76"/>
  <c r="AA535" i="76"/>
  <c r="I535" i="76"/>
  <c r="F535" i="76"/>
  <c r="A535" i="76"/>
  <c r="AB534" i="76"/>
  <c r="AA534" i="76"/>
  <c r="I534" i="76"/>
  <c r="F534" i="76"/>
  <c r="A534" i="76"/>
  <c r="AB533" i="76"/>
  <c r="AA533" i="76"/>
  <c r="I533" i="76"/>
  <c r="F533" i="76"/>
  <c r="A533" i="76"/>
  <c r="AB532" i="76"/>
  <c r="AA532" i="76"/>
  <c r="I532" i="76"/>
  <c r="F532" i="76"/>
  <c r="A532" i="76"/>
  <c r="AB531" i="76"/>
  <c r="AA531" i="76"/>
  <c r="I531" i="76"/>
  <c r="F531" i="76"/>
  <c r="A531" i="76"/>
  <c r="AB530" i="76"/>
  <c r="AA530" i="76"/>
  <c r="I530" i="76"/>
  <c r="F530" i="76"/>
  <c r="A530" i="76"/>
  <c r="AB529" i="76"/>
  <c r="AA529" i="76"/>
  <c r="I529" i="76"/>
  <c r="F529" i="76"/>
  <c r="A529" i="76"/>
  <c r="AB528" i="76"/>
  <c r="AA528" i="76"/>
  <c r="I528" i="76"/>
  <c r="F528" i="76"/>
  <c r="A528" i="76"/>
  <c r="AB527" i="76"/>
  <c r="AA527" i="76"/>
  <c r="I527" i="76"/>
  <c r="F527" i="76"/>
  <c r="A527" i="76"/>
  <c r="AB526" i="76"/>
  <c r="AA526" i="76"/>
  <c r="I526" i="76"/>
  <c r="F526" i="76"/>
  <c r="A526" i="76"/>
  <c r="AB525" i="76"/>
  <c r="AA525" i="76"/>
  <c r="I525" i="76"/>
  <c r="F525" i="76"/>
  <c r="A525" i="76"/>
  <c r="AB524" i="76"/>
  <c r="AA524" i="76"/>
  <c r="I524" i="76"/>
  <c r="F524" i="76"/>
  <c r="A524" i="76"/>
  <c r="AB523" i="76"/>
  <c r="AA523" i="76"/>
  <c r="I523" i="76"/>
  <c r="F523" i="76"/>
  <c r="A523" i="76"/>
  <c r="AB522" i="76"/>
  <c r="AA522" i="76"/>
  <c r="I522" i="76"/>
  <c r="F522" i="76"/>
  <c r="A522" i="76"/>
  <c r="AB521" i="76"/>
  <c r="AA521" i="76"/>
  <c r="I521" i="76"/>
  <c r="F521" i="76"/>
  <c r="A521" i="76"/>
  <c r="AB520" i="76"/>
  <c r="AA520" i="76"/>
  <c r="I520" i="76"/>
  <c r="F520" i="76"/>
  <c r="A520" i="76"/>
  <c r="AB519" i="76"/>
  <c r="AA519" i="76"/>
  <c r="I519" i="76"/>
  <c r="F519" i="76"/>
  <c r="A519" i="76"/>
  <c r="AB518" i="76"/>
  <c r="AA518" i="76"/>
  <c r="I518" i="76"/>
  <c r="F518" i="76"/>
  <c r="A518" i="76"/>
  <c r="AB517" i="76"/>
  <c r="AA517" i="76"/>
  <c r="I517" i="76"/>
  <c r="F517" i="76"/>
  <c r="A517" i="76"/>
  <c r="AB516" i="76"/>
  <c r="AA516" i="76"/>
  <c r="I516" i="76"/>
  <c r="F516" i="76"/>
  <c r="A516" i="76"/>
  <c r="AB515" i="76"/>
  <c r="AA515" i="76"/>
  <c r="I515" i="76"/>
  <c r="F515" i="76"/>
  <c r="A515" i="76"/>
  <c r="AB514" i="76"/>
  <c r="AA514" i="76"/>
  <c r="I514" i="76"/>
  <c r="F514" i="76"/>
  <c r="A514" i="76"/>
  <c r="AB513" i="76"/>
  <c r="AA513" i="76"/>
  <c r="I513" i="76"/>
  <c r="F513" i="76"/>
  <c r="A513" i="76"/>
  <c r="AB512" i="76"/>
  <c r="AA512" i="76"/>
  <c r="I512" i="76"/>
  <c r="F512" i="76"/>
  <c r="A512" i="76"/>
  <c r="AB511" i="76"/>
  <c r="AA511" i="76"/>
  <c r="I511" i="76"/>
  <c r="F511" i="76"/>
  <c r="A511" i="76"/>
  <c r="AB510" i="76"/>
  <c r="AA510" i="76"/>
  <c r="I510" i="76"/>
  <c r="F510" i="76"/>
  <c r="A510" i="76"/>
  <c r="AB509" i="76"/>
  <c r="AA509" i="76"/>
  <c r="I509" i="76"/>
  <c r="F509" i="76"/>
  <c r="A509" i="76"/>
  <c r="AB508" i="76"/>
  <c r="AA508" i="76"/>
  <c r="I508" i="76"/>
  <c r="F508" i="76"/>
  <c r="A508" i="76"/>
  <c r="AB507" i="76"/>
  <c r="AA507" i="76"/>
  <c r="I507" i="76"/>
  <c r="F507" i="76"/>
  <c r="A507" i="76"/>
  <c r="AB506" i="76"/>
  <c r="AA506" i="76"/>
  <c r="I506" i="76"/>
  <c r="F506" i="76"/>
  <c r="A506" i="76"/>
  <c r="AB505" i="76"/>
  <c r="AA505" i="76"/>
  <c r="I505" i="76"/>
  <c r="F505" i="76"/>
  <c r="A505" i="76"/>
  <c r="AB504" i="76"/>
  <c r="AA504" i="76"/>
  <c r="I504" i="76"/>
  <c r="F504" i="76"/>
  <c r="A504" i="76"/>
  <c r="AB503" i="76"/>
  <c r="AA503" i="76"/>
  <c r="I503" i="76"/>
  <c r="F503" i="76"/>
  <c r="A503" i="76"/>
  <c r="AC502" i="76"/>
  <c r="AB502" i="76"/>
  <c r="AA502" i="76"/>
  <c r="I502" i="76"/>
  <c r="F502" i="76"/>
  <c r="A502" i="76"/>
  <c r="AB501" i="76"/>
  <c r="AA501" i="76"/>
  <c r="I501" i="76"/>
  <c r="F501" i="76"/>
  <c r="A501" i="76"/>
  <c r="AB500" i="76"/>
  <c r="AA500" i="76"/>
  <c r="I500" i="76"/>
  <c r="F500" i="76"/>
  <c r="A500" i="76"/>
  <c r="AB499" i="76"/>
  <c r="AA499" i="76"/>
  <c r="I499" i="76"/>
  <c r="F499" i="76"/>
  <c r="A499" i="76"/>
  <c r="AB498" i="76"/>
  <c r="AA498" i="76"/>
  <c r="I498" i="76"/>
  <c r="F498" i="76"/>
  <c r="A498" i="76"/>
  <c r="AB497" i="76"/>
  <c r="AA497" i="76"/>
  <c r="I497" i="76"/>
  <c r="F497" i="76"/>
  <c r="A497" i="76"/>
  <c r="AB496" i="76"/>
  <c r="AA496" i="76"/>
  <c r="I496" i="76"/>
  <c r="F496" i="76"/>
  <c r="A496" i="76"/>
  <c r="AB495" i="76"/>
  <c r="AA495" i="76"/>
  <c r="I495" i="76"/>
  <c r="F495" i="76"/>
  <c r="A495" i="76"/>
  <c r="AC494" i="76"/>
  <c r="AB494" i="76"/>
  <c r="AA494" i="76"/>
  <c r="I494" i="76"/>
  <c r="F494" i="76"/>
  <c r="A494" i="76"/>
  <c r="AB493" i="76"/>
  <c r="AA493" i="76"/>
  <c r="I493" i="76"/>
  <c r="F493" i="76"/>
  <c r="A493" i="76"/>
  <c r="AB492" i="76"/>
  <c r="AA492" i="76"/>
  <c r="I492" i="76"/>
  <c r="F492" i="76"/>
  <c r="A492" i="76"/>
  <c r="AC491" i="76"/>
  <c r="AB491" i="76"/>
  <c r="AA491" i="76"/>
  <c r="I491" i="76"/>
  <c r="F491" i="76"/>
  <c r="A491" i="76"/>
  <c r="AC490" i="76"/>
  <c r="AB490" i="76"/>
  <c r="AA490" i="76"/>
  <c r="I490" i="76"/>
  <c r="F490" i="76"/>
  <c r="A490" i="76"/>
  <c r="AB489" i="76"/>
  <c r="AA489" i="76"/>
  <c r="I489" i="76"/>
  <c r="F489" i="76"/>
  <c r="A489" i="76"/>
  <c r="AB488" i="76"/>
  <c r="AA488" i="76"/>
  <c r="I488" i="76"/>
  <c r="F488" i="76"/>
  <c r="A488" i="76"/>
  <c r="AC487" i="76"/>
  <c r="AB487" i="76"/>
  <c r="AA487" i="76"/>
  <c r="I487" i="76"/>
  <c r="F487" i="76"/>
  <c r="A487" i="76"/>
  <c r="AB486" i="76"/>
  <c r="I486" i="76"/>
  <c r="F486" i="76"/>
  <c r="A486" i="76"/>
  <c r="AB485" i="76"/>
  <c r="AA485" i="76"/>
  <c r="I485" i="76"/>
  <c r="F485" i="76"/>
  <c r="A485" i="76"/>
  <c r="AB484" i="76"/>
  <c r="AA484" i="76"/>
  <c r="I484" i="76"/>
  <c r="F484" i="76"/>
  <c r="A484" i="76"/>
  <c r="AB483" i="76"/>
  <c r="AA483" i="76"/>
  <c r="I483" i="76"/>
  <c r="F483" i="76"/>
  <c r="A483" i="76"/>
  <c r="AC482" i="76"/>
  <c r="AB482" i="76"/>
  <c r="AA482" i="76"/>
  <c r="I482" i="76"/>
  <c r="F482" i="76"/>
  <c r="A482" i="76"/>
  <c r="AB481" i="76"/>
  <c r="AA481" i="76"/>
  <c r="I481" i="76"/>
  <c r="F481" i="76"/>
  <c r="A481" i="76"/>
  <c r="AB480" i="76"/>
  <c r="AA480" i="76"/>
  <c r="I480" i="76"/>
  <c r="F480" i="76"/>
  <c r="A480" i="76"/>
  <c r="AB479" i="76"/>
  <c r="AA479" i="76"/>
  <c r="I479" i="76"/>
  <c r="F479" i="76"/>
  <c r="A479" i="76"/>
  <c r="AB478" i="76"/>
  <c r="AA478" i="76"/>
  <c r="I478" i="76"/>
  <c r="F478" i="76"/>
  <c r="A478" i="76"/>
  <c r="AB477" i="76"/>
  <c r="AA477" i="76"/>
  <c r="I477" i="76"/>
  <c r="F477" i="76"/>
  <c r="A477" i="76"/>
  <c r="AC476" i="76"/>
  <c r="AB476" i="76"/>
  <c r="AA476" i="76"/>
  <c r="I476" i="76"/>
  <c r="F476" i="76"/>
  <c r="A476" i="76"/>
  <c r="AB475" i="76"/>
  <c r="AA475" i="76"/>
  <c r="I475" i="76"/>
  <c r="F475" i="76"/>
  <c r="A475" i="76"/>
  <c r="AB474" i="76"/>
  <c r="AA474" i="76"/>
  <c r="I474" i="76"/>
  <c r="F474" i="76"/>
  <c r="A474" i="76"/>
  <c r="AB473" i="76"/>
  <c r="AA473" i="76"/>
  <c r="I473" i="76"/>
  <c r="F473" i="76"/>
  <c r="A473" i="76"/>
  <c r="AB472" i="76"/>
  <c r="AA472" i="76"/>
  <c r="I472" i="76"/>
  <c r="F472" i="76"/>
  <c r="A472" i="76"/>
  <c r="AB471" i="76"/>
  <c r="AA471" i="76"/>
  <c r="I471" i="76"/>
  <c r="F471" i="76"/>
  <c r="A471" i="76"/>
  <c r="AC470" i="76"/>
  <c r="AB470" i="76"/>
  <c r="AA470" i="76"/>
  <c r="I470" i="76"/>
  <c r="F470" i="76"/>
  <c r="A470" i="76"/>
  <c r="AB469" i="76"/>
  <c r="AA469" i="76"/>
  <c r="I469" i="76"/>
  <c r="F469" i="76"/>
  <c r="A469" i="76"/>
  <c r="AB468" i="76"/>
  <c r="AA468" i="76"/>
  <c r="I468" i="76"/>
  <c r="F468" i="76"/>
  <c r="A468" i="76"/>
  <c r="AB467" i="76"/>
  <c r="AA467" i="76"/>
  <c r="I467" i="76"/>
  <c r="F467" i="76"/>
  <c r="A467" i="76"/>
  <c r="AC466" i="76"/>
  <c r="AB466" i="76"/>
  <c r="AA466" i="76"/>
  <c r="I466" i="76"/>
  <c r="F466" i="76"/>
  <c r="A466" i="76"/>
  <c r="AB465" i="76"/>
  <c r="AA465" i="76"/>
  <c r="I465" i="76"/>
  <c r="F465" i="76"/>
  <c r="A465" i="76"/>
  <c r="AC464" i="76"/>
  <c r="AB464" i="76"/>
  <c r="AA464" i="76"/>
  <c r="I464" i="76"/>
  <c r="F464" i="76"/>
  <c r="A464" i="76"/>
  <c r="AB463" i="76"/>
  <c r="AA463" i="76"/>
  <c r="I463" i="76"/>
  <c r="F463" i="76"/>
  <c r="A463" i="76"/>
  <c r="AB462" i="76"/>
  <c r="AA462" i="76"/>
  <c r="I462" i="76"/>
  <c r="F462" i="76"/>
  <c r="A462" i="76"/>
  <c r="AB461" i="76"/>
  <c r="AA461" i="76"/>
  <c r="I461" i="76"/>
  <c r="F461" i="76"/>
  <c r="A461" i="76"/>
  <c r="AB460" i="76"/>
  <c r="AA460" i="76"/>
  <c r="I460" i="76"/>
  <c r="F460" i="76"/>
  <c r="A460" i="76"/>
  <c r="AB459" i="76"/>
  <c r="AA459" i="76"/>
  <c r="I459" i="76"/>
  <c r="F459" i="76"/>
  <c r="A459" i="76"/>
  <c r="AB458" i="76"/>
  <c r="AA458" i="76"/>
  <c r="I458" i="76"/>
  <c r="F458" i="76"/>
  <c r="A458" i="76"/>
  <c r="AC457" i="76"/>
  <c r="AB457" i="76"/>
  <c r="AA457" i="76"/>
  <c r="I457" i="76"/>
  <c r="F457" i="76"/>
  <c r="A457" i="76"/>
  <c r="AB456" i="76"/>
  <c r="AA456" i="76"/>
  <c r="I456" i="76"/>
  <c r="F456" i="76"/>
  <c r="A456" i="76"/>
  <c r="AB455" i="76"/>
  <c r="AA455" i="76"/>
  <c r="I455" i="76"/>
  <c r="F455" i="76"/>
  <c r="A455" i="76"/>
  <c r="AB454" i="76"/>
  <c r="AA454" i="76"/>
  <c r="I454" i="76"/>
  <c r="F454" i="76"/>
  <c r="A454" i="76"/>
  <c r="AB453" i="76"/>
  <c r="AA453" i="76"/>
  <c r="I453" i="76"/>
  <c r="F453" i="76"/>
  <c r="A453" i="76"/>
  <c r="AB452" i="76"/>
  <c r="AA452" i="76"/>
  <c r="I452" i="76"/>
  <c r="F452" i="76"/>
  <c r="A452" i="76"/>
  <c r="AB451" i="76"/>
  <c r="AA451" i="76"/>
  <c r="I451" i="76"/>
  <c r="F451" i="76"/>
  <c r="A451" i="76"/>
  <c r="AB450" i="76"/>
  <c r="AA450" i="76"/>
  <c r="I450" i="76"/>
  <c r="F450" i="76"/>
  <c r="A450" i="76"/>
  <c r="AB449" i="76"/>
  <c r="AA449" i="76"/>
  <c r="I449" i="76"/>
  <c r="F449" i="76"/>
  <c r="A449" i="76"/>
  <c r="AB448" i="76"/>
  <c r="AA448" i="76"/>
  <c r="I448" i="76"/>
  <c r="F448" i="76"/>
  <c r="A448" i="76"/>
  <c r="AB447" i="76"/>
  <c r="AA447" i="76"/>
  <c r="I447" i="76"/>
  <c r="F447" i="76"/>
  <c r="A447" i="76"/>
  <c r="AC446" i="76"/>
  <c r="AB446" i="76"/>
  <c r="AA446" i="76"/>
  <c r="I446" i="76"/>
  <c r="F446" i="76"/>
  <c r="A446" i="76"/>
  <c r="AC445" i="76"/>
  <c r="AB445" i="76"/>
  <c r="AA445" i="76"/>
  <c r="I445" i="76"/>
  <c r="F445" i="76"/>
  <c r="A445" i="76"/>
  <c r="AB444" i="76"/>
  <c r="AA444" i="76"/>
  <c r="I444" i="76"/>
  <c r="F444" i="76"/>
  <c r="A444" i="76"/>
  <c r="AB443" i="76"/>
  <c r="AA443" i="76"/>
  <c r="I443" i="76"/>
  <c r="F443" i="76"/>
  <c r="A443" i="76"/>
  <c r="AB442" i="76"/>
  <c r="AA442" i="76"/>
  <c r="I442" i="76"/>
  <c r="F442" i="76"/>
  <c r="A442" i="76"/>
  <c r="AB441" i="76"/>
  <c r="AA441" i="76"/>
  <c r="I441" i="76"/>
  <c r="F441" i="76"/>
  <c r="A441" i="76"/>
  <c r="AB440" i="76"/>
  <c r="AA440" i="76"/>
  <c r="I440" i="76"/>
  <c r="F440" i="76"/>
  <c r="A440" i="76"/>
  <c r="AB439" i="76"/>
  <c r="AA439" i="76"/>
  <c r="I439" i="76"/>
  <c r="F439" i="76"/>
  <c r="A439" i="76"/>
  <c r="AB438" i="76"/>
  <c r="AA438" i="76"/>
  <c r="I438" i="76"/>
  <c r="F438" i="76"/>
  <c r="A438" i="76"/>
  <c r="AB437" i="76"/>
  <c r="AA437" i="76"/>
  <c r="I437" i="76"/>
  <c r="F437" i="76"/>
  <c r="A437" i="76"/>
  <c r="AC436" i="76"/>
  <c r="AB436" i="76"/>
  <c r="AA436" i="76"/>
  <c r="I436" i="76"/>
  <c r="F436" i="76"/>
  <c r="A436" i="76"/>
  <c r="AB435" i="76"/>
  <c r="AA435" i="76"/>
  <c r="I435" i="76"/>
  <c r="F435" i="76"/>
  <c r="A435" i="76"/>
  <c r="AB434" i="76"/>
  <c r="AA434" i="76"/>
  <c r="I434" i="76"/>
  <c r="F434" i="76"/>
  <c r="A434" i="76"/>
  <c r="AB433" i="76"/>
  <c r="AA433" i="76"/>
  <c r="I433" i="76"/>
  <c r="F433" i="76"/>
  <c r="A433" i="76"/>
  <c r="AC432" i="76"/>
  <c r="AB432" i="76"/>
  <c r="AA432" i="76"/>
  <c r="I432" i="76"/>
  <c r="F432" i="76"/>
  <c r="A432" i="76"/>
  <c r="AC431" i="76"/>
  <c r="AB431" i="76"/>
  <c r="AA431" i="76"/>
  <c r="I431" i="76"/>
  <c r="F431" i="76"/>
  <c r="A431" i="76"/>
  <c r="AB430" i="76"/>
  <c r="AA430" i="76"/>
  <c r="I430" i="76"/>
  <c r="F430" i="76"/>
  <c r="A430" i="76"/>
  <c r="AB429" i="76"/>
  <c r="AA429" i="76"/>
  <c r="I429" i="76"/>
  <c r="F429" i="76"/>
  <c r="A429" i="76"/>
  <c r="AB428" i="76"/>
  <c r="AA428" i="76"/>
  <c r="I428" i="76"/>
  <c r="F428" i="76"/>
  <c r="A428" i="76"/>
  <c r="AB427" i="76"/>
  <c r="AA427" i="76"/>
  <c r="I427" i="76"/>
  <c r="F427" i="76"/>
  <c r="A427" i="76"/>
  <c r="AB426" i="76"/>
  <c r="AA426" i="76"/>
  <c r="I426" i="76"/>
  <c r="F426" i="76"/>
  <c r="A426" i="76"/>
  <c r="AB425" i="76"/>
  <c r="AA425" i="76"/>
  <c r="I425" i="76"/>
  <c r="F425" i="76"/>
  <c r="A425" i="76"/>
  <c r="AB424" i="76"/>
  <c r="AA424" i="76"/>
  <c r="I424" i="76"/>
  <c r="F424" i="76"/>
  <c r="A424" i="76"/>
  <c r="AB423" i="76"/>
  <c r="AA423" i="76"/>
  <c r="I423" i="76"/>
  <c r="F423" i="76"/>
  <c r="A423" i="76"/>
  <c r="AB422" i="76"/>
  <c r="AA422" i="76"/>
  <c r="I422" i="76"/>
  <c r="F422" i="76"/>
  <c r="A422" i="76"/>
  <c r="AB421" i="76"/>
  <c r="AA421" i="76"/>
  <c r="I421" i="76"/>
  <c r="F421" i="76"/>
  <c r="A421" i="76"/>
  <c r="AC420" i="76"/>
  <c r="AB420" i="76"/>
  <c r="AA420" i="76"/>
  <c r="I420" i="76"/>
  <c r="F420" i="76"/>
  <c r="A420" i="76"/>
  <c r="AB419" i="76"/>
  <c r="AA419" i="76"/>
  <c r="I419" i="76"/>
  <c r="F419" i="76"/>
  <c r="A419" i="76"/>
  <c r="AB418" i="76"/>
  <c r="AA418" i="76"/>
  <c r="I418" i="76"/>
  <c r="F418" i="76"/>
  <c r="A418" i="76"/>
  <c r="AB417" i="76"/>
  <c r="AA417" i="76"/>
  <c r="I417" i="76"/>
  <c r="F417" i="76"/>
  <c r="A417" i="76"/>
  <c r="AB416" i="76"/>
  <c r="AA416" i="76"/>
  <c r="I416" i="76"/>
  <c r="F416" i="76"/>
  <c r="A416" i="76"/>
  <c r="AB415" i="76"/>
  <c r="AA415" i="76"/>
  <c r="I415" i="76"/>
  <c r="F415" i="76"/>
  <c r="A415" i="76"/>
  <c r="AB414" i="76"/>
  <c r="AA414" i="76"/>
  <c r="I414" i="76"/>
  <c r="F414" i="76"/>
  <c r="A414" i="76"/>
  <c r="AB413" i="76"/>
  <c r="AA413" i="76"/>
  <c r="I413" i="76"/>
  <c r="F413" i="76"/>
  <c r="A413" i="76"/>
  <c r="AB412" i="76"/>
  <c r="AA412" i="76"/>
  <c r="I412" i="76"/>
  <c r="F412" i="76"/>
  <c r="A412" i="76"/>
  <c r="AB411" i="76"/>
  <c r="AA411" i="76"/>
  <c r="I411" i="76"/>
  <c r="F411" i="76"/>
  <c r="A411" i="76"/>
  <c r="AB410" i="76"/>
  <c r="AA410" i="76"/>
  <c r="I410" i="76"/>
  <c r="F410" i="76"/>
  <c r="A410" i="76"/>
  <c r="AB409" i="76"/>
  <c r="AA409" i="76"/>
  <c r="I409" i="76"/>
  <c r="F409" i="76"/>
  <c r="A409" i="76"/>
  <c r="AB408" i="76"/>
  <c r="AA408" i="76"/>
  <c r="I408" i="76"/>
  <c r="F408" i="76"/>
  <c r="A408" i="76"/>
  <c r="AB407" i="76"/>
  <c r="AA407" i="76"/>
  <c r="I407" i="76"/>
  <c r="F407" i="76"/>
  <c r="A407" i="76"/>
  <c r="AC406" i="76"/>
  <c r="AB406" i="76"/>
  <c r="AA406" i="76"/>
  <c r="I406" i="76"/>
  <c r="F406" i="76"/>
  <c r="A406" i="76"/>
  <c r="AB405" i="76"/>
  <c r="AA405" i="76"/>
  <c r="I405" i="76"/>
  <c r="F405" i="76"/>
  <c r="A405" i="76"/>
  <c r="AB404" i="76"/>
  <c r="AA404" i="76"/>
  <c r="I404" i="76"/>
  <c r="F404" i="76"/>
  <c r="A404" i="76"/>
  <c r="AC403" i="76"/>
  <c r="AB403" i="76"/>
  <c r="AA403" i="76"/>
  <c r="I403" i="76"/>
  <c r="F403" i="76"/>
  <c r="A403" i="76"/>
  <c r="AB402" i="76"/>
  <c r="AA402" i="76"/>
  <c r="I402" i="76"/>
  <c r="F402" i="76"/>
  <c r="A402" i="76"/>
  <c r="AB401" i="76"/>
  <c r="AA401" i="76"/>
  <c r="I401" i="76"/>
  <c r="F401" i="76"/>
  <c r="A401" i="76"/>
  <c r="AB400" i="76"/>
  <c r="AA400" i="76"/>
  <c r="I400" i="76"/>
  <c r="F400" i="76"/>
  <c r="A400" i="76"/>
  <c r="AC399" i="76"/>
  <c r="AB399" i="76"/>
  <c r="AA399" i="76"/>
  <c r="I399" i="76"/>
  <c r="F399" i="76"/>
  <c r="A399" i="76"/>
  <c r="AB398" i="76"/>
  <c r="AA398" i="76"/>
  <c r="I398" i="76"/>
  <c r="F398" i="76"/>
  <c r="A398" i="76"/>
  <c r="AC397" i="76"/>
  <c r="AB397" i="76"/>
  <c r="AA397" i="76"/>
  <c r="I397" i="76"/>
  <c r="F397" i="76"/>
  <c r="A397" i="76"/>
  <c r="AC396" i="76"/>
  <c r="AB396" i="76"/>
  <c r="AA396" i="76"/>
  <c r="I396" i="76"/>
  <c r="F396" i="76"/>
  <c r="A396" i="76"/>
  <c r="AB395" i="76"/>
  <c r="AA395" i="76"/>
  <c r="I395" i="76"/>
  <c r="F395" i="76"/>
  <c r="A395" i="76"/>
  <c r="AB394" i="76"/>
  <c r="AA394" i="76"/>
  <c r="I394" i="76"/>
  <c r="F394" i="76"/>
  <c r="A394" i="76"/>
  <c r="AB393" i="76"/>
  <c r="AA393" i="76"/>
  <c r="I393" i="76"/>
  <c r="F393" i="76"/>
  <c r="A393" i="76"/>
  <c r="AB392" i="76"/>
  <c r="AA392" i="76"/>
  <c r="I392" i="76"/>
  <c r="F392" i="76"/>
  <c r="A392" i="76"/>
  <c r="AB391" i="76"/>
  <c r="AA391" i="76"/>
  <c r="I391" i="76"/>
  <c r="F391" i="76"/>
  <c r="A391" i="76"/>
  <c r="AB390" i="76"/>
  <c r="AA390" i="76"/>
  <c r="I390" i="76"/>
  <c r="F390" i="76"/>
  <c r="A390" i="76"/>
  <c r="AB389" i="76"/>
  <c r="AA389" i="76"/>
  <c r="I389" i="76"/>
  <c r="F389" i="76"/>
  <c r="A389" i="76"/>
  <c r="AB388" i="76"/>
  <c r="AA388" i="76"/>
  <c r="I388" i="76"/>
  <c r="F388" i="76"/>
  <c r="A388" i="76"/>
  <c r="AC387" i="76"/>
  <c r="AB387" i="76"/>
  <c r="AA387" i="76"/>
  <c r="I387" i="76"/>
  <c r="F387" i="76"/>
  <c r="A387" i="76"/>
  <c r="AB386" i="76"/>
  <c r="AA386" i="76"/>
  <c r="I386" i="76"/>
  <c r="F386" i="76"/>
  <c r="A386" i="76"/>
  <c r="AB385" i="76"/>
  <c r="I385" i="76"/>
  <c r="F385" i="76"/>
  <c r="A385" i="76"/>
  <c r="AB384" i="76"/>
  <c r="AA384" i="76"/>
  <c r="I384" i="76"/>
  <c r="F384" i="76"/>
  <c r="A384" i="76"/>
  <c r="AB383" i="76"/>
  <c r="AA383" i="76"/>
  <c r="I383" i="76"/>
  <c r="F383" i="76"/>
  <c r="A383" i="76"/>
  <c r="AB382" i="76"/>
  <c r="AA382" i="76"/>
  <c r="I382" i="76"/>
  <c r="F382" i="76"/>
  <c r="A382" i="76"/>
  <c r="AB381" i="76"/>
  <c r="AA381" i="76"/>
  <c r="I381" i="76"/>
  <c r="F381" i="76"/>
  <c r="A381" i="76"/>
  <c r="AB380" i="76"/>
  <c r="AA380" i="76"/>
  <c r="I380" i="76"/>
  <c r="F380" i="76"/>
  <c r="A380" i="76"/>
  <c r="AB379" i="76"/>
  <c r="AA379" i="76"/>
  <c r="I379" i="76"/>
  <c r="F379" i="76"/>
  <c r="A379" i="76"/>
  <c r="AB378" i="76"/>
  <c r="AA378" i="76"/>
  <c r="I378" i="76"/>
  <c r="F378" i="76"/>
  <c r="A378" i="76"/>
  <c r="AB377" i="76"/>
  <c r="AA377" i="76"/>
  <c r="I377" i="76"/>
  <c r="F377" i="76"/>
  <c r="A377" i="76"/>
  <c r="AB376" i="76"/>
  <c r="AA376" i="76"/>
  <c r="I376" i="76"/>
  <c r="F376" i="76"/>
  <c r="A376" i="76"/>
  <c r="AB375" i="76"/>
  <c r="AA375" i="76"/>
  <c r="I375" i="76"/>
  <c r="F375" i="76"/>
  <c r="A375" i="76"/>
  <c r="AB374" i="76"/>
  <c r="AA374" i="76"/>
  <c r="I374" i="76"/>
  <c r="F374" i="76"/>
  <c r="A374" i="76"/>
  <c r="AB373" i="76"/>
  <c r="AA373" i="76"/>
  <c r="I373" i="76"/>
  <c r="F373" i="76"/>
  <c r="A373" i="76"/>
  <c r="AB372" i="76"/>
  <c r="AA372" i="76"/>
  <c r="I372" i="76"/>
  <c r="F372" i="76"/>
  <c r="A372" i="76"/>
  <c r="AB371" i="76"/>
  <c r="AA371" i="76"/>
  <c r="I371" i="76"/>
  <c r="F371" i="76"/>
  <c r="A371" i="76"/>
  <c r="AB370" i="76"/>
  <c r="AA370" i="76"/>
  <c r="I370" i="76"/>
  <c r="F370" i="76"/>
  <c r="A370" i="76"/>
  <c r="AB369" i="76"/>
  <c r="AA369" i="76"/>
  <c r="I369" i="76"/>
  <c r="F369" i="76"/>
  <c r="A369" i="76"/>
  <c r="AB368" i="76"/>
  <c r="AA368" i="76"/>
  <c r="I368" i="76"/>
  <c r="F368" i="76"/>
  <c r="A368" i="76"/>
  <c r="AB367" i="76"/>
  <c r="AA367" i="76"/>
  <c r="I367" i="76"/>
  <c r="F367" i="76"/>
  <c r="A367" i="76"/>
  <c r="AB366" i="76"/>
  <c r="AA366" i="76"/>
  <c r="I366" i="76"/>
  <c r="A366" i="76"/>
  <c r="AB365" i="76"/>
  <c r="AA365" i="76"/>
  <c r="I365" i="76"/>
  <c r="F365" i="76"/>
  <c r="A365" i="76"/>
  <c r="AB364" i="76"/>
  <c r="AA364" i="76"/>
  <c r="I364" i="76"/>
  <c r="F364" i="76"/>
  <c r="A364" i="76"/>
  <c r="AB363" i="76"/>
  <c r="AA363" i="76"/>
  <c r="I363" i="76"/>
  <c r="F363" i="76"/>
  <c r="A363" i="76"/>
  <c r="AB362" i="76"/>
  <c r="AA362" i="76"/>
  <c r="I362" i="76"/>
  <c r="F362" i="76"/>
  <c r="A362" i="76"/>
  <c r="AB361" i="76"/>
  <c r="AA361" i="76"/>
  <c r="I361" i="76"/>
  <c r="F361" i="76"/>
  <c r="A361" i="76"/>
  <c r="AB360" i="76"/>
  <c r="AA360" i="76"/>
  <c r="I360" i="76"/>
  <c r="F360" i="76"/>
  <c r="A360" i="76"/>
  <c r="AB359" i="76"/>
  <c r="AA359" i="76"/>
  <c r="I359" i="76"/>
  <c r="F359" i="76"/>
  <c r="A359" i="76"/>
  <c r="AB358" i="76"/>
  <c r="AA358" i="76"/>
  <c r="I358" i="76"/>
  <c r="F358" i="76"/>
  <c r="A358" i="76"/>
  <c r="AB357" i="76"/>
  <c r="AA357" i="76"/>
  <c r="I357" i="76"/>
  <c r="F357" i="76"/>
  <c r="A357" i="76"/>
  <c r="AB356" i="76"/>
  <c r="AA356" i="76"/>
  <c r="I356" i="76"/>
  <c r="F356" i="76"/>
  <c r="A356" i="76"/>
  <c r="AB355" i="76"/>
  <c r="AA355" i="76"/>
  <c r="I355" i="76"/>
  <c r="F355" i="76"/>
  <c r="A355" i="76"/>
  <c r="AB354" i="76"/>
  <c r="AA354" i="76"/>
  <c r="I354" i="76"/>
  <c r="F354" i="76"/>
  <c r="A354" i="76"/>
  <c r="AB353" i="76"/>
  <c r="AA353" i="76"/>
  <c r="I353" i="76"/>
  <c r="F353" i="76"/>
  <c r="A353" i="76"/>
  <c r="AB352" i="76"/>
  <c r="AA352" i="76"/>
  <c r="I352" i="76"/>
  <c r="F352" i="76"/>
  <c r="A352" i="76"/>
  <c r="AB351" i="76"/>
  <c r="AA351" i="76"/>
  <c r="I351" i="76"/>
  <c r="F351" i="76"/>
  <c r="A351" i="76"/>
  <c r="AB350" i="76"/>
  <c r="AA350" i="76"/>
  <c r="I350" i="76"/>
  <c r="F350" i="76"/>
  <c r="A350" i="76"/>
  <c r="AB349" i="76"/>
  <c r="AA349" i="76"/>
  <c r="I349" i="76"/>
  <c r="F349" i="76"/>
  <c r="A349" i="76"/>
  <c r="AB348" i="76"/>
  <c r="AA348" i="76"/>
  <c r="I348" i="76"/>
  <c r="F348" i="76"/>
  <c r="A348" i="76"/>
  <c r="AB347" i="76"/>
  <c r="AA347" i="76"/>
  <c r="I347" i="76"/>
  <c r="F347" i="76"/>
  <c r="A347" i="76"/>
  <c r="AB346" i="76"/>
  <c r="AA346" i="76"/>
  <c r="I346" i="76"/>
  <c r="F346" i="76"/>
  <c r="A346" i="76"/>
  <c r="AB345" i="76"/>
  <c r="AA345" i="76"/>
  <c r="I345" i="76"/>
  <c r="F345" i="76"/>
  <c r="A345" i="76"/>
  <c r="AB344" i="76"/>
  <c r="AA344" i="76"/>
  <c r="I344" i="76"/>
  <c r="F344" i="76"/>
  <c r="A344" i="76"/>
  <c r="AB343" i="76"/>
  <c r="AA343" i="76"/>
  <c r="I343" i="76"/>
  <c r="F343" i="76"/>
  <c r="A343" i="76"/>
  <c r="AB342" i="76"/>
  <c r="AA342" i="76"/>
  <c r="I342" i="76"/>
  <c r="F342" i="76"/>
  <c r="A342" i="76"/>
  <c r="AB341" i="76"/>
  <c r="AA341" i="76"/>
  <c r="I341" i="76"/>
  <c r="F341" i="76"/>
  <c r="A341" i="76"/>
  <c r="AB340" i="76"/>
  <c r="AA340" i="76"/>
  <c r="I340" i="76"/>
  <c r="F340" i="76"/>
  <c r="A340" i="76"/>
  <c r="AB339" i="76"/>
  <c r="AA339" i="76"/>
  <c r="I339" i="76"/>
  <c r="F339" i="76"/>
  <c r="A339" i="76"/>
  <c r="AB338" i="76"/>
  <c r="AA338" i="76"/>
  <c r="I338" i="76"/>
  <c r="F338" i="76"/>
  <c r="A338" i="76"/>
  <c r="AB337" i="76"/>
  <c r="AA337" i="76"/>
  <c r="I337" i="76"/>
  <c r="F337" i="76"/>
  <c r="A337" i="76"/>
  <c r="AB336" i="76"/>
  <c r="AA336" i="76"/>
  <c r="I336" i="76"/>
  <c r="F336" i="76"/>
  <c r="A336" i="76"/>
  <c r="AB335" i="76"/>
  <c r="AA335" i="76"/>
  <c r="I335" i="76"/>
  <c r="F335" i="76"/>
  <c r="A335" i="76"/>
  <c r="AB334" i="76"/>
  <c r="AA334" i="76"/>
  <c r="I334" i="76"/>
  <c r="F334" i="76"/>
  <c r="A334" i="76"/>
  <c r="AB333" i="76"/>
  <c r="AA333" i="76"/>
  <c r="I333" i="76"/>
  <c r="F333" i="76"/>
  <c r="A333" i="76"/>
  <c r="AB332" i="76"/>
  <c r="AA332" i="76"/>
  <c r="I332" i="76"/>
  <c r="F332" i="76"/>
  <c r="A332" i="76"/>
  <c r="AB331" i="76"/>
  <c r="AA331" i="76"/>
  <c r="I331" i="76"/>
  <c r="F331" i="76"/>
  <c r="A331" i="76"/>
  <c r="AB330" i="76"/>
  <c r="AA330" i="76"/>
  <c r="I330" i="76"/>
  <c r="F330" i="76"/>
  <c r="A330" i="76"/>
  <c r="AB329" i="76"/>
  <c r="AA329" i="76"/>
  <c r="I329" i="76"/>
  <c r="F329" i="76"/>
  <c r="A329" i="76"/>
  <c r="AB328" i="76"/>
  <c r="AA328" i="76"/>
  <c r="I328" i="76"/>
  <c r="F328" i="76"/>
  <c r="A328" i="76"/>
  <c r="AB327" i="76"/>
  <c r="AA327" i="76"/>
  <c r="I327" i="76"/>
  <c r="F327" i="76"/>
  <c r="A327" i="76"/>
  <c r="AB326" i="76"/>
  <c r="AA326" i="76"/>
  <c r="I326" i="76"/>
  <c r="F326" i="76"/>
  <c r="A326" i="76"/>
  <c r="AB325" i="76"/>
  <c r="AA325" i="76"/>
  <c r="I325" i="76"/>
  <c r="F325" i="76"/>
  <c r="A325" i="76"/>
  <c r="AB324" i="76"/>
  <c r="AA324" i="76"/>
  <c r="I324" i="76"/>
  <c r="F324" i="76"/>
  <c r="A324" i="76"/>
  <c r="AB323" i="76"/>
  <c r="AA323" i="76"/>
  <c r="I323" i="76"/>
  <c r="F323" i="76"/>
  <c r="A323" i="76"/>
  <c r="AB322" i="76"/>
  <c r="AA322" i="76"/>
  <c r="I322" i="76"/>
  <c r="F322" i="76"/>
  <c r="A322" i="76"/>
  <c r="AB321" i="76"/>
  <c r="AA321" i="76"/>
  <c r="I321" i="76"/>
  <c r="F321" i="76"/>
  <c r="A321" i="76"/>
  <c r="AB320" i="76"/>
  <c r="AA320" i="76"/>
  <c r="I320" i="76"/>
  <c r="F320" i="76"/>
  <c r="A320" i="76"/>
  <c r="AB319" i="76"/>
  <c r="AA319" i="76"/>
  <c r="I319" i="76"/>
  <c r="F319" i="76"/>
  <c r="A319" i="76"/>
  <c r="AB318" i="76"/>
  <c r="AA318" i="76"/>
  <c r="I318" i="76"/>
  <c r="F318" i="76"/>
  <c r="A318" i="76"/>
  <c r="AB317" i="76"/>
  <c r="AA317" i="76"/>
  <c r="I317" i="76"/>
  <c r="F317" i="76"/>
  <c r="A317" i="76"/>
  <c r="AB316" i="76"/>
  <c r="AA316" i="76"/>
  <c r="I316" i="76"/>
  <c r="F316" i="76"/>
  <c r="A316" i="76"/>
  <c r="AB315" i="76"/>
  <c r="AA315" i="76"/>
  <c r="I315" i="76"/>
  <c r="F315" i="76"/>
  <c r="A315" i="76"/>
  <c r="AB314" i="76"/>
  <c r="AA314" i="76"/>
  <c r="I314" i="76"/>
  <c r="F314" i="76"/>
  <c r="A314" i="76"/>
  <c r="AB313" i="76"/>
  <c r="AA313" i="76"/>
  <c r="I313" i="76"/>
  <c r="F313" i="76"/>
  <c r="A313" i="76"/>
  <c r="AB312" i="76"/>
  <c r="AA312" i="76"/>
  <c r="I312" i="76"/>
  <c r="F312" i="76"/>
  <c r="A312" i="76"/>
  <c r="AB311" i="76"/>
  <c r="I311" i="76"/>
  <c r="F311" i="76"/>
  <c r="A311" i="76"/>
  <c r="AB310" i="76"/>
  <c r="AA310" i="76"/>
  <c r="I310" i="76"/>
  <c r="F310" i="76"/>
  <c r="A310" i="76"/>
  <c r="AB309" i="76"/>
  <c r="AA309" i="76"/>
  <c r="I309" i="76"/>
  <c r="F309" i="76"/>
  <c r="A309" i="76"/>
  <c r="AB308" i="76"/>
  <c r="AA308" i="76"/>
  <c r="I308" i="76"/>
  <c r="F308" i="76"/>
  <c r="A308" i="76"/>
  <c r="AB307" i="76"/>
  <c r="AA307" i="76"/>
  <c r="I307" i="76"/>
  <c r="F307" i="76"/>
  <c r="A307" i="76"/>
  <c r="AB306" i="76"/>
  <c r="AA306" i="76"/>
  <c r="I306" i="76"/>
  <c r="F306" i="76"/>
  <c r="A306" i="76"/>
  <c r="AB305" i="76"/>
  <c r="AA305" i="76"/>
  <c r="I305" i="76"/>
  <c r="F305" i="76"/>
  <c r="A305" i="76"/>
  <c r="AB304" i="76"/>
  <c r="AA304" i="76"/>
  <c r="I304" i="76"/>
  <c r="F304" i="76"/>
  <c r="A304" i="76"/>
  <c r="AB303" i="76"/>
  <c r="AA303" i="76"/>
  <c r="I303" i="76"/>
  <c r="F303" i="76"/>
  <c r="A303" i="76"/>
  <c r="AB302" i="76"/>
  <c r="AA302" i="76"/>
  <c r="I302" i="76"/>
  <c r="F302" i="76"/>
  <c r="A302" i="76"/>
  <c r="AB301" i="76"/>
  <c r="I301" i="76"/>
  <c r="F301" i="76"/>
  <c r="A301" i="76"/>
  <c r="AB300" i="76"/>
  <c r="AA300" i="76"/>
  <c r="I300" i="76"/>
  <c r="F300" i="76"/>
  <c r="A300" i="76"/>
  <c r="AB299" i="76"/>
  <c r="AA299" i="76"/>
  <c r="I299" i="76"/>
  <c r="F299" i="76"/>
  <c r="A299" i="76"/>
  <c r="AB298" i="76"/>
  <c r="AA298" i="76"/>
  <c r="I298" i="76"/>
  <c r="F298" i="76"/>
  <c r="A298" i="76"/>
  <c r="AB297" i="76"/>
  <c r="AA297" i="76"/>
  <c r="I297" i="76"/>
  <c r="F297" i="76"/>
  <c r="A297" i="76"/>
  <c r="AB296" i="76"/>
  <c r="AA296" i="76"/>
  <c r="I296" i="76"/>
  <c r="F296" i="76"/>
  <c r="A296" i="76"/>
  <c r="AB295" i="76"/>
  <c r="AA295" i="76"/>
  <c r="I295" i="76"/>
  <c r="F295" i="76"/>
  <c r="A295" i="76"/>
  <c r="AB294" i="76"/>
  <c r="AA294" i="76"/>
  <c r="I294" i="76"/>
  <c r="F294" i="76"/>
  <c r="A294" i="76"/>
  <c r="AB293" i="76"/>
  <c r="A293" i="76"/>
  <c r="AB292" i="76"/>
  <c r="AA292" i="76"/>
  <c r="F292" i="76"/>
  <c r="A292" i="76"/>
  <c r="AB291" i="76"/>
  <c r="AA291" i="76"/>
  <c r="I291" i="76"/>
  <c r="F291" i="76"/>
  <c r="A291" i="76"/>
  <c r="AB290" i="76"/>
  <c r="A290" i="76"/>
  <c r="AB289" i="76"/>
  <c r="AA289" i="76"/>
  <c r="F289" i="76"/>
  <c r="A289" i="76"/>
  <c r="AB288" i="76"/>
  <c r="AA288" i="76"/>
  <c r="I288" i="76"/>
  <c r="F288" i="76"/>
  <c r="A288" i="76"/>
  <c r="AB287" i="76"/>
  <c r="AA287" i="76"/>
  <c r="I287" i="76"/>
  <c r="F287" i="76"/>
  <c r="A287" i="76"/>
  <c r="AB286" i="76"/>
  <c r="AA286" i="76"/>
  <c r="I286" i="76"/>
  <c r="F286" i="76"/>
  <c r="A286" i="76"/>
  <c r="AB285" i="76"/>
  <c r="AA285" i="76"/>
  <c r="I285" i="76"/>
  <c r="F285" i="76"/>
  <c r="A285" i="76"/>
  <c r="AB284" i="76"/>
  <c r="AA284" i="76"/>
  <c r="F284" i="76"/>
  <c r="A284" i="76"/>
  <c r="AB283" i="76"/>
  <c r="AA283" i="76"/>
  <c r="I283" i="76"/>
  <c r="F283" i="76"/>
  <c r="A283" i="76"/>
  <c r="AB282" i="76"/>
  <c r="I282" i="76"/>
  <c r="F282" i="76"/>
  <c r="A282" i="76"/>
  <c r="AB281" i="76"/>
  <c r="AA281" i="76"/>
  <c r="F281" i="76"/>
  <c r="A281" i="76"/>
  <c r="AB280" i="76"/>
  <c r="AA280" i="76"/>
  <c r="I280" i="76"/>
  <c r="F280" i="76"/>
  <c r="A280" i="76"/>
  <c r="AB279" i="76"/>
  <c r="AA279" i="76"/>
  <c r="F279" i="76"/>
  <c r="A279" i="76"/>
  <c r="AB278" i="76"/>
  <c r="AA278" i="76"/>
  <c r="I278" i="76"/>
  <c r="F278" i="76"/>
  <c r="A278" i="76"/>
  <c r="AB277" i="76"/>
  <c r="AA277" i="76"/>
  <c r="F277" i="76"/>
  <c r="A277" i="76"/>
  <c r="AB276" i="76"/>
  <c r="AA276" i="76"/>
  <c r="I276" i="76"/>
  <c r="F276" i="76"/>
  <c r="A276" i="76"/>
  <c r="AB275" i="76"/>
  <c r="I275" i="76"/>
  <c r="F275" i="76"/>
  <c r="A275" i="76"/>
  <c r="AB274" i="76"/>
  <c r="AA274" i="76"/>
  <c r="I274" i="76"/>
  <c r="F274" i="76"/>
  <c r="A274" i="76"/>
  <c r="AB273" i="76"/>
  <c r="AA273" i="76"/>
  <c r="I273" i="76"/>
  <c r="F273" i="76"/>
  <c r="A273" i="76"/>
  <c r="AB272" i="76"/>
  <c r="AA272" i="76"/>
  <c r="I272" i="76"/>
  <c r="F272" i="76"/>
  <c r="A272" i="76"/>
  <c r="AB271" i="76"/>
  <c r="AA271" i="76"/>
  <c r="I271" i="76"/>
  <c r="F271" i="76"/>
  <c r="A271" i="76"/>
  <c r="AB270" i="76"/>
  <c r="AA270" i="76"/>
  <c r="I270" i="76"/>
  <c r="F270" i="76"/>
  <c r="A270" i="76"/>
  <c r="AB269" i="76"/>
  <c r="AA269" i="76"/>
  <c r="I269" i="76"/>
  <c r="F269" i="76"/>
  <c r="A269" i="76"/>
  <c r="AB268" i="76"/>
  <c r="AA268" i="76"/>
  <c r="I268" i="76"/>
  <c r="F268" i="76"/>
  <c r="A268" i="76"/>
  <c r="AB267" i="76"/>
  <c r="AA267" i="76"/>
  <c r="I267" i="76"/>
  <c r="F267" i="76"/>
  <c r="A267" i="76"/>
  <c r="AB266" i="76"/>
  <c r="AA266" i="76"/>
  <c r="I266" i="76"/>
  <c r="F266" i="76"/>
  <c r="A266" i="76"/>
  <c r="AB265" i="76"/>
  <c r="AA265" i="76"/>
  <c r="I265" i="76"/>
  <c r="F265" i="76"/>
  <c r="A265" i="76"/>
  <c r="AB264" i="76"/>
  <c r="AA264" i="76"/>
  <c r="I264" i="76"/>
  <c r="F264" i="76"/>
  <c r="A264" i="76"/>
  <c r="AB263" i="76"/>
  <c r="AA263" i="76"/>
  <c r="I263" i="76"/>
  <c r="F263" i="76"/>
  <c r="A263" i="76"/>
  <c r="AB262" i="76"/>
  <c r="AA262" i="76"/>
  <c r="I262" i="76"/>
  <c r="F262" i="76"/>
  <c r="A262" i="76"/>
  <c r="AB261" i="76"/>
  <c r="AA261" i="76"/>
  <c r="I261" i="76"/>
  <c r="F261" i="76"/>
  <c r="A261" i="76"/>
  <c r="AB260" i="76"/>
  <c r="AA260" i="76"/>
  <c r="I260" i="76"/>
  <c r="F260" i="76"/>
  <c r="A260" i="76"/>
  <c r="AB259" i="76"/>
  <c r="AA259" i="76"/>
  <c r="I259" i="76"/>
  <c r="F259" i="76"/>
  <c r="A259" i="76"/>
  <c r="AB258" i="76"/>
  <c r="AA258" i="76"/>
  <c r="I258" i="76"/>
  <c r="F258" i="76"/>
  <c r="A258" i="76"/>
  <c r="AB257" i="76"/>
  <c r="AA257" i="76"/>
  <c r="I257" i="76"/>
  <c r="F257" i="76"/>
  <c r="A257" i="76"/>
  <c r="AB256" i="76"/>
  <c r="AA256" i="76"/>
  <c r="I256" i="76"/>
  <c r="F256" i="76"/>
  <c r="A256" i="76"/>
  <c r="AB255" i="76"/>
  <c r="AA255" i="76"/>
  <c r="I255" i="76"/>
  <c r="F255" i="76"/>
  <c r="A255" i="76"/>
  <c r="AB254" i="76"/>
  <c r="AA254" i="76"/>
  <c r="I254" i="76"/>
  <c r="F254" i="76"/>
  <c r="A254" i="76"/>
  <c r="AB253" i="76"/>
  <c r="AA253" i="76"/>
  <c r="I253" i="76"/>
  <c r="F253" i="76"/>
  <c r="A253" i="76"/>
  <c r="AB252" i="76"/>
  <c r="AA252" i="76"/>
  <c r="I252" i="76"/>
  <c r="F252" i="76"/>
  <c r="A252" i="76"/>
  <c r="AB251" i="76"/>
  <c r="I251" i="76"/>
  <c r="F251" i="76"/>
  <c r="A251" i="76"/>
  <c r="AB250" i="76"/>
  <c r="AA250" i="76"/>
  <c r="F250" i="76"/>
  <c r="A250" i="76"/>
  <c r="AB249" i="76"/>
  <c r="AA249" i="76"/>
  <c r="I249" i="76"/>
  <c r="F249" i="76"/>
  <c r="A249" i="76"/>
  <c r="AB248" i="76"/>
  <c r="AA248" i="76"/>
  <c r="I248" i="76"/>
  <c r="F248" i="76"/>
  <c r="A248" i="76"/>
  <c r="AB247" i="76"/>
  <c r="AA247" i="76"/>
  <c r="I247" i="76"/>
  <c r="F247" i="76"/>
  <c r="A247" i="76"/>
  <c r="AB246" i="76"/>
  <c r="AA246" i="76"/>
  <c r="I246" i="76"/>
  <c r="F246" i="76"/>
  <c r="A246" i="76"/>
  <c r="AB245" i="76"/>
  <c r="AA245" i="76"/>
  <c r="I245" i="76"/>
  <c r="F245" i="76"/>
  <c r="A245" i="76"/>
  <c r="AB244" i="76"/>
  <c r="AA244" i="76"/>
  <c r="I244" i="76"/>
  <c r="F244" i="76"/>
  <c r="A244" i="76"/>
  <c r="AB243" i="76"/>
  <c r="AA243" i="76"/>
  <c r="I243" i="76"/>
  <c r="F243" i="76"/>
  <c r="A243" i="76"/>
  <c r="AB242" i="76"/>
  <c r="AA242" i="76"/>
  <c r="I242" i="76"/>
  <c r="F242" i="76"/>
  <c r="A242" i="76"/>
  <c r="AB241" i="76"/>
  <c r="AA241" i="76"/>
  <c r="I241" i="76"/>
  <c r="F241" i="76"/>
  <c r="A241" i="76"/>
  <c r="AB240" i="76"/>
  <c r="AA240" i="76"/>
  <c r="I240" i="76"/>
  <c r="F240" i="76"/>
  <c r="A240" i="76"/>
  <c r="AB239" i="76"/>
  <c r="AA239" i="76"/>
  <c r="I239" i="76"/>
  <c r="F239" i="76"/>
  <c r="A239" i="76"/>
  <c r="AB238" i="76"/>
  <c r="AA238" i="76"/>
  <c r="I238" i="76"/>
  <c r="F238" i="76"/>
  <c r="A238" i="76"/>
  <c r="AB237" i="76"/>
  <c r="AA237" i="76"/>
  <c r="I237" i="76"/>
  <c r="F237" i="76"/>
  <c r="A237" i="76"/>
  <c r="AB236" i="76"/>
  <c r="AA236" i="76"/>
  <c r="I236" i="76"/>
  <c r="F236" i="76"/>
  <c r="A236" i="76"/>
  <c r="AB235" i="76"/>
  <c r="AA235" i="76"/>
  <c r="I235" i="76"/>
  <c r="F235" i="76"/>
  <c r="A235" i="76"/>
  <c r="AB234" i="76"/>
  <c r="AA234" i="76"/>
  <c r="I234" i="76"/>
  <c r="F234" i="76"/>
  <c r="A234" i="76"/>
  <c r="AB233" i="76"/>
  <c r="AA233" i="76"/>
  <c r="I233" i="76"/>
  <c r="F233" i="76"/>
  <c r="A233" i="76"/>
  <c r="AB232" i="76"/>
  <c r="AA232" i="76"/>
  <c r="I232" i="76"/>
  <c r="F232" i="76"/>
  <c r="A232" i="76"/>
  <c r="AB231" i="76"/>
  <c r="AA231" i="76"/>
  <c r="I231" i="76"/>
  <c r="F231" i="76"/>
  <c r="A231" i="76"/>
  <c r="AB230" i="76"/>
  <c r="AA230" i="76"/>
  <c r="I230" i="76"/>
  <c r="F230" i="76"/>
  <c r="A230" i="76"/>
  <c r="AB229" i="76"/>
  <c r="AA229" i="76"/>
  <c r="I229" i="76"/>
  <c r="F229" i="76"/>
  <c r="A229" i="76"/>
  <c r="AB228" i="76"/>
  <c r="AA228" i="76"/>
  <c r="I228" i="76"/>
  <c r="F228" i="76"/>
  <c r="A228" i="76"/>
  <c r="AB227" i="76"/>
  <c r="AA227" i="76"/>
  <c r="I227" i="76"/>
  <c r="F227" i="76"/>
  <c r="A227" i="76"/>
  <c r="AB226" i="76"/>
  <c r="AA226" i="76"/>
  <c r="I226" i="76"/>
  <c r="F226" i="76"/>
  <c r="A226" i="76"/>
  <c r="AB225" i="76"/>
  <c r="AA225" i="76"/>
  <c r="I225" i="76"/>
  <c r="F225" i="76"/>
  <c r="A225" i="76"/>
  <c r="AB224" i="76"/>
  <c r="AA224" i="76"/>
  <c r="I224" i="76"/>
  <c r="F224" i="76"/>
  <c r="A224" i="76"/>
  <c r="AB223" i="76"/>
  <c r="AA223" i="76"/>
  <c r="F223" i="76"/>
  <c r="A223" i="76"/>
  <c r="AB222" i="76"/>
  <c r="AA222" i="76"/>
  <c r="I222" i="76"/>
  <c r="F222" i="76"/>
  <c r="A222" i="76"/>
  <c r="AB221" i="76"/>
  <c r="AA221" i="76"/>
  <c r="I221" i="76"/>
  <c r="F221" i="76"/>
  <c r="A221" i="76"/>
  <c r="AB220" i="76"/>
  <c r="AA220" i="76"/>
  <c r="I220" i="76"/>
  <c r="F220" i="76"/>
  <c r="A220" i="76"/>
  <c r="AB219" i="76"/>
  <c r="AA219" i="76"/>
  <c r="I219" i="76"/>
  <c r="F219" i="76"/>
  <c r="A219" i="76"/>
  <c r="AB218" i="76"/>
  <c r="AA218" i="76"/>
  <c r="I218" i="76"/>
  <c r="F218" i="76"/>
  <c r="A218" i="76"/>
  <c r="AB217" i="76"/>
  <c r="AA217" i="76"/>
  <c r="I217" i="76"/>
  <c r="F217" i="76"/>
  <c r="A217" i="76"/>
  <c r="AB216" i="76"/>
  <c r="AA216" i="76"/>
  <c r="I216" i="76"/>
  <c r="F216" i="76"/>
  <c r="A216" i="76"/>
  <c r="AB215" i="76"/>
  <c r="AA215" i="76"/>
  <c r="I215" i="76"/>
  <c r="F215" i="76"/>
  <c r="A215" i="76"/>
  <c r="AB214" i="76"/>
  <c r="AA214" i="76"/>
  <c r="I214" i="76"/>
  <c r="F214" i="76"/>
  <c r="A214" i="76"/>
  <c r="AB213" i="76"/>
  <c r="AA213" i="76"/>
  <c r="I213" i="76"/>
  <c r="F213" i="76"/>
  <c r="A213" i="76"/>
  <c r="AB212" i="76"/>
  <c r="AA212" i="76"/>
  <c r="I212" i="76"/>
  <c r="F212" i="76"/>
  <c r="A212" i="76"/>
  <c r="AB211" i="76"/>
  <c r="AA211" i="76"/>
  <c r="I211" i="76"/>
  <c r="F211" i="76"/>
  <c r="A211" i="76"/>
  <c r="AB210" i="76"/>
  <c r="AA210" i="76"/>
  <c r="I210" i="76"/>
  <c r="F210" i="76"/>
  <c r="A210" i="76"/>
  <c r="AB209" i="76"/>
  <c r="AA209" i="76"/>
  <c r="I209" i="76"/>
  <c r="F209" i="76"/>
  <c r="A209" i="76"/>
  <c r="AB208" i="76"/>
  <c r="AA208" i="76"/>
  <c r="I208" i="76"/>
  <c r="F208" i="76"/>
  <c r="A208" i="76"/>
  <c r="AB207" i="76"/>
  <c r="AA207" i="76"/>
  <c r="I207" i="76"/>
  <c r="F207" i="76"/>
  <c r="A207" i="76"/>
  <c r="AB206" i="76"/>
  <c r="AA206" i="76"/>
  <c r="I206" i="76"/>
  <c r="F206" i="76"/>
  <c r="A206" i="76"/>
  <c r="AB205" i="76"/>
  <c r="AA205" i="76"/>
  <c r="I205" i="76"/>
  <c r="F205" i="76"/>
  <c r="A205" i="76"/>
  <c r="AB204" i="76"/>
  <c r="AA204" i="76"/>
  <c r="I204" i="76"/>
  <c r="F204" i="76"/>
  <c r="A204" i="76"/>
  <c r="AB203" i="76"/>
  <c r="AA203" i="76"/>
  <c r="I203" i="76"/>
  <c r="F203" i="76"/>
  <c r="A203" i="76"/>
  <c r="AB202" i="76"/>
  <c r="AA202" i="76"/>
  <c r="I202" i="76"/>
  <c r="F202" i="76"/>
  <c r="A202" i="76"/>
  <c r="AB201" i="76"/>
  <c r="I201" i="76"/>
  <c r="F201" i="76"/>
  <c r="A201" i="76"/>
  <c r="AB200" i="76"/>
  <c r="AA200" i="76"/>
  <c r="I200" i="76"/>
  <c r="F200" i="76"/>
  <c r="A200" i="76"/>
  <c r="AB199" i="76"/>
  <c r="AA199" i="76"/>
  <c r="I199" i="76"/>
  <c r="F199" i="76"/>
  <c r="A199" i="76"/>
  <c r="AB198" i="76"/>
  <c r="AA198" i="76"/>
  <c r="I198" i="76"/>
  <c r="F198" i="76"/>
  <c r="A198" i="76"/>
  <c r="AB197" i="76"/>
  <c r="AA197" i="76"/>
  <c r="I197" i="76"/>
  <c r="F197" i="76"/>
  <c r="A197" i="76"/>
  <c r="AB196" i="76"/>
  <c r="AA196" i="76"/>
  <c r="I196" i="76"/>
  <c r="F196" i="76"/>
  <c r="A196" i="76"/>
  <c r="AB195" i="76"/>
  <c r="AA195" i="76"/>
  <c r="I195" i="76"/>
  <c r="F195" i="76"/>
  <c r="A195" i="76"/>
  <c r="AB194" i="76"/>
  <c r="AA194" i="76"/>
  <c r="I194" i="76"/>
  <c r="F194" i="76"/>
  <c r="A194" i="76"/>
  <c r="AB193" i="76"/>
  <c r="AA193" i="76"/>
  <c r="I193" i="76"/>
  <c r="F193" i="76"/>
  <c r="A193" i="76"/>
  <c r="AB192" i="76"/>
  <c r="AA192" i="76"/>
  <c r="I192" i="76"/>
  <c r="F192" i="76"/>
  <c r="A192" i="76"/>
  <c r="AB191" i="76"/>
  <c r="AA191" i="76"/>
  <c r="I191" i="76"/>
  <c r="F191" i="76"/>
  <c r="A191" i="76"/>
  <c r="AB190" i="76"/>
  <c r="AA190" i="76"/>
  <c r="I190" i="76"/>
  <c r="F190" i="76"/>
  <c r="A190" i="76"/>
  <c r="AB189" i="76"/>
  <c r="AA189" i="76"/>
  <c r="I189" i="76"/>
  <c r="F189" i="76"/>
  <c r="A189" i="76"/>
  <c r="AB188" i="76"/>
  <c r="AA188" i="76"/>
  <c r="I188" i="76"/>
  <c r="F188" i="76"/>
  <c r="A188" i="76"/>
  <c r="AB187" i="76"/>
  <c r="AA187" i="76"/>
  <c r="I187" i="76"/>
  <c r="F187" i="76"/>
  <c r="A187" i="76"/>
  <c r="AB186" i="76"/>
  <c r="AA186" i="76"/>
  <c r="I186" i="76"/>
  <c r="F186" i="76"/>
  <c r="A186" i="76"/>
  <c r="AB185" i="76"/>
  <c r="AA185" i="76"/>
  <c r="I185" i="76"/>
  <c r="F185" i="76"/>
  <c r="A185" i="76"/>
  <c r="AB184" i="76"/>
  <c r="AA184" i="76"/>
  <c r="I184" i="76"/>
  <c r="A184" i="76"/>
  <c r="AB183" i="76"/>
  <c r="AA183" i="76"/>
  <c r="I183" i="76"/>
  <c r="F183" i="76"/>
  <c r="A183" i="76"/>
  <c r="AB182" i="76"/>
  <c r="AA182" i="76"/>
  <c r="I182" i="76"/>
  <c r="F182" i="76"/>
  <c r="A182" i="76"/>
  <c r="AB181" i="76"/>
  <c r="AA181" i="76"/>
  <c r="I181" i="76"/>
  <c r="F181" i="76"/>
  <c r="A181" i="76"/>
  <c r="AB180" i="76"/>
  <c r="AA180" i="76"/>
  <c r="I180" i="76"/>
  <c r="F180" i="76"/>
  <c r="A180" i="76"/>
  <c r="AB179" i="76"/>
  <c r="AA179" i="76"/>
  <c r="I179" i="76"/>
  <c r="F179" i="76"/>
  <c r="A179" i="76"/>
  <c r="AB178" i="76"/>
  <c r="AA178" i="76"/>
  <c r="I178" i="76"/>
  <c r="F178" i="76"/>
  <c r="A178" i="76"/>
  <c r="AB177" i="76"/>
  <c r="AA177" i="76"/>
  <c r="I177" i="76"/>
  <c r="F177" i="76"/>
  <c r="A177" i="76"/>
  <c r="AB176" i="76"/>
  <c r="AA176" i="76"/>
  <c r="I176" i="76"/>
  <c r="F176" i="76"/>
  <c r="A176" i="76"/>
  <c r="AB175" i="76"/>
  <c r="AA175" i="76"/>
  <c r="I175" i="76"/>
  <c r="F175" i="76"/>
  <c r="A175" i="76"/>
  <c r="AB174" i="76"/>
  <c r="AA174" i="76"/>
  <c r="I174" i="76"/>
  <c r="F174" i="76"/>
  <c r="A174" i="76"/>
  <c r="AB173" i="76"/>
  <c r="AA173" i="76"/>
  <c r="I173" i="76"/>
  <c r="F173" i="76"/>
  <c r="A173" i="76"/>
  <c r="AB172" i="76"/>
  <c r="AA172" i="76"/>
  <c r="I172" i="76"/>
  <c r="F172" i="76"/>
  <c r="A172" i="76"/>
  <c r="AB171" i="76"/>
  <c r="AA171" i="76"/>
  <c r="I171" i="76"/>
  <c r="F171" i="76"/>
  <c r="A171" i="76"/>
  <c r="AB170" i="76"/>
  <c r="AA170" i="76"/>
  <c r="I170" i="76"/>
  <c r="F170" i="76"/>
  <c r="A170" i="76"/>
  <c r="AB169" i="76"/>
  <c r="I169" i="76"/>
  <c r="F169" i="76"/>
  <c r="A169" i="76"/>
  <c r="AB168" i="76"/>
  <c r="AA168" i="76"/>
  <c r="I168" i="76"/>
  <c r="F168" i="76"/>
  <c r="A168" i="76"/>
  <c r="AB167" i="76"/>
  <c r="AA167" i="76"/>
  <c r="I167" i="76"/>
  <c r="F167" i="76"/>
  <c r="A167" i="76"/>
  <c r="AB166" i="76"/>
  <c r="AA166" i="76"/>
  <c r="I166" i="76"/>
  <c r="F166" i="76"/>
  <c r="A166" i="76"/>
  <c r="AB165" i="76"/>
  <c r="AA165" i="76"/>
  <c r="I165" i="76"/>
  <c r="F165" i="76"/>
  <c r="A165" i="76"/>
  <c r="AB164" i="76"/>
  <c r="AA164" i="76"/>
  <c r="I164" i="76"/>
  <c r="F164" i="76"/>
  <c r="A164" i="76"/>
  <c r="AB163" i="76"/>
  <c r="AA163" i="76"/>
  <c r="I163" i="76"/>
  <c r="F163" i="76"/>
  <c r="A163" i="76"/>
  <c r="AB162" i="76"/>
  <c r="AA162" i="76"/>
  <c r="I162" i="76"/>
  <c r="F162" i="76"/>
  <c r="A162" i="76"/>
  <c r="AB161" i="76"/>
  <c r="AA161" i="76"/>
  <c r="I161" i="76"/>
  <c r="F161" i="76"/>
  <c r="A161" i="76"/>
  <c r="AB160" i="76"/>
  <c r="AA160" i="76"/>
  <c r="I160" i="76"/>
  <c r="F160" i="76"/>
  <c r="A160" i="76"/>
  <c r="AB159" i="76"/>
  <c r="AA159" i="76"/>
  <c r="I159" i="76"/>
  <c r="F159" i="76"/>
  <c r="A159" i="76"/>
  <c r="AB158" i="76"/>
  <c r="AA158" i="76"/>
  <c r="I158" i="76"/>
  <c r="F158" i="76"/>
  <c r="A158" i="76"/>
  <c r="AB157" i="76"/>
  <c r="AA157" i="76"/>
  <c r="I157" i="76"/>
  <c r="F157" i="76"/>
  <c r="A157" i="76"/>
  <c r="AB156" i="76"/>
  <c r="AA156" i="76"/>
  <c r="I156" i="76"/>
  <c r="F156" i="76"/>
  <c r="A156" i="76"/>
  <c r="AB155" i="76"/>
  <c r="AA155" i="76"/>
  <c r="I155" i="76"/>
  <c r="F155" i="76"/>
  <c r="A155" i="76"/>
  <c r="AB154" i="76"/>
  <c r="AA154" i="76"/>
  <c r="I154" i="76"/>
  <c r="F154" i="76"/>
  <c r="A154" i="76"/>
  <c r="AB153" i="76"/>
  <c r="AA153" i="76"/>
  <c r="I153" i="76"/>
  <c r="F153" i="76"/>
  <c r="A153" i="76"/>
  <c r="AB152" i="76"/>
  <c r="AA152" i="76"/>
  <c r="I152" i="76"/>
  <c r="F152" i="76"/>
  <c r="A152" i="76"/>
  <c r="AB151" i="76"/>
  <c r="AA151" i="76"/>
  <c r="I151" i="76"/>
  <c r="F151" i="76"/>
  <c r="A151" i="76"/>
  <c r="AB150" i="76"/>
  <c r="AA150" i="76"/>
  <c r="I150" i="76"/>
  <c r="F150" i="76"/>
  <c r="A150" i="76"/>
  <c r="AB149" i="76"/>
  <c r="AA149" i="76"/>
  <c r="I149" i="76"/>
  <c r="F149" i="76"/>
  <c r="A149" i="76"/>
  <c r="AB148" i="76"/>
  <c r="AA148" i="76"/>
  <c r="I148" i="76"/>
  <c r="F148" i="76"/>
  <c r="A148" i="76"/>
  <c r="AB147" i="76"/>
  <c r="AA147" i="76"/>
  <c r="I147" i="76"/>
  <c r="F147" i="76"/>
  <c r="A147" i="76"/>
  <c r="AB146" i="76"/>
  <c r="AA146" i="76"/>
  <c r="F146" i="76"/>
  <c r="A146" i="76"/>
  <c r="AB145" i="76"/>
  <c r="AA145" i="76"/>
  <c r="I145" i="76"/>
  <c r="F145" i="76"/>
  <c r="A145" i="76"/>
  <c r="AB144" i="76"/>
  <c r="AA144" i="76"/>
  <c r="I144" i="76"/>
  <c r="F144" i="76"/>
  <c r="A144" i="76"/>
  <c r="AB143" i="76"/>
  <c r="AA143" i="76"/>
  <c r="F143" i="76"/>
  <c r="A143" i="76"/>
  <c r="AB142" i="76"/>
  <c r="AA142" i="76"/>
  <c r="I142" i="76"/>
  <c r="F142" i="76"/>
  <c r="A142" i="76"/>
  <c r="AB141" i="76"/>
  <c r="AA141" i="76"/>
  <c r="I141" i="76"/>
  <c r="F141" i="76"/>
  <c r="A141" i="76"/>
  <c r="AB140" i="76"/>
  <c r="AA140" i="76"/>
  <c r="I140" i="76"/>
  <c r="F140" i="76"/>
  <c r="A140" i="76"/>
  <c r="AB139" i="76"/>
  <c r="AA139" i="76"/>
  <c r="I139" i="76"/>
  <c r="F139" i="76"/>
  <c r="A139" i="76"/>
  <c r="AB138" i="76"/>
  <c r="AA138" i="76"/>
  <c r="I138" i="76"/>
  <c r="F138" i="76"/>
  <c r="A138" i="76"/>
  <c r="AB137" i="76"/>
  <c r="AA137" i="76"/>
  <c r="I137" i="76"/>
  <c r="F137" i="76"/>
  <c r="A137" i="76"/>
  <c r="AB136" i="76"/>
  <c r="AA136" i="76"/>
  <c r="I136" i="76"/>
  <c r="F136" i="76"/>
  <c r="A136" i="76"/>
  <c r="AB135" i="76"/>
  <c r="AA135" i="76"/>
  <c r="I135" i="76"/>
  <c r="F135" i="76"/>
  <c r="A135" i="76"/>
  <c r="AB134" i="76"/>
  <c r="AA134" i="76"/>
  <c r="I134" i="76"/>
  <c r="F134" i="76"/>
  <c r="A134" i="76"/>
  <c r="AB133" i="76"/>
  <c r="AA133" i="76"/>
  <c r="I133" i="76"/>
  <c r="F133" i="76"/>
  <c r="A133" i="76"/>
  <c r="AB132" i="76"/>
  <c r="AA132" i="76"/>
  <c r="I132" i="76"/>
  <c r="F132" i="76"/>
  <c r="A132" i="76"/>
  <c r="AB131" i="76"/>
  <c r="AA131" i="76"/>
  <c r="I131" i="76"/>
  <c r="F131" i="76"/>
  <c r="A131" i="76"/>
  <c r="AB130" i="76"/>
  <c r="AA130" i="76"/>
  <c r="I130" i="76"/>
  <c r="F130" i="76"/>
  <c r="A130" i="76"/>
  <c r="AB129" i="76"/>
  <c r="AA129" i="76"/>
  <c r="I129" i="76"/>
  <c r="F129" i="76"/>
  <c r="A129" i="76"/>
  <c r="AB128" i="76"/>
  <c r="AA128" i="76"/>
  <c r="I128" i="76"/>
  <c r="F128" i="76"/>
  <c r="A128" i="76"/>
  <c r="AB127" i="76"/>
  <c r="AA127" i="76"/>
  <c r="I127" i="76"/>
  <c r="F127" i="76"/>
  <c r="A127" i="76"/>
  <c r="AB126" i="76"/>
  <c r="AA126" i="76"/>
  <c r="I126" i="76"/>
  <c r="F126" i="76"/>
  <c r="A126" i="76"/>
  <c r="AB125" i="76"/>
  <c r="AA125" i="76"/>
  <c r="I125" i="76"/>
  <c r="F125" i="76"/>
  <c r="A125" i="76"/>
  <c r="AB124" i="76"/>
  <c r="AA124" i="76"/>
  <c r="I124" i="76"/>
  <c r="F124" i="76"/>
  <c r="A124" i="76"/>
  <c r="AB123" i="76"/>
  <c r="AA123" i="76"/>
  <c r="I123" i="76"/>
  <c r="F123" i="76"/>
  <c r="A123" i="76"/>
  <c r="AB122" i="76"/>
  <c r="AA122" i="76"/>
  <c r="I122" i="76"/>
  <c r="F122" i="76"/>
  <c r="A122" i="76"/>
  <c r="AB121" i="76"/>
  <c r="AA121" i="76"/>
  <c r="I121" i="76"/>
  <c r="F121" i="76"/>
  <c r="A121" i="76"/>
  <c r="AB120" i="76"/>
  <c r="AA120" i="76"/>
  <c r="I120" i="76"/>
  <c r="F120" i="76"/>
  <c r="A120" i="76"/>
  <c r="AB119" i="76"/>
  <c r="AA119" i="76"/>
  <c r="I119" i="76"/>
  <c r="F119" i="76"/>
  <c r="A119" i="76"/>
  <c r="AB118" i="76"/>
  <c r="AA118" i="76"/>
  <c r="I118" i="76"/>
  <c r="F118" i="76"/>
  <c r="A118" i="76"/>
  <c r="AB117" i="76"/>
  <c r="AA117" i="76"/>
  <c r="I117" i="76"/>
  <c r="F117" i="76"/>
  <c r="A117" i="76"/>
  <c r="AB116" i="76"/>
  <c r="AA116" i="76"/>
  <c r="I116" i="76"/>
  <c r="F116" i="76"/>
  <c r="A116" i="76"/>
  <c r="AB115" i="76"/>
  <c r="AA115" i="76"/>
  <c r="I115" i="76"/>
  <c r="F115" i="76"/>
  <c r="A115" i="76"/>
  <c r="AB114" i="76"/>
  <c r="AA114" i="76"/>
  <c r="I114" i="76"/>
  <c r="F114" i="76"/>
  <c r="A114" i="76"/>
  <c r="AB113" i="76"/>
  <c r="AA113" i="76"/>
  <c r="I113" i="76"/>
  <c r="F113" i="76"/>
  <c r="A113" i="76"/>
  <c r="AB112" i="76"/>
  <c r="AA112" i="76"/>
  <c r="I112" i="76"/>
  <c r="F112" i="76"/>
  <c r="A112" i="76"/>
  <c r="AB111" i="76"/>
  <c r="AA111" i="76"/>
  <c r="I111" i="76"/>
  <c r="F111" i="76"/>
  <c r="A111" i="76"/>
  <c r="AB110" i="76"/>
  <c r="AA110" i="76"/>
  <c r="I110" i="76"/>
  <c r="F110" i="76"/>
  <c r="A110" i="76"/>
  <c r="AB109" i="76"/>
  <c r="AA109" i="76"/>
  <c r="I109" i="76"/>
  <c r="F109" i="76"/>
  <c r="A109" i="76"/>
  <c r="AB108" i="76"/>
  <c r="AA108" i="76"/>
  <c r="I108" i="76"/>
  <c r="F108" i="76"/>
  <c r="A108" i="76"/>
  <c r="AB107" i="76"/>
  <c r="AA107" i="76"/>
  <c r="I107" i="76"/>
  <c r="F107" i="76"/>
  <c r="A107" i="76"/>
  <c r="AB106" i="76"/>
  <c r="AA106" i="76"/>
  <c r="I106" i="76"/>
  <c r="F106" i="76"/>
  <c r="A106" i="76"/>
  <c r="AB105" i="76"/>
  <c r="AA105" i="76"/>
  <c r="I105" i="76"/>
  <c r="F105" i="76"/>
  <c r="A105" i="76"/>
  <c r="AB104" i="76"/>
  <c r="AA104" i="76"/>
  <c r="I104" i="76"/>
  <c r="F104" i="76"/>
  <c r="A104" i="76"/>
  <c r="AB103" i="76"/>
  <c r="AA103" i="76"/>
  <c r="I103" i="76"/>
  <c r="F103" i="76"/>
  <c r="A103" i="76"/>
  <c r="AB102" i="76"/>
  <c r="AA102" i="76"/>
  <c r="I102" i="76"/>
  <c r="F102" i="76"/>
  <c r="A102" i="76"/>
  <c r="AB101" i="76"/>
  <c r="AA101" i="76"/>
  <c r="I101" i="76"/>
  <c r="F101" i="76"/>
  <c r="A101" i="76"/>
  <c r="AB100" i="76"/>
  <c r="AA100" i="76"/>
  <c r="I100" i="76"/>
  <c r="F100" i="76"/>
  <c r="A100" i="76"/>
  <c r="AB99" i="76"/>
  <c r="AA99" i="76"/>
  <c r="I99" i="76"/>
  <c r="F99" i="76"/>
  <c r="A99" i="76"/>
  <c r="AB98" i="76"/>
  <c r="AA98" i="76"/>
  <c r="I98" i="76"/>
  <c r="F98" i="76"/>
  <c r="A98" i="76"/>
  <c r="AB97" i="76"/>
  <c r="AA97" i="76"/>
  <c r="I97" i="76"/>
  <c r="F97" i="76"/>
  <c r="A97" i="76"/>
  <c r="AB96" i="76"/>
  <c r="AA96" i="76"/>
  <c r="I96" i="76"/>
  <c r="F96" i="76"/>
  <c r="A96" i="76"/>
  <c r="AB95" i="76"/>
  <c r="AA95" i="76"/>
  <c r="I95" i="76"/>
  <c r="F95" i="76"/>
  <c r="A95" i="76"/>
  <c r="AB94" i="76"/>
  <c r="AA94" i="76"/>
  <c r="I94" i="76"/>
  <c r="F94" i="76"/>
  <c r="A94" i="76"/>
  <c r="AB93" i="76"/>
  <c r="AA93" i="76"/>
  <c r="I93" i="76"/>
  <c r="F93" i="76"/>
  <c r="A93" i="76"/>
  <c r="AB92" i="76"/>
  <c r="AA92" i="76"/>
  <c r="I92" i="76"/>
  <c r="F92" i="76"/>
  <c r="A92" i="76"/>
  <c r="AB91" i="76"/>
  <c r="AA91" i="76"/>
  <c r="I91" i="76"/>
  <c r="F91" i="76"/>
  <c r="A91" i="76"/>
  <c r="AB90" i="76"/>
  <c r="AA90" i="76"/>
  <c r="I90" i="76"/>
  <c r="F90" i="76"/>
  <c r="A90" i="76"/>
  <c r="AB89" i="76"/>
  <c r="AA89" i="76"/>
  <c r="I89" i="76"/>
  <c r="F89" i="76"/>
  <c r="A89" i="76"/>
  <c r="AB88" i="76"/>
  <c r="AA88" i="76"/>
  <c r="I88" i="76"/>
  <c r="F88" i="76"/>
  <c r="A88" i="76"/>
  <c r="AB87" i="76"/>
  <c r="I87" i="76"/>
  <c r="F87" i="76"/>
  <c r="A87" i="76"/>
  <c r="AB86" i="76"/>
  <c r="AA86" i="76"/>
  <c r="I86" i="76"/>
  <c r="F86" i="76"/>
  <c r="A86" i="76"/>
  <c r="AB85" i="76"/>
  <c r="AA85" i="76"/>
  <c r="I85" i="76"/>
  <c r="F85" i="76"/>
  <c r="A85" i="76"/>
  <c r="AB84" i="76"/>
  <c r="AA84" i="76"/>
  <c r="I84" i="76"/>
  <c r="F84" i="76"/>
  <c r="A84" i="76"/>
  <c r="AB83" i="76"/>
  <c r="AA83" i="76"/>
  <c r="I83" i="76"/>
  <c r="F83" i="76"/>
  <c r="A83" i="76"/>
  <c r="AB82" i="76"/>
  <c r="AA82" i="76"/>
  <c r="I82" i="76"/>
  <c r="F82" i="76"/>
  <c r="A82" i="76"/>
  <c r="AB81" i="76"/>
  <c r="AA81" i="76"/>
  <c r="I81" i="76"/>
  <c r="F81" i="76"/>
  <c r="A81" i="76"/>
  <c r="AB80" i="76"/>
  <c r="AA80" i="76"/>
  <c r="I80" i="76"/>
  <c r="F80" i="76"/>
  <c r="A80" i="76"/>
  <c r="AB79" i="76"/>
  <c r="AA79" i="76"/>
  <c r="I79" i="76"/>
  <c r="F79" i="76"/>
  <c r="A79" i="76"/>
  <c r="AB78" i="76"/>
  <c r="AA78" i="76"/>
  <c r="I78" i="76"/>
  <c r="F78" i="76"/>
  <c r="A78" i="76"/>
  <c r="AB77" i="76"/>
  <c r="AA77" i="76"/>
  <c r="I77" i="76"/>
  <c r="F77" i="76"/>
  <c r="A77" i="76"/>
  <c r="AB76" i="76"/>
  <c r="AA76" i="76"/>
  <c r="I76" i="76"/>
  <c r="F76" i="76"/>
  <c r="A76" i="76"/>
  <c r="AB75" i="76"/>
  <c r="AA75" i="76"/>
  <c r="I75" i="76"/>
  <c r="F75" i="76"/>
  <c r="A75" i="76"/>
  <c r="AB74" i="76"/>
  <c r="AA74" i="76"/>
  <c r="I74" i="76"/>
  <c r="F74" i="76"/>
  <c r="A74" i="76"/>
  <c r="AB73" i="76"/>
  <c r="AA73" i="76"/>
  <c r="I73" i="76"/>
  <c r="F73" i="76"/>
  <c r="A73" i="76"/>
  <c r="AB72" i="76"/>
  <c r="AA72" i="76"/>
  <c r="I72" i="76"/>
  <c r="F72" i="76"/>
  <c r="A72" i="76"/>
  <c r="AB71" i="76"/>
  <c r="AA71" i="76"/>
  <c r="I71" i="76"/>
  <c r="F71" i="76"/>
  <c r="A71" i="76"/>
  <c r="AB70" i="76"/>
  <c r="AA70" i="76"/>
  <c r="I70" i="76"/>
  <c r="F70" i="76"/>
  <c r="A70" i="76"/>
  <c r="AB69" i="76"/>
  <c r="AA69" i="76"/>
  <c r="I69" i="76"/>
  <c r="F69" i="76"/>
  <c r="A69" i="76"/>
  <c r="AB68" i="76"/>
  <c r="AA68" i="76"/>
  <c r="I68" i="76"/>
  <c r="F68" i="76"/>
  <c r="A68" i="76"/>
  <c r="AB67" i="76"/>
  <c r="AA67" i="76"/>
  <c r="I67" i="76"/>
  <c r="F67" i="76"/>
  <c r="A67" i="76"/>
  <c r="AB66" i="76"/>
  <c r="AA66" i="76"/>
  <c r="I66" i="76"/>
  <c r="F66" i="76"/>
  <c r="A66" i="76"/>
  <c r="AB65" i="76"/>
  <c r="AA65" i="76"/>
  <c r="I65" i="76"/>
  <c r="F65" i="76"/>
  <c r="A65" i="76"/>
  <c r="AB64" i="76"/>
  <c r="AA64" i="76"/>
  <c r="I64" i="76"/>
  <c r="F64" i="76"/>
  <c r="A64" i="76"/>
  <c r="AB63" i="76"/>
  <c r="AA63" i="76"/>
  <c r="I63" i="76"/>
  <c r="F63" i="76"/>
  <c r="A63" i="76"/>
  <c r="AB62" i="76"/>
  <c r="AA62" i="76"/>
  <c r="I62" i="76"/>
  <c r="F62" i="76"/>
  <c r="A62" i="76"/>
  <c r="AB61" i="76"/>
  <c r="AA61" i="76"/>
  <c r="I61" i="76"/>
  <c r="F61" i="76"/>
  <c r="A61" i="76"/>
  <c r="AB60" i="76"/>
  <c r="AA60" i="76"/>
  <c r="I60" i="76"/>
  <c r="F60" i="76"/>
  <c r="A60" i="76"/>
  <c r="AB59" i="76"/>
  <c r="AA59" i="76"/>
  <c r="I59" i="76"/>
  <c r="F59" i="76"/>
  <c r="A59" i="76"/>
  <c r="AB58" i="76"/>
  <c r="AA58" i="76"/>
  <c r="I58" i="76"/>
  <c r="F58" i="76"/>
  <c r="A58" i="76"/>
  <c r="AB57" i="76"/>
  <c r="AA57" i="76"/>
  <c r="I57" i="76"/>
  <c r="F57" i="76"/>
  <c r="A57" i="76"/>
  <c r="AB56" i="76"/>
  <c r="AA56" i="76"/>
  <c r="I56" i="76"/>
  <c r="F56" i="76"/>
  <c r="A56" i="76"/>
  <c r="AB55" i="76"/>
  <c r="AA55" i="76"/>
  <c r="I55" i="76"/>
  <c r="F55" i="76"/>
  <c r="A55" i="76"/>
  <c r="AB54" i="76"/>
  <c r="AA54" i="76"/>
  <c r="I54" i="76"/>
  <c r="F54" i="76"/>
  <c r="A54" i="76"/>
  <c r="AB53" i="76"/>
  <c r="AA53" i="76"/>
  <c r="I53" i="76"/>
  <c r="F53" i="76"/>
  <c r="A53" i="76"/>
  <c r="AB52" i="76"/>
  <c r="AA52" i="76"/>
  <c r="I52" i="76"/>
  <c r="F52" i="76"/>
  <c r="A52" i="76"/>
  <c r="AB51" i="76"/>
  <c r="AA51" i="76"/>
  <c r="I51" i="76"/>
  <c r="F51" i="76"/>
  <c r="A51" i="76"/>
  <c r="AB50" i="76"/>
  <c r="AA50" i="76"/>
  <c r="I50" i="76"/>
  <c r="F50" i="76"/>
  <c r="A50" i="76"/>
  <c r="AB49" i="76"/>
  <c r="AA49" i="76"/>
  <c r="I49" i="76"/>
  <c r="F49" i="76"/>
  <c r="A49" i="76"/>
  <c r="AB48" i="76"/>
  <c r="AA48" i="76"/>
  <c r="I48" i="76"/>
  <c r="F48" i="76"/>
  <c r="A48" i="76"/>
  <c r="AB47" i="76"/>
  <c r="AA47" i="76"/>
  <c r="I47" i="76"/>
  <c r="F47" i="76"/>
  <c r="A47" i="76"/>
  <c r="AB46" i="76"/>
  <c r="AA46" i="76"/>
  <c r="I46" i="76"/>
  <c r="F46" i="76"/>
  <c r="A46" i="76"/>
  <c r="AB45" i="76"/>
  <c r="AA45" i="76"/>
  <c r="I45" i="76"/>
  <c r="F45" i="76"/>
  <c r="A45" i="76"/>
  <c r="AB44" i="76"/>
  <c r="AA44" i="76"/>
  <c r="I44" i="76"/>
  <c r="F44" i="76"/>
  <c r="A44" i="76"/>
  <c r="AB43" i="76"/>
  <c r="AA43" i="76"/>
  <c r="I43" i="76"/>
  <c r="F43" i="76"/>
  <c r="A43" i="76"/>
  <c r="AB42" i="76"/>
  <c r="AA42" i="76"/>
  <c r="F42" i="76"/>
  <c r="A42" i="76"/>
  <c r="AB41" i="76"/>
  <c r="AA41" i="76"/>
  <c r="I41" i="76"/>
  <c r="F41" i="76"/>
  <c r="A41" i="76"/>
  <c r="AB40" i="76"/>
  <c r="AA40" i="76"/>
  <c r="I40" i="76"/>
  <c r="F40" i="76"/>
  <c r="A40" i="76"/>
  <c r="AB39" i="76"/>
  <c r="AA39" i="76"/>
  <c r="I39" i="76"/>
  <c r="F39" i="76"/>
  <c r="A39" i="76"/>
  <c r="AB38" i="76"/>
  <c r="AA38" i="76"/>
  <c r="I38" i="76"/>
  <c r="F38" i="76"/>
  <c r="A38" i="76"/>
  <c r="AB37" i="76"/>
  <c r="AA37" i="76"/>
  <c r="I37" i="76"/>
  <c r="F37" i="76"/>
  <c r="A37" i="76"/>
  <c r="AB36" i="76"/>
  <c r="AA36" i="76"/>
  <c r="I36" i="76"/>
  <c r="F36" i="76"/>
  <c r="A36" i="76"/>
  <c r="AB35" i="76"/>
  <c r="AA35" i="76"/>
  <c r="I35" i="76"/>
  <c r="F35" i="76"/>
  <c r="A35" i="76"/>
  <c r="AB34" i="76"/>
  <c r="AA34" i="76"/>
  <c r="I34" i="76"/>
  <c r="F34" i="76"/>
  <c r="A34" i="76"/>
  <c r="AB33" i="76"/>
  <c r="AA33" i="76"/>
  <c r="I33" i="76"/>
  <c r="F33" i="76"/>
  <c r="A33" i="76"/>
  <c r="AB32" i="76"/>
  <c r="AA32" i="76"/>
  <c r="I32" i="76"/>
  <c r="F32" i="76"/>
  <c r="A32" i="76"/>
  <c r="AB31" i="76"/>
  <c r="AA31" i="76"/>
  <c r="I31" i="76"/>
  <c r="F31" i="76"/>
  <c r="A31" i="76"/>
  <c r="AB30" i="76"/>
  <c r="AA30" i="76"/>
  <c r="I30" i="76"/>
  <c r="F30" i="76"/>
  <c r="A30" i="76"/>
  <c r="AB29" i="76"/>
  <c r="AA29" i="76"/>
  <c r="I29" i="76"/>
  <c r="F29" i="76"/>
  <c r="A29" i="76"/>
  <c r="AB28" i="76"/>
  <c r="AA28" i="76"/>
  <c r="I28" i="76"/>
  <c r="F28" i="76"/>
  <c r="A28" i="76"/>
  <c r="AB27" i="76"/>
  <c r="AA27" i="76"/>
  <c r="I27" i="76"/>
  <c r="F27" i="76"/>
  <c r="A27" i="76"/>
  <c r="AB26" i="76"/>
  <c r="AA26" i="76"/>
  <c r="I26" i="76"/>
  <c r="F26" i="76"/>
  <c r="A26" i="76"/>
  <c r="AB25" i="76"/>
  <c r="AA25" i="76"/>
  <c r="I25" i="76"/>
  <c r="F25" i="76"/>
  <c r="A25" i="76"/>
  <c r="AB24" i="76"/>
  <c r="AA24" i="76"/>
  <c r="I24" i="76"/>
  <c r="F24" i="76"/>
  <c r="A24" i="76"/>
  <c r="AB23" i="76"/>
  <c r="AA23" i="76"/>
  <c r="I23" i="76"/>
  <c r="F23" i="76"/>
  <c r="A23" i="76"/>
  <c r="AB22" i="76"/>
  <c r="AA22" i="76"/>
  <c r="I22" i="76"/>
  <c r="F22" i="76"/>
  <c r="A22" i="76"/>
  <c r="AB21" i="76"/>
  <c r="AA21" i="76"/>
  <c r="I21" i="76"/>
  <c r="F21" i="76"/>
  <c r="A21" i="76"/>
  <c r="AB20" i="76"/>
  <c r="AA20" i="76"/>
  <c r="I20" i="76"/>
  <c r="F20" i="76"/>
  <c r="A20" i="76"/>
  <c r="AB19" i="76"/>
  <c r="AA19" i="76"/>
  <c r="I19" i="76"/>
  <c r="F19" i="76"/>
  <c r="A19" i="76"/>
  <c r="AB18" i="76"/>
  <c r="AA18" i="76"/>
  <c r="I18" i="76"/>
  <c r="F18" i="76"/>
  <c r="A18" i="76"/>
  <c r="AB17" i="76"/>
  <c r="AA17" i="76"/>
  <c r="I17" i="76"/>
  <c r="F17" i="76"/>
  <c r="A17" i="76"/>
  <c r="AB16" i="76"/>
  <c r="AA16" i="76"/>
  <c r="I16" i="76"/>
  <c r="F16" i="76"/>
  <c r="A16" i="76"/>
  <c r="AB15" i="76"/>
  <c r="AA15" i="76"/>
  <c r="I15" i="76"/>
  <c r="F15" i="76"/>
  <c r="A15" i="76"/>
  <c r="AB14" i="76"/>
  <c r="AA14" i="76"/>
  <c r="I14" i="76"/>
  <c r="F14" i="76"/>
  <c r="A14" i="76"/>
  <c r="AB13" i="76"/>
  <c r="AA13" i="76"/>
  <c r="I13" i="76"/>
  <c r="F13" i="76"/>
  <c r="A13" i="76"/>
  <c r="AB12" i="76"/>
  <c r="AA12" i="76"/>
  <c r="F12" i="76"/>
  <c r="A12" i="76"/>
  <c r="AB11" i="76"/>
  <c r="AA11" i="76"/>
  <c r="I11" i="76"/>
  <c r="F11" i="76"/>
  <c r="A11" i="76"/>
  <c r="AB10" i="76"/>
  <c r="AA10" i="76"/>
  <c r="I10" i="76"/>
  <c r="F10" i="76"/>
  <c r="A10" i="76"/>
  <c r="AB9" i="76"/>
  <c r="AA9" i="76"/>
  <c r="I9" i="76"/>
  <c r="F9" i="76"/>
  <c r="A9" i="76"/>
  <c r="AB8" i="76"/>
  <c r="AA8" i="76"/>
  <c r="I8" i="76"/>
  <c r="F8" i="76"/>
  <c r="A8" i="76"/>
  <c r="AB7" i="76"/>
  <c r="AA7" i="76"/>
  <c r="I7" i="76"/>
  <c r="F7" i="76"/>
  <c r="A7" i="76"/>
  <c r="AB6" i="76"/>
  <c r="AA6" i="76"/>
  <c r="I6" i="76"/>
  <c r="F6" i="76"/>
  <c r="A6" i="76"/>
  <c r="F15" i="75" l="1"/>
  <c r="F14" i="75"/>
  <c r="F13" i="75"/>
  <c r="F12" i="75"/>
  <c r="F11" i="75"/>
  <c r="F10" i="75"/>
  <c r="F9" i="75"/>
  <c r="M62" i="2" l="1"/>
  <c r="M61" i="2"/>
  <c r="M60" i="2"/>
  <c r="M59" i="2"/>
  <c r="M58" i="2"/>
  <c r="M57" i="2"/>
  <c r="M53" i="2"/>
  <c r="M51" i="2"/>
  <c r="M50" i="2"/>
  <c r="M49" i="2"/>
  <c r="M48" i="2"/>
  <c r="M47" i="2"/>
  <c r="M46" i="2"/>
  <c r="L45" i="2"/>
  <c r="K45" i="2"/>
  <c r="H45" i="2"/>
  <c r="G45" i="2"/>
  <c r="F45" i="2"/>
  <c r="E45" i="2"/>
  <c r="D45" i="2"/>
  <c r="M44" i="2"/>
  <c r="M43" i="2"/>
  <c r="M42" i="2"/>
  <c r="M41" i="2"/>
  <c r="M40" i="2"/>
  <c r="M39" i="2"/>
  <c r="L38" i="2"/>
  <c r="K38" i="2"/>
  <c r="H38" i="2"/>
  <c r="G38" i="2"/>
  <c r="F38" i="2"/>
  <c r="E38" i="2"/>
  <c r="D38" i="2"/>
  <c r="L29" i="2"/>
  <c r="K29" i="2"/>
  <c r="H29" i="2"/>
  <c r="G29" i="2"/>
  <c r="F29" i="2"/>
  <c r="E29" i="2"/>
  <c r="D29" i="2"/>
  <c r="L33" i="2"/>
  <c r="K33" i="2"/>
  <c r="H33" i="2"/>
  <c r="G33" i="2"/>
  <c r="F33" i="2"/>
  <c r="E33" i="2"/>
  <c r="D33" i="2"/>
  <c r="M34" i="2"/>
  <c r="M33" i="2" s="1"/>
  <c r="M32" i="2"/>
  <c r="M31" i="2"/>
  <c r="M30" i="2"/>
  <c r="M28" i="2"/>
  <c r="M27" i="2"/>
  <c r="M26" i="2"/>
  <c r="L25" i="2"/>
  <c r="K25" i="2"/>
  <c r="H25" i="2"/>
  <c r="G25" i="2"/>
  <c r="F25" i="2"/>
  <c r="E25" i="2"/>
  <c r="D25" i="2"/>
  <c r="O36" i="1"/>
  <c r="I73" i="67"/>
  <c r="H73" i="67"/>
  <c r="G73" i="67"/>
  <c r="F73" i="67"/>
  <c r="E73" i="67"/>
  <c r="D73" i="67"/>
  <c r="C73" i="67"/>
  <c r="J72" i="67"/>
  <c r="J71" i="67"/>
  <c r="J70" i="67"/>
  <c r="J69" i="67"/>
  <c r="J68" i="67"/>
  <c r="J67" i="67"/>
  <c r="J66" i="67"/>
  <c r="J65" i="67"/>
  <c r="J64" i="67"/>
  <c r="J63" i="67"/>
  <c r="J62" i="67"/>
  <c r="J61" i="67"/>
  <c r="J60" i="67"/>
  <c r="J59" i="67"/>
  <c r="J58" i="67"/>
  <c r="J57" i="67"/>
  <c r="J56" i="67"/>
  <c r="J55" i="67"/>
  <c r="J54" i="67"/>
  <c r="J53" i="67"/>
  <c r="J52" i="67"/>
  <c r="J51" i="67"/>
  <c r="J50" i="67"/>
  <c r="J49" i="67"/>
  <c r="J48" i="67"/>
  <c r="J47" i="67"/>
  <c r="J46" i="67"/>
  <c r="J45" i="67"/>
  <c r="J44" i="67"/>
  <c r="J43" i="67"/>
  <c r="J42" i="67"/>
  <c r="J41" i="67"/>
  <c r="J40" i="67"/>
  <c r="J39" i="67"/>
  <c r="J38" i="67"/>
  <c r="J37" i="67"/>
  <c r="J36" i="67"/>
  <c r="J35" i="67"/>
  <c r="J34" i="67"/>
  <c r="J33" i="67"/>
  <c r="J32" i="67"/>
  <c r="J31" i="67"/>
  <c r="J30" i="67"/>
  <c r="J29" i="67"/>
  <c r="J28" i="67"/>
  <c r="J27" i="67"/>
  <c r="J26" i="67"/>
  <c r="J25" i="67"/>
  <c r="J24" i="67"/>
  <c r="J23" i="67"/>
  <c r="J22" i="67"/>
  <c r="J21" i="67"/>
  <c r="J20" i="67"/>
  <c r="J19" i="67"/>
  <c r="J18" i="67"/>
  <c r="J17" i="67"/>
  <c r="J16" i="67"/>
  <c r="J15" i="67"/>
  <c r="J14" i="67"/>
  <c r="J13" i="67"/>
  <c r="J12" i="67"/>
  <c r="J11" i="67"/>
  <c r="J10" i="67"/>
  <c r="M25" i="2" l="1"/>
  <c r="E35" i="2"/>
  <c r="K54" i="2"/>
  <c r="L54" i="2"/>
  <c r="J73" i="67"/>
  <c r="F54" i="2"/>
  <c r="H54" i="2"/>
  <c r="H35" i="2"/>
  <c r="G54" i="2"/>
  <c r="D35" i="2"/>
  <c r="L35" i="2"/>
  <c r="F35" i="2"/>
  <c r="E54" i="2"/>
  <c r="M38" i="2"/>
  <c r="M45" i="2"/>
  <c r="M54" i="2" s="1"/>
  <c r="G35" i="2"/>
  <c r="D54" i="2"/>
  <c r="K35" i="2"/>
  <c r="M29" i="2"/>
  <c r="M68" i="3"/>
  <c r="M67" i="3"/>
  <c r="M66" i="3"/>
  <c r="M65" i="3"/>
  <c r="M64" i="3"/>
  <c r="M63" i="3"/>
  <c r="M62" i="3"/>
  <c r="L59" i="3"/>
  <c r="K59" i="3"/>
  <c r="H59" i="3"/>
  <c r="G59" i="3"/>
  <c r="F59" i="3"/>
  <c r="E59" i="3"/>
  <c r="D59" i="3"/>
  <c r="M35" i="2" l="1"/>
  <c r="K24" i="52"/>
  <c r="J24" i="52"/>
  <c r="I24" i="52"/>
  <c r="H24" i="52"/>
  <c r="K21" i="52"/>
  <c r="J21" i="52"/>
  <c r="I21" i="52"/>
  <c r="H21" i="52"/>
  <c r="K18" i="52"/>
  <c r="J18" i="52"/>
  <c r="I18" i="52"/>
  <c r="H18" i="52"/>
  <c r="G27" i="52" l="1"/>
  <c r="G26" i="52"/>
  <c r="G25" i="52"/>
  <c r="F24" i="52"/>
  <c r="E24" i="52"/>
  <c r="D24" i="52"/>
  <c r="G23" i="52"/>
  <c r="G22" i="52"/>
  <c r="F21" i="52"/>
  <c r="E21" i="52"/>
  <c r="D21" i="52"/>
  <c r="G20" i="52"/>
  <c r="F19" i="52"/>
  <c r="F18" i="52" s="1"/>
  <c r="E18" i="52"/>
  <c r="D18" i="52"/>
  <c r="G17" i="52"/>
  <c r="G16" i="52"/>
  <c r="F15" i="52"/>
  <c r="E15" i="52"/>
  <c r="D15" i="52"/>
  <c r="G14" i="52"/>
  <c r="G13" i="52"/>
  <c r="G12" i="52" s="1"/>
  <c r="F12" i="52"/>
  <c r="E12" i="52"/>
  <c r="D12" i="52"/>
  <c r="G11" i="52"/>
  <c r="G10" i="52"/>
  <c r="G9" i="52"/>
  <c r="F8" i="52"/>
  <c r="E8" i="52"/>
  <c r="D8" i="52"/>
  <c r="G8" i="52" l="1"/>
  <c r="G21" i="52"/>
  <c r="D28" i="52"/>
  <c r="F28" i="52"/>
  <c r="G15" i="52"/>
  <c r="G24" i="52"/>
  <c r="E28" i="52"/>
  <c r="G19" i="52"/>
  <c r="G18" i="52" s="1"/>
  <c r="G28" i="52" l="1"/>
  <c r="G14" i="15"/>
  <c r="E14" i="15"/>
  <c r="G12" i="15" l="1"/>
  <c r="E12" i="15"/>
  <c r="K19" i="34" l="1"/>
  <c r="K18" i="34" l="1"/>
  <c r="K17" i="34" s="1"/>
  <c r="K16" i="34" s="1"/>
  <c r="I46" i="34" l="1"/>
  <c r="J46" i="34" s="1"/>
  <c r="I45" i="34"/>
  <c r="I44" i="34"/>
  <c r="J44" i="34" s="1"/>
  <c r="I43" i="34"/>
  <c r="J43" i="34" s="1"/>
  <c r="I42" i="34"/>
  <c r="J42" i="34" s="1"/>
  <c r="I41" i="34"/>
  <c r="J41" i="34" s="1"/>
  <c r="I40" i="34"/>
  <c r="J40" i="34" s="1"/>
  <c r="I39" i="34"/>
  <c r="J39" i="34" s="1"/>
  <c r="I38" i="34"/>
  <c r="J38" i="34" s="1"/>
  <c r="I37" i="34"/>
  <c r="J29" i="34"/>
  <c r="J28" i="34"/>
  <c r="J27" i="34"/>
  <c r="J25" i="34"/>
  <c r="L24" i="34"/>
  <c r="L19" i="34" s="1"/>
  <c r="L18" i="34" s="1"/>
  <c r="J23" i="34"/>
  <c r="J22" i="34"/>
  <c r="J21" i="34"/>
  <c r="I36" i="34" l="1"/>
  <c r="I18" i="34" s="1"/>
  <c r="L17" i="34"/>
  <c r="L16" i="34" s="1"/>
  <c r="E17" i="34"/>
  <c r="E16" i="34" s="1"/>
  <c r="C17" i="34"/>
  <c r="C16" i="34" s="1"/>
  <c r="J20" i="34"/>
  <c r="J37" i="34"/>
  <c r="J45" i="34"/>
  <c r="J26" i="34"/>
  <c r="J19" i="34" l="1"/>
  <c r="J36" i="34"/>
  <c r="I17" i="34"/>
  <c r="I16" i="34" s="1"/>
  <c r="J18" i="34" l="1"/>
  <c r="J17" i="34" s="1"/>
  <c r="J16" i="34" s="1"/>
  <c r="L52" i="3" l="1"/>
  <c r="K52" i="3"/>
  <c r="H52" i="3"/>
  <c r="G52" i="3"/>
  <c r="F52" i="3"/>
  <c r="E52" i="3"/>
  <c r="D52" i="3"/>
  <c r="L45" i="3"/>
  <c r="K45" i="3"/>
  <c r="H45" i="3"/>
  <c r="G45" i="3"/>
  <c r="F45" i="3"/>
  <c r="E45" i="3"/>
  <c r="D45" i="3"/>
  <c r="L32" i="3"/>
  <c r="K32" i="3"/>
  <c r="H32" i="3"/>
  <c r="G32" i="3"/>
  <c r="F32" i="3"/>
  <c r="E32" i="3"/>
  <c r="D32" i="3"/>
  <c r="L27" i="3"/>
  <c r="K27" i="3"/>
  <c r="H27" i="3"/>
  <c r="G27" i="3"/>
  <c r="F27" i="3"/>
  <c r="E27" i="3"/>
  <c r="D27" i="3"/>
  <c r="H61" i="3" l="1"/>
  <c r="E39" i="3"/>
  <c r="D39" i="3"/>
  <c r="L39" i="3"/>
  <c r="K39" i="3"/>
  <c r="H39" i="3"/>
  <c r="G39" i="3"/>
  <c r="F39" i="3"/>
  <c r="G61" i="3"/>
  <c r="F61" i="3"/>
  <c r="E61" i="3"/>
  <c r="D61" i="3"/>
  <c r="L61" i="3"/>
  <c r="K61" i="3"/>
  <c r="M32" i="3" l="1"/>
  <c r="M60" i="3"/>
  <c r="M59" i="3" s="1"/>
  <c r="M55" i="3"/>
  <c r="M50" i="3"/>
  <c r="M49" i="3"/>
  <c r="M48" i="3"/>
  <c r="M47" i="3"/>
  <c r="M46" i="3"/>
  <c r="M39" i="3" l="1"/>
  <c r="M52" i="3"/>
  <c r="M45" i="3"/>
  <c r="M6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C15" authorId="0" shapeId="0" xr:uid="{00000000-0006-0000-1300-000001000000}">
      <text>
        <r>
          <rPr>
            <b/>
            <sz val="10"/>
            <color rgb="FF000000"/>
            <rFont val="Tahoma"/>
            <family val="2"/>
          </rPr>
          <t>Microsoft Office User:</t>
        </r>
        <r>
          <rPr>
            <sz val="10"/>
            <color rgb="FF000000"/>
            <rFont val="Tahoma"/>
            <family val="2"/>
          </rPr>
          <t xml:space="preserve">
</t>
        </r>
        <r>
          <rPr>
            <sz val="10"/>
            <color rgb="FF000000"/>
            <rFont val="Tahoma"/>
            <family val="2"/>
          </rPr>
          <t>Số liệu: 12 sinh viên mồ côi</t>
        </r>
      </text>
    </comment>
  </commentList>
</comments>
</file>

<file path=xl/sharedStrings.xml><?xml version="1.0" encoding="utf-8"?>
<sst xmlns="http://schemas.openxmlformats.org/spreadsheetml/2006/main" count="15210" uniqueCount="3239">
  <si>
    <t>TRƯỜNG ĐẠI HỌC VINH</t>
  </si>
  <si>
    <t>Biểu số 1</t>
  </si>
  <si>
    <t xml:space="preserve">Đơn vị tính: sinh viên, học viên </t>
  </si>
  <si>
    <t>STT</t>
  </si>
  <si>
    <t>Nội dung</t>
  </si>
  <si>
    <t>Đơn vị tính</t>
  </si>
  <si>
    <t>Cộng toàn đơn vị</t>
  </si>
  <si>
    <t>Ghi chú</t>
  </si>
  <si>
    <t>A</t>
  </si>
  <si>
    <t xml:space="preserve">Đào tạo chính quy </t>
  </si>
  <si>
    <t>I</t>
  </si>
  <si>
    <t>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</si>
  <si>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</si>
  <si>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</si>
  <si>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</si>
  <si>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</si>
  <si>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</si>
  <si>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</si>
  <si>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</si>
  <si>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</si>
  <si>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</si>
  <si>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</si>
  <si>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</si>
  <si>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</si>
  <si>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</si>
  <si>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</si>
  <si>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</si>
  <si>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</si>
  <si>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</si>
  <si>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</si>
  <si>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</si>
  <si>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II</t>
  </si>
  <si>
    <t>ĐÀO TẠO THẠC SỸ</t>
  </si>
  <si>
    <t>Học viên</t>
  </si>
  <si>
    <t>ĐÀO TẠO TIẾN SỸ</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</si>
  <si>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</si>
  <si>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</si>
  <si>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</si>
  <si>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</si>
  <si>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</si>
  <si>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</si>
  <si>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</si>
  <si>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Lưu ý: số lượng các đơn vị cập nhật phải khớp với số lượng các phòng ban chức năng cung cấp</t>
  </si>
  <si>
    <t>ĐÀO TẠO VỪA LÀM VỪA HỌC</t>
  </si>
  <si>
    <t>Số lượng</t>
  </si>
  <si>
    <t>III</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</si>
  <si>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</si>
  <si>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</si>
  <si>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</si>
  <si>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</si>
  <si>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Số lớp TC dự kiến mở</t>
  </si>
  <si>
    <t>Số tiết giảng dạy quy chuẩn</t>
  </si>
  <si>
    <t>Tổng số giờ giảng dạy quy chuẩn kế hoạch đăng ký thực hiện</t>
  </si>
  <si>
    <t>GV trong đơn vị đảm nhận</t>
  </si>
  <si>
    <t>GV khối HC Trường đảm nhận</t>
  </si>
  <si>
    <t>GV thỉnh giảng</t>
  </si>
  <si>
    <t>(1)</t>
  </si>
  <si>
    <t>(2)</t>
  </si>
  <si>
    <t>(3)</t>
  </si>
  <si>
    <t>(4)</t>
  </si>
  <si>
    <t>(5)</t>
  </si>
  <si>
    <t>(7)</t>
  </si>
  <si>
    <t>(10)</t>
  </si>
  <si>
    <t>(11)</t>
  </si>
  <si>
    <t>(12)</t>
  </si>
  <si>
    <t>(13)</t>
  </si>
  <si>
    <t>(14)</t>
  </si>
  <si>
    <t>(15)</t>
  </si>
  <si>
    <t>(16)</t>
  </si>
  <si>
    <t>Đào tạo chinh quy (gồm cả trong và ngoài Trường)</t>
  </si>
  <si>
    <t>a</t>
  </si>
  <si>
    <t>a.1</t>
  </si>
  <si>
    <t>a.2</t>
  </si>
  <si>
    <t>a.3</t>
  </si>
  <si>
    <t>a.4</t>
  </si>
  <si>
    <t>a.5</t>
  </si>
  <si>
    <t>a.6</t>
  </si>
  <si>
    <t>b</t>
  </si>
  <si>
    <t xml:space="preserve">Giảng dạy Thạc sỹ </t>
  </si>
  <si>
    <t>Hướng dẫn luận văn TN</t>
  </si>
  <si>
    <t>B</t>
  </si>
  <si>
    <t>Họ và tên</t>
  </si>
  <si>
    <t>Chức danh</t>
  </si>
  <si>
    <t>(6)</t>
  </si>
  <si>
    <t>(8)</t>
  </si>
  <si>
    <t>Biểu số 3</t>
  </si>
  <si>
    <t>Đơn vị tính: Tiết chuẩn</t>
  </si>
  <si>
    <t>Tổ bộ môn và họ tên giảng viên</t>
  </si>
  <si>
    <t>Số giờ chuẩn theo định mức</t>
  </si>
  <si>
    <t>Số giờ chuẩn được miễn giảm</t>
  </si>
  <si>
    <t>Số giờ chuẩn còn phải đảm nhận</t>
  </si>
  <si>
    <t>Cộng</t>
  </si>
  <si>
    <t>Giờ giảng dạy</t>
  </si>
  <si>
    <t>Giờ NCKH</t>
  </si>
  <si>
    <t>Giờ HĐCM khác</t>
  </si>
  <si>
    <t>(9)</t>
  </si>
  <si>
    <t>BỘ GIÁO DỤC VÀ ĐÀO TẠO</t>
  </si>
  <si>
    <t>Tổng cộng toàn đơn vị:</t>
  </si>
  <si>
    <t>.- Khóa 63 (Dự kiến tuyển năm 2022)
"Giao kế hoạch tối thiểu bằng số tuyển sinh của K62;"</t>
  </si>
  <si>
    <t xml:space="preserve">        TRƯỜNG ĐẠI HỌC VINH</t>
  </si>
  <si>
    <t>Biểu số 4</t>
  </si>
  <si>
    <t>Đơn vị tính: nghìn đồng</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</si>
  <si>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</si>
  <si>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</si>
  <si>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</si>
  <si>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</si>
  <si>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</si>
  <si>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</si>
  <si>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Công tác thực tập, kiến tập, thực tế, rèn nghề, hoạt động khác</t>
  </si>
  <si>
    <t>Tổng cộng:</t>
  </si>
  <si>
    <t xml:space="preserve">Ghi chú: </t>
  </si>
  <si>
    <r>
      <t xml:space="preserve"> -</t>
    </r>
    <r>
      <rPr>
        <sz val="11"/>
        <color indexed="8"/>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</si>
  <si>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</si>
  <si>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TRƯỜNG ĐẠI HỌC VINH</t>
  </si>
  <si>
    <t>Biểu số 5</t>
  </si>
  <si>
    <t>Các nội dung cần mua sắm tài sản</t>
  </si>
  <si>
    <t>Đơn giá</t>
  </si>
  <si>
    <t>Thành tiền</t>
  </si>
  <si>
    <t xml:space="preserve">Sửa chữa, bảo dưỡng tài sản có giá trị </t>
  </si>
  <si>
    <t>Chức vụ</t>
  </si>
  <si>
    <t>Biểu số 7</t>
  </si>
  <si>
    <t>Chủ trì đề tài, dự án</t>
  </si>
  <si>
    <t>Các đề tài, dự án cấp Nhà nước</t>
  </si>
  <si>
    <t>Các đề tài, dự án cấp Bộ</t>
  </si>
  <si>
    <t>IV</t>
  </si>
  <si>
    <t>ĐƠN VỊ: .....................</t>
  </si>
  <si>
    <t>Đơn vị tính: Nghìn đồng</t>
  </si>
  <si>
    <t>TT</t>
  </si>
  <si>
    <t>Biểu 8</t>
  </si>
  <si>
    <t>Số lượt tín chỉ/HSSV dự kiến đảm nhiệm</t>
  </si>
  <si>
    <t>Biểu 4</t>
  </si>
  <si>
    <t>Biểu 5</t>
  </si>
  <si>
    <t>Biểu số 12</t>
  </si>
  <si>
    <t>Đơn vị</t>
  </si>
  <si>
    <t xml:space="preserve"> Ban quản lý cơ sở II </t>
  </si>
  <si>
    <t xml:space="preserve"> Trạm Y tế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</si>
  <si>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</si>
  <si>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</si>
  <si>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</si>
  <si>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</si>
  <si>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</si>
  <si>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</si>
  <si>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</si>
  <si>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</si>
  <si>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</si>
  <si>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</si>
  <si>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</si>
  <si>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</si>
  <si>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Giáo dục Thường xuyên </t>
  </si>
  <si>
    <t xml:space="preserve">Trung tâm Kiểm định chất lượng giáo dục </t>
  </si>
  <si>
    <t xml:space="preserve">Trung tâm Nội trú </t>
  </si>
  <si>
    <t xml:space="preserve">Trung tâm Thực hành - Thí nghiệm </t>
  </si>
  <si>
    <t xml:space="preserve">Trường Trung học Phổ thông Chuyên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</si>
  <si>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</si>
  <si>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</si>
  <si>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</si>
  <si>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</si>
  <si>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Nhà Xuất bản </t>
  </si>
  <si>
    <t xml:space="preserve">  TRƯỜNG ĐẠI HỌC VINH</t>
  </si>
  <si>
    <t>Biểu số 10</t>
  </si>
  <si>
    <t>ĐVT: Nghìn đồng</t>
  </si>
  <si>
    <t>Chi cho con người</t>
  </si>
  <si>
    <t>Trợ cấp xã hội</t>
  </si>
  <si>
    <t>Chi cho chuyên môn, nghiệp vụ</t>
  </si>
  <si>
    <t>2.1</t>
  </si>
  <si>
    <t>2.2</t>
  </si>
  <si>
    <t>2.3</t>
  </si>
  <si>
    <t>Tổ chức các hội nghị, hội thi NVSP, các chuyên đề</t>
  </si>
  <si>
    <t>2.4</t>
  </si>
  <si>
    <t>2.5</t>
  </si>
  <si>
    <t>2.7</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</si>
  <si>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</si>
  <si>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Chi biên soạn và nghiệm thu chương trình, tài liệu giáo trình</t>
  </si>
  <si>
    <t>Chi khác</t>
  </si>
  <si>
    <t>Các khoản chi khác</t>
  </si>
  <si>
    <t xml:space="preserve">   TRƯỜNG ĐẠI HỌC VINH</t>
  </si>
  <si>
    <t>Các nhiệm vụ khoa học từ các nhóm nghiên cứu</t>
  </si>
  <si>
    <t>Các hội nghị, hội thảo khoa học</t>
  </si>
  <si>
    <t>Sinh viên Đại học chính quy</t>
  </si>
  <si>
    <t>Sinh viên liên thông chính quy</t>
  </si>
  <si>
    <t>Sinh viên văn bằng 2</t>
  </si>
  <si>
    <t>Sinh viên ngành 2</t>
  </si>
  <si>
    <t>.- Khóa 58 (Tuyến sinh năm 2017 trở về trước)</t>
  </si>
  <si>
    <t>Lưu học sinh học đại học</t>
  </si>
  <si>
    <t>Thạc sĩ trong nước</t>
  </si>
  <si>
    <t>Thạc sĩ lưu học sinh</t>
  </si>
  <si>
    <t>Tiến sĩ trong nước</t>
  </si>
  <si>
    <t>Tiến sĩ Lưu học sinh</t>
  </si>
  <si>
    <t>Hệ số lớp đông / lớp ít nếu có</t>
  </si>
  <si>
    <t>Số lượng sinh viên</t>
  </si>
  <si>
    <t>Đào tạo Cao học</t>
  </si>
  <si>
    <t>CỘNG HÒA XÃ HỘI CHỦ NGHĨA VIỆT NAM</t>
  </si>
  <si>
    <t>Độc lập - Tự do - Hạnh phúc</t>
  </si>
  <si>
    <t>Trình độ</t>
  </si>
  <si>
    <t>Bậc đào tạo</t>
  </si>
  <si>
    <t>Năm sinh</t>
  </si>
  <si>
    <t>Dân tộc</t>
  </si>
  <si>
    <t>Khoa/Bộ môn/Tổ</t>
  </si>
  <si>
    <t>Chuyên ngành
 đào tạo</t>
  </si>
  <si>
    <t>Thời gian nghỉ hưu /kéo dài</t>
  </si>
  <si>
    <t>Nam</t>
  </si>
  <si>
    <t>Nữ</t>
  </si>
  <si>
    <t xml:space="preserve">Kinh phí dự trù
</t>
  </si>
  <si>
    <t>Trong nước</t>
  </si>
  <si>
    <t>Ngoài nước</t>
  </si>
  <si>
    <t>C</t>
  </si>
  <si>
    <t>Nội dung
 bồi dưỡng</t>
  </si>
  <si>
    <t>Thời lượng chương trình</t>
  </si>
  <si>
    <t>Nơi bồi dưỡng</t>
  </si>
  <si>
    <t>Kinh phí
 dự trù</t>
  </si>
  <si>
    <t>Tại
ĐHV</t>
  </si>
  <si>
    <t>Tiêu đề/Nội dung</t>
  </si>
  <si>
    <t>Thời lượng</t>
  </si>
  <si>
    <t>Nơi tổ chức</t>
  </si>
  <si>
    <t>Ngành/chuyên ngành</t>
  </si>
  <si>
    <t>Chức danh hiện tại</t>
  </si>
  <si>
    <t>Chức danh đề nghị 
bổ nhiệm/thay đổi</t>
  </si>
  <si>
    <t xml:space="preserve">Năm </t>
  </si>
  <si>
    <t xml:space="preserve"> </t>
  </si>
  <si>
    <t>Mục đích sử dụng</t>
  </si>
  <si>
    <t>Địa chỉ đặt thiết bị / 
Địa chỉ sử dụng thiết bị</t>
  </si>
  <si>
    <t>Các hoạt động KHCN khác</t>
  </si>
  <si>
    <t>Tổng cộng</t>
  </si>
  <si>
    <t>3.1</t>
  </si>
  <si>
    <t>3.2</t>
  </si>
  <si>
    <t>3.3</t>
  </si>
  <si>
    <t>(8)=(3)x(4)x(7)</t>
  </si>
  <si>
    <t>.- Khóa 63</t>
  </si>
  <si>
    <t>a.7</t>
  </si>
  <si>
    <t>a.8</t>
  </si>
  <si>
    <t>a.9</t>
  </si>
  <si>
    <t>a.10</t>
  </si>
  <si>
    <t>a.11</t>
  </si>
  <si>
    <t>a.12</t>
  </si>
  <si>
    <t>a.13</t>
  </si>
  <si>
    <t>a.14</t>
  </si>
  <si>
    <t>a.15</t>
  </si>
  <si>
    <t>a.20</t>
  </si>
  <si>
    <t>CBGD đảm nhận ĐM giờ tập sự (thử việc): 0</t>
  </si>
  <si>
    <t>CBGD đảm nhận ĐM giờ giảng viên trở lên: 64</t>
  </si>
  <si>
    <t>CBGD đảm nhận ĐM giờ giáo viên: 0</t>
  </si>
  <si>
    <t>Đại học</t>
  </si>
  <si>
    <t>Tên giáo trình/tài liệu học tập 
đăng ký biên soạn, xuất bản</t>
  </si>
  <si>
    <t>Tên học phần tương ứng</t>
  </si>
  <si>
    <t>Hệ ĐT
ĐH/SĐH</t>
  </si>
  <si>
    <t>Mã HP</t>
  </si>
  <si>
    <t>Số TC</t>
  </si>
  <si>
    <t>Khoa quản lý HP</t>
  </si>
  <si>
    <t>Chủ biên (chức danh, học vị)</t>
  </si>
  <si>
    <t xml:space="preserve">Các đồng tác giả </t>
  </si>
  <si>
    <t>Thời gian nộp bản thảo</t>
  </si>
  <si>
    <t>ĐH</t>
  </si>
  <si>
    <t>2.2.</t>
  </si>
  <si>
    <t>HIỆU TRƯỞNG</t>
  </si>
  <si>
    <t>hiệu trưởng</t>
  </si>
  <si>
    <t>SĐH</t>
  </si>
  <si>
    <t>Chi hộ</t>
  </si>
  <si>
    <t>5</t>
  </si>
  <si>
    <t>Kinh phí ngân sách cấp</t>
  </si>
  <si>
    <t>Kinh phí từ quỹ trích lập thực hiện nhiệm vụ KHCN cấp Trường</t>
  </si>
  <si>
    <t>Kinh phí từ các tổ chức khác</t>
  </si>
  <si>
    <t>ĐƠN VỊ LẬP KẾ HOẠCH</t>
  </si>
  <si>
    <t>1.5</t>
  </si>
  <si>
    <t>1.6</t>
  </si>
  <si>
    <t>1.7</t>
  </si>
  <si>
    <t>1.8</t>
  </si>
  <si>
    <t>Tiền văn phòng phẩm</t>
  </si>
  <si>
    <t>TỔNG CHI</t>
  </si>
  <si>
    <t xml:space="preserve">  Đơn vị lập KH                                   Phòng KH-TC                HIỆU TRƯỞNG</t>
  </si>
  <si>
    <t xml:space="preserve">      HIỆU TRƯỞNG</t>
  </si>
  <si>
    <t xml:space="preserve">  Đơn vị lập KH</t>
  </si>
  <si>
    <t xml:space="preserve">Phòng KH-TC         </t>
  </si>
  <si>
    <t>NHÀ XUẤT BẢN</t>
  </si>
  <si>
    <t>TÊN ĐƠN VỊ: ….................................................</t>
  </si>
  <si>
    <t>ĐÀO TẠO TỪ XA TRUYỀN THỐNG</t>
  </si>
  <si>
    <t>Viện Nghiên cứu và Đào tạo trực tuyến</t>
  </si>
  <si>
    <t>Đại học từ xa</t>
  </si>
  <si>
    <t>THPT</t>
  </si>
  <si>
    <t>THSP</t>
  </si>
  <si>
    <t>Biểu 1</t>
  </si>
  <si>
    <t>-------------------------</t>
  </si>
  <si>
    <t>Đối tượng</t>
  </si>
  <si>
    <t>DIỄN GIẢI</t>
  </si>
  <si>
    <t>ĐÀO TẠO ĐẠI HỌC CHÍNH QUY</t>
  </si>
  <si>
    <t>Đại học chính quy
 (ĐHCQ, Liên thông CQ, VB2 CQ)</t>
  </si>
  <si>
    <t>Lưu học sinh học Đại học</t>
  </si>
  <si>
    <t>Đào tạo dự bị Đại học</t>
  </si>
  <si>
    <t>ĐÀO TẠO SAU ĐẠI HỌC</t>
  </si>
  <si>
    <t>Nghiên cứu sinh</t>
  </si>
  <si>
    <t>Đào tạo nâng chuẩn theo Nghị định 71</t>
  </si>
  <si>
    <t>Đào tạo Vừa làm vừa học</t>
  </si>
  <si>
    <t>D</t>
  </si>
  <si>
    <t>ĐÀO TẠO TỪ XA</t>
  </si>
  <si>
    <t>Đào tạo từ xa trực tiếp</t>
  </si>
  <si>
    <t>Đào tạo từ xa trực tuyến</t>
  </si>
  <si>
    <t>E</t>
  </si>
  <si>
    <t>ĐÀO TẠO BẬC THPT</t>
  </si>
  <si>
    <t>THPT Chuyên</t>
  </si>
  <si>
    <t>THPT Chất lượng cao</t>
  </si>
  <si>
    <t>F</t>
  </si>
  <si>
    <t>ĐÀO TẠO THSP</t>
  </si>
  <si>
    <t>THSP Mầm non</t>
  </si>
  <si>
    <t>THSP Tiểu học</t>
  </si>
  <si>
    <t>THSP THCS</t>
  </si>
  <si>
    <t>TỔNG QUY MÔ TOÀN TRƯỜNG</t>
  </si>
  <si>
    <t>PHÒNG KH-TC                                                            HIỆU TRƯỞNG</t>
  </si>
  <si>
    <t>Vinh, ngày            tháng          năm 2022</t>
  </si>
  <si>
    <t xml:space="preserve"> - Tuyển sinh năm 2023 (Khóa 63)</t>
  </si>
  <si>
    <t xml:space="preserve"> - Tuyển sinh năm 2022 (Khóa 62)</t>
  </si>
  <si>
    <t>.- Tuyển sinh năm 2021 (Khóa 61)</t>
  </si>
  <si>
    <t>.- Tuyển sinh năm 2020 (Khóa 60)</t>
  </si>
  <si>
    <t>.- Tuyển sinh năm 2019 hệ học trên 4 năm (Khóa 59)</t>
  </si>
  <si>
    <t>.- Tuyển sinh năm 2019 trở  về trước</t>
  </si>
  <si>
    <t>.- Tuyển sinh năm 2018 trở  về trước</t>
  </si>
  <si>
    <t>.- Tuyển sinh năm 2018 hệ học trên 4 năm (Khóa 58)</t>
  </si>
  <si>
    <t xml:space="preserve"> - Dự kiên tuyển sinh năm 2023 (Khóa 64)</t>
  </si>
  <si>
    <t xml:space="preserve"> - Dự kiên tuyển sinh năm 2022 (Khóa 63)</t>
  </si>
  <si>
    <t>Cao học (Bao gồm cả LHS học thạc sỹ)</t>
  </si>
  <si>
    <t>ĐỀ TÀI CÓ SỬ DỤNG NGUỒN KINH PHÍ NGÂN SÁCH CẤP QUA GIAO DỰ TOÁN CỦA BỘ GIÁO DỤC VÀ ĐÀO TẠO</t>
  </si>
  <si>
    <t>Hội thảo, hội nghị</t>
  </si>
  <si>
    <t>NHIỆM VỤ KHOA HỌC CÔNG NGHỆ</t>
  </si>
  <si>
    <t>NHIỆM VỤ KHOA HỌC CÔNG NGHỆ SỬ DỤNG NGUỒN KINH PHÍ TRƯỜNG ĐẠI HỌC VINH</t>
  </si>
  <si>
    <t>Đề tài cấp Bộ sử dụng nguồn kinh phí Trường</t>
  </si>
  <si>
    <t>Đề tài Nghiên cứu khoa học cấp Trường của Giảng viên</t>
  </si>
  <si>
    <t>Đề tài Nghiên cứu khoa học cấp Trường của Người học</t>
  </si>
  <si>
    <t>Các công bố khoa học</t>
  </si>
  <si>
    <t>Tổng cộng = I+II+III</t>
  </si>
  <si>
    <t>Tổng Số kinh phí của năm lập kế hoạch, trong đó:</t>
  </si>
  <si>
    <t>CÁC NHIỆM VỤ KHCH ĐƯỢC TỔ CHỨC KHÁC CẤP KINH PHÍ</t>
  </si>
  <si>
    <t>KẾ HOẠCH XUẤT BẢN GIÁO TRÌNH</t>
  </si>
  <si>
    <t>KẾ HOẠCH XUẤT BẢN TÀI LIỆU</t>
  </si>
  <si>
    <t>Kế hoạch Xuất bản giáo trình đại học</t>
  </si>
  <si>
    <t>Kế hoạch Xuất bản giáo trình sau đại học</t>
  </si>
  <si>
    <t>Hệ số
môn học</t>
  </si>
  <si>
    <t>(Bảng này dùng để thống kê chi tiết học phần giảng dạy của học kỳ II năm học 2022-2023, học kỳ hè và học kỳ I năm học 2023-2024)</t>
  </si>
  <si>
    <t>KẾ HOẠCH ĐÀO TẠO - GIẢNG DẠY CỦA ĐƠN VỊ ĐÀO TẠO TRÌNH ĐỘ ĐẠI HỌC VÀ SAU ĐẠI HỌC  NĂM 2023</t>
  </si>
  <si>
    <t>Mua sắm trang thiết bị đào tạo và phục vụ công tác đào tạo</t>
  </si>
  <si>
    <t>Mua bổ sung danh mục tài liệu giáo trình phục vụ dạy học</t>
  </si>
  <si>
    <t>Mua Văn phòng phẩm</t>
  </si>
  <si>
    <t>KẾ HOẠCH CHI NĂM 2023</t>
  </si>
  <si>
    <t>Số kinh phí đề nghị cấp năm 2023</t>
  </si>
  <si>
    <t>Số kinh phí đề nghị cấp năm 2022</t>
  </si>
  <si>
    <t>Chênh lệch</t>
  </si>
  <si>
    <t>KẾ HOẠCH  KINH PHÍ THỰC HÀNH - THÍ NGHIỆM 2023</t>
  </si>
  <si>
    <t>Nghệ An, ngày       tháng       năm 20</t>
  </si>
  <si>
    <t>Cộng tổng
các khoản chi cho con người</t>
  </si>
  <si>
    <t>BẢNG SỐ LIỆU THỐNG KÊ THU NHẬP, PHÚC LỢI VÀ CÁC KHOẢN ĐÓNG GÓP</t>
  </si>
  <si>
    <t>Cao học</t>
  </si>
  <si>
    <t>Phúc lợi thanh toán vượt giờ chi cho cán bộ hành chính</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</si>
  <si>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</si>
  <si>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</si>
  <si>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</si>
  <si>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</si>
  <si>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</si>
  <si>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</si>
  <si>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</si>
  <si>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(Số liệu của năm 2021, năm 2022, dùng để tham khảo và áp dụng để xây dựng chi phí chi cho con người tại biểu 10 của kế hoạch năm 2023)</t>
  </si>
  <si>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</si>
  <si>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</si>
  <si>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</si>
  <si>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</si>
  <si>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</si>
  <si>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</si>
  <si>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</si>
  <si>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</si>
  <si>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</si>
  <si>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</si>
  <si>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</si>
  <si>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</si>
  <si>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</si>
  <si>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</si>
  <si>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</si>
  <si>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</si>
  <si>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</si>
  <si>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</si>
  <si>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</si>
  <si>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</si>
  <si>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</si>
  <si>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</si>
  <si>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</si>
  <si>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</si>
  <si>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</si>
  <si>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</si>
  <si>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</si>
  <si>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</si>
  <si>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</si>
  <si>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</si>
  <si>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</si>
  <si>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Trường Trường Mầm non thực hành </t>
  </si>
  <si>
    <t xml:space="preserve">Trường Trường Tiểu học, THCS và THPT thực hành sư phạm </t>
  </si>
  <si>
    <t xml:space="preserve"> Văn phòng Đảng - Hội đồng Trường - Đoàn thể </t>
  </si>
  <si>
    <t xml:space="preserve">Phòng Khoa học và Hợp tác quốc tế </t>
  </si>
  <si>
    <t xml:space="preserve">Trung tâm Dịch vụ, hỗ trợ sinh viên và quan hệ doanh nghiệp </t>
  </si>
  <si>
    <t xml:space="preserve">Trung tâm GDQP&amp;AN Trường ĐH Vinh </t>
  </si>
  <si>
    <t xml:space="preserve">Trung tâm Thông tin - Thư viện Nguyễn Thúc Hào </t>
  </si>
  <si>
    <t>Tiền điện thoại khoán cho lãnh đạo đơn vị</t>
  </si>
  <si>
    <t>Công tác phí công lệnh trường (nếu có)</t>
  </si>
  <si>
    <t>Công tác phí công lệnh khoa:
 (Tính trên số lượng cán bộ của Khoa / Đơn vị;
Hệ số 1 = 800;
Tiến sĩ tính hệ số 1,5 x 800;
Giáo sư, phó giáo sư hệ số 2 x 800)</t>
  </si>
  <si>
    <t>Theo điều 23 Quy chế chi tiêu nội bộ</t>
  </si>
  <si>
    <t>Thuê gv thỉnh giảng (nếu có)</t>
  </si>
  <si>
    <t>Kinh phí đi tham quan, học hỏi kinh nghiệm</t>
  </si>
  <si>
    <t>Kinh phí chi tổ chức các kỳ thi học sinh giỏi</t>
  </si>
  <si>
    <t>Kinh phí tổ chức hội đồng chấm luận văn cao học, luận án nghiên cứu sinh</t>
  </si>
  <si>
    <t>Các khoản chi khác cho con người nếu có</t>
  </si>
  <si>
    <t>Chi phụ cấp độc hại</t>
  </si>
  <si>
    <t>Học bổng sinh viên, học bổng khuyến khích học tập</t>
  </si>
  <si>
    <t>Chi các khoản phúc lợi: thăm viếng, nghỉ phép</t>
  </si>
  <si>
    <t>Chi tiền dạy vượt giờ</t>
  </si>
  <si>
    <t xml:space="preserve"> - Kinh phi chi dạy vượt giờ lấy từ biểu số 03;
 (Trong đó cần đối sánh, tham khảo thêm từ số liệu chi tiền dạy vượt giờ năm 2021 tại biểu 12. Số liệu tại biểu 12 là số liệu chi cho 3 học kỳ gồm 2020-2021 và học kỳ 1 của năm học 2021-2022;)</t>
  </si>
  <si>
    <t>ĐƠN VỊ: …......................................................</t>
  </si>
  <si>
    <t xml:space="preserve"> - Tham khảo số liệu chi cho con người năm 2021 tại biểu 12. Mức lương cơ sở 1.490 nghìn đồng;
 - Năm 2023, tiền lương cơ sở dự kiến tăng lên 1.800 từ tháng 7/2023.</t>
  </si>
  <si>
    <t>Chi tiền làm thêm giờ, trực đêm, trực lễ tết</t>
  </si>
  <si>
    <t>Chi các khoản đóng góp BHXH, BHYT, bảo hiểm thất nghiệp, kinh phí công đoàn</t>
  </si>
  <si>
    <t>Các khoản chi lương, tiền công, phụ cấp, TN tăng thêm</t>
  </si>
  <si>
    <t>Lương, phụ cấp các loại, thu nhập tăng thêm</t>
  </si>
  <si>
    <t>Điều 18, Quy chế chi tiêu nội bộ</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</si>
  <si>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</si>
  <si>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</si>
  <si>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Chi các hoạt động tự đánh giá và đánh giá ngoài chương trình đào tạo</t>
  </si>
  <si>
    <t>Chi kinh phí biên soạn, sản xuất giáo trình tài liệu</t>
  </si>
  <si>
    <t>Biểu 8a</t>
  </si>
  <si>
    <t xml:space="preserve"> = 10% tổng thu của đơn vị</t>
  </si>
  <si>
    <t>Mua sắm tài sản cố định hữu hình, tài sản cố định vô hình, chi xây dựng cơ bản</t>
  </si>
  <si>
    <t>Mua sắm tài sản cố định hữu hình, tài sản cố định vô hình</t>
  </si>
  <si>
    <t>Chi đầu tư xây dựng cơ bản</t>
  </si>
  <si>
    <t>Chi mua sắm máy móc, thiết bị</t>
  </si>
  <si>
    <t>Kế hoạch của phòng Quản trị - Đầu tư</t>
  </si>
  <si>
    <t xml:space="preserve">Chi khấu hao tài sản cố định </t>
  </si>
  <si>
    <t>Và các khoản chi khác nếu có (liệt kê chi tiết theo từng nội dung chi)</t>
  </si>
  <si>
    <t xml:space="preserve">Các khoản hỗ trợ đi học (Thạc sỹ, tiến sỹ, đào tạo ngắn hạn, bồi dưỡng chứng chỉ, nâng ngạch, chuyển ngạch, đào tạo lý luận cao cấp, trung cấp chính trị; </t>
  </si>
  <si>
    <t>Tiền thưởng các loại (Cấp trường, tỉnh,bộ, cá nhân, tập thể…) sử dụng kinh phí Trường</t>
  </si>
  <si>
    <t>Điều 19, Quy chế chi tiêu nội bộ</t>
  </si>
  <si>
    <t>Chi khen thưởng sinh viên, học sinh đạt thành tích trong các kỳ thi học sinh giỏi (nếu có)</t>
  </si>
  <si>
    <t>Chi chế độ bảo hộ lao động</t>
  </si>
  <si>
    <t>Điều 17, Quy chế chi tiêu nội bộ</t>
  </si>
  <si>
    <t>Chi chế độ bồi dưỡng giảng viên, giáo viên dạy ngoài trời</t>
  </si>
  <si>
    <t>Điều 16, Quy chế chi tiêu nội bộ</t>
  </si>
  <si>
    <t>Điều 15, Quy chế chi tiêu nội bộ</t>
  </si>
  <si>
    <t>Chi khen thưởng các danh hiệu được phong tặng trong năm nếu có (VD: Giáo sư, phó giáo sư, NGND, NGUT, tiến sĩ, thạc sĩ, huy hiệu, bằng khen…..)</t>
  </si>
  <si>
    <t>Chi khen thưởng các loại</t>
  </si>
  <si>
    <t>Theo điều 28 Quy chế chi tiêu nội bộ</t>
  </si>
  <si>
    <t>Theo điều 33 Quy chế chi tiêu nội bộ</t>
  </si>
  <si>
    <t>Chi ngày kỷ niệm các năm chẵn chục của các đơn vị:
10 năm = 30 tr; Cứ thêm mỗi 10 năm tiếp theo thì thêm 10 tr</t>
  </si>
  <si>
    <t>Liệt kê chi tiết theo chức năng nhiệm vụ của đơn vị</t>
  </si>
  <si>
    <t>(Biểu dành riêng cho các đơn vị đào tạo)</t>
  </si>
  <si>
    <t>Chi tiền biên tập website, chế độ cộng tác viên thanh tra giáo dục, công tác viên hỗ trợ công tác tự đánh giá, đánh giá ngoài, …..</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</si>
  <si>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</si>
  <si>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(Biểu dùng cho các đơn vị có kế hoạch xuất bản giáo trình, tài liệu trong năm)</t>
  </si>
  <si>
    <t>(Biểu dùng cho các đơn vị có kế hoạch thực hiện các nhiệm vụ KHCN trong năm)</t>
  </si>
  <si>
    <t>(Biểu dùng  cho tất cả các đơn vị trong toàn trường)</t>
  </si>
  <si>
    <t>(Biểu dùng  cho các đơn vị có nhu cầu vật tư, thực hành thí nghiệm trong năm lập kế hoạch)</t>
  </si>
  <si>
    <t>ĐƠN VỊ: …...........................................................</t>
  </si>
  <si>
    <t>QUY MÔ
ĐẦU NĂM
2022</t>
  </si>
  <si>
    <t>GIẢM
TRONG NĂM
2022</t>
  </si>
  <si>
    <t>TUYỂN MỚI TRONG NĂM
2022</t>
  </si>
  <si>
    <t>QUY MÔ
CUỐI NĂM
2022</t>
  </si>
  <si>
    <t>SỐ LIỆU XÂY DỰNG KẾ HOẠCH 2022</t>
  </si>
  <si>
    <t>SỐ LIỆU XÂY DỰNG KẾ HOẠCH 2023</t>
  </si>
  <si>
    <t>QUY MÔ
ĐẦU NĂM
2023</t>
  </si>
  <si>
    <t>GIẢM
TRONG NĂM
2023</t>
  </si>
  <si>
    <t>TUYỂN MỚI TRONG NĂM
2023</t>
  </si>
  <si>
    <t>QUY MÔ
CUỐI NĂM
2023</t>
  </si>
  <si>
    <t>QUY MÔ ĐÀO TẠO SAU ĐẠI HỌC NĂM 2023</t>
  </si>
  <si>
    <t>Số học viên có mặt ngày 01/01/2023 theo khối ngành, gồm:
(Tổng số học viên mục này chính là quy mô học viên có mặt học kỳ II năm học 2022-2023 từ tháng 1-6/2023)</t>
  </si>
  <si>
    <t>Học viên tuyển sinh năm 2022 (Khóa 30)</t>
  </si>
  <si>
    <t>Học viên tuyển sinh năm 2021 (Khóa 29)</t>
  </si>
  <si>
    <t>Học viên tuyển sinh năm 2020 trở về trước chưa hoàn thành luận văn, hoặc chưa bảo vệ (Khóa 28 trở về trước)</t>
  </si>
  <si>
    <t xml:space="preserve"> Học viên tuyển sinh năm 2022 khóa 30 (nếu có nghỉ học, thôi học, bị đuổi học)</t>
  </si>
  <si>
    <t>Học viên tuyển sinh năm 2021 khóa 29 tốt nghiệp, ra trường, thôi học, bỏ học</t>
  </si>
  <si>
    <t>Học viên tuyển sinh năm 2020 trở về trước hoàn thành bảo  vệ, thôi học nếu có</t>
  </si>
  <si>
    <t>Học viên tuyển mới năm 2023 theo khối ngành
(Tính dự kiến tổng số tuyển mới trong năm 2023)</t>
  </si>
  <si>
    <t>Học viên tuyển sinh năm 2023 - khóa 31</t>
  </si>
  <si>
    <t>Số học viên lưu học sinh có mặt ngày 01/01/2023 theo khối ngành, gồm:
(Tổng số học viên mục này chính là quy mô học viên có mặt học kỳ II năm học 2022-2023 từ tháng 1-6/2023)</t>
  </si>
  <si>
    <t>Học viên lưu học sinh tuyển mới năm 2023 theo khối ngành
(Tính dự kiến tổng số tuyển mới trong năm 2023)</t>
  </si>
  <si>
    <t>PHÒNG ĐÀO TẠO                         PHÒNG ĐT SAU ĐẠI HỌC                       TT GDTX                       VIỆN ĐT TRỰC TUYẾN</t>
  </si>
  <si>
    <t>Dự kiến số Sinh viên tuyển mới năm 2023 theo khối ngành
(Tính dự kiến tổng số tuyển mới trong năm 2022 trừ các ngành sư phạm)</t>
  </si>
  <si>
    <t>Quy mô cuối năm: 
Số sinh viên có mặt ngày 31/12/2023 theo khối ngành, gồm:
(Số sinh viên này được coi là quy mô sinh viên có mặt học kỳ I năm học 2023-2024 từ tháng 9-12/2023)</t>
  </si>
  <si>
    <t>Số SV có mặt ngày 01/01/2023 theo khối ngành, gồm:
(Tổng số sinh viên mục này chính là quy mô sinh viên có mặt học kỳ II năm học 2022-2023 từ tháng 1-6/2023)</t>
  </si>
  <si>
    <t>Sinh viên liên thông chính quy Tuyển sinh năm 2020 (Khóa 59)</t>
  </si>
  <si>
    <t>Sinh viên liên thông chính quy Tuyển sinh năm 2019 khóa 58</t>
  </si>
  <si>
    <t>Sinh viên liên thông chính quy Tuyển sinh năm 2021 khóa 60</t>
  </si>
  <si>
    <t>Sinh viên liên thông chính quy Tuyển sinh năm 2018 trở về trước</t>
  </si>
  <si>
    <t>Số SV liên thông chính quy có mặt ngày 01/01/2023 theo khối ngành, gồm:
(Tổng số sinh viên mục này chính là quy mô sinh viên có mặt học kỳ II năm học 2022-2023 từ tháng 1-6/2023)</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</si>
  <si>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</si>
  <si>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</si>
  <si>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</si>
  <si>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Số SV văn bằng 2 có mặt ngày 01/01/2023 theo khối ngành, gồm:
(Tổng số sinh viên mục này chính là quy mô sinh viên có mặt học kỳ II năm học 2022-2023 từ tháng 1-6/2023)</t>
  </si>
  <si>
    <t>Sinh viên văn bằng 2 tuyển sinh năm 2021 - Khóa 62.</t>
  </si>
  <si>
    <t>Sinh viên văn bằng 2 tuyển sinh năm 2020 - Khóa 61</t>
  </si>
  <si>
    <t>Sinh viên văn bằng 2 tuyển sinh năm 2019 - Khóa 60</t>
  </si>
  <si>
    <t>Sinh viên văn bằng 2 tuyển sinh năm 2018 trở về trước</t>
  </si>
  <si>
    <t>Sinh viên văn bằng 2 tuyển mới năm 2023 theo khối ngành:
(Tính dự kiến tổng số tuyển mới trong năm 2023)</t>
  </si>
  <si>
    <t>Dự kiến tuyển mới sinh viên văn bằng 2 năm 2023 -  Khóa 63: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</si>
  <si>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</si>
  <si>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Sinh viên văn bằng 2 tuyển sinh năm 2022 - Khóa 63</t>
  </si>
  <si>
    <t>Sinh viên ngành 2 trung tuyển năm 2022 - Khóa 63</t>
  </si>
  <si>
    <t>Sinh viên ngành 2 trung tuyển năm 2021 - Khóa 62</t>
  </si>
  <si>
    <t>Sinh viên ngành 2 trung tuyển năm 2020 - Khóa 61</t>
  </si>
  <si>
    <t>Sinh viên ngành 2 trung tuyển năm 2019 trở về trước</t>
  </si>
  <si>
    <t>Sinh viên tốt nghiệp / thôi học / xóa tên năm 2023 :
(Tính dự kiến số thôi học, tốt nghiệp, xóa tên, kỷ luật trong cả năm 2023)</t>
  </si>
  <si>
    <t xml:space="preserve"> + Bảo lưu vì các lý do cá nhân</t>
  </si>
  <si>
    <t xml:space="preserve"> + Lý do nợ học phí</t>
  </si>
  <si>
    <t xml:space="preserve"> + Lý do chưa tích lũy đủ tín chỉ các học phần của ngành đào tạo.</t>
  </si>
  <si>
    <t xml:space="preserve"> + Lý do chưa có chứng chỉ tiếng anh theo chuẩn đầu ra.</t>
  </si>
  <si>
    <t xml:space="preserve"> + Lý do chưa hoàn thành chứng chỉ giáo dục quốc phòng</t>
  </si>
  <si>
    <t xml:space="preserve"> + Lý do chưa hoàn thành chứng chỉ giáo dục thể chất</t>
  </si>
  <si>
    <t>Các học viên đã hết thời gian đào tạo nhưng chưa tốt nghiệp vì các lý do</t>
  </si>
  <si>
    <t>Sinh viên năm thứ 5, Tuyển sinh năm 2018 hệ kỹ sư</t>
  </si>
  <si>
    <t>c</t>
  </si>
  <si>
    <t>d</t>
  </si>
  <si>
    <t>đ</t>
  </si>
  <si>
    <t>(Biểu dành riêng cho các đơn vị đào tạo Sau đại học)</t>
  </si>
  <si>
    <t>QUY MÔ ĐÀO TẠO VỪA LÀM VỪA HỌC - ĐÀO TẠO TỪ XA NĂM 2023</t>
  </si>
  <si>
    <t>VLVH tuyển mới năm 2022</t>
  </si>
  <si>
    <t>VLVH tuyển mới năm 2021</t>
  </si>
  <si>
    <t>VLVH tuyển mới năm 2020</t>
  </si>
  <si>
    <t>VLVH tuyển mới năm 2019</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</si>
  <si>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</si>
  <si>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</si>
  <si>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</si>
  <si>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Số sinh viên có mặt ngày 31/12/2023 theo khối ngành, gồm:
(Số sinh viên này được coi là quy mô sinh viên có mặt học kỳ I năm học 2023-2024 từ tháng 9-12/2023)</t>
  </si>
  <si>
    <t>VLVH đối tượng nâng chuẩn theo Nghị định 71 tuyển mới năm 2019</t>
  </si>
  <si>
    <t>VLVH đối tượng nâng chuẩn theo Nghị định 71 VLVH tuyển mới năm 2020</t>
  </si>
  <si>
    <t>VLVH đối tượng nâng chuẩn theo Nghị định 71 VLVH tuyển mới năm 2021</t>
  </si>
  <si>
    <t>NÂNG CHUẨN LIÊN THÔNG HỆ SƯ PHẠM THEO NGHỊ ĐỊNH 71</t>
  </si>
  <si>
    <t>VLVH đối tượng nâng chuẩn theo Nghị định 71 tuyển mới năm 2022</t>
  </si>
  <si>
    <t>VLVH đối tượng nâng chuẩn theo Nghị định 71 tốt nghiệp / thôi học / xóa tên năm 2023:
(Tính dự kiến số thôi học, tốt nghiệp, xóa tên, kỷ luật trong cả năm 2023)</t>
  </si>
  <si>
    <t>VLVH đối tượng nâng chuẩn theo Nghị định 71 tuyển mới năm 2023</t>
  </si>
  <si>
    <t>PHÒNG CTCT - HSSV</t>
  </si>
  <si>
    <t>Thanh toán vượt giờ chuẩn năm 2021 gồm 3 học kỳ (năm học 2020-2021 và học kỳ 1 năm học 2021-2022)</t>
  </si>
  <si>
    <r>
      <t xml:space="preserve">Phúc lợi khác
</t>
    </r>
    <r>
      <rPr>
        <b/>
        <i/>
        <sz val="13"/>
        <rFont val="Times New Roman"/>
        <family val="1"/>
      </rPr>
      <t>(</t>
    </r>
    <r>
      <rPr>
        <i/>
        <sz val="13"/>
        <rFont val="Times New Roman"/>
        <family val="1"/>
      </rPr>
      <t>Phúc lợi VLVH, ĐTTX, phúc lợi các ngày lễ, tết, ….)</t>
    </r>
  </si>
  <si>
    <r>
      <t xml:space="preserve">Lương và các khoản có tính chất lương
</t>
    </r>
    <r>
      <rPr>
        <i/>
        <sz val="13"/>
        <rFont val="Times New Roman"/>
        <family val="1"/>
      </rPr>
      <t>(Lương, phụ cấp chức vụ, phụ cấp thâm niên vượt khung, phụ cấp nghề, ….)</t>
    </r>
  </si>
  <si>
    <r>
      <t xml:space="preserve">Các khoản
 đóng góp
</t>
    </r>
    <r>
      <rPr>
        <i/>
        <sz val="13"/>
        <rFont val="Times New Roman"/>
        <family val="1"/>
      </rPr>
      <t>Trích đóng
32% BHXH
2% KPCĐ</t>
    </r>
  </si>
  <si>
    <t xml:space="preserve"> Trường Sư phạm</t>
  </si>
  <si>
    <t>Tổng Công</t>
  </si>
  <si>
    <t>Số giảm trong năm:
(Dự kiến số sinh viên tốt nghiệp, thôi học, xóa tên, kỷ luật trong cả năm 2022)</t>
  </si>
  <si>
    <t>QUY MÔ ĐÀO TẠO SINH VIÊN CHÍNH QUY NĂM 2023</t>
  </si>
  <si>
    <t>Sinh viên liên thông chính quy tốt nghiệp / thôi học / xóa tên năm 2023
(Tính dự kiến số tốt nghiệp,  thôi học, xóa tên, kỷ luật trong cả năm 2023)</t>
  </si>
  <si>
    <t>Sinh viên văn bằng 2 tốt nghiệp / thôi học / xóa tên năm 2023:
(Tính dự kiến số tốt nghiệp, thôi học, xóa tên, kỷ luật trong cả năm 2023)</t>
  </si>
  <si>
    <t>Đơn vị lập kế hoạch</t>
  </si>
  <si>
    <t>Phòng CTCT - HSSV</t>
  </si>
  <si>
    <t>HIỆU TRƯỞNG TRƯỜNG ĐẠI HỌC VINH PHÊ DUYỆT</t>
  </si>
  <si>
    <t>Học viên tốt nghiệp / thôi học / xóa tên năm 2023
(Tính dự kiến số bảo vệ tốt nghiệp, thôi học, xóa tên, kỷ luật trong cả năm 2023)</t>
  </si>
  <si>
    <t>Học viên lưu học sinh tốt nghiệp / thôi học / xóa tên năm 20223
(Tính dự kiến số bảo vệ tốt nghiệp, thôi học, xóa tên, kỷ luật trong cả năm 2023)</t>
  </si>
  <si>
    <t>QUY MÔ LƯU HỌC SINH CUỐI NĂM 2023:
Số học viên lưu học sinh có mặt ngày 31/12/2023 theo khối ngành, gồm:
(Số học viên này được coi là quy mô sinh viên có mặt học kỳ I năm học 2023-2024 từ tháng 9-12/2023)</t>
  </si>
  <si>
    <t>QUY MÔ HỌC VIÊN CUỐI NĂM 2023:
Số học viên có mặt ngày 31/12/2023 theo khối ngành, gồm:
(Số học viên này được coi là quy mô sinh viên có mặt học kỳ I năm học 2023-2024 từ tháng 9-12/2023)</t>
  </si>
  <si>
    <t>Học viên Nghiên cứu sinh tuyển sinh năm 2018 - Gia hạn năm 1</t>
  </si>
  <si>
    <t>Học viên Nghiên cứu sinh tuyển sinh năm 2017 - Gia hạn năm 2</t>
  </si>
  <si>
    <t>QUY MÔ ĐÀU NĂM 01/01/2023:
Số học viên Nghiên cứu sinh có mặt ngày 01/01/2023 theo khối ngành, gồm:
(Tổng số học viên mục này chính là quy mô học viên có mặt học kỳ II năm học 2022-2023 từ tháng 1-6/2023)</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</si>
  <si>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</si>
  <si>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</si>
  <si>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</si>
  <si>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</si>
  <si>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</si>
  <si>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</si>
  <si>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</si>
  <si>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</si>
  <si>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</si>
  <si>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</si>
  <si>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</si>
  <si>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</si>
  <si>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</si>
  <si>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</si>
  <si>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</si>
  <si>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</si>
  <si>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</si>
  <si>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Biểu số 2 tổng hợp</t>
  </si>
  <si>
    <t>Vừa làm vừa học</t>
  </si>
  <si>
    <t>Vừa làm vừa học nâng chuẩn theo Nghị định 71</t>
  </si>
  <si>
    <t>BẢNG TỔNG HỢP SỐ TÍN CHỈ ĐĂNG KÝ HỌC CỦA NGƯỜI HỌC</t>
  </si>
  <si>
    <t>ĐƠN VỊ: …........................................</t>
  </si>
  <si>
    <t>Tổng cộng = I + II</t>
  </si>
  <si>
    <t>MUA SẮM = 1+2+3</t>
  </si>
  <si>
    <t>Các Trường / Khoa / Viện tổng hợp số liệu từ dòng tổng - cột 8 của biểu 2</t>
  </si>
  <si>
    <t>ĐƠN VỊ: …...........................................</t>
  </si>
  <si>
    <t>BẢNG TỔNG HỢP QUY MÔ CỦA ĐƠN VỊ THEO LOẠI HÌNH ĐÀO TẠO</t>
  </si>
  <si>
    <t>(9)
 + Môn lý thuyết = (3)*(5)*(6)*16,5;
+ Môn thực hành = (3)*(5)*(6)*15;</t>
  </si>
  <si>
    <t>Biểu số 10c</t>
  </si>
  <si>
    <t>(6)=(4)*(5)</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</si>
  <si>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</si>
  <si>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</si>
  <si>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</si>
  <si>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</si>
  <si>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</si>
  <si>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</si>
  <si>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</si>
  <si>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</si>
  <si>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</si>
  <si>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</si>
  <si>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Chi công tác xây dựng cơ bản (sử dụng nguồn trường từ quỹ trích lập)</t>
  </si>
  <si>
    <t>Công tác thực hành, thí nghiệm</t>
  </si>
  <si>
    <t>Theo điều 21 Quy chế chi tiêu nội bộ</t>
  </si>
  <si>
    <t>Lập dự toán chi tiết đính kèm</t>
  </si>
  <si>
    <t>Lập dự toán chi tiết đính kèm, Theo QCCTNB</t>
  </si>
  <si>
    <t>Biên soạn bài giảng Elearning</t>
  </si>
  <si>
    <t>Thu khoán các hợp đồng chuyển giao công nghệ</t>
  </si>
  <si>
    <t>TRƯỜNG …..................................</t>
  </si>
  <si>
    <t>KHOA ….......................................</t>
  </si>
  <si>
    <t>HỌC kỳ 2 + Học kỳ Hè (2022-2023) (Từ tháng 1 đến tháng 6/2023)</t>
  </si>
  <si>
    <t>Cột hệ số môn học có file phụ lục về danh mục hệ số đính kèm công văn hướng dẫn xây dựng kế hoạch</t>
  </si>
  <si>
    <r>
      <t>H</t>
    </r>
    <r>
      <rPr>
        <b/>
        <sz val="10"/>
        <color theme="1"/>
        <rFont val="Times New Roman"/>
        <family val="1"/>
      </rPr>
      <t>ọc kỳ 1 (2023-2024) tức từ tháng 9 đến tháng 12/2023</t>
    </r>
  </si>
  <si>
    <t>Chuyên đề ….................</t>
  </si>
  <si>
    <t>Biểu số 2a1 - Khoa ….......................</t>
  </si>
  <si>
    <t>TỔNG HỢP SỐ GIỜ QUY CHUẨN ĐƠN VỊ PHẢI ĐẢM NHẬN GIẢNG DẠY NĂM 2023</t>
  </si>
  <si>
    <t>ĐƠN VỊ: ….............................</t>
  </si>
  <si>
    <t>Ghi chú 
(Về lý do giảm, tỷ lệ giảm, thời gian giảm, …)</t>
  </si>
  <si>
    <t>KẾ HOẠCH MUA SẮM, SỬA CHỮA, BỔ SUNG GIÁO TRÌNH TÀI LIỆU THƯ VIỆN NĂM 2023</t>
  </si>
  <si>
    <t>Biểu 7b - Kế hoạch công bố NCKH</t>
  </si>
  <si>
    <t>KẾ HOẠCH ĐĂNG KÝ VỀ CÔNG BỐ KHOA HỌC NĂM 2023</t>
  </si>
  <si>
    <t>ĐƠN VỊ: …......................................</t>
  </si>
  <si>
    <t>ĐƠN VỊ LẬP</t>
  </si>
  <si>
    <t>ĐƠN VỊ THẨM ĐỊNH</t>
  </si>
  <si>
    <t>KẾ HOẠCH ĐĂNG KÝ NHIỆM VỤ NGHIÊN CỨU KHOA HỌC NĂM TÀI 2023</t>
  </si>
  <si>
    <t>6 THÁNG ĐẦU NĂM 2023
(HỌC KỲ II NĂM HỌC 2022-2023)</t>
  </si>
  <si>
    <t>6 THÁNG CUỐI NĂM 2023
(HỌC KỲ I NĂM HỌC 2023-2024)</t>
  </si>
  <si>
    <t>(Biểu dành riêng cho các đơn vị đào tạo, đơn vị có loại hình nào thì nhập số liệu loại hình đó)</t>
  </si>
  <si>
    <t>Thực tập</t>
  </si>
  <si>
    <t>Rèn nghề</t>
  </si>
  <si>
    <t>Các hoạt động khác (Cần liệt kê chi tiết tên hoạt động, nội dung hoạt động, ….)</t>
  </si>
  <si>
    <t xml:space="preserve">  Đơn vị lập KH                                                Phòng KH-TC                     HIỆU TRƯỞNG</t>
  </si>
  <si>
    <t>Mua sắm trang thiết bị</t>
  </si>
  <si>
    <t>Các loại mua sắm khác</t>
  </si>
  <si>
    <t>SỬA CHỮA, BẢO TRÌ, BẢO DƯỠNG TÀI SẢN, TRANG THIẾT BỊ</t>
  </si>
  <si>
    <t>Người học</t>
  </si>
  <si>
    <t>Điều 27 QC CTNB</t>
  </si>
  <si>
    <t>Tiền phấn cho giảng  viên</t>
  </si>
  <si>
    <t>Cán bộ</t>
  </si>
  <si>
    <t>Trích lập Quỹ NCKH hàng năm theo Nghị định 99/2014</t>
  </si>
  <si>
    <t xml:space="preserve"> = 3% từ thu học phí và 5% từ thu khác của đơn vị</t>
  </si>
  <si>
    <t xml:space="preserve"> = 8% từ tổng thu học phí chính quy và học phí cấp bù sư phạm của đơn vị</t>
  </si>
  <si>
    <t>Biểu 8b: Các đơn vị lập kế hoạch về tự đánh giá và đánh giá ngoài cụ thể theo ngành;
TT ĐBCL thẩm định biểu 8b của các đơn vị và lập kế hoạch Kinh phí  (kinh phí nằm trong kế hoạch của TT ĐBCL.)</t>
  </si>
  <si>
    <t>Đơn giá biên soạn bài giảng theo Công văn số ….. /ĐHV ngày …/…./2022</t>
  </si>
  <si>
    <t>Quy mô đầu năm:
Số SV có mặt ngày 01/01/2023 theo khối ngành, gồm:
(Tổng số sinh viên mục này chính là quy mô sinh viên có mặt học kỳ II năm học 2022-2023 từ tháng 1-6/2023)</t>
  </si>
  <si>
    <t>g</t>
  </si>
  <si>
    <t>KẾ HOẠCH  KINH PHÍ THỰC HÀNH - THÍ NGHIỆM, THỰC TẬP, RÈN NGHỀ VÀ CÁC HOẠT ĐỘNG KHÁC NĂM 2023</t>
  </si>
  <si>
    <t>KẾ HOẠCH ĐÀO TẠO, BỒI DƯỠNG, CẤP CHỨNG CHỈ CÁC LỚP NGẮN HẠN</t>
  </si>
  <si>
    <t>(Biểu dùng cho các đơn vị có các lớp bồi dưỡng chứng chỉ)</t>
  </si>
  <si>
    <t>Dự kiến 
Chi lương, phụ cấp các loại và các khoản phải đóng năm 2023 theo mức lương cơ sở: 1.800.000 đồng từ tháng 7/2023.</t>
  </si>
  <si>
    <t>Số liệu
Chi lương, phụ cấp các loại và các khoản phải đóng năm 2021 theo mức lương cơ sở: 1.490.000</t>
  </si>
  <si>
    <t>Dành cho các đơn vị có hợp đồng chuyển giao công nghệ</t>
  </si>
  <si>
    <t>Dành cho các đơn vị có các lớp bồi dưỡng chứng chỉ</t>
  </si>
  <si>
    <t>Nghệ An, ngày        tháng       năm 2022</t>
  </si>
  <si>
    <t>Ghi chú: Quy mô đầu năm của các cấp học đối chiếu số liệu cung cấp tại phụ lục số liệu do phòng CTCT-HSSV cung cấp.</t>
  </si>
  <si>
    <t>Quy mô đầu năm: Số SV có mặt ngày 01/01/2023 theo khối ngành, gồm:
(Tổng số sinh viên mục này chính là quy mô sinh viên có mặt học kỳ II năm học 2022-2023 từ tháng 1-6/2023)</t>
  </si>
  <si>
    <t>Quy mô cuối năm: Số sinh viên có mặt ngày 31/12/2023 theo khối ngành, gồm:
(Số sinh viên này được coi là quy mô sinh viên có mặt học kỳ I năm học 2023-2024 từ tháng 9-12/2023)</t>
  </si>
  <si>
    <t>TT Thực hành thí nghiệm thẩm định mục 1</t>
  </si>
  <si>
    <t>Các đơn vị quản lý đào tạo thẩm định nội dung, sự cần thiết của mục II.</t>
  </si>
  <si>
    <t>Thư viện Nguyễn Thúc Hào thẩm định đối với danh mục giáo trình đề nghị bổ sung, có đối chiếu với biểu kế hoạch xuất bản.</t>
  </si>
  <si>
    <t xml:space="preserve">Danh mục giáo trình, tài liệu đề nghị mua </t>
  </si>
  <si>
    <t>Kinh phí văn phòng phẩm khoán cho Trường, Khoa, Viện nhận</t>
  </si>
  <si>
    <t>Tiền khoán văn phòng phẩm cho cán bộ các khoa đào tạo (Trừ các cán bộ đang đi học tập trung)</t>
  </si>
  <si>
    <t xml:space="preserve"> - Các đơn vị quản lý đào tạo thẩm định danh mục và sự cần thiết đối với các loại tài sản mua sắm phục vụ công tác dạy học theo CDIO / dạy học theo dự án.
 - Phòng Quản trị thẩm định và tổng hợp kế hoạch mua sắm toàn trường</t>
  </si>
  <si>
    <t>Phòng Khoa học và Hợp tác quốc tế thẩm định</t>
  </si>
  <si>
    <t>Nhà xuất bản thẩm định</t>
  </si>
  <si>
    <t>Biểu số 6a - TCCB</t>
  </si>
  <si>
    <t>Tuyển mới</t>
  </si>
  <si>
    <t>Nghỉ hưu</t>
  </si>
  <si>
    <t>Tinh giản</t>
  </si>
  <si>
    <t>Kéo dài</t>
  </si>
  <si>
    <t>Thời gian nghỉ</t>
  </si>
  <si>
    <t>Nghỉ phép</t>
  </si>
  <si>
    <t>Nghỉ không lương</t>
  </si>
  <si>
    <t>Thai sản</t>
  </si>
  <si>
    <t>Thời gian
(dự kiến từ năm … đến năm ...)</t>
  </si>
  <si>
    <t>ĐHV</t>
  </si>
  <si>
    <t>Học bổng</t>
  </si>
  <si>
    <t>ĐA89</t>
  </si>
  <si>
    <t xml:space="preserve">
Thời gian
</t>
  </si>
  <si>
    <t>GVCC</t>
  </si>
  <si>
    <t>GVC</t>
  </si>
  <si>
    <t>Danh sách CB cập nhật thường xuyên</t>
  </si>
  <si>
    <t>Đơn vị quản lý</t>
  </si>
  <si>
    <t>Đơn vị cấp 3/Bộ môn/Tổ chuyên môn</t>
  </si>
  <si>
    <t>Giới tính</t>
  </si>
  <si>
    <t>Ngày tháng năm sinh</t>
  </si>
  <si>
    <t>Mã ngạch</t>
  </si>
  <si>
    <t>Ngạch viên chức</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</si>
  <si>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</si>
  <si>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</si>
  <si>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</si>
  <si>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</si>
  <si>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</si>
  <si>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</si>
  <si>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</si>
  <si>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</si>
  <si>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</si>
  <si>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</si>
  <si>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</si>
  <si>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</si>
  <si>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</si>
  <si>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Thạc sĩ</t>
  </si>
  <si>
    <t>Năm cấp bằng ThS</t>
  </si>
  <si>
    <t>Tiến sĩ</t>
  </si>
  <si>
    <t>Năm cấp bằng TS</t>
  </si>
  <si>
    <t>Ngày dự bị</t>
  </si>
  <si>
    <t>Ngày chính thức</t>
  </si>
  <si>
    <t>Vũ Duy Hiệp</t>
  </si>
  <si>
    <t>Ban Quản lý cơ sở II</t>
  </si>
  <si>
    <t>Khoa Du lịch và Công tác xã hội</t>
  </si>
  <si>
    <t>V.07.01.02</t>
  </si>
  <si>
    <t>Thư viện</t>
  </si>
  <si>
    <t>Khoa học thông tin thư viện</t>
  </si>
  <si>
    <t>GVC 3/8/2019</t>
  </si>
  <si>
    <t>ĐT 3 - 2019</t>
  </si>
  <si>
    <t>TCLLCT</t>
  </si>
  <si>
    <t>x</t>
  </si>
  <si>
    <t>Trần Anh Tuấn (B)</t>
  </si>
  <si>
    <t>Khuyến nông và Phát triển nông thôn</t>
  </si>
  <si>
    <t>V.07.01.03</t>
  </si>
  <si>
    <t>Lâm nghiệp</t>
  </si>
  <si>
    <t>Lâm học</t>
  </si>
  <si>
    <t>TS Nga</t>
  </si>
  <si>
    <t>Đinh Bạt Dũng</t>
  </si>
  <si>
    <t>Tổ Hành chính - Thực hành - Thư viện</t>
  </si>
  <si>
    <t>01.003</t>
  </si>
  <si>
    <t>Trồng trọt</t>
  </si>
  <si>
    <t>Khoa học cây trồng</t>
  </si>
  <si>
    <t>ĐT 4 - 2018</t>
  </si>
  <si>
    <t>Hà Thị Thanh Hải</t>
  </si>
  <si>
    <t>13.096</t>
  </si>
  <si>
    <t>CV 2019</t>
  </si>
  <si>
    <t>Phạm Anh Đức</t>
  </si>
  <si>
    <t>13.095</t>
  </si>
  <si>
    <t>Thủy sản</t>
  </si>
  <si>
    <t>ĐT 4 - 2017</t>
  </si>
  <si>
    <t>Lê Thị Xuân</t>
  </si>
  <si>
    <t>Lịch sử thế giới</t>
  </si>
  <si>
    <t>A2 (KS 11/2019)</t>
  </si>
  <si>
    <t>CV 2019/CVC 2021</t>
  </si>
  <si>
    <t>Đã học 2012</t>
  </si>
  <si>
    <t>Nguyễn Thị Thanh Ngân</t>
  </si>
  <si>
    <t>Tổ Quản lý sinh viên</t>
  </si>
  <si>
    <t>01.004</t>
  </si>
  <si>
    <t>Cán sự</t>
  </si>
  <si>
    <t>Bùi Trọng Dương</t>
  </si>
  <si>
    <t>Tổ Quản trị, Dịch vụ</t>
  </si>
  <si>
    <t>16.119</t>
  </si>
  <si>
    <t>Y học</t>
  </si>
  <si>
    <t>B1 (KS 11/2019)</t>
  </si>
  <si>
    <t>Nguyễn Đức Thông</t>
  </si>
  <si>
    <t>01.007</t>
  </si>
  <si>
    <t>Trung học chuyên nghiệp</t>
  </si>
  <si>
    <t>Điện nước</t>
  </si>
  <si>
    <t>Nguyễn Thị Phượng</t>
  </si>
  <si>
    <t>Nông học</t>
  </si>
  <si>
    <t>Phát triển nông thôn</t>
  </si>
  <si>
    <t>Trần Anh Tuấn (C)</t>
  </si>
  <si>
    <t>Kế toán</t>
  </si>
  <si>
    <t>Trần Hữu trí</t>
  </si>
  <si>
    <t>Cao đẳng</t>
  </si>
  <si>
    <t>Đợt năm 2014</t>
  </si>
  <si>
    <t>Nguyễn Lê Quang</t>
  </si>
  <si>
    <t>Thông tin thư viện</t>
  </si>
  <si>
    <t>KHXH&amp;NV/Thư viện học</t>
  </si>
  <si>
    <t>B1</t>
  </si>
  <si>
    <t>Nguyễn Mạnh Hùng (B)</t>
  </si>
  <si>
    <t>01.011</t>
  </si>
  <si>
    <t>GD thể chất</t>
  </si>
  <si>
    <t>Đối tượng 4</t>
  </si>
  <si>
    <t>Nguyễn Đình Lương</t>
  </si>
  <si>
    <t>Đậu Bắc Sơn</t>
  </si>
  <si>
    <t>Khoa Giáo dục thể chất</t>
  </si>
  <si>
    <t>Bóng - Điền kinh</t>
  </si>
  <si>
    <t>Thể dục Thể thao</t>
  </si>
  <si>
    <t>Giáo dục học</t>
  </si>
  <si>
    <t>GVSP</t>
  </si>
  <si>
    <t>Lê Minh Hải (A)</t>
  </si>
  <si>
    <t>Nguyễn Quốc Đảng</t>
  </si>
  <si>
    <t>CC UDCNTTCB 2018</t>
  </si>
  <si>
    <t>GVC 31/5/2018</t>
  </si>
  <si>
    <t>Nguyễn Thị Lài</t>
  </si>
  <si>
    <t>A2</t>
  </si>
  <si>
    <t>Nguyễn Trí Lục</t>
  </si>
  <si>
    <t>Huấn luyện Giáo dục Thể chất</t>
  </si>
  <si>
    <t>TS Trung Quốc</t>
  </si>
  <si>
    <t>Phạm Anh Vũ</t>
  </si>
  <si>
    <t>SP TDTT</t>
  </si>
  <si>
    <t>Giáo dục thể chất &amp; HL thể thao</t>
  </si>
  <si>
    <t>ThS Trung Quốc</t>
  </si>
  <si>
    <t>Đang học TCLLCT</t>
  </si>
  <si>
    <t>Phan Sinh</t>
  </si>
  <si>
    <t>Trần Đức Thành (B)</t>
  </si>
  <si>
    <t>B2</t>
  </si>
  <si>
    <t>GVC 24/7/2020</t>
  </si>
  <si>
    <t>Sơ cấp</t>
  </si>
  <si>
    <t>Đậu Thị bình Hương</t>
  </si>
  <si>
    <t>Phương pháp giảng dạy giáo dục thể chất</t>
  </si>
  <si>
    <t>Ngô Thị Như Thơ</t>
  </si>
  <si>
    <t>SP thể dục</t>
  </si>
  <si>
    <t>Khoa học giáo dục</t>
  </si>
  <si>
    <t>2020</t>
  </si>
  <si>
    <t>Nguyễn Ngọc Việt</t>
  </si>
  <si>
    <t>Thể dục thể thao</t>
  </si>
  <si>
    <t>Võ Văn Đăng</t>
  </si>
  <si>
    <t>TS Trung quốc</t>
  </si>
  <si>
    <t>Châu Hồng Thắng</t>
  </si>
  <si>
    <t>Thể dục - Võ và Thể thao dưới nước</t>
  </si>
  <si>
    <t>Dương Trọng Bình</t>
  </si>
  <si>
    <t>Lê Thị Như Quỳnh</t>
  </si>
  <si>
    <t>B2 (KS 11/2019)</t>
  </si>
  <si>
    <t>Nguyễn Mạnh Hùng (A)</t>
  </si>
  <si>
    <t>Giáo dục thể chất và lão khoa</t>
  </si>
  <si>
    <t>TS Đức</t>
  </si>
  <si>
    <t>Nguyễn Thị Loan</t>
  </si>
  <si>
    <t>Trần Thị Ngọc Lan</t>
  </si>
  <si>
    <t>Văn Đình Cường</t>
  </si>
  <si>
    <t>(Tiếng Nga) B1</t>
  </si>
  <si>
    <t>Nguyễn Hữu Hà</t>
  </si>
  <si>
    <t>Khoa Giáo dục Thể chất</t>
  </si>
  <si>
    <t>Nuôi trồng thủy sản</t>
  </si>
  <si>
    <t>Nguyễn Thị Minh Ngọc</t>
  </si>
  <si>
    <t>Khoa Sư phạm Ngoại ngữ</t>
  </si>
  <si>
    <t>Biên - Phiên dịch</t>
  </si>
  <si>
    <t>Tiếng Anh</t>
  </si>
  <si>
    <t>Kinh tế quản lý nhà nước/
LL&amp;PPGD tiếng Anh</t>
  </si>
  <si>
    <t>CC UDCNTT CB 8/10/2019</t>
  </si>
  <si>
    <t>GV hạng III</t>
  </si>
  <si>
    <t>Dương Đức Ánh</t>
  </si>
  <si>
    <t>Giảng viên (hạng III)</t>
  </si>
  <si>
    <t>Ngôn ngữ Anh</t>
  </si>
  <si>
    <t>ThS Tiếng Anh</t>
  </si>
  <si>
    <t>Lê Minh Tân</t>
  </si>
  <si>
    <t>Lê Thị Thúy Hà (A)</t>
  </si>
  <si>
    <t>Nguyễn Duy Bình (B)</t>
  </si>
  <si>
    <t>Tiếng Pháp/ Tiếng Anh</t>
  </si>
  <si>
    <t>Tiếng Pháp</t>
  </si>
  <si>
    <t>Ngôn ngữ, văn học &amp; nghệ thuật/Văn học so sánh</t>
  </si>
  <si>
    <t>TS Tiếng Pháp</t>
  </si>
  <si>
    <t>Nguyễn Hữu Quyết</t>
  </si>
  <si>
    <t>Quan hệ quốc tế</t>
  </si>
  <si>
    <t>GVSP chủ chốt</t>
  </si>
  <si>
    <t>TS Nhật Bản</t>
  </si>
  <si>
    <t>CCLLCT</t>
  </si>
  <si>
    <t>Nguyễn Thị Lan Phương</t>
  </si>
  <si>
    <t>GVC 2019</t>
  </si>
  <si>
    <t>Nguyễn Thị Tuyết Hồng</t>
  </si>
  <si>
    <t>Trần Thanh Tú</t>
  </si>
  <si>
    <t>ThS Australia</t>
  </si>
  <si>
    <t>Cao Thị Phương</t>
  </si>
  <si>
    <t>Kỹ năng tiếng Anh</t>
  </si>
  <si>
    <t>KHXH&amp;NV/Tiếng Anh</t>
  </si>
  <si>
    <t>Hoàng Tăng Đức</t>
  </si>
  <si>
    <t>PPGD Tiếng Anh</t>
  </si>
  <si>
    <t>Lê Diệu Linh</t>
  </si>
  <si>
    <t>Ngôn ngữ Anh/2020</t>
  </si>
  <si>
    <t>ThS Anh</t>
  </si>
  <si>
    <t>Nguyễn Thị Hiền Lương</t>
  </si>
  <si>
    <t>Tiếng Pháp SP/ Tiếng Anh</t>
  </si>
  <si>
    <t>Khoa học giáo dục/LL&amp;PPDH bộ môn tiếng Anh</t>
  </si>
  <si>
    <t>Nguyễn Thị Tô Hằng</t>
  </si>
  <si>
    <t>LL&amp;PPDH Tiếng Anh</t>
  </si>
  <si>
    <t>Nguyễn Thị Tường</t>
  </si>
  <si>
    <t>Phan Thị Hương</t>
  </si>
  <si>
    <t>Học đối tượng 3 năm 2017</t>
  </si>
  <si>
    <t>Trần Thị Khánh Tùng</t>
  </si>
  <si>
    <t>Khoa học giáo dục/Quản lý giáo dục đại học</t>
  </si>
  <si>
    <t>ThS Mỹ</t>
  </si>
  <si>
    <t>Trần Thị Thu Trang</t>
  </si>
  <si>
    <t>SP Tiếng Anh</t>
  </si>
  <si>
    <t>LL &amp; PPGD Tiếng Anh</t>
  </si>
  <si>
    <t>Văn Thị Hà</t>
  </si>
  <si>
    <t>Ngoại ngữ</t>
  </si>
  <si>
    <t>CN Tiếng Anh</t>
  </si>
  <si>
    <t>Vũ Thị Việt Hương</t>
  </si>
  <si>
    <t>Đinh Thị Mai Anh</t>
  </si>
  <si>
    <t>Lý thuyết tiếng Anh</t>
  </si>
  <si>
    <t>Lê Hùng Việt</t>
  </si>
  <si>
    <t>Công nghệ thông tin</t>
  </si>
  <si>
    <t>ThS CNTT</t>
  </si>
  <si>
    <t>Ngô Đình Phương</t>
  </si>
  <si>
    <t>V.07.01.01</t>
  </si>
  <si>
    <t>Phó Giáo sư</t>
  </si>
  <si>
    <t>Tiếng Nga</t>
  </si>
  <si>
    <t>GV QLGD</t>
  </si>
  <si>
    <t>TS Tiếng Anh</t>
  </si>
  <si>
    <t>GVCC 4/1/2019</t>
  </si>
  <si>
    <t>Học 2007 ( Đối tượng 2)</t>
  </si>
  <si>
    <t>Nguyễn Thị Kim Anh (A)</t>
  </si>
  <si>
    <t xml:space="preserve">Ngôn ngữ </t>
  </si>
  <si>
    <t>TCLLCT/ Đang học CCLLCT</t>
  </si>
  <si>
    <t>Nguyễn Thị Lam Giang</t>
  </si>
  <si>
    <t>Nguyễn Thị Lan Hương</t>
  </si>
  <si>
    <t>Tiếng Anh_SP</t>
  </si>
  <si>
    <t>Nguyễn Thị Phương Thảo (B)</t>
  </si>
  <si>
    <t>Nguyễn Thị Quỳnh Trang (B)</t>
  </si>
  <si>
    <t>Nguyễn Vân Anh</t>
  </si>
  <si>
    <t>Phan Thị Đào Quyên</t>
  </si>
  <si>
    <t>Quản lý đất đai</t>
  </si>
  <si>
    <t>Võ thị Hồng Minh</t>
  </si>
  <si>
    <t>Hoàng Thị Chung</t>
  </si>
  <si>
    <t>Ngoại ngữ chuyên ngành</t>
  </si>
  <si>
    <t>Khoa học giáo dục/LL&amp;PPDH bộ môn Tiếng Anh</t>
  </si>
  <si>
    <t>Lê Thái Bình</t>
  </si>
  <si>
    <t xml:space="preserve">Tiếng Trung quốc/ Tiếng Anh </t>
  </si>
  <si>
    <t>Lê Thị Tuyết Hạnh</t>
  </si>
  <si>
    <t>ĐT 4 - 2021</t>
  </si>
  <si>
    <t>Lưu Ngọc Bảo</t>
  </si>
  <si>
    <t>ThS Tiếng Pháp</t>
  </si>
  <si>
    <t>Nguyễn Lê Hoài Thu</t>
  </si>
  <si>
    <t>Giáo dục học/PPGD Tiếng Pháp</t>
  </si>
  <si>
    <t>Nguyễn Thị Hồng Thắm (A)</t>
  </si>
  <si>
    <t>Tiếng Trung/ Tiếng Anh</t>
  </si>
  <si>
    <t>Nguyễn Thị Lành</t>
  </si>
  <si>
    <t>Nguyễn Thị Liên (A)</t>
  </si>
  <si>
    <t>Phạm Thị Lương Giang</t>
  </si>
  <si>
    <t xml:space="preserve">Tiếng Nga/ Tiếng Anh </t>
  </si>
  <si>
    <t>Phạm Xuân Sơn</t>
  </si>
  <si>
    <t>Giáo dục học/Tiếng Pháp</t>
  </si>
  <si>
    <t>Thái Anh Tuấn</t>
  </si>
  <si>
    <t>Khoa học xã hội nhân văn/Ngôn ngữ Pháp</t>
  </si>
  <si>
    <t>Trần Giang Nam</t>
  </si>
  <si>
    <t>Trần Thị Phương Thảo</t>
  </si>
  <si>
    <t>Tiếng Nga/ Tiếng Anh</t>
  </si>
  <si>
    <t>Trần Thị Vân Anh (A)</t>
  </si>
  <si>
    <t>Ngôn ngữ học</t>
  </si>
  <si>
    <t>ThS Đài Loan</t>
  </si>
  <si>
    <t>Trương Thị Minh</t>
  </si>
  <si>
    <t>Đặng Thị Nguyên</t>
  </si>
  <si>
    <t>Phương pháp giảng dạy tiếng Anh</t>
  </si>
  <si>
    <t>LL&amp;PPGD Tiếng Anh</t>
  </si>
  <si>
    <t>Lê Thị Thanh Bình</t>
  </si>
  <si>
    <t>Nguyễn Thị Dương Ngọc</t>
  </si>
  <si>
    <t>PP GD Tiếng Anh</t>
  </si>
  <si>
    <t>Nguyễn Thị Vân Lam</t>
  </si>
  <si>
    <t>Trần Thị Hảo</t>
  </si>
  <si>
    <t>TS Australia</t>
  </si>
  <si>
    <t>Trần Thị Ngọc Yến</t>
  </si>
  <si>
    <t>TS New Zealand</t>
  </si>
  <si>
    <t>Trần Hoài Nam</t>
  </si>
  <si>
    <t>Điện CN&amp;DD</t>
  </si>
  <si>
    <t>Đặng Huy Khánh</t>
  </si>
  <si>
    <t>Khoa Xây dựng</t>
  </si>
  <si>
    <t>Cầu đường</t>
  </si>
  <si>
    <t>Cơ học tính toán</t>
  </si>
  <si>
    <t>Nguyễn Minh Thư</t>
  </si>
  <si>
    <t>Kinh tế xây dựng</t>
  </si>
  <si>
    <t>Nguyễn Thị Duyên (B)</t>
  </si>
  <si>
    <t xml:space="preserve">Môi trường đô thi &amp; KCN </t>
  </si>
  <si>
    <t>Kỹ thuật môi trường</t>
  </si>
  <si>
    <t>Nguyễn Thị Thu Hằng (B)</t>
  </si>
  <si>
    <t>Kỹ thuật đô thị</t>
  </si>
  <si>
    <t>Xây dựng dân dụng&amp;CN</t>
  </si>
  <si>
    <t>Nguyễn Thị Thu Hiền (C)</t>
  </si>
  <si>
    <t>XD cầu đường</t>
  </si>
  <si>
    <t>Quản lý XD</t>
  </si>
  <si>
    <t>Nguyễn Trọng Hà</t>
  </si>
  <si>
    <t>XD</t>
  </si>
  <si>
    <t>Kỹ thuật</t>
  </si>
  <si>
    <t>Xây dựng</t>
  </si>
  <si>
    <t>B2/2016
Củ nhân</t>
  </si>
  <si>
    <t>Phạm Thị Hiền Lương</t>
  </si>
  <si>
    <t>XD cầu hầm</t>
  </si>
  <si>
    <t>Kỹ thuật XD dân dụng</t>
  </si>
  <si>
    <t>Phan Đình Quốc</t>
  </si>
  <si>
    <t>Kỹ thuật xây dựng CT Giao thông</t>
  </si>
  <si>
    <t>B2 (KS 3/2020)</t>
  </si>
  <si>
    <t>Phan Huy Thiện</t>
  </si>
  <si>
    <t>Võ Trọng Cường</t>
  </si>
  <si>
    <t>Kỹ thuật XD công trình nông thôn</t>
  </si>
  <si>
    <t>Cao Thị Hảo</t>
  </si>
  <si>
    <t>Cơ sở xây dựng</t>
  </si>
  <si>
    <t>Kiến trúc</t>
  </si>
  <si>
    <t>Đoàn Thị Minh Huyền</t>
  </si>
  <si>
    <t>Luật</t>
  </si>
  <si>
    <t>Doãn Thị Thùy Hương</t>
  </si>
  <si>
    <t>Quy hoạch đô thị</t>
  </si>
  <si>
    <t>Quy hoạch vùng &amp; đô thị</t>
  </si>
  <si>
    <t>Nguyễn Cẩn Ngôn</t>
  </si>
  <si>
    <t>Cơ sở hạ tầng giao thông</t>
  </si>
  <si>
    <t>Nguyễn Hữu Cường</t>
  </si>
  <si>
    <t>Kỹ thuật XD &amp;CN</t>
  </si>
  <si>
    <t>B1 4/5/2018</t>
  </si>
  <si>
    <t>Nguyễn Thị Kiều Vinh</t>
  </si>
  <si>
    <t>Kiến trúc quy hoạch</t>
  </si>
  <si>
    <t>Nguyễn Trọng Kiên</t>
  </si>
  <si>
    <t>XD dân dụng&amp;CN</t>
  </si>
  <si>
    <t>Cơ kỹ thuật</t>
  </si>
  <si>
    <t>TS nước ngoài</t>
  </si>
  <si>
    <t>Nguyễn Văn Tuấn (B)</t>
  </si>
  <si>
    <t>Nguyễn Xuân Hiệu</t>
  </si>
  <si>
    <t>Phạm Hồng Sơn</t>
  </si>
  <si>
    <t>Quy hoạch vùng và đô thị</t>
  </si>
  <si>
    <t>Phạm Ngọc Minh</t>
  </si>
  <si>
    <t>Phan Văn Phúc</t>
  </si>
  <si>
    <t>Kỹ thuật XD dân dụng&amp;CN</t>
  </si>
  <si>
    <t>Trần Viết Linh</t>
  </si>
  <si>
    <t>Kỹ thuật XD Công trình dân dụng&amp;CN</t>
  </si>
  <si>
    <t>TS Hàn Quốc</t>
  </si>
  <si>
    <t>Hồ Viết Chương</t>
  </si>
  <si>
    <t>Xây dựng dân dụng và công nghiệp</t>
  </si>
  <si>
    <t>Kỹ thuật/XD dân dụng&amp;CN</t>
  </si>
  <si>
    <t>Lê Thanh Hải</t>
  </si>
  <si>
    <t>Nguyễn Đức Xuân</t>
  </si>
  <si>
    <t>Nguyễn Duy Duẩn</t>
  </si>
  <si>
    <t>Nguyễn Duy Khánh</t>
  </si>
  <si>
    <t>Nguyễn Mạnh Hùng (c)</t>
  </si>
  <si>
    <t>Kỹ thuật công trình XD</t>
  </si>
  <si>
    <t>Nguyễn Thị Diệu Thùy</t>
  </si>
  <si>
    <t xml:space="preserve">Công trình nông thôn </t>
  </si>
  <si>
    <t>Quản lý dự án vầ công trình XD</t>
  </si>
  <si>
    <t>Nguyễn Thị Quỳnh</t>
  </si>
  <si>
    <t>Nguyễn Thị Thanh Tùng</t>
  </si>
  <si>
    <t>Nguyễn Tiến Hồng</t>
  </si>
  <si>
    <t>TS nước ngoài
B2 (KS 11/2019)</t>
  </si>
  <si>
    <t>Nguyễn Tuấn Anh</t>
  </si>
  <si>
    <t>Nguyễn Văn Hóa</t>
  </si>
  <si>
    <t>Khoa học kỹ thuật</t>
  </si>
  <si>
    <t>Nguyễn Văn Quang</t>
  </si>
  <si>
    <t>Phan Văn Long</t>
  </si>
  <si>
    <t>Phan Xuân Thục</t>
  </si>
  <si>
    <t>Kỹ thuật xây dựng</t>
  </si>
  <si>
    <t>Thái Đức Kiên</t>
  </si>
  <si>
    <t>Đợt 1 năm 2014</t>
  </si>
  <si>
    <t>Trần Ngọc Long</t>
  </si>
  <si>
    <t>B2/2016
Cử nhân</t>
  </si>
  <si>
    <t>Trần Xuân Vinh</t>
  </si>
  <si>
    <t>Vũ Xuân Hùng</t>
  </si>
  <si>
    <t>Đối tượng 2</t>
  </si>
  <si>
    <t>Nguyễn Thị Hà Hạnh</t>
  </si>
  <si>
    <t>Điện tử viễn thông</t>
  </si>
  <si>
    <t>Điều khiển &amp; tự động hóa</t>
  </si>
  <si>
    <t>Võ Thị Hoài Thương</t>
  </si>
  <si>
    <t>Nhà Xuất bản Đại học Vinh</t>
  </si>
  <si>
    <t>Lịch sử</t>
  </si>
  <si>
    <t>Lịch sử  Việt Nam</t>
  </si>
  <si>
    <t>Lịch sử Việt Nam cận đại &amp; hiện đại</t>
  </si>
  <si>
    <t>CN Ngôn ngữ Anh</t>
  </si>
  <si>
    <t>Nguyễn Hồng Quảng</t>
  </si>
  <si>
    <t>Khoa Vật lý</t>
  </si>
  <si>
    <t>SP Vật lý</t>
  </si>
  <si>
    <t>Vật lý kỹ thuật</t>
  </si>
  <si>
    <t>Khoa học vật liệu</t>
  </si>
  <si>
    <t>Cao Thị Anh Tú</t>
  </si>
  <si>
    <t>SP Ngữ văn</t>
  </si>
  <si>
    <t>Văn học Việt Nam</t>
  </si>
  <si>
    <t>Trịnh Thị Thanh</t>
  </si>
  <si>
    <t>Ngữ văn</t>
  </si>
  <si>
    <t>Đặng Thị Thu</t>
  </si>
  <si>
    <t>Phòng Công tác chính trị - Học sinh, sinh viên</t>
  </si>
  <si>
    <t>Khoa Ngữ văn</t>
  </si>
  <si>
    <t>Ngữ văn_SP</t>
  </si>
  <si>
    <t>Ngôn ngữ</t>
  </si>
  <si>
    <t>CC UDCNTTCB</t>
  </si>
  <si>
    <t>Nguyễn Phi Chiến</t>
  </si>
  <si>
    <t>Võ Thị Hải Huyền</t>
  </si>
  <si>
    <t>Chuyên viên</t>
  </si>
  <si>
    <t>Sinh học thực nghiệm</t>
  </si>
  <si>
    <t>Hứa Minh Trí</t>
  </si>
  <si>
    <t>Đợt 2 năm 2017</t>
  </si>
  <si>
    <t>Lê Đình Tri</t>
  </si>
  <si>
    <t>Trung cấp</t>
  </si>
  <si>
    <t>Lê Trần Nam</t>
  </si>
  <si>
    <t>Vật lý</t>
  </si>
  <si>
    <t>Kỹ thuật viễn thông</t>
  </si>
  <si>
    <t>Mai Xuân Nguyên</t>
  </si>
  <si>
    <t>Quản lý giáo dục</t>
  </si>
  <si>
    <t>ĐT 4 - 2018, ĐT 3 - 2021</t>
  </si>
  <si>
    <t>Nguyễn Thanh Sơn (B)</t>
  </si>
  <si>
    <t>Quản trị kinh doanh</t>
  </si>
  <si>
    <t>Kinh tế chính trị</t>
  </si>
  <si>
    <t>Phan Thị Thúy</t>
  </si>
  <si>
    <t>Khoa học môi trường</t>
  </si>
  <si>
    <t>Nguyễn Thị Hà Giang (B)</t>
  </si>
  <si>
    <t>CVC 2021</t>
  </si>
  <si>
    <t>TCLLCT (2019) CCLLCT (2020)</t>
  </si>
  <si>
    <t>Hoàng Vĩnh Phú</t>
  </si>
  <si>
    <t>Phòng Đào tạo</t>
  </si>
  <si>
    <t>Công nghệ Sinh học - Môi trường</t>
  </si>
  <si>
    <t>Sinh học</t>
  </si>
  <si>
    <t>Giáo dục học/PPGD Sinh học</t>
  </si>
  <si>
    <t>Sinh học phân tử</t>
  </si>
  <si>
    <t>TS Slovakhia</t>
  </si>
  <si>
    <t>UDCNTTCB 2022</t>
  </si>
  <si>
    <t>CCLLCT 2021</t>
  </si>
  <si>
    <t>Nguyễn Lê ái Vĩnh</t>
  </si>
  <si>
    <t>Khoa học/Khoa học môi trường</t>
  </si>
  <si>
    <t>Nguyễn Thanh Lam</t>
  </si>
  <si>
    <t>Thực vật học</t>
  </si>
  <si>
    <t>Miễn</t>
  </si>
  <si>
    <t>Đào Quang Thắng</t>
  </si>
  <si>
    <t>Khoa Kinh tế</t>
  </si>
  <si>
    <t>Kinh tế</t>
  </si>
  <si>
    <t>Quản lý kinh tế</t>
  </si>
  <si>
    <t>Nguyễn Thành Vinh</t>
  </si>
  <si>
    <t>Quang học</t>
  </si>
  <si>
    <t>TS Ba Lan</t>
  </si>
  <si>
    <t>Thái Thanh Tịnh</t>
  </si>
  <si>
    <t>xây dựng</t>
  </si>
  <si>
    <t>Kĩ sư XD</t>
  </si>
  <si>
    <t>XD công trình dân dụng &amp;CN</t>
  </si>
  <si>
    <t>IELTS - 6/6/2020</t>
  </si>
  <si>
    <t>Bùi Tuấn An</t>
  </si>
  <si>
    <t>Quản lý Kinh tế</t>
  </si>
  <si>
    <t>Hồ Xuân Thủy</t>
  </si>
  <si>
    <t>Hóa học</t>
  </si>
  <si>
    <t>Hoá học</t>
  </si>
  <si>
    <t>Lê Khắc Phong</t>
  </si>
  <si>
    <t>Toán học</t>
  </si>
  <si>
    <t>Toán_SP</t>
  </si>
  <si>
    <t>Lý thuyết xác suất &amp; thống kê toán học</t>
  </si>
  <si>
    <t>Phan Anh Hùng</t>
  </si>
  <si>
    <t>Ngô Thị Mai Vi</t>
  </si>
  <si>
    <t>Phòng Đào tạo Sau Đại học</t>
  </si>
  <si>
    <t>Bảo vệ thực vật</t>
  </si>
  <si>
    <t>Nguyễn Thị Hương (A)</t>
  </si>
  <si>
    <t>Khoa Lịch sử</t>
  </si>
  <si>
    <t>Nguyễn Văn Thuận</t>
  </si>
  <si>
    <t>Khoa Toán học</t>
  </si>
  <si>
    <t>LL&amp;PPDH bộ môn Toán</t>
  </si>
  <si>
    <t>Đinh phan Khôi</t>
  </si>
  <si>
    <t>Khoa học</t>
  </si>
  <si>
    <t>Vật lý lý thuyết</t>
  </si>
  <si>
    <t>Nguyễn Thị Hải Sinh</t>
  </si>
  <si>
    <t>Nguyễn Thị Mỹ Dung</t>
  </si>
  <si>
    <t>SP Ngữ văn, Cử nhân Hán Nôm</t>
  </si>
  <si>
    <t>Nguyễn Tiến Cường</t>
  </si>
  <si>
    <t>Thái Thị Hồng Vinh</t>
  </si>
  <si>
    <t>Trần Việt Dũng</t>
  </si>
  <si>
    <t>B1 (KS 3/2020)</t>
  </si>
  <si>
    <t>Trần Thị Thúy Nga (B)</t>
  </si>
  <si>
    <t>Phòng Hành chính Tổng hợp</t>
  </si>
  <si>
    <t>Tài chính ngân hàng</t>
  </si>
  <si>
    <t>Giáo dục mầm non</t>
  </si>
  <si>
    <t>Lê Thanh Trung</t>
  </si>
  <si>
    <t>Tổ Ký túc xá Hưng Bình</t>
  </si>
  <si>
    <t>01.010</t>
  </si>
  <si>
    <t>- Lái xe
- Kỹ thuật máy lạnh và điều hóa không khí</t>
  </si>
  <si>
    <t>Lê Văn Thông</t>
  </si>
  <si>
    <t>Tổ xe</t>
  </si>
  <si>
    <t>Đào tạo nghề</t>
  </si>
  <si>
    <t>Lái xe</t>
  </si>
  <si>
    <t>Hoàng Hà Nam</t>
  </si>
  <si>
    <t>Khoa học môI trường</t>
  </si>
  <si>
    <t>Hoàng Thị Thu Hường</t>
  </si>
  <si>
    <t>Toán-Lý</t>
  </si>
  <si>
    <t>CĐ tin học</t>
  </si>
  <si>
    <t>Lê Đức Thắng</t>
  </si>
  <si>
    <t>Lê Minh Giang</t>
  </si>
  <si>
    <t>Lê Thị Hải Yến</t>
  </si>
  <si>
    <t>Lường Hồng Phong</t>
  </si>
  <si>
    <t>Tin học</t>
  </si>
  <si>
    <t>CNTT</t>
  </si>
  <si>
    <t>Nguyễn Hồng Soa</t>
  </si>
  <si>
    <t>B2 - 21/2/2017</t>
  </si>
  <si>
    <t>Nguyễn Hữu Đường</t>
  </si>
  <si>
    <t>Đã học năm 2012</t>
  </si>
  <si>
    <t>Nguyễn Ngọc Quyến</t>
  </si>
  <si>
    <t>Giáo dục thể chất</t>
  </si>
  <si>
    <t>Nguyễn Thị Thu Hương (A)</t>
  </si>
  <si>
    <t>Giáo dục chính trị</t>
  </si>
  <si>
    <t>Phạm Thị Hiền</t>
  </si>
  <si>
    <t>Nguyễn Thị Thu Hiền (B)</t>
  </si>
  <si>
    <t>Phòng Kế hoạch - Tài chính</t>
  </si>
  <si>
    <t>Cơ sở 1</t>
  </si>
  <si>
    <t>06.031</t>
  </si>
  <si>
    <t>Đinh Ngọc hà</t>
  </si>
  <si>
    <t>Đinh Thế Phú</t>
  </si>
  <si>
    <t>Tài chính kế toán</t>
  </si>
  <si>
    <t>Hoàng Việt Dũng</t>
  </si>
  <si>
    <t>Nguyễn Bắc Giang</t>
  </si>
  <si>
    <t>Cử nhân CNTT</t>
  </si>
  <si>
    <t>Nguyễn Công Hoàng</t>
  </si>
  <si>
    <t>Nguyễn Thị Trà Giang</t>
  </si>
  <si>
    <t>KInh tế</t>
  </si>
  <si>
    <t>Trần Đình Diệu</t>
  </si>
  <si>
    <t>Trần Thị Lương</t>
  </si>
  <si>
    <t>Trần Thị Thanh Xuân (A)</t>
  </si>
  <si>
    <t>Trần Thị Thu Liên</t>
  </si>
  <si>
    <t>Kế toán - Kiểm toán</t>
  </si>
  <si>
    <t>Trần Thị Việt Anh</t>
  </si>
  <si>
    <t>Trịnh Thị Dung</t>
  </si>
  <si>
    <t>Phạm Thị Quỳnh Nga</t>
  </si>
  <si>
    <t>Phòng Khoa học và Hợp tác Quốc tế</t>
  </si>
  <si>
    <t>Báo chí</t>
  </si>
  <si>
    <t>Vật lý học</t>
  </si>
  <si>
    <t>Phan Văn Tiến</t>
  </si>
  <si>
    <t>TS Pháp</t>
  </si>
  <si>
    <t>Đỗ Mai Trang</t>
  </si>
  <si>
    <t>Phòng Khoa học và Hợp tác quốc tế</t>
  </si>
  <si>
    <t>Công nghệ Kỹ thuật Điện - Điện tử</t>
  </si>
  <si>
    <t>Nguyễn Xuân Dũng</t>
  </si>
  <si>
    <t>Khoa Hóa học</t>
  </si>
  <si>
    <t>SP Hóa học</t>
  </si>
  <si>
    <t>Hóa vô cơ</t>
  </si>
  <si>
    <t>Nguyễn Vũ Minh Thúy</t>
  </si>
  <si>
    <t>Khoa Quản trị Kinh doanh</t>
  </si>
  <si>
    <t>Mai Văn Chung</t>
  </si>
  <si>
    <t>Khoa Sinh học</t>
  </si>
  <si>
    <t>Sinh học/Sinh lý thực vật</t>
  </si>
  <si>
    <t>Khoa học nông nghiệp/Trồng trọt</t>
  </si>
  <si>
    <t>GVC 31/5/2018, GVCC 4/1/2019</t>
  </si>
  <si>
    <t>ĐT 4 - 2017, ĐT 3 - 2019</t>
  </si>
  <si>
    <t>Lê Tuấn Dũng</t>
  </si>
  <si>
    <t>SĐH ở Nga</t>
  </si>
  <si>
    <t>Phan Thế Hoa</t>
  </si>
  <si>
    <t>Trần Thị Thái</t>
  </si>
  <si>
    <t>Điện tử</t>
  </si>
  <si>
    <t>Âu Chiến Thắng</t>
  </si>
  <si>
    <t>Phòng Quản trị và Đầu tư</t>
  </si>
  <si>
    <t>Tổ sửa chữa điện nước</t>
  </si>
  <si>
    <t>CNKT Điện</t>
  </si>
  <si>
    <t>Hoàng Ngọc Dũng</t>
  </si>
  <si>
    <t>Điện công nghiệp</t>
  </si>
  <si>
    <t>Lê Thanh Tùng</t>
  </si>
  <si>
    <t>Nguyễn Đình Thắng</t>
  </si>
  <si>
    <t>Kỹ thuật điện nước</t>
  </si>
  <si>
    <t>Trần Đình Luân</t>
  </si>
  <si>
    <t>Điện</t>
  </si>
  <si>
    <t>B1 - 22/1/2013</t>
  </si>
  <si>
    <t>Vũ Mạnh Hùng</t>
  </si>
  <si>
    <t>Cơ điện lạnh</t>
  </si>
  <si>
    <t>Nguyễn Thị Như Hoa</t>
  </si>
  <si>
    <t>Tổ thiết bị</t>
  </si>
  <si>
    <t>Phan Thị Ngọc Bé</t>
  </si>
  <si>
    <t>Sinh vật học_SP</t>
  </si>
  <si>
    <t>Thái Minh Phúc</t>
  </si>
  <si>
    <t>Kỹ thuật thông tin</t>
  </si>
  <si>
    <t>Quản lý Giáo dục</t>
  </si>
  <si>
    <t>Trương Nhật Linh</t>
  </si>
  <si>
    <t>Khoa học máy tính</t>
  </si>
  <si>
    <t>CN CNTT</t>
  </si>
  <si>
    <t>Võ Văn Vịnh</t>
  </si>
  <si>
    <t>Điện tử - Tin học</t>
  </si>
  <si>
    <t>Đặng Thị Trúc</t>
  </si>
  <si>
    <t>Tổ Xây dựng, QLTS phòng học, môi trường</t>
  </si>
  <si>
    <t>B1 (Ks 3/2020)</t>
  </si>
  <si>
    <t>Đinh Hồng Tiến</t>
  </si>
  <si>
    <t>Hoàng Thị Huyền</t>
  </si>
  <si>
    <t>Lê Văn Quý</t>
  </si>
  <si>
    <t>Ngũ Duy Dũng</t>
  </si>
  <si>
    <t>Kỹ thuật mộc dân dụng</t>
  </si>
  <si>
    <t>Nguyễn Cảnh Thái</t>
  </si>
  <si>
    <t>XD dân dụng</t>
  </si>
  <si>
    <t>Nguyễn Hữu Sáng</t>
  </si>
  <si>
    <t>01.002</t>
  </si>
  <si>
    <t>Chuyên viên chính</t>
  </si>
  <si>
    <t>CVC</t>
  </si>
  <si>
    <t>Nguyễn Viết Thanh</t>
  </si>
  <si>
    <t>Phan Thị Thu Hiền (B)</t>
  </si>
  <si>
    <t>Trần Anh Tuấn (A)</t>
  </si>
  <si>
    <t>Thể dục - Thể thao_SP</t>
  </si>
  <si>
    <t>Trần Thị Thanh Nhàn</t>
  </si>
  <si>
    <t>Cấp thoát nước</t>
  </si>
  <si>
    <t>Trần Thị Tú Anh</t>
  </si>
  <si>
    <t xml:space="preserve">  Kế toán</t>
  </si>
  <si>
    <t>Trần Quang Trung</t>
  </si>
  <si>
    <t>Nguyễn Văn Sang</t>
  </si>
  <si>
    <t>Phòng Thanh tra - Pháp chế</t>
  </si>
  <si>
    <t>Khoa Giáo dục Chính trị</t>
  </si>
  <si>
    <t>Triết học</t>
  </si>
  <si>
    <t>Lê Danh Bình</t>
  </si>
  <si>
    <t>LL&amp;PPDH bộ môn Hóa học</t>
  </si>
  <si>
    <t>Nguyễn Tài Toàn</t>
  </si>
  <si>
    <t>Di truyền giống cây trồng</t>
  </si>
  <si>
    <t>Nông nghiệp</t>
  </si>
  <si>
    <t>Nguyễn Văn Phú</t>
  </si>
  <si>
    <t>Vật  lý học</t>
  </si>
  <si>
    <t>Đậu Thị Kim Chung</t>
  </si>
  <si>
    <t>Nguyễn Thị Quỳnh Nga (B)</t>
  </si>
  <si>
    <t>Nguyễn Thị Thu Trang (B)</t>
  </si>
  <si>
    <t>Nguyễn Thị Thúy Hằng</t>
  </si>
  <si>
    <t>Trần Đình Bắc</t>
  </si>
  <si>
    <t>Khoa học Giáo dục/Quản lý giáo dục</t>
  </si>
  <si>
    <t>Thiều Đình Phong</t>
  </si>
  <si>
    <t>Phòng Tổ chức Cán bộ</t>
  </si>
  <si>
    <t>Đại số &amp; lý thuyết số</t>
  </si>
  <si>
    <t>TS  Đức</t>
  </si>
  <si>
    <t>Đang học CCLLCT</t>
  </si>
  <si>
    <t>Hà Văn Ba</t>
  </si>
  <si>
    <t>Nguyễn Thị Thương (B)</t>
  </si>
  <si>
    <t>Thư viện thông tin</t>
  </si>
  <si>
    <t>Nguyễn Thị Xuân Lộc</t>
  </si>
  <si>
    <t>Phạm Đình Mạnh</t>
  </si>
  <si>
    <t>Toán tin ứng dụng</t>
  </si>
  <si>
    <t>Cn Toán tin ứng dung</t>
  </si>
  <si>
    <t>Phạm Thị Thanh Vân</t>
  </si>
  <si>
    <t>Quản trị nhân lực</t>
  </si>
  <si>
    <t>Phan Thị Giang</t>
  </si>
  <si>
    <t>Động vật học</t>
  </si>
  <si>
    <t>Anh C
B2 (KS 3/2020)</t>
  </si>
  <si>
    <t>Nguyễn Thị Thùy Linh</t>
  </si>
  <si>
    <t>Trạm Y tế</t>
  </si>
  <si>
    <t>Mầm non</t>
  </si>
  <si>
    <t>Cao Thị Thanh Yến</t>
  </si>
  <si>
    <t>16.121</t>
  </si>
  <si>
    <t>Đường Hải Hồng</t>
  </si>
  <si>
    <t>Nguyễn Hoàng Hà</t>
  </si>
  <si>
    <t>Nguyễn Thị Đức Hạnh</t>
  </si>
  <si>
    <t>V.08.08.22</t>
  </si>
  <si>
    <t>Dược sĩ hạng III</t>
  </si>
  <si>
    <t>Nguyễn Thị Dung (B)</t>
  </si>
  <si>
    <t>V.08.05.13</t>
  </si>
  <si>
    <t>Nguyễn Thị Hiến</t>
  </si>
  <si>
    <t>16.118</t>
  </si>
  <si>
    <t>Nguyễn Thị Mai Phương</t>
  </si>
  <si>
    <t>Thái Thị Tân</t>
  </si>
  <si>
    <t>Hoàng Phan Hải Yến</t>
  </si>
  <si>
    <t>Trung tâm Đảm bảo chất lượng</t>
  </si>
  <si>
    <t>Khoa Địa lý</t>
  </si>
  <si>
    <t>Địa lý</t>
  </si>
  <si>
    <t>Địa lý kinh tế</t>
  </si>
  <si>
    <t>Địa lý học</t>
  </si>
  <si>
    <t>Nguyễn Thanh Diệu</t>
  </si>
  <si>
    <t>Tương đương B2 5/11/2018</t>
  </si>
  <si>
    <t>Đinh Thị Nga</t>
  </si>
  <si>
    <t>Tổ Đảm bảo chất lượng</t>
  </si>
  <si>
    <t>Lê Việt Dũng</t>
  </si>
  <si>
    <t>Tổ Khảo thí</t>
  </si>
  <si>
    <t>Nguyễn Mai Phương</t>
  </si>
  <si>
    <t>Nguyễn Minh Hiền</t>
  </si>
  <si>
    <t>Giáo dục học/Vật lý</t>
  </si>
  <si>
    <t>LL&amp;PPDH bộ môn vật lý</t>
  </si>
  <si>
    <t>Nguyễn Thị Hương Trà</t>
  </si>
  <si>
    <t>SP Toán</t>
  </si>
  <si>
    <t>Toán giải tích</t>
  </si>
  <si>
    <t>Nguyễn Thị Kim Nhung</t>
  </si>
  <si>
    <t>Khoa học giáo dục/Quản lý giáo dục</t>
  </si>
  <si>
    <t>Nguyễn Thị Ngọc Hà (B)</t>
  </si>
  <si>
    <t>Trần Thị Hằng</t>
  </si>
  <si>
    <t>KHXH&amp;NV/Ngôn ngữ học</t>
  </si>
  <si>
    <t>Nguyễn Hoàng An</t>
  </si>
  <si>
    <t>Luật kinh doanh</t>
  </si>
  <si>
    <t>Phan Sỹ Mỹ</t>
  </si>
  <si>
    <t>Hoàng Thị Thúy Vân</t>
  </si>
  <si>
    <t>Trung tâm Dịch vụ, hỗ trợ sinh viên và Quan hệ doanh nghiệp</t>
  </si>
  <si>
    <t>Kinh tế đối ngoại</t>
  </si>
  <si>
    <t>IELTS 6.0
(27.7.2018)</t>
  </si>
  <si>
    <t>Đoàn Văn Minh</t>
  </si>
  <si>
    <t>Giáo dục tiểu học</t>
  </si>
  <si>
    <t xml:space="preserve"> Giáo dục học</t>
  </si>
  <si>
    <t>Hồ Thị Dung</t>
  </si>
  <si>
    <t>Hồ Việt Dũng</t>
  </si>
  <si>
    <t>Lê Công Đức</t>
  </si>
  <si>
    <t>Nguyễn Phương Thảo</t>
  </si>
  <si>
    <t>17.170</t>
  </si>
  <si>
    <t>Nguyễn Vinh Quang</t>
  </si>
  <si>
    <t>Trung tâm Dịch vụ, Hỗ trợ sinh viên và Quan hệ doanh nghiệp</t>
  </si>
  <si>
    <t>Quản lý kinh tế Nông lâm</t>
  </si>
  <si>
    <t>Phạm Thị Quỳnh Như</t>
  </si>
  <si>
    <t>Trần Thị Lan Phương</t>
  </si>
  <si>
    <t>Quaản lý đất đai</t>
  </si>
  <si>
    <t>Trần Văn Phúc</t>
  </si>
  <si>
    <t>B1 (2016)</t>
  </si>
  <si>
    <t>Bùi Đức Công</t>
  </si>
  <si>
    <t>Trung tâm Giáo dục Quốc phòng và An ninh Trường Đại học Vinh</t>
  </si>
  <si>
    <t>Đường lối quân sự</t>
  </si>
  <si>
    <t>Giảng viên</t>
  </si>
  <si>
    <t>Lê Duy Hiếu</t>
  </si>
  <si>
    <t>Trung tâm Giáo Dục quốc phòng và An Ninh Trường Đại học Vinh</t>
  </si>
  <si>
    <t>Giáo dục Quốc phòng-SP</t>
  </si>
  <si>
    <t>Nguyễn Đình Lưu</t>
  </si>
  <si>
    <t>Giáo dục Quốc phòng</t>
  </si>
  <si>
    <t>Nguyễn Minh Quyết</t>
  </si>
  <si>
    <t>Chính trị học</t>
  </si>
  <si>
    <t>B (trung tâm)
B2 (KS 11/2019)</t>
  </si>
  <si>
    <t>Nguyễn Phong Quang</t>
  </si>
  <si>
    <t>Trần THị Xinh</t>
  </si>
  <si>
    <t>SP GDQP</t>
  </si>
  <si>
    <t>Trần Văn Long</t>
  </si>
  <si>
    <t>Trần Văn Thông</t>
  </si>
  <si>
    <t>Đinh Thị Hải</t>
  </si>
  <si>
    <t>Kỹ - Chiến thuật</t>
  </si>
  <si>
    <t>Đoàn Quang Dũng</t>
  </si>
  <si>
    <t>Lưu Văn Mạnh</t>
  </si>
  <si>
    <t>Nguyễn Đình Phi</t>
  </si>
  <si>
    <t>Nguyễn Ngọc Dũng</t>
  </si>
  <si>
    <t>Anh: B2</t>
  </si>
  <si>
    <t>Nguyễn Quốc Chiến</t>
  </si>
  <si>
    <t>Nguyễn Thế Tiến</t>
  </si>
  <si>
    <t>Phạm Thế Dũng</t>
  </si>
  <si>
    <t>Phan Duy Long</t>
  </si>
  <si>
    <t>Đặng Thị Ngọc</t>
  </si>
  <si>
    <t>Đinh Trung Thành</t>
  </si>
  <si>
    <t>Trung tâm Giáo dục Thường xuyên</t>
  </si>
  <si>
    <t>Ngô Đức Nhàn</t>
  </si>
  <si>
    <t>Tổ Đào tạo - Tuyển sinh</t>
  </si>
  <si>
    <t>Nguyễn Năng Hùng</t>
  </si>
  <si>
    <t>Tổ Hành chính</t>
  </si>
  <si>
    <t>Chu Thị Ngọc Diệp</t>
  </si>
  <si>
    <t>Đậu Đăng Tuấn</t>
  </si>
  <si>
    <t>Hoàng Thị Lê</t>
  </si>
  <si>
    <t>Nguyễn Ngọc Tú</t>
  </si>
  <si>
    <t>Kỹ sư cơ khí</t>
  </si>
  <si>
    <t>Nguyễn Quốc Dũng</t>
  </si>
  <si>
    <t>NuôI trồng thủy sản</t>
  </si>
  <si>
    <t>Nguyễn Văn Quỳnh (B)</t>
  </si>
  <si>
    <t>Văn học</t>
  </si>
  <si>
    <t>Nguyễn Thị Minh</t>
  </si>
  <si>
    <t>Trung tâm Kiểm định chất lượng giáo dục - Trường Đại học Vinh</t>
  </si>
  <si>
    <t>Điện tử, truyền thông</t>
  </si>
  <si>
    <t>Điện tử - Viễn thông</t>
  </si>
  <si>
    <t>Vật liệu điện tử</t>
  </si>
  <si>
    <t>Võ Công Dũng</t>
  </si>
  <si>
    <t>Trần Đình Quang</t>
  </si>
  <si>
    <t>Phan Hùng Thư</t>
  </si>
  <si>
    <t>Khoa Tâm lý - Giáo dục</t>
  </si>
  <si>
    <t>Nguyễn Thị Thanh (D)</t>
  </si>
  <si>
    <t>Giản Hoàng Anh</t>
  </si>
  <si>
    <t>Tiếng Anh Ấn độ</t>
  </si>
  <si>
    <t>Nguyễn Đình Huy</t>
  </si>
  <si>
    <t>Trần Quyết Thắng</t>
  </si>
  <si>
    <t>KTXDCT giao thông</t>
  </si>
  <si>
    <t>Đinh Nho Lâm</t>
  </si>
  <si>
    <t>Trung tâm Nội trú</t>
  </si>
  <si>
    <t>Nguyễn Kim Từ</t>
  </si>
  <si>
    <t>Nguyễn Thị Bích Thủy (E)</t>
  </si>
  <si>
    <t>Bùi Thị Liên</t>
  </si>
  <si>
    <t>Đặng Ngọc Dũng</t>
  </si>
  <si>
    <t>Đinh Thị Quỳnh mai</t>
  </si>
  <si>
    <t>Kinh tế bảo hiểm</t>
  </si>
  <si>
    <t>Kinh doanh &amp; quản lý</t>
  </si>
  <si>
    <t>Hà Thị Minh Trang</t>
  </si>
  <si>
    <t>Hoàng Thị Hương Giang</t>
  </si>
  <si>
    <t>Lê Thị Thơ</t>
  </si>
  <si>
    <t>Tiếng Nga, Cử nhân thư viện thông tin</t>
  </si>
  <si>
    <t>Nguyễn Thị Mai</t>
  </si>
  <si>
    <t>Nguyễn Thị Quỳnh Trang (A)</t>
  </si>
  <si>
    <t>Ngữ văn _SP</t>
  </si>
  <si>
    <t>Nguyễn Thị Sen</t>
  </si>
  <si>
    <t>Phạm Ngọc Luận</t>
  </si>
  <si>
    <t>Phạm Thị Hoài Thanh</t>
  </si>
  <si>
    <t>B - 2/8/2016</t>
  </si>
  <si>
    <t>Tô Thị Thanh Hương</t>
  </si>
  <si>
    <t>Trần Châu Thành</t>
  </si>
  <si>
    <t>Trần Thị Thu Chung</t>
  </si>
  <si>
    <t>Võ Quang Cường</t>
  </si>
  <si>
    <t>Bùi Thị Thanh Hà</t>
  </si>
  <si>
    <t>Chưa qua đào tạo</t>
  </si>
  <si>
    <t>Bùi Thị Hương Sen</t>
  </si>
  <si>
    <t>Trung tâm Thông tin - Thư viện Nguyễn Thúc Hào</t>
  </si>
  <si>
    <t>KHXH&amp;NV - Ngôn ngữ</t>
  </si>
  <si>
    <t>Hồ Thị Oanh</t>
  </si>
  <si>
    <t>Lưu trữ học &amp; QT văn phòng</t>
  </si>
  <si>
    <t>Nguyễn Đức Bình</t>
  </si>
  <si>
    <t>Kỹ sư công nghệ thông tin, Kỹ sư thủy sản</t>
  </si>
  <si>
    <t>B1 - 29/12/2011</t>
  </si>
  <si>
    <t xml:space="preserve">CN tin học </t>
  </si>
  <si>
    <t>Nguyễn Tuấn Minh</t>
  </si>
  <si>
    <t>Phan Văn Tài</t>
  </si>
  <si>
    <t>Dương Thị Thanh Nga</t>
  </si>
  <si>
    <t>Tổ phân loại - Biên mục</t>
  </si>
  <si>
    <t>Lê Thị Vân Anh (B)</t>
  </si>
  <si>
    <t>Văn học, Cử nhân thư viện thông tin</t>
  </si>
  <si>
    <t>Nguyễn Thị Hà Giang (A)</t>
  </si>
  <si>
    <t>Nguyễn Thị Hải Yến (C)</t>
  </si>
  <si>
    <t>Tiếng Anh, Cử nhân thư viện thông tin</t>
  </si>
  <si>
    <t>Nguyễn Thị Nhàn</t>
  </si>
  <si>
    <t>Nguyễn Thị Thanh Hằng</t>
  </si>
  <si>
    <t>Ngữ văn_SP, Cử nhân thư viện thông tin</t>
  </si>
  <si>
    <t>Nguyễn Thị Thương (A)</t>
  </si>
  <si>
    <t>Cao Thị Thủy</t>
  </si>
  <si>
    <t>Tổ phục vụ</t>
  </si>
  <si>
    <t>Lưu Vân Anh</t>
  </si>
  <si>
    <t>Nguyễn Thị Mơ</t>
  </si>
  <si>
    <t>Văn thư - Lưu trữ</t>
  </si>
  <si>
    <t>Ông Thị Kim Ngân</t>
  </si>
  <si>
    <t>Lâm Thu Trang</t>
  </si>
  <si>
    <t>Tổ thông tin - tư liệu</t>
  </si>
  <si>
    <t>Ngô Thị Thúy Lan</t>
  </si>
  <si>
    <t>Nguyễn Văn Hải (A)</t>
  </si>
  <si>
    <t>Công nghệ đào tạo</t>
  </si>
  <si>
    <t>Hoàng Thị Nga (B)</t>
  </si>
  <si>
    <t>Phạm Thị Hoài Phương</t>
  </si>
  <si>
    <t>Hoàng Ngọc Diệp</t>
  </si>
  <si>
    <t>Ngôn ngữ VN</t>
  </si>
  <si>
    <t>B - 21/8/2006</t>
  </si>
  <si>
    <t>Nguyễn Thị Hải Yến (D)</t>
  </si>
  <si>
    <t>Chu Thị Thanh Lâm</t>
  </si>
  <si>
    <t>Trung tâm Thực hành - Thí nghiệm</t>
  </si>
  <si>
    <t>Hóa phân tích</t>
  </si>
  <si>
    <t>Lê Thị Hoa</t>
  </si>
  <si>
    <t>Hóa Hữu cơ</t>
  </si>
  <si>
    <t>Lê Thị Thu Hiệp</t>
  </si>
  <si>
    <t>Ngô Thị Thủy Hà</t>
  </si>
  <si>
    <t>Nguyễn Thị Hòa (B)</t>
  </si>
  <si>
    <t>hóa học</t>
  </si>
  <si>
    <t>Nguyễn Thị Tâm (A)</t>
  </si>
  <si>
    <t>Nguyễn Thị Vui</t>
  </si>
  <si>
    <t>Trịnh Thị Thanh Hà</t>
  </si>
  <si>
    <t>Hoá hữu cơ</t>
  </si>
  <si>
    <t>Bùi Đình Thuận</t>
  </si>
  <si>
    <t>Lê Thị Thu</t>
  </si>
  <si>
    <t>Sinh - Địa</t>
  </si>
  <si>
    <t>Sinh học_SP</t>
  </si>
  <si>
    <t>Nguyễn Thị Bình (A)</t>
  </si>
  <si>
    <t>Nguyễn Thị Kim Chung</t>
  </si>
  <si>
    <t>Hồ Thị Hải Yên</t>
  </si>
  <si>
    <t>Tổ Hóa sinh - Môi trường</t>
  </si>
  <si>
    <t>Nguyễn Thị Nhã</t>
  </si>
  <si>
    <t>Tổ Kỹ thuật và Công nghệ</t>
  </si>
  <si>
    <t>Lê thị Hồng Lam</t>
  </si>
  <si>
    <t>Tổ Sư phạm Tự nhiên</t>
  </si>
  <si>
    <t>Lê Viết Đồng</t>
  </si>
  <si>
    <t>Tổ Xây dựng</t>
  </si>
  <si>
    <t>Lê Thị Dung</t>
  </si>
  <si>
    <t>Vật lý và Công nghệ</t>
  </si>
  <si>
    <t xml:space="preserve">Vật lý </t>
  </si>
  <si>
    <t>Lương Thị Yến Nga</t>
  </si>
  <si>
    <t>Vật lý-SP</t>
  </si>
  <si>
    <t>Nghiêm Thăng Hùng</t>
  </si>
  <si>
    <t>Ngô Sỹ Khánh</t>
  </si>
  <si>
    <t>Kỹ thuật Điện - Điện tử</t>
  </si>
  <si>
    <t>Nguyễn Doãn Chung</t>
  </si>
  <si>
    <t>Nguyễn Lê Thăng</t>
  </si>
  <si>
    <t>Nguyễn Thế Tân</t>
  </si>
  <si>
    <t>Nguyễn Thị Hoài Phương</t>
  </si>
  <si>
    <t>Nguyễn Thị Thu Hiền (A)</t>
  </si>
  <si>
    <t>Nguyễn Văn Hải (B)</t>
  </si>
  <si>
    <t>Cao Xuân Thiệu</t>
  </si>
  <si>
    <t>Đoàn Thị Minh Khai</t>
  </si>
  <si>
    <t>Nguyễn Đình Anh</t>
  </si>
  <si>
    <t>Trương Văn Bé</t>
  </si>
  <si>
    <t>Văn Thị Tâm</t>
  </si>
  <si>
    <t>C1</t>
  </si>
  <si>
    <t>Lê Thị Quỳnh</t>
  </si>
  <si>
    <t>SP Địa lý</t>
  </si>
  <si>
    <t>Đinh Thế Định</t>
  </si>
  <si>
    <t>Trường Khoa học Xã hội và Nhân văn</t>
  </si>
  <si>
    <t>Khoa Chính trị và Báo chí</t>
  </si>
  <si>
    <t>SP Hóa, CNXH KH</t>
  </si>
  <si>
    <t>CNXH KH, PGS: Chính trị học</t>
  </si>
  <si>
    <t>Hắc Xuân Cảnh</t>
  </si>
  <si>
    <t>SP Lịch sử</t>
  </si>
  <si>
    <t>Sử học</t>
  </si>
  <si>
    <t>Lê Hà Phương</t>
  </si>
  <si>
    <t xml:space="preserve">Báo chí </t>
  </si>
  <si>
    <t>Lê Thị Thanh Hiếu</t>
  </si>
  <si>
    <t>B2 (2.2019)</t>
  </si>
  <si>
    <t>Lê Thị Thu Hiền</t>
  </si>
  <si>
    <t>Báo chí -Báo in</t>
  </si>
  <si>
    <t>Quan hệ công chúng</t>
  </si>
  <si>
    <t>Báo chí học</t>
  </si>
  <si>
    <t>Miễn
B2 (KS 11/2019)</t>
  </si>
  <si>
    <t>Nguyễn Thanh Hải</t>
  </si>
  <si>
    <t>nữ</t>
  </si>
  <si>
    <t>B2
(KS 3/2020)</t>
  </si>
  <si>
    <t>Nguyễn Thị Lê Vinh</t>
  </si>
  <si>
    <t>Nguyễn Thị Quỳnh Nga (A)</t>
  </si>
  <si>
    <t>Phạm Thị Bình</t>
  </si>
  <si>
    <t>Phạm Thị Thúy Hồng</t>
  </si>
  <si>
    <t>Phan Văn Tuấn</t>
  </si>
  <si>
    <t>Đang học hoàn chỉnh CCLLCT</t>
  </si>
  <si>
    <t>Trần Viết Quang</t>
  </si>
  <si>
    <t>Trương Thị Phương Thảo</t>
  </si>
  <si>
    <t xml:space="preserve"> Giáo dục chính trị</t>
  </si>
  <si>
    <t>đối tượng 4</t>
  </si>
  <si>
    <t>Vũ Thị Phương Lê</t>
  </si>
  <si>
    <t>Chính trị</t>
  </si>
  <si>
    <t>Chủ nghĩa xã hội khoa học</t>
  </si>
  <si>
    <t>Bùi Minh Thuận</t>
  </si>
  <si>
    <t xml:space="preserve">Lịch sử/ Dân tộc học </t>
  </si>
  <si>
    <t>Bùi Văn Hào</t>
  </si>
  <si>
    <t>Lê Thị Hải Lý</t>
  </si>
  <si>
    <t>Du lịch</t>
  </si>
  <si>
    <t>Nguyễn Hồng Vinh</t>
  </si>
  <si>
    <t>Lịch sử/Dân tộc học</t>
  </si>
  <si>
    <t>Nhân học</t>
  </si>
  <si>
    <t>Nguyễn Thị Hoài An</t>
  </si>
  <si>
    <t>Công tác xã hội</t>
  </si>
  <si>
    <t>Nguyễn Thị Thanh Thanh</t>
  </si>
  <si>
    <t>Nguyễn Văn Trung</t>
  </si>
  <si>
    <t>LSĐCSVN</t>
  </si>
  <si>
    <t>Ông Thị Mai Thương</t>
  </si>
  <si>
    <t>Xã hội học</t>
  </si>
  <si>
    <t>Phạm Thị Oanh</t>
  </si>
  <si>
    <t>Phan Thị Thúy Hà</t>
  </si>
  <si>
    <t>Phùng Văn Nam</t>
  </si>
  <si>
    <t>Trần Thị Khánh Dung</t>
  </si>
  <si>
    <t>Công tác xã hội &amp; phát triển cộng đồng</t>
  </si>
  <si>
    <t>Trần Thị Thủy (B)</t>
  </si>
  <si>
    <t>Võ Thị Anh Mai</t>
  </si>
  <si>
    <t>Võ Thị Cẩm Ly</t>
  </si>
  <si>
    <t>Bùi Hạnh Phúc</t>
  </si>
  <si>
    <t>Khoa Luật học</t>
  </si>
  <si>
    <t>Luật học</t>
  </si>
  <si>
    <t>LL&amp;LS Nhà nước PL</t>
  </si>
  <si>
    <t>Bùi Thị Phương Quỳnh</t>
  </si>
  <si>
    <t>Cao Thị Ngọc yến</t>
  </si>
  <si>
    <t>LL về NN&amp;PL</t>
  </si>
  <si>
    <t>Đặng Thị Phương Linh</t>
  </si>
  <si>
    <t>Luật hình sự</t>
  </si>
  <si>
    <t>Đinh Ngọc Thắng</t>
  </si>
  <si>
    <t>Đinh Văn Liêm</t>
  </si>
  <si>
    <t>Luật kinh tế</t>
  </si>
  <si>
    <t>Luật Hiến pháp và Luật HC</t>
  </si>
  <si>
    <t>B1 - 10/5/2012</t>
  </si>
  <si>
    <t>CCLLCT 2022</t>
  </si>
  <si>
    <t>Đoàn Minh Trang</t>
  </si>
  <si>
    <t>Luật + SP Toán</t>
  </si>
  <si>
    <t>Hồ Thị Nga</t>
  </si>
  <si>
    <t>Hồ Trọng Hữu</t>
  </si>
  <si>
    <t>Tội phạm học &amp; phòng ngừa tội phạm</t>
  </si>
  <si>
    <t>Ngô Thị Thu Hoài</t>
  </si>
  <si>
    <t>2019</t>
  </si>
  <si>
    <t>Nguyễn Thị Bích Ngọc (B)</t>
  </si>
  <si>
    <t>Luật hành chính</t>
  </si>
  <si>
    <t>Nguyễn Thị Hà (B)</t>
  </si>
  <si>
    <t>Nguyễn Thị Mai Anh</t>
  </si>
  <si>
    <t>Nguyễn Thị Mai Trang</t>
  </si>
  <si>
    <t>Luật Hình sự</t>
  </si>
  <si>
    <t>Nguyễn Thị Thanh Trâm (B)</t>
  </si>
  <si>
    <t>Nguyễn Thị Thùy Dung</t>
  </si>
  <si>
    <t>Nguyễn Văn Đại</t>
  </si>
  <si>
    <t>Nguyễn Văn Dũng</t>
  </si>
  <si>
    <t>Luật quốc tế</t>
  </si>
  <si>
    <t>Bùi Thuận Yến</t>
  </si>
  <si>
    <t>Khoa Luật Kinh tế</t>
  </si>
  <si>
    <t>Luật dân sự</t>
  </si>
  <si>
    <t>Chu Thị Trinh</t>
  </si>
  <si>
    <t>ThS Nga</t>
  </si>
  <si>
    <t>Hà Thị Thúy</t>
  </si>
  <si>
    <t xml:space="preserve">Luật </t>
  </si>
  <si>
    <t>Hồ Thị Duyên</t>
  </si>
  <si>
    <t>Hồ Thị Hải</t>
  </si>
  <si>
    <t>Lê Hồng Hạnh</t>
  </si>
  <si>
    <t>Ngũ Thị Như Hoa</t>
  </si>
  <si>
    <t>Nguyễn Mai Ly</t>
  </si>
  <si>
    <t>Nguyễn Thị Hồng Nhật</t>
  </si>
  <si>
    <t>Nguyễn Thị Phương Thảo (C)</t>
  </si>
  <si>
    <t>Nguyễn Thị Phương Thảo (D)</t>
  </si>
  <si>
    <t>X</t>
  </si>
  <si>
    <t>Nguyễn Thị Thanh (C)</t>
  </si>
  <si>
    <t>Phạm Thị Huyền Sang</t>
  </si>
  <si>
    <t>ThS nước ngoài</t>
  </si>
  <si>
    <t>Phạm Thị Thúy Liễu</t>
  </si>
  <si>
    <t>Phan Nữ Hiền Oanh</t>
  </si>
  <si>
    <t>Trần Thị Vân Trà</t>
  </si>
  <si>
    <t>Lê Thị Hồng Phương (B)</t>
  </si>
  <si>
    <t>Văn phòng Trường</t>
  </si>
  <si>
    <t>Lịch sử Việt Nam</t>
  </si>
  <si>
    <t>Lê Thị Lý</t>
  </si>
  <si>
    <t>Thái Thị Ngọc Loan</t>
  </si>
  <si>
    <t>LL văn học</t>
  </si>
  <si>
    <t>Trần Thị Nhung</t>
  </si>
  <si>
    <t>Võ Thị Thúy Hằng</t>
  </si>
  <si>
    <t>Đặng Thúy Anh</t>
  </si>
  <si>
    <t>Trường Kinh tế</t>
  </si>
  <si>
    <t>Khoa Kế toán</t>
  </si>
  <si>
    <t>Kế toán kiểm toán</t>
  </si>
  <si>
    <t>Kế toán kiểm toán &amp; phân tích</t>
  </si>
  <si>
    <t>Cử nhân</t>
  </si>
  <si>
    <t>Đào Thị Loan</t>
  </si>
  <si>
    <t>Đường Thị Quỳnh Liên</t>
  </si>
  <si>
    <t>Hồ Mỹ Hạnh</t>
  </si>
  <si>
    <t>Ngô Thị Khánh Linh</t>
  </si>
  <si>
    <t>Kinh doanh &amp; quản lý/Kế toán kiểm toán &amp; phân tích</t>
  </si>
  <si>
    <t>Nguyễn Anh Tú</t>
  </si>
  <si>
    <t>Nguyễn Thị Bích Thủy (A)</t>
  </si>
  <si>
    <t>Nguyễn Thị Diệu Thúy</t>
  </si>
  <si>
    <t>Nguyễn Thị Hạnh Duyên</t>
  </si>
  <si>
    <t>Nguyễn Thị Mai Lê</t>
  </si>
  <si>
    <t>Nguyễn Thị Thanh Hòa</t>
  </si>
  <si>
    <t>Kế toán</t>
  </si>
  <si>
    <t>B2/2017
Cử nhân</t>
  </si>
  <si>
    <t>Phạm Thị Kim Yến</t>
  </si>
  <si>
    <t>Phạm Thị Thúy Hằng</t>
  </si>
  <si>
    <t>Phan Thị Nhật Linh</t>
  </si>
  <si>
    <t>Trương Thị Hoài</t>
  </si>
  <si>
    <t>Cao Thị Thanh Vân</t>
  </si>
  <si>
    <t>Kinh tế đầu tư</t>
  </si>
  <si>
    <t>Lê Vũ Sao Mai</t>
  </si>
  <si>
    <t>B - 20/6/2006</t>
  </si>
  <si>
    <t>Lương Thị Quỳnh Mai</t>
  </si>
  <si>
    <t>Kinh doanh quốc tế</t>
  </si>
  <si>
    <t>Nguyễn Mai Hường</t>
  </si>
  <si>
    <t>Nguyễn Thế Lân</t>
  </si>
  <si>
    <t>Kinh tế nông nghiệp &amp; phát triển nông thôn</t>
  </si>
  <si>
    <t>Kinh tế phát triển quốc tế</t>
  </si>
  <si>
    <t>Nguyễn Thị Bích Liên</t>
  </si>
  <si>
    <t>Nguyễn Thị Hải Yến (B)</t>
  </si>
  <si>
    <t>Nguyễn Thị Minh Phượng</t>
  </si>
  <si>
    <t>Kinh tế nông nghiệp</t>
  </si>
  <si>
    <t>Kinh tế phát triển</t>
  </si>
  <si>
    <t>Nguyễn Thị Thúy Quỳnh</t>
  </si>
  <si>
    <t>Kinh tế thương maị</t>
  </si>
  <si>
    <t>Nguyễn Thị Thúy Vinh</t>
  </si>
  <si>
    <t>Nguyễn Thị Tiếng</t>
  </si>
  <si>
    <t>Nguyễn Văn Quỳnh (A)</t>
  </si>
  <si>
    <t>Thái Thị Kim Oanh</t>
  </si>
  <si>
    <t>Trần Thị Hoàng Mai</t>
  </si>
  <si>
    <t>B - 31/12/2001</t>
  </si>
  <si>
    <t>Trần Thị Hồng Lam</t>
  </si>
  <si>
    <t>Kinh tế Chính trị</t>
  </si>
  <si>
    <t>Trần Thị Thanh Tâm</t>
  </si>
  <si>
    <t>Kinh tế quốc tế</t>
  </si>
  <si>
    <t>Kinh tế học</t>
  </si>
  <si>
    <t>Trần Thị Thanh Thủy</t>
  </si>
  <si>
    <t>Đỗ Thị Phi Hoài</t>
  </si>
  <si>
    <t>Hồ Thị Diệu ánh</t>
  </si>
  <si>
    <t>B - 31/7/2001</t>
  </si>
  <si>
    <t>Hoàng Thị Cẩm Thương</t>
  </si>
  <si>
    <t>Trần Diệu Linh</t>
  </si>
  <si>
    <t>Thạc sỹ ở Anh</t>
  </si>
  <si>
    <t>Trần Quang Bách</t>
  </si>
  <si>
    <t>Quản trị kinh doanh tổng hợp</t>
  </si>
  <si>
    <t>B2 - 23/9/2020</t>
  </si>
  <si>
    <t>Trần Thị Lê Na</t>
  </si>
  <si>
    <t>Thương mại Quốc tế</t>
  </si>
  <si>
    <t>Trần Văn Hào</t>
  </si>
  <si>
    <t>Quản trị kinh doanh CN &amp; XD</t>
  </si>
  <si>
    <t>Bành Thị Thảo</t>
  </si>
  <si>
    <t>Khoa Tài chính ngân hàng</t>
  </si>
  <si>
    <t>Ngân hàng thương mại</t>
  </si>
  <si>
    <t>IELTS 6.0
)31/1/2018</t>
  </si>
  <si>
    <t>Đặng Thành Cương</t>
  </si>
  <si>
    <t>Tài chính tín dụng &amp; lưu thông tiền tệ</t>
  </si>
  <si>
    <t>kinh tế/kinh tế Tài chính ngân hàng</t>
  </si>
  <si>
    <t>Đoàn Thị Ngọc Hân</t>
  </si>
  <si>
    <t>Tài chính doanh nghiệp</t>
  </si>
  <si>
    <t>Hoàng Thị Thanh Huyền</t>
  </si>
  <si>
    <t>Hoàng Thị Việt</t>
  </si>
  <si>
    <t>Ngô Hồng Nhung</t>
  </si>
  <si>
    <t>Thị trường chứng khoán</t>
  </si>
  <si>
    <t>Nguyễn Đình Tiến</t>
  </si>
  <si>
    <t>Ngân hàng</t>
  </si>
  <si>
    <t>IELTS 6.0</t>
  </si>
  <si>
    <t>Nguyễn Thanh Huyền (A)</t>
  </si>
  <si>
    <t>Nguyễn Thị Anh Giang</t>
  </si>
  <si>
    <t>Nguyễn Thị Bích Thủy (B)</t>
  </si>
  <si>
    <t>Nguyễn Thị Yến</t>
  </si>
  <si>
    <t>IELTS 6.0
21.12.2018</t>
  </si>
  <si>
    <t>Trần Thị Lưu Tâm</t>
  </si>
  <si>
    <t>Thanh toán quốc tế</t>
  </si>
  <si>
    <t>Trịnh Thị Hằng</t>
  </si>
  <si>
    <t>Đào Thị Lợi</t>
  </si>
  <si>
    <t>Lê Như Lai</t>
  </si>
  <si>
    <t>Lê Thị Hồng Phương (A)</t>
  </si>
  <si>
    <t>Nguyễn Thị Linh</t>
  </si>
  <si>
    <t>Trần Thanh Huyền</t>
  </si>
  <si>
    <t>Đo lường và đánh giá trong giáo dục</t>
  </si>
  <si>
    <t>Đặng Thị Lê Na</t>
  </si>
  <si>
    <t>Trường Mầm non thực hành</t>
  </si>
  <si>
    <t>Tổ Mầm non</t>
  </si>
  <si>
    <t>Dương Thị Nga</t>
  </si>
  <si>
    <t>V.07.02.04</t>
  </si>
  <si>
    <t>GVMN hạng II 7/3/2020</t>
  </si>
  <si>
    <t>Nguyễn Thị Bích Lê</t>
  </si>
  <si>
    <t>Đào Thị Hồng Thơm</t>
  </si>
  <si>
    <t>Tổ Mầm non 1</t>
  </si>
  <si>
    <t>Nguyễn Minh Thương</t>
  </si>
  <si>
    <t>Nguyễn Thị Hồng</t>
  </si>
  <si>
    <t>V.07.02.06</t>
  </si>
  <si>
    <t>GVMN hạng III 3/7/2020</t>
  </si>
  <si>
    <t>Nguyễn Thị Hường</t>
  </si>
  <si>
    <t>Nguyễn Thị Hường (B)</t>
  </si>
  <si>
    <t>V.07.02.05</t>
  </si>
  <si>
    <t>Nguyễn Thị Nhung</t>
  </si>
  <si>
    <t>SP tiếng Anh</t>
  </si>
  <si>
    <t>Nguyễn Thị Tâm (B)</t>
  </si>
  <si>
    <t>Nguyễn Thị Thủy (B)</t>
  </si>
  <si>
    <t>Phạm Thị Nguyệt Minh</t>
  </si>
  <si>
    <t>Phạm Thị Phúc</t>
  </si>
  <si>
    <t>Phan Thị Nhàn</t>
  </si>
  <si>
    <t>Trần Thị Hồng Ngọc</t>
  </si>
  <si>
    <t>Trần Thị Thanh Xuân (B)</t>
  </si>
  <si>
    <t>Nguyễn Thị Thanh Dung</t>
  </si>
  <si>
    <t>SP Giáo dục mầm non</t>
  </si>
  <si>
    <t>Ngô Thị Thương</t>
  </si>
  <si>
    <t>Tổ Mầm non 2</t>
  </si>
  <si>
    <t>Nguyễn Thị Hải</t>
  </si>
  <si>
    <t>Nguyễn Thị Huyền (B)</t>
  </si>
  <si>
    <t>Nguyễn Thị Linh Xuân</t>
  </si>
  <si>
    <t>Nguyễn Thị Mỹ Linh</t>
  </si>
  <si>
    <t>Nguyễn Thị Ngọc</t>
  </si>
  <si>
    <t>Nguyễn Thị Uyên (B)</t>
  </si>
  <si>
    <t>Trần ái Linh</t>
  </si>
  <si>
    <t>Trương Thị Quỳnh Trang</t>
  </si>
  <si>
    <t>Nguyễn Đắc Quỳnh Nga</t>
  </si>
  <si>
    <t>Chu Thị Tơ</t>
  </si>
  <si>
    <t>Tổ Mầm non 3</t>
  </si>
  <si>
    <t>Đinh Thị Hằng</t>
  </si>
  <si>
    <t>Nguyễn Thị Bé</t>
  </si>
  <si>
    <t>SP mầm non</t>
  </si>
  <si>
    <t>Nguyễn Thị Châu (B)</t>
  </si>
  <si>
    <t>Nguyễn Thị Dung (A)</t>
  </si>
  <si>
    <t>Nguyễn Thị Hòa (A)</t>
  </si>
  <si>
    <t>Nguyễn Thị Thanh Hảo</t>
  </si>
  <si>
    <t>Tạ Thị Thùy Dung</t>
  </si>
  <si>
    <t>Đối tượng 3</t>
  </si>
  <si>
    <t>Thái Thị Thảo</t>
  </si>
  <si>
    <t>Trương Thị Hiên</t>
  </si>
  <si>
    <t>Tiểu học_SP</t>
  </si>
  <si>
    <t>Trương Thị Hướng</t>
  </si>
  <si>
    <t>Nguyễn Duy Thìn</t>
  </si>
  <si>
    <t>VP Trường MNTH</t>
  </si>
  <si>
    <t>Nguyễn Sỹ Hùng</t>
  </si>
  <si>
    <t>Nguyễn Thị Hà Giang (C)</t>
  </si>
  <si>
    <t>Nguyễn Thị Hoàng Nga</t>
  </si>
  <si>
    <t>Nguyễn Trọng Duyên</t>
  </si>
  <si>
    <t>Đinh Thị Dung</t>
  </si>
  <si>
    <t>Lương Thị Thành Vinh</t>
  </si>
  <si>
    <t>Trường Sư phạm</t>
  </si>
  <si>
    <t>Nguyễn Thị Hoài (A)</t>
  </si>
  <si>
    <t>Nguyễn Thị Mai Lan</t>
  </si>
  <si>
    <t>Địa lý tự nhiên</t>
  </si>
  <si>
    <t>Nguyễn Thị Trang Thanh</t>
  </si>
  <si>
    <t>Địa lý kinh tế - Chính trị</t>
  </si>
  <si>
    <t>Nguyễn Thị Việt Hà</t>
  </si>
  <si>
    <t>Giáo dục học/LL&amp;PP dạy học bộ môn Địa lý</t>
  </si>
  <si>
    <t>Khoa học giáo dục/LL&amp;PP dạy học bộ môn Địa lý</t>
  </si>
  <si>
    <t>Đợt 3 năm 2017</t>
  </si>
  <si>
    <t>Nguyễn Văn Đông</t>
  </si>
  <si>
    <t>Tiếng Pháp/A2</t>
  </si>
  <si>
    <t>Phạm Vũ Chung</t>
  </si>
  <si>
    <t>Địa lý tài nguyên &amp; môi trường</t>
  </si>
  <si>
    <t>Võ Thị Thu Hà (A)</t>
  </si>
  <si>
    <t>Võ Thị Vinh</t>
  </si>
  <si>
    <t>Giáo dục học/LL&amp;PPDH bộ môn Địa lý</t>
  </si>
  <si>
    <t>Bùi Thị Cần</t>
  </si>
  <si>
    <t>Đợt 10/2016</t>
  </si>
  <si>
    <t>Dương Thị Mai Hoa</t>
  </si>
  <si>
    <t>Hoàng Thị Nga (A)</t>
  </si>
  <si>
    <t>Lê Thị Nam An</t>
  </si>
  <si>
    <t>Nguyễn Thái Sơn (A)</t>
  </si>
  <si>
    <t>Nguyễn Thị Diệp</t>
  </si>
  <si>
    <t>Nguyễn Thị Hải Yến (A)</t>
  </si>
  <si>
    <t>KTCT</t>
  </si>
  <si>
    <t>Nguyễn Thị Kim Thi</t>
  </si>
  <si>
    <t>PPGD bộ môn GD chính trị</t>
  </si>
  <si>
    <t>Nguyễn Thị Mỹ Hương</t>
  </si>
  <si>
    <t>Phan Huy Chính</t>
  </si>
  <si>
    <t>Phan Thị Nhuần</t>
  </si>
  <si>
    <t>Trần Cao Nguyên</t>
  </si>
  <si>
    <t>Trần Thị Hạnh</t>
  </si>
  <si>
    <t>Nguyễn Thị Kim Chi</t>
  </si>
  <si>
    <t>LL&amp;PPDH GDCT</t>
  </si>
  <si>
    <t>CC UDCNTTCB 8/10/2019</t>
  </si>
  <si>
    <t>Nguyễn Thị Kỳ</t>
  </si>
  <si>
    <t>Khoa Giáo dục mầm non</t>
  </si>
  <si>
    <t>Nguyễn Thị Thu Hạnh</t>
  </si>
  <si>
    <t>Giáo dục học /Giáo dục mầm non</t>
  </si>
  <si>
    <t>LL&amp;LS GD</t>
  </si>
  <si>
    <t>Phạm Thị Hải Châu</t>
  </si>
  <si>
    <t>Toán học/Hình học Topo</t>
  </si>
  <si>
    <t>Phan Huy Hà</t>
  </si>
  <si>
    <t>SP âm nhạc</t>
  </si>
  <si>
    <t>Phan Thị Quỳnh Trang</t>
  </si>
  <si>
    <t>Trần Thị Hoàng Yến</t>
  </si>
  <si>
    <t>Văn</t>
  </si>
  <si>
    <t>Ngôn ngữ &amp; văn học</t>
  </si>
  <si>
    <t>Ngôn ngữ học/Ngôn ngữ &amp; văn học</t>
  </si>
  <si>
    <t>Trần Thị Thúy Nga (A)</t>
  </si>
  <si>
    <t>Giáo dục học/Giáo dục mầm non</t>
  </si>
  <si>
    <t>Võ Trọng Vinh</t>
  </si>
  <si>
    <t>Văn học nghệ thuật</t>
  </si>
  <si>
    <t>Chu Thị Hà Thanh</t>
  </si>
  <si>
    <t>Khoa Giáo dục Tiểu học</t>
  </si>
  <si>
    <t>KHXH&amp;NV/Ngữ văn</t>
  </si>
  <si>
    <t>Chu Thị Thủy An</t>
  </si>
  <si>
    <t>Khoa học SP/Ngữ văn</t>
  </si>
  <si>
    <t>KHXH&amp;NV/LL ngôn ngữ</t>
  </si>
  <si>
    <t>Ngữ văn/LL ngôn ngữ</t>
  </si>
  <si>
    <t>C -17/6/1995</t>
  </si>
  <si>
    <t>B - 9/9/1995</t>
  </si>
  <si>
    <t>Nguyễn Thị Châu Giang</t>
  </si>
  <si>
    <t>Nguyễn Thị Phương Nhung (A)</t>
  </si>
  <si>
    <t xml:space="preserve">Giáo dục học </t>
  </si>
  <si>
    <t>Nguyễn Thị Phương Nhung (B)</t>
  </si>
  <si>
    <t>Toán học/Đại số &amp; lý thuyết số</t>
  </si>
  <si>
    <t>LL&amp;PPDH bộ môn toán</t>
  </si>
  <si>
    <t>Nguyễn Thị Thanh Giang</t>
  </si>
  <si>
    <t>V.07.05.15</t>
  </si>
  <si>
    <t>Nghệ thuật âm nhạc</t>
  </si>
  <si>
    <t>Văn hóa học/Nghệ thuật âm nhạc</t>
  </si>
  <si>
    <t>Nguyễn Tiến Dũng (B)</t>
  </si>
  <si>
    <t>Phan Anh Tuấn</t>
  </si>
  <si>
    <t>Total 615</t>
  </si>
  <si>
    <t>Phan Hữu Tiệp</t>
  </si>
  <si>
    <t>Thái Mạnh Thủy</t>
  </si>
  <si>
    <t>Văn hóa học/Mỹ thuật</t>
  </si>
  <si>
    <t>Thái Thị Đào</t>
  </si>
  <si>
    <t>Tiểu học</t>
  </si>
  <si>
    <t>Cao Cự Giác</t>
  </si>
  <si>
    <t>Đậu Xuân Đức</t>
  </si>
  <si>
    <t>Hóa hữu cơ</t>
  </si>
  <si>
    <t>Đinh Thị Huyền Trang</t>
  </si>
  <si>
    <t>Đinh Thị Trường Giang</t>
  </si>
  <si>
    <t>Lê Đức Giang</t>
  </si>
  <si>
    <t>Nguyễn Hoàng Hào</t>
  </si>
  <si>
    <t xml:space="preserve">Hóa lý &amp; hóa lý thuyết </t>
  </si>
  <si>
    <t>Nguyễn Thị Chung (A)</t>
  </si>
  <si>
    <t>Nguyễn Thị Diễm Hằng</t>
  </si>
  <si>
    <t>Nguyễn Thị Phương Thảo (F)</t>
  </si>
  <si>
    <t>Phan Thị Hồng Tuyết</t>
  </si>
  <si>
    <t>Khoa học/Hoá vô cơ</t>
  </si>
  <si>
    <t>Hóa học/Hoá vô cơ</t>
  </si>
  <si>
    <t>Phan Thị Minh Huyền</t>
  </si>
  <si>
    <t>Phan Thị Thùy</t>
  </si>
  <si>
    <t>Trương Thị Bình Giang</t>
  </si>
  <si>
    <t>Đặng Như Thường</t>
  </si>
  <si>
    <t>Dương Thị Thanh Hải</t>
  </si>
  <si>
    <t>Hoàng Thị Hải Yến</t>
  </si>
  <si>
    <t>Lê Thế Cường</t>
  </si>
  <si>
    <t>Lịch sử thế giới cận đại &amp; hiện đại</t>
  </si>
  <si>
    <t>TCLLCT (2019) CCLLCT 2020</t>
  </si>
  <si>
    <t>Mai Phương Ngọc</t>
  </si>
  <si>
    <t>Mai Thị Thanh Nga</t>
  </si>
  <si>
    <t>B2 (KS 3/2020)
Cử nhân</t>
  </si>
  <si>
    <t>Nguyễn Quang Hồng</t>
  </si>
  <si>
    <t>Nguyễn Thị Duyên (A)</t>
  </si>
  <si>
    <t>Giáo dục học/LL&amp;PP dạy học BM Lịch sử</t>
  </si>
  <si>
    <t>Nguyễn Thị Hà (A)</t>
  </si>
  <si>
    <t>KHXH&amp;NV/LL&amp;PP dạy học BM Lịch sử</t>
  </si>
  <si>
    <t>Nguyễn Văn Tuấn (A)</t>
  </si>
  <si>
    <t>Tôn Nữ Hải Yến</t>
  </si>
  <si>
    <t>Trần Vũ Tài</t>
  </si>
  <si>
    <t>Biện Thị Quỳnh Nga</t>
  </si>
  <si>
    <t>Ngữ văn/Văn học Việt Nam</t>
  </si>
  <si>
    <t>Biện Văn Điền</t>
  </si>
  <si>
    <t>KHXH&amp;NV/Văn học Việt Nam</t>
  </si>
  <si>
    <t>Đặng Hoàng Oanh</t>
  </si>
  <si>
    <t xml:space="preserve">LL văn học </t>
  </si>
  <si>
    <t>Hồ Thị Vân Anh</t>
  </si>
  <si>
    <t>Ngữ văn/Văn học nước ngoài</t>
  </si>
  <si>
    <t>Hoàng Trọng Canh</t>
  </si>
  <si>
    <t xml:space="preserve">KHXH&amp;NV/LL ngôn ngữ </t>
  </si>
  <si>
    <t xml:space="preserve">Ngữ văn/LL ngôn ngữ </t>
  </si>
  <si>
    <t>Lê Thanh Nga</t>
  </si>
  <si>
    <t>Lê Thị Hồ Quang</t>
  </si>
  <si>
    <t>KHXH&amp;NV</t>
  </si>
  <si>
    <t>Lê Thị Sao Chi</t>
  </si>
  <si>
    <t>Lưu Thị Trường Giang</t>
  </si>
  <si>
    <t>Ngô Thị Quỳnh Nga</t>
  </si>
  <si>
    <t>Nguyễn Thị Hoa Lê</t>
  </si>
  <si>
    <t>Hán nôm</t>
  </si>
  <si>
    <t>Nguyễn Thị Hoài Thu</t>
  </si>
  <si>
    <t>Nguyễn Thị Khánh Chi</t>
  </si>
  <si>
    <t xml:space="preserve">Ngôn ngữ học/LL ngôn ngữ </t>
  </si>
  <si>
    <t>Nguyễn Thị Ngọc Hà (A)</t>
  </si>
  <si>
    <t>KHXH&amp;NV/Văn hóa học</t>
  </si>
  <si>
    <t>Văn hóa dân gian</t>
  </si>
  <si>
    <t>Nguyễn Thị Thanh Hiếu</t>
  </si>
  <si>
    <t>SP ngữ văn</t>
  </si>
  <si>
    <t>Văn học Bắc Mỹ</t>
  </si>
  <si>
    <t>ĐT 4 - 2018, ĐT 3 - 2019</t>
  </si>
  <si>
    <t>Nguyễn Thị Thanh Trâm (A)</t>
  </si>
  <si>
    <t>Văn học dân gian</t>
  </si>
  <si>
    <t>Nguyễn Thị Xuân Quỳnh</t>
  </si>
  <si>
    <t>Văn học nước ngoài</t>
  </si>
  <si>
    <t>Ielts 6.0
(11/2019)</t>
  </si>
  <si>
    <t>Trần Thị Ly Na</t>
  </si>
  <si>
    <t>Ngôn ngữ Việt Nam</t>
  </si>
  <si>
    <t>Đào Thị Minh Châu</t>
  </si>
  <si>
    <t>Hồ Anh Tuấn</t>
  </si>
  <si>
    <t>Khoa học sinh học</t>
  </si>
  <si>
    <t>TS Mônđôva</t>
  </si>
  <si>
    <t>Lê Quang Vượng</t>
  </si>
  <si>
    <t>Sinh lý hóa sinh</t>
  </si>
  <si>
    <t>TS Đài Loan</t>
  </si>
  <si>
    <t>Lê Thị Hương</t>
  </si>
  <si>
    <t>Lê Thị Thúy Hà (B)</t>
  </si>
  <si>
    <t>Nguyễn Đình Nhâm</t>
  </si>
  <si>
    <t>LL&amp;PPDH bộ môn Sinh học</t>
  </si>
  <si>
    <t>Nguyễn Thị Giang An</t>
  </si>
  <si>
    <t>KH tự nhiên</t>
  </si>
  <si>
    <t>Sinh học/KH tự nhiên</t>
  </si>
  <si>
    <t>Nguyễn Thị Thảo</t>
  </si>
  <si>
    <t>Sinh học/CN sinh học</t>
  </si>
  <si>
    <t>B2 (KS 3.2020)</t>
  </si>
  <si>
    <t>Nguyễn Thị Việt</t>
  </si>
  <si>
    <t>Côn trùng học</t>
  </si>
  <si>
    <t>Ông Vĩnh An</t>
  </si>
  <si>
    <t>Phạm Thị Như Quỳnh</t>
  </si>
  <si>
    <t>Sinh học/Hóa sinh</t>
  </si>
  <si>
    <t>Phan Xuân Thiệu</t>
  </si>
  <si>
    <t>Hóa sinh</t>
  </si>
  <si>
    <t>TS Rumania</t>
  </si>
  <si>
    <t>Tôn Thị Bích Hoài</t>
  </si>
  <si>
    <t>GiảI phẩu động vật</t>
  </si>
  <si>
    <t>Trần Huyền Trang</t>
  </si>
  <si>
    <t>Di truyền</t>
  </si>
  <si>
    <t>Trần Thị Gái</t>
  </si>
  <si>
    <t>Khoa học giáo dục/LL&amp;PPDH bộ môn Sinh học</t>
  </si>
  <si>
    <t>Bùi Thị Thùy Dương</t>
  </si>
  <si>
    <t>Bùi Văn Hùng</t>
  </si>
  <si>
    <t>Giáo dục học/LL &amp; lịch sử giáo dục học</t>
  </si>
  <si>
    <t xml:space="preserve">Quản lý giáo dục </t>
  </si>
  <si>
    <t>GVSP QLGD chủ chốt</t>
  </si>
  <si>
    <t>B - 1/10/2006</t>
  </si>
  <si>
    <t>Chế Thị Hải Linh</t>
  </si>
  <si>
    <t>Dương Thị Linh</t>
  </si>
  <si>
    <t>Tâm lý giáo dục</t>
  </si>
  <si>
    <t>Dương Thị Thanh Thanh</t>
  </si>
  <si>
    <t>Tâm lý học/Tâm lý giáo dục</t>
  </si>
  <si>
    <t>Tâm lý học</t>
  </si>
  <si>
    <t>Lê Thục Anh</t>
  </si>
  <si>
    <t>Nguyễn Như An</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</si>
  <si>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</si>
  <si>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</si>
  <si>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</si>
  <si>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</si>
  <si>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</si>
  <si>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</si>
  <si>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</si>
  <si>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Nguyễn Thị Quỳnh Anh</t>
  </si>
  <si>
    <t>Giáo dục học/LL &amp; Lích sử Giáo dục học</t>
  </si>
  <si>
    <t>Nguyễn Thị Thu Hằng (A)</t>
  </si>
  <si>
    <t>Nguyễn Trung Kiền</t>
  </si>
  <si>
    <t>Nguyễn Việt Phương</t>
  </si>
  <si>
    <t>Phạm Lê Cường</t>
  </si>
  <si>
    <t>Phan Quốc Lâm</t>
  </si>
  <si>
    <t>KHXH&amp;NV/Tâm lý giáo dục</t>
  </si>
  <si>
    <t>Nga: C; Pháp: A</t>
  </si>
  <si>
    <t>Trần Hằng Ly</t>
  </si>
  <si>
    <t>Tâm lý học chuyên ngành</t>
  </si>
  <si>
    <t>Trần Mỹ Linh</t>
  </si>
  <si>
    <t>Tâm lý - Giáo dục</t>
  </si>
  <si>
    <t>Nguyễn Bùi Hậu</t>
  </si>
  <si>
    <t>Khoa Tin học</t>
  </si>
  <si>
    <t>Hệ thống thông tin</t>
  </si>
  <si>
    <t>Phạm Thị Thu Hiền</t>
  </si>
  <si>
    <t>Phan Lê Na</t>
  </si>
  <si>
    <t>Khoa học/Toán</t>
  </si>
  <si>
    <t>Toán</t>
  </si>
  <si>
    <t>TS CNTT</t>
  </si>
  <si>
    <t>Trần Thị Kim Oanh</t>
  </si>
  <si>
    <t>SP Toán học</t>
  </si>
  <si>
    <t>Cao học Công nghệ Thông tin</t>
  </si>
  <si>
    <t>Trần Xuân Hào</t>
  </si>
  <si>
    <t>Đào Thị Thanh Hà</t>
  </si>
  <si>
    <t>Đậu Hồng Quân</t>
  </si>
  <si>
    <t>Đinh Huy Hoàng</t>
  </si>
  <si>
    <t>Đinh Thanh Giang</t>
  </si>
  <si>
    <t>Hình học &amp; tôpô</t>
  </si>
  <si>
    <t>TS Bồ Đào Nha</t>
  </si>
  <si>
    <t>Dương Xuân Giáp</t>
  </si>
  <si>
    <t>Lê Văn Thành (A)</t>
  </si>
  <si>
    <t>Nguyễn Chiến Thắng</t>
  </si>
  <si>
    <t>PPGD Toán</t>
  </si>
  <si>
    <t>PPDH Toán</t>
  </si>
  <si>
    <t>ToTal 550</t>
  </si>
  <si>
    <t>Nguyễn Duy Bình (A)</t>
  </si>
  <si>
    <t>Nguyễn Hữu Quang</t>
  </si>
  <si>
    <t>Nguyễn Huy Chiêu</t>
  </si>
  <si>
    <t>Toán giải tích/Lý thuyết tối ưu</t>
  </si>
  <si>
    <t>IELTS 5.5
(5.6.2019)</t>
  </si>
  <si>
    <t>Nguyễn Ngọc Bích</t>
  </si>
  <si>
    <t>Nguyễn Quốc Thơ</t>
  </si>
  <si>
    <t>Nguyễn Thành Quang</t>
  </si>
  <si>
    <t>Nguyễn Thị Hồng Loan</t>
  </si>
  <si>
    <t>Nguyễn Thị Mỹ Hằng</t>
  </si>
  <si>
    <t>Nguyễn Thị Ngọc Diệp</t>
  </si>
  <si>
    <t>Nguyễn Thị Quỳnh Trang (C)</t>
  </si>
  <si>
    <t>Nguyễn Thị Thế</t>
  </si>
  <si>
    <t>TS CHLB Đức</t>
  </si>
  <si>
    <t>Nguyễn Trần Thuận</t>
  </si>
  <si>
    <t>TS Phần Lan</t>
  </si>
  <si>
    <t>Nguyễn Văn Đức</t>
  </si>
  <si>
    <t>Nguyễn Văn Quảng</t>
  </si>
  <si>
    <t>Giáo sư</t>
  </si>
  <si>
    <t>Thái Thị Hồng Lam</t>
  </si>
  <si>
    <t>LL&amp;PPDH Toán</t>
  </si>
  <si>
    <t>Trần Anh Nghĩa</t>
  </si>
  <si>
    <t>Toán Lí</t>
  </si>
  <si>
    <t>Trương Thị Dung</t>
  </si>
  <si>
    <t>Võ Thị Hồng Vân</t>
  </si>
  <si>
    <t>TS Mỹ</t>
  </si>
  <si>
    <t>Vũ Thị Hồng Thanh</t>
  </si>
  <si>
    <t>Chu Văn Lanh</t>
  </si>
  <si>
    <t>Đinh Xuân Khoa</t>
  </si>
  <si>
    <t>Đỗ Thanh Thùy</t>
  </si>
  <si>
    <t>B1 (2.2019)</t>
  </si>
  <si>
    <t>Đoàn Thế Ngô Vinh</t>
  </si>
  <si>
    <t>Hoàng Văn Thụy</t>
  </si>
  <si>
    <t>Lê Cảnh Trung</t>
  </si>
  <si>
    <t>Vật lý_SP</t>
  </si>
  <si>
    <t>Lê Văn Đoài</t>
  </si>
  <si>
    <t>Lê Văn Vinh</t>
  </si>
  <si>
    <t>LL &amp; PPGD bộ môn Vật lý</t>
  </si>
  <si>
    <t>Nguyễn Thành Công</t>
  </si>
  <si>
    <t>Vật lý hạt nhân nguyên tử</t>
  </si>
  <si>
    <t>IELTS 630</t>
  </si>
  <si>
    <t>Nguyễn Thị Nhị</t>
  </si>
  <si>
    <t>LL&amp;PP dạy học BM Vật lý/Quang học</t>
  </si>
  <si>
    <t>Khoa học Giáo dục/LL&amp;PP dạy học BM Vật lý</t>
  </si>
  <si>
    <t>Bùi Thị Linh</t>
  </si>
  <si>
    <t>Trung tâm Bồi dưỡng Nghiệp vụ sư phạm</t>
  </si>
  <si>
    <t xml:space="preserve">Văn học </t>
  </si>
  <si>
    <t>Bùi Thị Quỳnh Sương</t>
  </si>
  <si>
    <t>Lê Duy Linh</t>
  </si>
  <si>
    <t>Sinh học/Thực vật học</t>
  </si>
  <si>
    <t>Nguyễn Thanh Mỹ</t>
  </si>
  <si>
    <t>Sinh lý học thực vật</t>
  </si>
  <si>
    <t>Phạm Thị Tuyên</t>
  </si>
  <si>
    <t>Trần Thị Quỳnh Yên</t>
  </si>
  <si>
    <t>Trần Thị Vân Anh (B)</t>
  </si>
  <si>
    <t>Bùi Thị Quỳnh Hoa</t>
  </si>
  <si>
    <t>Tiếng Nga (B)</t>
  </si>
  <si>
    <t>Đặng Thị Tình</t>
  </si>
  <si>
    <t>Đinh Văn Đức</t>
  </si>
  <si>
    <t>Đoàn Thị Thúy Hà</t>
  </si>
  <si>
    <t>Lưu Tiến Hưng</t>
  </si>
  <si>
    <t>B - 26/2/1996</t>
  </si>
  <si>
    <t>Nguyễn Thị Đạm</t>
  </si>
  <si>
    <t>Nguyễn Thị Hương (D)</t>
  </si>
  <si>
    <t>Nguyễn Thị Kim Dung</t>
  </si>
  <si>
    <t>Nguyễn Thị Phương Thảo (A)</t>
  </si>
  <si>
    <t>Toán học/LTXS&amp;TK toán học</t>
  </si>
  <si>
    <t>Phạm Xuân Chung</t>
  </si>
  <si>
    <t>Trường THPT Chuyên</t>
  </si>
  <si>
    <t>Lê Thị Hiền Anh</t>
  </si>
  <si>
    <t>Tổ Anh</t>
  </si>
  <si>
    <t>LL&amp;PPDH bộ môn Tiếng Anh</t>
  </si>
  <si>
    <t>GV THPT hạng II 2/10/2018</t>
  </si>
  <si>
    <t>Lê Việt Hương</t>
  </si>
  <si>
    <t>Nguyễn Thị Thúy Hà (B)</t>
  </si>
  <si>
    <t>Phạm Xuân Đạt</t>
  </si>
  <si>
    <t>Trần Thị Lan Hương</t>
  </si>
  <si>
    <t>V.07.05.14</t>
  </si>
  <si>
    <t>LL&amp;PPGDH bộ môn tiếng Anh</t>
  </si>
  <si>
    <t>Trần Thị Thanh Hạnh</t>
  </si>
  <si>
    <t>Hồ Thị Hương Trà</t>
  </si>
  <si>
    <t>Tổ Hóa</t>
  </si>
  <si>
    <t>PPGD Hóa học</t>
  </si>
  <si>
    <t>Lương Văn Tường</t>
  </si>
  <si>
    <t>Nguyễn Thị Kim Tuyến</t>
  </si>
  <si>
    <t>Nguyễn Thị Lương Thiện</t>
  </si>
  <si>
    <t>Phan Thị Phương Thảo</t>
  </si>
  <si>
    <t>Quách Văn Long</t>
  </si>
  <si>
    <t>Đoàn Thị Hạnh</t>
  </si>
  <si>
    <t>Tổ Ngữ văn - Ngoại ngữ</t>
  </si>
  <si>
    <t>Nguyễn Thị Hương (B)</t>
  </si>
  <si>
    <t>Bùi Thị Thu Hiền</t>
  </si>
  <si>
    <t>Tổ Sinh,TD, QDQP</t>
  </si>
  <si>
    <t>Đặng Đình Hùng</t>
  </si>
  <si>
    <t>Hoàng Thị Minh Thắng</t>
  </si>
  <si>
    <t>Công nghệ Sinh học</t>
  </si>
  <si>
    <t>Nguyễn Thanh Huyền (B)</t>
  </si>
  <si>
    <t>Phạm Đình Thi</t>
  </si>
  <si>
    <t>Phạm Văn Phong</t>
  </si>
  <si>
    <t>Trần Thị Thu Dung</t>
  </si>
  <si>
    <t>Lê Thị Mai (A)</t>
  </si>
  <si>
    <t>Tổ Sử, Địa, GDCD</t>
  </si>
  <si>
    <t>Lê Thị Ngọc</t>
  </si>
  <si>
    <t>LL&amp;PPDH bộ môn Lịch sử</t>
  </si>
  <si>
    <t>Lê Thị Vân Anh (A)</t>
  </si>
  <si>
    <t>Lưu Thị Thanh Bình</t>
  </si>
  <si>
    <t>Giáo dục chính trị_SP</t>
  </si>
  <si>
    <t>Nguyễn Thị Vân (A)</t>
  </si>
  <si>
    <t>Trần Thị Kim Thành</t>
  </si>
  <si>
    <t>Lịch sử_SP</t>
  </si>
  <si>
    <t>Đặng Việt Hà</t>
  </si>
  <si>
    <t>Tổ Toán-Tin</t>
  </si>
  <si>
    <t>Lê Khánh Hưng</t>
  </si>
  <si>
    <t>Lê Mạnh Linh</t>
  </si>
  <si>
    <t>Lê Xuân Sơn</t>
  </si>
  <si>
    <t>Nguyễn ánh Dương</t>
  </si>
  <si>
    <t>Nguyễn Công Chuẩn</t>
  </si>
  <si>
    <t>PPDH bộ môn toán</t>
  </si>
  <si>
    <t>Nguyễn Đức Toàn</t>
  </si>
  <si>
    <t>LTXS&amp;TK Toán học</t>
  </si>
  <si>
    <t>Nguyễn Nhân ái</t>
  </si>
  <si>
    <t>Nguyễn Thị Đức Hiền</t>
  </si>
  <si>
    <t>Nguyễn Thị Quỳnh Xuân</t>
  </si>
  <si>
    <t>Nguyễn Thị Thủy Chi</t>
  </si>
  <si>
    <t>Nguyễn Thị Vũ Anh</t>
  </si>
  <si>
    <t>Nguyễn Trần Lâm</t>
  </si>
  <si>
    <t>Phan Viết Bắc</t>
  </si>
  <si>
    <t>SP toán</t>
  </si>
  <si>
    <t>Phan Xuân Hoài</t>
  </si>
  <si>
    <t>Từ Đức Thảo</t>
  </si>
  <si>
    <t>V.07.05.13</t>
  </si>
  <si>
    <t>Khoa học Giáo dục</t>
  </si>
  <si>
    <t>Hoàng Đình Tiến</t>
  </si>
  <si>
    <t>Tổ Tự nhiên</t>
  </si>
  <si>
    <t>Hoàng Thị Quỳnh Như</t>
  </si>
  <si>
    <t>Hoàng Thị Thúy Hương</t>
  </si>
  <si>
    <t>Hoá vô cơ</t>
  </si>
  <si>
    <t>Nguyễn Khánh Ly</t>
  </si>
  <si>
    <t>Tổ Văn</t>
  </si>
  <si>
    <t>Nguyễn Thị ánh Hồng</t>
  </si>
  <si>
    <t>Nguyễn Thị Kim Anh (B)</t>
  </si>
  <si>
    <t>Nguyễn Thị Tuyết Mai</t>
  </si>
  <si>
    <t>Phạm Thị Hoài An</t>
  </si>
  <si>
    <t>Tổ văn</t>
  </si>
  <si>
    <t>Trần Thị Ánh Nguyệt</t>
  </si>
  <si>
    <t>Trần Thị Thủy (A)</t>
  </si>
  <si>
    <t>Trần Thị Việt Hà</t>
  </si>
  <si>
    <t>Lê Đức Sửu</t>
  </si>
  <si>
    <t>Tổ Vật lý</t>
  </si>
  <si>
    <t>Nguyễn Thị Chung (B)</t>
  </si>
  <si>
    <t>Thái Đình Trung</t>
  </si>
  <si>
    <t>Trần Mạnh Cường</t>
  </si>
  <si>
    <t>Trần Mạnh Hùng</t>
  </si>
  <si>
    <t>Vũ Hoàng Phong</t>
  </si>
  <si>
    <t>LL&amp;PPDH bộ môn Vật lý</t>
  </si>
  <si>
    <t>Hồ Đức Hạnh</t>
  </si>
  <si>
    <t>Tổ Xã hội</t>
  </si>
  <si>
    <t>Hoàng Thị Tố Yên</t>
  </si>
  <si>
    <t>Hoàng Thị Khánh Linh</t>
  </si>
  <si>
    <t xml:space="preserve">Vật lý- Công nghệ </t>
  </si>
  <si>
    <t>Kế toán tài chính</t>
  </si>
  <si>
    <t>Nguyễn Thị Thu Hương (B)</t>
  </si>
  <si>
    <t>Phạm Thị Phương Thảo</t>
  </si>
  <si>
    <t>LL Văn học</t>
  </si>
  <si>
    <t>Trần Thị Tố Hải</t>
  </si>
  <si>
    <t>Dư Ngọc Dung</t>
  </si>
  <si>
    <t>B1 Pháp (2018)
C1 Tiếng Anh (13/6/2018)</t>
  </si>
  <si>
    <t>Hồ Hải Quang</t>
  </si>
  <si>
    <t>Giáo viên THPT (hạng III)</t>
  </si>
  <si>
    <t>Hoàng Đình Khánh</t>
  </si>
  <si>
    <t>Sư phạm</t>
  </si>
  <si>
    <t>Nguyễn Thị Thủy (D)</t>
  </si>
  <si>
    <t>LL XS&amp;TK Toán học</t>
  </si>
  <si>
    <t>Nguyễn Thị Trang Nhung (A)</t>
  </si>
  <si>
    <t>Phạm THị Quỳnh Trang</t>
  </si>
  <si>
    <t>Nguyễn Thị Bích Ngọc (A)</t>
  </si>
  <si>
    <t>Trường Tiểu học, THCS và THPT THSP</t>
  </si>
  <si>
    <t>Phan Thị Cẩm Vân</t>
  </si>
  <si>
    <t>Đỗ Thị Hà</t>
  </si>
  <si>
    <t>Tổ Tiểu học</t>
  </si>
  <si>
    <t>V.07.03.07</t>
  </si>
  <si>
    <t>GVTH hạng II 7/3/2020</t>
  </si>
  <si>
    <t>Đặng Thị Thu Hoài</t>
  </si>
  <si>
    <t>Tổ Tiểu học 1</t>
  </si>
  <si>
    <t>Đặng Thị Hòa</t>
  </si>
  <si>
    <t>Dương Thị Cẩm Vân</t>
  </si>
  <si>
    <t>SP Giáo dục tiểu học</t>
  </si>
  <si>
    <t>Hồ Khánh Ly</t>
  </si>
  <si>
    <t>Hồ Thị Thu Hương</t>
  </si>
  <si>
    <t>Lê Thị Tuyết Vinh</t>
  </si>
  <si>
    <t>V.07.03.09</t>
  </si>
  <si>
    <t>Nguyễn Thị Cẩm Trang</t>
  </si>
  <si>
    <t>V.07.03.29</t>
  </si>
  <si>
    <t>Giáo viên tiểu học (hạng III)</t>
  </si>
  <si>
    <t>Nguyễn Thị Hoài (B)</t>
  </si>
  <si>
    <t>Nguyễn Thị Hương (C)</t>
  </si>
  <si>
    <t>Nguyễn Thị Phương Thảo (E)</t>
  </si>
  <si>
    <t>Khoa học giáo dục/Giáo dục học bậc tiểu học</t>
  </si>
  <si>
    <t>Nguyễn Thị Thu Uyên</t>
  </si>
  <si>
    <t>Phạm Thị Thu Thủy</t>
  </si>
  <si>
    <t>Phan Khánh Linh</t>
  </si>
  <si>
    <t>Thái Thị Thu Hiền</t>
  </si>
  <si>
    <t>Trần Thị Hiền</t>
  </si>
  <si>
    <t>Hoàng Thị Thanh Lan</t>
  </si>
  <si>
    <t>Tổ Tiểu học 2</t>
  </si>
  <si>
    <t>Hứa Thị HảI yến</t>
  </si>
  <si>
    <t>Âm nhạc</t>
  </si>
  <si>
    <t>Lê Na</t>
  </si>
  <si>
    <t>Đại số và LT số</t>
  </si>
  <si>
    <t>Nguyễn Ngọc Hồng</t>
  </si>
  <si>
    <t>Nguyễn Thị Oánh</t>
  </si>
  <si>
    <t>Nguyễn Thị Thu Hà</t>
  </si>
  <si>
    <t>Tổ tiểu học 2</t>
  </si>
  <si>
    <t>Nguyễn Thị Thu Trang (A)</t>
  </si>
  <si>
    <t>Nguyễn Thị Thủy (C)</t>
  </si>
  <si>
    <t>Nguyễn Thị Xuân</t>
  </si>
  <si>
    <t>Phạm Thị Thu</t>
  </si>
  <si>
    <t>Phan Thị Minh Tâm</t>
  </si>
  <si>
    <t>Trần Thị Xô</t>
  </si>
  <si>
    <t>Đậu Trọng Tuấn Anh</t>
  </si>
  <si>
    <t>Đinh Thị Nhàn</t>
  </si>
  <si>
    <t>V.07.04.11</t>
  </si>
  <si>
    <t>Phan Xuân Phồn</t>
  </si>
  <si>
    <t>Nguyễn Khánh Nam</t>
  </si>
  <si>
    <t>Tổ Tự nhiên - THCS</t>
  </si>
  <si>
    <t>V.07.04.32</t>
  </si>
  <si>
    <t>Giáo viên THCS (hạng III)</t>
  </si>
  <si>
    <t>Bùi Thị Lý</t>
  </si>
  <si>
    <t>V.07.04.12</t>
  </si>
  <si>
    <t>Hồ Thị Thanh Lịch</t>
  </si>
  <si>
    <t>Nguyễn Đức Nghĩa</t>
  </si>
  <si>
    <t>nam</t>
  </si>
  <si>
    <t>Nguyễn Lê Gia</t>
  </si>
  <si>
    <t>B1 - 31/12/2019</t>
  </si>
  <si>
    <t>Nguyễn Thúy Hằng</t>
  </si>
  <si>
    <t>Nguyễn Thị Thủy (A)</t>
  </si>
  <si>
    <t>PPGD Sinh học</t>
  </si>
  <si>
    <t>Trần Thị Hồng Minh</t>
  </si>
  <si>
    <t>Chu Thị Thu Hiền</t>
  </si>
  <si>
    <t>Tổ Xã hội - THCS</t>
  </si>
  <si>
    <t>Đặng Thị Phương Thảo</t>
  </si>
  <si>
    <t>B1 (KS 11/2019) Pháp</t>
  </si>
  <si>
    <t>Trần Xuân Quang</t>
  </si>
  <si>
    <t>Biện Thị Quỳnh Trang</t>
  </si>
  <si>
    <t>Bùi Thị Thanh</t>
  </si>
  <si>
    <t>Dương Thị Kim Liên</t>
  </si>
  <si>
    <t>Lê Thị Bích Thủy</t>
  </si>
  <si>
    <t>V.07.04.10</t>
  </si>
  <si>
    <t>Chứng chỉ ngoại ngữ</t>
  </si>
  <si>
    <t>Nguyễn Hà Trang</t>
  </si>
  <si>
    <t>Nguyễn Thị Hà Phương</t>
  </si>
  <si>
    <t>Mỹ thuật công nghiệp</t>
  </si>
  <si>
    <t>Nguyễn Thị Vân (B)</t>
  </si>
  <si>
    <t>Văn - Sử</t>
  </si>
  <si>
    <t>Trần Hoài Thương</t>
  </si>
  <si>
    <t>Trần Thị Minh Thúy</t>
  </si>
  <si>
    <t>Trương Thị Lệ Thủy</t>
  </si>
  <si>
    <t>Văn Đình Tiến</t>
  </si>
  <si>
    <t>Phạm Quỳnh Nga</t>
  </si>
  <si>
    <t>VP Trường TH, THCS</t>
  </si>
  <si>
    <t>Ngũ Duy Viên</t>
  </si>
  <si>
    <t>Nguyễn Tân Cảnh</t>
  </si>
  <si>
    <t>Nguyễn Thị Thanh Trà</t>
  </si>
  <si>
    <t>Lê Thị Thanh Hải</t>
  </si>
  <si>
    <t>Việt Nam học</t>
  </si>
  <si>
    <t>Trần Hữu Nghinh</t>
  </si>
  <si>
    <t>Lê Hoài Thanh</t>
  </si>
  <si>
    <t>Văn phòng đại diện tại thành phố HCM</t>
  </si>
  <si>
    <t>Nguyễn Huy Hùng</t>
  </si>
  <si>
    <t>Văn phòng đại diện tại tỉnh Thanh Hóa</t>
  </si>
  <si>
    <t>Phùng Quang Dương</t>
  </si>
  <si>
    <t>TCLLCT (2020)</t>
  </si>
  <si>
    <t>Nguyễn Ngọc Hiền</t>
  </si>
  <si>
    <t>Văn phòng Đảng - Hội đồng Trường - Đoàn thể</t>
  </si>
  <si>
    <t>Nguyễn Hoa Du</t>
  </si>
  <si>
    <t>Anh: C; Nga: B</t>
  </si>
  <si>
    <t>Học 2014 (Đối tượng 2)</t>
  </si>
  <si>
    <t>Đậu Đức Anh</t>
  </si>
  <si>
    <t>Nguyễn Anh Chương</t>
  </si>
  <si>
    <t>Nguyễn Thị Thu Cúc</t>
  </si>
  <si>
    <t>Tài chính công</t>
  </si>
  <si>
    <t>Tài chính, tín dụng &amp; lưu thông tiền tệ</t>
  </si>
  <si>
    <t>ĐT 3 - 2014, ĐT 2 - 2022</t>
  </si>
  <si>
    <t>Nguyễn Huy Bằng</t>
  </si>
  <si>
    <t>Kỹ thuật Điều khiển tự động</t>
  </si>
  <si>
    <t>ĐT 2 - 2018</t>
  </si>
  <si>
    <t>Trần Bá Tiến</t>
  </si>
  <si>
    <t>ĐT 3 - 2019, ĐT 2 - 2022</t>
  </si>
  <si>
    <t>Đào Việt Hồng</t>
  </si>
  <si>
    <t>Nguyễn Quang Tuấn</t>
  </si>
  <si>
    <t>Nguyễn Thái Dũng</t>
  </si>
  <si>
    <t>Nguyễn Thị Quỳnh Trang (D)</t>
  </si>
  <si>
    <t>Nguyễn Thị Thanh Hiền</t>
  </si>
  <si>
    <t>Cao Tiến Trung</t>
  </si>
  <si>
    <t>Viện Công nghệ Hóa sinh - Môi trường</t>
  </si>
  <si>
    <t>Đinh Thị Kim Hảo</t>
  </si>
  <si>
    <t>CNMT</t>
  </si>
  <si>
    <t>Hồ Đình Quang</t>
  </si>
  <si>
    <t>SP Sinh học</t>
  </si>
  <si>
    <t>Sinh học Thực nghiệm</t>
  </si>
  <si>
    <t>Vật lý môi trường</t>
  </si>
  <si>
    <t>Hồ Thị Phương</t>
  </si>
  <si>
    <t>Lê Thị Hà</t>
  </si>
  <si>
    <t>Lê Thị Phương Mai</t>
  </si>
  <si>
    <t xml:space="preserve">Lịch sử </t>
  </si>
  <si>
    <t>Nguyễn Đức Diện</t>
  </si>
  <si>
    <t>Phan Công Ngọc</t>
  </si>
  <si>
    <t>Hoàng Văn Trung</t>
  </si>
  <si>
    <t>Hóa dược - Phân tích kiểm nghiệm</t>
  </si>
  <si>
    <t>Lê Thế Tâm</t>
  </si>
  <si>
    <t>Mai Thị Thanh Huyền</t>
  </si>
  <si>
    <t>Hóa  phân tích</t>
  </si>
  <si>
    <t>Nguyễn Thị Sương</t>
  </si>
  <si>
    <t>Bác sĩ Y khoa</t>
  </si>
  <si>
    <t>Y khoa</t>
  </si>
  <si>
    <t>Nguyễn Văn Quốc</t>
  </si>
  <si>
    <t>Đào Thị Thanh Xuân</t>
  </si>
  <si>
    <t>Hóa thực phẩm</t>
  </si>
  <si>
    <t>CNSH thực phẩm</t>
  </si>
  <si>
    <t>Công nghệ sinh học</t>
  </si>
  <si>
    <t>Học đợt 1/2014</t>
  </si>
  <si>
    <t>Lê Thị Mỹ Châu</t>
  </si>
  <si>
    <t>Thực phẩm</t>
  </si>
  <si>
    <t>B - 22/5/2006</t>
  </si>
  <si>
    <t>Nguyễn Tân Thành</t>
  </si>
  <si>
    <t>Quá trình &amp; thiết bị công nghệ sinh học - thực phẩm</t>
  </si>
  <si>
    <t>Nguyễn Thị Huyền (A)</t>
  </si>
  <si>
    <t>Trần Phương Chi</t>
  </si>
  <si>
    <t>Nông nghiệp/CN thực phẩm</t>
  </si>
  <si>
    <t>Đinh Văn Nam</t>
  </si>
  <si>
    <t>Viện Kỹ thuật và Công nghệ</t>
  </si>
  <si>
    <t>KT điều khiển - TĐại học</t>
  </si>
  <si>
    <t>Điều khiển và Kỹ thuật Robot</t>
  </si>
  <si>
    <t>Hoàng Thị Hà</t>
  </si>
  <si>
    <t>Lưu văn Phúc</t>
  </si>
  <si>
    <t>Nhiệt kỹ thuật</t>
  </si>
  <si>
    <t>Nguyễn Tiến Dũng (c)</t>
  </si>
  <si>
    <t>Củ nhân</t>
  </si>
  <si>
    <t>Phạm Hoàng Nam</t>
  </si>
  <si>
    <t>Kỹ thuật điện_SP</t>
  </si>
  <si>
    <t>Phạm Mạnh Toàn</t>
  </si>
  <si>
    <t>Kỹ thuật điện tử</t>
  </si>
  <si>
    <t>Trần Đình Dũng</t>
  </si>
  <si>
    <t>Bùi Hà Phan</t>
  </si>
  <si>
    <t>Công nghệ kỹ thuật Ô tô</t>
  </si>
  <si>
    <t>Công nghệ kỹ thuật ô tô</t>
  </si>
  <si>
    <t>Lương Ngọc Minh</t>
  </si>
  <si>
    <t>SP vật lý</t>
  </si>
  <si>
    <t>Nguyễn Phi Cường Anh</t>
  </si>
  <si>
    <t>Nguyễn Phúc Ngọc</t>
  </si>
  <si>
    <t>Phan Quốc Cường</t>
  </si>
  <si>
    <t>Kỹ thuật ô tô</t>
  </si>
  <si>
    <t>Trịnh Ngọc Hoàng</t>
  </si>
  <si>
    <t>TS Belarut</t>
  </si>
  <si>
    <t>Cao Thành Nghĩa</t>
  </si>
  <si>
    <t>Điện tử Viễn thông</t>
  </si>
  <si>
    <t>Đặng Thái Sơn</t>
  </si>
  <si>
    <t>Lê Đình Công</t>
  </si>
  <si>
    <t>Lê Thị Kiều Nga</t>
  </si>
  <si>
    <t>Nguyễn Thị Kim Thu</t>
  </si>
  <si>
    <t>Nguyễn Thị Quỳnh Hoa</t>
  </si>
  <si>
    <t>Kỹ thuật vật liệu</t>
  </si>
  <si>
    <t>Phan Duy Tùng</t>
  </si>
  <si>
    <t>Kỹ thuật vô tuyến</t>
  </si>
  <si>
    <t>Dương Đình Tú</t>
  </si>
  <si>
    <t>Tự động hóa</t>
  </si>
  <si>
    <t>Kỹ thuật TT và TT</t>
  </si>
  <si>
    <t>Nguyễn Trọng Khánh</t>
  </si>
  <si>
    <t>Đặng Hồng Lĩnh</t>
  </si>
  <si>
    <t>Hệ thống và Mạng máy tính</t>
  </si>
  <si>
    <t>Đặng Thị Bích Hạnh</t>
  </si>
  <si>
    <t>Lê Văn Minh</t>
  </si>
  <si>
    <t>Công nghệ thông tin/Kỹ thuật TT &amp; TT</t>
  </si>
  <si>
    <t>Kỹ thuật TT &amp; TT</t>
  </si>
  <si>
    <t>Nguyễn Quang Ninh</t>
  </si>
  <si>
    <t>Kỹ thuật/Công nghệ thông tin</t>
  </si>
  <si>
    <t>Nguyễn Thị Uyên (A)</t>
  </si>
  <si>
    <t>Phạm Trà My</t>
  </si>
  <si>
    <t>Trần Văn Cảnh</t>
  </si>
  <si>
    <t>Hồ Thị Huyền Thương</t>
  </si>
  <si>
    <t>Khoa học máy tính và Công nghệ phần mềm</t>
  </si>
  <si>
    <t>Hoàng Hữu Tính</t>
  </si>
  <si>
    <t>Nguyễn Thị Minh Tâm</t>
  </si>
  <si>
    <t>Phan Anh Phong</t>
  </si>
  <si>
    <t>Hồ Sỹ Phương</t>
  </si>
  <si>
    <t>Hoàng Cẩm Nhung</t>
  </si>
  <si>
    <t>Hoàng Hữu Việt</t>
  </si>
  <si>
    <t>Hoàng Võ Tùng Lâm</t>
  </si>
  <si>
    <t>Lê Văn Chương</t>
  </si>
  <si>
    <t>Kỹ thuật điều khiển - TĐại học</t>
  </si>
  <si>
    <t>Mai Thế Anh</t>
  </si>
  <si>
    <t>Phan Văn Dư</t>
  </si>
  <si>
    <t>Tạ Hùng Cường</t>
  </si>
  <si>
    <t>Kỹ thuật điều khiển</t>
  </si>
  <si>
    <t>Nguyễn Bá Uy</t>
  </si>
  <si>
    <t>Kỹ sư</t>
  </si>
  <si>
    <t>Công nghệ ô tô</t>
  </si>
  <si>
    <t>Vũ Chí Cường</t>
  </si>
  <si>
    <t>Viện Nghiên cứu và Đào tạo Trực tuyến</t>
  </si>
  <si>
    <t>Cơ sở toán học cho tin học</t>
  </si>
  <si>
    <t xml:space="preserve">TS Tin học </t>
  </si>
  <si>
    <t>Lê Công Việt</t>
  </si>
  <si>
    <t>Khoa Đào tạo trực tuyến</t>
  </si>
  <si>
    <t>Nguyễn Bá Hoành</t>
  </si>
  <si>
    <t>Nguyễn Hoàng Dũng</t>
  </si>
  <si>
    <t>Nguyễn Thị Bích Hiền (A)</t>
  </si>
  <si>
    <t>Phạm Thị Chi</t>
  </si>
  <si>
    <t>Trần Thị Như Quỳnh</t>
  </si>
  <si>
    <t>Trịnh Thị Bính</t>
  </si>
  <si>
    <t>CN Ngoại ngữ</t>
  </si>
  <si>
    <t>B - 21/6/2008</t>
  </si>
  <si>
    <t>Tăng Thị Thanh Sang</t>
  </si>
  <si>
    <t>Lịch sử thế giới/Hành chính công</t>
  </si>
  <si>
    <t>Lịch sử Nhà nước &amp; pháp luật</t>
  </si>
  <si>
    <t>Nguyễn Anh Dũng</t>
  </si>
  <si>
    <t>Thực vật học, Tế bào học</t>
  </si>
  <si>
    <t>Dương Trung Nguyện</t>
  </si>
  <si>
    <t>Trung tâm Công nghệ thông tin</t>
  </si>
  <si>
    <t>Hà Minh Hải</t>
  </si>
  <si>
    <t>Lê Văn Tấn</t>
  </si>
  <si>
    <t>Lưu Tùng Mậu</t>
  </si>
  <si>
    <t>Nguyễn Thái Sơn (B)</t>
  </si>
  <si>
    <t>Nguyễn Thanh Sơn (A)</t>
  </si>
  <si>
    <t>Nguyễn Tuấn Nghĩa</t>
  </si>
  <si>
    <t>SP Tin học</t>
  </si>
  <si>
    <t>Nguyễn Vĩnh Hà</t>
  </si>
  <si>
    <t>Cao Thanh Sơn</t>
  </si>
  <si>
    <t>Trung tâm Nghiên cứu và Chuyển giao công nghệ giáo dục số</t>
  </si>
  <si>
    <t>Khoa học máy tính/Công nghệ thông tin</t>
  </si>
  <si>
    <t>TS Ba Lan (tiếng Anh)</t>
  </si>
  <si>
    <t>Lê Quốc Anh</t>
  </si>
  <si>
    <t>Lê Thị Mai (B)</t>
  </si>
  <si>
    <t>Lê Văn Điệp</t>
  </si>
  <si>
    <t>Công nghệ chế biến</t>
  </si>
  <si>
    <t>B - 20/5/2001</t>
  </si>
  <si>
    <t>Lê Văn Thành (B)</t>
  </si>
  <si>
    <t>Nguyễn Công Thành</t>
  </si>
  <si>
    <t>Quản lý &amp; PTNT</t>
  </si>
  <si>
    <t>Phạm Duy Hải</t>
  </si>
  <si>
    <t>Tiếng Anh_SP, Cử nhân thư viện thông tin</t>
  </si>
  <si>
    <t>Trần Xuân Sang</t>
  </si>
  <si>
    <t>Khoa học thông tin</t>
  </si>
  <si>
    <t>Võ Đức Quang</t>
  </si>
  <si>
    <t>Bùi Thanh Thùy</t>
  </si>
  <si>
    <t>Trung tâm Quản lý và Phát triển học liệu</t>
  </si>
  <si>
    <t>Kế toán &amp; Tài chính+ Thương mại</t>
  </si>
  <si>
    <t>Đinh Văn Dũng</t>
  </si>
  <si>
    <t>Quản lý đô thị &amp; môi trường</t>
  </si>
  <si>
    <t>Lê Tiến Thành</t>
  </si>
  <si>
    <t>Nguyễn Lâm Đức</t>
  </si>
  <si>
    <t>Sư phạm Vật lý</t>
  </si>
  <si>
    <t>Nguyễn Thị Nguyệt</t>
  </si>
  <si>
    <t>Phạm Thị Hương</t>
  </si>
  <si>
    <t>Phạm Tuấn Anh</t>
  </si>
  <si>
    <t>Phan Quốc Trường</t>
  </si>
  <si>
    <t>Lê Minh Trang</t>
  </si>
  <si>
    <t>Văn phòng Viện</t>
  </si>
  <si>
    <t>Ngô Thị Cẩm Vân</t>
  </si>
  <si>
    <t>Ngôn ngữ anh</t>
  </si>
  <si>
    <t>Nguyễn Thị Thanh Quyên</t>
  </si>
  <si>
    <t>Trần Thị Mai Thùy</t>
  </si>
  <si>
    <t>Cao Thị Thu Dung</t>
  </si>
  <si>
    <t>Viện Nông nghiệp và Tài nguyên</t>
  </si>
  <si>
    <t>Hồ Thị Nhung</t>
  </si>
  <si>
    <t>Nguyễn Hữu Hiền</t>
  </si>
  <si>
    <t>TS Thái Lan</t>
  </si>
  <si>
    <t>Nguyễn Thị Bích Thủy (D)</t>
  </si>
  <si>
    <t>Hóa nông nghiệp</t>
  </si>
  <si>
    <t>Khoa học đất</t>
  </si>
  <si>
    <t>Nguyễn Thị Thanh (A)</t>
  </si>
  <si>
    <t>Nguyễn Thị Thanh Mai</t>
  </si>
  <si>
    <t>ThS Hàn Quốc, TS Australia</t>
  </si>
  <si>
    <t>Nguyễn Thị Thúy</t>
  </si>
  <si>
    <t>Nguyễn Văn Hoàn</t>
  </si>
  <si>
    <t>Cây trồng</t>
  </si>
  <si>
    <t>Phan Thị Thu Hiền (A)</t>
  </si>
  <si>
    <t xml:space="preserve">Tròng trọt </t>
  </si>
  <si>
    <t>Thái Thị Ngọc Lam</t>
  </si>
  <si>
    <t>Trần Ngọc Toàn</t>
  </si>
  <si>
    <t>Nguyễn Thị Hương Giang</t>
  </si>
  <si>
    <t>Khuyến nông</t>
  </si>
  <si>
    <t>Quản lý TN &amp; MT</t>
  </si>
  <si>
    <t>Trần Hậu Thìn</t>
  </si>
  <si>
    <t>Lâm sinh</t>
  </si>
  <si>
    <t>Trần Xuân Minh</t>
  </si>
  <si>
    <t>Nguyễn Nam Thành</t>
  </si>
  <si>
    <t>Phạm Thị Hà</t>
  </si>
  <si>
    <t>Trắc địa</t>
  </si>
  <si>
    <t>Viễn Thám</t>
  </si>
  <si>
    <t>Trần Đình Du</t>
  </si>
  <si>
    <t>Quản lý &amp; quy hoạch đô thị</t>
  </si>
  <si>
    <t>Võ Thị Thu Hà (B)</t>
  </si>
  <si>
    <t>Đậu Khắc Tài</t>
  </si>
  <si>
    <t>Quản lý tài nguyên và môi trường</t>
  </si>
  <si>
    <t>Hoàng Anh Thế</t>
  </si>
  <si>
    <t>Kỹ năng trắc địa</t>
  </si>
  <si>
    <t>Hoàng Thị Thủy</t>
  </si>
  <si>
    <t>Quản lý TN&amp;MT</t>
  </si>
  <si>
    <t>Nguyễn Thị Thúy Hà (A)</t>
  </si>
  <si>
    <t>Phan Thị Quỳnh Nga</t>
  </si>
  <si>
    <t>Trần Thị Tuyến</t>
  </si>
  <si>
    <t>Vũ Văn Lương</t>
  </si>
  <si>
    <t>Hoàng Thị Mai</t>
  </si>
  <si>
    <t>Thủy sản và Chăn nuôi</t>
  </si>
  <si>
    <t>Thú y</t>
  </si>
  <si>
    <t>Chăn nuôi thú y</t>
  </si>
  <si>
    <t>Chăn nuôi</t>
  </si>
  <si>
    <t>Lê Minh Hải (B)</t>
  </si>
  <si>
    <t>Công nghệ sinh học nông nghiệp</t>
  </si>
  <si>
    <t>Nguyễn Đình Vinh</t>
  </si>
  <si>
    <t>B2 - 5/7/2017</t>
  </si>
  <si>
    <t>Nguyễn Thị Hồng Thắm (B)</t>
  </si>
  <si>
    <t>Công nghệ sinh học - Thủy sản</t>
  </si>
  <si>
    <t>Nguyễn Thị Thanh (B)</t>
  </si>
  <si>
    <t>Nguyễn Thức Tuấn</t>
  </si>
  <si>
    <t>Phạm Mỹ Dung</t>
  </si>
  <si>
    <t>Tạ Thị Bình</t>
  </si>
  <si>
    <t>Trần Thị Kim Anh</t>
  </si>
  <si>
    <t>Trương Thị Thành Vinh</t>
  </si>
  <si>
    <t>Hoàng Thị Hằng</t>
  </si>
  <si>
    <t>Nguyễn Tiến Dũng (A)</t>
  </si>
  <si>
    <t>B1 (2/2020)</t>
  </si>
  <si>
    <t>Lê Công Kiểm</t>
  </si>
  <si>
    <t>Đồ án 2</t>
  </si>
  <si>
    <t>Hệ thống đo lường và điều khiển trong công nghiệp</t>
  </si>
  <si>
    <t>Lý thuyết điều khiển hiện đại</t>
  </si>
  <si>
    <t>Thiết kế hệ thống nhúng</t>
  </si>
  <si>
    <t>Thực tập tốt nghiệp</t>
  </si>
  <si>
    <t>Đồ án tốt nghiệp</t>
  </si>
  <si>
    <t>Điều khiển logic và PLC</t>
  </si>
  <si>
    <t>Đồ án 1</t>
  </si>
  <si>
    <t>Truyền động điện</t>
  </si>
  <si>
    <t>Lý thuyết mạch điện</t>
  </si>
  <si>
    <t>Lý thuyết điều khiển tự động</t>
  </si>
  <si>
    <t>Máy điện và khí cụ điện</t>
  </si>
  <si>
    <t>Kỹ thuật đo lường, cảm biến</t>
  </si>
  <si>
    <t>Điện tử công suất</t>
  </si>
  <si>
    <t>CAD trong kỹ thuật</t>
  </si>
  <si>
    <t>Chuyên ngành - Chuyên đề 1</t>
  </si>
  <si>
    <t>Chuyên ngành - Chuyên đề 2</t>
  </si>
  <si>
    <t>Chuyên ngành - Chuyên đề 3</t>
  </si>
  <si>
    <t>Đồ án 3</t>
  </si>
  <si>
    <t>Thực hành chuyên ngành</t>
  </si>
  <si>
    <t>CAD/CAM/CNC</t>
  </si>
  <si>
    <t>Học phần tự chọn</t>
  </si>
  <si>
    <t>Hệ thống cung cấp điện</t>
  </si>
  <si>
    <t>Điện tử số và vi xử lý</t>
  </si>
  <si>
    <t>Thực hành cơ sở ngành KTĐK&amp;TĐH</t>
  </si>
  <si>
    <t>Đồ án thiết kế hệ thống truyền động điện</t>
  </si>
  <si>
    <t>Kỹ thuật điện, điện tử</t>
  </si>
  <si>
    <t>Kỹ thuật lập trình</t>
  </si>
  <si>
    <t>a.16</t>
  </si>
  <si>
    <t>a.17</t>
  </si>
  <si>
    <t>a.21</t>
  </si>
  <si>
    <t>a.22</t>
  </si>
  <si>
    <t>Thực hành chuyên ngành KTĐK&amp;TĐH</t>
  </si>
  <si>
    <t>Hệ điều khiển nhúng hiện đại</t>
  </si>
  <si>
    <t>Hệ thống điều khiển thông minh</t>
  </si>
  <si>
    <t>Thiết kế bộ điều khiển số trên nền DSP, ARM</t>
  </si>
  <si>
    <t>Điều khiển và giám sát hệ thống tự động hóa với Labview</t>
  </si>
  <si>
    <t>Robot công nghiệp</t>
  </si>
  <si>
    <t>K63</t>
  </si>
  <si>
    <t>K60</t>
  </si>
  <si>
    <t>K62</t>
  </si>
  <si>
    <t>K61</t>
  </si>
  <si>
    <t>Trong trường</t>
  </si>
  <si>
    <t>K60,K61</t>
  </si>
  <si>
    <t>2,1</t>
  </si>
  <si>
    <t>Phòng máy tính cấu hình cao</t>
  </si>
  <si>
    <t>Thực hành các học phần sử dụng máy tính</t>
  </si>
  <si>
    <t>Thực hành các học phần chuyên ngành KTĐK&amp;TĐH</t>
  </si>
  <si>
    <t>Tầng 4 nhà D cơ sở 2</t>
  </si>
  <si>
    <t>Phòng</t>
  </si>
  <si>
    <t>Phòng thực hành Tự động hóa công nghiệp</t>
  </si>
  <si>
    <t>Phòng thực hành Tự động hóa công nghiệp cơ sở 2</t>
  </si>
  <si>
    <t>Phòng thực hành Kỹ thuật robotics cơ sở 2</t>
  </si>
  <si>
    <t>Các thiết bị cho phòng thực hành Tự động hóa công nghiệp</t>
  </si>
  <si>
    <t>Các thiết bị cho phòng thực hành Kỹ thuật robotics</t>
  </si>
  <si>
    <t>Phạm Ngọc Tuấn (chủ biên) Hồ Thị Thu Nga, Đỗ Thị Ngọc Khánh, Trần Đại Nguyên, Nguyễn Văn Tường, Nguyễn Minh Hà, Nhập môn về kỹ thuật, Nhà xuất bản Đại học Quốc gia TP Hồ Chí Minh, 2015.</t>
  </si>
  <si>
    <t>Nguyễn Hữu Quế, Vẽ kỹ thuật cơ khí – Tập 1, Nhà xuất bản Giáo dục, 2014</t>
  </si>
  <si>
    <t>Mai Hoàng Long, Trần Thanh Hiếu, Giáo trình AutoCAD 2015, Nhà xuất bản Đại học Quốc gia thành phố Hồ Chí Minh, 2015.</t>
  </si>
  <si>
    <t>Phạm Quang Huy, Thiết kế với Solidwork, Nhà xuất bản Thanh niên, 2019</t>
  </si>
  <si>
    <t>Modern Control Engineering 5th Edition, Printice Hall.</t>
  </si>
  <si>
    <t>Bùi Việt Hà, Python cơ bản, NXB Đại học Quốc gia Hà Nội, 2020.</t>
  </si>
  <si>
    <t>Allen B. Downey, Think Python, O'Reilly Media, Inc, 2015.</t>
  </si>
  <si>
    <t>Chu Đức Toàn, Điều khiển logic và lập trình PLC, Nhà xuất bản khoa học và kỹ thuật, Năm 2014</t>
  </si>
  <si>
    <t>Lê Ngọc Bích, Phạm Quang Huy, Lập trình PLC SCADA mạng truyền thông công nghiệp, Nhà xuất bản Bách khoa Hà Nội, Năm 2016</t>
  </si>
  <si>
    <t>Trần Văn Hiếu, Thiết kế hệ thống mạng truyền thông công nghiệp với TIA PORTAL, NXB Khoa học và Kỹ thuật, 2017.</t>
  </si>
  <si>
    <t>Lê Ngọc Bích, Phạm Quang Huy, Mạng truyền thông công nghiệp SCADA lý thuyết và thực hành, Nhà xuất bản thanh niên, 2019.</t>
  </si>
  <si>
    <t>Trần Văn Hiếu, Thiết kế hệ thống giám sát điều khiển với TIA Portal, NXB Khoa học và kỹ thuật, 2019.</t>
  </si>
  <si>
    <t>Trần Văn Hiếu, Thiết kế mạng truyền thông công nghiệp với TIA Portal, NXB Khoa học và kỹ thuật, 2018.</t>
  </si>
  <si>
    <t>Trần Văn Hiếu, Tự động hóa PLC S7 – 1200 với TIA Portal, NXB Khoa học và kỹ thuật, 2019.</t>
  </si>
  <si>
    <t>Trần Văn Hiếu, Tự động hóa PLC S7 – 300 với TIA Portal, NXB Khoa học và kỹ thuật, 2019.</t>
  </si>
  <si>
    <t>Shibu K.V., Introduction to Embedded Systems,  McGraw Hill Education</t>
  </si>
  <si>
    <t>Michael J. Pont, Embedded C, Pearson Education, 2002</t>
  </si>
  <si>
    <t>Matthew N.O. Sadiku, Warsame H. Ali, Samir I. Abood, Fundamentals of Electric Machines: A Primer with MATLAB, CRC Press, Inc., 2019</t>
  </si>
  <si>
    <t>Quyển</t>
  </si>
  <si>
    <t>Đào tạo</t>
  </si>
  <si>
    <t>Bộ thực hành điện tử công suất</t>
  </si>
  <si>
    <t>Phòng thực hành điện tử công suất và truyền động điện</t>
  </si>
  <si>
    <t>Thực hành</t>
  </si>
  <si>
    <t>Biến tần Siemens</t>
  </si>
  <si>
    <t>PLC S7300</t>
  </si>
  <si>
    <t>Bộ</t>
  </si>
  <si>
    <t>Kỹ thuật điều khiển và tự động hóa</t>
  </si>
  <si>
    <t>Sửa chữa module thực hành vi điều khiển 8051</t>
  </si>
  <si>
    <t>Phòng thực hành Hệ thống nhúng và IoT</t>
  </si>
  <si>
    <t>Bộ môn ĐKTĐ</t>
  </si>
  <si>
    <t>Dự kiến 03 đề tài</t>
  </si>
  <si>
    <t>Bộ môn Điều khiển tự động</t>
  </si>
  <si>
    <t>Trưởng bộ môn</t>
  </si>
  <si>
    <t>Trưởng bộ môn, 20%</t>
  </si>
  <si>
    <t>P. Trưởng bộ môn</t>
  </si>
  <si>
    <t>P. Trưởng bộ môn, 15%</t>
  </si>
  <si>
    <t>NCS không tập trung, 70%</t>
  </si>
  <si>
    <t>Trợ lý đào tạo trực tuyến</t>
  </si>
  <si>
    <t>Trợ lý ĐT TT, 10%</t>
  </si>
  <si>
    <t>NCS tập trung, 100%, 9/2022</t>
  </si>
  <si>
    <t>Các thiết bị cho phòng thực hành Điện tử công suất và truyền động điện</t>
  </si>
  <si>
    <t>Phòng thực hành Điện tử công suất và truyền động điện cơ sở 2</t>
  </si>
  <si>
    <t>Các thiết bị cho phòng thực hành Kỹ thuật điều khiển</t>
  </si>
  <si>
    <t>Bộ môn ĐTVT</t>
  </si>
  <si>
    <t>Hệ thống nhúng</t>
  </si>
  <si>
    <t>Thông tin di động</t>
  </si>
  <si>
    <t>Thực hành cơ sở ngành ĐTVT</t>
  </si>
  <si>
    <t>Kỹ thuật siêu cao tần và anten</t>
  </si>
  <si>
    <t>Lập trình ứng dụng di động</t>
  </si>
  <si>
    <t>Kỹ thuật mạng máy tính</t>
  </si>
  <si>
    <t>Điện tử số</t>
  </si>
  <si>
    <t>Điện tử tương tự</t>
  </si>
  <si>
    <t>Xử lí số tín hiệu</t>
  </si>
  <si>
    <t>Chuyên đề 1</t>
  </si>
  <si>
    <t>Chuyên đề 2</t>
  </si>
  <si>
    <t>Chuyên đề 3</t>
  </si>
  <si>
    <t>Thực hành chuyên ngành ĐTVT</t>
  </si>
  <si>
    <t>Sáng tạo khởi nghiệp</t>
  </si>
  <si>
    <t>Phát triển úng dụng IoT</t>
  </si>
  <si>
    <t>Kỹ thuật vi xử lý</t>
  </si>
  <si>
    <t>Kỹ thuật đo lường và cảm biến</t>
  </si>
  <si>
    <t>Hệ thống thông tin số</t>
  </si>
  <si>
    <t>Lý thuyết mạch</t>
  </si>
  <si>
    <t>Nhập môn ngành Kỹ thuật và Công nghệ</t>
  </si>
  <si>
    <t>Bảo vệ và tự động hóa công nghiệp</t>
  </si>
  <si>
    <t>Giải tích và mô phỏng hệ thống điện</t>
  </si>
  <si>
    <t>Hệ thống điện</t>
  </si>
  <si>
    <t>Thực hành máy điện, điện tử công suất</t>
  </si>
  <si>
    <t>Thực hành và thực tập cơ sở điện, điện tử</t>
  </si>
  <si>
    <t>Kỹ thuật điện tử số và vi xử lý</t>
  </si>
  <si>
    <t>Cơ sở điện tử công suất</t>
  </si>
  <si>
    <t>Cơ sở lý thuyết điều khiển tự động</t>
  </si>
  <si>
    <t>Tự chọn</t>
  </si>
  <si>
    <t>Máy điện</t>
  </si>
  <si>
    <t>Thiết bị điện dân dụng</t>
  </si>
  <si>
    <t>Hệ thống thiết bị lưu trữ điện năng</t>
  </si>
  <si>
    <t>Kỹ thuật lập trình cơ bản</t>
  </si>
  <si>
    <t>Bộ môn CNKT ô tô</t>
  </si>
  <si>
    <t>Đồ án Điện - Điện tử ô tô</t>
  </si>
  <si>
    <t xml:space="preserve">Công nghệ lắp ráp ô tô </t>
  </si>
  <si>
    <t>Thực hành CAD/CAM/CNC</t>
  </si>
  <si>
    <t>Công nghệ chế tạo máy</t>
  </si>
  <si>
    <t>Sửa chữa thân vỏ ô tô</t>
  </si>
  <si>
    <t>Các hệ thống điều khiển điện - điện tử trên ô tô</t>
  </si>
  <si>
    <t>Chẩn đoán và sửa chữa các lỗi điện - điện tử động cơ</t>
  </si>
  <si>
    <t>Chẩn đoán và sửa chữa các lỗi điện - điện tử thân gầm</t>
  </si>
  <si>
    <t>Đồ án động cơ</t>
  </si>
  <si>
    <t>Động cơ ô tô điện</t>
  </si>
  <si>
    <t>Thực hành động cơ đốt trong</t>
  </si>
  <si>
    <t>Thực hành Hệ thống điều hòa ô tô</t>
  </si>
  <si>
    <t>Thực hành hệ thống điều khiển ô tô</t>
  </si>
  <si>
    <t>Cấu tạo và nguyên lý ô tô</t>
  </si>
  <si>
    <t>Kỹ thuật điều khiển thuỷ lực, khí nén trên ô tô</t>
  </si>
  <si>
    <t>Lý thuyết ô tô</t>
  </si>
  <si>
    <t>Nguyên lý động cơ đốt trong</t>
  </si>
  <si>
    <t>a.18</t>
  </si>
  <si>
    <t>Vận hành trang thiết bị xưởng và quy trình bảo dưỡng, sửa chữa ô tô</t>
  </si>
  <si>
    <t>a.19</t>
  </si>
  <si>
    <t>Kỹ thuật lái xe ô tô</t>
  </si>
  <si>
    <t>Học kỳ 1 (2023-2024) tức từ tháng 9 đến tháng 12/2023</t>
  </si>
  <si>
    <t>a.23</t>
  </si>
  <si>
    <t>Công nghệ bảo dưỡng và sửa chữa ô tô</t>
  </si>
  <si>
    <t>a.24</t>
  </si>
  <si>
    <t>Đồ án ô tô</t>
  </si>
  <si>
    <t>a.25</t>
  </si>
  <si>
    <t>Thực hành Chẩn đoán ô tô</t>
  </si>
  <si>
    <t>a.26</t>
  </si>
  <si>
    <t>Thực hành Điện động cơ và điện thân xe</t>
  </si>
  <si>
    <t>a.27</t>
  </si>
  <si>
    <t>Hệ thống điện động cơ</t>
  </si>
  <si>
    <t>a.28</t>
  </si>
  <si>
    <t>Hệ thống điện thân xe</t>
  </si>
  <si>
    <t>a.29</t>
  </si>
  <si>
    <t>Thực hành cơ khí</t>
  </si>
  <si>
    <t>a.30</t>
  </si>
  <si>
    <t>Thực hành hệ thống gầm ô tô</t>
  </si>
  <si>
    <t>a.31</t>
  </si>
  <si>
    <t>Tính toán động cơ đốt trong</t>
  </si>
  <si>
    <t>a.32</t>
  </si>
  <si>
    <t>Tính toán ô tô</t>
  </si>
  <si>
    <t>a.33</t>
  </si>
  <si>
    <t>Dung sai kỹ thuật đo</t>
  </si>
  <si>
    <t>a.34</t>
  </si>
  <si>
    <t>a.35</t>
  </si>
  <si>
    <t>Nguyên lý - chi tiết máy</t>
  </si>
  <si>
    <t>a.36</t>
  </si>
  <si>
    <t>Nhập môn ngành KT&amp;CN</t>
  </si>
  <si>
    <t>a.37</t>
  </si>
  <si>
    <t>Cơ kỹ thuật và sức bền vật liệu</t>
  </si>
  <si>
    <t>Viện Kỹ thuật Công nghệ</t>
  </si>
  <si>
    <t>A.1</t>
  </si>
  <si>
    <t>A.2</t>
  </si>
  <si>
    <t>A.3</t>
  </si>
  <si>
    <t>A.4</t>
  </si>
  <si>
    <t>GV TS</t>
  </si>
  <si>
    <t>GV PGS</t>
  </si>
  <si>
    <t>GV ThS</t>
  </si>
  <si>
    <t>Nguyễn Tiến Dũng</t>
  </si>
  <si>
    <t>Trưởng BM</t>
  </si>
  <si>
    <t>Cố vấn học tập</t>
  </si>
  <si>
    <t>Lưu Văn Phúc</t>
  </si>
  <si>
    <t>Bí thư đoàn Viện</t>
  </si>
  <si>
    <t>NCS nước ngoài</t>
  </si>
  <si>
    <t>Post Đoc</t>
  </si>
  <si>
    <t>GV</t>
  </si>
  <si>
    <t>Học KTT</t>
  </si>
  <si>
    <t>Học TS KTT</t>
  </si>
  <si>
    <t>Bộ môn Kỹ thuật điện, điện tử</t>
  </si>
  <si>
    <t>TS</t>
  </si>
  <si>
    <t>GV KS</t>
  </si>
  <si>
    <t>GV TS TLĐT</t>
  </si>
  <si>
    <t>Trợ lý đào tào, 15%</t>
  </si>
  <si>
    <t>BM CNKT ô tô</t>
  </si>
  <si>
    <t>Thông tin quang</t>
  </si>
  <si>
    <t>K59 ĐTVT</t>
  </si>
  <si>
    <t>k60, K61</t>
  </si>
  <si>
    <t>K59</t>
  </si>
  <si>
    <t>k60</t>
  </si>
  <si>
    <t>Thông tin số</t>
  </si>
  <si>
    <t>k61</t>
  </si>
  <si>
    <t>K60, K61</t>
  </si>
  <si>
    <t>Kỹ thuật mạng</t>
  </si>
  <si>
    <t>Thực hành giải tích mạng và mô phỏng hệ thống</t>
  </si>
  <si>
    <t>ĐHCQ</t>
  </si>
  <si>
    <t>Thực hành máy điện, thiết bị điện</t>
  </si>
  <si>
    <t>Đồ án máy điện, thiết bị điện</t>
  </si>
  <si>
    <t>K65</t>
  </si>
  <si>
    <t>Đồ án 1: Truyền động điên và máy điện</t>
  </si>
  <si>
    <t>Đồ án 2: Cung cấp điện</t>
  </si>
  <si>
    <t>Đồ án 3: Thiết bị điện</t>
  </si>
  <si>
    <t xml:space="preserve">Đồ án tốt nghiệp </t>
  </si>
  <si>
    <t>Ngoài trường</t>
  </si>
  <si>
    <t>Bộ môn CNKT ô tô:</t>
  </si>
  <si>
    <t>Thực hành Ô tô</t>
  </si>
  <si>
    <t xml:space="preserve">Thực hành Động cơ đốt trong </t>
  </si>
  <si>
    <t xml:space="preserve">Thực hành Điện động cơ và điện thân xe </t>
  </si>
  <si>
    <t>Thực cơ khí</t>
  </si>
  <si>
    <t>Thực hành Hệ thống gầm Ô tô</t>
  </si>
  <si>
    <t>Thực tập tốt nghiệp ngành CNKT ô tô</t>
  </si>
  <si>
    <t>Công nghệ lắp ráp ô tô</t>
  </si>
  <si>
    <t>Rèn nghề ngành CNKT ô tô</t>
  </si>
  <si>
    <t>K60, 61, 62, 63</t>
  </si>
  <si>
    <t>BM KTĐK</t>
  </si>
  <si>
    <t xml:space="preserve"> BM ĐTVT</t>
  </si>
  <si>
    <t>BM Điện Điện tử</t>
  </si>
  <si>
    <t>Kế hoạch hóa chất, vật tư phục vụ thực hành thí nghiệm  Viện KTCN</t>
  </si>
  <si>
    <t>Bộ môn KT Điều khiển</t>
  </si>
  <si>
    <t>Bộ môn Điện tử viễn thông</t>
  </si>
  <si>
    <t>Bộ môn Điện - Điện tử</t>
  </si>
  <si>
    <t>Phòng Máy tính cấu hình cao, Trang thiết bị về IoT, lập trình nhúng, lập trình ứng dụng di động</t>
  </si>
  <si>
    <t>Phục vụ giảng dạy các học phần liên quan về lập trình nhúng, IoT, Lập trình ứng dụng di động, đồ án</t>
  </si>
  <si>
    <t>Hệ thống PTN của Viện KT&amp;CN</t>
  </si>
  <si>
    <t>Phòng Máy tính cấu hình cao, Trang thiết bị về thực hành mô phỏng Viễn thông và Mạng</t>
  </si>
  <si>
    <t>Phục vụ giảng dạy các học phần liên quan về kỹ thuật viễn thông, thông tin di động, mạng máy tính, thông tin quang, đồ án</t>
  </si>
  <si>
    <t>Bộ môn Điện Điện tử</t>
  </si>
  <si>
    <t>Xe ô tô Vinfast VFe34</t>
  </si>
  <si>
    <t>- Sử dụng trong đào tạo thực hành xe ô tô điện.</t>
  </si>
  <si>
    <t xml:space="preserve">Xưởng thực hành ô tô </t>
  </si>
  <si>
    <t>Xe</t>
  </si>
  <si>
    <t xml:space="preserve">Phục vụ các học phần: Hệ thống truyền lực trên xe ô tô điện (AET30061);  Thực hành Ô tô điện và Hybrid (AET30075); Thực hành Hệ thống tự lái trên xe ô tô (AET30074) </t>
  </si>
  <si>
    <t>Phòng học xe điện</t>
  </si>
  <si>
    <t>Xe ô tô Toyota Corolla Cross 1.8HV</t>
  </si>
  <si>
    <t>- Sử dụng trong đào tạo thực hành xe ô tô Hibrid.</t>
  </si>
  <si>
    <t>Thiết bị cân chỉnh kim phun Diesel điện tử V510</t>
  </si>
  <si>
    <t>- Sử dụng trong đào tạo thực hành cân chỉnh kim phun điện tử trên động cơ Diesel.</t>
  </si>
  <si>
    <t>Máy quang phổ đo màu CS-Series</t>
  </si>
  <si>
    <t>- Sử dụng trong thực hành đồng sơn ô tô, dùng để đọc cốt màu sơn.</t>
  </si>
  <si>
    <t>Chiếc</t>
  </si>
  <si>
    <t>Đèn soi màu sơn 3M 16550</t>
  </si>
  <si>
    <t>- Sử dụng trong thực hành đồng sơn ô tô, dùng để quan sát màu sơn trên xe ô tô thay ánh sáng mặt trời.</t>
  </si>
  <si>
    <t>Máy khò màng co 1800W (có chỉnh nhiệt)</t>
  </si>
  <si>
    <t>- Sử dụng trong thực hành đồng sơn ô tô, dùng để sấy khô hoặc làm mềm các chi tiết nhựa.</t>
  </si>
  <si>
    <t>Phần mềm tra cứu sửa chữa các hãng xe Toyota, Hyundai, Kia, Ford, Mercedes-Benz, BMW.</t>
  </si>
  <si>
    <t>- Sử dụng trong đào tạo thực hành ô tô, tra cứu thông số, sơ đồ mạch điện, thông tin về xe.</t>
  </si>
  <si>
    <t>Bộ Tool chuyên dụng chẩn đoán sữa chữa ô tô</t>
  </si>
  <si>
    <t>Sử dụng trong đào tạo các HP thực hành chẩn đoán sữa chữa ô tô</t>
  </si>
  <si>
    <t>Lý thuyết ô tô, Lưu Văn Tuần, NXB Giáo dục VN, 2019</t>
  </si>
  <si>
    <t>Học tập, nghiên cứu</t>
  </si>
  <si>
    <t>Cơ sở 2</t>
  </si>
  <si>
    <t>cuốn</t>
  </si>
  <si>
    <t>Hệ Thống Điện - Điện Tử Trên Ô Tô Đời Mới (Phần Cơ Bản)	, Trần Quý Hữu, Vy Thị Thanh Hường, Phạm Quang Huy, NXB Thanh Niên, 2022</t>
  </si>
  <si>
    <t>Kỹ Thuật Chẩn Đoán Lỗi Và Sửa Chữa Ô Tô, Viên Quản Quân, NXB Hà Nội, 2020</t>
  </si>
  <si>
    <t>Giáo trình Tiếng Anh chuyên ngành ô tô (Ngành Bảo trì và sửa chữa ô tô) - CĐ Kinh tế Kỹ thuật TP.HCM, Phạm Thị Thanh Trúc, Trường CĐ Kinh tế Kỹ thuật TP.HCM, 2018</t>
  </si>
  <si>
    <t>Automotive Technology (A Systems Approach 5th Edition,Jack Erjavec, Cengage Learning, 2009</t>
  </si>
  <si>
    <t>Giáo trình đại cương mô phỏng và tính toán ô tô, Nguyễn Thanh Quang (ch.b), NXB Thống kê, 2018</t>
  </si>
  <si>
    <t>Giáo trình khí xả và các vấn đề ô nhiễm môi trường, Đinh Xuân Thành, Phạm Minh Hiếu, NXB Khoa học &amp; Kỹ thuật, 2014</t>
  </si>
  <si>
    <t>Giáo trình tin học ứng dụng trong kỹ thuật ô tô, Phạm Minh Hiếu (ch.b), NXB Thống kê, 2017</t>
  </si>
  <si>
    <t>ỨNG DỤNG MÁY TÍNH TRONG MÔ PHỎNG ĐỘNG CƠ ĐỐT TRONG, Lý Vĩnh Đạt, Đại học Quốc gia Tp.HCM, 2017</t>
  </si>
  <si>
    <t>Electric Vehicle Technology Explained, 2nd Edition James Larminie, John Lowry,	 John Wiley &amp; Sons,2012</t>
  </si>
  <si>
    <t>Công nghệ lắp ráp ô tô, Nguyễn Trường An, Trường CĐ giao thông vận tải tp Hồ Chí Minh, 2015</t>
  </si>
  <si>
    <t>Thiết kế tính toán dây chuyền lắp ráp ô tô dạng CKD tại Việt Nam, Nguyễn Thanh Quang, Trường đại học Bách Khoa Hà Nội, 2010</t>
  </si>
  <si>
    <t>Giáo trình tính toán và kết cấu ô tô, Hoàng Quàn Tuấn (ch.b), NXB Thống kê, 2019</t>
  </si>
  <si>
    <t>Giáo trình Công nghệ chế tạo máy 1, Nguyễn Văn Thiện, NXB Khoa học &amp; Kỹ thuật, 2019</t>
  </si>
  <si>
    <t>Giáo trình công nghệ chế tạo máy	Phan Minh Thanh, Hồ Viết Bình, NXB Đại học quốc gia TP Hồ Chí Minh, 2013</t>
  </si>
  <si>
    <t>Các thiết bị đo ( Dao động ký, máy phát tín hiệu, máy đo tần, đồng hồ vạn năng)</t>
  </si>
  <si>
    <t>Phòng kỹ thuật điện tử</t>
  </si>
  <si>
    <t>Các module điều chế số</t>
  </si>
  <si>
    <t>Sơn sàn Xưởng thực hành ô tô</t>
  </si>
  <si>
    <t>Chống bụi sàn tầng 1</t>
  </si>
  <si>
    <t>Lắp mái quanh Xưởng thực hành ô tô</t>
  </si>
  <si>
    <t>Chống nắng mưa hắt qua cửa cuốn khu vực tầng 1 làm hỏng thiết bị; Tạo không gian thực hành cơ khí, đồ án, kỹ thuật lái xe ô tô,…</t>
  </si>
  <si>
    <t>ETE30010</t>
  </si>
  <si>
    <t xml:space="preserve"> ETE30003</t>
  </si>
  <si>
    <t>TS. Cao Thành Nghĩa</t>
  </si>
  <si>
    <t>TS. Lê Đình Công</t>
  </si>
  <si>
    <t>PGS. TS. Nguyễn Thị Quỳnh Hoa
Ths. Nguyễn Thị Kim Thu
TS. Lê Đình Công</t>
  </si>
  <si>
    <t>Biên soạn giáo trình "Kỹ thuật điều khiển thủy lực, khí nén trên ô tô"</t>
  </si>
  <si>
    <t>Học phần: Kỹ thuật điều khiển thủy lực, khí nén trên ô tô</t>
  </si>
  <si>
    <t>AET30050</t>
  </si>
  <si>
    <t>CNKT ô tô</t>
  </si>
  <si>
    <t>PGS. TS. Nguyễn Văn Phú</t>
  </si>
  <si>
    <t>TS. Trịnh Ngọc Hoàng</t>
  </si>
  <si>
    <t>KẾ HOẠCH TUYỂN DỤNG, BỔ SUNG NGƯỜI LÀM VIỆC</t>
  </si>
  <si>
    <t>Đơn vị cấp 3</t>
  </si>
  <si>
    <t>Thực trạng đội ngũ hiện tại</t>
  </si>
  <si>
    <t>Đội ngũ theo yêu cầu, điều kiện đảm bảo chất lượng còn thiếu</t>
  </si>
  <si>
    <t>Đề xuất tuyển mới</t>
  </si>
  <si>
    <t>Tổng số CBGV</t>
  </si>
  <si>
    <t>Số lượng GS, PGS</t>
  </si>
  <si>
    <t>Số lượng TS</t>
  </si>
  <si>
    <t>Số lượng ThS</t>
  </si>
  <si>
    <t>Số lượng tuyển mới</t>
  </si>
  <si>
    <t>Ngành/Chuyên ngành</t>
  </si>
  <si>
    <t>Tiêu chuẩn/Điều kiện khác</t>
  </si>
  <si>
    <t>Bộ môn điều khiển tự động</t>
  </si>
  <si>
    <t>Ngành KTĐK&amp;TĐH</t>
  </si>
  <si>
    <t>Cần 10 giảng viên có trình độ ThS trở lên, để vận hành CTĐT có 400 sinh viên;</t>
  </si>
  <si>
    <t>KS, ThS</t>
  </si>
  <si>
    <t>Ưu tiên ThS</t>
  </si>
  <si>
    <t>Ngành CNKT ô tô</t>
  </si>
  <si>
    <t>Cần 11 giảng viên có trình độ ThS trở lên, để vận hành CTĐT có 600 sinh viên (hơn 7000 giờ chuẩn);</t>
  </si>
  <si>
    <t>Ths, KS</t>
  </si>
  <si>
    <t>CNKT ô tô, Kỹ thuật ô tô, Cơ khí động lực</t>
  </si>
  <si>
    <t>KẾ HOẠCH NGHỈ HƯU, TINH GIẢN BIÊN CHẾ, KÉO DÀI THỜI GIAN CÔNG TÁC</t>
  </si>
  <si>
    <t>Ngày sinh</t>
  </si>
  <si>
    <t>Năm bắt đầu công tác</t>
  </si>
  <si>
    <t>KẾ HOẠCH NGHỈ PHÉP, NGHỈ KHÔNG LƯƠNG, THAI SẢN</t>
  </si>
  <si>
    <t>KẾ HOẠCH ĐÀO TẠO CHUYÊN MÔN</t>
  </si>
  <si>
    <t>Kế hoạch đào tạo</t>
  </si>
  <si>
    <t>Trình độ (TS, ThS)</t>
  </si>
  <si>
    <t>Chức danh (GS, PGS, GVCC, GVC…)</t>
  </si>
  <si>
    <t>Ngành/Chuyên ngành đang giảng dạy (Đánh dấu vào trình độ mà ngành đang đào tạo)</t>
  </si>
  <si>
    <t>Nơi đào tạo (cụ thể tên Trường)</t>
  </si>
  <si>
    <t>Tình trạng đào tạo</t>
  </si>
  <si>
    <t>Đang đào tạo</t>
  </si>
  <si>
    <t>Dự kiến</t>
  </si>
  <si>
    <t>Ngành KTĐK&amp;TĐH (số lượng: 7)</t>
  </si>
  <si>
    <t>2 TS, 5 ThS</t>
  </si>
  <si>
    <t>7 GV</t>
  </si>
  <si>
    <t>KTĐK&amp;TĐH</t>
  </si>
  <si>
    <t>Viện khoa học công nghệ quân sự</t>
  </si>
  <si>
    <t>2018-2023</t>
  </si>
  <si>
    <t>Viện Hàn lâm Khoa học và Công nghệ Việt Nam</t>
  </si>
  <si>
    <t>2022-2026</t>
  </si>
  <si>
    <t>2023-2027</t>
  </si>
  <si>
    <t>Hàn Quốc</t>
  </si>
  <si>
    <t>2019-2023</t>
  </si>
  <si>
    <t>1 TS, 3 ThS, 3KS</t>
  </si>
  <si>
    <t>1 GVC, 6 GV</t>
  </si>
  <si>
    <t>ThS</t>
  </si>
  <si>
    <t>ĐH CNGTVT</t>
  </si>
  <si>
    <t>2022-2025</t>
  </si>
  <si>
    <t>ĐH GTVT</t>
  </si>
  <si>
    <t>2023-2026</t>
  </si>
  <si>
    <t>KS</t>
  </si>
  <si>
    <t>ĐHCN HN</t>
  </si>
  <si>
    <t>2020-2023</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</si>
  <si>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</si>
  <si>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</si>
  <si>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</si>
  <si>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</si>
  <si>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</si>
  <si>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</si>
  <si>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</si>
  <si>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</si>
  <si>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</si>
  <si>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Cao Cấp LLCT</t>
  </si>
  <si>
    <t>KẾ HOẠCH THAM GIA HỘI NGHỊ, HỘI THẢO, TẬP HUẤN, THỰC TẬP SINH, HỢP TÁC KHOA HỌC</t>
  </si>
  <si>
    <t>Kinh</t>
  </si>
  <si>
    <t>Hội thảo</t>
  </si>
  <si>
    <t>2 ngày</t>
  </si>
  <si>
    <t>KẾ HOẠCH BỔ NHIỆM GS, PGS VÀ THAY ĐỔI CHỨC DANH NGHỀ NGHIỆP</t>
  </si>
  <si>
    <t>ĐƠN VỊ: VIỆN KỸ THUẬT CÔNG NGHỆ</t>
  </si>
  <si>
    <t>BM Hệ thống và Mạng máy tính</t>
  </si>
  <si>
    <t>Học phần Lập trình hướng đối tượng (INF30064)</t>
  </si>
  <si>
    <t>K63-CNTT</t>
  </si>
  <si>
    <t>Học phần Công nghệ .NET (INF30300)</t>
  </si>
  <si>
    <t>K62-CNTT</t>
  </si>
  <si>
    <t>Học phần Hệ điều hành (INF20009)</t>
  </si>
  <si>
    <t>Học phần Hệ quản trị cơ sở dữ liệu (INF30007)</t>
  </si>
  <si>
    <t>Học phần Kiến trúc máy tính (INF30001)</t>
  </si>
  <si>
    <t>Học phần Đồ án chuyên ngành (INF30075)</t>
  </si>
  <si>
    <t>K61-CNTT</t>
  </si>
  <si>
    <t>Học phần Mạng máy tính (INF30015)</t>
  </si>
  <si>
    <t>Học phần Phát triển ứng dụng với mã nguồn mở (INF30305)</t>
  </si>
  <si>
    <t>Học phần Trí tuệ nhân tạo (INF20007)</t>
  </si>
  <si>
    <t>Học phần Tự chọn</t>
  </si>
  <si>
    <t>Học phần An toàn thông tin (INF30033)</t>
  </si>
  <si>
    <t>K60-CNTT</t>
  </si>
  <si>
    <t>Học phần Công nghệ phần mềm (INF30034)</t>
  </si>
  <si>
    <t>Học phần Tương tác người-máy (INF30036)</t>
  </si>
  <si>
    <t>Học phần Xử lý ảnh (INF20008)</t>
  </si>
  <si>
    <t>Học phần Thực tập tốt nghiệp (INF30063)</t>
  </si>
  <si>
    <t>K59-CNTT</t>
  </si>
  <si>
    <t>Học phần Đồ án tốt nghiệp (INF30062)</t>
  </si>
  <si>
    <t>Học phần Nhập môn Công nghệ thông tin (INF20101)</t>
  </si>
  <si>
    <t>K64-CNTT</t>
  </si>
  <si>
    <t>Học phần Lập trình máy tính (INF20102)</t>
  </si>
  <si>
    <t>Học phần Cấu trúc dữ liệu và giải thuật (INF21105)</t>
  </si>
  <si>
    <t>Học phần Cơ sở dữ liệu (INF30006)</t>
  </si>
  <si>
    <t>Học phần Lập trình Web (INF21110)</t>
  </si>
  <si>
    <t>Học phần Xử lý tín hiệu số (INF30032)</t>
  </si>
  <si>
    <t>Học phần Phân tích và thiết kế hệ thống thông tin (INF21113)</t>
  </si>
  <si>
    <t>Học phần Phát triển ứng dụng Web (INF30302)</t>
  </si>
  <si>
    <t>Học phần Tiếng Anh chuyên ngành CNTT (INF21117)</t>
  </si>
  <si>
    <t>Học phần Toán rời rạc (INF30019)</t>
  </si>
  <si>
    <t>Học phần Phát triển ứng dụng với Java (INF30306)</t>
  </si>
  <si>
    <t>Học phần Thị giác máy tính (INF20141)</t>
  </si>
  <si>
    <t>Học phần Thực tập chuyên ngành (INF30307)</t>
  </si>
  <si>
    <t>Học phần Chuyên ngành - Chuyên đề 1</t>
  </si>
  <si>
    <t>Học phần Chuyên ngành - Chuyên đề 2</t>
  </si>
  <si>
    <t>Học phần Chuyên ngành - Chuyên đề 3</t>
  </si>
  <si>
    <t>Học phần Chuyên ngành - Chuyên đề 4</t>
  </si>
  <si>
    <t>Học phần Thực tập chuyên ngành</t>
  </si>
  <si>
    <t>CH-K30-CNTT</t>
  </si>
  <si>
    <t>Chuyên đề Cấu trúc dữ liệu và giải thuật nâng cao</t>
  </si>
  <si>
    <t>Chuyên đề Trí tuệ nhân tạo nâng cao</t>
  </si>
  <si>
    <t>Chuyên đề Mạng máy tính nâng cao</t>
  </si>
  <si>
    <t>Chuyên đề Các hệ cơ sở dữ liệu nâng cao</t>
  </si>
  <si>
    <t>Chuyên đề Tối ưu hóa</t>
  </si>
  <si>
    <t>Chuyên đề Các mô hình và kiến trúc hệ thống thông tin quản lý</t>
  </si>
  <si>
    <t>Chuyên đề Nguyên lý các ngôn ngữ lập trình</t>
  </si>
  <si>
    <t>Chuyên đề Logic mờ và lập luận xấp xỉ</t>
  </si>
  <si>
    <t>A.5</t>
  </si>
  <si>
    <t>Bộ môn Khoa học máy tính và Công nghệ phần mềm</t>
  </si>
  <si>
    <t>An toàn thông tin</t>
  </si>
  <si>
    <t>60 CNTT CLC</t>
  </si>
  <si>
    <t>Thị giác máy tính</t>
  </si>
  <si>
    <t>Học phần 2 chuyên ngành hẹp</t>
  </si>
  <si>
    <t>Học phần 3 chuyên ngành hẹp</t>
  </si>
  <si>
    <t>Công nghệ .NET</t>
  </si>
  <si>
    <t>62 CNTT CLC</t>
  </si>
  <si>
    <t>Hệ quản trị cơ sở dữ liệu</t>
  </si>
  <si>
    <t>Phân tích và thiết kế hướng đối tượng</t>
  </si>
  <si>
    <t>Tiếng Anh chuyên ngành</t>
  </si>
  <si>
    <t>Toán rời rạc</t>
  </si>
  <si>
    <t>Kiến trúc máy tinh</t>
  </si>
  <si>
    <t>63 CNTT CLC</t>
  </si>
  <si>
    <t>Lập trình máy tính</t>
  </si>
  <si>
    <t>Hệ điều hành</t>
  </si>
  <si>
    <t>61 Kỹ thuật phần mềm</t>
  </si>
  <si>
    <t>Mạng máy tính</t>
  </si>
  <si>
    <t>Phát triển ứng dụng java web</t>
  </si>
  <si>
    <t>Trí tuệ nhân tạo</t>
  </si>
  <si>
    <t>62 Kỹ thuật phần mềm</t>
  </si>
  <si>
    <t>Lập trình .Net</t>
  </si>
  <si>
    <t>Phân tích và thiết kế Hệ thống thông tin</t>
  </si>
  <si>
    <t>62 Khoa học máy tính</t>
  </si>
  <si>
    <t>Phân tích và thiết kế HTTT</t>
  </si>
  <si>
    <t>Lập trình hướng đối tượng</t>
  </si>
  <si>
    <t>63 Khoa học máy tính</t>
  </si>
  <si>
    <t>Đang hiểu 1sv 1 tín chỉ tính 1 tiết chuẩn</t>
  </si>
  <si>
    <t>Tính theo Quy chế chi tiêu 2017</t>
  </si>
  <si>
    <t>Đồ án chuyên ngành</t>
  </si>
  <si>
    <t>Phát triển ứng dụng với java</t>
  </si>
  <si>
    <t>Cấu trúc dữ liệu và giải thuật</t>
  </si>
  <si>
    <t>Cơ sở dữ liệu</t>
  </si>
  <si>
    <t>Nhập môn CNTT</t>
  </si>
  <si>
    <t>64 CNTT CLC</t>
  </si>
  <si>
    <t xml:space="preserve">Thiết kế và xây dựng phần mềm </t>
  </si>
  <si>
    <t>Thực tập chuyên ngành</t>
  </si>
  <si>
    <t>Nhập môn Kỹ thuật phần mềm</t>
  </si>
  <si>
    <t>Phát triển ứng dụng web</t>
  </si>
  <si>
    <t>Tiếng Anh chuyên ngành CNTT</t>
  </si>
  <si>
    <t>Lập tình java</t>
  </si>
  <si>
    <t>Lập trình web</t>
  </si>
  <si>
    <t>64 Khoa học máy tính</t>
  </si>
  <si>
    <t>Chuyên đề Các hệ cơ sở  dữ liệu nâng cao</t>
  </si>
  <si>
    <t>30 CH CNTT</t>
  </si>
  <si>
    <t>A.6</t>
  </si>
  <si>
    <t>PGS. GVCC</t>
  </si>
  <si>
    <t>P.Viện trưởng</t>
  </si>
  <si>
    <t>Trợ lý đào tạo</t>
  </si>
  <si>
    <t>Nguyễn Thị Uyên</t>
  </si>
  <si>
    <t>Viện NCĐTTT, giảm 65%</t>
  </si>
  <si>
    <t>V</t>
  </si>
  <si>
    <t>BM Khoa học máy tính &amp; Công nghệ phần mềm</t>
  </si>
  <si>
    <t>GVC, TS</t>
  </si>
  <si>
    <t>Trưởng Bộ môn</t>
  </si>
  <si>
    <t>GV, ThS</t>
  </si>
  <si>
    <t>GVC, ThS</t>
  </si>
  <si>
    <t>Lê Văn Thành</t>
  </si>
  <si>
    <t>Giảng viên không giữ chức vụ quản lý, làm kiêm nhiệm đơn vị hành chính</t>
  </si>
  <si>
    <t>NCS ngoài nước</t>
  </si>
  <si>
    <t>VI</t>
  </si>
  <si>
    <t>Bộ môn Hệ thống và mạng máy tính</t>
  </si>
  <si>
    <t>Bộ môn khoa học máy tính và Công nghệ phần mềm</t>
  </si>
  <si>
    <t>B.1</t>
  </si>
  <si>
    <t>B.2</t>
  </si>
  <si>
    <t>B.3</t>
  </si>
  <si>
    <t>B.4</t>
  </si>
  <si>
    <t>B.5</t>
  </si>
  <si>
    <t>B.6</t>
  </si>
  <si>
    <t>ĐH, CQ</t>
  </si>
  <si>
    <t>62, 63 CNTT CLC, 62, 63 KHMT</t>
  </si>
  <si>
    <t xml:space="preserve">Máy tinh server </t>
  </si>
  <si>
    <t>SV CNTT CLC học thực hành</t>
  </si>
  <si>
    <t>Tầng 3 - Nhà KT-CN</t>
  </si>
  <si>
    <t>Máy tiính để bàn</t>
  </si>
  <si>
    <t>Bộ chia mạng: Switch Chia Tín Hiệu 48 cổng có giá treo 10/100Mbps TL-SF1048</t>
  </si>
  <si>
    <t>Bộ bàn phím chuột có dây Lecoo CM104</t>
  </si>
  <si>
    <t>Giáo trình thực hành kiểm thử phần mềm</t>
  </si>
  <si>
    <t>Giảng dạy, học tập</t>
  </si>
  <si>
    <t>Cuốn</t>
  </si>
  <si>
    <t>NXB Thanh Niên</t>
  </si>
  <si>
    <r>
      <t xml:space="preserve">Tác giả: </t>
    </r>
    <r>
      <rPr>
        <sz val="10"/>
        <color rgb="FF333333"/>
        <rFont val="Roboto"/>
      </rPr>
      <t>Phạm Quang Huy, Phạm Quang</t>
    </r>
  </si>
  <si>
    <t>Kỹ nghệ phần mềm</t>
  </si>
  <si>
    <t>NXB Thông tin và Truyền thông</t>
  </si>
  <si>
    <t>Tác giả: TS. Lê Văn Phùng</t>
  </si>
  <si>
    <t>Trí tuệ nhân tạo học máy và ứng dụng</t>
  </si>
  <si>
    <t>Tác giả:Nguyễn Quốc Huy, Nguyễn Tất Bảo Thiện</t>
  </si>
  <si>
    <t>Ngành CNTT</t>
  </si>
  <si>
    <t>Ngành KHMT, CNPM, CNTT CLC</t>
  </si>
  <si>
    <t>TS. Lê Văn Minh</t>
  </si>
  <si>
    <t>1 ngày</t>
  </si>
  <si>
    <t>02 đề tài khoa học cấp trường</t>
  </si>
  <si>
    <t>KTĐ, ĐT</t>
  </si>
  <si>
    <t>GV BM ô tô</t>
  </si>
  <si>
    <t>Người học KTĐK&amp; TĐH</t>
  </si>
  <si>
    <t>Người học KTĐTVT</t>
  </si>
  <si>
    <t>02 đề tài sinh viên nghiên cứu khoa học</t>
  </si>
  <si>
    <t>Đã được công nhận PGS 2022</t>
  </si>
  <si>
    <t>Cao  Thành Nghĩa</t>
  </si>
  <si>
    <t>Hội nghị</t>
  </si>
  <si>
    <t>1 tuần</t>
  </si>
  <si>
    <t>Tháng 9-11</t>
  </si>
  <si>
    <t>Tháng 8</t>
  </si>
  <si>
    <t xml:space="preserve">PHẦN I- </t>
  </si>
  <si>
    <t>ĐÁNH GIÁ TÌNH HÌNH THỰC HIỆN KẾ HOẠCH NĂM 2022, ĐỐI SÁNH SỐ THỰC HIỆN SO VỚI SỐ KẾ HOẠCH</t>
  </si>
  <si>
    <t>Số kế hoạch  2022</t>
  </si>
  <si>
    <t>Số thực hiện 2022</t>
  </si>
  <si>
    <t>Tỷ trọng số thực hiện 2022 trên số kế hoạch 2022</t>
  </si>
  <si>
    <t>Tuyển sinh</t>
  </si>
  <si>
    <t>Đại học Chính quy</t>
  </si>
  <si>
    <t>Đại học VLVH</t>
  </si>
  <si>
    <t>Đại học VLVH nâng chuẩn theo Nghị định 71</t>
  </si>
  <si>
    <t>THPT chuyên</t>
  </si>
  <si>
    <t>THPT chất lượng cao</t>
  </si>
  <si>
    <t>THCS</t>
  </si>
  <si>
    <t>Mở mã ngành</t>
  </si>
  <si>
    <t>Đào tạo, bồi dưỡng</t>
  </si>
  <si>
    <t>Thăng hạng, học hàm</t>
  </si>
  <si>
    <t>Giải thưởng, công bố khoa học</t>
  </si>
  <si>
    <t>Tự đánh giá, đánh giá ngoài chương trình đào tạo</t>
  </si>
  <si>
    <r>
      <t xml:space="preserve">Các chỉ tiêu chung
</t>
    </r>
    <r>
      <rPr>
        <i/>
        <sz val="12"/>
        <rFont val="Times New Roman"/>
        <family val="1"/>
      </rPr>
      <t>(Các chỉ tiêu đánh giá theo các nội dung đã được giao nhiệm vụ trong Quyết định 856/QĐ-ĐHV ngày 15/4/2022)</t>
    </r>
  </si>
  <si>
    <t>Ghi chú:</t>
  </si>
  <si>
    <t>Số kế hoạch năm 2022 theo Quyết định số 856/QĐ-ĐHV ngày 15/4/2022 của Hiệu trưởng Trường Đại học Vinh.</t>
  </si>
  <si>
    <t>Ngày …......tháng ….... Năm 2022</t>
  </si>
  <si>
    <t>Trưởng đơn vị lập</t>
  </si>
  <si>
    <t>Hiệu trưởng</t>
  </si>
  <si>
    <t>Không có</t>
  </si>
  <si>
    <t>Ngành Kỹ thuật Điện tử và Tin học</t>
  </si>
  <si>
    <t>Học TC lí luận chính trị</t>
  </si>
  <si>
    <t>Tự đánh giá ngành KT ĐTVT</t>
  </si>
  <si>
    <t>Bộ môn Điện tử - Viễn thông</t>
  </si>
  <si>
    <t>TỔNG THU</t>
  </si>
  <si>
    <t>Người</t>
  </si>
  <si>
    <t>Sửa chữa hoàn thiện hệ thống điện, mạng internet, máy tính cho các phòng thực hành của ngành KTĐK&amp;TĐH ở tầng 4 nhà D cơ sở 2</t>
  </si>
  <si>
    <t>Phòng thực hành Hệ thống nhúng và IoT
Phòng thực hành Kỹ thuật đo lường và cảm biến</t>
  </si>
  <si>
    <t>Tháng 6/2023</t>
  </si>
  <si>
    <t>DHCQ</t>
  </si>
  <si>
    <t>K60,61, 62</t>
  </si>
  <si>
    <t>KẾ HOẠCH BIÊN SOẠN, XUẤT BẢN GIÁO TRÌNH, TÀI LIỆU HỌC TẬP
Năm tài chính 2023</t>
  </si>
  <si>
    <t>Tháng 7/2023</t>
  </si>
  <si>
    <t>Nghệ An, ngày          tháng           năm 2023</t>
  </si>
  <si>
    <t>TS. Cao Thành Nghĩa
TS. Đặng Thái Sơn
TS. Mai Thế Anh
Ths. Nguyễn Phúc Ngọc</t>
  </si>
  <si>
    <t>TÊN ĐƠN VỊ: VIỆN KTCN</t>
  </si>
  <si>
    <t>Đào tạo cao học</t>
  </si>
  <si>
    <t>KTĐK &amp; TĐ</t>
  </si>
  <si>
    <t>CNKT điện, điện tử</t>
  </si>
  <si>
    <t>Kỹ thuật phần mềm</t>
  </si>
  <si>
    <t>Sinh viên năm 3, Tuyển sinh năm 2020 (Khóa 61)</t>
  </si>
  <si>
    <t>Sinh viên năm 2, Tuyển sinh năm 2021 (Khóa 62)</t>
  </si>
  <si>
    <t>Sinh viên năm nhất, Tuyển sinh năm 2022 (Khóa 63)</t>
  </si>
  <si>
    <t>Sinh viên năm 4, Tuyển sinh năm 2019 (Khóa 60)</t>
  </si>
  <si>
    <t>CNTT CLC</t>
  </si>
  <si>
    <t>KT ĐTVT</t>
  </si>
  <si>
    <t>CNKT nhiệt</t>
  </si>
  <si>
    <t>Bộ chi tiết tháo rời ô tô các hãng</t>
  </si>
  <si>
    <t>Bộ dụng cụ sữa chữa lốp xe ô tô</t>
  </si>
  <si>
    <t>Bộ dây curoa, gioăng, đệm ô tô</t>
  </si>
  <si>
    <t>Máy bắn trấu vệ sinh các chi tiết máy</t>
  </si>
  <si>
    <t>Cán bộ hành chính 03</t>
  </si>
  <si>
    <t>Tổng số cán bộ của đơn vị: 39, trong đó:</t>
  </si>
  <si>
    <t>Cán bộ giảng dạy: 36, gồm:</t>
  </si>
  <si>
    <t>Chi các khoản tiền thưởng thi đua năm học: chiến sĩ thi đua x 2.000 + tiên tiến 1.500 + hoàn thành nhiệm vụ 1.000 (3 CSTD + 36 tien tiến)</t>
  </si>
  <si>
    <t>Chi các khoản phúc lợi trong năm gồm 20/11, 30/4, 01/5, 02/9, Tết Nguyên đán, 39 CB x 7.500</t>
  </si>
  <si>
    <t>KT điện tử, truyền thông</t>
  </si>
  <si>
    <t>Xem CV 1440 ngày 14/11/2022 điền vào anh nhé</t>
  </si>
  <si>
    <t>Nghệ An, ngày       tháng       năm 2023</t>
  </si>
  <si>
    <t>2.1.</t>
  </si>
  <si>
    <t>Số giờ ở biểu này phải bằng ở biểu 2a- Cột I - Số tiết giảng dạy quy chuẩn link sang anh nhé</t>
  </si>
  <si>
    <t>Nghệ An, ngày      tháng      năm 2023</t>
  </si>
  <si>
    <t xml:space="preserve">  Đơn vị lập KH                                         Phòng Quản trị và Đầu tư                                            Phòng KH-TC                                  HIỆU TRƯỞNG</t>
  </si>
  <si>
    <t>Nghệ An, ngày ….. tháng ….. năm 2023</t>
  </si>
  <si>
    <t xml:space="preserve">  Đơn vị lập KH                                       Phòng KH&amp;HTQT                                                HIỆU TRƯỞNG</t>
  </si>
  <si>
    <t>Nghệ An, ngày         tháng         năm 2023</t>
  </si>
  <si>
    <t>Biểu 4 em ko thấy nôi dung và số tiền như này, Anh xem lại !</t>
  </si>
  <si>
    <t>Biểu 2a; QCTNB- Số tiết x 85.000 đ/ tiết</t>
  </si>
  <si>
    <t>Ngành đào tạo 2- Ngành CNTT ô tô ( số lượng 7)</t>
  </si>
  <si>
    <t>2.6</t>
  </si>
  <si>
    <t>Anh xem lại nếu kế hoạch đào tạo TS thì hiện họ phải là ThS rồi chứ anh sao vẫn ở ô Cử nhân???</t>
  </si>
  <si>
    <t>Phải có số thu HP từ biểu 9 tổng thu sau khi bên anh nhập tổng số tín chỉ và số SV</t>
  </si>
  <si>
    <t>ĐT nâng cao chất lượng các môn học theo đồ án/dự án</t>
  </si>
  <si>
    <t>Nghiên cứu đổi mới nội dung, phương pháp giảng dạy và đánh giá học phần “Nguyên lý động cơ đốt trong” thuộc chương trình đào tạo nâng cao chất lượng các môn học theo đồ án/dự án</t>
  </si>
  <si>
    <t>Nghiên cứu đổi mới nội dung, phương pháp giảng dạy và đánh giá học phần “Thực hành hệ thống gầm ô tô” thuộc chương trình đào tạo nâng cao chất lượng các môn học theo đồ án/dự án</t>
  </si>
  <si>
    <t>Nghiên cứu đổi mới nội dung, phương pháp giảng dạy và đánh giá học phần “Thực tập Hệ thống điều hòa không khí ô tô” thuộc chương trình đào tạo nâng cao chất lượng các môn học theo đồ án/dự án</t>
  </si>
  <si>
    <t>02 Bài báo quốc tế SCIE</t>
  </si>
  <si>
    <t>01 ESCI hoặc Scopus</t>
  </si>
  <si>
    <t>38 Cán bộ đều có hướng dẫn thực hành, có hướng dẫn thực tập, có trong hội đồng bảo vệ đồ án</t>
  </si>
  <si>
    <t>Đào tạo nâng cao chất lượng các môn học theo đồ án/dự án "Nhập môn ngành CNTT" cho sinh viên các ngành CNTT, Khoa học máy tính, CNTT-CLC.</t>
  </si>
  <si>
    <t>Nghiên cứu đổi mới nội dung, phương pháp giảng dạy và đánh giá học phần “Đồ án Động cơ” thuộc chương trình đào tạo nâng cao chất lượng các môn học theo đồ án/dự án</t>
  </si>
  <si>
    <t>1 VT, 2PVT, 4 TLDT, 3 CVHT</t>
  </si>
  <si>
    <t>Dự kiến 02 đề tài</t>
  </si>
  <si>
    <t>Chẩn đoán, sữa chữa ô tô</t>
  </si>
  <si>
    <t>1 tháng</t>
  </si>
  <si>
    <t>Mời chuyên gia đến bồi dưỡng</t>
  </si>
  <si>
    <t>Chi phí cho bồi dưỡng cán bộ</t>
  </si>
  <si>
    <t>Biểu 6</t>
  </si>
  <si>
    <r>
      <t xml:space="preserve">KẾ HOẠCH BỒI DƯỠNG CÁN BỘ </t>
    </r>
    <r>
      <rPr>
        <sz val="12"/>
        <rFont val="Times New Roman"/>
        <family val="1"/>
      </rPr>
      <t>(</t>
    </r>
    <r>
      <rPr>
        <i/>
        <sz val="12"/>
        <rFont val="Times New Roman"/>
        <family val="1"/>
      </rPr>
      <t>bồi dưỡng chức danh nghề nghiệp, ngoại ngữ, tin học, chuyên môn nghiệp vụ, …..</t>
    </r>
    <r>
      <rPr>
        <sz val="12"/>
        <rFont val="Times New Roman"/>
        <family val="1"/>
      </rPr>
      <t>)</t>
    </r>
  </si>
  <si>
    <t>Biểu 9a Tổng thu đào tạo theo tín chỉ</t>
  </si>
  <si>
    <t>ĐƠN VỊ: Viện KTCN</t>
  </si>
  <si>
    <t>TỔNG HỢP KẾ HOẠCH THU TỪ CÁC LOẠI HÌNH ĐÀO TẠO THEO HÌNH KHỐI NGÀNH / TÍN CHỈ</t>
  </si>
  <si>
    <t>Đơn vị tính: Nghìn đồng.</t>
  </si>
  <si>
    <t>Số tín chỉ đăng ký</t>
  </si>
  <si>
    <t>Đơn giá
 khối ngành I</t>
  </si>
  <si>
    <t>Đơn giá
 khối ngành II</t>
  </si>
  <si>
    <t>Đơn giá
 khối ngành III</t>
  </si>
  <si>
    <t>Đơn giá
 khối ngành IV</t>
  </si>
  <si>
    <t>Đơn giá
 khối ngành V</t>
  </si>
  <si>
    <t>Đơn giá
 khối ngành VI</t>
  </si>
  <si>
    <t>Đơn giá
 khối ngành VII</t>
  </si>
  <si>
    <t xml:space="preserve"> - Các đơn vị lập số liệu cột số lượng theo tình hình đăng ký từng hệ đào tạo và từng học kỳ ở cột 7 biểu 2;
 - Phòng Kế hoạch Tài  chính lắp đơn giá và cân đối tổng thu.</t>
  </si>
  <si>
    <t>DỰ KIẾN THU 6 THÁNG ĐẦU NĂM = I+II+III
 (Tức học kỳ II năm học 2022-2023)</t>
  </si>
  <si>
    <t>Thu từ đào tạo sinh viên đại học chính quy</t>
  </si>
  <si>
    <t>Số tín chỉ đăng ký học</t>
  </si>
  <si>
    <t>Thu từ đào tạo hệ từ xa</t>
  </si>
  <si>
    <t>DỰ KIẾN THU 6 THÁNG CUỐI NĂM  = I+II+III
 (Tức học kỳ I năm học 2023-2024)</t>
  </si>
  <si>
    <t>CỘNG TỔNG = A + B</t>
  </si>
  <si>
    <t>Biểu 9b Tổng thu đào tạo - theo niên chế</t>
  </si>
  <si>
    <t>ĐƠN VỊ: …............................................</t>
  </si>
  <si>
    <t>TỔNG HỢP KẾ HOẠCH THU TỪ CÁC LOẠI HÌNH ĐÀO TẠO THEO NIÊN CHẾ THEO KHỐI NGÀNH</t>
  </si>
  <si>
    <t>6 THÁNG ĐẦU NĂM 2023 (Tức học kỳ II năm học 2022-2023)</t>
  </si>
  <si>
    <t>Thu từ đào tạo sau đại học</t>
  </si>
  <si>
    <t>NCS khóa 30 trở về trước</t>
  </si>
  <si>
    <t>NCS khóa 31</t>
  </si>
  <si>
    <t>chưa có mức học phí</t>
  </si>
  <si>
    <t>Cao học khóa 30</t>
  </si>
  <si>
    <t>Thu từ đào tạo vừa làm vừa học</t>
  </si>
  <si>
    <t>Cao học khóa 29 trở  về trước</t>
  </si>
  <si>
    <t>Biểu số ….. tổng hợp</t>
  </si>
  <si>
    <t>TRƯỜNG KHOA HỌC XÃ HỘI VÀ NHÂN VĂN</t>
  </si>
  <si>
    <t>KẾ HOẠCH THU NĂM 2023</t>
  </si>
  <si>
    <t>Kế hoạch thu năm 2023</t>
  </si>
  <si>
    <t>Thu từ phí, lệ phí xét tuyển</t>
  </si>
  <si>
    <t>(Phòng Kế hoạch Tài  chính tổng hợp)</t>
  </si>
  <si>
    <t>Thu từ học phí các loại hình đào tạo</t>
  </si>
  <si>
    <t>Đào tạo từ xa</t>
  </si>
  <si>
    <t>Đạo tạo sau đại học</t>
  </si>
  <si>
    <t>Dạy trường TH Phổ thông chuyên</t>
  </si>
  <si>
    <t>Thu từ THPT Chất lượng cao</t>
  </si>
  <si>
    <t>Thu từ Trường mầm non</t>
  </si>
  <si>
    <t>Thu từ trường Phổ thông thực hành</t>
  </si>
  <si>
    <t>Thu từ hoạt động liên doanh, liên kết</t>
  </si>
  <si>
    <t>Thu từ hoạt động sản xuất kinh doanh dịch vụ</t>
  </si>
  <si>
    <t>Thu từ các hoạt động dịch vụ</t>
  </si>
  <si>
    <t>Thu từ hoạt động tài chính</t>
  </si>
  <si>
    <t>Thu từ các khoản thu hộ</t>
  </si>
  <si>
    <t xml:space="preserve">  Đơn vị lập KH                  Phòng KH-TC             Hiệu trưởng Trường Đại học Vinh</t>
  </si>
  <si>
    <t>Điều 29, Quy chế chi tiêu nội bộ- Biểu 6</t>
  </si>
  <si>
    <t>Ngành KTĐTVT</t>
  </si>
  <si>
    <t>Cần 8 giảng viên có trình độ ThS trở lên, để vận hành CTĐT có 50 sinh viên;</t>
  </si>
  <si>
    <t>Kỹ thuật ĐTVT</t>
  </si>
  <si>
    <t>Ưu tiên TS nước ngoài</t>
  </si>
  <si>
    <t>Bộ môn Điện- Điện tử</t>
  </si>
  <si>
    <t>Ngành CNKT Điện, Điện tử</t>
  </si>
  <si>
    <t>2 ThS</t>
  </si>
  <si>
    <t>ThS hoặc KS</t>
  </si>
  <si>
    <t>Công nghệ kỹ thuật Điện, Điện tử</t>
  </si>
  <si>
    <t>KẾ HOẠCH TUYỂN DỤNG, ĐÀO TẠO, BỒI DƯỠNG, PHÁT TRIỂN ĐỘI NGŨ NĂM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</si>
</sst>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0_);\(0\)"/>
    <numFmt numFmtId="168" formatCode="_-* #,##0_-;\-* #,##0_-;_-* &quot;-&quot;??_-;_-@_-"/>
    <numFmt numFmtId="169" formatCode="dd/mm/yyyy;@"/>
    <numFmt numFmtId="170" formatCode="mm/yyyy"/>
    <numFmt numFmtId="171" formatCode="d/mm/yyyy;@"/>
    <numFmt numFmtId="172" formatCode="_-* #,##0.000_-;\-* #,##0.000_-;_-* &quot;-&quot;??_-;_-@_-"/>
    <numFmt numFmtId="173" formatCode="0.0"/>
  </numFmts>
  <fonts count="111" x14ac:knownFonts="1">
    <font>
      <sz val="11"/>
      <color theme="1"/>
      <name val="Calibri"/>
      <family val="2"/>
      <scheme val="minor"/>
    </font>
    <font>
      <sz val="12"/>
      <color theme="1"/>
      <name val="Calibri"/>
      <family val="2"/>
      <scheme val="minor"/>
    </font>
    <font>
      <sz val="11"/>
      <color theme="1"/>
      <name val="Calibri"/>
      <family val="2"/>
      <scheme val="minor"/>
    </font>
    <font>
      <sz val="11"/>
      <color theme="1"/>
      <name val="Times New Roman"/>
      <family val="1"/>
    </font>
    <font>
      <sz val="10"/>
      <color theme="1"/>
      <name val="Times New Roman"/>
      <family val="1"/>
    </font>
    <font>
      <b/>
      <sz val="10"/>
      <color theme="1"/>
      <name val="Times New Roman"/>
      <family val="1"/>
    </font>
    <font>
      <i/>
      <sz val="10"/>
      <color theme="1"/>
      <name val="Times New Roman"/>
      <family val="1"/>
    </font>
    <font>
      <sz val="10"/>
      <name val="Arial"/>
      <family val="2"/>
    </font>
    <font>
      <b/>
      <i/>
      <sz val="10"/>
      <color theme="1"/>
      <name val="Times New Roman"/>
      <family val="1"/>
    </font>
    <font>
      <b/>
      <sz val="10"/>
      <name val="Times New Roman"/>
      <family val="1"/>
    </font>
    <font>
      <sz val="12"/>
      <color indexed="8"/>
      <name val="Times New Roman"/>
      <family val="1"/>
    </font>
    <font>
      <sz val="10"/>
      <name val="Times New Roman"/>
      <family val="1"/>
    </font>
    <font>
      <b/>
      <i/>
      <sz val="10"/>
      <name val="Times New Roman"/>
      <family val="1"/>
    </font>
    <font>
      <b/>
      <i/>
      <sz val="10"/>
      <name val="Arial"/>
      <family val="2"/>
    </font>
    <font>
      <sz val="12"/>
      <color theme="1"/>
      <name val="Times New Roman"/>
      <family val="1"/>
    </font>
    <font>
      <sz val="11"/>
      <color indexed="8"/>
      <name val="Times New Roman"/>
      <family val="1"/>
    </font>
    <font>
      <sz val="11"/>
      <color rgb="FFFF0000"/>
      <name val="Times New Roman"/>
      <family val="1"/>
    </font>
    <font>
      <sz val="10"/>
      <color rgb="FFFF0000"/>
      <name val="Times New Roman"/>
      <family val="1"/>
    </font>
    <font>
      <sz val="15"/>
      <color rgb="FFFF0000"/>
      <name val="Times New Roman"/>
      <family val="1"/>
    </font>
    <font>
      <b/>
      <sz val="12"/>
      <color theme="1"/>
      <name val="Times New Roman"/>
      <family val="1"/>
    </font>
    <font>
      <b/>
      <sz val="9"/>
      <color theme="1"/>
      <name val="Times New Roman"/>
      <family val="1"/>
    </font>
    <font>
      <b/>
      <sz val="8"/>
      <color theme="1"/>
      <name val="Times New Roman"/>
      <family val="1"/>
    </font>
    <font>
      <b/>
      <sz val="10"/>
      <name val="Arial"/>
      <family val="2"/>
    </font>
    <font>
      <b/>
      <sz val="10"/>
      <color rgb="FFFF0000"/>
      <name val="Times New Roman"/>
      <family val="1"/>
    </font>
    <font>
      <b/>
      <i/>
      <sz val="12"/>
      <color rgb="FFFF0000"/>
      <name val="Times New Roman"/>
      <family val="1"/>
    </font>
    <font>
      <sz val="8"/>
      <name val="MS Sans Serif"/>
      <family val="2"/>
    </font>
    <font>
      <sz val="11"/>
      <name val="Times New Roman"/>
      <family val="1"/>
    </font>
    <font>
      <b/>
      <sz val="11"/>
      <color theme="1"/>
      <name val="Times New Roman"/>
      <family val="1"/>
    </font>
    <font>
      <sz val="15"/>
      <color indexed="8"/>
      <name val="Times New Roman"/>
      <family val="1"/>
    </font>
    <font>
      <i/>
      <sz val="10"/>
      <color rgb="FFFF0000"/>
      <name val="Times New Roman"/>
      <family val="1"/>
    </font>
    <font>
      <i/>
      <sz val="10"/>
      <name val="Times New Roman"/>
      <family val="1"/>
    </font>
    <font>
      <b/>
      <sz val="12"/>
      <name val="Times New Roman"/>
      <family val="1"/>
    </font>
    <font>
      <sz val="12"/>
      <name val="Times New Roman"/>
      <family val="1"/>
    </font>
    <font>
      <b/>
      <sz val="11"/>
      <name val="Times New Roman"/>
      <family val="1"/>
    </font>
    <font>
      <i/>
      <sz val="11"/>
      <color theme="1"/>
      <name val="Times New Roman"/>
      <family val="1"/>
    </font>
    <font>
      <b/>
      <sz val="11"/>
      <color rgb="FFFF0000"/>
      <name val="Times New Roman"/>
      <family val="1"/>
    </font>
    <font>
      <i/>
      <sz val="12"/>
      <color theme="1"/>
      <name val="Times New Roman"/>
      <family val="1"/>
    </font>
    <font>
      <sz val="12"/>
      <color rgb="FFFF0000"/>
      <name val="Times New Roman"/>
      <family val="1"/>
    </font>
    <font>
      <b/>
      <sz val="12"/>
      <color indexed="8"/>
      <name val="Times New Roman"/>
      <family val="1"/>
    </font>
    <font>
      <b/>
      <sz val="12"/>
      <color rgb="FFFF0000"/>
      <name val="Times New Roman"/>
      <family val="1"/>
    </font>
    <font>
      <sz val="14"/>
      <name val="Times New Roman"/>
      <family val="1"/>
    </font>
    <font>
      <sz val="14"/>
      <color theme="1"/>
      <name val="Times New Roman"/>
      <family val="1"/>
    </font>
    <font>
      <i/>
      <sz val="12"/>
      <name val="Times New Roman"/>
      <family val="1"/>
    </font>
    <font>
      <i/>
      <sz val="12"/>
      <color indexed="8"/>
      <name val="Times New Roman"/>
      <family val="1"/>
    </font>
    <font>
      <b/>
      <sz val="14"/>
      <color theme="1"/>
      <name val="Times New Roman"/>
      <family val="1"/>
    </font>
    <font>
      <b/>
      <sz val="11"/>
      <color theme="1"/>
      <name val="Calibri"/>
      <family val="2"/>
      <scheme val="minor"/>
    </font>
    <font>
      <i/>
      <sz val="12"/>
      <color rgb="FFFF0000"/>
      <name val="Times New Roman"/>
      <family val="1"/>
    </font>
    <font>
      <b/>
      <sz val="14"/>
      <name val="Times New Roman"/>
      <family val="1"/>
    </font>
    <font>
      <b/>
      <sz val="13"/>
      <color theme="1"/>
      <name val="Times New Roman"/>
      <family val="1"/>
    </font>
    <font>
      <b/>
      <sz val="11"/>
      <color indexed="8"/>
      <name val="Times New Roman"/>
      <family val="1"/>
    </font>
    <font>
      <b/>
      <i/>
      <sz val="10"/>
      <color rgb="FFFF0000"/>
      <name val="Times New Roman"/>
      <family val="1"/>
    </font>
    <font>
      <b/>
      <sz val="10"/>
      <color rgb="FFFF0000"/>
      <name val="Arial"/>
      <family val="2"/>
    </font>
    <font>
      <sz val="8"/>
      <name val="Calibri"/>
      <family val="2"/>
      <scheme val="minor"/>
    </font>
    <font>
      <b/>
      <sz val="10"/>
      <color theme="1"/>
      <name val="Arial"/>
      <family val="2"/>
    </font>
    <font>
      <sz val="10"/>
      <color rgb="FF000000"/>
      <name val="Times New Roman"/>
      <family val="1"/>
    </font>
    <font>
      <sz val="14"/>
      <color theme="1"/>
      <name val="Times New Roman"/>
      <family val="2"/>
    </font>
    <font>
      <sz val="10"/>
      <color rgb="FF000000"/>
      <name val="Tahoma"/>
      <family val="2"/>
    </font>
    <font>
      <b/>
      <sz val="10"/>
      <color rgb="FF000000"/>
      <name val="Tahoma"/>
      <family val="2"/>
    </font>
    <font>
      <sz val="12"/>
      <color theme="1"/>
      <name val="Times New Roman"/>
      <family val="2"/>
    </font>
    <font>
      <sz val="10"/>
      <color theme="1"/>
      <name val="Arial"/>
      <family val="2"/>
    </font>
    <font>
      <b/>
      <i/>
      <sz val="12"/>
      <color theme="1"/>
      <name val="Times New Roman"/>
      <family val="1"/>
    </font>
    <font>
      <sz val="12"/>
      <color rgb="FF000000"/>
      <name val="Times New Roman"/>
      <family val="1"/>
    </font>
    <font>
      <sz val="11"/>
      <name val="Calibri"/>
      <family val="2"/>
      <scheme val="minor"/>
    </font>
    <font>
      <sz val="9"/>
      <color theme="1"/>
      <name val="Times New Roman"/>
      <family val="1"/>
    </font>
    <font>
      <b/>
      <sz val="13"/>
      <name val="Times New Roman"/>
      <family val="1"/>
    </font>
    <font>
      <sz val="13"/>
      <color theme="1"/>
      <name val="Calibri"/>
      <family val="2"/>
      <scheme val="minor"/>
    </font>
    <font>
      <b/>
      <sz val="12"/>
      <name val="Yu Gothic UI Semilight"/>
      <family val="2"/>
      <charset val="128"/>
    </font>
    <font>
      <b/>
      <i/>
      <sz val="12"/>
      <name val="Times New Roman"/>
      <family val="1"/>
    </font>
    <font>
      <i/>
      <sz val="13"/>
      <name val="Times New Roman"/>
      <family val="1"/>
    </font>
    <font>
      <b/>
      <i/>
      <sz val="13"/>
      <name val="Times New Roman"/>
      <family val="1"/>
    </font>
    <font>
      <sz val="8"/>
      <color theme="1"/>
      <name val="Times New Roman"/>
      <family val="1"/>
    </font>
    <font>
      <sz val="8"/>
      <color theme="1"/>
      <name val="Arial"/>
      <family val="2"/>
    </font>
    <font>
      <b/>
      <sz val="15"/>
      <name val="Times New Roman"/>
      <family val="1"/>
    </font>
    <font>
      <sz val="11"/>
      <color rgb="FFFF0000"/>
      <name val="Calibri"/>
      <family val="2"/>
      <scheme val="minor"/>
    </font>
    <font>
      <b/>
      <sz val="14"/>
      <color rgb="FFFF0000"/>
      <name val="Times New Roman"/>
      <family val="1"/>
    </font>
    <font>
      <sz val="14"/>
      <color rgb="FFFF0000"/>
      <name val="Times New Roman"/>
      <family val="1"/>
    </font>
    <font>
      <sz val="14"/>
      <color rgb="FFFF0000"/>
      <name val="Calibri"/>
      <family val="2"/>
      <scheme val="minor"/>
    </font>
    <font>
      <i/>
      <sz val="11"/>
      <color theme="1"/>
      <name val="Calibri"/>
      <family val="2"/>
      <scheme val="minor"/>
    </font>
    <font>
      <b/>
      <sz val="12"/>
      <color theme="1"/>
      <name val="Calibri"/>
      <family val="2"/>
      <scheme val="minor"/>
    </font>
    <font>
      <sz val="13"/>
      <name val="Times New Roman"/>
      <family val="1"/>
    </font>
    <font>
      <b/>
      <sz val="13"/>
      <color rgb="FFFF0000"/>
      <name val="Times New Roman"/>
      <family val="1"/>
    </font>
    <font>
      <sz val="13"/>
      <color theme="1"/>
      <name val="Times New Roman"/>
      <family val="1"/>
    </font>
    <font>
      <b/>
      <u/>
      <sz val="13"/>
      <name val="Times New Roman"/>
      <family val="1"/>
    </font>
    <font>
      <b/>
      <sz val="18"/>
      <name val="Times New Roman"/>
      <family val="1"/>
    </font>
    <font>
      <i/>
      <sz val="13"/>
      <color rgb="FFFF0000"/>
      <name val="Times New Roman"/>
      <family val="1"/>
    </font>
    <font>
      <sz val="14"/>
      <name val="Calibri"/>
      <family val="2"/>
      <scheme val="minor"/>
    </font>
    <font>
      <i/>
      <sz val="11"/>
      <name val="Calibri"/>
      <family val="2"/>
      <scheme val="minor"/>
    </font>
    <font>
      <b/>
      <sz val="11"/>
      <name val="Calibri"/>
      <family val="2"/>
      <scheme val="minor"/>
    </font>
    <font>
      <sz val="12"/>
      <color theme="0"/>
      <name val="Times New Roman"/>
      <family val="1"/>
    </font>
    <font>
      <b/>
      <i/>
      <sz val="11"/>
      <color rgb="FFFF0000"/>
      <name val="Times New Roman"/>
      <family val="1"/>
    </font>
    <font>
      <sz val="12"/>
      <color rgb="FFFF0000"/>
      <name val="Times New Roman"/>
      <family val="2"/>
    </font>
    <font>
      <b/>
      <u/>
      <sz val="12"/>
      <color theme="1"/>
      <name val="Times New Roman"/>
      <family val="1"/>
    </font>
    <font>
      <sz val="10"/>
      <name val="Arial"/>
      <family val="2"/>
      <charset val="163"/>
    </font>
    <font>
      <b/>
      <sz val="11"/>
      <color theme="1"/>
      <name val="Calibri"/>
      <family val="2"/>
      <charset val="163"/>
      <scheme val="minor"/>
    </font>
    <font>
      <sz val="10"/>
      <name val="Times New Roman"/>
      <family val="1"/>
      <charset val="163"/>
    </font>
    <font>
      <b/>
      <sz val="10"/>
      <name val="Times New Roman"/>
      <family val="1"/>
      <charset val="163"/>
    </font>
    <font>
      <b/>
      <sz val="10"/>
      <color rgb="FFFF0000"/>
      <name val="Times New Roman"/>
      <family val="1"/>
      <charset val="163"/>
    </font>
    <font>
      <sz val="10"/>
      <color theme="1"/>
      <name val="Times New Roman"/>
      <family val="1"/>
      <charset val="163"/>
    </font>
    <font>
      <sz val="10"/>
      <color rgb="FF333333"/>
      <name val="Times New Roman"/>
      <family val="1"/>
    </font>
    <font>
      <b/>
      <sz val="10"/>
      <color rgb="FF000000"/>
      <name val="Times New Roman"/>
      <family val="1"/>
    </font>
    <font>
      <sz val="10"/>
      <color rgb="FF333333"/>
      <name val="Roboto"/>
    </font>
    <font>
      <sz val="11"/>
      <color rgb="FF000000"/>
      <name val="Times New Roman"/>
      <family val="1"/>
    </font>
    <font>
      <b/>
      <sz val="10"/>
      <color theme="1"/>
      <name val="Times New Roman"/>
      <family val="1"/>
      <charset val="163"/>
    </font>
    <font>
      <sz val="11"/>
      <name val="Calibri"/>
      <family val="2"/>
      <charset val="163"/>
      <scheme val="minor"/>
    </font>
    <font>
      <b/>
      <sz val="10"/>
      <color theme="1"/>
      <name val="Arial"/>
      <family val="2"/>
      <charset val="163"/>
    </font>
    <font>
      <sz val="12"/>
      <name val="Times New Roman"/>
      <family val="1"/>
      <charset val="163"/>
    </font>
    <font>
      <b/>
      <sz val="12"/>
      <name val="Times New Roman"/>
      <family val="1"/>
      <charset val="163"/>
    </font>
    <font>
      <b/>
      <sz val="12"/>
      <color theme="1"/>
      <name val="Times New Roman"/>
      <family val="1"/>
      <charset val="163"/>
    </font>
    <font>
      <b/>
      <sz val="10"/>
      <name val="Arial"/>
      <family val="2"/>
      <charset val="163"/>
    </font>
    <font>
      <b/>
      <sz val="8"/>
      <name val="Times New Roman"/>
      <family val="1"/>
    </font>
    <font>
      <sz val="14"/>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82">
    <border>
      <left/>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double">
        <color indexed="64"/>
      </left>
      <right style="thin">
        <color indexed="64"/>
      </right>
      <top/>
      <bottom/>
      <diagonal/>
    </border>
    <border>
      <left style="thin">
        <color indexed="64"/>
      </left>
      <right style="double">
        <color indexed="64"/>
      </right>
      <top style="hair">
        <color indexed="64"/>
      </top>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bottom/>
      <diagonal/>
    </border>
    <border>
      <left/>
      <right/>
      <top style="thin">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right style="thin">
        <color indexed="8"/>
      </right>
      <top/>
      <bottom style="medium">
        <color indexed="64"/>
      </bottom>
      <diagonal/>
    </border>
    <border>
      <left/>
      <right/>
      <top style="medium">
        <color indexed="64"/>
      </top>
      <bottom/>
      <diagonal/>
    </border>
    <border>
      <left style="double">
        <color indexed="64"/>
      </left>
      <right/>
      <top style="double">
        <color indexed="64"/>
      </top>
      <bottom/>
      <diagonal/>
    </border>
    <border>
      <left style="thin">
        <color indexed="64"/>
      </left>
      <right/>
      <top style="medium">
        <color indexed="64"/>
      </top>
      <bottom style="thin">
        <color indexed="64"/>
      </bottom>
      <diagonal/>
    </border>
    <border>
      <left style="thin">
        <color indexed="64"/>
      </left>
      <right style="thin">
        <color indexed="64"/>
      </right>
      <top style="hair">
        <color indexed="8"/>
      </top>
      <bottom style="hair">
        <color indexed="8"/>
      </bottom>
      <diagonal/>
    </border>
    <border>
      <left style="thin">
        <color indexed="8"/>
      </left>
      <right style="thin">
        <color indexed="8"/>
      </right>
      <top style="dashed">
        <color indexed="64"/>
      </top>
      <bottom style="dashed">
        <color indexed="64"/>
      </bottom>
      <diagonal/>
    </border>
    <border>
      <left style="thin">
        <color indexed="8"/>
      </left>
      <right style="double">
        <color indexed="64"/>
      </right>
      <top/>
      <bottom style="hair">
        <color indexed="8"/>
      </bottom>
      <diagonal/>
    </border>
    <border>
      <left style="thin">
        <color indexed="64"/>
      </left>
      <right style="thin">
        <color indexed="64"/>
      </right>
      <top style="dashed">
        <color indexed="64"/>
      </top>
      <bottom style="dashed">
        <color indexed="64"/>
      </bottom>
      <diagonal/>
    </border>
    <border>
      <left style="thin">
        <color indexed="8"/>
      </left>
      <right style="thin">
        <color indexed="64"/>
      </right>
      <top style="dashed">
        <color indexed="8"/>
      </top>
      <bottom style="dashed">
        <color indexed="8"/>
      </bottom>
      <diagonal/>
    </border>
    <border>
      <left style="thin">
        <color indexed="8"/>
      </left>
      <right style="thin">
        <color indexed="8"/>
      </right>
      <top style="hair">
        <color indexed="8"/>
      </top>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style="double">
        <color indexed="64"/>
      </left>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style="hair">
        <color indexed="64"/>
      </top>
      <bottom style="double">
        <color indexed="64"/>
      </bottom>
      <diagonal/>
    </border>
  </borders>
  <cellStyleXfs count="17">
    <xf numFmtId="0" fontId="0" fillId="0" borderId="0"/>
    <xf numFmtId="43" fontId="2" fillId="0" borderId="0" applyFont="0" applyFill="0" applyBorder="0" applyAlignment="0" applyProtection="0"/>
    <xf numFmtId="43" fontId="7" fillId="0" borderId="0" applyFont="0" applyFill="0" applyBorder="0" applyAlignment="0" applyProtection="0"/>
    <xf numFmtId="0" fontId="25" fillId="0" borderId="0" applyAlignment="0">
      <alignment vertical="top" wrapText="1"/>
      <protection locked="0"/>
    </xf>
    <xf numFmtId="0" fontId="25" fillId="0" borderId="0" applyAlignment="0">
      <alignment vertical="top" wrapText="1"/>
      <protection locked="0"/>
    </xf>
    <xf numFmtId="0" fontId="25" fillId="0" borderId="0" applyAlignment="0">
      <alignment vertical="top" wrapText="1"/>
      <protection locked="0"/>
    </xf>
    <xf numFmtId="0" fontId="2" fillId="0" borderId="0"/>
    <xf numFmtId="0" fontId="7" fillId="0" borderId="0"/>
    <xf numFmtId="164" fontId="2" fillId="0" borderId="0" applyFont="0" applyFill="0" applyBorder="0" applyAlignment="0" applyProtection="0"/>
    <xf numFmtId="0" fontId="55" fillId="0" borderId="0"/>
    <xf numFmtId="165" fontId="7" fillId="0" borderId="0" applyFont="0" applyFill="0" applyBorder="0" applyAlignment="0" applyProtection="0"/>
    <xf numFmtId="0" fontId="92" fillId="0" borderId="0"/>
    <xf numFmtId="0" fontId="7" fillId="0" borderId="0"/>
    <xf numFmtId="43" fontId="7" fillId="0" borderId="0" applyFont="0" applyFill="0" applyBorder="0" applyAlignment="0" applyProtection="0"/>
    <xf numFmtId="0" fontId="7" fillId="0" borderId="0"/>
    <xf numFmtId="0" fontId="7" fillId="0" borderId="0"/>
    <xf numFmtId="0" fontId="55" fillId="0" borderId="0"/>
  </cellStyleXfs>
  <cellXfs count="1190">
    <xf numFmtId="0" fontId="0" fillId="0" borderId="0" xfId="0"/>
    <xf numFmtId="0" fontId="4" fillId="0" borderId="0" xfId="0" applyFont="1" applyAlignment="1">
      <alignment wrapText="1"/>
    </xf>
    <xf numFmtId="0" fontId="4" fillId="0" borderId="0" xfId="0" applyFont="1"/>
    <xf numFmtId="0" fontId="6" fillId="0" borderId="0" xfId="0" applyFont="1"/>
    <xf numFmtId="0" fontId="0" fillId="0" borderId="0" xfId="0" applyAlignment="1">
      <alignment horizontal="center"/>
    </xf>
    <xf numFmtId="0" fontId="0" fillId="0" borderId="0" xfId="0" applyAlignment="1">
      <alignment vertical="center"/>
    </xf>
    <xf numFmtId="0" fontId="3"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9" fillId="0" borderId="0" xfId="0" applyFont="1" applyAlignment="1">
      <alignment vertical="center" wrapText="1"/>
    </xf>
    <xf numFmtId="0" fontId="6" fillId="0" borderId="0" xfId="0" applyFont="1" applyAlignment="1">
      <alignment vertical="center"/>
    </xf>
    <xf numFmtId="0" fontId="14" fillId="0" borderId="0" xfId="0" applyFont="1" applyAlignment="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3" xfId="0" applyFont="1" applyBorder="1" applyAlignment="1">
      <alignment horizontal="center" vertical="center"/>
    </xf>
    <xf numFmtId="0" fontId="19" fillId="0" borderId="0" xfId="0" applyFont="1" applyAlignment="1">
      <alignment vertical="center"/>
    </xf>
    <xf numFmtId="0" fontId="14" fillId="0" borderId="14" xfId="0" quotePrefix="1" applyFont="1" applyBorder="1" applyAlignment="1">
      <alignment horizontal="center" vertical="center"/>
    </xf>
    <xf numFmtId="0" fontId="19" fillId="0" borderId="15"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36" fillId="0" borderId="0" xfId="0" applyFont="1" applyAlignment="1">
      <alignment vertical="center"/>
    </xf>
    <xf numFmtId="0" fontId="37" fillId="0" borderId="0" xfId="0" applyFont="1" applyAlignment="1">
      <alignment vertical="center"/>
    </xf>
    <xf numFmtId="0" fontId="19" fillId="0" borderId="11" xfId="0" applyFont="1" applyBorder="1" applyAlignment="1">
      <alignment vertical="center"/>
    </xf>
    <xf numFmtId="0" fontId="14" fillId="0" borderId="11" xfId="0" applyFont="1" applyBorder="1" applyAlignment="1">
      <alignment vertical="center"/>
    </xf>
    <xf numFmtId="0" fontId="14" fillId="0" borderId="13" xfId="0" applyFont="1" applyBorder="1" applyAlignment="1">
      <alignment vertical="center"/>
    </xf>
    <xf numFmtId="0" fontId="40" fillId="0" borderId="0" xfId="0" applyFont="1" applyAlignment="1">
      <alignment vertical="center"/>
    </xf>
    <xf numFmtId="0" fontId="41" fillId="0" borderId="0" xfId="0" applyFont="1" applyAlignment="1">
      <alignment vertical="center"/>
    </xf>
    <xf numFmtId="0" fontId="31" fillId="0" borderId="7" xfId="0" applyFont="1" applyBorder="1" applyAlignment="1">
      <alignment vertical="center" wrapText="1"/>
    </xf>
    <xf numFmtId="0" fontId="32" fillId="0" borderId="9" xfId="0" applyFont="1" applyBorder="1" applyAlignment="1">
      <alignment vertical="center"/>
    </xf>
    <xf numFmtId="0" fontId="19" fillId="0" borderId="10" xfId="0" quotePrefix="1" applyFont="1" applyBorder="1" applyAlignment="1">
      <alignment horizontal="center" vertical="center"/>
    </xf>
    <xf numFmtId="0" fontId="32" fillId="0" borderId="0" xfId="0" applyFont="1" applyAlignment="1">
      <alignment vertical="center"/>
    </xf>
    <xf numFmtId="0" fontId="14" fillId="0" borderId="0" xfId="0" applyFont="1" applyAlignment="1">
      <alignment vertical="center" wrapText="1"/>
    </xf>
    <xf numFmtId="0" fontId="36" fillId="0" borderId="0" xfId="0" applyFont="1" applyAlignment="1">
      <alignment vertical="center" wrapText="1"/>
    </xf>
    <xf numFmtId="0" fontId="14" fillId="0" borderId="11" xfId="0" applyFont="1" applyBorder="1" applyAlignment="1">
      <alignment vertical="center" wrapText="1"/>
    </xf>
    <xf numFmtId="0" fontId="19" fillId="0" borderId="11" xfId="0" applyFont="1" applyBorder="1" applyAlignment="1">
      <alignment vertical="center" wrapText="1"/>
    </xf>
    <xf numFmtId="0" fontId="19" fillId="0" borderId="13" xfId="0" applyFont="1" applyBorder="1" applyAlignment="1">
      <alignment vertical="center"/>
    </xf>
    <xf numFmtId="0" fontId="45" fillId="0" borderId="0" xfId="0" applyFont="1"/>
    <xf numFmtId="0" fontId="3" fillId="0" borderId="0" xfId="0" applyFont="1" applyAlignment="1">
      <alignment horizontal="center" vertical="center"/>
    </xf>
    <xf numFmtId="0" fontId="3" fillId="0" borderId="0" xfId="0" applyFont="1" applyAlignment="1">
      <alignment horizontal="center"/>
    </xf>
    <xf numFmtId="0" fontId="3" fillId="0" borderId="0" xfId="0" applyFont="1"/>
    <xf numFmtId="0" fontId="27" fillId="0" borderId="0" xfId="0" applyFont="1" applyAlignment="1">
      <alignment horizontal="center"/>
    </xf>
    <xf numFmtId="3" fontId="31" fillId="0" borderId="7" xfId="6" applyNumberFormat="1" applyFont="1" applyBorder="1" applyAlignment="1">
      <alignment horizontal="left" vertical="center" wrapText="1"/>
    </xf>
    <xf numFmtId="49" fontId="5" fillId="0" borderId="22" xfId="2" quotePrefix="1" applyNumberFormat="1" applyFont="1" applyFill="1" applyBorder="1" applyAlignment="1">
      <alignment horizontal="center" vertical="center" wrapText="1"/>
    </xf>
    <xf numFmtId="49" fontId="5" fillId="0" borderId="22" xfId="2" applyNumberFormat="1" applyFont="1" applyFill="1" applyBorder="1" applyAlignment="1">
      <alignment horizontal="center" vertical="center" wrapText="1"/>
    </xf>
    <xf numFmtId="0" fontId="11" fillId="0" borderId="0" xfId="0" applyFont="1"/>
    <xf numFmtId="0" fontId="5" fillId="0" borderId="0" xfId="0" applyFont="1" applyAlignment="1">
      <alignment vertical="center"/>
    </xf>
    <xf numFmtId="49" fontId="21" fillId="0" borderId="22" xfId="2" quotePrefix="1" applyNumberFormat="1" applyFont="1" applyFill="1" applyBorder="1" applyAlignment="1">
      <alignment horizontal="center" vertical="center" wrapText="1"/>
    </xf>
    <xf numFmtId="0" fontId="4" fillId="0" borderId="30" xfId="0" applyFont="1" applyBorder="1" applyAlignment="1">
      <alignment horizontal="center" vertical="center" wrapText="1"/>
    </xf>
    <xf numFmtId="0" fontId="29" fillId="0" borderId="0" xfId="0" applyFont="1" applyAlignment="1">
      <alignment vertical="center"/>
    </xf>
    <xf numFmtId="0" fontId="14" fillId="0" borderId="0" xfId="9" applyFont="1" applyAlignment="1">
      <alignment horizontal="center" vertical="center" wrapText="1"/>
    </xf>
    <xf numFmtId="0" fontId="14" fillId="0" borderId="0" xfId="9" applyFont="1" applyAlignment="1">
      <alignment vertical="center" wrapText="1"/>
    </xf>
    <xf numFmtId="0" fontId="14" fillId="0" borderId="0" xfId="9" applyFont="1" applyAlignment="1">
      <alignment horizontal="left" vertical="center" wrapText="1"/>
    </xf>
    <xf numFmtId="0" fontId="31" fillId="0" borderId="0" xfId="9" applyFont="1" applyAlignment="1">
      <alignment horizontal="right" vertical="center"/>
    </xf>
    <xf numFmtId="0" fontId="32" fillId="0" borderId="0" xfId="9" applyFont="1" applyAlignment="1">
      <alignment vertical="center"/>
    </xf>
    <xf numFmtId="49" fontId="5" fillId="0" borderId="36" xfId="2" applyNumberFormat="1" applyFont="1" applyFill="1" applyBorder="1" applyAlignment="1">
      <alignment horizontal="center" vertical="center" wrapText="1"/>
    </xf>
    <xf numFmtId="49" fontId="5" fillId="0" borderId="35" xfId="2" quotePrefix="1" applyNumberFormat="1" applyFont="1" applyFill="1" applyBorder="1" applyAlignment="1">
      <alignment horizontal="center" vertical="center" wrapText="1"/>
    </xf>
    <xf numFmtId="166" fontId="5" fillId="0" borderId="40" xfId="1" applyNumberFormat="1" applyFont="1" applyFill="1" applyBorder="1" applyAlignment="1">
      <alignment horizontal="center" vertical="center" wrapText="1"/>
    </xf>
    <xf numFmtId="166" fontId="5" fillId="0" borderId="37" xfId="1" applyNumberFormat="1" applyFont="1" applyFill="1" applyBorder="1" applyAlignment="1">
      <alignment horizontal="center" vertical="center" wrapText="1"/>
    </xf>
    <xf numFmtId="166" fontId="5" fillId="0" borderId="38" xfId="1" applyNumberFormat="1" applyFont="1" applyFill="1" applyBorder="1" applyAlignment="1">
      <alignment horizontal="center" vertical="center" wrapText="1"/>
    </xf>
    <xf numFmtId="166" fontId="5" fillId="0" borderId="39" xfId="1" applyNumberFormat="1" applyFont="1" applyFill="1" applyBorder="1" applyAlignment="1">
      <alignment horizontal="center" vertical="center" wrapText="1"/>
    </xf>
    <xf numFmtId="166" fontId="5" fillId="0" borderId="30" xfId="1" applyNumberFormat="1" applyFont="1" applyFill="1" applyBorder="1" applyAlignment="1">
      <alignment horizontal="center" vertical="center" wrapText="1"/>
    </xf>
    <xf numFmtId="166" fontId="5" fillId="0" borderId="30" xfId="1" quotePrefix="1" applyNumberFormat="1" applyFont="1" applyFill="1" applyBorder="1" applyAlignment="1">
      <alignment horizontal="center" vertical="center" wrapText="1"/>
    </xf>
    <xf numFmtId="43" fontId="5" fillId="0" borderId="30" xfId="1" applyFont="1" applyFill="1" applyBorder="1" applyAlignment="1">
      <alignment horizontal="center" vertical="center" wrapText="1"/>
    </xf>
    <xf numFmtId="166" fontId="5" fillId="0" borderId="41" xfId="1" quotePrefix="1" applyNumberFormat="1" applyFont="1" applyFill="1" applyBorder="1" applyAlignment="1">
      <alignment horizontal="center" vertical="center" wrapText="1"/>
    </xf>
    <xf numFmtId="1" fontId="4" fillId="0" borderId="30" xfId="1" applyNumberFormat="1" applyFont="1" applyFill="1" applyBorder="1" applyAlignment="1">
      <alignment horizontal="center" vertical="center" wrapText="1"/>
    </xf>
    <xf numFmtId="1" fontId="8" fillId="0" borderId="30" xfId="1" applyNumberFormat="1" applyFont="1" applyFill="1" applyBorder="1" applyAlignment="1">
      <alignment horizontal="center" vertical="center" wrapText="1"/>
    </xf>
    <xf numFmtId="1" fontId="5" fillId="0" borderId="30" xfId="1" applyNumberFormat="1" applyFont="1" applyFill="1" applyBorder="1" applyAlignment="1">
      <alignment horizontal="center" vertical="center" wrapText="1"/>
    </xf>
    <xf numFmtId="41" fontId="4" fillId="0" borderId="43" xfId="1" applyNumberFormat="1" applyFont="1" applyFill="1" applyBorder="1" applyAlignment="1">
      <alignment horizontal="left" vertical="center" wrapText="1"/>
    </xf>
    <xf numFmtId="1" fontId="4" fillId="0" borderId="43" xfId="1" applyNumberFormat="1" applyFont="1" applyFill="1" applyBorder="1" applyAlignment="1">
      <alignment horizontal="center" vertical="center" wrapText="1"/>
    </xf>
    <xf numFmtId="1" fontId="5" fillId="0" borderId="38" xfId="1" applyNumberFormat="1" applyFont="1" applyFill="1" applyBorder="1" applyAlignment="1">
      <alignment horizontal="center" vertical="center" wrapText="1"/>
    </xf>
    <xf numFmtId="0" fontId="3" fillId="0" borderId="0" xfId="0" applyFont="1" applyAlignment="1">
      <alignment vertical="center"/>
    </xf>
    <xf numFmtId="0" fontId="5" fillId="0" borderId="0" xfId="0" applyFont="1" applyAlignment="1">
      <alignment horizontal="left" vertical="center"/>
    </xf>
    <xf numFmtId="0" fontId="6" fillId="0" borderId="0" xfId="0" applyFont="1" applyAlignment="1">
      <alignment horizontal="center" vertical="center"/>
    </xf>
    <xf numFmtId="0" fontId="3" fillId="0" borderId="0" xfId="0" applyFont="1" applyAlignment="1">
      <alignment horizontal="left" vertical="center"/>
    </xf>
    <xf numFmtId="0" fontId="19" fillId="0" borderId="0" xfId="0" applyFont="1" applyAlignment="1">
      <alignment horizontal="right" vertical="center"/>
    </xf>
    <xf numFmtId="0" fontId="5" fillId="0" borderId="20" xfId="0" applyFont="1" applyBorder="1" applyAlignment="1">
      <alignment vertical="center"/>
    </xf>
    <xf numFmtId="166" fontId="9" fillId="0" borderId="6" xfId="2" applyNumberFormat="1" applyFont="1" applyFill="1" applyBorder="1" applyAlignment="1">
      <alignment horizontal="center" vertical="center" wrapText="1"/>
    </xf>
    <xf numFmtId="49" fontId="9" fillId="0" borderId="22" xfId="2" applyNumberFormat="1" applyFont="1" applyFill="1" applyBorder="1" applyAlignment="1">
      <alignment horizontal="center" vertical="center" wrapText="1"/>
    </xf>
    <xf numFmtId="166" fontId="9" fillId="0" borderId="30" xfId="2" applyNumberFormat="1" applyFont="1" applyFill="1" applyBorder="1" applyAlignment="1">
      <alignment horizontal="center" vertical="center" wrapText="1"/>
    </xf>
    <xf numFmtId="0" fontId="62" fillId="0" borderId="0" xfId="0" applyFont="1"/>
    <xf numFmtId="0" fontId="0" fillId="3" borderId="0" xfId="0" applyFill="1" applyAlignment="1">
      <alignment vertical="center"/>
    </xf>
    <xf numFmtId="0" fontId="19"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31" fillId="0" borderId="0" xfId="0" applyFont="1" applyAlignment="1">
      <alignment vertical="center"/>
    </xf>
    <xf numFmtId="0" fontId="42" fillId="0" borderId="0" xfId="0" applyFont="1" applyAlignment="1">
      <alignment horizontal="right" vertical="center"/>
    </xf>
    <xf numFmtId="0" fontId="32" fillId="0" borderId="9" xfId="0" applyFont="1" applyBorder="1" applyAlignment="1">
      <alignment horizontal="left" vertical="center" wrapText="1"/>
    </xf>
    <xf numFmtId="0" fontId="42"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wrapText="1"/>
    </xf>
    <xf numFmtId="0" fontId="47" fillId="0" borderId="0" xfId="0" applyFont="1" applyAlignment="1">
      <alignment vertical="center"/>
    </xf>
    <xf numFmtId="0" fontId="32" fillId="0" borderId="7" xfId="0" applyFont="1" applyBorder="1" applyAlignment="1">
      <alignment vertical="center"/>
    </xf>
    <xf numFmtId="0" fontId="19" fillId="0" borderId="0" xfId="9" applyFont="1" applyAlignment="1">
      <alignment vertical="center" wrapText="1"/>
    </xf>
    <xf numFmtId="0" fontId="58" fillId="0" borderId="0" xfId="9" applyFont="1" applyAlignment="1">
      <alignment vertical="center"/>
    </xf>
    <xf numFmtId="0" fontId="1" fillId="0" borderId="0" xfId="0" applyFont="1" applyAlignment="1">
      <alignment vertical="center"/>
    </xf>
    <xf numFmtId="0" fontId="42" fillId="0" borderId="0" xfId="9" applyFont="1" applyAlignment="1">
      <alignment vertical="center" wrapText="1"/>
    </xf>
    <xf numFmtId="0" fontId="4" fillId="0" borderId="7" xfId="0" applyFont="1" applyBorder="1" applyAlignment="1">
      <alignment horizontal="justify" vertical="center" wrapText="1"/>
    </xf>
    <xf numFmtId="0" fontId="4" fillId="0" borderId="7" xfId="0" applyFont="1" applyBorder="1" applyAlignment="1">
      <alignment vertical="center"/>
    </xf>
    <xf numFmtId="0" fontId="8" fillId="0" borderId="7" xfId="0" applyFont="1" applyBorder="1" applyAlignment="1">
      <alignment horizontal="center" vertical="center" wrapText="1"/>
    </xf>
    <xf numFmtId="0" fontId="14" fillId="0" borderId="7" xfId="0" applyFont="1" applyBorder="1" applyAlignment="1">
      <alignment vertical="center"/>
    </xf>
    <xf numFmtId="0" fontId="32" fillId="0" borderId="0" xfId="6" applyFont="1" applyAlignment="1">
      <alignment vertical="center" wrapText="1"/>
    </xf>
    <xf numFmtId="0" fontId="31" fillId="0" borderId="0" xfId="6" applyFont="1" applyAlignment="1">
      <alignment vertical="center" wrapText="1"/>
    </xf>
    <xf numFmtId="0" fontId="66" fillId="0" borderId="0" xfId="6" quotePrefix="1" applyFont="1" applyAlignment="1">
      <alignment horizontal="center" vertical="center" wrapText="1"/>
    </xf>
    <xf numFmtId="0" fontId="31" fillId="0" borderId="7" xfId="0" applyFont="1" applyBorder="1" applyAlignment="1">
      <alignment horizontal="center" vertical="center" wrapText="1"/>
    </xf>
    <xf numFmtId="0" fontId="31" fillId="0" borderId="7" xfId="0" quotePrefix="1" applyFont="1" applyBorder="1" applyAlignment="1">
      <alignment horizontal="center" vertical="center" wrapText="1"/>
    </xf>
    <xf numFmtId="0" fontId="32" fillId="0" borderId="7" xfId="6" applyFont="1" applyBorder="1" applyAlignment="1">
      <alignment vertical="center" wrapText="1"/>
    </xf>
    <xf numFmtId="166" fontId="67" fillId="0" borderId="7" xfId="1" applyNumberFormat="1" applyFont="1" applyFill="1" applyBorder="1" applyAlignment="1">
      <alignment horizontal="center" vertical="center" wrapText="1"/>
    </xf>
    <xf numFmtId="0" fontId="32" fillId="0" borderId="7" xfId="0" applyFont="1" applyBorder="1" applyAlignment="1">
      <alignment vertical="center" wrapText="1"/>
    </xf>
    <xf numFmtId="166" fontId="32" fillId="0" borderId="7" xfId="1" applyNumberFormat="1" applyFont="1" applyFill="1" applyBorder="1" applyAlignment="1">
      <alignment vertical="center"/>
    </xf>
    <xf numFmtId="168" fontId="67" fillId="0" borderId="7" xfId="1" applyNumberFormat="1" applyFont="1" applyFill="1" applyBorder="1" applyAlignment="1">
      <alignment horizontal="center" vertical="center" wrapText="1"/>
    </xf>
    <xf numFmtId="0" fontId="32" fillId="0" borderId="7" xfId="0" applyFont="1" applyBorder="1" applyAlignment="1">
      <alignment horizontal="center" vertical="center" wrapText="1"/>
    </xf>
    <xf numFmtId="166" fontId="27" fillId="0" borderId="7" xfId="2" applyNumberFormat="1" applyFont="1" applyBorder="1" applyAlignment="1">
      <alignment horizontal="center" vertical="center" wrapText="1"/>
    </xf>
    <xf numFmtId="0" fontId="3" fillId="0" borderId="7" xfId="0" applyFont="1" applyBorder="1" applyAlignment="1">
      <alignment horizontal="center" vertical="center" wrapText="1"/>
    </xf>
    <xf numFmtId="0" fontId="27" fillId="0" borderId="7" xfId="0" applyFont="1" applyBorder="1" applyAlignment="1">
      <alignment horizontal="center" vertical="center" wrapText="1"/>
    </xf>
    <xf numFmtId="164" fontId="3" fillId="0" borderId="7" xfId="8" applyFont="1" applyFill="1" applyBorder="1" applyAlignment="1">
      <alignment horizontal="right" vertical="center" wrapText="1"/>
    </xf>
    <xf numFmtId="0" fontId="41" fillId="0" borderId="0" xfId="0" applyFont="1" applyAlignment="1">
      <alignment vertical="center" wrapText="1"/>
    </xf>
    <xf numFmtId="0" fontId="58" fillId="0" borderId="0" xfId="9" applyFont="1" applyAlignment="1">
      <alignment vertical="center" wrapText="1"/>
    </xf>
    <xf numFmtId="0" fontId="19" fillId="0" borderId="0" xfId="9" applyFont="1" applyAlignment="1">
      <alignment vertical="center"/>
    </xf>
    <xf numFmtId="0" fontId="11" fillId="0" borderId="0" xfId="0" applyFont="1" applyAlignment="1">
      <alignment vertical="center"/>
    </xf>
    <xf numFmtId="0" fontId="7" fillId="0" borderId="0" xfId="0" applyFont="1" applyAlignment="1">
      <alignment vertical="center"/>
    </xf>
    <xf numFmtId="0" fontId="60" fillId="0" borderId="0" xfId="0" applyFont="1" applyAlignment="1">
      <alignment horizontal="center" vertical="center"/>
    </xf>
    <xf numFmtId="0" fontId="32" fillId="0" borderId="0" xfId="6" applyFont="1" applyAlignment="1">
      <alignment horizontal="center" vertical="center" wrapText="1"/>
    </xf>
    <xf numFmtId="0" fontId="31" fillId="0" borderId="0" xfId="6" applyFont="1" applyAlignment="1">
      <alignment horizontal="center" vertical="center" wrapText="1"/>
    </xf>
    <xf numFmtId="0" fontId="31" fillId="0" borderId="7" xfId="6" applyFont="1" applyBorder="1" applyAlignment="1">
      <alignment horizontal="center" vertical="center" wrapText="1"/>
    </xf>
    <xf numFmtId="0" fontId="32" fillId="0" borderId="0" xfId="0" applyFont="1" applyAlignment="1">
      <alignment horizontal="center" vertical="center"/>
    </xf>
    <xf numFmtId="0" fontId="31" fillId="0" borderId="0" xfId="0" applyFont="1" applyAlignment="1">
      <alignment horizontal="right" vertical="center"/>
    </xf>
    <xf numFmtId="0" fontId="14" fillId="0" borderId="0" xfId="0" applyFont="1" applyAlignment="1">
      <alignment horizontal="center" vertical="center" wrapText="1"/>
    </xf>
    <xf numFmtId="0" fontId="30" fillId="0" borderId="0" xfId="0" applyFont="1" applyAlignment="1">
      <alignment vertical="center"/>
    </xf>
    <xf numFmtId="166" fontId="33" fillId="0" borderId="7" xfId="2" applyNumberFormat="1" applyFont="1" applyBorder="1" applyAlignment="1">
      <alignment horizontal="center" vertical="center" wrapText="1"/>
    </xf>
    <xf numFmtId="0" fontId="34" fillId="0" borderId="7" xfId="0" applyFont="1" applyBorder="1" applyAlignment="1">
      <alignment horizontal="center" vertical="center" wrapText="1"/>
    </xf>
    <xf numFmtId="0" fontId="3" fillId="0" borderId="7" xfId="0" applyFont="1" applyBorder="1" applyAlignment="1">
      <alignment horizontal="center" wrapText="1"/>
    </xf>
    <xf numFmtId="0" fontId="39" fillId="6" borderId="7" xfId="0" applyFont="1" applyFill="1" applyBorder="1" applyAlignment="1">
      <alignment horizontal="center" vertical="center" wrapText="1"/>
    </xf>
    <xf numFmtId="0" fontId="39" fillId="6" borderId="7" xfId="0" quotePrefix="1" applyFont="1" applyFill="1" applyBorder="1" applyAlignment="1">
      <alignment horizontal="center" vertical="center" wrapText="1"/>
    </xf>
    <xf numFmtId="166" fontId="24" fillId="6" borderId="7" xfId="1" applyNumberFormat="1" applyFont="1" applyFill="1" applyBorder="1" applyAlignment="1">
      <alignment horizontal="center" vertical="center" wrapText="1"/>
    </xf>
    <xf numFmtId="166" fontId="37" fillId="6" borderId="7" xfId="1" applyNumberFormat="1" applyFont="1" applyFill="1" applyBorder="1" applyAlignment="1">
      <alignment vertical="center"/>
    </xf>
    <xf numFmtId="0" fontId="37" fillId="6" borderId="7" xfId="0" applyFont="1" applyFill="1" applyBorder="1" applyAlignment="1">
      <alignment vertical="center"/>
    </xf>
    <xf numFmtId="168" fontId="24" fillId="6" borderId="7" xfId="1" applyNumberFormat="1" applyFont="1" applyFill="1" applyBorder="1" applyAlignment="1">
      <alignment horizontal="center" vertical="center" wrapText="1"/>
    </xf>
    <xf numFmtId="0" fontId="5" fillId="0" borderId="0" xfId="0" applyFont="1" applyAlignment="1">
      <alignment horizontal="center" vertical="center" wrapText="1"/>
    </xf>
    <xf numFmtId="3" fontId="79" fillId="2" borderId="0" xfId="6" applyNumberFormat="1" applyFont="1" applyFill="1" applyAlignment="1">
      <alignment wrapText="1"/>
    </xf>
    <xf numFmtId="0" fontId="80" fillId="2" borderId="0" xfId="6" applyFont="1" applyFill="1" applyAlignment="1">
      <alignment horizontal="right"/>
    </xf>
    <xf numFmtId="0" fontId="81" fillId="2" borderId="0" xfId="0" applyFont="1" applyFill="1"/>
    <xf numFmtId="0" fontId="64" fillId="2" borderId="0" xfId="6" applyFont="1" applyFill="1" applyAlignment="1">
      <alignment horizontal="center" wrapText="1"/>
    </xf>
    <xf numFmtId="0" fontId="64" fillId="2" borderId="21" xfId="6" applyFont="1" applyFill="1" applyBorder="1" applyAlignment="1">
      <alignment horizontal="center" vertical="center" wrapText="1"/>
    </xf>
    <xf numFmtId="0" fontId="68" fillId="2" borderId="21" xfId="6" applyFont="1" applyFill="1" applyBorder="1" applyAlignment="1">
      <alignment horizontal="right" vertical="center"/>
    </xf>
    <xf numFmtId="0" fontId="68" fillId="2" borderId="21" xfId="6" applyFont="1" applyFill="1" applyBorder="1" applyAlignment="1">
      <alignment vertical="center" wrapText="1"/>
    </xf>
    <xf numFmtId="3" fontId="64" fillId="2" borderId="22" xfId="6" applyNumberFormat="1" applyFont="1" applyFill="1" applyBorder="1" applyAlignment="1">
      <alignment horizontal="center" vertical="center" wrapText="1"/>
    </xf>
    <xf numFmtId="3" fontId="64" fillId="2" borderId="7" xfId="6" applyNumberFormat="1" applyFont="1" applyFill="1" applyBorder="1" applyAlignment="1">
      <alignment horizontal="center" vertical="center" wrapText="1"/>
    </xf>
    <xf numFmtId="0" fontId="79" fillId="2" borderId="7" xfId="6" applyFont="1" applyFill="1" applyBorder="1" applyAlignment="1">
      <alignment horizontal="center" vertical="center" wrapText="1"/>
    </xf>
    <xf numFmtId="3" fontId="79" fillId="2" borderId="7" xfId="6" applyNumberFormat="1" applyFont="1" applyFill="1" applyBorder="1" applyAlignment="1">
      <alignment horizontal="left" vertical="center" wrapText="1"/>
    </xf>
    <xf numFmtId="3" fontId="79" fillId="2" borderId="7" xfId="6" applyNumberFormat="1" applyFont="1" applyFill="1" applyBorder="1" applyAlignment="1">
      <alignment horizontal="right" vertical="center" wrapText="1"/>
    </xf>
    <xf numFmtId="0" fontId="81" fillId="2" borderId="7" xfId="0" applyFont="1" applyFill="1" applyBorder="1" applyAlignment="1">
      <alignment wrapText="1"/>
    </xf>
    <xf numFmtId="3" fontId="81" fillId="2" borderId="7" xfId="0" applyNumberFormat="1" applyFont="1" applyFill="1" applyBorder="1" applyAlignment="1">
      <alignment horizontal="right"/>
    </xf>
    <xf numFmtId="0" fontId="79" fillId="2" borderId="7" xfId="0" applyFont="1" applyFill="1" applyBorder="1" applyAlignment="1">
      <alignment wrapText="1"/>
    </xf>
    <xf numFmtId="0" fontId="79" fillId="2" borderId="7" xfId="0" applyFont="1" applyFill="1" applyBorder="1" applyAlignment="1">
      <alignment horizontal="center" wrapText="1"/>
    </xf>
    <xf numFmtId="0" fontId="81" fillId="2" borderId="7" xfId="0" applyFont="1" applyFill="1" applyBorder="1"/>
    <xf numFmtId="0" fontId="64" fillId="2" borderId="7" xfId="0" applyFont="1" applyFill="1" applyBorder="1" applyAlignment="1">
      <alignment horizontal="center" wrapText="1"/>
    </xf>
    <xf numFmtId="0" fontId="48" fillId="2" borderId="7" xfId="0" applyFont="1" applyFill="1" applyBorder="1" applyAlignment="1">
      <alignment horizontal="center" wrapText="1"/>
    </xf>
    <xf numFmtId="3" fontId="48" fillId="2" borderId="7" xfId="0" applyNumberFormat="1" applyFont="1" applyFill="1" applyBorder="1" applyAlignment="1">
      <alignment horizontal="right"/>
    </xf>
    <xf numFmtId="0" fontId="48" fillId="2" borderId="0" xfId="0" applyFont="1" applyFill="1" applyAlignment="1">
      <alignment horizontal="center"/>
    </xf>
    <xf numFmtId="0" fontId="81" fillId="2" borderId="0" xfId="0" applyFont="1" applyFill="1" applyAlignment="1">
      <alignment wrapText="1"/>
    </xf>
    <xf numFmtId="3" fontId="81" fillId="2" borderId="0" xfId="0" applyNumberFormat="1" applyFont="1" applyFill="1"/>
    <xf numFmtId="0" fontId="19" fillId="0" borderId="0" xfId="0" applyFont="1" applyAlignment="1">
      <alignment horizontal="center" vertical="center" wrapText="1"/>
    </xf>
    <xf numFmtId="166" fontId="5" fillId="0" borderId="32" xfId="2" applyNumberFormat="1" applyFont="1" applyFill="1" applyBorder="1" applyAlignment="1">
      <alignment horizontal="center" vertical="center" wrapText="1"/>
    </xf>
    <xf numFmtId="41" fontId="12" fillId="0" borderId="30" xfId="1" applyNumberFormat="1" applyFont="1" applyFill="1" applyBorder="1" applyAlignment="1">
      <alignment horizontal="center" vertical="center" wrapText="1"/>
    </xf>
    <xf numFmtId="41" fontId="11" fillId="0" borderId="30" xfId="1" applyNumberFormat="1" applyFont="1" applyFill="1" applyBorder="1" applyAlignment="1">
      <alignment horizontal="center" vertical="center" wrapText="1"/>
    </xf>
    <xf numFmtId="166" fontId="9" fillId="0" borderId="37" xfId="1" applyNumberFormat="1" applyFont="1" applyFill="1" applyBorder="1" applyAlignment="1">
      <alignment horizontal="center" vertical="center" wrapText="1"/>
    </xf>
    <xf numFmtId="166" fontId="9" fillId="0" borderId="38" xfId="1" applyNumberFormat="1" applyFont="1" applyFill="1" applyBorder="1" applyAlignment="1">
      <alignment horizontal="center" vertical="center" wrapText="1"/>
    </xf>
    <xf numFmtId="166" fontId="9" fillId="0" borderId="39" xfId="1" applyNumberFormat="1" applyFont="1" applyFill="1" applyBorder="1" applyAlignment="1">
      <alignment horizontal="center" vertical="center" wrapText="1"/>
    </xf>
    <xf numFmtId="41" fontId="9" fillId="0" borderId="30" xfId="1" applyNumberFormat="1" applyFont="1" applyFill="1" applyBorder="1" applyAlignment="1">
      <alignment horizontal="center" vertical="center" wrapText="1"/>
    </xf>
    <xf numFmtId="43" fontId="11" fillId="0" borderId="30" xfId="1" applyFont="1" applyFill="1" applyBorder="1" applyAlignment="1">
      <alignment horizontal="center" vertical="center" wrapText="1"/>
    </xf>
    <xf numFmtId="1" fontId="11" fillId="0" borderId="30" xfId="1" applyNumberFormat="1" applyFont="1" applyFill="1" applyBorder="1" applyAlignment="1">
      <alignment horizontal="center" vertical="center" wrapText="1"/>
    </xf>
    <xf numFmtId="43" fontId="30" fillId="0" borderId="30" xfId="1" applyFont="1" applyFill="1" applyBorder="1" applyAlignment="1">
      <alignment horizontal="center" vertical="center" wrapText="1"/>
    </xf>
    <xf numFmtId="1" fontId="30" fillId="0" borderId="30" xfId="1" applyNumberFormat="1" applyFont="1" applyFill="1" applyBorder="1" applyAlignment="1">
      <alignment horizontal="center" vertical="center" wrapText="1"/>
    </xf>
    <xf numFmtId="166" fontId="5" fillId="0" borderId="30" xfId="2" applyNumberFormat="1" applyFont="1" applyFill="1" applyBorder="1" applyAlignment="1">
      <alignment horizontal="center" vertical="center" wrapText="1"/>
    </xf>
    <xf numFmtId="0" fontId="33" fillId="0" borderId="0" xfId="0" applyFont="1" applyAlignment="1">
      <alignment horizontal="center" vertical="center"/>
    </xf>
    <xf numFmtId="166" fontId="5" fillId="0" borderId="31" xfId="2" applyNumberFormat="1" applyFont="1" applyFill="1" applyBorder="1" applyAlignment="1">
      <alignment horizontal="center" vertical="center" wrapText="1"/>
    </xf>
    <xf numFmtId="0" fontId="16" fillId="0" borderId="0" xfId="0" applyFont="1" applyAlignment="1">
      <alignment horizontal="center" vertical="center"/>
    </xf>
    <xf numFmtId="0" fontId="5" fillId="0" borderId="0" xfId="0" applyFont="1" applyAlignment="1">
      <alignment horizontal="center" vertical="center"/>
    </xf>
    <xf numFmtId="0" fontId="23" fillId="0" borderId="0" xfId="0" applyFont="1" applyAlignment="1">
      <alignment horizontal="center" vertical="center"/>
    </xf>
    <xf numFmtId="0" fontId="6" fillId="0" borderId="0" xfId="0" applyFont="1" applyAlignment="1">
      <alignment horizontal="left" vertical="center"/>
    </xf>
    <xf numFmtId="0" fontId="88" fillId="0" borderId="0" xfId="0" applyFont="1" applyAlignment="1">
      <alignment vertical="center"/>
    </xf>
    <xf numFmtId="0" fontId="35" fillId="0" borderId="0" xfId="0" applyFont="1" applyAlignment="1">
      <alignment horizontal="right" vertical="center"/>
    </xf>
    <xf numFmtId="166" fontId="5" fillId="0" borderId="7" xfId="2" applyNumberFormat="1" applyFont="1" applyFill="1" applyBorder="1" applyAlignment="1">
      <alignment horizontal="center" vertical="center" wrapText="1"/>
    </xf>
    <xf numFmtId="0" fontId="5" fillId="0" borderId="7" xfId="0" applyFont="1" applyBorder="1" applyAlignment="1">
      <alignment horizontal="center" vertical="center"/>
    </xf>
    <xf numFmtId="0" fontId="5" fillId="0" borderId="7" xfId="0" applyFont="1" applyBorder="1" applyAlignment="1">
      <alignment vertical="center" wrapText="1"/>
    </xf>
    <xf numFmtId="166" fontId="4" fillId="0" borderId="7" xfId="2" applyNumberFormat="1" applyFont="1" applyFill="1" applyBorder="1" applyAlignment="1">
      <alignment horizontal="center" vertical="center" wrapText="1"/>
    </xf>
    <xf numFmtId="3" fontId="5" fillId="0" borderId="7" xfId="2" applyNumberFormat="1" applyFont="1" applyFill="1" applyBorder="1" applyAlignment="1">
      <alignment horizontal="right" vertical="center" wrapText="1"/>
    </xf>
    <xf numFmtId="3" fontId="4" fillId="0" borderId="7" xfId="2" applyNumberFormat="1" applyFont="1" applyFill="1" applyBorder="1" applyAlignment="1">
      <alignment horizontal="right" vertical="center" wrapText="1"/>
    </xf>
    <xf numFmtId="0" fontId="63" fillId="0" borderId="7" xfId="0" applyFont="1" applyBorder="1" applyAlignment="1">
      <alignment horizontal="center" vertical="center"/>
    </xf>
    <xf numFmtId="0" fontId="63" fillId="0" borderId="7" xfId="0" applyFont="1" applyBorder="1" applyAlignment="1">
      <alignment vertical="center"/>
    </xf>
    <xf numFmtId="166" fontId="63" fillId="0" borderId="7" xfId="2" applyNumberFormat="1" applyFont="1" applyFill="1" applyBorder="1" applyAlignment="1">
      <alignment horizontal="center" vertical="center" wrapText="1"/>
    </xf>
    <xf numFmtId="164" fontId="63" fillId="0" borderId="7" xfId="8" applyFont="1" applyFill="1" applyBorder="1" applyAlignment="1">
      <alignment horizontal="center" vertical="center" wrapText="1"/>
    </xf>
    <xf numFmtId="0" fontId="5" fillId="0" borderId="7" xfId="0" applyFont="1" applyBorder="1" applyAlignment="1">
      <alignment vertical="center"/>
    </xf>
    <xf numFmtId="0" fontId="4" fillId="0" borderId="7" xfId="0" applyFont="1" applyBorder="1" applyAlignment="1">
      <alignment horizontal="center" vertical="center"/>
    </xf>
    <xf numFmtId="166" fontId="4" fillId="0" borderId="7" xfId="2" applyNumberFormat="1" applyFont="1" applyFill="1" applyBorder="1" applyAlignment="1">
      <alignment horizontal="right" vertical="center" wrapText="1"/>
    </xf>
    <xf numFmtId="167" fontId="4" fillId="0" borderId="7" xfId="8" applyNumberFormat="1" applyFont="1" applyFill="1" applyBorder="1" applyAlignment="1">
      <alignment horizontal="right" vertical="center" wrapText="1"/>
    </xf>
    <xf numFmtId="0" fontId="4" fillId="0" borderId="7" xfId="0" applyFont="1" applyBorder="1" applyAlignment="1">
      <alignment horizontal="right" vertical="center" wrapText="1"/>
    </xf>
    <xf numFmtId="3" fontId="5" fillId="0" borderId="7" xfId="0" applyNumberFormat="1" applyFont="1" applyBorder="1" applyAlignment="1">
      <alignment horizontal="right" vertical="center" wrapText="1"/>
    </xf>
    <xf numFmtId="166" fontId="14" fillId="0" borderId="0" xfId="1" applyNumberFormat="1" applyFont="1" applyAlignment="1">
      <alignment vertical="center"/>
    </xf>
    <xf numFmtId="166" fontId="37" fillId="0" borderId="0" xfId="1" applyNumberFormat="1" applyFont="1" applyAlignment="1">
      <alignment vertical="center"/>
    </xf>
    <xf numFmtId="166" fontId="19" fillId="0" borderId="2" xfId="1" applyNumberFormat="1" applyFont="1" applyBorder="1" applyAlignment="1">
      <alignment horizontal="center" vertical="center" wrapText="1"/>
    </xf>
    <xf numFmtId="166" fontId="14" fillId="0" borderId="11" xfId="1" applyNumberFormat="1" applyFont="1" applyBorder="1" applyAlignment="1">
      <alignment horizontal="center" vertical="center"/>
    </xf>
    <xf numFmtId="166" fontId="14" fillId="0" borderId="11" xfId="1" applyNumberFormat="1" applyFont="1" applyBorder="1" applyAlignment="1">
      <alignment vertical="center"/>
    </xf>
    <xf numFmtId="166" fontId="19" fillId="0" borderId="11" xfId="1" applyNumberFormat="1" applyFont="1" applyBorder="1" applyAlignment="1">
      <alignment horizontal="center" vertical="center"/>
    </xf>
    <xf numFmtId="166" fontId="19" fillId="0" borderId="11" xfId="1" applyNumberFormat="1" applyFont="1" applyBorder="1" applyAlignment="1">
      <alignment vertical="center"/>
    </xf>
    <xf numFmtId="166" fontId="14" fillId="0" borderId="15" xfId="1" applyNumberFormat="1" applyFont="1" applyBorder="1" applyAlignment="1">
      <alignment horizontal="center" vertical="center"/>
    </xf>
    <xf numFmtId="166" fontId="14" fillId="0" borderId="15" xfId="1" applyNumberFormat="1" applyFont="1" applyBorder="1" applyAlignment="1">
      <alignment vertical="center"/>
    </xf>
    <xf numFmtId="0" fontId="19" fillId="0" borderId="11" xfId="0" quotePrefix="1" applyFont="1" applyBorder="1" applyAlignment="1">
      <alignment horizontal="left" vertical="center" wrapText="1"/>
    </xf>
    <xf numFmtId="166" fontId="33" fillId="0" borderId="7" xfId="2" applyNumberFormat="1" applyFont="1" applyBorder="1" applyAlignment="1">
      <alignment horizontal="center" vertical="center"/>
    </xf>
    <xf numFmtId="166" fontId="3" fillId="0" borderId="7" xfId="2" applyNumberFormat="1" applyFont="1" applyBorder="1" applyAlignment="1">
      <alignment horizontal="left" vertical="center"/>
    </xf>
    <xf numFmtId="166" fontId="3" fillId="0" borderId="7" xfId="2" applyNumberFormat="1" applyFont="1" applyBorder="1" applyAlignment="1">
      <alignment horizontal="left" vertical="center" wrapText="1"/>
    </xf>
    <xf numFmtId="0" fontId="32" fillId="0" borderId="7" xfId="0" applyFont="1" applyBorder="1" applyAlignment="1">
      <alignment horizontal="left" vertical="center"/>
    </xf>
    <xf numFmtId="0" fontId="14" fillId="0" borderId="0" xfId="0" applyFont="1" applyAlignment="1">
      <alignment horizontal="left" vertical="center"/>
    </xf>
    <xf numFmtId="0" fontId="3" fillId="0" borderId="0" xfId="0" applyFont="1" applyAlignment="1">
      <alignment horizontal="right"/>
    </xf>
    <xf numFmtId="0" fontId="3" fillId="0" borderId="7" xfId="0" applyFont="1" applyBorder="1" applyAlignment="1">
      <alignment horizontal="center"/>
    </xf>
    <xf numFmtId="0" fontId="3" fillId="0" borderId="7" xfId="0" applyFont="1" applyBorder="1"/>
    <xf numFmtId="0" fontId="3" fillId="0" borderId="7" xfId="0" applyFont="1" applyBorder="1" applyAlignment="1">
      <alignment vertical="center" wrapText="1"/>
    </xf>
    <xf numFmtId="0" fontId="27" fillId="0" borderId="0" xfId="0" applyFont="1" applyAlignment="1">
      <alignment vertical="center" wrapText="1"/>
    </xf>
    <xf numFmtId="0" fontId="3" fillId="0" borderId="12" xfId="0" quotePrefix="1" applyFont="1" applyBorder="1" applyAlignment="1">
      <alignment horizontal="center" vertical="center"/>
    </xf>
    <xf numFmtId="0" fontId="3" fillId="0" borderId="6" xfId="0" quotePrefix="1" applyFont="1" applyBorder="1" applyAlignment="1">
      <alignment horizontal="center" vertical="center"/>
    </xf>
    <xf numFmtId="0" fontId="3" fillId="0" borderId="6" xfId="0" quotePrefix="1" applyFont="1" applyBorder="1" applyAlignment="1">
      <alignment horizontal="center" vertical="center" wrapText="1"/>
    </xf>
    <xf numFmtId="166" fontId="3" fillId="0" borderId="6" xfId="1" quotePrefix="1" applyNumberFormat="1" applyFont="1" applyBorder="1" applyAlignment="1">
      <alignment horizontal="center" vertical="center" wrapText="1"/>
    </xf>
    <xf numFmtId="166" fontId="3" fillId="0" borderId="18" xfId="1" quotePrefix="1" applyNumberFormat="1" applyFont="1" applyBorder="1" applyAlignment="1">
      <alignment horizontal="center" vertical="center"/>
    </xf>
    <xf numFmtId="0" fontId="3" fillId="0" borderId="18" xfId="0" quotePrefix="1" applyFont="1" applyBorder="1" applyAlignment="1">
      <alignment horizontal="center" vertical="center"/>
    </xf>
    <xf numFmtId="0" fontId="16" fillId="0" borderId="0" xfId="0" applyFont="1" applyAlignment="1">
      <alignment vertical="center" wrapText="1"/>
    </xf>
    <xf numFmtId="0" fontId="37" fillId="0" borderId="0" xfId="0" applyFont="1" applyAlignment="1">
      <alignment vertical="center" wrapText="1"/>
    </xf>
    <xf numFmtId="0" fontId="90" fillId="0" borderId="0" xfId="9" applyFont="1" applyAlignment="1">
      <alignment vertical="center"/>
    </xf>
    <xf numFmtId="0" fontId="14" fillId="2" borderId="0" xfId="3" applyFont="1" applyFill="1" applyAlignment="1" applyProtection="1">
      <alignment horizontal="center" vertical="center" shrinkToFit="1"/>
    </xf>
    <xf numFmtId="0" fontId="14" fillId="2" borderId="0" xfId="3" applyFont="1" applyFill="1" applyAlignment="1" applyProtection="1">
      <alignment vertical="center" shrinkToFit="1"/>
    </xf>
    <xf numFmtId="169" fontId="14" fillId="2" borderId="0" xfId="3" applyNumberFormat="1" applyFont="1" applyFill="1" applyAlignment="1" applyProtection="1">
      <alignment horizontal="center" vertical="center" shrinkToFit="1"/>
    </xf>
    <xf numFmtId="49" fontId="14" fillId="2" borderId="0" xfId="3" applyNumberFormat="1" applyFont="1" applyFill="1" applyAlignment="1" applyProtection="1">
      <alignment horizontal="center" vertical="center" shrinkToFit="1"/>
    </xf>
    <xf numFmtId="0" fontId="14" fillId="2" borderId="0" xfId="3" applyFont="1" applyFill="1" applyAlignment="1" applyProtection="1">
      <alignment horizontal="left" vertical="center" shrinkToFit="1"/>
    </xf>
    <xf numFmtId="170" fontId="14" fillId="2" borderId="0" xfId="3" applyNumberFormat="1" applyFont="1" applyFill="1" applyAlignment="1" applyProtection="1">
      <alignment vertical="center" shrinkToFit="1"/>
    </xf>
    <xf numFmtId="0" fontId="32" fillId="2" borderId="0" xfId="3" applyFont="1" applyFill="1" applyAlignment="1" applyProtection="1">
      <alignment vertical="center"/>
    </xf>
    <xf numFmtId="0" fontId="19" fillId="2" borderId="0" xfId="3" applyFont="1" applyFill="1" applyAlignment="1" applyProtection="1">
      <alignment vertical="center"/>
    </xf>
    <xf numFmtId="0" fontId="19" fillId="2" borderId="0" xfId="3" applyFont="1" applyFill="1" applyAlignment="1" applyProtection="1">
      <alignment horizontal="center" vertical="center" shrinkToFit="1"/>
    </xf>
    <xf numFmtId="0" fontId="19" fillId="2" borderId="0" xfId="3" applyFont="1" applyFill="1" applyAlignment="1" applyProtection="1">
      <alignment vertical="center" shrinkToFit="1"/>
    </xf>
    <xf numFmtId="169" fontId="19" fillId="2" borderId="0" xfId="3" applyNumberFormat="1" applyFont="1" applyFill="1" applyAlignment="1" applyProtection="1">
      <alignment horizontal="center" vertical="center" shrinkToFit="1"/>
    </xf>
    <xf numFmtId="49" fontId="19" fillId="2" borderId="0" xfId="3" applyNumberFormat="1" applyFont="1" applyFill="1" applyAlignment="1" applyProtection="1">
      <alignment horizontal="center" vertical="center" shrinkToFit="1"/>
    </xf>
    <xf numFmtId="0" fontId="19" fillId="2" borderId="0" xfId="3" applyFont="1" applyFill="1" applyAlignment="1" applyProtection="1">
      <alignment horizontal="left" vertical="center" shrinkToFit="1"/>
    </xf>
    <xf numFmtId="170" fontId="19" fillId="2" borderId="0" xfId="3" applyNumberFormat="1" applyFont="1" applyFill="1" applyAlignment="1" applyProtection="1">
      <alignment vertical="center" shrinkToFit="1"/>
    </xf>
    <xf numFmtId="0" fontId="31" fillId="2" borderId="0" xfId="3" applyFont="1" applyFill="1" applyAlignment="1" applyProtection="1">
      <alignment vertical="center"/>
    </xf>
    <xf numFmtId="0" fontId="19" fillId="2" borderId="7" xfId="3" applyFont="1" applyFill="1" applyBorder="1" applyAlignment="1" applyProtection="1">
      <alignment horizontal="center" vertical="center" wrapText="1" shrinkToFit="1"/>
    </xf>
    <xf numFmtId="170" fontId="19" fillId="2" borderId="7" xfId="3" applyNumberFormat="1" applyFont="1" applyFill="1" applyBorder="1" applyAlignment="1" applyProtection="1">
      <alignment horizontal="center" vertical="center" wrapText="1" shrinkToFit="1"/>
    </xf>
    <xf numFmtId="49" fontId="19" fillId="2" borderId="7" xfId="3" applyNumberFormat="1" applyFont="1" applyFill="1" applyBorder="1" applyAlignment="1" applyProtection="1">
      <alignment vertical="center" wrapText="1" shrinkToFit="1"/>
    </xf>
    <xf numFmtId="0" fontId="31" fillId="2" borderId="0" xfId="3" applyFont="1" applyFill="1" applyAlignment="1" applyProtection="1">
      <alignment horizontal="center" vertical="center" wrapText="1"/>
    </xf>
    <xf numFmtId="0" fontId="14" fillId="2" borderId="7" xfId="3" applyFont="1" applyFill="1" applyBorder="1" applyAlignment="1" applyProtection="1">
      <alignment horizontal="center" vertical="center" shrinkToFit="1"/>
    </xf>
    <xf numFmtId="0" fontId="14" fillId="2" borderId="7" xfId="3" applyFont="1" applyFill="1" applyBorder="1" applyAlignment="1" applyProtection="1">
      <alignment vertical="center" shrinkToFit="1"/>
    </xf>
    <xf numFmtId="49" fontId="14" fillId="2" borderId="7" xfId="3" applyNumberFormat="1" applyFont="1" applyFill="1" applyBorder="1" applyAlignment="1" applyProtection="1">
      <alignment horizontal="center" vertical="center" shrinkToFit="1"/>
    </xf>
    <xf numFmtId="169" fontId="14" fillId="2" borderId="7" xfId="3" applyNumberFormat="1" applyFont="1" applyFill="1" applyBorder="1" applyAlignment="1" applyProtection="1">
      <alignment horizontal="center" vertical="center" shrinkToFit="1"/>
    </xf>
    <xf numFmtId="0" fontId="14" fillId="2" borderId="7" xfId="3" applyFont="1" applyFill="1" applyBorder="1" applyAlignment="1" applyProtection="1">
      <alignment horizontal="left" vertical="center" shrinkToFit="1"/>
    </xf>
    <xf numFmtId="170" fontId="14" fillId="2" borderId="7" xfId="3" applyNumberFormat="1" applyFont="1" applyFill="1" applyBorder="1" applyAlignment="1" applyProtection="1">
      <alignment vertical="center" shrinkToFit="1"/>
    </xf>
    <xf numFmtId="165" fontId="14" fillId="2" borderId="7" xfId="3" applyNumberFormat="1" applyFont="1" applyFill="1" applyBorder="1" applyAlignment="1" applyProtection="1">
      <alignment horizontal="center" vertical="center" shrinkToFit="1"/>
    </xf>
    <xf numFmtId="14" fontId="14" fillId="2" borderId="7" xfId="3" applyNumberFormat="1" applyFont="1" applyFill="1" applyBorder="1" applyAlignment="1" applyProtection="1">
      <alignment horizontal="center" vertical="center" shrinkToFit="1"/>
    </xf>
    <xf numFmtId="165" fontId="14" fillId="2" borderId="7" xfId="10" applyFont="1" applyFill="1" applyBorder="1" applyAlignment="1">
      <alignment horizontal="center" vertical="center" shrinkToFit="1"/>
    </xf>
    <xf numFmtId="165" fontId="19" fillId="2" borderId="0" xfId="10" applyFont="1" applyFill="1" applyAlignment="1">
      <alignment vertical="center"/>
    </xf>
    <xf numFmtId="171" fontId="19" fillId="2" borderId="0" xfId="3" applyNumberFormat="1" applyFont="1" applyFill="1" applyAlignment="1" applyProtection="1">
      <alignment vertical="center"/>
    </xf>
    <xf numFmtId="165" fontId="14" fillId="2" borderId="7" xfId="3" applyNumberFormat="1" applyFont="1" applyFill="1" applyBorder="1" applyAlignment="1" applyProtection="1">
      <alignment vertical="center" shrinkToFit="1"/>
    </xf>
    <xf numFmtId="0" fontId="14" fillId="3" borderId="7" xfId="3" applyFont="1" applyFill="1" applyBorder="1" applyAlignment="1" applyProtection="1">
      <alignment vertical="center" shrinkToFit="1"/>
    </xf>
    <xf numFmtId="170" fontId="14" fillId="2" borderId="7" xfId="3" quotePrefix="1" applyNumberFormat="1" applyFont="1" applyFill="1" applyBorder="1" applyAlignment="1" applyProtection="1">
      <alignment vertical="center" shrinkToFit="1"/>
    </xf>
    <xf numFmtId="0" fontId="14" fillId="2" borderId="7" xfId="3" applyFont="1" applyFill="1" applyBorder="1" applyAlignment="1" applyProtection="1">
      <alignment vertical="center" wrapText="1" shrinkToFit="1"/>
    </xf>
    <xf numFmtId="1" fontId="14" fillId="2" borderId="7" xfId="3" applyNumberFormat="1" applyFont="1" applyFill="1" applyBorder="1" applyAlignment="1" applyProtection="1">
      <alignment horizontal="center" vertical="center" shrinkToFit="1"/>
    </xf>
    <xf numFmtId="0" fontId="39" fillId="2" borderId="0" xfId="3" applyFont="1" applyFill="1" applyAlignment="1" applyProtection="1">
      <alignment vertical="center"/>
    </xf>
    <xf numFmtId="14" fontId="14" fillId="2" borderId="7" xfId="3" applyNumberFormat="1" applyFont="1" applyFill="1" applyBorder="1" applyAlignment="1" applyProtection="1">
      <alignment vertical="center" shrinkToFit="1"/>
    </xf>
    <xf numFmtId="3" fontId="14" fillId="2" borderId="7" xfId="3" quotePrefix="1" applyNumberFormat="1" applyFont="1" applyFill="1" applyBorder="1" applyAlignment="1" applyProtection="1">
      <alignment horizontal="center" vertical="center" shrinkToFit="1"/>
    </xf>
    <xf numFmtId="14" fontId="14" fillId="2" borderId="7" xfId="3" applyNumberFormat="1" applyFont="1" applyFill="1" applyBorder="1" applyAlignment="1" applyProtection="1">
      <alignment vertical="center"/>
    </xf>
    <xf numFmtId="0" fontId="37" fillId="2" borderId="7" xfId="3" applyFont="1" applyFill="1" applyBorder="1" applyAlignment="1" applyProtection="1">
      <alignment vertical="center" shrinkToFit="1"/>
    </xf>
    <xf numFmtId="49" fontId="37" fillId="2" borderId="7" xfId="3" applyNumberFormat="1" applyFont="1" applyFill="1" applyBorder="1" applyAlignment="1" applyProtection="1">
      <alignment horizontal="center" vertical="center" shrinkToFit="1"/>
    </xf>
    <xf numFmtId="169" fontId="37" fillId="2" borderId="7" xfId="3" applyNumberFormat="1" applyFont="1" applyFill="1" applyBorder="1" applyAlignment="1" applyProtection="1">
      <alignment horizontal="center" vertical="center" shrinkToFit="1"/>
    </xf>
    <xf numFmtId="0" fontId="37" fillId="2" borderId="7" xfId="3" applyFont="1" applyFill="1" applyBorder="1" applyAlignment="1" applyProtection="1">
      <alignment horizontal="left" vertical="center" shrinkToFit="1"/>
    </xf>
    <xf numFmtId="0" fontId="37" fillId="2" borderId="7" xfId="3" applyFont="1" applyFill="1" applyBorder="1" applyAlignment="1" applyProtection="1">
      <alignment horizontal="center" vertical="center" shrinkToFit="1"/>
    </xf>
    <xf numFmtId="1" fontId="37" fillId="2" borderId="7" xfId="3" applyNumberFormat="1" applyFont="1" applyFill="1" applyBorder="1" applyAlignment="1" applyProtection="1">
      <alignment horizontal="center" vertical="center" shrinkToFit="1"/>
    </xf>
    <xf numFmtId="165" fontId="37" fillId="2" borderId="7" xfId="10" applyFont="1" applyFill="1" applyBorder="1" applyAlignment="1">
      <alignment horizontal="center" vertical="center" shrinkToFit="1"/>
    </xf>
    <xf numFmtId="0" fontId="14" fillId="2" borderId="7" xfId="11" applyFont="1" applyFill="1" applyBorder="1" applyAlignment="1">
      <alignment vertical="center" shrinkToFit="1"/>
    </xf>
    <xf numFmtId="169" fontId="14" fillId="2" borderId="7" xfId="11" applyNumberFormat="1" applyFont="1" applyFill="1" applyBorder="1" applyAlignment="1">
      <alignment horizontal="center" vertical="center" shrinkToFit="1"/>
    </xf>
    <xf numFmtId="49" fontId="14" fillId="2" borderId="7" xfId="11" applyNumberFormat="1" applyFont="1" applyFill="1" applyBorder="1" applyAlignment="1">
      <alignment horizontal="left" vertical="center" shrinkToFit="1"/>
    </xf>
    <xf numFmtId="17" fontId="14" fillId="2" borderId="7" xfId="3" applyNumberFormat="1" applyFont="1" applyFill="1" applyBorder="1" applyAlignment="1" applyProtection="1">
      <alignment vertical="center" shrinkToFit="1"/>
    </xf>
    <xf numFmtId="0" fontId="14" fillId="0" borderId="7" xfId="3" applyFont="1" applyBorder="1" applyAlignment="1" applyProtection="1">
      <alignment vertical="center" wrapText="1"/>
    </xf>
    <xf numFmtId="172" fontId="19" fillId="2" borderId="0" xfId="10" applyNumberFormat="1" applyFont="1" applyFill="1" applyAlignment="1">
      <alignment vertical="center"/>
    </xf>
    <xf numFmtId="170" fontId="37" fillId="2" borderId="7" xfId="3" applyNumberFormat="1" applyFont="1" applyFill="1" applyBorder="1" applyAlignment="1" applyProtection="1">
      <alignment vertical="center" shrinkToFit="1"/>
    </xf>
    <xf numFmtId="14" fontId="37" fillId="2" borderId="7" xfId="3" applyNumberFormat="1" applyFont="1" applyFill="1" applyBorder="1" applyAlignment="1" applyProtection="1">
      <alignment horizontal="center" vertical="center" shrinkToFit="1"/>
    </xf>
    <xf numFmtId="0" fontId="32" fillId="2" borderId="7" xfId="11" applyFont="1" applyFill="1" applyBorder="1" applyAlignment="1">
      <alignment vertical="center"/>
    </xf>
    <xf numFmtId="0" fontId="32" fillId="2" borderId="7" xfId="11" applyFont="1" applyFill="1" applyBorder="1" applyAlignment="1">
      <alignment horizontal="center" vertical="center"/>
    </xf>
    <xf numFmtId="14" fontId="32" fillId="2" borderId="7" xfId="11" applyNumberFormat="1" applyFont="1" applyFill="1" applyBorder="1" applyAlignment="1">
      <alignment horizontal="center" vertical="center"/>
    </xf>
    <xf numFmtId="49" fontId="32" fillId="2" borderId="7" xfId="11" applyNumberFormat="1" applyFont="1" applyFill="1" applyBorder="1" applyAlignment="1">
      <alignment horizontal="center" vertical="center"/>
    </xf>
    <xf numFmtId="0" fontId="32" fillId="2" borderId="7" xfId="11" applyFont="1" applyFill="1" applyBorder="1" applyAlignment="1">
      <alignment vertical="center" shrinkToFit="1"/>
    </xf>
    <xf numFmtId="0" fontId="32" fillId="2" borderId="7" xfId="3" applyFont="1" applyFill="1" applyBorder="1" applyAlignment="1" applyProtection="1">
      <alignment vertical="center"/>
    </xf>
    <xf numFmtId="0" fontId="14" fillId="2" borderId="7" xfId="3" applyFont="1" applyFill="1" applyBorder="1" applyAlignment="1" applyProtection="1">
      <alignment vertical="center"/>
    </xf>
    <xf numFmtId="0" fontId="32" fillId="3" borderId="0" xfId="11" applyFont="1" applyFill="1" applyAlignment="1">
      <alignment vertical="center"/>
    </xf>
    <xf numFmtId="0" fontId="37" fillId="2" borderId="7" xfId="3" applyFont="1" applyFill="1" applyBorder="1" applyAlignment="1" applyProtection="1">
      <alignment vertical="center"/>
    </xf>
    <xf numFmtId="14" fontId="19" fillId="2" borderId="0" xfId="3" applyNumberFormat="1" applyFont="1" applyFill="1" applyAlignment="1" applyProtection="1">
      <alignment vertical="center"/>
    </xf>
    <xf numFmtId="0" fontId="14" fillId="2" borderId="7" xfId="3" applyFont="1" applyFill="1" applyBorder="1" applyAlignment="1" applyProtection="1">
      <alignment horizontal="center" vertical="center" wrapText="1"/>
    </xf>
    <xf numFmtId="0" fontId="25" fillId="0" borderId="7" xfId="3" applyBorder="1" applyAlignment="1" applyProtection="1">
      <alignment vertical="center" shrinkToFit="1"/>
    </xf>
    <xf numFmtId="0" fontId="14" fillId="0" borderId="0" xfId="0" applyFont="1"/>
    <xf numFmtId="0" fontId="4" fillId="0" borderId="7" xfId="0" applyFont="1" applyBorder="1" applyAlignment="1">
      <alignment vertical="center" wrapText="1"/>
    </xf>
    <xf numFmtId="166" fontId="5" fillId="3" borderId="40" xfId="2" applyNumberFormat="1" applyFont="1" applyFill="1" applyBorder="1" applyAlignment="1">
      <alignment horizontal="center" vertical="center" wrapText="1"/>
    </xf>
    <xf numFmtId="166" fontId="5" fillId="0" borderId="6" xfId="2" applyNumberFormat="1" applyFont="1" applyFill="1" applyBorder="1" applyAlignment="1">
      <alignment horizontal="center" vertical="center" wrapText="1"/>
    </xf>
    <xf numFmtId="166" fontId="5" fillId="0" borderId="40" xfId="2" applyNumberFormat="1" applyFont="1" applyFill="1" applyBorder="1" applyAlignment="1">
      <alignment horizontal="center" vertical="center" wrapText="1"/>
    </xf>
    <xf numFmtId="1" fontId="5" fillId="0" borderId="30" xfId="1" applyNumberFormat="1" applyFont="1" applyFill="1" applyBorder="1" applyAlignment="1">
      <alignment vertical="center" wrapText="1"/>
    </xf>
    <xf numFmtId="1" fontId="21" fillId="0" borderId="30" xfId="2" quotePrefix="1" applyNumberFormat="1" applyFont="1" applyFill="1" applyBorder="1" applyAlignment="1">
      <alignment horizontal="center" vertical="center" wrapText="1"/>
    </xf>
    <xf numFmtId="3" fontId="5" fillId="0" borderId="30" xfId="2" applyNumberFormat="1" applyFont="1" applyFill="1" applyBorder="1" applyAlignment="1">
      <alignment horizontal="right" vertical="center" wrapText="1"/>
    </xf>
    <xf numFmtId="166" fontId="4" fillId="0" borderId="40" xfId="2" applyNumberFormat="1" applyFont="1" applyFill="1" applyBorder="1" applyAlignment="1">
      <alignment horizontal="center" vertical="center" wrapText="1"/>
    </xf>
    <xf numFmtId="0" fontId="4" fillId="0" borderId="55" xfId="0" applyFont="1" applyBorder="1" applyAlignment="1">
      <alignment horizontal="justify" vertical="center" wrapText="1"/>
    </xf>
    <xf numFmtId="0" fontId="4" fillId="0" borderId="55" xfId="0" applyFont="1" applyBorder="1" applyAlignment="1">
      <alignment horizontal="center" vertical="center" wrapText="1"/>
    </xf>
    <xf numFmtId="0" fontId="4" fillId="0" borderId="55" xfId="0" applyFont="1" applyBorder="1" applyAlignment="1">
      <alignment vertical="center"/>
    </xf>
    <xf numFmtId="0" fontId="4" fillId="0" borderId="56" xfId="0" applyFont="1" applyBorder="1" applyAlignment="1">
      <alignment vertical="center"/>
    </xf>
    <xf numFmtId="0" fontId="22" fillId="0" borderId="0" xfId="0" applyFont="1" applyAlignment="1">
      <alignment vertical="top"/>
    </xf>
    <xf numFmtId="0" fontId="4" fillId="0" borderId="57" xfId="0" applyFont="1" applyBorder="1" applyAlignment="1">
      <alignment horizontal="left" vertical="center"/>
    </xf>
    <xf numFmtId="0" fontId="4" fillId="0" borderId="58" xfId="0" applyFont="1" applyBorder="1" applyAlignment="1">
      <alignment vertical="center" wrapText="1"/>
    </xf>
    <xf numFmtId="0" fontId="4" fillId="0" borderId="7" xfId="0" applyFont="1" applyBorder="1" applyAlignment="1">
      <alignment horizontal="left" vertical="center" wrapText="1"/>
    </xf>
    <xf numFmtId="166" fontId="5" fillId="0" borderId="30" xfId="2" applyNumberFormat="1" applyFont="1" applyFill="1" applyBorder="1" applyAlignment="1">
      <alignment horizontal="left" vertical="center" wrapText="1"/>
    </xf>
    <xf numFmtId="166" fontId="5" fillId="0" borderId="41" xfId="2" applyNumberFormat="1" applyFont="1" applyFill="1" applyBorder="1" applyAlignment="1">
      <alignment horizontal="center" vertical="center" wrapText="1"/>
    </xf>
    <xf numFmtId="0" fontId="54" fillId="0" borderId="30" xfId="0" applyFont="1" applyBorder="1" applyAlignment="1">
      <alignment horizontal="left" vertical="center" wrapText="1"/>
    </xf>
    <xf numFmtId="3" fontId="4" fillId="0" borderId="30" xfId="0" applyNumberFormat="1" applyFont="1" applyBorder="1" applyAlignment="1">
      <alignment horizontal="right" vertical="center"/>
    </xf>
    <xf numFmtId="3" fontId="11" fillId="0" borderId="30" xfId="0" applyNumberFormat="1" applyFont="1" applyBorder="1" applyAlignment="1">
      <alignment horizontal="right" vertical="center"/>
    </xf>
    <xf numFmtId="0" fontId="4" fillId="0" borderId="41" xfId="0" applyFont="1" applyBorder="1" applyAlignment="1">
      <alignment horizontal="center" vertical="center"/>
    </xf>
    <xf numFmtId="0" fontId="54" fillId="0" borderId="30" xfId="0" applyFont="1" applyBorder="1" applyAlignment="1">
      <alignment horizontal="justify" vertical="center" wrapText="1"/>
    </xf>
    <xf numFmtId="0" fontId="11" fillId="0" borderId="30" xfId="0" applyFont="1" applyBorder="1" applyAlignment="1" applyProtection="1">
      <alignment horizontal="left" vertical="center"/>
      <protection locked="0"/>
    </xf>
    <xf numFmtId="3" fontId="4" fillId="0" borderId="30" xfId="0" quotePrefix="1" applyNumberFormat="1" applyFont="1" applyBorder="1" applyAlignment="1">
      <alignment horizontal="right" vertical="center"/>
    </xf>
    <xf numFmtId="0" fontId="19" fillId="0" borderId="0" xfId="0" applyFont="1" applyAlignment="1">
      <alignment horizontal="right"/>
    </xf>
    <xf numFmtId="0" fontId="0" fillId="0" borderId="19" xfId="0" applyBorder="1"/>
    <xf numFmtId="0" fontId="22" fillId="0" borderId="42" xfId="0" applyFont="1" applyBorder="1" applyAlignment="1">
      <alignment vertical="top"/>
    </xf>
    <xf numFmtId="0" fontId="50" fillId="0" borderId="43" xfId="0" applyFont="1" applyBorder="1" applyAlignment="1">
      <alignment vertical="center" wrapText="1"/>
    </xf>
    <xf numFmtId="0" fontId="17" fillId="0" borderId="50" xfId="0" applyFont="1" applyBorder="1" applyAlignment="1">
      <alignment horizontal="center" vertical="center" wrapText="1"/>
    </xf>
    <xf numFmtId="3" fontId="23" fillId="0" borderId="48" xfId="0" applyNumberFormat="1" applyFont="1" applyBorder="1" applyAlignment="1">
      <alignment vertical="center"/>
    </xf>
    <xf numFmtId="0" fontId="17" fillId="0" borderId="49" xfId="0" applyFont="1" applyBorder="1" applyAlignment="1">
      <alignment vertical="center"/>
    </xf>
    <xf numFmtId="0" fontId="4" fillId="0" borderId="0" xfId="0" applyFont="1" applyAlignment="1">
      <alignment horizontal="center"/>
    </xf>
    <xf numFmtId="0" fontId="6" fillId="0" borderId="0" xfId="0" quotePrefix="1" applyFont="1"/>
    <xf numFmtId="0" fontId="5" fillId="0" borderId="0" xfId="0" applyFont="1" applyAlignment="1">
      <alignment wrapText="1"/>
    </xf>
    <xf numFmtId="0" fontId="5" fillId="0" borderId="0" xfId="0" applyFont="1"/>
    <xf numFmtId="0" fontId="9" fillId="0" borderId="0" xfId="0" applyFont="1"/>
    <xf numFmtId="0" fontId="0" fillId="0" borderId="0" xfId="0" applyAlignment="1">
      <alignment wrapText="1"/>
    </xf>
    <xf numFmtId="3" fontId="0" fillId="0" borderId="0" xfId="0" applyNumberFormat="1"/>
    <xf numFmtId="166" fontId="4" fillId="3" borderId="30" xfId="2" applyNumberFormat="1" applyFont="1" applyFill="1" applyBorder="1" applyAlignment="1">
      <alignment horizontal="left" vertical="center" wrapText="1"/>
    </xf>
    <xf numFmtId="0" fontId="23" fillId="0" borderId="8" xfId="0" applyFont="1" applyBorder="1" applyAlignment="1">
      <alignment horizontal="left" vertical="center"/>
    </xf>
    <xf numFmtId="0" fontId="4" fillId="3" borderId="7" xfId="0" applyFont="1" applyFill="1" applyBorder="1" applyAlignment="1">
      <alignment horizontal="justify" vertical="center" wrapText="1"/>
    </xf>
    <xf numFmtId="0" fontId="4" fillId="3" borderId="7" xfId="0" applyFont="1" applyFill="1" applyBorder="1" applyAlignment="1">
      <alignment horizontal="center" vertical="center" wrapText="1"/>
    </xf>
    <xf numFmtId="0" fontId="4" fillId="0" borderId="7" xfId="0" applyFont="1" applyBorder="1" applyAlignment="1">
      <alignment horizontal="center" vertical="center" wrapText="1"/>
    </xf>
    <xf numFmtId="166" fontId="9" fillId="0" borderId="8" xfId="1" applyNumberFormat="1" applyFont="1" applyFill="1" applyBorder="1" applyAlignment="1">
      <alignment horizontal="center" vertical="center"/>
    </xf>
    <xf numFmtId="166" fontId="11" fillId="0" borderId="7" xfId="1" applyNumberFormat="1" applyFont="1" applyFill="1" applyBorder="1" applyAlignment="1">
      <alignment horizontal="center" vertical="center"/>
    </xf>
    <xf numFmtId="166" fontId="11" fillId="0" borderId="5" xfId="1" applyNumberFormat="1" applyFont="1" applyFill="1" applyBorder="1" applyAlignment="1">
      <alignment horizontal="center" vertical="center"/>
    </xf>
    <xf numFmtId="0" fontId="5" fillId="3" borderId="7" xfId="0" applyFont="1" applyFill="1" applyBorder="1" applyAlignment="1">
      <alignment horizontal="center" vertical="center"/>
    </xf>
    <xf numFmtId="166" fontId="4" fillId="0" borderId="7" xfId="2" applyNumberFormat="1" applyFont="1" applyFill="1" applyBorder="1" applyAlignment="1">
      <alignment horizontal="center" vertical="center"/>
    </xf>
    <xf numFmtId="3" fontId="4" fillId="0" borderId="7" xfId="2" applyNumberFormat="1" applyFont="1" applyFill="1" applyBorder="1" applyAlignment="1">
      <alignment horizontal="right" vertical="center"/>
    </xf>
    <xf numFmtId="0" fontId="4" fillId="3" borderId="7" xfId="0" applyFont="1" applyFill="1" applyBorder="1" applyAlignment="1">
      <alignment vertical="center"/>
    </xf>
    <xf numFmtId="166" fontId="4" fillId="3" borderId="7" xfId="2" applyNumberFormat="1" applyFont="1" applyFill="1" applyBorder="1" applyAlignment="1">
      <alignment horizontal="center" vertical="center" wrapText="1"/>
    </xf>
    <xf numFmtId="3" fontId="4" fillId="3" borderId="7" xfId="2" applyNumberFormat="1" applyFont="1" applyFill="1" applyBorder="1" applyAlignment="1">
      <alignment horizontal="right" vertical="center" wrapText="1"/>
    </xf>
    <xf numFmtId="0" fontId="5" fillId="3" borderId="7" xfId="0" applyFont="1" applyFill="1" applyBorder="1" applyAlignment="1">
      <alignment vertical="center"/>
    </xf>
    <xf numFmtId="167" fontId="4" fillId="3" borderId="7" xfId="8" applyNumberFormat="1" applyFont="1" applyFill="1" applyBorder="1" applyAlignment="1">
      <alignment horizontal="right" vertical="center" wrapText="1"/>
    </xf>
    <xf numFmtId="166" fontId="4" fillId="3" borderId="7" xfId="2" applyNumberFormat="1" applyFont="1" applyFill="1" applyBorder="1" applyAlignment="1">
      <alignment horizontal="right" vertical="center" wrapText="1"/>
    </xf>
    <xf numFmtId="0" fontId="4" fillId="0" borderId="7" xfId="0" quotePrefix="1" applyFont="1" applyBorder="1" applyAlignment="1">
      <alignment vertical="center" wrapText="1"/>
    </xf>
    <xf numFmtId="166" fontId="4" fillId="0" borderId="7" xfId="2" applyNumberFormat="1" applyFont="1" applyFill="1" applyBorder="1" applyAlignment="1">
      <alignment vertical="center" wrapText="1"/>
    </xf>
    <xf numFmtId="166" fontId="4" fillId="0" borderId="7" xfId="2" applyNumberFormat="1" applyFont="1" applyFill="1" applyBorder="1" applyAlignment="1">
      <alignment horizontal="left" vertical="center" wrapText="1"/>
    </xf>
    <xf numFmtId="0" fontId="3" fillId="0" borderId="0" xfId="0" applyFont="1" applyAlignment="1">
      <alignment horizontal="left" vertical="top" wrapText="1"/>
    </xf>
    <xf numFmtId="0" fontId="98" fillId="0" borderId="0" xfId="0" applyFont="1" applyAlignment="1">
      <alignment horizontal="left" vertical="center"/>
    </xf>
    <xf numFmtId="166" fontId="5" fillId="3" borderId="7" xfId="2" applyNumberFormat="1" applyFont="1" applyFill="1" applyBorder="1" applyAlignment="1">
      <alignment horizontal="center" vertical="center" wrapText="1"/>
    </xf>
    <xf numFmtId="166" fontId="5" fillId="3" borderId="7" xfId="2" applyNumberFormat="1" applyFont="1" applyFill="1" applyBorder="1" applyAlignment="1">
      <alignment horizontal="left" vertical="center" wrapText="1"/>
    </xf>
    <xf numFmtId="0" fontId="5" fillId="0" borderId="7" xfId="0" applyFont="1" applyBorder="1" applyAlignment="1">
      <alignment horizontal="center" vertical="center" wrapText="1"/>
    </xf>
    <xf numFmtId="166" fontId="4" fillId="0" borderId="7" xfId="2" quotePrefix="1" applyNumberFormat="1" applyFont="1" applyFill="1" applyBorder="1" applyAlignment="1">
      <alignment horizontal="center" vertical="center" wrapText="1"/>
    </xf>
    <xf numFmtId="3" fontId="4" fillId="0" borderId="7" xfId="0" applyNumberFormat="1" applyFont="1" applyBorder="1" applyAlignment="1">
      <alignment horizontal="right" vertical="center" wrapText="1"/>
    </xf>
    <xf numFmtId="0" fontId="4" fillId="3" borderId="7" xfId="0" applyFont="1" applyFill="1" applyBorder="1" applyAlignment="1">
      <alignment horizontal="right" vertical="center" wrapText="1"/>
    </xf>
    <xf numFmtId="3" fontId="5" fillId="3" borderId="7" xfId="2" applyNumberFormat="1" applyFont="1" applyFill="1" applyBorder="1" applyAlignment="1">
      <alignment horizontal="right" vertical="center" wrapText="1"/>
    </xf>
    <xf numFmtId="0" fontId="14" fillId="0" borderId="7" xfId="0" applyFont="1" applyBorder="1" applyAlignment="1">
      <alignment horizontal="left" vertical="center" wrapText="1"/>
    </xf>
    <xf numFmtId="0" fontId="14" fillId="0" borderId="7" xfId="0" applyFont="1" applyBorder="1" applyAlignment="1">
      <alignment horizontal="center" vertical="center" wrapText="1"/>
    </xf>
    <xf numFmtId="0" fontId="28" fillId="0" borderId="0" xfId="0" applyFont="1" applyAlignment="1">
      <alignment wrapText="1"/>
    </xf>
    <xf numFmtId="166" fontId="5" fillId="0" borderId="40" xfId="2" applyNumberFormat="1" applyFont="1" applyBorder="1" applyAlignment="1">
      <alignment horizontal="center" vertical="center" wrapText="1"/>
    </xf>
    <xf numFmtId="166" fontId="5" fillId="0" borderId="30" xfId="2" applyNumberFormat="1" applyFont="1" applyBorder="1" applyAlignment="1">
      <alignment horizontal="left" vertical="center" wrapText="1"/>
    </xf>
    <xf numFmtId="166" fontId="5" fillId="0" borderId="30" xfId="2" applyNumberFormat="1" applyFont="1" applyBorder="1" applyAlignment="1">
      <alignment horizontal="center" vertical="center" wrapText="1"/>
    </xf>
    <xf numFmtId="3" fontId="5" fillId="0" borderId="30" xfId="2" applyNumberFormat="1" applyFont="1" applyBorder="1" applyAlignment="1">
      <alignment horizontal="right" vertical="center" wrapText="1"/>
    </xf>
    <xf numFmtId="166" fontId="5" fillId="0" borderId="41" xfId="2" applyNumberFormat="1" applyFont="1" applyBorder="1" applyAlignment="1">
      <alignment horizontal="center" vertical="center" wrapText="1"/>
    </xf>
    <xf numFmtId="166" fontId="4" fillId="0" borderId="40" xfId="2" applyNumberFormat="1" applyFont="1" applyBorder="1" applyAlignment="1">
      <alignment vertical="center" wrapText="1"/>
    </xf>
    <xf numFmtId="0" fontId="11" fillId="7" borderId="30" xfId="0" applyFont="1" applyFill="1" applyBorder="1" applyAlignment="1" applyProtection="1">
      <alignment horizontal="left" vertical="center"/>
      <protection locked="0"/>
    </xf>
    <xf numFmtId="0" fontId="4" fillId="7" borderId="30" xfId="0" applyFont="1" applyFill="1" applyBorder="1" applyAlignment="1">
      <alignment horizontal="center" vertical="center" wrapText="1"/>
    </xf>
    <xf numFmtId="3" fontId="4" fillId="7" borderId="30" xfId="0" applyNumberFormat="1" applyFont="1" applyFill="1" applyBorder="1" applyAlignment="1">
      <alignment horizontal="right" vertical="center"/>
    </xf>
    <xf numFmtId="3" fontId="11" fillId="7" borderId="30" xfId="0" applyNumberFormat="1" applyFont="1" applyFill="1" applyBorder="1" applyAlignment="1">
      <alignment horizontal="right" vertical="center"/>
    </xf>
    <xf numFmtId="0" fontId="4" fillId="7" borderId="41" xfId="0" applyFont="1" applyFill="1" applyBorder="1" applyAlignment="1">
      <alignment horizontal="center" vertical="center"/>
    </xf>
    <xf numFmtId="166" fontId="5" fillId="3" borderId="30" xfId="2" applyNumberFormat="1" applyFont="1" applyFill="1" applyBorder="1" applyAlignment="1">
      <alignment horizontal="left" vertical="center" wrapText="1"/>
    </xf>
    <xf numFmtId="166" fontId="5" fillId="0" borderId="41" xfId="2" applyNumberFormat="1" applyFont="1" applyFill="1" applyBorder="1" applyAlignment="1">
      <alignment horizontal="left" vertical="center" wrapText="1"/>
    </xf>
    <xf numFmtId="0" fontId="4" fillId="0" borderId="41" xfId="0" applyFont="1" applyBorder="1" applyAlignment="1">
      <alignment horizontal="left" vertical="center"/>
    </xf>
    <xf numFmtId="166" fontId="11" fillId="0" borderId="6" xfId="1" applyNumberFormat="1" applyFont="1" applyFill="1" applyBorder="1" applyAlignment="1">
      <alignment horizontal="center" vertical="center"/>
    </xf>
    <xf numFmtId="164" fontId="11" fillId="0" borderId="30" xfId="8" applyFont="1" applyFill="1" applyBorder="1" applyAlignment="1">
      <alignment vertical="center"/>
    </xf>
    <xf numFmtId="0" fontId="99" fillId="3" borderId="6" xfId="0" applyFont="1" applyFill="1" applyBorder="1" applyAlignment="1">
      <alignment vertical="center" wrapText="1"/>
    </xf>
    <xf numFmtId="166" fontId="4" fillId="0" borderId="9" xfId="1" applyNumberFormat="1" applyFont="1" applyFill="1" applyBorder="1" applyAlignment="1">
      <alignment vertical="center" wrapText="1"/>
    </xf>
    <xf numFmtId="166" fontId="4" fillId="0" borderId="9" xfId="1" applyNumberFormat="1" applyFont="1" applyFill="1" applyBorder="1" applyAlignment="1">
      <alignment horizontal="right" vertical="center" wrapText="1"/>
    </xf>
    <xf numFmtId="166" fontId="9" fillId="0" borderId="6" xfId="1" applyNumberFormat="1" applyFont="1" applyFill="1" applyBorder="1" applyAlignment="1">
      <alignment horizontal="center" vertical="center"/>
    </xf>
    <xf numFmtId="3" fontId="63" fillId="0" borderId="7" xfId="2" applyNumberFormat="1" applyFont="1" applyFill="1" applyBorder="1" applyAlignment="1">
      <alignment horizontal="right" vertical="center" wrapText="1"/>
    </xf>
    <xf numFmtId="0" fontId="63" fillId="0" borderId="7" xfId="0" applyFont="1" applyBorder="1" applyAlignment="1">
      <alignment vertical="center" wrapText="1"/>
    </xf>
    <xf numFmtId="166" fontId="0" fillId="0" borderId="7" xfId="1" quotePrefix="1" applyNumberFormat="1" applyFont="1" applyFill="1" applyBorder="1" applyAlignment="1">
      <alignment horizontal="left" vertical="center" wrapText="1"/>
    </xf>
    <xf numFmtId="0" fontId="32" fillId="0" borderId="4" xfId="7" applyFont="1" applyBorder="1" applyAlignment="1">
      <alignment vertical="center"/>
    </xf>
    <xf numFmtId="0" fontId="32" fillId="0" borderId="4" xfId="7" applyFont="1" applyBorder="1" applyAlignment="1">
      <alignment horizontal="center" vertical="center"/>
    </xf>
    <xf numFmtId="0" fontId="32" fillId="0" borderId="61" xfId="7" applyFont="1" applyBorder="1" applyAlignment="1">
      <alignment horizontal="center" vertical="center" wrapText="1"/>
    </xf>
    <xf numFmtId="166" fontId="32" fillId="0" borderId="61" xfId="1" applyNumberFormat="1" applyFont="1" applyFill="1" applyBorder="1" applyAlignment="1">
      <alignment horizontal="center" vertical="center" wrapText="1"/>
    </xf>
    <xf numFmtId="164" fontId="3" fillId="0" borderId="7" xfId="8" applyFont="1" applyFill="1" applyBorder="1" applyAlignment="1">
      <alignment horizontal="right" vertical="top" wrapText="1"/>
    </xf>
    <xf numFmtId="0" fontId="58" fillId="0" borderId="0" xfId="9" applyFont="1" applyAlignment="1">
      <alignment horizontal="center" vertical="center"/>
    </xf>
    <xf numFmtId="0" fontId="19" fillId="0" borderId="0" xfId="9" applyFont="1" applyAlignment="1">
      <alignment horizontal="center" vertical="center" wrapText="1"/>
    </xf>
    <xf numFmtId="0" fontId="41" fillId="0" borderId="0" xfId="0" applyFont="1" applyAlignment="1">
      <alignment horizontal="center" vertical="center"/>
    </xf>
    <xf numFmtId="164" fontId="27" fillId="0" borderId="7" xfId="8" applyFont="1" applyFill="1" applyBorder="1" applyAlignment="1">
      <alignment horizontal="right" vertical="center" wrapText="1"/>
    </xf>
    <xf numFmtId="0" fontId="32" fillId="0" borderId="7" xfId="7" applyFont="1" applyBorder="1" applyAlignment="1">
      <alignment horizontal="center" vertical="center" wrapText="1"/>
    </xf>
    <xf numFmtId="0" fontId="32" fillId="0" borderId="23" xfId="7" applyFont="1" applyBorder="1" applyAlignment="1">
      <alignment vertical="center" wrapText="1"/>
    </xf>
    <xf numFmtId="0" fontId="32" fillId="0" borderId="24" xfId="7" applyFont="1" applyBorder="1" applyAlignment="1">
      <alignment vertical="center" wrapText="1"/>
    </xf>
    <xf numFmtId="0" fontId="32" fillId="0" borderId="25" xfId="7" applyFont="1" applyBorder="1" applyAlignment="1">
      <alignment vertical="center" wrapText="1"/>
    </xf>
    <xf numFmtId="166" fontId="32" fillId="0" borderId="7" xfId="1" applyNumberFormat="1" applyFont="1" applyBorder="1" applyAlignment="1">
      <alignment horizontal="center" vertical="center" wrapText="1"/>
    </xf>
    <xf numFmtId="0" fontId="31" fillId="0" borderId="7" xfId="0" applyFont="1" applyBorder="1" applyAlignment="1">
      <alignment horizontal="center" vertical="center"/>
    </xf>
    <xf numFmtId="166" fontId="4" fillId="0" borderId="30" xfId="1" applyNumberFormat="1" applyFont="1" applyFill="1" applyBorder="1" applyAlignment="1">
      <alignment horizontal="center" vertical="center" wrapText="1"/>
    </xf>
    <xf numFmtId="0" fontId="32" fillId="2" borderId="7" xfId="0" applyFont="1" applyFill="1" applyBorder="1" applyAlignment="1">
      <alignment horizontal="center" vertical="center"/>
    </xf>
    <xf numFmtId="0" fontId="31" fillId="7" borderId="7" xfId="0" applyFont="1" applyFill="1" applyBorder="1" applyAlignment="1">
      <alignment horizontal="center" vertical="center"/>
    </xf>
    <xf numFmtId="0" fontId="32" fillId="0" borderId="7" xfId="0" applyFont="1" applyBorder="1" applyAlignment="1">
      <alignment horizontal="center" vertical="center"/>
    </xf>
    <xf numFmtId="0" fontId="31" fillId="0" borderId="0" xfId="0" applyFont="1" applyAlignment="1">
      <alignment horizontal="left" vertical="center"/>
    </xf>
    <xf numFmtId="0" fontId="16" fillId="0" borderId="0" xfId="0" applyFont="1" applyAlignment="1">
      <alignment vertical="center"/>
    </xf>
    <xf numFmtId="166" fontId="0" fillId="0" borderId="7" xfId="1" quotePrefix="1" applyNumberFormat="1" applyFont="1" applyFill="1" applyBorder="1" applyAlignment="1">
      <alignment horizontal="left" vertical="center"/>
    </xf>
    <xf numFmtId="166" fontId="0" fillId="0" borderId="25" xfId="1" quotePrefix="1" applyNumberFormat="1" applyFont="1" applyFill="1" applyBorder="1" applyAlignment="1">
      <alignment horizontal="left" vertical="center"/>
    </xf>
    <xf numFmtId="3" fontId="3" fillId="0" borderId="0" xfId="0" applyNumberFormat="1" applyFont="1" applyAlignment="1">
      <alignment vertical="center"/>
    </xf>
    <xf numFmtId="1" fontId="88" fillId="0" borderId="0" xfId="0" applyNumberFormat="1" applyFont="1" applyAlignment="1">
      <alignment vertical="center"/>
    </xf>
    <xf numFmtId="1" fontId="32" fillId="0" borderId="0" xfId="0" applyNumberFormat="1" applyFont="1" applyAlignment="1">
      <alignment vertical="center"/>
    </xf>
    <xf numFmtId="1" fontId="21" fillId="0" borderId="40" xfId="2" quotePrefix="1" applyNumberFormat="1" applyFont="1" applyFill="1" applyBorder="1" applyAlignment="1">
      <alignment horizontal="center" vertical="center" wrapText="1"/>
    </xf>
    <xf numFmtId="1" fontId="23" fillId="0" borderId="40" xfId="1" applyNumberFormat="1" applyFont="1" applyFill="1" applyBorder="1" applyAlignment="1">
      <alignment vertical="center" wrapText="1"/>
    </xf>
    <xf numFmtId="1" fontId="96" fillId="0" borderId="30" xfId="1" applyNumberFormat="1" applyFont="1" applyFill="1" applyBorder="1" applyAlignment="1">
      <alignment vertical="center" wrapText="1"/>
    </xf>
    <xf numFmtId="1" fontId="5" fillId="0" borderId="40" xfId="1" applyNumberFormat="1" applyFont="1" applyFill="1" applyBorder="1" applyAlignment="1">
      <alignment vertical="center" wrapText="1"/>
    </xf>
    <xf numFmtId="1" fontId="23" fillId="0" borderId="30" xfId="1" applyNumberFormat="1" applyFont="1" applyFill="1" applyBorder="1" applyAlignment="1">
      <alignment vertical="center" wrapText="1"/>
    </xf>
    <xf numFmtId="166" fontId="9" fillId="0" borderId="5" xfId="2" applyNumberFormat="1" applyFont="1" applyFill="1" applyBorder="1" applyAlignment="1">
      <alignment horizontal="center" vertical="center" wrapText="1"/>
    </xf>
    <xf numFmtId="49" fontId="32" fillId="0" borderId="0" xfId="0" applyNumberFormat="1" applyFont="1" applyAlignment="1">
      <alignment horizontal="center" vertical="center"/>
    </xf>
    <xf numFmtId="166" fontId="105" fillId="0" borderId="30" xfId="1" applyNumberFormat="1" applyFont="1" applyFill="1" applyBorder="1" applyAlignment="1">
      <alignment horizontal="center" vertical="center" wrapText="1"/>
    </xf>
    <xf numFmtId="166" fontId="14" fillId="0" borderId="30" xfId="1" applyNumberFormat="1" applyFont="1" applyFill="1" applyBorder="1" applyAlignment="1">
      <alignment horizontal="center" vertical="center" wrapText="1"/>
    </xf>
    <xf numFmtId="166" fontId="36" fillId="0" borderId="30" xfId="1" applyNumberFormat="1" applyFont="1" applyFill="1" applyBorder="1" applyAlignment="1">
      <alignment horizontal="center" vertical="center" wrapText="1"/>
    </xf>
    <xf numFmtId="166" fontId="60" fillId="0" borderId="30" xfId="1" applyNumberFormat="1" applyFont="1" applyFill="1" applyBorder="1" applyAlignment="1">
      <alignment horizontal="center" vertical="center" wrapText="1"/>
    </xf>
    <xf numFmtId="166" fontId="19" fillId="0" borderId="30" xfId="1" applyNumberFormat="1" applyFont="1" applyFill="1" applyBorder="1" applyAlignment="1">
      <alignment horizontal="center" vertical="center" wrapText="1"/>
    </xf>
    <xf numFmtId="166" fontId="19" fillId="0" borderId="7" xfId="1" applyNumberFormat="1" applyFont="1" applyFill="1" applyBorder="1" applyAlignment="1">
      <alignment horizontal="center"/>
    </xf>
    <xf numFmtId="166" fontId="14" fillId="0" borderId="7" xfId="1" applyNumberFormat="1" applyFont="1" applyFill="1" applyBorder="1" applyAlignment="1">
      <alignment horizontal="center"/>
    </xf>
    <xf numFmtId="166" fontId="102" fillId="0" borderId="37" xfId="1" applyNumberFormat="1" applyFont="1" applyFill="1" applyBorder="1" applyAlignment="1">
      <alignment horizontal="center" vertical="center" wrapText="1"/>
    </xf>
    <xf numFmtId="166" fontId="102" fillId="0" borderId="38" xfId="1" applyNumberFormat="1" applyFont="1" applyFill="1" applyBorder="1" applyAlignment="1">
      <alignment horizontal="center" vertical="center" wrapText="1"/>
    </xf>
    <xf numFmtId="166" fontId="107" fillId="0" borderId="38" xfId="1" applyNumberFormat="1" applyFont="1" applyFill="1" applyBorder="1" applyAlignment="1">
      <alignment horizontal="center" vertical="center" wrapText="1"/>
    </xf>
    <xf numFmtId="166" fontId="102" fillId="0" borderId="39" xfId="1" applyNumberFormat="1" applyFont="1" applyFill="1" applyBorder="1" applyAlignment="1">
      <alignment horizontal="center" vertical="center" wrapText="1"/>
    </xf>
    <xf numFmtId="166" fontId="14" fillId="0" borderId="0" xfId="1" applyNumberFormat="1" applyFont="1" applyFill="1" applyAlignment="1">
      <alignment vertical="center" wrapText="1"/>
    </xf>
    <xf numFmtId="166" fontId="36" fillId="0" borderId="0" xfId="1" applyNumberFormat="1" applyFont="1" applyFill="1" applyAlignment="1">
      <alignment vertical="center"/>
    </xf>
    <xf numFmtId="166" fontId="19" fillId="0" borderId="0" xfId="1" applyNumberFormat="1" applyFont="1" applyFill="1" applyAlignment="1">
      <alignment horizontal="left" vertical="center" wrapText="1"/>
    </xf>
    <xf numFmtId="166" fontId="14" fillId="0" borderId="0" xfId="1" applyNumberFormat="1" applyFont="1" applyFill="1" applyAlignment="1">
      <alignment horizontal="left" vertical="center" wrapText="1"/>
    </xf>
    <xf numFmtId="166" fontId="1" fillId="0" borderId="0" xfId="1" applyNumberFormat="1" applyFont="1" applyFill="1" applyAlignment="1">
      <alignment vertical="center"/>
    </xf>
    <xf numFmtId="166" fontId="106" fillId="0" borderId="30" xfId="1" applyNumberFormat="1" applyFont="1" applyFill="1" applyBorder="1" applyAlignment="1">
      <alignment horizontal="center" vertical="center" wrapText="1"/>
    </xf>
    <xf numFmtId="41" fontId="9" fillId="0" borderId="64" xfId="1" applyNumberFormat="1" applyFont="1" applyFill="1" applyBorder="1" applyAlignment="1">
      <alignment horizontal="center" vertical="center" wrapText="1"/>
    </xf>
    <xf numFmtId="166" fontId="24" fillId="0" borderId="7" xfId="1" applyNumberFormat="1" applyFont="1" applyFill="1" applyBorder="1" applyAlignment="1">
      <alignment horizontal="center" vertical="center" wrapText="1"/>
    </xf>
    <xf numFmtId="166" fontId="3" fillId="0" borderId="0" xfId="1" applyNumberFormat="1" applyFont="1" applyFill="1" applyAlignment="1">
      <alignment horizontal="center" vertical="center"/>
    </xf>
    <xf numFmtId="166" fontId="3" fillId="0" borderId="0" xfId="1" applyNumberFormat="1" applyFont="1" applyFill="1" applyAlignment="1">
      <alignment vertical="center"/>
    </xf>
    <xf numFmtId="166" fontId="16" fillId="0" borderId="0" xfId="1" applyNumberFormat="1" applyFont="1" applyFill="1" applyAlignment="1">
      <alignment horizontal="center" vertical="center"/>
    </xf>
    <xf numFmtId="166" fontId="5" fillId="0" borderId="0" xfId="1" applyNumberFormat="1" applyFont="1" applyFill="1" applyAlignment="1">
      <alignment horizontal="center" vertical="center"/>
    </xf>
    <xf numFmtId="166" fontId="5" fillId="0" borderId="0" xfId="1" applyNumberFormat="1" applyFont="1" applyFill="1" applyAlignment="1">
      <alignment vertical="center"/>
    </xf>
    <xf numFmtId="166" fontId="23" fillId="0" borderId="0" xfId="1" applyNumberFormat="1" applyFont="1" applyFill="1" applyAlignment="1">
      <alignment horizontal="center" vertical="center"/>
    </xf>
    <xf numFmtId="166" fontId="6" fillId="0" borderId="0" xfId="1" applyNumberFormat="1" applyFont="1" applyFill="1" applyAlignment="1">
      <alignment vertical="center"/>
    </xf>
    <xf numFmtId="166" fontId="29" fillId="0" borderId="0" xfId="1" applyNumberFormat="1" applyFont="1" applyFill="1" applyAlignment="1">
      <alignment vertical="center"/>
    </xf>
    <xf numFmtId="166" fontId="23" fillId="0" borderId="30" xfId="1" applyNumberFormat="1" applyFont="1" applyFill="1" applyBorder="1" applyAlignment="1">
      <alignment horizontal="center" vertical="center" wrapText="1"/>
    </xf>
    <xf numFmtId="166" fontId="21" fillId="0" borderId="30" xfId="1" quotePrefix="1" applyNumberFormat="1" applyFont="1" applyFill="1" applyBorder="1" applyAlignment="1">
      <alignment horizontal="center" vertical="center" wrapText="1"/>
    </xf>
    <xf numFmtId="166" fontId="21" fillId="0" borderId="30" xfId="1" applyNumberFormat="1" applyFont="1" applyFill="1" applyBorder="1" applyAlignment="1">
      <alignment horizontal="center" vertical="center" wrapText="1"/>
    </xf>
    <xf numFmtId="166" fontId="21" fillId="0" borderId="30" xfId="1" applyNumberFormat="1" applyFont="1" applyFill="1" applyBorder="1" applyAlignment="1">
      <alignment vertical="center" wrapText="1"/>
    </xf>
    <xf numFmtId="166" fontId="96" fillId="0" borderId="30" xfId="1" applyNumberFormat="1" applyFont="1" applyFill="1" applyBorder="1" applyAlignment="1">
      <alignment horizontal="center" vertical="center" wrapText="1"/>
    </xf>
    <xf numFmtId="166" fontId="5" fillId="0" borderId="30" xfId="1" applyNumberFormat="1" applyFont="1" applyFill="1" applyBorder="1" applyAlignment="1">
      <alignment horizontal="right" vertical="center" wrapText="1"/>
    </xf>
    <xf numFmtId="166" fontId="11" fillId="0" borderId="30" xfId="1" applyNumberFormat="1" applyFont="1" applyFill="1" applyBorder="1" applyAlignment="1">
      <alignment horizontal="right" vertical="center"/>
    </xf>
    <xf numFmtId="166" fontId="11" fillId="0" borderId="30" xfId="1" applyNumberFormat="1" applyFont="1" applyFill="1" applyBorder="1" applyAlignment="1">
      <alignment vertical="center"/>
    </xf>
    <xf numFmtId="166" fontId="17" fillId="0" borderId="30" xfId="1" applyNumberFormat="1" applyFont="1" applyFill="1" applyBorder="1" applyAlignment="1">
      <alignment horizontal="right" vertical="center"/>
    </xf>
    <xf numFmtId="166" fontId="4" fillId="0" borderId="30" xfId="1" applyNumberFormat="1" applyFont="1" applyFill="1" applyBorder="1" applyAlignment="1">
      <alignment horizontal="right" vertical="center"/>
    </xf>
    <xf numFmtId="166" fontId="4" fillId="0" borderId="30" xfId="1" applyNumberFormat="1" applyFont="1" applyFill="1" applyBorder="1" applyAlignment="1">
      <alignment vertical="center"/>
    </xf>
    <xf numFmtId="166" fontId="5" fillId="0" borderId="30" xfId="1" applyNumberFormat="1" applyFont="1" applyFill="1" applyBorder="1" applyAlignment="1">
      <alignment horizontal="right" vertical="center"/>
    </xf>
    <xf numFmtId="166" fontId="4" fillId="0" borderId="30" xfId="1" applyNumberFormat="1" applyFont="1" applyFill="1" applyBorder="1" applyAlignment="1">
      <alignment vertical="center" wrapText="1"/>
    </xf>
    <xf numFmtId="166" fontId="17" fillId="0" borderId="30" xfId="1" applyNumberFormat="1" applyFont="1" applyFill="1" applyBorder="1" applyAlignment="1">
      <alignment horizontal="right" vertical="center" wrapText="1"/>
    </xf>
    <xf numFmtId="166" fontId="5" fillId="0" borderId="30" xfId="1" applyNumberFormat="1" applyFont="1" applyFill="1" applyBorder="1" applyAlignment="1">
      <alignment horizontal="center" vertical="center"/>
    </xf>
    <xf numFmtId="166" fontId="4" fillId="0" borderId="30" xfId="1" applyNumberFormat="1" applyFont="1" applyFill="1" applyBorder="1" applyAlignment="1">
      <alignment horizontal="right" vertical="center" wrapText="1"/>
    </xf>
    <xf numFmtId="166" fontId="4" fillId="0" borderId="30" xfId="1" applyNumberFormat="1" applyFont="1" applyFill="1" applyBorder="1" applyAlignment="1">
      <alignment horizontal="center" vertical="center"/>
    </xf>
    <xf numFmtId="166" fontId="4" fillId="0" borderId="0" xfId="1" applyNumberFormat="1" applyFont="1" applyFill="1" applyBorder="1" applyAlignment="1">
      <alignment horizontal="right" vertical="center"/>
    </xf>
    <xf numFmtId="166" fontId="4" fillId="0" borderId="0" xfId="1" applyNumberFormat="1" applyFont="1" applyFill="1" applyAlignment="1">
      <alignment horizontal="right" vertical="center"/>
    </xf>
    <xf numFmtId="166" fontId="0" fillId="0" borderId="0" xfId="1" applyNumberFormat="1" applyFont="1" applyFill="1" applyAlignment="1">
      <alignment vertical="center" wrapText="1"/>
    </xf>
    <xf numFmtId="166" fontId="73" fillId="0" borderId="0" xfId="1" applyNumberFormat="1" applyFont="1" applyFill="1" applyAlignment="1">
      <alignment vertical="center" wrapText="1"/>
    </xf>
    <xf numFmtId="1" fontId="96" fillId="0" borderId="40" xfId="2" quotePrefix="1" applyNumberFormat="1" applyFont="1" applyFill="1" applyBorder="1" applyAlignment="1">
      <alignment horizontal="center" vertical="center" wrapText="1"/>
    </xf>
    <xf numFmtId="166" fontId="109" fillId="0" borderId="30" xfId="1" applyNumberFormat="1" applyFont="1" applyFill="1" applyBorder="1" applyAlignment="1">
      <alignment horizontal="center" vertical="center" wrapText="1"/>
    </xf>
    <xf numFmtId="166" fontId="9" fillId="5" borderId="6" xfId="2" applyNumberFormat="1" applyFont="1" applyFill="1" applyBorder="1" applyAlignment="1">
      <alignment horizontal="center" vertical="center" wrapText="1"/>
    </xf>
    <xf numFmtId="49" fontId="9" fillId="5" borderId="22" xfId="2" applyNumberFormat="1" applyFont="1" applyFill="1" applyBorder="1" applyAlignment="1">
      <alignment horizontal="center" vertical="center" wrapText="1"/>
    </xf>
    <xf numFmtId="166" fontId="9" fillId="5" borderId="30" xfId="2" applyNumberFormat="1" applyFont="1" applyFill="1" applyBorder="1" applyAlignment="1">
      <alignment horizontal="center" vertical="center" wrapText="1"/>
    </xf>
    <xf numFmtId="3" fontId="5" fillId="5" borderId="30" xfId="2" applyNumberFormat="1" applyFont="1" applyFill="1" applyBorder="1" applyAlignment="1">
      <alignment horizontal="right" vertical="center" wrapText="1"/>
    </xf>
    <xf numFmtId="3" fontId="11" fillId="5" borderId="30" xfId="0" applyNumberFormat="1" applyFont="1" applyFill="1" applyBorder="1" applyAlignment="1">
      <alignment horizontal="right" vertical="center"/>
    </xf>
    <xf numFmtId="3" fontId="23" fillId="5" borderId="48" xfId="0" applyNumberFormat="1" applyFont="1" applyFill="1" applyBorder="1" applyAlignment="1">
      <alignment vertical="center"/>
    </xf>
    <xf numFmtId="3" fontId="62" fillId="0" borderId="0" xfId="0" applyNumberFormat="1" applyFont="1"/>
    <xf numFmtId="0" fontId="19" fillId="0" borderId="7" xfId="0" applyFont="1" applyBorder="1" applyAlignment="1">
      <alignment horizontal="center" vertical="center"/>
    </xf>
    <xf numFmtId="0" fontId="19" fillId="0" borderId="7" xfId="0" applyFont="1" applyBorder="1" applyAlignment="1">
      <alignment vertical="center"/>
    </xf>
    <xf numFmtId="166" fontId="31" fillId="0" borderId="29" xfId="2" applyNumberFormat="1" applyFont="1" applyFill="1" applyBorder="1" applyAlignment="1">
      <alignment horizontal="center" vertical="center" wrapText="1"/>
    </xf>
    <xf numFmtId="166" fontId="31" fillId="0" borderId="5" xfId="2" applyNumberFormat="1" applyFont="1" applyFill="1" applyBorder="1" applyAlignment="1">
      <alignment horizontal="left" vertical="center" wrapText="1"/>
    </xf>
    <xf numFmtId="166" fontId="31" fillId="0" borderId="7" xfId="1" applyNumberFormat="1" applyFont="1" applyFill="1" applyBorder="1" applyAlignment="1">
      <alignment horizontal="center" vertical="center" wrapText="1"/>
    </xf>
    <xf numFmtId="166" fontId="31" fillId="0" borderId="7" xfId="1" applyNumberFormat="1" applyFont="1" applyFill="1" applyBorder="1" applyAlignment="1">
      <alignment horizontal="left" vertical="center" wrapText="1"/>
    </xf>
    <xf numFmtId="166" fontId="31" fillId="0" borderId="30" xfId="1" applyNumberFormat="1" applyFont="1" applyBorder="1" applyAlignment="1">
      <alignment horizontal="right" vertical="center" wrapText="1"/>
    </xf>
    <xf numFmtId="166" fontId="32" fillId="0" borderId="7" xfId="1" applyNumberFormat="1" applyFont="1" applyBorder="1" applyAlignment="1">
      <alignment vertical="center"/>
    </xf>
    <xf numFmtId="166" fontId="32" fillId="0" borderId="7" xfId="1" applyNumberFormat="1" applyFont="1" applyFill="1" applyBorder="1" applyAlignment="1">
      <alignment horizontal="left" vertical="center" wrapText="1"/>
    </xf>
    <xf numFmtId="166" fontId="31" fillId="0" borderId="29" xfId="1" applyNumberFormat="1" applyFont="1" applyFill="1" applyBorder="1" applyAlignment="1">
      <alignment horizontal="center" vertical="center" wrapText="1"/>
    </xf>
    <xf numFmtId="166" fontId="31" fillId="0" borderId="5" xfId="1" applyNumberFormat="1" applyFont="1" applyFill="1" applyBorder="1" applyAlignment="1">
      <alignment horizontal="left" vertical="center" wrapText="1"/>
    </xf>
    <xf numFmtId="166" fontId="31" fillId="0" borderId="5" xfId="1" applyNumberFormat="1" applyFont="1" applyFill="1" applyBorder="1" applyAlignment="1">
      <alignment horizontal="center" vertical="center" wrapText="1"/>
    </xf>
    <xf numFmtId="166" fontId="32" fillId="0" borderId="0" xfId="0" applyNumberFormat="1" applyFont="1" applyAlignment="1">
      <alignment vertical="center"/>
    </xf>
    <xf numFmtId="0" fontId="47" fillId="3" borderId="0" xfId="0" applyFont="1" applyFill="1" applyAlignment="1">
      <alignment vertical="center"/>
    </xf>
    <xf numFmtId="0" fontId="40" fillId="3" borderId="0" xfId="0" applyFont="1" applyFill="1" applyAlignment="1">
      <alignment vertical="center"/>
    </xf>
    <xf numFmtId="0" fontId="110" fillId="3" borderId="0" xfId="0" applyFont="1" applyFill="1" applyAlignment="1">
      <alignment vertical="center"/>
    </xf>
    <xf numFmtId="0" fontId="27" fillId="0" borderId="0" xfId="0" applyFont="1" applyAlignment="1">
      <alignment vertical="center"/>
    </xf>
    <xf numFmtId="166" fontId="5" fillId="9" borderId="7" xfId="2" applyNumberFormat="1" applyFont="1" applyFill="1" applyBorder="1" applyAlignment="1">
      <alignment horizontal="center" vertical="center" wrapText="1"/>
    </xf>
    <xf numFmtId="166" fontId="5" fillId="9" borderId="7" xfId="2" applyNumberFormat="1" applyFont="1" applyFill="1" applyBorder="1" applyAlignment="1">
      <alignment horizontal="left" vertical="center" wrapText="1"/>
    </xf>
    <xf numFmtId="166" fontId="3" fillId="0" borderId="0" xfId="0" applyNumberFormat="1" applyFont="1" applyAlignment="1">
      <alignment vertical="center"/>
    </xf>
    <xf numFmtId="0" fontId="31" fillId="0" borderId="22" xfId="9" applyFont="1" applyBorder="1" applyAlignment="1">
      <alignment horizontal="center" vertical="center"/>
    </xf>
    <xf numFmtId="0" fontId="31" fillId="0" borderId="22" xfId="9" applyFont="1" applyBorder="1" applyAlignment="1">
      <alignment horizontal="center" vertical="center" wrapText="1"/>
    </xf>
    <xf numFmtId="0" fontId="9" fillId="0" borderId="22" xfId="9" applyFont="1" applyBorder="1" applyAlignment="1">
      <alignment horizontal="center" vertical="center" wrapText="1"/>
    </xf>
    <xf numFmtId="0" fontId="31" fillId="0" borderId="7" xfId="9" applyFont="1" applyBorder="1" applyAlignment="1">
      <alignment horizontal="center" vertical="center"/>
    </xf>
    <xf numFmtId="0" fontId="31" fillId="0" borderId="7" xfId="9" applyFont="1" applyBorder="1" applyAlignment="1">
      <alignment horizontal="left" vertical="center" wrapText="1"/>
    </xf>
    <xf numFmtId="0" fontId="31" fillId="0" borderId="7" xfId="9" applyFont="1" applyBorder="1" applyAlignment="1">
      <alignment horizontal="center" vertical="center" wrapText="1"/>
    </xf>
    <xf numFmtId="0" fontId="9" fillId="0" borderId="7" xfId="9" applyFont="1" applyBorder="1" applyAlignment="1">
      <alignment horizontal="center" vertical="center" wrapText="1"/>
    </xf>
    <xf numFmtId="0" fontId="19" fillId="0" borderId="7" xfId="9" applyFont="1" applyBorder="1" applyAlignment="1">
      <alignment horizontal="center" vertical="center"/>
    </xf>
    <xf numFmtId="0" fontId="19" fillId="0" borderId="7" xfId="0" applyFont="1" applyBorder="1" applyAlignment="1">
      <alignment vertical="center" wrapText="1"/>
    </xf>
    <xf numFmtId="0" fontId="19" fillId="0" borderId="7" xfId="0" applyFont="1" applyBorder="1" applyAlignment="1">
      <alignment horizontal="left" vertical="center" wrapText="1"/>
    </xf>
    <xf numFmtId="0" fontId="14" fillId="0" borderId="7" xfId="16" applyFont="1" applyBorder="1" applyAlignment="1">
      <alignment horizontal="center" vertical="center"/>
    </xf>
    <xf numFmtId="0" fontId="14" fillId="0" borderId="7" xfId="9" applyFont="1" applyBorder="1" applyAlignment="1">
      <alignment horizontal="center" vertical="center"/>
    </xf>
    <xf numFmtId="0" fontId="14" fillId="0" borderId="7" xfId="9" applyFont="1" applyBorder="1" applyAlignment="1">
      <alignment vertical="center"/>
    </xf>
    <xf numFmtId="17" fontId="14" fillId="0" borderId="7" xfId="9" applyNumberFormat="1" applyFont="1" applyBorder="1" applyAlignment="1">
      <alignment horizontal="left" vertical="center"/>
    </xf>
    <xf numFmtId="0" fontId="14" fillId="0" borderId="7" xfId="0" applyFont="1" applyBorder="1" applyAlignment="1">
      <alignment vertical="center" wrapText="1"/>
    </xf>
    <xf numFmtId="0" fontId="14" fillId="0" borderId="7" xfId="9" applyFont="1" applyBorder="1" applyAlignment="1">
      <alignment horizontal="left" vertical="center" wrapText="1"/>
    </xf>
    <xf numFmtId="0" fontId="14" fillId="0" borderId="7" xfId="9" applyFont="1" applyBorder="1" applyAlignment="1">
      <alignment vertical="center" wrapText="1"/>
    </xf>
    <xf numFmtId="0" fontId="14" fillId="0" borderId="7" xfId="9" applyFont="1" applyBorder="1" applyAlignment="1">
      <alignment horizontal="center" vertical="center" wrapText="1"/>
    </xf>
    <xf numFmtId="0" fontId="61" fillId="0" borderId="7" xfId="0" applyFont="1" applyBorder="1" applyAlignment="1">
      <alignment horizontal="left" vertical="center" wrapText="1"/>
    </xf>
    <xf numFmtId="0" fontId="61" fillId="0" borderId="7" xfId="0" applyFont="1" applyBorder="1" applyAlignment="1">
      <alignment horizontal="center" vertical="center" wrapText="1"/>
    </xf>
    <xf numFmtId="0" fontId="32" fillId="0" borderId="7" xfId="0" applyFont="1" applyBorder="1" applyAlignment="1">
      <alignment horizontal="left" vertical="center" wrapText="1"/>
    </xf>
    <xf numFmtId="17" fontId="14" fillId="0" borderId="7" xfId="9" quotePrefix="1" applyNumberFormat="1" applyFont="1" applyBorder="1" applyAlignment="1">
      <alignment horizontal="left" vertical="center"/>
    </xf>
    <xf numFmtId="0" fontId="32" fillId="0" borderId="7" xfId="9" applyFont="1" applyBorder="1" applyAlignment="1">
      <alignment horizontal="center" vertical="center"/>
    </xf>
    <xf numFmtId="0" fontId="32" fillId="0" borderId="7" xfId="9" applyFont="1" applyBorder="1" applyAlignment="1">
      <alignment vertical="center"/>
    </xf>
    <xf numFmtId="0" fontId="32" fillId="0" borderId="7" xfId="9" applyFont="1" applyBorder="1" applyAlignment="1">
      <alignment vertical="center" wrapText="1"/>
    </xf>
    <xf numFmtId="3" fontId="51" fillId="0" borderId="0" xfId="0" applyNumberFormat="1" applyFont="1" applyAlignment="1">
      <alignment vertical="top"/>
    </xf>
    <xf numFmtId="43" fontId="22" fillId="0" borderId="0" xfId="1" applyFont="1" applyAlignment="1">
      <alignment vertical="top"/>
    </xf>
    <xf numFmtId="166" fontId="5" fillId="0" borderId="9" xfId="1" applyNumberFormat="1" applyFont="1" applyFill="1" applyBorder="1" applyAlignment="1">
      <alignment horizontal="center" vertical="center" wrapText="1"/>
    </xf>
    <xf numFmtId="166" fontId="5" fillId="3" borderId="53" xfId="2" applyNumberFormat="1" applyFont="1" applyFill="1" applyBorder="1" applyAlignment="1">
      <alignment horizontal="center" vertical="center" wrapText="1"/>
    </xf>
    <xf numFmtId="166" fontId="9" fillId="3" borderId="5" xfId="2" applyNumberFormat="1" applyFont="1" applyFill="1" applyBorder="1" applyAlignment="1">
      <alignment horizontal="center" vertical="center" wrapText="1"/>
    </xf>
    <xf numFmtId="166" fontId="31" fillId="3" borderId="7" xfId="1" applyNumberFormat="1" applyFont="1" applyFill="1" applyBorder="1" applyAlignment="1">
      <alignment horizontal="center" vertical="center" wrapText="1"/>
    </xf>
    <xf numFmtId="166" fontId="32" fillId="3" borderId="7" xfId="1" applyNumberFormat="1" applyFont="1" applyFill="1" applyBorder="1" applyAlignment="1">
      <alignment vertical="center"/>
    </xf>
    <xf numFmtId="166" fontId="31" fillId="3" borderId="5" xfId="1" applyNumberFormat="1" applyFont="1" applyFill="1" applyBorder="1" applyAlignment="1">
      <alignment horizontal="center" vertical="center" wrapText="1"/>
    </xf>
    <xf numFmtId="0" fontId="39" fillId="0" borderId="0" xfId="0" applyFont="1" applyAlignment="1">
      <alignment horizontal="center" vertical="center"/>
    </xf>
    <xf numFmtId="0" fontId="43" fillId="0" borderId="0" xfId="0" applyFont="1" applyAlignment="1">
      <alignment horizontal="left" vertical="center" wrapText="1"/>
    </xf>
    <xf numFmtId="17" fontId="32" fillId="0" borderId="7" xfId="7" applyNumberFormat="1" applyFont="1" applyBorder="1" applyAlignment="1">
      <alignment horizontal="center" vertical="center" wrapText="1"/>
    </xf>
    <xf numFmtId="3" fontId="32" fillId="0" borderId="7" xfId="7" applyNumberFormat="1" applyFont="1" applyBorder="1" applyAlignment="1">
      <alignment horizontal="center" vertical="center" wrapText="1"/>
    </xf>
    <xf numFmtId="166" fontId="37" fillId="0" borderId="0" xfId="0" applyNumberFormat="1" applyFont="1" applyAlignment="1">
      <alignment vertical="center"/>
    </xf>
    <xf numFmtId="0" fontId="32" fillId="0" borderId="0" xfId="7" applyFont="1" applyAlignment="1">
      <alignment horizontal="center" vertical="center"/>
    </xf>
    <xf numFmtId="0" fontId="32" fillId="0" borderId="0" xfId="7" applyFont="1" applyAlignment="1">
      <alignment vertical="center"/>
    </xf>
    <xf numFmtId="0" fontId="31" fillId="0" borderId="0" xfId="7" applyFont="1" applyAlignment="1">
      <alignment horizontal="center" vertical="center"/>
    </xf>
    <xf numFmtId="0" fontId="31" fillId="0" borderId="0" xfId="7" applyFont="1" applyAlignment="1">
      <alignment vertical="center"/>
    </xf>
    <xf numFmtId="0" fontId="31" fillId="7" borderId="22" xfId="7" applyFont="1" applyFill="1" applyBorder="1" applyAlignment="1">
      <alignment horizontal="center" vertical="center"/>
    </xf>
    <xf numFmtId="0" fontId="31" fillId="0" borderId="7" xfId="7" applyFont="1" applyBorder="1" applyAlignment="1">
      <alignment horizontal="center" vertical="center" wrapText="1"/>
    </xf>
    <xf numFmtId="0" fontId="31" fillId="7" borderId="7" xfId="7" applyFont="1" applyFill="1" applyBorder="1" applyAlignment="1">
      <alignment horizontal="center" vertical="center"/>
    </xf>
    <xf numFmtId="0" fontId="32" fillId="0" borderId="7" xfId="7" applyFont="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center" vertical="center" wrapText="1"/>
    </xf>
    <xf numFmtId="0" fontId="32" fillId="2" borderId="7" xfId="7" quotePrefix="1" applyFont="1" applyFill="1" applyBorder="1" applyAlignment="1">
      <alignment horizontal="center" vertical="center"/>
    </xf>
    <xf numFmtId="0" fontId="32" fillId="2" borderId="7" xfId="7" applyFont="1" applyFill="1" applyBorder="1" applyAlignment="1">
      <alignment horizontal="center" vertical="center"/>
    </xf>
    <xf numFmtId="0" fontId="31" fillId="2" borderId="7" xfId="7" applyFont="1" applyFill="1" applyBorder="1" applyAlignment="1">
      <alignment horizontal="center" vertical="center"/>
    </xf>
    <xf numFmtId="0" fontId="31" fillId="2" borderId="7" xfId="7" quotePrefix="1" applyFont="1" applyFill="1" applyBorder="1" applyAlignment="1">
      <alignment horizontal="center" vertical="center"/>
    </xf>
    <xf numFmtId="0" fontId="31" fillId="2" borderId="7" xfId="7" applyFont="1" applyFill="1" applyBorder="1" applyAlignment="1">
      <alignment vertical="center"/>
    </xf>
    <xf numFmtId="0" fontId="32" fillId="2" borderId="7" xfId="7" applyFont="1" applyFill="1" applyBorder="1" applyAlignment="1">
      <alignment vertical="center"/>
    </xf>
    <xf numFmtId="0" fontId="31" fillId="7" borderId="7" xfId="7" applyFont="1" applyFill="1" applyBorder="1" applyAlignment="1">
      <alignment horizontal="center" vertical="center" wrapText="1"/>
    </xf>
    <xf numFmtId="0" fontId="31" fillId="0" borderId="7" xfId="7" applyFont="1" applyBorder="1" applyAlignment="1">
      <alignment horizontal="left" vertical="center" wrapText="1"/>
    </xf>
    <xf numFmtId="17" fontId="32" fillId="0" borderId="7" xfId="7" applyNumberFormat="1" applyFont="1" applyBorder="1" applyAlignment="1">
      <alignment horizontal="left" vertical="center" wrapText="1"/>
    </xf>
    <xf numFmtId="0" fontId="32" fillId="0" borderId="7" xfId="7" applyFont="1" applyBorder="1" applyAlignment="1">
      <alignment horizontal="left" vertical="center" wrapText="1"/>
    </xf>
    <xf numFmtId="0" fontId="32" fillId="2" borderId="7" xfId="7" applyFont="1" applyFill="1" applyBorder="1" applyAlignment="1">
      <alignment horizontal="center" vertical="center" wrapText="1"/>
    </xf>
    <xf numFmtId="0" fontId="32" fillId="3" borderId="7" xfId="7" applyFont="1" applyFill="1" applyBorder="1" applyAlignment="1">
      <alignment horizontal="center" vertical="center" wrapText="1"/>
    </xf>
    <xf numFmtId="0" fontId="32" fillId="0" borderId="7" xfId="0" quotePrefix="1" applyFont="1" applyBorder="1" applyAlignment="1">
      <alignment vertical="center"/>
    </xf>
    <xf numFmtId="0" fontId="31" fillId="3" borderId="0" xfId="0" applyFont="1" applyFill="1" applyAlignment="1">
      <alignment vertical="center"/>
    </xf>
    <xf numFmtId="0" fontId="32" fillId="3" borderId="0" xfId="0" applyFont="1" applyFill="1" applyAlignment="1">
      <alignment vertical="center"/>
    </xf>
    <xf numFmtId="0" fontId="31" fillId="0" borderId="7" xfId="7" applyFont="1" applyBorder="1" applyAlignment="1">
      <alignment horizontal="right" vertical="center" wrapText="1"/>
    </xf>
    <xf numFmtId="0" fontId="31" fillId="8" borderId="7" xfId="7" applyFont="1" applyFill="1" applyBorder="1" applyAlignment="1">
      <alignment horizontal="center" vertical="center" wrapText="1"/>
    </xf>
    <xf numFmtId="0" fontId="31" fillId="9" borderId="7" xfId="7" applyFont="1" applyFill="1" applyBorder="1" applyAlignment="1">
      <alignment horizontal="center" vertical="center" wrapText="1"/>
    </xf>
    <xf numFmtId="0" fontId="31" fillId="0" borderId="7" xfId="7" quotePrefix="1" applyFont="1" applyBorder="1" applyAlignment="1">
      <alignment horizontal="center" vertical="center" wrapText="1"/>
    </xf>
    <xf numFmtId="3" fontId="31" fillId="0" borderId="7" xfId="7" applyNumberFormat="1" applyFont="1" applyBorder="1" applyAlignment="1">
      <alignment horizontal="center" vertical="center" wrapText="1"/>
    </xf>
    <xf numFmtId="166" fontId="31" fillId="0" borderId="7" xfId="7" applyNumberFormat="1" applyFont="1" applyBorder="1" applyAlignment="1">
      <alignment horizontal="center" vertical="center" wrapText="1"/>
    </xf>
    <xf numFmtId="0" fontId="32" fillId="8" borderId="7" xfId="7" applyFont="1" applyFill="1" applyBorder="1" applyAlignment="1">
      <alignment horizontal="center" vertical="center" wrapText="1"/>
    </xf>
    <xf numFmtId="0" fontId="32" fillId="8" borderId="23" xfId="7" applyFont="1" applyFill="1" applyBorder="1" applyAlignment="1">
      <alignment horizontal="left" vertical="center" wrapText="1"/>
    </xf>
    <xf numFmtId="0" fontId="32" fillId="8" borderId="24" xfId="7" applyFont="1" applyFill="1" applyBorder="1" applyAlignment="1">
      <alignment horizontal="left" vertical="center" wrapText="1"/>
    </xf>
    <xf numFmtId="0" fontId="32" fillId="8" borderId="25" xfId="7" applyFont="1" applyFill="1" applyBorder="1" applyAlignment="1">
      <alignment horizontal="left" vertical="center" wrapText="1"/>
    </xf>
    <xf numFmtId="0" fontId="32" fillId="8" borderId="7" xfId="7" applyFont="1" applyFill="1" applyBorder="1" applyAlignment="1">
      <alignment horizontal="center" vertical="center"/>
    </xf>
    <xf numFmtId="0" fontId="32" fillId="8" borderId="7" xfId="7" applyFont="1" applyFill="1" applyBorder="1" applyAlignment="1">
      <alignment horizontal="left" vertical="center" wrapText="1"/>
    </xf>
    <xf numFmtId="0" fontId="32" fillId="8" borderId="23" xfId="7" applyFont="1" applyFill="1" applyBorder="1" applyAlignment="1">
      <alignment horizontal="center" vertical="center" wrapText="1"/>
    </xf>
    <xf numFmtId="0" fontId="32" fillId="8" borderId="24" xfId="7" applyFont="1" applyFill="1" applyBorder="1" applyAlignment="1">
      <alignment horizontal="center" vertical="center" wrapText="1"/>
    </xf>
    <xf numFmtId="0" fontId="32" fillId="8" borderId="25" xfId="7" applyFont="1" applyFill="1" applyBorder="1" applyAlignment="1">
      <alignment horizontal="center" vertical="center" wrapText="1"/>
    </xf>
    <xf numFmtId="166" fontId="4" fillId="0" borderId="7" xfId="1" applyNumberFormat="1" applyFont="1" applyFill="1" applyBorder="1" applyAlignment="1">
      <alignment vertical="center"/>
    </xf>
    <xf numFmtId="166" fontId="4" fillId="0" borderId="7" xfId="1" applyNumberFormat="1" applyFont="1" applyBorder="1" applyAlignment="1">
      <alignment vertical="center"/>
    </xf>
    <xf numFmtId="166" fontId="5" fillId="0" borderId="20" xfId="0" applyNumberFormat="1" applyFont="1" applyBorder="1" applyAlignment="1">
      <alignment vertical="center"/>
    </xf>
    <xf numFmtId="166" fontId="5" fillId="0" borderId="0" xfId="0" applyNumberFormat="1" applyFont="1" applyAlignment="1">
      <alignment vertical="center"/>
    </xf>
    <xf numFmtId="0" fontId="40" fillId="0" borderId="0" xfId="0" applyFont="1" applyAlignment="1">
      <alignment horizontal="right" vertical="center"/>
    </xf>
    <xf numFmtId="166" fontId="40" fillId="0" borderId="0" xfId="1" applyNumberFormat="1" applyFont="1" applyAlignment="1">
      <alignment vertical="center"/>
    </xf>
    <xf numFmtId="0" fontId="42" fillId="0" borderId="65" xfId="0" applyFont="1" applyBorder="1" applyAlignment="1">
      <alignment horizontal="right" vertical="center"/>
    </xf>
    <xf numFmtId="0" fontId="31" fillId="0" borderId="1" xfId="0" applyFont="1" applyBorder="1" applyAlignment="1">
      <alignment horizontal="center" vertical="center"/>
    </xf>
    <xf numFmtId="0" fontId="31" fillId="0" borderId="66" xfId="0" applyFont="1" applyBorder="1" applyAlignment="1">
      <alignment horizontal="center" vertical="center"/>
    </xf>
    <xf numFmtId="0" fontId="31" fillId="0" borderId="67" xfId="0" applyFont="1" applyBorder="1" applyAlignment="1">
      <alignment horizontal="center" vertical="center" wrapText="1"/>
    </xf>
    <xf numFmtId="166" fontId="31" fillId="0" borderId="68" xfId="1" applyNumberFormat="1" applyFont="1" applyBorder="1" applyAlignment="1">
      <alignment horizontal="center" vertical="center" wrapText="1"/>
    </xf>
    <xf numFmtId="0" fontId="39" fillId="0" borderId="69" xfId="0" applyFont="1" applyBorder="1" applyAlignment="1">
      <alignment horizontal="left" vertical="center" wrapText="1"/>
    </xf>
    <xf numFmtId="0" fontId="39" fillId="4" borderId="7" xfId="0" applyFont="1" applyFill="1" applyBorder="1" applyAlignment="1">
      <alignment horizontal="center" vertical="center"/>
    </xf>
    <xf numFmtId="0" fontId="39" fillId="4" borderId="7" xfId="0" applyFont="1" applyFill="1" applyBorder="1" applyAlignment="1">
      <alignment horizontal="left" vertical="center" wrapText="1"/>
    </xf>
    <xf numFmtId="0" fontId="37" fillId="4" borderId="7" xfId="0" quotePrefix="1" applyFont="1" applyFill="1" applyBorder="1" applyAlignment="1">
      <alignment horizontal="center" vertical="center" wrapText="1"/>
    </xf>
    <xf numFmtId="166" fontId="39" fillId="4" borderId="7" xfId="0" quotePrefix="1" applyNumberFormat="1" applyFont="1" applyFill="1" applyBorder="1" applyAlignment="1">
      <alignment horizontal="center" vertical="center" wrapText="1"/>
    </xf>
    <xf numFmtId="0" fontId="37" fillId="4" borderId="7" xfId="0" applyFont="1" applyFill="1" applyBorder="1" applyAlignment="1">
      <alignment horizontal="center" vertical="center"/>
    </xf>
    <xf numFmtId="166" fontId="31" fillId="0" borderId="7" xfId="1" applyNumberFormat="1" applyFont="1" applyBorder="1" applyAlignment="1">
      <alignment horizontal="center" vertical="center" wrapText="1"/>
    </xf>
    <xf numFmtId="0" fontId="31" fillId="4" borderId="7" xfId="0" applyFont="1" applyFill="1" applyBorder="1" applyAlignment="1">
      <alignment horizontal="center" vertical="center"/>
    </xf>
    <xf numFmtId="0" fontId="31" fillId="4" borderId="7" xfId="0" applyFont="1" applyFill="1" applyBorder="1" applyAlignment="1">
      <alignment horizontal="center" vertical="center" wrapText="1"/>
    </xf>
    <xf numFmtId="0" fontId="32" fillId="4" borderId="7" xfId="0" quotePrefix="1" applyFont="1" applyFill="1" applyBorder="1" applyAlignment="1">
      <alignment horizontal="center" vertical="center" wrapText="1"/>
    </xf>
    <xf numFmtId="166" fontId="31" fillId="4" borderId="7" xfId="0" quotePrefix="1" applyNumberFormat="1" applyFont="1" applyFill="1" applyBorder="1" applyAlignment="1">
      <alignment horizontal="center" vertical="center" wrapText="1"/>
    </xf>
    <xf numFmtId="166" fontId="42" fillId="0" borderId="0" xfId="1" applyNumberFormat="1" applyFont="1" applyAlignment="1">
      <alignment horizontal="right"/>
    </xf>
    <xf numFmtId="0" fontId="9" fillId="0" borderId="0" xfId="0" applyFont="1" applyAlignment="1">
      <alignment horizontal="center"/>
    </xf>
    <xf numFmtId="43" fontId="31" fillId="0" borderId="0" xfId="1" applyFont="1" applyAlignment="1">
      <alignment vertical="center"/>
    </xf>
    <xf numFmtId="43" fontId="40" fillId="0" borderId="0" xfId="1" applyFont="1" applyAlignment="1">
      <alignment vertical="center"/>
    </xf>
    <xf numFmtId="166" fontId="31" fillId="0" borderId="3" xfId="1" applyNumberFormat="1" applyFont="1" applyBorder="1" applyAlignment="1">
      <alignment horizontal="center" vertical="center" wrapText="1"/>
    </xf>
    <xf numFmtId="0" fontId="31" fillId="0" borderId="73" xfId="0" applyFont="1" applyBorder="1" applyAlignment="1">
      <alignment horizontal="center" vertical="center"/>
    </xf>
    <xf numFmtId="43" fontId="31" fillId="0" borderId="67" xfId="1" applyFont="1" applyBorder="1" applyAlignment="1">
      <alignment horizontal="center" vertical="center" wrapText="1"/>
    </xf>
    <xf numFmtId="43" fontId="37" fillId="4" borderId="7" xfId="1" quotePrefix="1" applyFont="1" applyFill="1" applyBorder="1" applyAlignment="1">
      <alignment horizontal="center" vertical="center" wrapText="1"/>
    </xf>
    <xf numFmtId="43" fontId="31" fillId="0" borderId="7" xfId="1" applyFont="1" applyBorder="1" applyAlignment="1">
      <alignment vertical="center" wrapText="1"/>
    </xf>
    <xf numFmtId="0" fontId="31" fillId="0" borderId="7" xfId="0" applyFont="1" applyBorder="1" applyAlignment="1">
      <alignment horizontal="left" vertical="center" wrapText="1"/>
    </xf>
    <xf numFmtId="43" fontId="31" fillId="0" borderId="7" xfId="1" applyFont="1" applyBorder="1" applyAlignment="1">
      <alignment horizontal="left" vertical="center" wrapText="1"/>
    </xf>
    <xf numFmtId="43" fontId="32" fillId="0" borderId="7" xfId="1" applyFont="1" applyBorder="1" applyAlignment="1">
      <alignment horizontal="left" vertical="center" wrapText="1"/>
    </xf>
    <xf numFmtId="166" fontId="32" fillId="3" borderId="7" xfId="1" applyNumberFormat="1" applyFont="1" applyFill="1" applyBorder="1" applyAlignment="1">
      <alignment horizontal="center" vertical="center" wrapText="1"/>
    </xf>
    <xf numFmtId="43" fontId="32" fillId="0" borderId="7" xfId="1" applyFont="1" applyBorder="1" applyAlignment="1">
      <alignment horizontal="center" vertical="center" wrapText="1"/>
    </xf>
    <xf numFmtId="166" fontId="31" fillId="0" borderId="7" xfId="1" applyNumberFormat="1" applyFont="1" applyBorder="1" applyAlignment="1">
      <alignment vertical="center"/>
    </xf>
    <xf numFmtId="166" fontId="31" fillId="0" borderId="7" xfId="1" applyNumberFormat="1" applyFont="1" applyFill="1" applyBorder="1" applyAlignment="1">
      <alignment vertical="center"/>
    </xf>
    <xf numFmtId="166" fontId="32" fillId="0" borderId="7" xfId="1" applyNumberFormat="1" applyFont="1" applyBorder="1" applyAlignment="1">
      <alignment horizontal="left" vertical="center" wrapText="1"/>
    </xf>
    <xf numFmtId="43" fontId="32" fillId="0" borderId="7" xfId="1" applyFont="1" applyBorder="1" applyAlignment="1">
      <alignment vertical="center" wrapText="1"/>
    </xf>
    <xf numFmtId="43" fontId="32" fillId="4" borderId="7" xfId="1" quotePrefix="1" applyFont="1" applyFill="1" applyBorder="1" applyAlignment="1">
      <alignment horizontal="center" vertical="center" wrapText="1"/>
    </xf>
    <xf numFmtId="43" fontId="32" fillId="0" borderId="7" xfId="1" applyFont="1" applyFill="1" applyBorder="1" applyAlignment="1">
      <alignment horizontal="center" vertical="center" wrapText="1"/>
    </xf>
    <xf numFmtId="166" fontId="32" fillId="0" borderId="7" xfId="1" applyNumberFormat="1" applyFont="1" applyBorder="1" applyAlignment="1">
      <alignment vertical="center" wrapText="1"/>
    </xf>
    <xf numFmtId="166" fontId="32" fillId="0" borderId="7" xfId="1" applyNumberFormat="1" applyFont="1" applyFill="1" applyBorder="1" applyAlignment="1">
      <alignment vertical="center" wrapText="1"/>
    </xf>
    <xf numFmtId="43" fontId="32" fillId="0" borderId="0" xfId="1" applyFont="1" applyFill="1" applyAlignment="1">
      <alignment vertical="center"/>
    </xf>
    <xf numFmtId="166" fontId="32" fillId="0" borderId="7" xfId="1" applyNumberFormat="1" applyFont="1" applyFill="1" applyBorder="1" applyAlignment="1">
      <alignment horizontal="center" vertical="center" wrapText="1"/>
    </xf>
    <xf numFmtId="0" fontId="32" fillId="0" borderId="0" xfId="7" applyFont="1" applyAlignment="1">
      <alignment horizontal="left" vertical="center"/>
    </xf>
    <xf numFmtId="166" fontId="41" fillId="0" borderId="0" xfId="1" applyNumberFormat="1" applyFont="1" applyAlignment="1">
      <alignment vertical="center"/>
    </xf>
    <xf numFmtId="0" fontId="31" fillId="0" borderId="0" xfId="7" applyFont="1" applyAlignment="1">
      <alignment horizontal="left" vertical="center"/>
    </xf>
    <xf numFmtId="0" fontId="40" fillId="0" borderId="0" xfId="0" applyFont="1" applyAlignment="1">
      <alignment vertical="center" wrapText="1"/>
    </xf>
    <xf numFmtId="0" fontId="31" fillId="0" borderId="74" xfId="0" applyFont="1" applyBorder="1" applyAlignment="1">
      <alignment horizontal="center" vertical="center"/>
    </xf>
    <xf numFmtId="0" fontId="31" fillId="0" borderId="75" xfId="0" applyFont="1" applyBorder="1" applyAlignment="1">
      <alignment horizontal="center" vertical="center"/>
    </xf>
    <xf numFmtId="166" fontId="31" fillId="0" borderId="76" xfId="1" applyNumberFormat="1" applyFont="1" applyBorder="1" applyAlignment="1">
      <alignment horizontal="center" vertical="center" wrapText="1"/>
    </xf>
    <xf numFmtId="0" fontId="31" fillId="0" borderId="77" xfId="0" applyFont="1" applyBorder="1" applyAlignment="1">
      <alignment horizontal="center" vertical="center" wrapText="1"/>
    </xf>
    <xf numFmtId="0" fontId="14" fillId="0" borderId="78" xfId="0" applyFont="1" applyBorder="1" applyAlignment="1">
      <alignment horizontal="center" vertical="center"/>
    </xf>
    <xf numFmtId="166" fontId="14" fillId="0" borderId="79" xfId="1" applyNumberFormat="1" applyFont="1" applyBorder="1" applyAlignment="1">
      <alignment vertical="center"/>
    </xf>
    <xf numFmtId="0" fontId="32" fillId="0" borderId="80" xfId="0" applyFont="1" applyBorder="1" applyAlignment="1">
      <alignment vertical="center" wrapText="1"/>
    </xf>
    <xf numFmtId="0" fontId="32" fillId="0" borderId="78" xfId="0" applyFont="1" applyBorder="1" applyAlignment="1">
      <alignment horizontal="center" vertical="center"/>
    </xf>
    <xf numFmtId="166" fontId="14" fillId="0" borderId="79" xfId="1" applyNumberFormat="1" applyFont="1" applyFill="1" applyBorder="1" applyAlignment="1">
      <alignment vertical="center"/>
    </xf>
    <xf numFmtId="0" fontId="31" fillId="4" borderId="14" xfId="0" applyFont="1" applyFill="1" applyBorder="1" applyAlignment="1">
      <alignment horizontal="center" vertical="center"/>
    </xf>
    <xf numFmtId="0" fontId="31" fillId="4" borderId="15" xfId="0" applyFont="1" applyFill="1" applyBorder="1" applyAlignment="1">
      <alignment vertical="center"/>
    </xf>
    <xf numFmtId="166" fontId="19" fillId="4" borderId="81" xfId="1" applyNumberFormat="1" applyFont="1" applyFill="1" applyBorder="1" applyAlignment="1">
      <alignment vertical="center"/>
    </xf>
    <xf numFmtId="0" fontId="31" fillId="4" borderId="16" xfId="0" applyFont="1" applyFill="1" applyBorder="1" applyAlignment="1">
      <alignment vertical="center" wrapText="1"/>
    </xf>
    <xf numFmtId="166" fontId="9" fillId="0" borderId="0" xfId="1" applyNumberFormat="1" applyFont="1" applyAlignment="1">
      <alignment horizontal="center" vertical="center"/>
    </xf>
    <xf numFmtId="166" fontId="43" fillId="0" borderId="0" xfId="1" applyNumberFormat="1" applyFont="1" applyAlignment="1">
      <alignment horizontal="left" vertical="center" wrapText="1"/>
    </xf>
    <xf numFmtId="166" fontId="40" fillId="0" borderId="0" xfId="0" applyNumberFormat="1" applyFont="1" applyAlignment="1">
      <alignment vertical="center"/>
    </xf>
    <xf numFmtId="0" fontId="31" fillId="0" borderId="7" xfId="7" applyFont="1" applyBorder="1" applyAlignment="1">
      <alignment horizontal="center" vertical="center"/>
    </xf>
    <xf numFmtId="0" fontId="32" fillId="0" borderId="7" xfId="7" quotePrefix="1" applyFont="1" applyBorder="1" applyAlignment="1">
      <alignment horizontal="center" vertical="center"/>
    </xf>
    <xf numFmtId="0" fontId="32" fillId="0" borderId="7" xfId="7" quotePrefix="1" applyFont="1" applyBorder="1" applyAlignment="1">
      <alignment horizontal="center" vertical="center" wrapText="1"/>
    </xf>
    <xf numFmtId="0" fontId="32" fillId="0" borderId="7" xfId="7" applyFont="1" applyBorder="1" applyAlignment="1">
      <alignment vertical="center"/>
    </xf>
    <xf numFmtId="0" fontId="32" fillId="0" borderId="24" xfId="7" applyFont="1" applyBorder="1" applyAlignment="1">
      <alignment horizontal="center" vertical="center"/>
    </xf>
    <xf numFmtId="0" fontId="32" fillId="0" borderId="25" xfId="7" applyFont="1" applyBorder="1" applyAlignment="1">
      <alignment horizontal="center" vertical="center"/>
    </xf>
    <xf numFmtId="0" fontId="79" fillId="0" borderId="7" xfId="0" applyFont="1" applyBorder="1" applyAlignment="1">
      <alignment vertical="center" wrapText="1"/>
    </xf>
    <xf numFmtId="0" fontId="79" fillId="0" borderId="7" xfId="7" quotePrefix="1" applyFont="1" applyBorder="1" applyAlignment="1">
      <alignment horizontal="center" vertical="center"/>
    </xf>
    <xf numFmtId="0" fontId="79" fillId="0" borderId="7" xfId="7" quotePrefix="1" applyFont="1" applyBorder="1" applyAlignment="1">
      <alignment horizontal="center" vertical="center" wrapText="1"/>
    </xf>
    <xf numFmtId="0" fontId="79" fillId="0" borderId="7" xfId="7" applyFont="1" applyBorder="1" applyAlignment="1">
      <alignment vertical="center"/>
    </xf>
    <xf numFmtId="0" fontId="79" fillId="0" borderId="7" xfId="7" applyFont="1" applyBorder="1" applyAlignment="1">
      <alignment vertical="center" wrapText="1"/>
    </xf>
    <xf numFmtId="0" fontId="32" fillId="0" borderId="23" xfId="0" applyFont="1" applyBorder="1" applyAlignment="1">
      <alignment vertical="center" wrapText="1"/>
    </xf>
    <xf numFmtId="0" fontId="32" fillId="0" borderId="24" xfId="0" applyFont="1" applyBorder="1" applyAlignment="1">
      <alignment horizontal="center" vertical="center" wrapText="1"/>
    </xf>
    <xf numFmtId="0" fontId="32" fillId="0" borderId="24" xfId="7" quotePrefix="1" applyFont="1" applyBorder="1" applyAlignment="1">
      <alignment horizontal="center" vertical="center"/>
    </xf>
    <xf numFmtId="0" fontId="32" fillId="0" borderId="24" xfId="7" quotePrefix="1" applyFont="1" applyBorder="1" applyAlignment="1">
      <alignment horizontal="center" vertical="center" wrapText="1"/>
    </xf>
    <xf numFmtId="0" fontId="32" fillId="0" borderId="24" xfId="7" applyFont="1" applyBorder="1" applyAlignment="1">
      <alignment vertical="center"/>
    </xf>
    <xf numFmtId="0" fontId="32" fillId="0" borderId="7" xfId="7" applyFont="1" applyBorder="1" applyAlignment="1">
      <alignment vertical="center" wrapText="1"/>
    </xf>
    <xf numFmtId="0" fontId="14" fillId="0" borderId="7" xfId="0" applyFont="1" applyBorder="1" applyAlignment="1">
      <alignment horizontal="center" vertical="center"/>
    </xf>
    <xf numFmtId="0" fontId="42" fillId="0" borderId="7" xfId="4" applyFont="1" applyBorder="1" applyAlignment="1" applyProtection="1">
      <alignment vertical="center" wrapText="1" shrinkToFit="1"/>
    </xf>
    <xf numFmtId="1" fontId="14" fillId="0" borderId="0" xfId="0" applyNumberFormat="1" applyFont="1" applyAlignment="1">
      <alignment vertical="center" wrapText="1"/>
    </xf>
    <xf numFmtId="0" fontId="48" fillId="0" borderId="0" xfId="0" applyFont="1" applyAlignment="1">
      <alignment horizontal="center" vertical="center"/>
    </xf>
    <xf numFmtId="0" fontId="19" fillId="0" borderId="7" xfId="0" applyFont="1" applyBorder="1" applyAlignment="1">
      <alignment horizontal="center" vertical="center" wrapText="1"/>
    </xf>
    <xf numFmtId="0" fontId="31" fillId="0" borderId="7" xfId="4" applyFont="1" applyBorder="1" applyAlignment="1" applyProtection="1">
      <alignment vertical="center" wrapText="1" shrinkToFit="1"/>
    </xf>
    <xf numFmtId="9" fontId="14" fillId="0" borderId="7" xfId="0" applyNumberFormat="1" applyFont="1" applyBorder="1" applyAlignment="1">
      <alignment vertical="center"/>
    </xf>
    <xf numFmtId="166" fontId="14" fillId="0" borderId="0" xfId="1" applyNumberFormat="1" applyFont="1" applyFill="1" applyAlignment="1">
      <alignment vertical="center"/>
    </xf>
    <xf numFmtId="0" fontId="6" fillId="0" borderId="0" xfId="0" applyFont="1" applyAlignment="1">
      <alignment horizontal="right" vertical="center"/>
    </xf>
    <xf numFmtId="0" fontId="93" fillId="0" borderId="0" xfId="0" applyFont="1" applyAlignment="1">
      <alignment vertical="center" wrapText="1"/>
    </xf>
    <xf numFmtId="0" fontId="5" fillId="0" borderId="40" xfId="0" applyFont="1" applyBorder="1" applyAlignment="1">
      <alignment horizontal="center" vertical="center" wrapText="1"/>
    </xf>
    <xf numFmtId="0" fontId="5" fillId="0" borderId="30" xfId="0" applyFont="1" applyBorder="1" applyAlignment="1">
      <alignment horizontal="justify" vertical="center" wrapText="1"/>
    </xf>
    <xf numFmtId="0" fontId="5" fillId="0" borderId="30" xfId="0" applyFont="1" applyBorder="1" applyAlignment="1">
      <alignment horizontal="center" vertical="center" wrapText="1"/>
    </xf>
    <xf numFmtId="0" fontId="5" fillId="0" borderId="41" xfId="0" applyFont="1" applyBorder="1" applyAlignment="1">
      <alignment vertical="center"/>
    </xf>
    <xf numFmtId="0" fontId="8" fillId="0" borderId="30" xfId="0" applyFont="1" applyBorder="1" applyAlignment="1">
      <alignment horizontal="left" vertical="center" wrapText="1"/>
    </xf>
    <xf numFmtId="1" fontId="45" fillId="0" borderId="0" xfId="0" applyNumberFormat="1" applyFont="1" applyAlignment="1">
      <alignment vertical="center"/>
    </xf>
    <xf numFmtId="0" fontId="45" fillId="0" borderId="0" xfId="0" applyFont="1" applyAlignment="1">
      <alignment vertical="center"/>
    </xf>
    <xf numFmtId="0" fontId="94" fillId="0" borderId="40" xfId="0" applyFont="1" applyBorder="1" applyAlignment="1">
      <alignment horizontal="center" vertical="center" wrapText="1"/>
    </xf>
    <xf numFmtId="0" fontId="94" fillId="0" borderId="30" xfId="0" applyFont="1" applyBorder="1" applyAlignment="1">
      <alignment horizontal="left" vertical="center" wrapText="1"/>
    </xf>
    <xf numFmtId="0" fontId="94" fillId="0" borderId="30" xfId="0" applyFont="1" applyBorder="1" applyAlignment="1">
      <alignment horizontal="center" vertical="center" wrapText="1"/>
    </xf>
    <xf numFmtId="0" fontId="94" fillId="0" borderId="41" xfId="0" applyFont="1" applyBorder="1" applyAlignment="1">
      <alignment vertical="center"/>
    </xf>
    <xf numFmtId="0" fontId="103" fillId="0" borderId="0" xfId="0" applyFont="1" applyAlignment="1">
      <alignment vertical="center"/>
    </xf>
    <xf numFmtId="0" fontId="4" fillId="0" borderId="40" xfId="0" applyFont="1" applyBorder="1" applyAlignment="1">
      <alignment horizontal="center" vertical="center" wrapText="1"/>
    </xf>
    <xf numFmtId="0" fontId="4" fillId="0" borderId="30" xfId="0" applyFont="1" applyBorder="1" applyAlignment="1">
      <alignment horizontal="left" vertical="center" wrapText="1"/>
    </xf>
    <xf numFmtId="0" fontId="4" fillId="0" borderId="41" xfId="0" applyFont="1" applyBorder="1" applyAlignment="1">
      <alignment vertical="center"/>
    </xf>
    <xf numFmtId="0" fontId="6" fillId="0" borderId="40" xfId="0" applyFont="1" applyBorder="1" applyAlignment="1">
      <alignment horizontal="center" vertical="center" wrapText="1"/>
    </xf>
    <xf numFmtId="0" fontId="6" fillId="0" borderId="30" xfId="0" applyFont="1" applyBorder="1" applyAlignment="1">
      <alignment horizontal="left" vertical="center" wrapText="1"/>
    </xf>
    <xf numFmtId="0" fontId="6" fillId="0" borderId="41" xfId="0" applyFont="1" applyBorder="1" applyAlignment="1">
      <alignment vertical="center"/>
    </xf>
    <xf numFmtId="0" fontId="77" fillId="0" borderId="0" xfId="0" applyFont="1" applyAlignment="1">
      <alignment vertical="center"/>
    </xf>
    <xf numFmtId="0" fontId="8" fillId="0" borderId="40" xfId="0" applyFont="1" applyBorder="1" applyAlignment="1">
      <alignment horizontal="center" vertical="center" wrapText="1"/>
    </xf>
    <xf numFmtId="0" fontId="8" fillId="0" borderId="30" xfId="0" quotePrefix="1" applyFont="1" applyBorder="1" applyAlignment="1">
      <alignment horizontal="left" vertical="center" wrapText="1"/>
    </xf>
    <xf numFmtId="0" fontId="8" fillId="0" borderId="30" xfId="0" applyFont="1" applyBorder="1" applyAlignment="1">
      <alignment horizontal="center" vertical="center" wrapText="1"/>
    </xf>
    <xf numFmtId="0" fontId="8" fillId="0" borderId="41" xfId="0" applyFont="1" applyBorder="1" applyAlignment="1">
      <alignment vertical="center"/>
    </xf>
    <xf numFmtId="1" fontId="8" fillId="0" borderId="40" xfId="0" applyNumberFormat="1" applyFont="1" applyBorder="1" applyAlignment="1">
      <alignment horizontal="center" vertical="center" wrapText="1"/>
    </xf>
    <xf numFmtId="1" fontId="8" fillId="0" borderId="30" xfId="0" applyNumberFormat="1" applyFont="1" applyBorder="1" applyAlignment="1">
      <alignment horizontal="left" vertical="center" wrapText="1"/>
    </xf>
    <xf numFmtId="1" fontId="8" fillId="0" borderId="30" xfId="0" applyNumberFormat="1" applyFont="1" applyBorder="1" applyAlignment="1">
      <alignment horizontal="center" vertical="center" wrapText="1"/>
    </xf>
    <xf numFmtId="1" fontId="8" fillId="0" borderId="41" xfId="0" applyNumberFormat="1" applyFont="1" applyBorder="1" applyAlignment="1">
      <alignment vertical="center"/>
    </xf>
    <xf numFmtId="1" fontId="0" fillId="0" borderId="0" xfId="0" applyNumberFormat="1" applyAlignment="1">
      <alignment vertical="center"/>
    </xf>
    <xf numFmtId="0" fontId="5" fillId="0" borderId="0" xfId="0" applyFont="1" applyAlignment="1">
      <alignment vertical="center" wrapText="1"/>
    </xf>
    <xf numFmtId="166" fontId="19" fillId="0" borderId="0" xfId="1" applyNumberFormat="1" applyFont="1" applyFill="1" applyAlignment="1">
      <alignment horizontal="left" vertical="center"/>
    </xf>
    <xf numFmtId="0" fontId="10" fillId="0" borderId="0" xfId="0" applyFont="1" applyAlignment="1">
      <alignment horizontal="left" vertical="center" wrapText="1"/>
    </xf>
    <xf numFmtId="0" fontId="15" fillId="0" borderId="0" xfId="0" applyFont="1" applyAlignment="1">
      <alignment wrapText="1"/>
    </xf>
    <xf numFmtId="0" fontId="11" fillId="0" borderId="0" xfId="0" applyFont="1" applyAlignment="1">
      <alignment wrapText="1"/>
    </xf>
    <xf numFmtId="0" fontId="40" fillId="0" borderId="0" xfId="0" applyFont="1" applyAlignment="1">
      <alignment wrapText="1"/>
    </xf>
    <xf numFmtId="0" fontId="40" fillId="0" borderId="0" xfId="0" applyFont="1"/>
    <xf numFmtId="0" fontId="85" fillId="0" borderId="0" xfId="0" applyFont="1"/>
    <xf numFmtId="0" fontId="30" fillId="0" borderId="0" xfId="0" applyFont="1"/>
    <xf numFmtId="0" fontId="30" fillId="0" borderId="0" xfId="0" applyFont="1" applyAlignment="1">
      <alignment horizontal="right"/>
    </xf>
    <xf numFmtId="0" fontId="9" fillId="0" borderId="40" xfId="0" applyFont="1" applyBorder="1" applyAlignment="1">
      <alignment horizontal="center" vertical="center" wrapText="1"/>
    </xf>
    <xf numFmtId="0" fontId="9" fillId="0" borderId="30" xfId="0" applyFont="1" applyBorder="1" applyAlignment="1">
      <alignment horizontal="justify" vertical="center" wrapText="1"/>
    </xf>
    <xf numFmtId="0" fontId="11" fillId="0" borderId="30" xfId="0" applyFont="1" applyBorder="1" applyAlignment="1">
      <alignment horizontal="center" vertical="center" wrapText="1"/>
    </xf>
    <xf numFmtId="43" fontId="9" fillId="0" borderId="30" xfId="1" applyFont="1" applyFill="1" applyBorder="1" applyAlignment="1">
      <alignment horizontal="center" vertical="center" wrapText="1"/>
    </xf>
    <xf numFmtId="0" fontId="11" fillId="0" borderId="41" xfId="0" applyFont="1" applyBorder="1" applyAlignment="1">
      <alignment vertical="center"/>
    </xf>
    <xf numFmtId="0" fontId="11" fillId="0" borderId="0" xfId="0" applyFont="1" applyAlignment="1">
      <alignment vertical="top" wrapText="1"/>
    </xf>
    <xf numFmtId="0" fontId="11" fillId="0" borderId="0" xfId="0" applyFont="1" applyAlignment="1">
      <alignment vertical="top"/>
    </xf>
    <xf numFmtId="0" fontId="62" fillId="0" borderId="0" xfId="0" applyFont="1" applyAlignment="1">
      <alignment vertical="top"/>
    </xf>
    <xf numFmtId="0" fontId="11" fillId="0" borderId="40" xfId="0" applyFont="1" applyBorder="1" applyAlignment="1">
      <alignment horizontal="center" vertical="center" wrapText="1"/>
    </xf>
    <xf numFmtId="0" fontId="12" fillId="0" borderId="30" xfId="0" applyFont="1" applyBorder="1" applyAlignment="1">
      <alignment horizontal="left" vertical="center" wrapText="1"/>
    </xf>
    <xf numFmtId="0" fontId="11" fillId="0" borderId="30" xfId="0" applyFont="1" applyBorder="1" applyAlignment="1">
      <alignment horizontal="left" vertical="center" wrapText="1"/>
    </xf>
    <xf numFmtId="0" fontId="62" fillId="0" borderId="0" xfId="0" applyFont="1" applyAlignment="1">
      <alignment vertical="center"/>
    </xf>
    <xf numFmtId="0" fontId="30" fillId="0" borderId="40" xfId="0" applyFont="1" applyBorder="1" applyAlignment="1">
      <alignment horizontal="center" vertical="center" wrapText="1"/>
    </xf>
    <xf numFmtId="0" fontId="30" fillId="0" borderId="30" xfId="0" applyFont="1" applyBorder="1" applyAlignment="1">
      <alignment horizontal="left" vertical="center" wrapText="1"/>
    </xf>
    <xf numFmtId="0" fontId="30" fillId="0" borderId="41" xfId="0" applyFont="1" applyBorder="1" applyAlignment="1">
      <alignment vertical="center"/>
    </xf>
    <xf numFmtId="0" fontId="86" fillId="0" borderId="0" xfId="0" applyFont="1" applyAlignment="1">
      <alignment vertical="center"/>
    </xf>
    <xf numFmtId="0" fontId="9" fillId="0" borderId="30" xfId="0" applyFont="1" applyBorder="1" applyAlignment="1">
      <alignment horizontal="center" vertical="center" wrapText="1"/>
    </xf>
    <xf numFmtId="0" fontId="47" fillId="0" borderId="0" xfId="0" applyFont="1" applyAlignment="1">
      <alignment vertical="top" wrapText="1"/>
    </xf>
    <xf numFmtId="0" fontId="9" fillId="0" borderId="0" xfId="0" applyFont="1" applyAlignment="1">
      <alignment vertical="top"/>
    </xf>
    <xf numFmtId="0" fontId="87" fillId="0" borderId="0" xfId="0" applyFont="1" applyAlignment="1">
      <alignment vertical="top"/>
    </xf>
    <xf numFmtId="0" fontId="12" fillId="0" borderId="30" xfId="0" quotePrefix="1" applyFont="1" applyBorder="1" applyAlignment="1">
      <alignment horizontal="left" vertical="center" wrapText="1"/>
    </xf>
    <xf numFmtId="0" fontId="9" fillId="0" borderId="41" xfId="0" applyFont="1" applyBorder="1" applyAlignment="1">
      <alignment vertical="center"/>
    </xf>
    <xf numFmtId="0" fontId="12" fillId="0" borderId="41" xfId="0" applyFont="1" applyBorder="1" applyAlignment="1">
      <alignment vertical="center"/>
    </xf>
    <xf numFmtId="0" fontId="12" fillId="0" borderId="0" xfId="0" applyFont="1" applyAlignment="1">
      <alignment vertical="top" wrapText="1"/>
    </xf>
    <xf numFmtId="0" fontId="12" fillId="0" borderId="0" xfId="0" applyFont="1" applyAlignment="1">
      <alignment vertical="top"/>
    </xf>
    <xf numFmtId="0" fontId="13" fillId="0" borderId="0" xfId="0" applyFont="1" applyAlignment="1">
      <alignment vertical="top"/>
    </xf>
    <xf numFmtId="0" fontId="9" fillId="0" borderId="40" xfId="0" applyFont="1" applyBorder="1" applyAlignment="1">
      <alignment horizontal="right" vertical="center" wrapText="1"/>
    </xf>
    <xf numFmtId="0" fontId="12" fillId="0" borderId="40" xfId="0" applyFont="1" applyBorder="1" applyAlignment="1">
      <alignment horizontal="center" vertical="center" wrapText="1"/>
    </xf>
    <xf numFmtId="0" fontId="12" fillId="0" borderId="30" xfId="0" applyFont="1" applyBorder="1" applyAlignment="1">
      <alignment horizontal="center" vertical="center" wrapText="1"/>
    </xf>
    <xf numFmtId="0" fontId="11" fillId="0" borderId="0" xfId="0" applyFont="1" applyAlignment="1">
      <alignment horizontal="center"/>
    </xf>
    <xf numFmtId="0" fontId="11" fillId="0" borderId="0" xfId="0" applyFont="1" applyAlignment="1">
      <alignment horizontal="center" vertical="center"/>
    </xf>
    <xf numFmtId="0" fontId="9" fillId="0" borderId="0" xfId="0" applyFont="1" applyAlignment="1">
      <alignment vertical="center" wrapText="1"/>
    </xf>
    <xf numFmtId="0" fontId="11" fillId="0" borderId="0" xfId="0" applyFont="1" applyAlignment="1">
      <alignment vertical="center" wrapText="1"/>
    </xf>
    <xf numFmtId="1" fontId="11" fillId="0" borderId="0" xfId="0" applyNumberFormat="1" applyFont="1" applyAlignment="1">
      <alignment vertical="center" wrapText="1"/>
    </xf>
    <xf numFmtId="1" fontId="62" fillId="0" borderId="0" xfId="0" applyNumberFormat="1" applyFont="1" applyAlignment="1">
      <alignment vertical="center"/>
    </xf>
    <xf numFmtId="1" fontId="30" fillId="0" borderId="0" xfId="0" applyNumberFormat="1" applyFont="1" applyAlignment="1">
      <alignment vertical="center"/>
    </xf>
    <xf numFmtId="0" fontId="30" fillId="0" borderId="0" xfId="0" applyFont="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center"/>
    </xf>
    <xf numFmtId="1" fontId="9" fillId="0" borderId="0" xfId="0" applyNumberFormat="1" applyFont="1" applyAlignment="1">
      <alignment horizontal="left" vertical="center" wrapText="1"/>
    </xf>
    <xf numFmtId="0" fontId="87" fillId="0" borderId="0" xfId="0" applyFont="1" applyAlignment="1">
      <alignment vertical="center"/>
    </xf>
    <xf numFmtId="0" fontId="32" fillId="0" borderId="0" xfId="0" applyFont="1" applyAlignment="1">
      <alignment horizontal="left" vertical="center" wrapText="1"/>
    </xf>
    <xf numFmtId="0" fontId="11" fillId="0" borderId="0" xfId="0" applyFont="1" applyAlignment="1">
      <alignment horizontal="left" vertical="center" wrapText="1"/>
    </xf>
    <xf numFmtId="1" fontId="11" fillId="0" borderId="0" xfId="0" applyNumberFormat="1" applyFont="1" applyAlignment="1">
      <alignment horizontal="left" vertical="center" wrapText="1"/>
    </xf>
    <xf numFmtId="0" fontId="26" fillId="0" borderId="0" xfId="0" applyFont="1" applyAlignment="1">
      <alignment wrapText="1"/>
    </xf>
    <xf numFmtId="0" fontId="26" fillId="0" borderId="0" xfId="0" applyFont="1"/>
    <xf numFmtId="0" fontId="7" fillId="0" borderId="0" xfId="0" applyFont="1"/>
    <xf numFmtId="0" fontId="62" fillId="0" borderId="0" xfId="0" applyFont="1" applyAlignment="1">
      <alignment horizontal="center"/>
    </xf>
    <xf numFmtId="0" fontId="62" fillId="0" borderId="0" xfId="0" applyFont="1" applyAlignment="1">
      <alignment wrapText="1"/>
    </xf>
    <xf numFmtId="0" fontId="87" fillId="0" borderId="0" xfId="0" applyFont="1"/>
    <xf numFmtId="0" fontId="76" fillId="0" borderId="0" xfId="0" applyFont="1"/>
    <xf numFmtId="0" fontId="6" fillId="0" borderId="0" xfId="0" applyFont="1" applyAlignment="1">
      <alignment horizontal="right"/>
    </xf>
    <xf numFmtId="43" fontId="4" fillId="0" borderId="30" xfId="1" applyFont="1" applyFill="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vertical="center"/>
    </xf>
    <xf numFmtId="0" fontId="19" fillId="0" borderId="0" xfId="0" applyFont="1" applyAlignment="1">
      <alignment horizontal="left" wrapText="1"/>
    </xf>
    <xf numFmtId="0" fontId="19" fillId="0" borderId="0" xfId="0" applyFont="1" applyAlignment="1">
      <alignment horizontal="left"/>
    </xf>
    <xf numFmtId="0" fontId="78" fillId="0" borderId="0" xfId="0" applyFont="1"/>
    <xf numFmtId="0" fontId="15" fillId="0" borderId="0" xfId="0" applyFont="1"/>
    <xf numFmtId="0" fontId="16" fillId="0" borderId="0" xfId="0" applyFont="1"/>
    <xf numFmtId="0" fontId="16" fillId="0" borderId="0" xfId="0" applyFont="1" applyAlignment="1">
      <alignment wrapText="1"/>
    </xf>
    <xf numFmtId="166" fontId="4" fillId="0" borderId="0" xfId="1" applyNumberFormat="1" applyFont="1" applyFill="1" applyAlignment="1">
      <alignment vertical="center"/>
    </xf>
    <xf numFmtId="166" fontId="5" fillId="0" borderId="0" xfId="1" applyNumberFormat="1" applyFont="1" applyFill="1" applyAlignment="1">
      <alignment vertical="center" wrapText="1"/>
    </xf>
    <xf numFmtId="1" fontId="4" fillId="0" borderId="0" xfId="0" applyNumberFormat="1" applyFont="1" applyAlignment="1">
      <alignment vertical="center"/>
    </xf>
    <xf numFmtId="166" fontId="4" fillId="0" borderId="0" xfId="1" applyNumberFormat="1" applyFont="1" applyFill="1" applyAlignment="1">
      <alignment vertical="center" wrapText="1"/>
    </xf>
    <xf numFmtId="1" fontId="17" fillId="0" borderId="0" xfId="0" applyNumberFormat="1" applyFont="1" applyAlignment="1">
      <alignment vertical="center"/>
    </xf>
    <xf numFmtId="1" fontId="73" fillId="0" borderId="0" xfId="0" applyNumberFormat="1" applyFont="1" applyAlignment="1">
      <alignment vertical="center"/>
    </xf>
    <xf numFmtId="1" fontId="6" fillId="0" borderId="0" xfId="0" applyNumberFormat="1" applyFont="1" applyAlignment="1">
      <alignment vertical="center"/>
    </xf>
    <xf numFmtId="166" fontId="6" fillId="0" borderId="0" xfId="1" applyNumberFormat="1" applyFont="1" applyFill="1" applyAlignment="1">
      <alignment horizontal="center" vertical="center"/>
    </xf>
    <xf numFmtId="1" fontId="59" fillId="0" borderId="0" xfId="0" applyNumberFormat="1" applyFont="1" applyAlignment="1">
      <alignment vertical="center"/>
    </xf>
    <xf numFmtId="1" fontId="17" fillId="0" borderId="0" xfId="0" applyNumberFormat="1" applyFont="1" applyAlignment="1">
      <alignment vertical="center" wrapText="1"/>
    </xf>
    <xf numFmtId="166" fontId="21" fillId="0" borderId="38" xfId="1" applyNumberFormat="1" applyFont="1" applyFill="1" applyBorder="1" applyAlignment="1">
      <alignment horizontal="center" vertical="center" wrapText="1"/>
    </xf>
    <xf numFmtId="1" fontId="70" fillId="0" borderId="0" xfId="0" applyNumberFormat="1" applyFont="1" applyAlignment="1">
      <alignment horizontal="center" vertical="center"/>
    </xf>
    <xf numFmtId="1" fontId="71" fillId="0" borderId="0" xfId="0" applyNumberFormat="1" applyFont="1" applyAlignment="1">
      <alignment horizontal="center" vertical="center"/>
    </xf>
    <xf numFmtId="1" fontId="4" fillId="0" borderId="0" xfId="0" applyNumberFormat="1" applyFont="1" applyAlignment="1">
      <alignment horizontal="center" vertical="center"/>
    </xf>
    <xf numFmtId="1" fontId="59" fillId="0" borderId="0" xfId="0" applyNumberFormat="1" applyFont="1" applyAlignment="1">
      <alignment horizontal="center" vertical="center"/>
    </xf>
    <xf numFmtId="1" fontId="5" fillId="0" borderId="30" xfId="0" applyNumberFormat="1" applyFont="1" applyBorder="1" applyAlignment="1">
      <alignment horizontal="left" vertical="center" wrapText="1"/>
    </xf>
    <xf numFmtId="1" fontId="4" fillId="0" borderId="30" xfId="0" applyNumberFormat="1" applyFont="1" applyBorder="1" applyAlignment="1">
      <alignment horizontal="left" vertical="center" wrapText="1"/>
    </xf>
    <xf numFmtId="1" fontId="94" fillId="0" borderId="0" xfId="0" applyNumberFormat="1" applyFont="1" applyAlignment="1">
      <alignment horizontal="center" vertical="center"/>
    </xf>
    <xf numFmtId="1" fontId="92" fillId="0" borderId="0" xfId="0" applyNumberFormat="1" applyFont="1" applyAlignment="1">
      <alignment horizontal="center" vertical="center"/>
    </xf>
    <xf numFmtId="1" fontId="5" fillId="0" borderId="40" xfId="0" applyNumberFormat="1" applyFont="1" applyBorder="1" applyAlignment="1">
      <alignment horizontal="center" vertical="center" wrapText="1"/>
    </xf>
    <xf numFmtId="1" fontId="5" fillId="0" borderId="0" xfId="0" applyNumberFormat="1" applyFont="1" applyAlignment="1">
      <alignment vertical="center"/>
    </xf>
    <xf numFmtId="1" fontId="53" fillId="0" borderId="0" xfId="0" applyNumberFormat="1" applyFont="1" applyAlignment="1">
      <alignment vertical="center"/>
    </xf>
    <xf numFmtId="1" fontId="11" fillId="0" borderId="40" xfId="0" applyNumberFormat="1" applyFont="1" applyBorder="1" applyAlignment="1">
      <alignment vertical="center" wrapText="1"/>
    </xf>
    <xf numFmtId="1" fontId="11" fillId="0" borderId="30" xfId="0" applyNumberFormat="1" applyFont="1" applyBorder="1" applyAlignment="1">
      <alignment horizontal="left" vertical="center" wrapText="1"/>
    </xf>
    <xf numFmtId="166" fontId="11" fillId="0" borderId="30" xfId="1" applyNumberFormat="1" applyFont="1" applyFill="1" applyBorder="1" applyAlignment="1">
      <alignment horizontal="center" vertical="center"/>
    </xf>
    <xf numFmtId="166" fontId="11" fillId="0" borderId="30" xfId="1" applyNumberFormat="1" applyFont="1" applyFill="1" applyBorder="1" applyAlignment="1">
      <alignment horizontal="right" vertical="center" wrapText="1"/>
    </xf>
    <xf numFmtId="1" fontId="9" fillId="0" borderId="0" xfId="0" applyNumberFormat="1" applyFont="1" applyAlignment="1">
      <alignment vertical="center"/>
    </xf>
    <xf numFmtId="1" fontId="22" fillId="0" borderId="0" xfId="0" applyNumberFormat="1" applyFont="1" applyAlignment="1">
      <alignment vertical="center"/>
    </xf>
    <xf numFmtId="1" fontId="4" fillId="0" borderId="40" xfId="0" applyNumberFormat="1" applyFont="1" applyBorder="1" applyAlignment="1">
      <alignment vertical="center" wrapText="1"/>
    </xf>
    <xf numFmtId="1" fontId="5" fillId="0" borderId="40" xfId="0" applyNumberFormat="1" applyFont="1" applyBorder="1" applyAlignment="1">
      <alignment vertical="center" wrapText="1"/>
    </xf>
    <xf numFmtId="1" fontId="17" fillId="0" borderId="30" xfId="0" applyNumberFormat="1" applyFont="1" applyBorder="1" applyAlignment="1">
      <alignment horizontal="left" vertical="center" wrapText="1"/>
    </xf>
    <xf numFmtId="1" fontId="9" fillId="0" borderId="40" xfId="1" applyNumberFormat="1" applyFont="1" applyFill="1" applyBorder="1" applyAlignment="1">
      <alignment vertical="center" wrapText="1"/>
    </xf>
    <xf numFmtId="1" fontId="9" fillId="0" borderId="30" xfId="1" applyNumberFormat="1" applyFont="1" applyFill="1" applyBorder="1" applyAlignment="1">
      <alignment vertical="center" wrapText="1"/>
    </xf>
    <xf numFmtId="166" fontId="9" fillId="0" borderId="30" xfId="1" applyNumberFormat="1" applyFont="1" applyFill="1" applyBorder="1" applyAlignment="1">
      <alignment horizontal="center" vertical="center" wrapText="1"/>
    </xf>
    <xf numFmtId="1" fontId="11" fillId="0" borderId="0" xfId="0" applyNumberFormat="1" applyFont="1" applyAlignment="1">
      <alignment vertical="center"/>
    </xf>
    <xf numFmtId="1" fontId="7" fillId="0" borderId="0" xfId="0" applyNumberFormat="1" applyFont="1" applyAlignment="1">
      <alignment vertical="center"/>
    </xf>
    <xf numFmtId="1" fontId="9" fillId="0" borderId="40" xfId="0" applyNumberFormat="1" applyFont="1" applyBorder="1" applyAlignment="1">
      <alignment vertical="center" wrapText="1"/>
    </xf>
    <xf numFmtId="1" fontId="95" fillId="0" borderId="40" xfId="0" applyNumberFormat="1" applyFont="1" applyBorder="1" applyAlignment="1">
      <alignment horizontal="center" vertical="center" wrapText="1"/>
    </xf>
    <xf numFmtId="1" fontId="95" fillId="0" borderId="30" xfId="0" applyNumberFormat="1" applyFont="1" applyBorder="1" applyAlignment="1">
      <alignment horizontal="left" vertical="center" wrapText="1"/>
    </xf>
    <xf numFmtId="166" fontId="95" fillId="0" borderId="30" xfId="1" applyNumberFormat="1" applyFont="1" applyFill="1" applyBorder="1" applyAlignment="1">
      <alignment horizontal="right" vertical="center" wrapText="1"/>
    </xf>
    <xf numFmtId="1" fontId="95" fillId="0" borderId="0" xfId="0" applyNumberFormat="1" applyFont="1" applyAlignment="1">
      <alignment vertical="center"/>
    </xf>
    <xf numFmtId="1" fontId="108" fillId="0" borderId="0" xfId="0" applyNumberFormat="1" applyFont="1" applyAlignment="1">
      <alignment vertical="center"/>
    </xf>
    <xf numFmtId="1" fontId="3" fillId="0" borderId="30" xfId="0" applyNumberFormat="1" applyFont="1" applyBorder="1" applyAlignment="1">
      <alignment horizontal="left" vertical="center" wrapText="1"/>
    </xf>
    <xf numFmtId="1" fontId="5" fillId="0" borderId="30" xfId="0" applyNumberFormat="1" applyFont="1" applyBorder="1" applyAlignment="1">
      <alignment vertical="center" wrapText="1"/>
    </xf>
    <xf numFmtId="1" fontId="102" fillId="0" borderId="40" xfId="0" applyNumberFormat="1" applyFont="1" applyBorder="1" applyAlignment="1">
      <alignment vertical="center" wrapText="1"/>
    </xf>
    <xf numFmtId="1" fontId="102" fillId="0" borderId="30" xfId="0" applyNumberFormat="1" applyFont="1" applyBorder="1" applyAlignment="1">
      <alignment horizontal="left" vertical="center" wrapText="1"/>
    </xf>
    <xf numFmtId="166" fontId="102" fillId="0" borderId="30" xfId="1" applyNumberFormat="1" applyFont="1" applyFill="1" applyBorder="1" applyAlignment="1">
      <alignment horizontal="right" vertical="center"/>
    </xf>
    <xf numFmtId="1" fontId="102" fillId="0" borderId="0" xfId="0" applyNumberFormat="1" applyFont="1" applyAlignment="1">
      <alignment vertical="center"/>
    </xf>
    <xf numFmtId="1" fontId="104" fillId="0" borderId="0" xfId="0" applyNumberFormat="1" applyFont="1" applyAlignment="1">
      <alignment vertical="center"/>
    </xf>
    <xf numFmtId="1" fontId="9" fillId="0" borderId="30" xfId="0" applyNumberFormat="1" applyFont="1" applyBorder="1" applyAlignment="1">
      <alignment horizontal="left" vertical="center" wrapText="1"/>
    </xf>
    <xf numFmtId="1" fontId="0" fillId="0" borderId="0" xfId="0" applyNumberFormat="1" applyAlignment="1">
      <alignment horizontal="center" vertical="center"/>
    </xf>
    <xf numFmtId="166" fontId="0" fillId="0" borderId="0" xfId="1" applyNumberFormat="1" applyFont="1" applyFill="1" applyAlignment="1">
      <alignment horizontal="center" vertical="center" wrapText="1"/>
    </xf>
    <xf numFmtId="0" fontId="17" fillId="0" borderId="0" xfId="0" applyFont="1" applyAlignment="1">
      <alignment vertical="center"/>
    </xf>
    <xf numFmtId="0" fontId="19" fillId="0" borderId="0" xfId="0" applyFont="1" applyAlignment="1">
      <alignment horizontal="right" vertical="center" wrapText="1"/>
    </xf>
    <xf numFmtId="0" fontId="75" fillId="0" borderId="0" xfId="0" applyFont="1"/>
    <xf numFmtId="166" fontId="29" fillId="0" borderId="0" xfId="1" applyNumberFormat="1" applyFont="1" applyFill="1" applyBorder="1" applyAlignment="1">
      <alignment vertical="center"/>
    </xf>
    <xf numFmtId="166" fontId="5" fillId="0" borderId="7" xfId="1" applyNumberFormat="1" applyFont="1" applyFill="1" applyBorder="1" applyAlignment="1">
      <alignment horizontal="center" vertical="center" wrapText="1"/>
    </xf>
    <xf numFmtId="166" fontId="5" fillId="0" borderId="22" xfId="2" applyNumberFormat="1" applyFont="1" applyFill="1" applyBorder="1" applyAlignment="1">
      <alignment horizontal="center" vertical="center" wrapText="1"/>
    </xf>
    <xf numFmtId="0" fontId="9" fillId="0" borderId="4" xfId="0" applyFont="1" applyBorder="1" applyAlignment="1">
      <alignment horizontal="left" vertical="center"/>
    </xf>
    <xf numFmtId="166" fontId="5" fillId="0" borderId="22" xfId="1" applyNumberFormat="1" applyFont="1" applyFill="1" applyBorder="1" applyAlignment="1">
      <alignment horizontal="center" vertical="center" wrapText="1"/>
    </xf>
    <xf numFmtId="0" fontId="9" fillId="0" borderId="4" xfId="0" applyFont="1" applyBorder="1" applyAlignment="1">
      <alignment horizontal="center" vertical="center"/>
    </xf>
    <xf numFmtId="0" fontId="11" fillId="0" borderId="4" xfId="0" applyFont="1" applyBorder="1" applyAlignment="1">
      <alignment horizontal="center" vertical="center"/>
    </xf>
    <xf numFmtId="166" fontId="9" fillId="0" borderId="4" xfId="1" applyNumberFormat="1" applyFont="1" applyFill="1" applyBorder="1" applyAlignment="1">
      <alignment horizontal="center" vertical="center"/>
    </xf>
    <xf numFmtId="0" fontId="4" fillId="0" borderId="9" xfId="0" applyFont="1" applyBorder="1" applyAlignment="1">
      <alignment horizontal="center" vertical="center" wrapText="1"/>
    </xf>
    <xf numFmtId="0" fontId="4" fillId="0" borderId="9" xfId="0" applyFont="1" applyBorder="1" applyAlignment="1">
      <alignment horizontal="justify" vertical="center" wrapText="1"/>
    </xf>
    <xf numFmtId="0" fontId="5" fillId="0" borderId="9" xfId="0" applyFont="1" applyBorder="1" applyAlignment="1">
      <alignment horizontal="center" vertical="center" wrapText="1"/>
    </xf>
    <xf numFmtId="3" fontId="11" fillId="0" borderId="7" xfId="0" applyNumberFormat="1" applyFont="1" applyBorder="1" applyAlignment="1">
      <alignment vertical="top"/>
    </xf>
    <xf numFmtId="0" fontId="22" fillId="0" borderId="0" xfId="0" applyFont="1" applyAlignment="1">
      <alignment vertical="center"/>
    </xf>
    <xf numFmtId="0" fontId="5" fillId="0" borderId="7" xfId="0" applyFont="1" applyBorder="1" applyAlignment="1">
      <alignment horizontal="left" vertical="center"/>
    </xf>
    <xf numFmtId="166" fontId="5" fillId="0" borderId="7" xfId="1" applyNumberFormat="1" applyFont="1" applyFill="1" applyBorder="1" applyAlignment="1">
      <alignment horizontal="center" vertical="center"/>
    </xf>
    <xf numFmtId="0" fontId="96" fillId="0" borderId="0" xfId="0" applyFont="1" applyAlignment="1">
      <alignment vertical="center"/>
    </xf>
    <xf numFmtId="0" fontId="95" fillId="0" borderId="0" xfId="0" applyFont="1" applyAlignment="1">
      <alignment vertical="center"/>
    </xf>
    <xf numFmtId="0" fontId="93" fillId="0" borderId="0" xfId="0" applyFont="1" applyAlignment="1">
      <alignment vertical="center"/>
    </xf>
    <xf numFmtId="0" fontId="11" fillId="0" borderId="8" xfId="0" applyFont="1" applyBorder="1" applyAlignment="1">
      <alignment horizontal="center" vertical="center"/>
    </xf>
    <xf numFmtId="0" fontId="11" fillId="0" borderId="8" xfId="0" applyFont="1" applyBorder="1" applyAlignment="1">
      <alignment horizontal="left" vertical="center"/>
    </xf>
    <xf numFmtId="0" fontId="0" fillId="0" borderId="0" xfId="0" applyAlignment="1">
      <alignment horizontal="center" vertical="center"/>
    </xf>
    <xf numFmtId="166" fontId="11" fillId="0" borderId="4" xfId="0" applyNumberFormat="1" applyFont="1" applyBorder="1" applyAlignment="1">
      <alignment horizontal="center" vertical="center"/>
    </xf>
    <xf numFmtId="0" fontId="97" fillId="0" borderId="9" xfId="0" applyFont="1" applyBorder="1" applyAlignment="1">
      <alignment horizontal="center" vertical="center" wrapText="1"/>
    </xf>
    <xf numFmtId="0" fontId="97" fillId="0" borderId="9" xfId="0" applyFont="1" applyBorder="1" applyAlignment="1">
      <alignment horizontal="justify" vertical="center" wrapText="1"/>
    </xf>
    <xf numFmtId="166" fontId="97" fillId="0" borderId="9" xfId="1" applyNumberFormat="1" applyFont="1" applyFill="1" applyBorder="1" applyAlignment="1">
      <alignment horizontal="right" vertical="center" wrapText="1"/>
    </xf>
    <xf numFmtId="166" fontId="97" fillId="0" borderId="9" xfId="0" applyNumberFormat="1" applyFont="1" applyBorder="1" applyAlignment="1">
      <alignment vertical="center"/>
    </xf>
    <xf numFmtId="0" fontId="97" fillId="0" borderId="0" xfId="0" applyFont="1" applyAlignment="1">
      <alignment vertical="center"/>
    </xf>
    <xf numFmtId="0" fontId="94" fillId="0" borderId="0" xfId="0" applyFont="1" applyAlignment="1">
      <alignment vertical="center"/>
    </xf>
    <xf numFmtId="0" fontId="92" fillId="0" borderId="0" xfId="0" applyFont="1" applyAlignment="1">
      <alignment vertical="center"/>
    </xf>
    <xf numFmtId="0" fontId="97" fillId="0" borderId="11" xfId="0" applyFont="1" applyBorder="1" applyAlignment="1">
      <alignment horizontal="justify" vertical="center" wrapText="1"/>
    </xf>
    <xf numFmtId="0" fontId="97" fillId="0" borderId="11" xfId="0" applyFont="1" applyBorder="1" applyAlignment="1">
      <alignment horizontal="center" vertical="center" wrapText="1"/>
    </xf>
    <xf numFmtId="166" fontId="97" fillId="0" borderId="11" xfId="1" applyNumberFormat="1" applyFont="1" applyFill="1" applyBorder="1" applyAlignment="1">
      <alignment horizontal="right" vertical="center" wrapText="1"/>
    </xf>
    <xf numFmtId="166" fontId="97" fillId="0" borderId="11" xfId="0" applyNumberFormat="1" applyFont="1" applyBorder="1" applyAlignment="1">
      <alignment vertical="center"/>
    </xf>
    <xf numFmtId="0" fontId="9" fillId="0" borderId="8" xfId="0" applyFont="1" applyBorder="1" applyAlignment="1">
      <alignment horizontal="center" vertical="center"/>
    </xf>
    <xf numFmtId="0" fontId="54" fillId="0" borderId="5" xfId="0" applyFont="1" applyBorder="1" applyAlignment="1">
      <alignment vertical="center" wrapText="1"/>
    </xf>
    <xf numFmtId="0" fontId="4" fillId="0" borderId="5" xfId="0" applyFont="1" applyBorder="1" applyAlignment="1">
      <alignment horizontal="justify" vertical="center" wrapText="1"/>
    </xf>
    <xf numFmtId="0" fontId="54" fillId="0" borderId="5" xfId="0" applyFont="1" applyBorder="1" applyAlignment="1">
      <alignment horizontal="center" vertical="center" wrapText="1"/>
    </xf>
    <xf numFmtId="0" fontId="4" fillId="0" borderId="5" xfId="0" applyFont="1" applyBorder="1" applyAlignment="1">
      <alignment horizontal="center" vertical="center" wrapText="1"/>
    </xf>
    <xf numFmtId="0" fontId="54" fillId="0" borderId="5" xfId="0" applyFont="1" applyBorder="1" applyAlignment="1">
      <alignment horizontal="center" vertical="center"/>
    </xf>
    <xf numFmtId="0" fontId="11" fillId="0" borderId="5" xfId="0" applyFont="1" applyBorder="1" applyAlignment="1">
      <alignment horizontal="center" vertical="center"/>
    </xf>
    <xf numFmtId="0" fontId="54" fillId="0" borderId="7" xfId="0" applyFont="1" applyBorder="1" applyAlignment="1">
      <alignment vertical="center" wrapText="1"/>
    </xf>
    <xf numFmtId="0" fontId="54" fillId="0" borderId="7" xfId="0" applyFont="1" applyBorder="1" applyAlignment="1">
      <alignment horizontal="center" vertical="center" wrapText="1"/>
    </xf>
    <xf numFmtId="0" fontId="54" fillId="0" borderId="7" xfId="0" applyFont="1" applyBorder="1" applyAlignment="1">
      <alignment horizontal="center" vertical="center"/>
    </xf>
    <xf numFmtId="0" fontId="11" fillId="0" borderId="7" xfId="0" applyFont="1" applyBorder="1" applyAlignment="1">
      <alignment horizontal="center" vertical="center"/>
    </xf>
    <xf numFmtId="0" fontId="99" fillId="0" borderId="6" xfId="0" applyFont="1" applyBorder="1" applyAlignment="1">
      <alignment vertical="center" wrapText="1"/>
    </xf>
    <xf numFmtId="0" fontId="4" fillId="0" borderId="6" xfId="0" applyFont="1" applyBorder="1" applyAlignment="1">
      <alignment horizontal="justify" vertical="center" wrapText="1"/>
    </xf>
    <xf numFmtId="0" fontId="54" fillId="0" borderId="6" xfId="0" applyFont="1" applyBorder="1" applyAlignment="1">
      <alignment horizontal="center" vertical="center" wrapText="1"/>
    </xf>
    <xf numFmtId="0" fontId="4" fillId="0" borderId="6" xfId="0" applyFont="1" applyBorder="1" applyAlignment="1">
      <alignment horizontal="center" vertical="center" wrapText="1"/>
    </xf>
    <xf numFmtId="3" fontId="9" fillId="0" borderId="6" xfId="0" applyNumberFormat="1" applyFont="1" applyBorder="1" applyAlignment="1">
      <alignment vertical="top"/>
    </xf>
    <xf numFmtId="3" fontId="11" fillId="0" borderId="30" xfId="0" applyNumberFormat="1" applyFont="1" applyBorder="1" applyAlignment="1">
      <alignment horizontal="center" vertical="center"/>
    </xf>
    <xf numFmtId="166" fontId="11" fillId="0" borderId="8" xfId="1" applyNumberFormat="1" applyFont="1" applyFill="1" applyBorder="1" applyAlignment="1">
      <alignment horizontal="center" vertical="center"/>
    </xf>
    <xf numFmtId="43" fontId="11" fillId="0" borderId="8" xfId="0" applyNumberFormat="1" applyFont="1" applyBorder="1" applyAlignment="1">
      <alignment horizontal="center" vertical="center"/>
    </xf>
    <xf numFmtId="3" fontId="4" fillId="0" borderId="30" xfId="0" applyNumberFormat="1" applyFont="1" applyBorder="1" applyAlignment="1">
      <alignment horizontal="center" vertical="center"/>
    </xf>
    <xf numFmtId="3" fontId="11" fillId="0" borderId="6" xfId="0" applyNumberFormat="1" applyFont="1" applyBorder="1" applyAlignment="1">
      <alignment vertical="top"/>
    </xf>
    <xf numFmtId="0" fontId="11" fillId="0" borderId="6" xfId="0" applyFont="1" applyBorder="1" applyAlignment="1">
      <alignment horizontal="center" vertical="center"/>
    </xf>
    <xf numFmtId="0" fontId="5" fillId="0" borderId="9" xfId="0" applyFont="1" applyBorder="1" applyAlignment="1">
      <alignment horizontal="justify" vertical="center" wrapText="1"/>
    </xf>
    <xf numFmtId="0" fontId="4" fillId="0" borderId="9" xfId="0" applyFont="1" applyBorder="1" applyAlignment="1">
      <alignment vertical="center"/>
    </xf>
    <xf numFmtId="166" fontId="5" fillId="0" borderId="8" xfId="1" applyNumberFormat="1" applyFont="1" applyFill="1" applyBorder="1" applyAlignment="1">
      <alignment horizontal="center" vertical="center" wrapText="1"/>
    </xf>
    <xf numFmtId="0" fontId="5" fillId="0" borderId="9" xfId="0" applyFont="1" applyBorder="1" applyAlignment="1">
      <alignment horizontal="justify" vertical="center"/>
    </xf>
    <xf numFmtId="166" fontId="4" fillId="0" borderId="9" xfId="1" applyNumberFormat="1" applyFont="1" applyFill="1" applyBorder="1" applyAlignment="1">
      <alignment horizontal="center" vertical="center" wrapText="1"/>
    </xf>
    <xf numFmtId="166" fontId="5" fillId="0" borderId="9" xfId="0" applyNumberFormat="1" applyFont="1" applyBorder="1" applyAlignment="1">
      <alignment vertical="center"/>
    </xf>
    <xf numFmtId="0" fontId="9" fillId="0" borderId="8" xfId="0" applyFont="1" applyBorder="1" applyAlignment="1">
      <alignment horizontal="left" vertical="center"/>
    </xf>
    <xf numFmtId="0" fontId="4" fillId="0" borderId="59" xfId="0" applyFont="1" applyBorder="1" applyAlignment="1">
      <alignment horizontal="justify" vertical="center" wrapText="1"/>
    </xf>
    <xf numFmtId="0" fontId="4" fillId="0" borderId="59" xfId="0" applyFont="1" applyBorder="1" applyAlignment="1">
      <alignment horizontal="center" vertical="center" wrapText="1"/>
    </xf>
    <xf numFmtId="3" fontId="4" fillId="0" borderId="59" xfId="0" applyNumberFormat="1" applyFont="1" applyBorder="1" applyAlignment="1">
      <alignment horizontal="right" vertical="center" wrapText="1"/>
    </xf>
    <xf numFmtId="3" fontId="4" fillId="0" borderId="59" xfId="0" applyNumberFormat="1" applyFont="1" applyBorder="1" applyAlignment="1">
      <alignment horizontal="center" vertical="center" wrapText="1"/>
    </xf>
    <xf numFmtId="0" fontId="11" fillId="0" borderId="9" xfId="0" applyFont="1" applyBorder="1" applyAlignment="1">
      <alignment vertical="center"/>
    </xf>
    <xf numFmtId="0" fontId="4" fillId="0" borderId="9" xfId="0" applyFont="1" applyBorder="1" applyAlignment="1">
      <alignment vertical="center" wrapText="1"/>
    </xf>
    <xf numFmtId="0" fontId="0" fillId="0" borderId="0" xfId="0" applyAlignment="1">
      <alignment vertical="center" wrapText="1"/>
    </xf>
    <xf numFmtId="0" fontId="4" fillId="0" borderId="0" xfId="0" applyFont="1" applyAlignment="1">
      <alignment horizontal="left" vertical="center" wrapText="1"/>
    </xf>
    <xf numFmtId="0" fontId="3" fillId="0" borderId="0" xfId="0" quotePrefix="1" applyFont="1" applyAlignment="1">
      <alignment horizontal="left" vertical="center"/>
    </xf>
    <xf numFmtId="166" fontId="11" fillId="0" borderId="0" xfId="1" applyNumberFormat="1" applyFont="1" applyFill="1" applyAlignment="1">
      <alignment vertical="center" wrapText="1"/>
    </xf>
    <xf numFmtId="164" fontId="14" fillId="0" borderId="0" xfId="8" applyFont="1" applyFill="1" applyBorder="1" applyAlignment="1">
      <alignment vertical="center" wrapText="1"/>
    </xf>
    <xf numFmtId="164" fontId="6" fillId="0" borderId="0" xfId="8" applyFont="1" applyFill="1" applyBorder="1" applyAlignment="1">
      <alignment vertical="center"/>
    </xf>
    <xf numFmtId="166" fontId="27" fillId="0" borderId="7" xfId="2" applyNumberFormat="1" applyFont="1" applyFill="1" applyBorder="1" applyAlignment="1">
      <alignment horizontal="center" vertical="center" wrapText="1"/>
    </xf>
    <xf numFmtId="164" fontId="27" fillId="0" borderId="7" xfId="8" applyFont="1" applyFill="1" applyBorder="1" applyAlignment="1">
      <alignment horizontal="center" vertical="center" wrapText="1"/>
    </xf>
    <xf numFmtId="166" fontId="27" fillId="0" borderId="7" xfId="2" applyNumberFormat="1" applyFont="1" applyFill="1" applyBorder="1" applyAlignment="1">
      <alignment horizontal="left" vertical="center" wrapText="1"/>
    </xf>
    <xf numFmtId="0" fontId="3" fillId="0" borderId="7" xfId="0" applyFont="1" applyBorder="1" applyAlignment="1">
      <alignment horizontal="justify" vertical="center" wrapText="1"/>
    </xf>
    <xf numFmtId="0" fontId="27" fillId="0" borderId="7" xfId="0" applyFont="1" applyBorder="1" applyAlignment="1">
      <alignment vertical="center"/>
    </xf>
    <xf numFmtId="0" fontId="44" fillId="0" borderId="0" xfId="0" applyFont="1" applyAlignment="1">
      <alignment vertical="center"/>
    </xf>
    <xf numFmtId="0" fontId="27" fillId="0" borderId="7" xfId="0" applyFont="1" applyBorder="1" applyAlignment="1">
      <alignment horizontal="justify" vertical="center" wrapText="1"/>
    </xf>
    <xf numFmtId="0" fontId="3" fillId="0" borderId="7" xfId="0" applyFont="1" applyBorder="1" applyAlignment="1">
      <alignment vertical="center"/>
    </xf>
    <xf numFmtId="0" fontId="26" fillId="0" borderId="54" xfId="0" applyFont="1" applyBorder="1" applyAlignment="1">
      <alignment horizontal="justify" vertical="center" wrapText="1"/>
    </xf>
    <xf numFmtId="0" fontId="101" fillId="0" borderId="62" xfId="0" applyFont="1" applyBorder="1" applyAlignment="1">
      <alignment horizontal="justify" vertical="center" wrapText="1"/>
    </xf>
    <xf numFmtId="0" fontId="101" fillId="0" borderId="63" xfId="0" applyFont="1" applyBorder="1" applyAlignment="1">
      <alignment horizontal="justify" vertical="center" wrapText="1"/>
    </xf>
    <xf numFmtId="0" fontId="101" fillId="0" borderId="0" xfId="0" applyFont="1" applyAlignment="1">
      <alignment horizontal="justify" vertical="center" wrapText="1"/>
    </xf>
    <xf numFmtId="0" fontId="3" fillId="0" borderId="7" xfId="0" applyFont="1" applyBorder="1" applyAlignment="1">
      <alignment horizontal="left" vertical="center" wrapText="1"/>
    </xf>
    <xf numFmtId="164" fontId="4" fillId="0" borderId="0" xfId="8" applyFont="1" applyFill="1" applyBorder="1" applyAlignment="1">
      <alignment vertical="center" wrapText="1"/>
    </xf>
    <xf numFmtId="164" fontId="4" fillId="0" borderId="0" xfId="8" applyFont="1" applyFill="1" applyBorder="1" applyAlignment="1">
      <alignment vertical="center"/>
    </xf>
    <xf numFmtId="0" fontId="79" fillId="0" borderId="7" xfId="0" applyFont="1" applyBorder="1" applyAlignment="1">
      <alignment horizontal="center" wrapText="1"/>
    </xf>
    <xf numFmtId="0" fontId="81" fillId="0" borderId="7" xfId="0" applyFont="1" applyBorder="1" applyAlignment="1">
      <alignment wrapText="1"/>
    </xf>
    <xf numFmtId="3" fontId="79" fillId="0" borderId="7" xfId="6" applyNumberFormat="1" applyFont="1" applyBorder="1" applyAlignment="1">
      <alignment horizontal="right" vertical="center" wrapText="1"/>
    </xf>
    <xf numFmtId="3" fontId="81" fillId="0" borderId="7" xfId="0" applyNumberFormat="1" applyFont="1" applyBorder="1" applyAlignment="1">
      <alignment horizontal="right"/>
    </xf>
    <xf numFmtId="0" fontId="79" fillId="0" borderId="7" xfId="0" applyFont="1" applyBorder="1" applyAlignment="1">
      <alignment wrapText="1"/>
    </xf>
    <xf numFmtId="0" fontId="81" fillId="0" borderId="0" xfId="0" applyFont="1"/>
    <xf numFmtId="1" fontId="40" fillId="0" borderId="0" xfId="0" applyNumberFormat="1" applyFont="1" applyAlignment="1">
      <alignment vertical="center"/>
    </xf>
    <xf numFmtId="0" fontId="31" fillId="0" borderId="52" xfId="0" applyFont="1" applyBorder="1" applyAlignment="1">
      <alignment horizontal="center" vertical="center"/>
    </xf>
    <xf numFmtId="0" fontId="31" fillId="0" borderId="22" xfId="0" applyFont="1" applyBorder="1" applyAlignment="1">
      <alignment horizontal="center" vertical="center"/>
    </xf>
    <xf numFmtId="1" fontId="31" fillId="0" borderId="22" xfId="0" applyNumberFormat="1" applyFont="1" applyBorder="1" applyAlignment="1">
      <alignment horizontal="center" vertical="center" wrapText="1"/>
    </xf>
    <xf numFmtId="0" fontId="19" fillId="0" borderId="4" xfId="0" applyFont="1" applyBorder="1" applyAlignment="1">
      <alignment horizontal="center" vertical="center"/>
    </xf>
    <xf numFmtId="0" fontId="31" fillId="0" borderId="4" xfId="0" applyFont="1" applyBorder="1" applyAlignment="1">
      <alignment vertical="center"/>
    </xf>
    <xf numFmtId="3" fontId="19" fillId="0" borderId="4" xfId="0" applyNumberFormat="1" applyFont="1" applyBorder="1" applyAlignment="1">
      <alignment vertical="center"/>
    </xf>
    <xf numFmtId="0" fontId="32" fillId="0" borderId="4" xfId="0" applyFont="1" applyBorder="1" applyAlignment="1">
      <alignment vertical="center"/>
    </xf>
    <xf numFmtId="0" fontId="14" fillId="0" borderId="9" xfId="0" applyFont="1" applyBorder="1" applyAlignment="1">
      <alignment horizontal="center" vertical="center"/>
    </xf>
    <xf numFmtId="3" fontId="67" fillId="0" borderId="9" xfId="0" applyNumberFormat="1" applyFont="1" applyBorder="1" applyAlignment="1">
      <alignment vertical="center"/>
    </xf>
    <xf numFmtId="0" fontId="32" fillId="0" borderId="9" xfId="0" applyFont="1" applyBorder="1" applyAlignment="1">
      <alignment vertical="center" wrapText="1"/>
    </xf>
    <xf numFmtId="3" fontId="32" fillId="0" borderId="9" xfId="0" applyNumberFormat="1" applyFont="1" applyBorder="1" applyAlignment="1">
      <alignment vertical="center"/>
    </xf>
    <xf numFmtId="3" fontId="60" fillId="0" borderId="9" xfId="0" applyNumberFormat="1" applyFont="1" applyBorder="1" applyAlignment="1">
      <alignment vertical="center"/>
    </xf>
    <xf numFmtId="166" fontId="14" fillId="0" borderId="9" xfId="0" applyNumberFormat="1" applyFont="1" applyBorder="1" applyAlignment="1">
      <alignment vertical="center"/>
    </xf>
    <xf numFmtId="3" fontId="14" fillId="0" borderId="9" xfId="0" applyNumberFormat="1" applyFont="1" applyBorder="1" applyAlignment="1">
      <alignment vertical="center"/>
    </xf>
    <xf numFmtId="0" fontId="19" fillId="0" borderId="9" xfId="0" applyFont="1" applyBorder="1" applyAlignment="1">
      <alignment horizontal="center" vertical="center"/>
    </xf>
    <xf numFmtId="0" fontId="31" fillId="0" borderId="9" xfId="0" applyFont="1" applyBorder="1" applyAlignment="1">
      <alignment vertical="center"/>
    </xf>
    <xf numFmtId="3" fontId="19" fillId="0" borderId="9" xfId="0" applyNumberFormat="1" applyFont="1" applyBorder="1" applyAlignment="1">
      <alignment vertical="center"/>
    </xf>
    <xf numFmtId="3" fontId="14" fillId="0" borderId="9" xfId="2" applyNumberFormat="1" applyFont="1" applyFill="1" applyBorder="1" applyAlignment="1">
      <alignment horizontal="right" vertical="center" wrapText="1"/>
    </xf>
    <xf numFmtId="0" fontId="37" fillId="0" borderId="9" xfId="0" applyFont="1" applyBorder="1" applyAlignment="1">
      <alignment horizontal="center" vertical="center"/>
    </xf>
    <xf numFmtId="0" fontId="37" fillId="0" borderId="9" xfId="0" applyFont="1" applyBorder="1" applyAlignment="1">
      <alignment vertical="center" wrapText="1"/>
    </xf>
    <xf numFmtId="3" fontId="37" fillId="0" borderId="9" xfId="0" applyNumberFormat="1" applyFont="1" applyBorder="1" applyAlignment="1">
      <alignment vertical="center"/>
    </xf>
    <xf numFmtId="0" fontId="37" fillId="0" borderId="9" xfId="0" applyFont="1" applyBorder="1" applyAlignment="1">
      <alignment vertical="center"/>
    </xf>
    <xf numFmtId="0" fontId="39" fillId="0" borderId="0" xfId="0" applyFont="1" applyAlignment="1">
      <alignment vertical="center"/>
    </xf>
    <xf numFmtId="0" fontId="36" fillId="0" borderId="9" xfId="0" applyFont="1" applyBorder="1" applyAlignment="1">
      <alignment horizontal="center" vertical="center"/>
    </xf>
    <xf numFmtId="0" fontId="42" fillId="0" borderId="9" xfId="0" applyFont="1" applyBorder="1" applyAlignment="1">
      <alignment horizontal="center" vertical="center"/>
    </xf>
    <xf numFmtId="0" fontId="14" fillId="0" borderId="9" xfId="0" quotePrefix="1" applyFont="1" applyBorder="1" applyAlignment="1">
      <alignment horizontal="center" vertical="center"/>
    </xf>
    <xf numFmtId="0" fontId="42" fillId="0" borderId="9" xfId="0" quotePrefix="1" applyFont="1" applyBorder="1" applyAlignment="1">
      <alignment horizontal="center" vertical="center"/>
    </xf>
    <xf numFmtId="0" fontId="19" fillId="0" borderId="9" xfId="0" quotePrefix="1" applyFont="1" applyBorder="1" applyAlignment="1">
      <alignment horizontal="center" vertical="center"/>
    </xf>
    <xf numFmtId="0" fontId="31" fillId="0" borderId="9" xfId="0" applyFont="1" applyBorder="1" applyAlignment="1">
      <alignment vertical="center" wrapText="1"/>
    </xf>
    <xf numFmtId="3" fontId="19" fillId="0" borderId="9" xfId="2" applyNumberFormat="1" applyFont="1" applyFill="1" applyBorder="1" applyAlignment="1">
      <alignment horizontal="right" vertical="center" wrapText="1"/>
    </xf>
    <xf numFmtId="0" fontId="19" fillId="0" borderId="17" xfId="0" quotePrefix="1" applyFont="1" applyBorder="1" applyAlignment="1">
      <alignment horizontal="center" vertical="center"/>
    </xf>
    <xf numFmtId="0" fontId="31" fillId="0" borderId="17" xfId="0" applyFont="1" applyBorder="1" applyAlignment="1">
      <alignment vertical="center" wrapText="1"/>
    </xf>
    <xf numFmtId="3" fontId="19" fillId="0" borderId="17" xfId="0" applyNumberFormat="1" applyFont="1" applyBorder="1" applyAlignment="1">
      <alignment vertical="center"/>
    </xf>
    <xf numFmtId="0" fontId="32" fillId="0" borderId="17" xfId="0" applyFont="1" applyBorder="1" applyAlignment="1">
      <alignment vertical="center"/>
    </xf>
    <xf numFmtId="0" fontId="19" fillId="0" borderId="23" xfId="0" quotePrefix="1" applyFont="1" applyBorder="1" applyAlignment="1">
      <alignment horizontal="center" vertical="center"/>
    </xf>
    <xf numFmtId="3" fontId="19" fillId="0" borderId="7" xfId="0" applyNumberFormat="1" applyFont="1" applyBorder="1" applyAlignment="1">
      <alignment vertical="center"/>
    </xf>
    <xf numFmtId="1" fontId="36" fillId="0" borderId="0" xfId="0" applyNumberFormat="1" applyFont="1" applyAlignment="1">
      <alignment horizontal="left" vertical="center" wrapText="1"/>
    </xf>
    <xf numFmtId="0" fontId="31" fillId="0" borderId="0" xfId="0" applyFont="1" applyAlignment="1">
      <alignment horizontal="center" vertical="center" wrapText="1"/>
    </xf>
    <xf numFmtId="1" fontId="31" fillId="0" borderId="0" xfId="0" applyNumberFormat="1" applyFont="1" applyAlignment="1">
      <alignment horizontal="center" vertical="center"/>
    </xf>
    <xf numFmtId="1" fontId="41" fillId="0" borderId="0" xfId="0" applyNumberFormat="1" applyFont="1" applyAlignment="1">
      <alignment vertical="center"/>
    </xf>
    <xf numFmtId="173" fontId="4" fillId="0" borderId="30" xfId="1" applyNumberFormat="1" applyFont="1" applyFill="1" applyBorder="1" applyAlignment="1">
      <alignment horizontal="right" vertical="center" wrapText="1"/>
    </xf>
    <xf numFmtId="173" fontId="11" fillId="0" borderId="30" xfId="1" applyNumberFormat="1" applyFont="1" applyFill="1" applyBorder="1" applyAlignment="1">
      <alignment horizontal="right" vertical="center"/>
    </xf>
    <xf numFmtId="173" fontId="4" fillId="0" borderId="30" xfId="1" applyNumberFormat="1" applyFont="1" applyFill="1" applyBorder="1" applyAlignment="1">
      <alignment horizontal="right" vertical="center"/>
    </xf>
    <xf numFmtId="173" fontId="5" fillId="0" borderId="30" xfId="1" applyNumberFormat="1" applyFont="1" applyFill="1" applyBorder="1" applyAlignment="1">
      <alignment horizontal="center" vertical="center"/>
    </xf>
    <xf numFmtId="0" fontId="19" fillId="0" borderId="0" xfId="0" applyFont="1" applyAlignment="1">
      <alignment horizontal="center" vertical="center"/>
    </xf>
    <xf numFmtId="0" fontId="48" fillId="0" borderId="0" xfId="0" applyFont="1" applyAlignment="1">
      <alignment horizontal="center" vertical="center"/>
    </xf>
    <xf numFmtId="0" fontId="60" fillId="0" borderId="0" xfId="0" applyFont="1" applyAlignment="1">
      <alignment horizontal="center" vertical="center"/>
    </xf>
    <xf numFmtId="0" fontId="14" fillId="0" borderId="0" xfId="0" applyFont="1" applyAlignment="1">
      <alignment horizontal="center" vertical="center"/>
    </xf>
    <xf numFmtId="0" fontId="31" fillId="0" borderId="0" xfId="0" applyFont="1" applyAlignment="1">
      <alignment horizontal="center" vertical="center"/>
    </xf>
    <xf numFmtId="0" fontId="31" fillId="0" borderId="7" xfId="0" applyFont="1" applyBorder="1" applyAlignment="1">
      <alignment horizontal="center" vertical="center"/>
    </xf>
    <xf numFmtId="0" fontId="47" fillId="0" borderId="0" xfId="6" applyFont="1" applyAlignment="1">
      <alignment horizontal="center" vertical="center" wrapText="1"/>
    </xf>
    <xf numFmtId="0" fontId="74" fillId="0" borderId="0" xfId="6" applyFont="1" applyAlignment="1">
      <alignment horizontal="center" vertical="center" wrapText="1"/>
    </xf>
    <xf numFmtId="0" fontId="67" fillId="0" borderId="0" xfId="0" applyFont="1" applyAlignment="1">
      <alignment horizontal="center" vertical="center"/>
    </xf>
    <xf numFmtId="0" fontId="39" fillId="6" borderId="7" xfId="0" applyFont="1" applyFill="1" applyBorder="1" applyAlignment="1">
      <alignment horizontal="center" vertical="center"/>
    </xf>
    <xf numFmtId="0" fontId="31" fillId="0" borderId="7" xfId="6" applyFont="1" applyBorder="1" applyAlignment="1">
      <alignment horizontal="center" vertical="center" wrapText="1"/>
    </xf>
    <xf numFmtId="3" fontId="31" fillId="0" borderId="7" xfId="6" applyNumberFormat="1" applyFont="1" applyBorder="1" applyAlignment="1">
      <alignment horizontal="center" vertical="center" wrapText="1"/>
    </xf>
    <xf numFmtId="0" fontId="3" fillId="0" borderId="0" xfId="0" applyFont="1" applyAlignment="1">
      <alignment horizontal="center" vertical="center"/>
    </xf>
    <xf numFmtId="0" fontId="5" fillId="0" borderId="0" xfId="0" applyFont="1" applyAlignment="1">
      <alignment horizontal="right" vertical="center"/>
    </xf>
    <xf numFmtId="0" fontId="5" fillId="0" borderId="0" xfId="0" applyFont="1" applyAlignment="1">
      <alignment horizontal="center" vertical="center"/>
    </xf>
    <xf numFmtId="0" fontId="6" fillId="0" borderId="0" xfId="0" applyFont="1" applyAlignment="1">
      <alignment horizontal="right" vertical="center"/>
    </xf>
    <xf numFmtId="0" fontId="39" fillId="0" borderId="0" xfId="0" applyFont="1" applyAlignment="1">
      <alignment horizontal="center" vertical="center"/>
    </xf>
    <xf numFmtId="1" fontId="19" fillId="0" borderId="0" xfId="0" applyNumberFormat="1" applyFont="1" applyAlignment="1">
      <alignment horizontal="center" vertical="center"/>
    </xf>
    <xf numFmtId="0" fontId="38" fillId="0" borderId="0" xfId="0" applyFont="1" applyAlignment="1">
      <alignment horizontal="left" vertical="center" wrapText="1"/>
    </xf>
    <xf numFmtId="0" fontId="5" fillId="0" borderId="0" xfId="0" applyFont="1" applyAlignment="1">
      <alignment horizontal="center" vertical="center" wrapText="1"/>
    </xf>
    <xf numFmtId="0" fontId="18" fillId="0" borderId="0" xfId="0" applyFont="1" applyAlignment="1">
      <alignment horizontal="left" wrapText="1"/>
    </xf>
    <xf numFmtId="1" fontId="4" fillId="0" borderId="0" xfId="0" applyNumberFormat="1" applyFont="1" applyAlignment="1">
      <alignment horizontal="center" vertical="center" wrapText="1"/>
    </xf>
    <xf numFmtId="0" fontId="31" fillId="0" borderId="0" xfId="0" applyFont="1" applyAlignment="1">
      <alignment horizontal="left" vertical="center" wrapText="1"/>
    </xf>
    <xf numFmtId="0" fontId="9" fillId="0" borderId="0" xfId="0" applyFont="1" applyAlignment="1">
      <alignment horizontal="center" vertical="center" wrapText="1"/>
    </xf>
    <xf numFmtId="0" fontId="26" fillId="0" borderId="0" xfId="0" applyFont="1" applyAlignment="1">
      <alignment wrapText="1"/>
    </xf>
    <xf numFmtId="0" fontId="9" fillId="0" borderId="0" xfId="0" applyFont="1" applyAlignment="1">
      <alignment horizontal="right"/>
    </xf>
    <xf numFmtId="0" fontId="72" fillId="0" borderId="0" xfId="0" applyFont="1" applyAlignment="1">
      <alignment horizontal="center" vertical="center"/>
    </xf>
    <xf numFmtId="0" fontId="30" fillId="0" borderId="0" xfId="0" applyFont="1" applyAlignment="1">
      <alignment horizontal="right"/>
    </xf>
    <xf numFmtId="0" fontId="26" fillId="0" borderId="0" xfId="0" applyFont="1" applyAlignment="1">
      <alignment horizontal="center"/>
    </xf>
    <xf numFmtId="1" fontId="62" fillId="0" borderId="0" xfId="0" applyNumberFormat="1" applyFont="1" applyAlignment="1">
      <alignment horizontal="center" vertical="center"/>
    </xf>
    <xf numFmtId="1" fontId="31" fillId="0" borderId="0" xfId="0" applyNumberFormat="1" applyFont="1" applyAlignment="1">
      <alignment horizontal="center" vertical="center"/>
    </xf>
    <xf numFmtId="0" fontId="9" fillId="0" borderId="0" xfId="0" applyFont="1" applyAlignment="1">
      <alignment horizontal="center" vertical="center"/>
    </xf>
    <xf numFmtId="0" fontId="74" fillId="0" borderId="0" xfId="0" applyFont="1" applyAlignment="1">
      <alignment horizontal="center" vertical="center"/>
    </xf>
    <xf numFmtId="0" fontId="47" fillId="0" borderId="0" xfId="0" applyFont="1" applyAlignment="1">
      <alignment horizontal="center" wrapText="1"/>
    </xf>
    <xf numFmtId="0" fontId="49" fillId="0" borderId="0" xfId="0" applyFont="1" applyAlignment="1">
      <alignment horizontal="center" wrapText="1"/>
    </xf>
    <xf numFmtId="0" fontId="38" fillId="0" borderId="0" xfId="0" applyFont="1" applyAlignment="1">
      <alignment horizontal="left" wrapText="1"/>
    </xf>
    <xf numFmtId="0" fontId="19" fillId="0" borderId="0" xfId="0" applyFont="1" applyAlignment="1">
      <alignment horizontal="left" wrapText="1"/>
    </xf>
    <xf numFmtId="0" fontId="5" fillId="0" borderId="0" xfId="0" applyFont="1" applyAlignment="1">
      <alignment horizontal="right"/>
    </xf>
    <xf numFmtId="0" fontId="3" fillId="0" borderId="0" xfId="0" applyFont="1" applyAlignment="1">
      <alignment horizontal="center"/>
    </xf>
    <xf numFmtId="0" fontId="6" fillId="0" borderId="51" xfId="0" applyFont="1" applyBorder="1" applyAlignment="1">
      <alignment horizontal="center" wrapText="1"/>
    </xf>
    <xf numFmtId="0" fontId="19" fillId="0" borderId="0" xfId="0" applyFont="1" applyAlignment="1">
      <alignment horizontal="center" vertical="center" wrapText="1"/>
    </xf>
    <xf numFmtId="0" fontId="46" fillId="0" borderId="0" xfId="0" applyFont="1" applyAlignment="1">
      <alignment horizontal="center" vertical="center"/>
    </xf>
    <xf numFmtId="0" fontId="24" fillId="0" borderId="0" xfId="0" applyFont="1" applyAlignment="1">
      <alignment horizontal="center" vertical="center"/>
    </xf>
    <xf numFmtId="1" fontId="36" fillId="0" borderId="0" xfId="0" applyNumberFormat="1" applyFont="1" applyAlignment="1">
      <alignment horizontal="center" vertical="center"/>
    </xf>
    <xf numFmtId="1" fontId="27" fillId="0" borderId="0" xfId="0" applyNumberFormat="1" applyFont="1" applyAlignment="1">
      <alignment horizontal="center" vertical="center"/>
    </xf>
    <xf numFmtId="1" fontId="5" fillId="0" borderId="0" xfId="0" applyNumberFormat="1" applyFont="1" applyAlignment="1">
      <alignment horizontal="center" vertical="center"/>
    </xf>
    <xf numFmtId="166" fontId="5" fillId="0" borderId="0" xfId="1" applyNumberFormat="1" applyFont="1" applyFill="1" applyAlignment="1">
      <alignment horizontal="center" vertical="center" wrapText="1"/>
    </xf>
    <xf numFmtId="1" fontId="89" fillId="0" borderId="0" xfId="0" applyNumberFormat="1" applyFont="1" applyAlignment="1">
      <alignment horizontal="center" vertical="center"/>
    </xf>
    <xf numFmtId="1" fontId="5" fillId="0" borderId="37" xfId="2" applyNumberFormat="1" applyFont="1" applyFill="1" applyBorder="1" applyAlignment="1">
      <alignment horizontal="center" vertical="center" wrapText="1"/>
    </xf>
    <xf numFmtId="1" fontId="5" fillId="0" borderId="40" xfId="2" applyNumberFormat="1" applyFont="1" applyFill="1" applyBorder="1" applyAlignment="1">
      <alignment horizontal="center" vertical="center" wrapText="1"/>
    </xf>
    <xf numFmtId="1" fontId="5" fillId="0" borderId="38" xfId="2" applyNumberFormat="1" applyFont="1" applyFill="1" applyBorder="1" applyAlignment="1">
      <alignment horizontal="center" vertical="center" wrapText="1"/>
    </xf>
    <xf numFmtId="1" fontId="5" fillId="0" borderId="30" xfId="2" applyNumberFormat="1" applyFont="1" applyFill="1" applyBorder="1" applyAlignment="1">
      <alignment horizontal="center" vertical="center" wrapText="1"/>
    </xf>
    <xf numFmtId="166" fontId="5" fillId="0" borderId="38" xfId="1" applyNumberFormat="1" applyFont="1" applyFill="1" applyBorder="1" applyAlignment="1">
      <alignment horizontal="center" vertical="center" wrapText="1"/>
    </xf>
    <xf numFmtId="166" fontId="5" fillId="0" borderId="30" xfId="1" applyNumberFormat="1" applyFont="1" applyFill="1" applyBorder="1" applyAlignment="1">
      <alignment horizontal="center" vertical="center" wrapText="1"/>
    </xf>
    <xf numFmtId="166" fontId="5" fillId="0" borderId="38" xfId="1" applyNumberFormat="1" applyFont="1" applyFill="1" applyBorder="1" applyAlignment="1">
      <alignment vertical="center" wrapText="1"/>
    </xf>
    <xf numFmtId="166" fontId="5" fillId="0" borderId="30" xfId="1" applyNumberFormat="1" applyFont="1" applyFill="1" applyBorder="1" applyAlignment="1">
      <alignment vertical="center" wrapText="1"/>
    </xf>
    <xf numFmtId="166" fontId="23" fillId="0" borderId="38" xfId="1" applyNumberFormat="1" applyFont="1" applyFill="1" applyBorder="1" applyAlignment="1">
      <alignment horizontal="center" vertical="center" wrapText="1"/>
    </xf>
    <xf numFmtId="166" fontId="23" fillId="0" borderId="30" xfId="1" applyNumberFormat="1" applyFont="1" applyFill="1" applyBorder="1" applyAlignment="1">
      <alignment horizontal="center" vertical="center" wrapText="1"/>
    </xf>
    <xf numFmtId="166" fontId="20" fillId="0" borderId="38" xfId="1" applyNumberFormat="1" applyFont="1" applyFill="1" applyBorder="1" applyAlignment="1">
      <alignment horizontal="center" vertical="center" wrapText="1"/>
    </xf>
    <xf numFmtId="166" fontId="20" fillId="0" borderId="30" xfId="1"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center" wrapText="1"/>
    </xf>
    <xf numFmtId="0" fontId="5" fillId="0" borderId="0" xfId="0" applyFont="1" applyAlignment="1">
      <alignment horizontal="center"/>
    </xf>
    <xf numFmtId="0" fontId="19" fillId="0" borderId="0" xfId="0" applyFont="1" applyAlignment="1">
      <alignment horizontal="center" wrapText="1"/>
    </xf>
    <xf numFmtId="166" fontId="5" fillId="0" borderId="47" xfId="2" applyNumberFormat="1" applyFont="1" applyFill="1" applyBorder="1" applyAlignment="1">
      <alignment horizontal="center" vertical="center" wrapText="1"/>
    </xf>
    <xf numFmtId="166" fontId="5" fillId="0" borderId="33" xfId="2" applyNumberFormat="1" applyFont="1" applyFill="1" applyBorder="1" applyAlignment="1">
      <alignment horizontal="center" vertical="center" wrapText="1"/>
    </xf>
    <xf numFmtId="0" fontId="19" fillId="0" borderId="0" xfId="0" applyFont="1" applyAlignment="1">
      <alignment horizontal="center"/>
    </xf>
    <xf numFmtId="166" fontId="5" fillId="0" borderId="45" xfId="2" applyNumberFormat="1" applyFont="1" applyFill="1" applyBorder="1" applyAlignment="1">
      <alignment horizontal="center" vertical="center" wrapText="1"/>
    </xf>
    <xf numFmtId="166" fontId="5" fillId="0" borderId="34" xfId="2" applyNumberFormat="1" applyFont="1" applyFill="1" applyBorder="1" applyAlignment="1">
      <alignment horizontal="center" vertical="center" wrapText="1"/>
    </xf>
    <xf numFmtId="166" fontId="5" fillId="0" borderId="46" xfId="2" applyNumberFormat="1" applyFont="1" applyFill="1" applyBorder="1" applyAlignment="1">
      <alignment horizontal="center" vertical="center" wrapText="1"/>
    </xf>
    <xf numFmtId="166" fontId="5" fillId="0" borderId="6" xfId="2" applyNumberFormat="1" applyFont="1" applyFill="1" applyBorder="1" applyAlignment="1">
      <alignment horizontal="center" vertical="center" wrapText="1"/>
    </xf>
    <xf numFmtId="166" fontId="5" fillId="0" borderId="32" xfId="2" applyNumberFormat="1" applyFont="1" applyFill="1" applyBorder="1" applyAlignment="1">
      <alignment horizontal="center" vertical="center" wrapText="1"/>
    </xf>
    <xf numFmtId="0" fontId="8" fillId="0" borderId="7" xfId="0" applyFont="1" applyBorder="1" applyAlignment="1">
      <alignment horizontal="center" vertical="center" wrapText="1"/>
    </xf>
    <xf numFmtId="0" fontId="26" fillId="0" borderId="0" xfId="0" applyFont="1" applyAlignment="1">
      <alignment horizontal="left" vertical="center"/>
    </xf>
    <xf numFmtId="0" fontId="5" fillId="0" borderId="0" xfId="0" applyFont="1" applyAlignment="1">
      <alignment horizontal="left" vertical="center"/>
    </xf>
    <xf numFmtId="0" fontId="44" fillId="0" borderId="0" xfId="0" applyFont="1" applyAlignment="1">
      <alignment horizontal="center" vertical="center"/>
    </xf>
    <xf numFmtId="0" fontId="45" fillId="0" borderId="7" xfId="0" applyFont="1" applyBorder="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left" vertical="center" wrapText="1"/>
    </xf>
    <xf numFmtId="0" fontId="27" fillId="0" borderId="0" xfId="0" quotePrefix="1" applyFont="1" applyAlignment="1">
      <alignment vertical="center" wrapText="1"/>
    </xf>
    <xf numFmtId="0" fontId="27" fillId="0" borderId="0" xfId="0" applyFont="1" applyAlignment="1">
      <alignment vertical="center" wrapText="1"/>
    </xf>
    <xf numFmtId="0" fontId="6" fillId="0" borderId="0" xfId="0" applyFont="1" applyAlignment="1">
      <alignment horizontal="center" vertical="center" wrapText="1"/>
    </xf>
    <xf numFmtId="0" fontId="27" fillId="0" borderId="0" xfId="0" applyFont="1" applyAlignment="1">
      <alignment horizontal="center" vertical="center"/>
    </xf>
    <xf numFmtId="0" fontId="74" fillId="0" borderId="0" xfId="0" applyFont="1" applyAlignment="1">
      <alignment horizontal="center" vertical="center" wrapText="1"/>
    </xf>
    <xf numFmtId="0" fontId="32" fillId="8" borderId="7" xfId="7" applyFont="1" applyFill="1" applyBorder="1" applyAlignment="1">
      <alignment horizontal="center" vertical="center" wrapText="1"/>
    </xf>
    <xf numFmtId="0" fontId="32" fillId="8" borderId="7" xfId="7" applyFont="1" applyFill="1" applyBorder="1" applyAlignment="1">
      <alignment horizontal="left" vertical="center" wrapText="1"/>
    </xf>
    <xf numFmtId="0" fontId="32" fillId="8" borderId="23" xfId="7" applyFont="1" applyFill="1" applyBorder="1" applyAlignment="1">
      <alignment horizontal="left" vertical="center" wrapText="1"/>
    </xf>
    <xf numFmtId="0" fontId="32" fillId="8" borderId="24" xfId="7" applyFont="1" applyFill="1" applyBorder="1" applyAlignment="1">
      <alignment horizontal="left" vertical="center" wrapText="1"/>
    </xf>
    <xf numFmtId="0" fontId="32" fillId="8" borderId="25" xfId="7" applyFont="1" applyFill="1" applyBorder="1" applyAlignment="1">
      <alignment horizontal="left" vertical="center" wrapText="1"/>
    </xf>
    <xf numFmtId="0" fontId="32" fillId="8" borderId="23" xfId="7" applyFont="1" applyFill="1" applyBorder="1" applyAlignment="1">
      <alignment horizontal="center" vertical="center" wrapText="1"/>
    </xf>
    <xf numFmtId="0" fontId="32" fillId="8" borderId="24" xfId="7" applyFont="1" applyFill="1" applyBorder="1" applyAlignment="1">
      <alignment horizontal="center" vertical="center" wrapText="1"/>
    </xf>
    <xf numFmtId="0" fontId="32" fillId="8" borderId="25" xfId="7" applyFont="1" applyFill="1" applyBorder="1" applyAlignment="1">
      <alignment horizontal="center" vertical="center" wrapText="1"/>
    </xf>
    <xf numFmtId="0" fontId="32" fillId="0" borderId="23" xfId="7" applyFont="1" applyBorder="1" applyAlignment="1">
      <alignment horizontal="left" vertical="center" wrapText="1"/>
    </xf>
    <xf numFmtId="0" fontId="32" fillId="0" borderId="24" xfId="7" applyFont="1" applyBorder="1" applyAlignment="1">
      <alignment horizontal="left" vertical="center" wrapText="1"/>
    </xf>
    <xf numFmtId="0" fontId="32" fillId="0" borderId="25" xfId="7" applyFont="1" applyBorder="1" applyAlignment="1">
      <alignment horizontal="left" vertical="center" wrapText="1"/>
    </xf>
    <xf numFmtId="0" fontId="32" fillId="0" borderId="7" xfId="7" applyFont="1" applyBorder="1" applyAlignment="1">
      <alignment horizontal="center" vertical="center" wrapText="1"/>
    </xf>
    <xf numFmtId="0" fontId="32" fillId="0" borderId="7" xfId="7" applyFont="1" applyBorder="1" applyAlignment="1">
      <alignment horizontal="left" vertical="center" wrapText="1"/>
    </xf>
    <xf numFmtId="0" fontId="32" fillId="0" borderId="23" xfId="7" applyFont="1" applyBorder="1" applyAlignment="1">
      <alignment horizontal="center" vertical="center" wrapText="1"/>
    </xf>
    <xf numFmtId="0" fontId="32" fillId="0" borderId="24" xfId="7" applyFont="1" applyBorder="1" applyAlignment="1">
      <alignment horizontal="center" vertical="center" wrapText="1"/>
    </xf>
    <xf numFmtId="0" fontId="32" fillId="0" borderId="25" xfId="7" applyFont="1" applyBorder="1" applyAlignment="1">
      <alignment horizontal="center" vertical="center" wrapText="1"/>
    </xf>
    <xf numFmtId="0" fontId="31" fillId="0" borderId="7" xfId="7" applyFont="1" applyBorder="1" applyAlignment="1">
      <alignment horizontal="center" vertical="center" wrapText="1"/>
    </xf>
    <xf numFmtId="0" fontId="31" fillId="0" borderId="26" xfId="7" applyFont="1" applyBorder="1" applyAlignment="1">
      <alignment horizontal="center" vertical="center" wrapText="1"/>
    </xf>
    <xf numFmtId="0" fontId="31" fillId="0" borderId="60" xfId="7" applyFont="1" applyBorder="1" applyAlignment="1">
      <alignment horizontal="center" vertical="center" wrapText="1"/>
    </xf>
    <xf numFmtId="0" fontId="31" fillId="0" borderId="27" xfId="7" applyFont="1" applyBorder="1" applyAlignment="1">
      <alignment horizontal="center" vertical="center" wrapText="1"/>
    </xf>
    <xf numFmtId="0" fontId="31" fillId="0" borderId="28" xfId="7" applyFont="1" applyBorder="1" applyAlignment="1">
      <alignment horizontal="center" vertical="center" wrapText="1"/>
    </xf>
    <xf numFmtId="0" fontId="31" fillId="0" borderId="21" xfId="7" applyFont="1" applyBorder="1" applyAlignment="1">
      <alignment horizontal="center" vertical="center" wrapText="1"/>
    </xf>
    <xf numFmtId="0" fontId="31" fillId="0" borderId="29" xfId="7" applyFont="1" applyBorder="1" applyAlignment="1">
      <alignment horizontal="center" vertical="center" wrapText="1"/>
    </xf>
    <xf numFmtId="0" fontId="31" fillId="0" borderId="23" xfId="7" applyFont="1" applyBorder="1" applyAlignment="1">
      <alignment horizontal="center" vertical="center" wrapText="1"/>
    </xf>
    <xf numFmtId="0" fontId="31" fillId="0" borderId="24" xfId="7" applyFont="1" applyBorder="1" applyAlignment="1">
      <alignment horizontal="center" vertical="center" wrapText="1"/>
    </xf>
    <xf numFmtId="0" fontId="31" fillId="0" borderId="25" xfId="7" applyFont="1" applyBorder="1" applyAlignment="1">
      <alignment horizontal="center" vertical="center" wrapText="1"/>
    </xf>
    <xf numFmtId="0" fontId="31" fillId="7" borderId="23" xfId="7" applyFont="1" applyFill="1" applyBorder="1" applyAlignment="1">
      <alignment horizontal="left" vertical="center" wrapText="1"/>
    </xf>
    <xf numFmtId="0" fontId="31" fillId="7" borderId="24" xfId="7" applyFont="1" applyFill="1" applyBorder="1" applyAlignment="1">
      <alignment horizontal="left" vertical="center" wrapText="1"/>
    </xf>
    <xf numFmtId="0" fontId="31" fillId="7" borderId="25" xfId="7" applyFont="1" applyFill="1" applyBorder="1" applyAlignment="1">
      <alignment horizontal="left" vertical="center" wrapText="1"/>
    </xf>
    <xf numFmtId="0" fontId="14" fillId="0" borderId="7" xfId="0" applyFont="1" applyBorder="1" applyAlignment="1">
      <alignment vertical="center" wrapText="1"/>
    </xf>
    <xf numFmtId="0" fontId="14" fillId="0" borderId="7" xfId="0" applyFont="1" applyBorder="1" applyAlignment="1">
      <alignment horizontal="left" vertical="center" wrapText="1"/>
    </xf>
    <xf numFmtId="0" fontId="14" fillId="0" borderId="23" xfId="0" applyFont="1" applyBorder="1" applyAlignment="1">
      <alignment horizontal="left" vertical="center" wrapText="1"/>
    </xf>
    <xf numFmtId="0" fontId="14" fillId="0" borderId="24" xfId="0" applyFont="1" applyBorder="1" applyAlignment="1">
      <alignment horizontal="left" vertical="center" wrapText="1"/>
    </xf>
    <xf numFmtId="0" fontId="14" fillId="0" borderId="25" xfId="0" applyFont="1" applyBorder="1" applyAlignment="1">
      <alignment horizontal="left" vertical="center" wrapText="1"/>
    </xf>
    <xf numFmtId="0" fontId="31" fillId="8" borderId="23" xfId="7" applyFont="1" applyFill="1" applyBorder="1" applyAlignment="1">
      <alignment horizontal="left" vertical="center" wrapText="1"/>
    </xf>
    <xf numFmtId="0" fontId="31" fillId="8" borderId="24" xfId="7" applyFont="1" applyFill="1" applyBorder="1" applyAlignment="1">
      <alignment horizontal="left" vertical="center" wrapText="1"/>
    </xf>
    <xf numFmtId="0" fontId="31" fillId="8" borderId="25" xfId="7" applyFont="1" applyFill="1" applyBorder="1" applyAlignment="1">
      <alignment horizontal="left" vertical="center" wrapText="1"/>
    </xf>
    <xf numFmtId="0" fontId="31" fillId="9" borderId="23" xfId="7" applyFont="1" applyFill="1" applyBorder="1" applyAlignment="1">
      <alignment horizontal="left" vertical="center" wrapText="1"/>
    </xf>
    <xf numFmtId="0" fontId="31" fillId="9" borderId="24" xfId="7" applyFont="1" applyFill="1" applyBorder="1" applyAlignment="1">
      <alignment horizontal="left" vertical="center" wrapText="1"/>
    </xf>
    <xf numFmtId="0" fontId="31" fillId="9" borderId="25" xfId="7" applyFont="1" applyFill="1" applyBorder="1" applyAlignment="1">
      <alignment horizontal="left" vertical="center" wrapText="1"/>
    </xf>
    <xf numFmtId="0" fontId="14" fillId="0" borderId="7" xfId="0" applyFont="1" applyBorder="1" applyAlignment="1">
      <alignment horizontal="justify" vertical="center" wrapText="1"/>
    </xf>
    <xf numFmtId="0" fontId="14" fillId="0" borderId="7" xfId="0" applyFont="1" applyBorder="1" applyAlignment="1">
      <alignment horizontal="left" vertical="center"/>
    </xf>
    <xf numFmtId="0" fontId="31" fillId="2" borderId="7" xfId="7" applyFont="1" applyFill="1" applyBorder="1" applyAlignment="1">
      <alignment horizontal="center" vertical="center" wrapText="1"/>
    </xf>
    <xf numFmtId="0" fontId="31" fillId="2" borderId="22"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2" fillId="2" borderId="7" xfId="0" applyFont="1" applyFill="1" applyBorder="1" applyAlignment="1">
      <alignment horizontal="center" vertical="center" wrapText="1"/>
    </xf>
    <xf numFmtId="0" fontId="31" fillId="0" borderId="22" xfId="7" applyFont="1" applyBorder="1" applyAlignment="1">
      <alignment horizontal="center" vertical="center" wrapText="1"/>
    </xf>
    <xf numFmtId="0" fontId="31" fillId="0" borderId="6" xfId="7" applyFont="1" applyBorder="1" applyAlignment="1">
      <alignment horizontal="center" vertical="center" wrapText="1"/>
    </xf>
    <xf numFmtId="0" fontId="31" fillId="0" borderId="5" xfId="7" applyFont="1" applyBorder="1" applyAlignment="1">
      <alignment horizontal="center" vertical="center" wrapText="1"/>
    </xf>
    <xf numFmtId="0" fontId="31" fillId="0" borderId="23" xfId="0" applyFont="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2" borderId="7" xfId="0" applyFont="1" applyFill="1" applyBorder="1" applyAlignment="1">
      <alignment horizontal="center" vertical="center" wrapText="1"/>
    </xf>
    <xf numFmtId="0" fontId="31" fillId="7" borderId="23" xfId="0" applyFont="1" applyFill="1" applyBorder="1" applyAlignment="1">
      <alignment horizontal="left" vertical="center"/>
    </xf>
    <xf numFmtId="0" fontId="31" fillId="7" borderId="24" xfId="0" applyFont="1" applyFill="1" applyBorder="1" applyAlignment="1">
      <alignment horizontal="left" vertical="center"/>
    </xf>
    <xf numFmtId="0" fontId="31" fillId="7" borderId="25" xfId="0" applyFont="1" applyFill="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25" xfId="0" applyFont="1" applyBorder="1" applyAlignment="1">
      <alignment horizontal="center" vertical="center"/>
    </xf>
    <xf numFmtId="0" fontId="31" fillId="0" borderId="26" xfId="7" applyFont="1" applyBorder="1" applyAlignment="1">
      <alignment horizontal="center" vertical="center"/>
    </xf>
    <xf numFmtId="0" fontId="31" fillId="0" borderId="60" xfId="7" applyFont="1" applyBorder="1" applyAlignment="1">
      <alignment horizontal="center" vertical="center"/>
    </xf>
    <xf numFmtId="0" fontId="31" fillId="0" borderId="27" xfId="7" applyFont="1" applyBorder="1" applyAlignment="1">
      <alignment horizontal="center" vertical="center"/>
    </xf>
    <xf numFmtId="0" fontId="31" fillId="0" borderId="28" xfId="7" applyFont="1" applyBorder="1" applyAlignment="1">
      <alignment horizontal="center" vertical="center"/>
    </xf>
    <xf numFmtId="0" fontId="31" fillId="0" borderId="21" xfId="7" applyFont="1" applyBorder="1" applyAlignment="1">
      <alignment horizontal="center" vertical="center"/>
    </xf>
    <xf numFmtId="0" fontId="31" fillId="0" borderId="29" xfId="7" applyFont="1" applyBorder="1" applyAlignment="1">
      <alignment horizontal="center" vertical="center"/>
    </xf>
    <xf numFmtId="0" fontId="32" fillId="2" borderId="7" xfId="7" applyFont="1" applyFill="1" applyBorder="1" applyAlignment="1">
      <alignment horizontal="center" vertical="center"/>
    </xf>
    <xf numFmtId="0" fontId="32" fillId="2" borderId="23" xfId="7" applyFont="1" applyFill="1" applyBorder="1" applyAlignment="1">
      <alignment horizontal="center" vertical="center"/>
    </xf>
    <xf numFmtId="0" fontId="32" fillId="2" borderId="24" xfId="7" applyFont="1" applyFill="1" applyBorder="1" applyAlignment="1">
      <alignment horizontal="center" vertical="center"/>
    </xf>
    <xf numFmtId="0" fontId="32" fillId="2" borderId="25" xfId="7" applyFont="1" applyFill="1" applyBorder="1" applyAlignment="1">
      <alignment horizontal="center" vertical="center"/>
    </xf>
    <xf numFmtId="0" fontId="32" fillId="0" borderId="7" xfId="7" applyFont="1" applyBorder="1" applyAlignment="1">
      <alignment horizontal="center" vertical="center"/>
    </xf>
    <xf numFmtId="0" fontId="31" fillId="0" borderId="23" xfId="7" applyFont="1" applyBorder="1" applyAlignment="1">
      <alignment horizontal="left" vertical="center" wrapText="1"/>
    </xf>
    <xf numFmtId="0" fontId="31" fillId="0" borderId="24" xfId="7" applyFont="1" applyBorder="1" applyAlignment="1">
      <alignment horizontal="left" vertical="center" wrapText="1"/>
    </xf>
    <xf numFmtId="0" fontId="31" fillId="0" borderId="25" xfId="7" applyFont="1" applyBorder="1" applyAlignment="1">
      <alignment horizontal="left" vertical="center" wrapText="1"/>
    </xf>
    <xf numFmtId="0" fontId="32" fillId="0" borderId="23" xfId="7" applyFont="1" applyBorder="1" applyAlignment="1">
      <alignment horizontal="center" vertical="center"/>
    </xf>
    <xf numFmtId="0" fontId="32" fillId="0" borderId="24" xfId="7" applyFont="1" applyBorder="1" applyAlignment="1">
      <alignment horizontal="center" vertical="center"/>
    </xf>
    <xf numFmtId="0" fontId="32" fillId="0" borderId="25" xfId="7" applyFont="1" applyBorder="1" applyAlignment="1">
      <alignment horizontal="center" vertical="center"/>
    </xf>
    <xf numFmtId="0" fontId="79" fillId="0" borderId="7" xfId="7" applyFont="1" applyBorder="1" applyAlignment="1">
      <alignment horizontal="center" vertical="center"/>
    </xf>
    <xf numFmtId="0" fontId="79" fillId="0" borderId="23" xfId="7" applyFont="1" applyBorder="1" applyAlignment="1">
      <alignment horizontal="center" vertical="center"/>
    </xf>
    <xf numFmtId="0" fontId="79" fillId="0" borderId="24" xfId="7" applyFont="1" applyBorder="1" applyAlignment="1">
      <alignment horizontal="center" vertical="center"/>
    </xf>
    <xf numFmtId="0" fontId="79" fillId="0" borderId="25" xfId="7" applyFont="1" applyBorder="1" applyAlignment="1">
      <alignment horizontal="center" vertical="center"/>
    </xf>
    <xf numFmtId="0" fontId="31" fillId="0" borderId="0" xfId="7" applyFont="1" applyAlignment="1">
      <alignment horizontal="center" vertical="center"/>
    </xf>
    <xf numFmtId="0" fontId="32" fillId="0" borderId="0" xfId="7" applyFont="1" applyAlignment="1">
      <alignment horizontal="center" vertical="center"/>
    </xf>
    <xf numFmtId="0" fontId="31" fillId="7" borderId="23" xfId="7" applyFont="1" applyFill="1" applyBorder="1" applyAlignment="1">
      <alignment horizontal="left" vertical="center"/>
    </xf>
    <xf numFmtId="0" fontId="31" fillId="7" borderId="24" xfId="7" applyFont="1" applyFill="1" applyBorder="1" applyAlignment="1">
      <alignment horizontal="left" vertical="center"/>
    </xf>
    <xf numFmtId="0" fontId="31" fillId="7" borderId="25" xfId="7" applyFont="1" applyFill="1" applyBorder="1" applyAlignment="1">
      <alignment horizontal="left" vertical="center"/>
    </xf>
    <xf numFmtId="0" fontId="31" fillId="0" borderId="22" xfId="7" applyFont="1" applyBorder="1" applyAlignment="1">
      <alignment horizontal="center" vertical="center"/>
    </xf>
    <xf numFmtId="0" fontId="31" fillId="0" borderId="5" xfId="7" applyFont="1" applyBorder="1" applyAlignment="1">
      <alignment horizontal="center" vertical="center"/>
    </xf>
    <xf numFmtId="0" fontId="31" fillId="0" borderId="7" xfId="7" applyFont="1" applyBorder="1" applyAlignment="1">
      <alignment horizontal="center" vertical="center"/>
    </xf>
    <xf numFmtId="0" fontId="19" fillId="2" borderId="7" xfId="3" applyFont="1" applyFill="1" applyBorder="1" applyAlignment="1" applyProtection="1">
      <alignment horizontal="center" vertical="center" wrapText="1" shrinkToFit="1"/>
    </xf>
    <xf numFmtId="0" fontId="19" fillId="2" borderId="0" xfId="3" applyFont="1" applyFill="1" applyAlignment="1" applyProtection="1">
      <alignment vertical="center" shrinkToFit="1"/>
    </xf>
    <xf numFmtId="0" fontId="91" fillId="2" borderId="0" xfId="3" applyFont="1" applyFill="1" applyAlignment="1" applyProtection="1">
      <alignment vertical="center" shrinkToFit="1"/>
    </xf>
    <xf numFmtId="0" fontId="19" fillId="2" borderId="0" xfId="3" applyFont="1" applyFill="1" applyAlignment="1" applyProtection="1">
      <alignment horizontal="left" vertical="center" shrinkToFit="1"/>
    </xf>
    <xf numFmtId="169" fontId="19" fillId="2" borderId="7" xfId="3" applyNumberFormat="1" applyFont="1" applyFill="1" applyBorder="1" applyAlignment="1" applyProtection="1">
      <alignment horizontal="center" vertical="center" wrapText="1" shrinkToFit="1"/>
    </xf>
    <xf numFmtId="49" fontId="19" fillId="2" borderId="7" xfId="3" applyNumberFormat="1" applyFont="1" applyFill="1" applyBorder="1" applyAlignment="1" applyProtection="1">
      <alignment horizontal="center" vertical="center" wrapText="1" shrinkToFit="1"/>
    </xf>
    <xf numFmtId="0" fontId="31" fillId="2" borderId="7" xfId="3" applyFont="1" applyFill="1" applyBorder="1" applyAlignment="1" applyProtection="1">
      <alignment horizontal="center" vertical="center" wrapText="1" shrinkToFit="1"/>
    </xf>
    <xf numFmtId="49" fontId="19" fillId="2" borderId="23" xfId="3" applyNumberFormat="1" applyFont="1" applyFill="1" applyBorder="1" applyAlignment="1" applyProtection="1">
      <alignment horizontal="center" vertical="center" wrapText="1" shrinkToFit="1"/>
    </xf>
    <xf numFmtId="49" fontId="19" fillId="2" borderId="25" xfId="3" applyNumberFormat="1" applyFont="1" applyFill="1" applyBorder="1" applyAlignment="1" applyProtection="1">
      <alignment horizontal="center" vertical="center" wrapText="1" shrinkToFit="1"/>
    </xf>
    <xf numFmtId="0" fontId="34" fillId="0" borderId="0" xfId="0" applyFont="1" applyAlignment="1">
      <alignment horizontal="right" vertical="center"/>
    </xf>
    <xf numFmtId="0" fontId="64" fillId="0" borderId="0" xfId="0" applyFont="1" applyAlignment="1">
      <alignment horizontal="center" vertical="center" wrapText="1"/>
    </xf>
    <xf numFmtId="0" fontId="65" fillId="0" borderId="0" xfId="0" applyFont="1" applyAlignment="1">
      <alignment horizontal="center" vertical="center" wrapText="1"/>
    </xf>
    <xf numFmtId="0" fontId="47" fillId="0" borderId="0" xfId="0" applyFont="1" applyAlignment="1">
      <alignment horizontal="center" vertical="center"/>
    </xf>
    <xf numFmtId="164" fontId="27" fillId="0" borderId="7" xfId="8" applyFont="1" applyFill="1" applyBorder="1" applyAlignment="1">
      <alignment horizontal="center" vertical="center" wrapText="1"/>
    </xf>
    <xf numFmtId="166" fontId="27" fillId="0" borderId="7" xfId="2" applyNumberFormat="1" applyFont="1" applyFill="1" applyBorder="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xf>
    <xf numFmtId="0" fontId="32" fillId="0" borderId="0" xfId="9" applyFont="1" applyAlignment="1">
      <alignment horizontal="center" vertical="center"/>
    </xf>
    <xf numFmtId="0" fontId="31" fillId="0" borderId="0" xfId="9" applyFont="1" applyAlignment="1">
      <alignment horizontal="center" vertical="center" wrapText="1"/>
    </xf>
    <xf numFmtId="0" fontId="42" fillId="0" borderId="0" xfId="9" applyFont="1" applyAlignment="1">
      <alignment horizontal="center" vertical="center" wrapText="1"/>
    </xf>
    <xf numFmtId="0" fontId="75" fillId="0" borderId="21" xfId="9" applyFont="1" applyBorder="1" applyAlignment="1">
      <alignment horizontal="center" vertical="center"/>
    </xf>
    <xf numFmtId="0" fontId="14" fillId="0" borderId="0" xfId="0" applyFont="1" applyAlignment="1">
      <alignment horizontal="left" vertical="center" wrapText="1"/>
    </xf>
    <xf numFmtId="0" fontId="10" fillId="0" borderId="0" xfId="0" applyFont="1" applyAlignment="1">
      <alignment horizontal="left" vertical="center" wrapText="1"/>
    </xf>
    <xf numFmtId="0" fontId="35"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right" vertical="center" wrapText="1"/>
    </xf>
    <xf numFmtId="0" fontId="60" fillId="0" borderId="0" xfId="0" applyFont="1" applyAlignment="1">
      <alignment horizontal="center" vertical="center" wrapText="1"/>
    </xf>
    <xf numFmtId="0" fontId="45" fillId="0" borderId="0" xfId="0" applyFont="1" applyAlignment="1">
      <alignment horizontal="center" vertical="center" wrapText="1"/>
    </xf>
    <xf numFmtId="0" fontId="40" fillId="0" borderId="0" xfId="0" applyFont="1" applyAlignment="1">
      <alignment horizontal="left" vertical="center" wrapText="1"/>
    </xf>
    <xf numFmtId="0" fontId="39" fillId="0" borderId="69" xfId="0" applyFont="1" applyBorder="1" applyAlignment="1">
      <alignment horizontal="left" vertical="center" wrapText="1"/>
    </xf>
    <xf numFmtId="0" fontId="31" fillId="0" borderId="66" xfId="0" applyFont="1" applyBorder="1" applyAlignment="1">
      <alignment horizontal="center" vertical="center"/>
    </xf>
    <xf numFmtId="0" fontId="31" fillId="0" borderId="5" xfId="0" applyFont="1" applyBorder="1" applyAlignment="1">
      <alignment horizontal="center" vertical="center"/>
    </xf>
    <xf numFmtId="0" fontId="31" fillId="0" borderId="70" xfId="0" applyFont="1" applyBorder="1" applyAlignment="1">
      <alignment horizontal="center" vertical="center" wrapText="1"/>
    </xf>
    <xf numFmtId="0" fontId="31" fillId="0" borderId="71" xfId="0" applyFont="1" applyBorder="1" applyAlignment="1">
      <alignment horizontal="center" vertical="center" wrapText="1"/>
    </xf>
    <xf numFmtId="0" fontId="31" fillId="0" borderId="72" xfId="0" applyFont="1" applyBorder="1" applyAlignment="1">
      <alignment horizontal="center" vertical="center" wrapText="1"/>
    </xf>
    <xf numFmtId="0" fontId="43" fillId="0" borderId="0" xfId="0" applyFont="1" applyAlignment="1">
      <alignment horizontal="left" vertical="center" wrapText="1"/>
    </xf>
    <xf numFmtId="0" fontId="31" fillId="0" borderId="0" xfId="0" applyFont="1" applyAlignment="1">
      <alignment horizontal="right" vertical="center"/>
    </xf>
    <xf numFmtId="0" fontId="42" fillId="0" borderId="0" xfId="0" applyFont="1" applyAlignment="1">
      <alignment horizontal="right" vertical="center"/>
    </xf>
    <xf numFmtId="0" fontId="31" fillId="0" borderId="0" xfId="0" applyFont="1" applyAlignment="1">
      <alignment horizontal="center" vertical="center" wrapText="1"/>
    </xf>
    <xf numFmtId="0" fontId="1" fillId="0" borderId="0" xfId="0" applyFont="1" applyAlignment="1">
      <alignment horizontal="center" vertical="center" wrapText="1"/>
    </xf>
    <xf numFmtId="0" fontId="79" fillId="2" borderId="0" xfId="6" applyFont="1" applyFill="1" applyAlignment="1">
      <alignment horizontal="center" wrapText="1"/>
    </xf>
    <xf numFmtId="0" fontId="82" fillId="2" borderId="0" xfId="6" applyFont="1" applyFill="1" applyAlignment="1">
      <alignment horizontal="center" wrapText="1"/>
    </xf>
    <xf numFmtId="0" fontId="83" fillId="2" borderId="0" xfId="6" applyFont="1" applyFill="1" applyAlignment="1">
      <alignment horizontal="center" vertical="center" wrapText="1"/>
    </xf>
    <xf numFmtId="0" fontId="84" fillId="2" borderId="0" xfId="6" applyFont="1" applyFill="1" applyAlignment="1">
      <alignment horizontal="center" vertical="center" wrapText="1"/>
    </xf>
    <xf numFmtId="3" fontId="64" fillId="2" borderId="22" xfId="6" applyNumberFormat="1" applyFont="1" applyFill="1" applyBorder="1" applyAlignment="1">
      <alignment horizontal="center" vertical="center" wrapText="1"/>
    </xf>
    <xf numFmtId="3" fontId="64" fillId="2" borderId="5" xfId="6" applyNumberFormat="1" applyFont="1" applyFill="1" applyBorder="1" applyAlignment="1">
      <alignment horizontal="center" vertical="center" wrapText="1"/>
    </xf>
    <xf numFmtId="0" fontId="64" fillId="2" borderId="22" xfId="6" applyFont="1" applyFill="1" applyBorder="1" applyAlignment="1">
      <alignment horizontal="center" vertical="center" wrapText="1"/>
    </xf>
    <xf numFmtId="0" fontId="64" fillId="2" borderId="5" xfId="6" applyFont="1" applyFill="1" applyBorder="1" applyAlignment="1">
      <alignment horizontal="center" vertical="center" wrapText="1"/>
    </xf>
    <xf numFmtId="3" fontId="80" fillId="2" borderId="23" xfId="6" applyNumberFormat="1" applyFont="1" applyFill="1" applyBorder="1" applyAlignment="1">
      <alignment horizontal="center" vertical="center" wrapText="1"/>
    </xf>
    <xf numFmtId="3" fontId="80" fillId="2" borderId="25" xfId="6" applyNumberFormat="1" applyFont="1" applyFill="1" applyBorder="1" applyAlignment="1">
      <alignment horizontal="center" vertical="center" wrapText="1"/>
    </xf>
    <xf numFmtId="0" fontId="80" fillId="2" borderId="23" xfId="6" applyFont="1" applyFill="1" applyBorder="1" applyAlignment="1">
      <alignment horizontal="center" vertical="center" wrapText="1"/>
    </xf>
    <xf numFmtId="0" fontId="80" fillId="2" borderId="24" xfId="6" applyFont="1" applyFill="1" applyBorder="1" applyAlignment="1">
      <alignment horizontal="center" vertical="center" wrapText="1"/>
    </xf>
  </cellXfs>
  <cellStyles count="17">
    <cellStyle name="Comma" xfId="1" builtinId="3"/>
    <cellStyle name="Comma [0]" xfId="8" builtinId="6"/>
    <cellStyle name="Comma 2" xfId="2" xr:uid="{00000000-0005-0000-0000-000002000000}"/>
    <cellStyle name="Comma 3" xfId="10" xr:uid="{00000000-0005-0000-0000-000003000000}"/>
    <cellStyle name="Comma 3 2" xfId="13" xr:uid="{00000000-0005-0000-0000-000004000000}"/>
    <cellStyle name="Normal" xfId="0" builtinId="0"/>
    <cellStyle name="Normal 2" xfId="7" xr:uid="{00000000-0005-0000-0000-000006000000}"/>
    <cellStyle name="Normal 2 2" xfId="6" xr:uid="{00000000-0005-0000-0000-000007000000}"/>
    <cellStyle name="Normal 2 2 2" xfId="14" xr:uid="{00000000-0005-0000-0000-000008000000}"/>
    <cellStyle name="Normal 3" xfId="9" xr:uid="{00000000-0005-0000-0000-000009000000}"/>
    <cellStyle name="Normal 3 2" xfId="15" xr:uid="{00000000-0005-0000-0000-00000A000000}"/>
    <cellStyle name="Normal 3 3" xfId="16" xr:uid="{00000000-0005-0000-0000-00000B000000}"/>
    <cellStyle name="Normal 4" xfId="11" xr:uid="{00000000-0005-0000-0000-00000C000000}"/>
    <cellStyle name="Normal 4 2" xfId="12" xr:uid="{00000000-0005-0000-0000-00000D000000}"/>
    <cellStyle name="Normal 5" xfId="3" xr:uid="{00000000-0005-0000-0000-00000E000000}"/>
    <cellStyle name="Normal 6" xfId="4" xr:uid="{00000000-0005-0000-0000-00000F000000}"/>
    <cellStyle name="Normal 8" xfId="5" xr:uid="{00000000-0005-0000-0000-000010000000}"/>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xdr:col>
      <xdr:colOff>1543050</xdr:colOff>
      <xdr:row>2</xdr:row>
      <xdr:rowOff>38100</xdr:rowOff>
    </xdr:to>
    <xdr:cxnSp macro="">
      <xdr:nvCxnSpPr>
        <xdr:cNvPr id="3" name="Straight Connector 2">
          <a:extLst>
            <a:ext uri="{FF2B5EF4-FFF2-40B4-BE49-F238E27FC236}">
              <a16:creationId xmlns:a16="http://schemas.microsoft.com/office/drawing/2014/main" id="{F73FB2DE-8B5A-F846-AD2A-274B311743DD}"/>
            </a:ext>
          </a:extLst>
        </xdr:cNvPr>
        <xdr:cNvCxnSpPr/>
      </xdr:nvCxnSpPr>
      <xdr:spPr>
        <a:xfrm flipV="1">
          <a:off x="619125" y="628650"/>
          <a:ext cx="131445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1.%20Tran%20Thu%20Lien/5.2.%20Ke%20hoach%20-%20Nam%20hoc%20hang%20nam/2022%20Ke%20hoach%20tai%20chinh/2022%20Ke%20hoach%20Quyet%20dinh%20-%20Cong%20van%20-%20Thong%20bao%20-%20Huong%20dan/TONG%20HOP%20KE%20HOACH%20TOAN%20TRUONG%202022%20ban%20ngay%2008.01.2022.xlsx?C14D91D6" TargetMode="External"/><Relationship Id="rId1" Type="http://schemas.openxmlformats.org/officeDocument/2006/relationships/externalLinkPath" Target="file:///\\C14D91D6\TONG%20HOP%20KE%20HOACH%20TOAN%20TRUONG%202022%20ban%20ngay%2008.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neDrive%20-%20vinhuni.edu.vn/th&#244;ng%20tin%20c&#225;n%20b&#789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phongtd_vinhuni_edu_vn/Documents/TUY&#7874;N%20D&#7908;NG%20-%20TH&#212;I%20VI&#7878;C/N&#226;ng%20l&#432;&#417;ng%20qu&#253;%20II%202022/DS%20n&#226;ng%20l&#432;&#417;ng,%20PC%20to&#224;n%20tr&#432;&#7901;ng%20qu&#253;%20II%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ropbox\Chia%20s&#7867;%20ph&#242;ng\Th&#244;ng%20tin%20CB\DS%20CB%202022\DS%20CB%20T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KE HOACH TOAN TRUONG"/>
      <sheetName val="Bieu 1 - Tong hop"/>
      <sheetName val="Bieu 1 - Toan truong"/>
      <sheetName val="Bieu 1 - khoi nganh - bac hoc"/>
      <sheetName val="Bieu 2 - Tin chỉ đăng ky"/>
      <sheetName val="Bieu 3- Giờ đảm nhiệm"/>
      <sheetName val="Bieu 2 - 3 doi sanh"/>
      <sheetName val="Bieu 4 - Thu gon"/>
      <sheetName val="Bieu 4 - THTN"/>
      <sheetName val="Bieu 5 - Cong tac ĐBCL"/>
      <sheetName val="Bieu 6 - Thu gon"/>
      <sheetName val="Bieu 6 - Mua sam VPP SC"/>
      <sheetName val="Bieu 7 - KH Can bo"/>
      <sheetName val="Bieu 6 - TCCB Tuyen moi"/>
      <sheetName val="Bieu 6 - Nghi huu"/>
      <sheetName val="Bieu 6 Thai san - nghi phep"/>
      <sheetName val="Bieu 6 - Dao tao"/>
      <sheetName val="Bieu 6 - DT BD"/>
      <sheetName val="Bieu 6 - Tap huan"/>
      <sheetName val="Bieu 6 - Chuc danh"/>
      <sheetName val="Bieu 6 - ALL"/>
      <sheetName val="Bieu 8 - KH NCKH ve KP"/>
      <sheetName val="Bieu 7 - DE TAI BO"/>
      <sheetName val="Bieu 7 - De tai Ky HT"/>
      <sheetName val="Bieu 7 De tai Truong"/>
      <sheetName val="Bieu 7 - Giao trinh"/>
      <sheetName val="Bieu 7 - De tai NCKH SV"/>
      <sheetName val="Bieu 7- Cong bo"/>
      <sheetName val="Bieu 7 - NCKH khac"/>
      <sheetName val="Bieu 8 - BD ngan han"/>
      <sheetName val="Bieu 7 - Hoi nghi hoi thao"/>
      <sheetName val="Bieu 7 Hoat dong khac"/>
      <sheetName val="Bieu 9 - KH xuat ban"/>
      <sheetName val="Bieu 9 - Xuat ban"/>
      <sheetName val="Bieu 9 - Tong thu"/>
      <sheetName val="Bieu 9 - Thu theo don vi"/>
      <sheetName val="Bieu 10 Chi theo don vi"/>
      <sheetName val="Bieu 10 Tong chi"/>
      <sheetName val="Bieu 11 - Chenh lech thu chi"/>
      <sheetName val="So lieu thu theo mau HĐT"/>
      <sheetName val="So lieu chi theo mau HĐT"/>
      <sheetName val="tong hop thu chi mau HDT"/>
    </sheetNames>
    <sheetDataSet>
      <sheetData sheetId="0" refreshError="1"/>
      <sheetData sheetId="1" refreshError="1"/>
      <sheetData sheetId="2" refreshError="1">
        <row r="68">
          <cell r="F68">
            <v>123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sheetData sheetId="2" refreshError="1">
        <row r="1">
          <cell r="E1" t="str">
            <v>Bậc 1</v>
          </cell>
        </row>
        <row r="2">
          <cell r="A2" t="str">
            <v>01.001</v>
          </cell>
          <cell r="B2" t="str">
            <v>Chuyên viên cao cấp</v>
          </cell>
        </row>
        <row r="3">
          <cell r="A3" t="str">
            <v>01.002</v>
          </cell>
          <cell r="B3" t="str">
            <v>Chuyên viên chính</v>
          </cell>
        </row>
        <row r="4">
          <cell r="A4" t="str">
            <v>01.003</v>
          </cell>
          <cell r="B4" t="str">
            <v>Chuyên viên</v>
          </cell>
        </row>
        <row r="5">
          <cell r="A5" t="str">
            <v>01.004</v>
          </cell>
          <cell r="B5" t="str">
            <v>Cán sự</v>
          </cell>
        </row>
        <row r="6">
          <cell r="A6" t="str">
            <v>01.005</v>
          </cell>
          <cell r="B6" t="str">
            <v>Kỹ thuật viên đánh máy</v>
          </cell>
        </row>
        <row r="7">
          <cell r="A7" t="str">
            <v>01.006</v>
          </cell>
          <cell r="B7" t="str">
            <v>Nhân viên đánh máy</v>
          </cell>
        </row>
        <row r="8">
          <cell r="A8" t="str">
            <v>01.007</v>
          </cell>
          <cell r="B8" t="str">
            <v>Nhân viên kỹ thuật</v>
          </cell>
        </row>
        <row r="9">
          <cell r="A9" t="str">
            <v>01.008</v>
          </cell>
          <cell r="B9" t="str">
            <v>Nhân viên văn thư</v>
          </cell>
        </row>
        <row r="10">
          <cell r="A10" t="str">
            <v>01.009</v>
          </cell>
          <cell r="B10" t="str">
            <v>Nhân viên phục vụ</v>
          </cell>
        </row>
        <row r="11">
          <cell r="A11" t="str">
            <v>01.010</v>
          </cell>
          <cell r="B11" t="str">
            <v>Lái xe cơ quan</v>
          </cell>
        </row>
        <row r="12">
          <cell r="A12" t="str">
            <v>01.011</v>
          </cell>
          <cell r="B12" t="str">
            <v>Nhân viên bảo vệ</v>
          </cell>
        </row>
        <row r="13">
          <cell r="A13" t="str">
            <v>06.030</v>
          </cell>
          <cell r="B13" t="str">
            <v>Kế toán viên chính</v>
          </cell>
        </row>
        <row r="14">
          <cell r="A14" t="str">
            <v>06.031</v>
          </cell>
          <cell r="B14" t="str">
            <v>Kế toán viên</v>
          </cell>
        </row>
        <row r="15">
          <cell r="A15" t="str">
            <v>06.032</v>
          </cell>
          <cell r="B15" t="str">
            <v>Kế toán viên trung cấp</v>
          </cell>
        </row>
        <row r="16">
          <cell r="A16" t="str">
            <v>06.033</v>
          </cell>
          <cell r="B16" t="str">
            <v>Kế toán viên sơ cấp</v>
          </cell>
        </row>
        <row r="17">
          <cell r="A17" t="str">
            <v>06.035</v>
          </cell>
          <cell r="B17" t="str">
            <v>Thủ quỹ CQ. đơn vị</v>
          </cell>
        </row>
        <row r="18">
          <cell r="A18" t="str">
            <v>013.09</v>
          </cell>
          <cell r="B18" t="str">
            <v>Nghiên cứu viên cao cấp</v>
          </cell>
        </row>
        <row r="19">
          <cell r="A19" t="str">
            <v>13.091</v>
          </cell>
          <cell r="B19" t="str">
            <v>Nghiên cứu viên chính</v>
          </cell>
        </row>
        <row r="20">
          <cell r="A20" t="str">
            <v>13.092</v>
          </cell>
          <cell r="B20" t="str">
            <v>Nghiên cứu viên</v>
          </cell>
        </row>
        <row r="21">
          <cell r="A21" t="str">
            <v>13.093</v>
          </cell>
          <cell r="B21" t="str">
            <v>Kỹ sư cao cấp</v>
          </cell>
        </row>
        <row r="22">
          <cell r="A22" t="str">
            <v>13.094</v>
          </cell>
          <cell r="B22" t="str">
            <v>Kỹ sư chính</v>
          </cell>
        </row>
        <row r="23">
          <cell r="A23" t="str">
            <v>13.095</v>
          </cell>
          <cell r="B23" t="str">
            <v>Kỹ sư</v>
          </cell>
        </row>
        <row r="24">
          <cell r="A24" t="str">
            <v>13.096</v>
          </cell>
          <cell r="B24" t="str">
            <v>Kỹ thuật viên</v>
          </cell>
        </row>
        <row r="25">
          <cell r="A25" t="str">
            <v>16.118</v>
          </cell>
          <cell r="B25" t="str">
            <v>Bác sĩ</v>
          </cell>
        </row>
        <row r="26">
          <cell r="A26" t="str">
            <v>16.119</v>
          </cell>
          <cell r="B26" t="str">
            <v>Y sĩ</v>
          </cell>
        </row>
        <row r="27">
          <cell r="A27" t="str">
            <v>16.121</v>
          </cell>
          <cell r="B27" t="str">
            <v>Y tá chính</v>
          </cell>
        </row>
        <row r="28">
          <cell r="A28" t="str">
            <v>16.135</v>
          </cell>
          <cell r="B28" t="str">
            <v>Dược sĩ trung cấp</v>
          </cell>
        </row>
        <row r="29">
          <cell r="A29" t="str">
            <v>17.169</v>
          </cell>
          <cell r="B29" t="str">
            <v>Thư viện viên chính</v>
          </cell>
        </row>
        <row r="30">
          <cell r="A30" t="str">
            <v>17.170</v>
          </cell>
          <cell r="B30" t="str">
            <v>Thư viện viên</v>
          </cell>
        </row>
        <row r="31">
          <cell r="A31" t="str">
            <v>17.171</v>
          </cell>
          <cell r="B31" t="str">
            <v>Thư viện viên trung cấp</v>
          </cell>
        </row>
        <row r="32">
          <cell r="A32" t="str">
            <v>V.07.01.01</v>
          </cell>
          <cell r="B32" t="str">
            <v>Giảng viên cao cấp (hạng I)</v>
          </cell>
        </row>
        <row r="33">
          <cell r="A33" t="str">
            <v>V.07.01.02</v>
          </cell>
          <cell r="B33" t="str">
            <v>Giảng viên chính (hạng II)</v>
          </cell>
        </row>
        <row r="34">
          <cell r="A34" t="str">
            <v>V.07.01.03</v>
          </cell>
          <cell r="B34" t="str">
            <v>Giảng viên (hạng III)</v>
          </cell>
        </row>
        <row r="35">
          <cell r="A35" t="str">
            <v>V.07.02.04</v>
          </cell>
          <cell r="B35" t="str">
            <v>Giáo viên mầm non (hạng II)</v>
          </cell>
        </row>
        <row r="36">
          <cell r="A36" t="str">
            <v>V.07.02.05</v>
          </cell>
          <cell r="B36" t="str">
            <v>Giáo viên mầm non (hạng III)</v>
          </cell>
        </row>
        <row r="37">
          <cell r="A37" t="str">
            <v>V.07.02.06</v>
          </cell>
          <cell r="B37" t="str">
            <v>Giáo viên mầm non (hạng IV)</v>
          </cell>
        </row>
        <row r="38">
          <cell r="A38" t="str">
            <v>V.07.03.07</v>
          </cell>
          <cell r="B38" t="str">
            <v>Giáo viên tiểu học (hạng II)</v>
          </cell>
        </row>
        <row r="39">
          <cell r="A39" t="str">
            <v>V.07.03.08</v>
          </cell>
          <cell r="B39" t="str">
            <v>Giáo viên tiểu học (hạng III)</v>
          </cell>
        </row>
        <row r="40">
          <cell r="A40" t="str">
            <v>V.07.03.09</v>
          </cell>
          <cell r="B40" t="str">
            <v>Giáo viên tiểu học (hạng IV)</v>
          </cell>
        </row>
        <row r="41">
          <cell r="A41" t="str">
            <v>V.07.04.10</v>
          </cell>
          <cell r="B41" t="str">
            <v>Giáo viên THCS (hạng I)</v>
          </cell>
        </row>
        <row r="42">
          <cell r="A42" t="str">
            <v>V.07.04.11</v>
          </cell>
          <cell r="B42" t="str">
            <v>Giáo viên THCS (hạng II)</v>
          </cell>
        </row>
        <row r="43">
          <cell r="A43" t="str">
            <v>V.07.04.12</v>
          </cell>
          <cell r="B43" t="str">
            <v>Giáo viên THCS (hạng III)</v>
          </cell>
        </row>
        <row r="44">
          <cell r="A44" t="str">
            <v>V.07.05.13</v>
          </cell>
          <cell r="B44" t="str">
            <v>Giáo viên THPT (hạng I)</v>
          </cell>
        </row>
        <row r="45">
          <cell r="A45" t="str">
            <v>V.07.05.14</v>
          </cell>
          <cell r="B45" t="str">
            <v>Giáo viên THPT (hạng II)</v>
          </cell>
        </row>
        <row r="46">
          <cell r="A46" t="str">
            <v>V.07.05.15</v>
          </cell>
          <cell r="B46" t="str">
            <v>Giáo viên THPT (hạng III)</v>
          </cell>
        </row>
        <row r="47">
          <cell r="A47" t="str">
            <v>V.08.05.13</v>
          </cell>
          <cell r="B47" t="str">
            <v>Điều dưỡng viên hạng IV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ÁN BỘ"/>
    </sheetNames>
    <sheetDataSet>
      <sheetData sheetId="0" refreshError="1">
        <row r="8">
          <cell r="F8">
            <v>1873</v>
          </cell>
          <cell r="G8" t="str">
            <v>51010000190157</v>
          </cell>
          <cell r="H8" t="str">
            <v>Ban Quản lý cơ sở II</v>
          </cell>
          <cell r="I8" t="str">
            <v>Khoa Du lịch và Công tác xã hội</v>
          </cell>
          <cell r="J8" t="str">
            <v>Nam</v>
          </cell>
          <cell r="K8">
            <v>1964</v>
          </cell>
          <cell r="L8">
            <v>23663</v>
          </cell>
          <cell r="M8">
            <v>58</v>
          </cell>
          <cell r="N8" t="str">
            <v>Kinh</v>
          </cell>
          <cell r="O8">
            <v>24016</v>
          </cell>
          <cell r="P8">
            <v>31717</v>
          </cell>
          <cell r="Q8" t="str">
            <v>Trường Đại học sư phạm Vinh</v>
          </cell>
          <cell r="R8" t="str">
            <v>BC</v>
          </cell>
          <cell r="S8">
            <v>0</v>
          </cell>
          <cell r="T8">
            <v>0</v>
          </cell>
          <cell r="U8">
            <v>0</v>
          </cell>
          <cell r="V8" t="str">
            <v>V.07.01.02</v>
          </cell>
          <cell r="W8" t="str">
            <v>Giảng viên chính (hạng II)</v>
          </cell>
          <cell r="X8" t="str">
            <v>Trưởng ban</v>
          </cell>
          <cell r="Y8">
            <v>0</v>
          </cell>
          <cell r="Z8">
            <v>0</v>
          </cell>
          <cell r="AA8">
            <v>7</v>
          </cell>
          <cell r="AB8">
            <v>0.5</v>
          </cell>
          <cell r="AC8">
            <v>6.4399999999999995</v>
          </cell>
          <cell r="AD8">
            <v>0</v>
          </cell>
          <cell r="AE8">
            <v>0</v>
          </cell>
          <cell r="AF8">
            <v>0</v>
          </cell>
          <cell r="AG8">
            <v>0</v>
          </cell>
          <cell r="AH8" t="e">
            <v>#VALUE!</v>
          </cell>
          <cell r="AI8">
            <v>0</v>
          </cell>
          <cell r="AJ8">
            <v>0</v>
          </cell>
          <cell r="AK8">
            <v>0</v>
          </cell>
          <cell r="AL8">
            <v>0</v>
          </cell>
          <cell r="AM8">
            <v>0</v>
          </cell>
          <cell r="AN8">
            <v>0</v>
          </cell>
          <cell r="AO8">
            <v>0</v>
          </cell>
          <cell r="AP8">
            <v>0</v>
          </cell>
          <cell r="AQ8">
            <v>0</v>
          </cell>
          <cell r="AR8">
            <v>0</v>
          </cell>
          <cell r="AS8">
            <v>0</v>
          </cell>
          <cell r="AT8">
            <v>0</v>
          </cell>
          <cell r="AU8">
            <v>6.9399999999999995</v>
          </cell>
          <cell r="AV8">
            <v>20</v>
          </cell>
          <cell r="AW8">
            <v>0</v>
          </cell>
          <cell r="AX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38822</v>
          </cell>
          <cell r="P9" t="str">
            <v xml:space="preserve">  -   -</v>
          </cell>
          <cell r="Q9">
            <v>0</v>
          </cell>
          <cell r="R9" t="str">
            <v>BC</v>
          </cell>
          <cell r="S9">
            <v>0</v>
          </cell>
          <cell r="T9">
            <v>0</v>
          </cell>
          <cell r="U9">
            <v>0</v>
          </cell>
          <cell r="V9" t="str">
            <v>V.07.01.03</v>
          </cell>
          <cell r="W9" t="str">
            <v>Giảng viên (hạng III)</v>
          </cell>
          <cell r="X9">
            <v>0</v>
          </cell>
          <cell r="Y9">
            <v>0</v>
          </cell>
          <cell r="Z9">
            <v>0</v>
          </cell>
          <cell r="AA9">
            <v>4</v>
          </cell>
          <cell r="AB9">
            <v>0</v>
          </cell>
          <cell r="AC9">
            <v>3.33</v>
          </cell>
          <cell r="AD9">
            <v>0</v>
          </cell>
          <cell r="AE9">
            <v>0</v>
          </cell>
          <cell r="AF9">
            <v>0</v>
          </cell>
          <cell r="AG9">
            <v>0</v>
          </cell>
          <cell r="AH9" t="e">
            <v>#VALUE!</v>
          </cell>
          <cell r="AI9">
            <v>0</v>
          </cell>
          <cell r="AJ9">
            <v>0</v>
          </cell>
          <cell r="AK9">
            <v>0</v>
          </cell>
          <cell r="AL9">
            <v>0</v>
          </cell>
          <cell r="AM9">
            <v>0</v>
          </cell>
          <cell r="AN9">
            <v>0</v>
          </cell>
          <cell r="AO9">
            <v>10</v>
          </cell>
          <cell r="AP9">
            <v>0</v>
          </cell>
          <cell r="AQ9">
            <v>0</v>
          </cell>
          <cell r="AR9">
            <v>0</v>
          </cell>
          <cell r="AS9">
            <v>0</v>
          </cell>
          <cell r="AT9">
            <v>0.33299999999999996</v>
          </cell>
          <cell r="AU9">
            <v>3.6630000000000003</v>
          </cell>
          <cell r="AV9">
            <v>25</v>
          </cell>
          <cell r="AW9">
            <v>0</v>
          </cell>
          <cell r="AX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40057</v>
          </cell>
          <cell r="P10">
            <v>43824</v>
          </cell>
          <cell r="Q10">
            <v>0</v>
          </cell>
          <cell r="R10" t="str">
            <v>BC</v>
          </cell>
          <cell r="S10">
            <v>0</v>
          </cell>
          <cell r="T10">
            <v>0</v>
          </cell>
          <cell r="U10">
            <v>0</v>
          </cell>
          <cell r="V10" t="str">
            <v>01.003</v>
          </cell>
          <cell r="W10" t="str">
            <v>Chuyên viên</v>
          </cell>
          <cell r="X10">
            <v>0</v>
          </cell>
          <cell r="Y10">
            <v>0</v>
          </cell>
          <cell r="Z10">
            <v>0</v>
          </cell>
          <cell r="AA10">
            <v>4</v>
          </cell>
          <cell r="AB10">
            <v>0</v>
          </cell>
          <cell r="AC10">
            <v>3.99</v>
          </cell>
          <cell r="AD10">
            <v>0</v>
          </cell>
          <cell r="AE10">
            <v>0</v>
          </cell>
          <cell r="AF10">
            <v>0</v>
          </cell>
          <cell r="AG10">
            <v>0</v>
          </cell>
          <cell r="AH10" t="e">
            <v>#VALUE!</v>
          </cell>
          <cell r="AI10">
            <v>0</v>
          </cell>
          <cell r="AJ10">
            <v>0</v>
          </cell>
          <cell r="AK10">
            <v>0</v>
          </cell>
          <cell r="AL10">
            <v>0</v>
          </cell>
          <cell r="AM10">
            <v>0</v>
          </cell>
          <cell r="AN10">
            <v>0</v>
          </cell>
          <cell r="AO10">
            <v>0</v>
          </cell>
          <cell r="AP10">
            <v>0</v>
          </cell>
          <cell r="AQ10">
            <v>0</v>
          </cell>
          <cell r="AR10">
            <v>0</v>
          </cell>
          <cell r="AS10">
            <v>0</v>
          </cell>
          <cell r="AT10">
            <v>0</v>
          </cell>
          <cell r="AU10">
            <v>3.99</v>
          </cell>
          <cell r="AV10">
            <v>20</v>
          </cell>
          <cell r="AW10">
            <v>0</v>
          </cell>
          <cell r="AX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38487</v>
          </cell>
          <cell r="P11">
            <v>39448</v>
          </cell>
          <cell r="Q11" t="str">
            <v>Trường Đại học Vinh</v>
          </cell>
          <cell r="R11" t="str">
            <v>BC</v>
          </cell>
          <cell r="S11">
            <v>0</v>
          </cell>
          <cell r="T11">
            <v>0</v>
          </cell>
          <cell r="U11">
            <v>0</v>
          </cell>
          <cell r="V11" t="str">
            <v>13.096</v>
          </cell>
          <cell r="W11" t="str">
            <v>Kỹ thuật viên</v>
          </cell>
          <cell r="X11">
            <v>0</v>
          </cell>
          <cell r="Y11">
            <v>0</v>
          </cell>
          <cell r="Z11">
            <v>0</v>
          </cell>
          <cell r="AA11">
            <v>3.5</v>
          </cell>
          <cell r="AB11">
            <v>0</v>
          </cell>
          <cell r="AC11">
            <v>3.2600000000000007</v>
          </cell>
          <cell r="AD11">
            <v>3.4600000000000009</v>
          </cell>
          <cell r="AE11" t="str">
            <v>1679/QĐ-ĐHV</v>
          </cell>
          <cell r="AF11">
            <v>44696</v>
          </cell>
          <cell r="AG11">
            <v>44682</v>
          </cell>
          <cell r="AH11" t="e">
            <v>#VALUE!</v>
          </cell>
          <cell r="AI11">
            <v>0</v>
          </cell>
          <cell r="AJ11">
            <v>0</v>
          </cell>
          <cell r="AK11">
            <v>0</v>
          </cell>
          <cell r="AL11">
            <v>0</v>
          </cell>
          <cell r="AM11">
            <v>0</v>
          </cell>
          <cell r="AN11">
            <v>0</v>
          </cell>
          <cell r="AO11">
            <v>0</v>
          </cell>
          <cell r="AP11">
            <v>0</v>
          </cell>
          <cell r="AQ11">
            <v>0</v>
          </cell>
          <cell r="AR11">
            <v>0</v>
          </cell>
          <cell r="AS11">
            <v>0</v>
          </cell>
          <cell r="AT11">
            <v>0</v>
          </cell>
          <cell r="AU11">
            <v>3.2600000000000007</v>
          </cell>
          <cell r="AV11">
            <v>20</v>
          </cell>
          <cell r="AW11">
            <v>0</v>
          </cell>
          <cell r="AX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39706</v>
          </cell>
          <cell r="P12">
            <v>40360</v>
          </cell>
          <cell r="Q12" t="str">
            <v>Trường Đại học Vinh</v>
          </cell>
          <cell r="R12" t="str">
            <v>BC</v>
          </cell>
          <cell r="S12">
            <v>0</v>
          </cell>
          <cell r="T12">
            <v>0</v>
          </cell>
          <cell r="U12">
            <v>0</v>
          </cell>
          <cell r="V12" t="str">
            <v>13.095</v>
          </cell>
          <cell r="W12" t="str">
            <v>Kỹ sư</v>
          </cell>
          <cell r="X12">
            <v>0</v>
          </cell>
          <cell r="Y12" t="str">
            <v>Tổ trưởng tổ CT</v>
          </cell>
          <cell r="Z12">
            <v>0</v>
          </cell>
          <cell r="AA12">
            <v>4.5</v>
          </cell>
          <cell r="AB12">
            <v>0</v>
          </cell>
          <cell r="AC12">
            <v>3.99</v>
          </cell>
          <cell r="AD12">
            <v>0</v>
          </cell>
          <cell r="AE12">
            <v>0</v>
          </cell>
          <cell r="AF12">
            <v>0</v>
          </cell>
          <cell r="AG12">
            <v>0</v>
          </cell>
          <cell r="AH12" t="e">
            <v>#VALUE!</v>
          </cell>
          <cell r="AI12">
            <v>0</v>
          </cell>
          <cell r="AJ12">
            <v>0</v>
          </cell>
          <cell r="AK12">
            <v>0</v>
          </cell>
          <cell r="AL12">
            <v>0</v>
          </cell>
          <cell r="AM12">
            <v>0</v>
          </cell>
          <cell r="AN12">
            <v>0</v>
          </cell>
          <cell r="AO12">
            <v>0</v>
          </cell>
          <cell r="AP12">
            <v>0</v>
          </cell>
          <cell r="AQ12">
            <v>0</v>
          </cell>
          <cell r="AR12">
            <v>0</v>
          </cell>
          <cell r="AS12">
            <v>0</v>
          </cell>
          <cell r="AT12">
            <v>0</v>
          </cell>
          <cell r="AU12">
            <v>3.99</v>
          </cell>
          <cell r="AV12">
            <v>20</v>
          </cell>
          <cell r="AW12">
            <v>0.1</v>
          </cell>
          <cell r="AX12">
            <v>0</v>
          </cell>
        </row>
        <row r="13">
          <cell r="F13">
            <v>1897</v>
          </cell>
          <cell r="G13" t="str">
            <v>51010000299407</v>
          </cell>
          <cell r="H13" t="str">
            <v>Ban Quản lý cơ sở II</v>
          </cell>
          <cell r="I13" t="str">
            <v>Tổ phục vụ</v>
          </cell>
          <cell r="J13" t="str">
            <v>Nữ</v>
          </cell>
          <cell r="K13">
            <v>1983</v>
          </cell>
          <cell r="L13">
            <v>30355</v>
          </cell>
          <cell r="M13">
            <v>39</v>
          </cell>
          <cell r="N13" t="str">
            <v>Kinh</v>
          </cell>
          <cell r="O13">
            <v>40817</v>
          </cell>
          <cell r="P13">
            <v>43966</v>
          </cell>
          <cell r="Q13" t="str">
            <v>Trường Đại học Vinh</v>
          </cell>
          <cell r="R13" t="str">
            <v>BC</v>
          </cell>
          <cell r="S13">
            <v>0</v>
          </cell>
          <cell r="T13">
            <v>0</v>
          </cell>
          <cell r="U13">
            <v>0</v>
          </cell>
          <cell r="V13" t="str">
            <v>01.003</v>
          </cell>
          <cell r="W13" t="str">
            <v>Chuyên viên</v>
          </cell>
          <cell r="X13">
            <v>0</v>
          </cell>
          <cell r="Y13">
            <v>0</v>
          </cell>
          <cell r="Z13">
            <v>0</v>
          </cell>
          <cell r="AA13">
            <v>4</v>
          </cell>
          <cell r="AB13">
            <v>0</v>
          </cell>
          <cell r="AC13">
            <v>3.33</v>
          </cell>
          <cell r="AD13">
            <v>0</v>
          </cell>
          <cell r="AE13">
            <v>0</v>
          </cell>
          <cell r="AF13">
            <v>0</v>
          </cell>
          <cell r="AG13">
            <v>0</v>
          </cell>
          <cell r="AH13" t="e">
            <v>#VALUE!</v>
          </cell>
          <cell r="AI13">
            <v>0</v>
          </cell>
          <cell r="AJ13">
            <v>0</v>
          </cell>
          <cell r="AK13">
            <v>0</v>
          </cell>
          <cell r="AL13">
            <v>0</v>
          </cell>
          <cell r="AM13">
            <v>0</v>
          </cell>
          <cell r="AN13">
            <v>0</v>
          </cell>
          <cell r="AO13">
            <v>0</v>
          </cell>
          <cell r="AP13">
            <v>0</v>
          </cell>
          <cell r="AQ13">
            <v>0</v>
          </cell>
          <cell r="AR13">
            <v>0</v>
          </cell>
          <cell r="AS13">
            <v>0</v>
          </cell>
          <cell r="AT13">
            <v>0</v>
          </cell>
          <cell r="AU13">
            <v>3.33</v>
          </cell>
          <cell r="AV13">
            <v>20</v>
          </cell>
          <cell r="AW13">
            <v>0</v>
          </cell>
          <cell r="AX13">
            <v>0</v>
          </cell>
        </row>
        <row r="14">
          <cell r="F14">
            <v>1380</v>
          </cell>
          <cell r="G14" t="str">
            <v>51010000196012</v>
          </cell>
          <cell r="H14" t="str">
            <v>Ban Quản lý cơ sở II</v>
          </cell>
          <cell r="I14" t="str">
            <v>Tổ Quản lý sinh viên</v>
          </cell>
          <cell r="J14" t="str">
            <v>Nữ</v>
          </cell>
          <cell r="K14">
            <v>1973</v>
          </cell>
          <cell r="L14">
            <v>26986</v>
          </cell>
          <cell r="M14">
            <v>49</v>
          </cell>
          <cell r="N14" t="str">
            <v>Kinh</v>
          </cell>
          <cell r="O14">
            <v>38078</v>
          </cell>
          <cell r="P14">
            <v>40360</v>
          </cell>
          <cell r="Q14" t="str">
            <v>Trường Đại học Vinh</v>
          </cell>
          <cell r="R14" t="str">
            <v>BC</v>
          </cell>
          <cell r="S14">
            <v>0</v>
          </cell>
          <cell r="T14">
            <v>0</v>
          </cell>
          <cell r="U14">
            <v>0</v>
          </cell>
          <cell r="V14" t="str">
            <v>01.004</v>
          </cell>
          <cell r="W14" t="str">
            <v>Cán sự</v>
          </cell>
          <cell r="X14">
            <v>0</v>
          </cell>
          <cell r="Y14">
            <v>0</v>
          </cell>
          <cell r="Z14">
            <v>0</v>
          </cell>
          <cell r="AA14">
            <v>3.5</v>
          </cell>
          <cell r="AB14">
            <v>0</v>
          </cell>
          <cell r="AC14">
            <v>3.0600000000000005</v>
          </cell>
          <cell r="AD14">
            <v>0</v>
          </cell>
          <cell r="AE14">
            <v>0</v>
          </cell>
          <cell r="AF14">
            <v>0</v>
          </cell>
          <cell r="AG14">
            <v>0</v>
          </cell>
          <cell r="AH14" t="e">
            <v>#VALUE!</v>
          </cell>
          <cell r="AI14">
            <v>0</v>
          </cell>
          <cell r="AJ14">
            <v>0</v>
          </cell>
          <cell r="AK14">
            <v>0</v>
          </cell>
          <cell r="AL14">
            <v>0</v>
          </cell>
          <cell r="AM14">
            <v>0</v>
          </cell>
          <cell r="AN14">
            <v>0</v>
          </cell>
          <cell r="AO14">
            <v>0</v>
          </cell>
          <cell r="AP14">
            <v>0</v>
          </cell>
          <cell r="AQ14">
            <v>0</v>
          </cell>
          <cell r="AR14">
            <v>0</v>
          </cell>
          <cell r="AS14">
            <v>0</v>
          </cell>
          <cell r="AT14">
            <v>0</v>
          </cell>
          <cell r="AU14">
            <v>3.0600000000000005</v>
          </cell>
          <cell r="AV14">
            <v>20</v>
          </cell>
          <cell r="AW14">
            <v>0</v>
          </cell>
          <cell r="AX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42310</v>
          </cell>
          <cell r="P15">
            <v>43824</v>
          </cell>
          <cell r="Q15" t="str">
            <v>Trường Đại học Vinh</v>
          </cell>
          <cell r="R15" t="str">
            <v>BC</v>
          </cell>
          <cell r="S15">
            <v>0</v>
          </cell>
          <cell r="T15">
            <v>0</v>
          </cell>
          <cell r="U15">
            <v>0</v>
          </cell>
          <cell r="V15" t="str">
            <v>16.119</v>
          </cell>
          <cell r="W15" t="str">
            <v>Y sĩ</v>
          </cell>
          <cell r="X15">
            <v>0</v>
          </cell>
          <cell r="Y15">
            <v>0</v>
          </cell>
          <cell r="Z15">
            <v>0</v>
          </cell>
          <cell r="AA15">
            <v>3.5</v>
          </cell>
          <cell r="AB15">
            <v>0</v>
          </cell>
          <cell r="AC15">
            <v>2.66</v>
          </cell>
          <cell r="AD15">
            <v>2.8600000000000003</v>
          </cell>
          <cell r="AE15" t="str">
            <v>1679/QĐ-ĐHV</v>
          </cell>
          <cell r="AF15">
            <v>44683</v>
          </cell>
          <cell r="AG15">
            <v>44682</v>
          </cell>
          <cell r="AH15" t="e">
            <v>#VALUE!</v>
          </cell>
          <cell r="AI15">
            <v>0</v>
          </cell>
          <cell r="AJ15">
            <v>0</v>
          </cell>
          <cell r="AK15">
            <v>0</v>
          </cell>
          <cell r="AL15">
            <v>0</v>
          </cell>
          <cell r="AM15">
            <v>0</v>
          </cell>
          <cell r="AN15">
            <v>0</v>
          </cell>
          <cell r="AO15">
            <v>0</v>
          </cell>
          <cell r="AP15">
            <v>0</v>
          </cell>
          <cell r="AQ15">
            <v>0</v>
          </cell>
          <cell r="AR15">
            <v>0</v>
          </cell>
          <cell r="AS15">
            <v>0</v>
          </cell>
          <cell r="AT15">
            <v>0</v>
          </cell>
          <cell r="AU15">
            <v>2.66</v>
          </cell>
          <cell r="AV15">
            <v>20</v>
          </cell>
          <cell r="AW15">
            <v>0</v>
          </cell>
          <cell r="AX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40968</v>
          </cell>
          <cell r="P16">
            <v>0</v>
          </cell>
          <cell r="Q16">
            <v>0</v>
          </cell>
          <cell r="R16" t="str">
            <v>HĐ 68</v>
          </cell>
          <cell r="S16">
            <v>0</v>
          </cell>
          <cell r="T16">
            <v>0</v>
          </cell>
          <cell r="U16">
            <v>0</v>
          </cell>
          <cell r="V16" t="str">
            <v>01.007</v>
          </cell>
          <cell r="W16" t="str">
            <v>Nhân viên kỹ thuật</v>
          </cell>
          <cell r="X16">
            <v>0</v>
          </cell>
          <cell r="Y16">
            <v>0</v>
          </cell>
          <cell r="Z16">
            <v>0</v>
          </cell>
          <cell r="AA16">
            <v>3.5</v>
          </cell>
          <cell r="AB16">
            <v>0</v>
          </cell>
          <cell r="AC16">
            <v>2.37</v>
          </cell>
          <cell r="AD16">
            <v>0</v>
          </cell>
          <cell r="AE16">
            <v>0</v>
          </cell>
          <cell r="AF16">
            <v>0</v>
          </cell>
          <cell r="AG16">
            <v>0</v>
          </cell>
          <cell r="AH16" t="e">
            <v>#VALUE!</v>
          </cell>
          <cell r="AI16">
            <v>0</v>
          </cell>
          <cell r="AJ16">
            <v>0</v>
          </cell>
          <cell r="AK16">
            <v>0</v>
          </cell>
          <cell r="AL16">
            <v>0</v>
          </cell>
          <cell r="AM16">
            <v>0</v>
          </cell>
          <cell r="AN16">
            <v>0</v>
          </cell>
          <cell r="AO16">
            <v>0</v>
          </cell>
          <cell r="AP16">
            <v>0</v>
          </cell>
          <cell r="AQ16">
            <v>0</v>
          </cell>
          <cell r="AR16">
            <v>0</v>
          </cell>
          <cell r="AS16">
            <v>0</v>
          </cell>
          <cell r="AT16">
            <v>0</v>
          </cell>
          <cell r="AU16">
            <v>2.37</v>
          </cell>
          <cell r="AV16">
            <v>20</v>
          </cell>
          <cell r="AW16">
            <v>0</v>
          </cell>
          <cell r="AX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37347</v>
          </cell>
          <cell r="P17">
            <v>38485</v>
          </cell>
          <cell r="Q17" t="str">
            <v>Trường Đại học Vinh</v>
          </cell>
          <cell r="R17" t="str">
            <v>BC</v>
          </cell>
          <cell r="S17">
            <v>0</v>
          </cell>
          <cell r="T17">
            <v>0</v>
          </cell>
          <cell r="U17">
            <v>0</v>
          </cell>
          <cell r="V17" t="str">
            <v>01.003</v>
          </cell>
          <cell r="W17" t="str">
            <v>Chuyên viên</v>
          </cell>
          <cell r="X17">
            <v>0</v>
          </cell>
          <cell r="Y17">
            <v>0</v>
          </cell>
          <cell r="Z17">
            <v>0</v>
          </cell>
          <cell r="AA17">
            <v>4</v>
          </cell>
          <cell r="AB17">
            <v>0</v>
          </cell>
          <cell r="AC17">
            <v>4.32</v>
          </cell>
          <cell r="AD17">
            <v>0</v>
          </cell>
          <cell r="AE17">
            <v>0</v>
          </cell>
          <cell r="AF17">
            <v>0</v>
          </cell>
          <cell r="AG17">
            <v>0</v>
          </cell>
          <cell r="AH17" t="e">
            <v>#VALUE!</v>
          </cell>
          <cell r="AI17">
            <v>0</v>
          </cell>
          <cell r="AJ17">
            <v>0</v>
          </cell>
          <cell r="AK17">
            <v>0</v>
          </cell>
          <cell r="AL17">
            <v>0</v>
          </cell>
          <cell r="AM17">
            <v>0</v>
          </cell>
          <cell r="AN17">
            <v>0</v>
          </cell>
          <cell r="AO17">
            <v>0</v>
          </cell>
          <cell r="AP17">
            <v>0</v>
          </cell>
          <cell r="AQ17">
            <v>0</v>
          </cell>
          <cell r="AR17">
            <v>0</v>
          </cell>
          <cell r="AS17">
            <v>0</v>
          </cell>
          <cell r="AT17">
            <v>0</v>
          </cell>
          <cell r="AU17">
            <v>4.32</v>
          </cell>
          <cell r="AV17">
            <v>20</v>
          </cell>
          <cell r="AW17">
            <v>0</v>
          </cell>
          <cell r="AX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40193</v>
          </cell>
          <cell r="P18">
            <v>43283</v>
          </cell>
          <cell r="Q18" t="str">
            <v>Trường Đại học Vinh</v>
          </cell>
          <cell r="R18" t="str">
            <v>BC</v>
          </cell>
          <cell r="S18">
            <v>0</v>
          </cell>
          <cell r="T18">
            <v>0</v>
          </cell>
          <cell r="U18">
            <v>0</v>
          </cell>
          <cell r="V18" t="str">
            <v>01.003</v>
          </cell>
          <cell r="W18" t="str">
            <v>Chuyên viên</v>
          </cell>
          <cell r="X18" t="str">
            <v>Phó Trưởng Ban</v>
          </cell>
          <cell r="Y18">
            <v>0</v>
          </cell>
          <cell r="Z18" t="str">
            <v>Phó Bí thư CB</v>
          </cell>
          <cell r="AA18">
            <v>6</v>
          </cell>
          <cell r="AB18">
            <v>0.4</v>
          </cell>
          <cell r="AC18">
            <v>3</v>
          </cell>
          <cell r="AD18">
            <v>0</v>
          </cell>
          <cell r="AE18">
            <v>0</v>
          </cell>
          <cell r="AF18">
            <v>0</v>
          </cell>
          <cell r="AG18">
            <v>0</v>
          </cell>
          <cell r="AH18" t="e">
            <v>#VALUE!</v>
          </cell>
          <cell r="AI18">
            <v>0</v>
          </cell>
          <cell r="AJ18">
            <v>0</v>
          </cell>
          <cell r="AK18">
            <v>0</v>
          </cell>
          <cell r="AL18">
            <v>0</v>
          </cell>
          <cell r="AM18">
            <v>0</v>
          </cell>
          <cell r="AN18">
            <v>0</v>
          </cell>
          <cell r="AO18">
            <v>0</v>
          </cell>
          <cell r="AP18">
            <v>0</v>
          </cell>
          <cell r="AQ18">
            <v>0</v>
          </cell>
          <cell r="AR18">
            <v>0</v>
          </cell>
          <cell r="AS18">
            <v>0</v>
          </cell>
          <cell r="AT18">
            <v>0</v>
          </cell>
          <cell r="AU18">
            <v>3.4</v>
          </cell>
          <cell r="AV18">
            <v>20</v>
          </cell>
          <cell r="AW18">
            <v>0</v>
          </cell>
          <cell r="AX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35311</v>
          </cell>
          <cell r="P19">
            <v>43966</v>
          </cell>
          <cell r="Q19" t="str">
            <v>Trường Đại học Vinh</v>
          </cell>
          <cell r="R19" t="str">
            <v>BC</v>
          </cell>
          <cell r="S19">
            <v>0</v>
          </cell>
          <cell r="T19">
            <v>0</v>
          </cell>
          <cell r="U19">
            <v>0</v>
          </cell>
          <cell r="V19" t="str">
            <v>13.096</v>
          </cell>
          <cell r="W19" t="str">
            <v>Kỹ thuật viên</v>
          </cell>
          <cell r="X19">
            <v>0</v>
          </cell>
          <cell r="Y19" t="str">
            <v>Tổ trưởng tổ CT</v>
          </cell>
          <cell r="Z19" t="str">
            <v>Phó CTCĐBp</v>
          </cell>
          <cell r="AA19">
            <v>4.5</v>
          </cell>
          <cell r="AB19">
            <v>0</v>
          </cell>
          <cell r="AC19">
            <v>4.0600000000000005</v>
          </cell>
          <cell r="AD19">
            <v>0</v>
          </cell>
          <cell r="AE19">
            <v>0</v>
          </cell>
          <cell r="AF19">
            <v>0</v>
          </cell>
          <cell r="AG19">
            <v>0</v>
          </cell>
          <cell r="AH19" t="e">
            <v>#VALUE!</v>
          </cell>
          <cell r="AI19">
            <v>5</v>
          </cell>
          <cell r="AJ19">
            <v>0</v>
          </cell>
          <cell r="AK19">
            <v>0</v>
          </cell>
          <cell r="AL19">
            <v>0</v>
          </cell>
          <cell r="AM19">
            <v>0</v>
          </cell>
          <cell r="AN19">
            <v>0.20300000000000004</v>
          </cell>
          <cell r="AO19">
            <v>0</v>
          </cell>
          <cell r="AP19">
            <v>0</v>
          </cell>
          <cell r="AQ19">
            <v>0</v>
          </cell>
          <cell r="AR19">
            <v>0</v>
          </cell>
          <cell r="AS19">
            <v>0</v>
          </cell>
          <cell r="AT19">
            <v>0</v>
          </cell>
          <cell r="AU19">
            <v>4.2630000000000008</v>
          </cell>
          <cell r="AV19">
            <v>20</v>
          </cell>
          <cell r="AW19">
            <v>0.1</v>
          </cell>
          <cell r="AX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36951</v>
          </cell>
          <cell r="P20">
            <v>38485</v>
          </cell>
          <cell r="Q20" t="str">
            <v>Trường Đại học Vinh</v>
          </cell>
          <cell r="R20" t="str">
            <v>BC</v>
          </cell>
          <cell r="S20">
            <v>0</v>
          </cell>
          <cell r="T20">
            <v>0</v>
          </cell>
          <cell r="U20">
            <v>0</v>
          </cell>
          <cell r="V20" t="str">
            <v>01.003</v>
          </cell>
          <cell r="W20" t="str">
            <v>Chuyên viên</v>
          </cell>
          <cell r="X20" t="str">
            <v>Phó Trưởng ban</v>
          </cell>
          <cell r="Y20">
            <v>0</v>
          </cell>
          <cell r="Z20">
            <v>0</v>
          </cell>
          <cell r="AA20">
            <v>6</v>
          </cell>
          <cell r="AB20">
            <v>0.4</v>
          </cell>
          <cell r="AC20">
            <v>4.32</v>
          </cell>
          <cell r="AD20">
            <v>0</v>
          </cell>
          <cell r="AE20">
            <v>0</v>
          </cell>
          <cell r="AF20">
            <v>0</v>
          </cell>
          <cell r="AG20">
            <v>0</v>
          </cell>
          <cell r="AH20" t="e">
            <v>#VALUE!</v>
          </cell>
          <cell r="AI20">
            <v>0</v>
          </cell>
          <cell r="AJ20">
            <v>0</v>
          </cell>
          <cell r="AK20">
            <v>0</v>
          </cell>
          <cell r="AL20">
            <v>0</v>
          </cell>
          <cell r="AM20">
            <v>0</v>
          </cell>
          <cell r="AN20">
            <v>0</v>
          </cell>
          <cell r="AO20">
            <v>0</v>
          </cell>
          <cell r="AP20">
            <v>0</v>
          </cell>
          <cell r="AQ20">
            <v>0</v>
          </cell>
          <cell r="AR20">
            <v>0</v>
          </cell>
          <cell r="AS20">
            <v>0</v>
          </cell>
          <cell r="AT20">
            <v>0</v>
          </cell>
          <cell r="AU20">
            <v>4.7200000000000006</v>
          </cell>
          <cell r="AV20">
            <v>20</v>
          </cell>
          <cell r="AW20">
            <v>0</v>
          </cell>
          <cell r="AX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39475</v>
          </cell>
          <cell r="P21">
            <v>0</v>
          </cell>
          <cell r="Q21">
            <v>0</v>
          </cell>
          <cell r="R21" t="str">
            <v>HĐ 68</v>
          </cell>
          <cell r="S21">
            <v>0</v>
          </cell>
          <cell r="T21">
            <v>0</v>
          </cell>
          <cell r="U21">
            <v>0</v>
          </cell>
          <cell r="V21" t="str">
            <v>01.011</v>
          </cell>
          <cell r="W21" t="str">
            <v>Nhân viên bảo vệ</v>
          </cell>
          <cell r="X21">
            <v>0</v>
          </cell>
          <cell r="Y21">
            <v>0</v>
          </cell>
          <cell r="Z21">
            <v>0</v>
          </cell>
          <cell r="AA21">
            <v>3.5</v>
          </cell>
          <cell r="AB21">
            <v>0</v>
          </cell>
          <cell r="AC21">
            <v>2.5800000000000005</v>
          </cell>
          <cell r="AD21">
            <v>0</v>
          </cell>
          <cell r="AE21">
            <v>0</v>
          </cell>
          <cell r="AF21">
            <v>0</v>
          </cell>
          <cell r="AG21">
            <v>0</v>
          </cell>
          <cell r="AH21" t="e">
            <v>#VALUE!</v>
          </cell>
          <cell r="AI21">
            <v>0</v>
          </cell>
          <cell r="AJ21">
            <v>0</v>
          </cell>
          <cell r="AK21">
            <v>0</v>
          </cell>
          <cell r="AL21">
            <v>0</v>
          </cell>
          <cell r="AM21">
            <v>0</v>
          </cell>
          <cell r="AN21">
            <v>0</v>
          </cell>
          <cell r="AO21">
            <v>0</v>
          </cell>
          <cell r="AP21">
            <v>0</v>
          </cell>
          <cell r="AQ21">
            <v>0</v>
          </cell>
          <cell r="AR21">
            <v>0</v>
          </cell>
          <cell r="AS21">
            <v>0</v>
          </cell>
          <cell r="AT21">
            <v>0</v>
          </cell>
          <cell r="AU21">
            <v>2.5800000000000005</v>
          </cell>
          <cell r="AV21">
            <v>20</v>
          </cell>
          <cell r="AW21">
            <v>0</v>
          </cell>
          <cell r="AX21">
            <v>0</v>
          </cell>
        </row>
        <row r="22">
          <cell r="F22">
            <v>2539</v>
          </cell>
          <cell r="G22" t="str">
            <v>51010000228988</v>
          </cell>
          <cell r="H22" t="str">
            <v>Ban Quản lý Đề án Ngoại ngữ Quốc gia</v>
          </cell>
          <cell r="I22">
            <v>0</v>
          </cell>
          <cell r="J22" t="str">
            <v>Nữ</v>
          </cell>
          <cell r="K22">
            <v>1986</v>
          </cell>
          <cell r="L22">
            <v>31642</v>
          </cell>
          <cell r="M22">
            <v>36</v>
          </cell>
          <cell r="N22" t="str">
            <v>Kinh</v>
          </cell>
          <cell r="O22">
            <v>43040</v>
          </cell>
          <cell r="P22">
            <v>43824</v>
          </cell>
          <cell r="Q22" t="str">
            <v>Trường Đại học Vinh</v>
          </cell>
          <cell r="R22" t="str">
            <v>BC</v>
          </cell>
          <cell r="S22">
            <v>0</v>
          </cell>
          <cell r="T22">
            <v>0</v>
          </cell>
          <cell r="U22">
            <v>0</v>
          </cell>
          <cell r="V22" t="str">
            <v>01.003</v>
          </cell>
          <cell r="W22" t="str">
            <v>Chuyên viên</v>
          </cell>
          <cell r="X22">
            <v>0</v>
          </cell>
          <cell r="Y22">
            <v>0</v>
          </cell>
          <cell r="Z22">
            <v>0</v>
          </cell>
          <cell r="AA22">
            <v>4</v>
          </cell>
          <cell r="AB22">
            <v>0</v>
          </cell>
          <cell r="AC22">
            <v>2.67</v>
          </cell>
          <cell r="AD22">
            <v>0</v>
          </cell>
          <cell r="AE22">
            <v>0</v>
          </cell>
          <cell r="AF22">
            <v>0</v>
          </cell>
          <cell r="AG22">
            <v>0</v>
          </cell>
          <cell r="AH22" t="e">
            <v>#VALUE!</v>
          </cell>
          <cell r="AI22">
            <v>0</v>
          </cell>
          <cell r="AJ22">
            <v>0</v>
          </cell>
          <cell r="AK22">
            <v>0</v>
          </cell>
          <cell r="AL22">
            <v>0</v>
          </cell>
          <cell r="AM22">
            <v>0</v>
          </cell>
          <cell r="AN22">
            <v>0</v>
          </cell>
          <cell r="AO22">
            <v>0</v>
          </cell>
          <cell r="AP22">
            <v>0</v>
          </cell>
          <cell r="AQ22">
            <v>0</v>
          </cell>
          <cell r="AR22">
            <v>0</v>
          </cell>
          <cell r="AS22">
            <v>0</v>
          </cell>
          <cell r="AT22">
            <v>0</v>
          </cell>
          <cell r="AU22">
            <v>2.67</v>
          </cell>
          <cell r="AV22">
            <v>20</v>
          </cell>
          <cell r="AW22">
            <v>0</v>
          </cell>
          <cell r="AX22">
            <v>0</v>
          </cell>
        </row>
        <row r="23">
          <cell r="F23">
            <v>1908</v>
          </cell>
          <cell r="G23" t="str">
            <v>51010000191178</v>
          </cell>
          <cell r="H23" t="str">
            <v>Khoa Giáo dục thể chất</v>
          </cell>
          <cell r="I23" t="str">
            <v>Bóng - Điền kinh</v>
          </cell>
          <cell r="J23" t="str">
            <v>Nam</v>
          </cell>
          <cell r="K23">
            <v>1971</v>
          </cell>
          <cell r="L23">
            <v>26145</v>
          </cell>
          <cell r="M23">
            <v>51</v>
          </cell>
          <cell r="N23" t="str">
            <v>Kinh</v>
          </cell>
          <cell r="O23">
            <v>34731</v>
          </cell>
          <cell r="P23">
            <v>34731</v>
          </cell>
          <cell r="Q23" t="str">
            <v>Trường Đại học Sư phạm Vinh</v>
          </cell>
          <cell r="R23" t="str">
            <v>BC</v>
          </cell>
          <cell r="S23">
            <v>0</v>
          </cell>
          <cell r="T23">
            <v>0</v>
          </cell>
          <cell r="U23">
            <v>0</v>
          </cell>
          <cell r="V23" t="str">
            <v>V.07.01.02</v>
          </cell>
          <cell r="W23" t="str">
            <v>Giảng viên chính (hạng II)</v>
          </cell>
          <cell r="X23">
            <v>0</v>
          </cell>
          <cell r="Y23" t="str">
            <v>Phó Trưởng bộ môn</v>
          </cell>
          <cell r="Z23" t="str">
            <v>Phó CTCĐBp</v>
          </cell>
          <cell r="AA23">
            <v>5</v>
          </cell>
          <cell r="AB23">
            <v>0.3</v>
          </cell>
          <cell r="AC23">
            <v>5.42</v>
          </cell>
          <cell r="AD23">
            <v>0</v>
          </cell>
          <cell r="AE23">
            <v>0</v>
          </cell>
          <cell r="AF23">
            <v>0</v>
          </cell>
          <cell r="AG23">
            <v>0</v>
          </cell>
          <cell r="AH23" t="e">
            <v>#VALUE!</v>
          </cell>
          <cell r="AI23">
            <v>0</v>
          </cell>
          <cell r="AJ23">
            <v>0</v>
          </cell>
          <cell r="AK23">
            <v>0</v>
          </cell>
          <cell r="AL23">
            <v>0</v>
          </cell>
          <cell r="AM23">
            <v>0</v>
          </cell>
          <cell r="AN23">
            <v>0</v>
          </cell>
          <cell r="AO23">
            <v>25</v>
          </cell>
          <cell r="AP23">
            <v>0</v>
          </cell>
          <cell r="AQ23">
            <v>0</v>
          </cell>
          <cell r="AR23">
            <v>0</v>
          </cell>
          <cell r="AS23">
            <v>0</v>
          </cell>
          <cell r="AT23">
            <v>1.43</v>
          </cell>
          <cell r="AU23">
            <v>7.1499999999999995</v>
          </cell>
          <cell r="AV23">
            <v>40</v>
          </cell>
          <cell r="AW23">
            <v>0</v>
          </cell>
          <cell r="AX23">
            <v>0</v>
          </cell>
        </row>
        <row r="24">
          <cell r="F24">
            <v>1907</v>
          </cell>
          <cell r="G24" t="str">
            <v>51010000190555</v>
          </cell>
          <cell r="H24" t="str">
            <v>Khoa Giáo dục thể chất</v>
          </cell>
          <cell r="I24" t="str">
            <v>Bóng - Điền kinh</v>
          </cell>
          <cell r="J24" t="str">
            <v>Nam</v>
          </cell>
          <cell r="K24">
            <v>1962</v>
          </cell>
          <cell r="L24">
            <v>22914</v>
          </cell>
          <cell r="M24">
            <v>60</v>
          </cell>
          <cell r="N24" t="str">
            <v>Kinh</v>
          </cell>
          <cell r="O24">
            <v>30590</v>
          </cell>
          <cell r="P24">
            <v>30590</v>
          </cell>
          <cell r="Q24" t="str">
            <v>Trường Đại học Sư phạm Vinh</v>
          </cell>
          <cell r="R24" t="str">
            <v>BC</v>
          </cell>
          <cell r="S24">
            <v>0</v>
          </cell>
          <cell r="T24">
            <v>0</v>
          </cell>
          <cell r="U24">
            <v>0</v>
          </cell>
          <cell r="V24" t="str">
            <v>V.07.01.02</v>
          </cell>
          <cell r="W24" t="str">
            <v>Giảng viên chính (hạng II)</v>
          </cell>
          <cell r="X24" t="str">
            <v>Phó Trưởng Khoa</v>
          </cell>
          <cell r="Y24">
            <v>0</v>
          </cell>
          <cell r="Z24">
            <v>0</v>
          </cell>
          <cell r="AA24">
            <v>6</v>
          </cell>
          <cell r="AB24">
            <v>0.4</v>
          </cell>
          <cell r="AC24">
            <v>6.1</v>
          </cell>
          <cell r="AD24">
            <v>0</v>
          </cell>
          <cell r="AE24">
            <v>0</v>
          </cell>
          <cell r="AF24">
            <v>0</v>
          </cell>
          <cell r="AG24">
            <v>0</v>
          </cell>
          <cell r="AH24" t="e">
            <v>#VALUE!</v>
          </cell>
          <cell r="AI24">
            <v>0</v>
          </cell>
          <cell r="AJ24">
            <v>0</v>
          </cell>
          <cell r="AK24">
            <v>0</v>
          </cell>
          <cell r="AL24">
            <v>0</v>
          </cell>
          <cell r="AM24">
            <v>0</v>
          </cell>
          <cell r="AN24">
            <v>0</v>
          </cell>
          <cell r="AO24">
            <v>36</v>
          </cell>
          <cell r="AP24">
            <v>0</v>
          </cell>
          <cell r="AQ24">
            <v>0</v>
          </cell>
          <cell r="AR24">
            <v>0</v>
          </cell>
          <cell r="AS24">
            <v>0</v>
          </cell>
          <cell r="AT24">
            <v>2.34</v>
          </cell>
          <cell r="AU24">
            <v>8.84</v>
          </cell>
          <cell r="AV24">
            <v>40</v>
          </cell>
          <cell r="AW24">
            <v>0</v>
          </cell>
          <cell r="AX24">
            <v>0</v>
          </cell>
        </row>
        <row r="25">
          <cell r="F25">
            <v>1176</v>
          </cell>
          <cell r="G25" t="str">
            <v>51010000190500</v>
          </cell>
          <cell r="H25" t="str">
            <v>Khoa Giáo dục thể chất</v>
          </cell>
          <cell r="I25" t="str">
            <v>Bóng - Điền kinh</v>
          </cell>
          <cell r="J25" t="str">
            <v>Nam</v>
          </cell>
          <cell r="K25">
            <v>1974</v>
          </cell>
          <cell r="L25">
            <v>27075</v>
          </cell>
          <cell r="M25">
            <v>48</v>
          </cell>
          <cell r="N25" t="str">
            <v>Kinh</v>
          </cell>
          <cell r="O25">
            <v>35643</v>
          </cell>
          <cell r="P25">
            <v>36557</v>
          </cell>
          <cell r="Q25" t="str">
            <v>Trường Đại học Sư phạm Vinh</v>
          </cell>
          <cell r="R25" t="str">
            <v>BC</v>
          </cell>
          <cell r="S25">
            <v>0</v>
          </cell>
          <cell r="T25">
            <v>0</v>
          </cell>
          <cell r="U25">
            <v>0</v>
          </cell>
          <cell r="V25" t="str">
            <v>V.07.01.03</v>
          </cell>
          <cell r="W25" t="str">
            <v>Giảng viên (hạng III)</v>
          </cell>
          <cell r="X25">
            <v>0</v>
          </cell>
          <cell r="Y25">
            <v>0</v>
          </cell>
          <cell r="Z25">
            <v>0</v>
          </cell>
          <cell r="AA25">
            <v>4</v>
          </cell>
          <cell r="AB25">
            <v>0</v>
          </cell>
          <cell r="AC25">
            <v>4.6500000000000004</v>
          </cell>
          <cell r="AD25">
            <v>0</v>
          </cell>
          <cell r="AE25">
            <v>0</v>
          </cell>
          <cell r="AF25">
            <v>0</v>
          </cell>
          <cell r="AG25">
            <v>0</v>
          </cell>
          <cell r="AH25" t="e">
            <v>#VALUE!</v>
          </cell>
          <cell r="AI25">
            <v>0</v>
          </cell>
          <cell r="AJ25">
            <v>0</v>
          </cell>
          <cell r="AK25">
            <v>0</v>
          </cell>
          <cell r="AL25">
            <v>0</v>
          </cell>
          <cell r="AM25">
            <v>0</v>
          </cell>
          <cell r="AN25">
            <v>0</v>
          </cell>
          <cell r="AO25">
            <v>22</v>
          </cell>
          <cell r="AP25">
            <v>0</v>
          </cell>
          <cell r="AQ25">
            <v>0</v>
          </cell>
          <cell r="AR25">
            <v>0</v>
          </cell>
          <cell r="AS25">
            <v>0</v>
          </cell>
          <cell r="AT25">
            <v>1.0230000000000001</v>
          </cell>
          <cell r="AU25">
            <v>5.673</v>
          </cell>
          <cell r="AV25">
            <v>40</v>
          </cell>
          <cell r="AW25">
            <v>0</v>
          </cell>
          <cell r="AX25">
            <v>0</v>
          </cell>
        </row>
        <row r="26">
          <cell r="F26">
            <v>1178</v>
          </cell>
          <cell r="G26" t="str">
            <v>51010000190953</v>
          </cell>
          <cell r="H26" t="str">
            <v>Khoa Giáo dục thể chất</v>
          </cell>
          <cell r="I26" t="str">
            <v>Bóng - Điền kinh</v>
          </cell>
          <cell r="J26" t="str">
            <v>Nữ</v>
          </cell>
          <cell r="K26">
            <v>1975</v>
          </cell>
          <cell r="L26">
            <v>27629</v>
          </cell>
          <cell r="M26">
            <v>47</v>
          </cell>
          <cell r="N26" t="str">
            <v>Kinh</v>
          </cell>
          <cell r="O26">
            <v>35339</v>
          </cell>
          <cell r="P26">
            <v>35977</v>
          </cell>
          <cell r="Q26" t="str">
            <v>Trường Đại học Sư phạm Vinh</v>
          </cell>
          <cell r="R26" t="str">
            <v>BC</v>
          </cell>
          <cell r="S26">
            <v>0</v>
          </cell>
          <cell r="T26">
            <v>0</v>
          </cell>
          <cell r="U26">
            <v>0</v>
          </cell>
          <cell r="V26" t="str">
            <v>V.07.01.03</v>
          </cell>
          <cell r="W26" t="str">
            <v>Giảng viên (hạng III)</v>
          </cell>
          <cell r="X26">
            <v>0</v>
          </cell>
          <cell r="Y26">
            <v>0</v>
          </cell>
          <cell r="Z26" t="str">
            <v>CT CĐ BP</v>
          </cell>
          <cell r="AA26">
            <v>5</v>
          </cell>
          <cell r="AB26">
            <v>0</v>
          </cell>
          <cell r="AC26">
            <v>4.9800000000000004</v>
          </cell>
          <cell r="AD26">
            <v>0</v>
          </cell>
          <cell r="AE26">
            <v>0</v>
          </cell>
          <cell r="AF26">
            <v>0</v>
          </cell>
          <cell r="AG26">
            <v>0</v>
          </cell>
          <cell r="AH26" t="e">
            <v>#VALUE!</v>
          </cell>
          <cell r="AI26">
            <v>0</v>
          </cell>
          <cell r="AJ26">
            <v>0</v>
          </cell>
          <cell r="AK26">
            <v>0</v>
          </cell>
          <cell r="AL26">
            <v>0</v>
          </cell>
          <cell r="AM26">
            <v>0</v>
          </cell>
          <cell r="AN26">
            <v>0</v>
          </cell>
          <cell r="AO26">
            <v>23</v>
          </cell>
          <cell r="AP26">
            <v>0</v>
          </cell>
          <cell r="AQ26">
            <v>0</v>
          </cell>
          <cell r="AR26">
            <v>0</v>
          </cell>
          <cell r="AS26">
            <v>0</v>
          </cell>
          <cell r="AT26">
            <v>1.1454</v>
          </cell>
          <cell r="AU26">
            <v>6.1254000000000008</v>
          </cell>
          <cell r="AV26">
            <v>40</v>
          </cell>
          <cell r="AW26">
            <v>0</v>
          </cell>
          <cell r="AX26">
            <v>0</v>
          </cell>
        </row>
        <row r="27">
          <cell r="F27">
            <v>1177</v>
          </cell>
          <cell r="G27" t="str">
            <v>51010000191099</v>
          </cell>
          <cell r="H27" t="str">
            <v>Khoa Giáo dục thể chất</v>
          </cell>
          <cell r="I27" t="str">
            <v>Bóng - Điền kinh</v>
          </cell>
          <cell r="J27" t="str">
            <v>Nam</v>
          </cell>
          <cell r="K27">
            <v>1974</v>
          </cell>
          <cell r="L27">
            <v>27230</v>
          </cell>
          <cell r="M27">
            <v>48</v>
          </cell>
          <cell r="N27" t="str">
            <v>Kinh</v>
          </cell>
          <cell r="O27">
            <v>35643</v>
          </cell>
          <cell r="P27">
            <v>35643</v>
          </cell>
          <cell r="Q27" t="str">
            <v>Trường Đại học Sư phạm Vinh</v>
          </cell>
          <cell r="R27" t="str">
            <v>BC</v>
          </cell>
          <cell r="S27">
            <v>0</v>
          </cell>
          <cell r="T27">
            <v>0</v>
          </cell>
          <cell r="U27">
            <v>0</v>
          </cell>
          <cell r="V27" t="str">
            <v>V.07.01.02</v>
          </cell>
          <cell r="W27" t="str">
            <v>Giảng viên chính (hạng II)</v>
          </cell>
          <cell r="X27" t="str">
            <v>Phó Trưởng Khoa</v>
          </cell>
          <cell r="Y27" t="str">
            <v>Trưởng Bộ môn</v>
          </cell>
          <cell r="Z27">
            <v>0</v>
          </cell>
          <cell r="AA27">
            <v>6</v>
          </cell>
          <cell r="AB27">
            <v>0.4</v>
          </cell>
          <cell r="AC27">
            <v>5.08</v>
          </cell>
          <cell r="AD27">
            <v>0</v>
          </cell>
          <cell r="AE27">
            <v>0</v>
          </cell>
          <cell r="AF27">
            <v>0</v>
          </cell>
          <cell r="AG27">
            <v>0</v>
          </cell>
          <cell r="AH27" t="e">
            <v>#VALUE!</v>
          </cell>
          <cell r="AI27">
            <v>0</v>
          </cell>
          <cell r="AJ27">
            <v>0</v>
          </cell>
          <cell r="AK27">
            <v>0</v>
          </cell>
          <cell r="AL27">
            <v>0</v>
          </cell>
          <cell r="AM27">
            <v>0</v>
          </cell>
          <cell r="AN27">
            <v>0</v>
          </cell>
          <cell r="AO27">
            <v>18</v>
          </cell>
          <cell r="AP27">
            <v>0</v>
          </cell>
          <cell r="AQ27">
            <v>0</v>
          </cell>
          <cell r="AR27">
            <v>0</v>
          </cell>
          <cell r="AS27">
            <v>0</v>
          </cell>
          <cell r="AT27">
            <v>0.98640000000000017</v>
          </cell>
          <cell r="AU27">
            <v>6.4664000000000001</v>
          </cell>
          <cell r="AV27">
            <v>40</v>
          </cell>
          <cell r="AW27">
            <v>0</v>
          </cell>
          <cell r="AX27">
            <v>0</v>
          </cell>
        </row>
        <row r="28">
          <cell r="F28">
            <v>1182</v>
          </cell>
          <cell r="G28" t="str">
            <v>51010000304860</v>
          </cell>
          <cell r="H28" t="str">
            <v>Khoa Giáo dục thể chất</v>
          </cell>
          <cell r="I28" t="str">
            <v>Bóng - Điền kinh</v>
          </cell>
          <cell r="J28" t="str">
            <v>Nam</v>
          </cell>
          <cell r="K28">
            <v>1990</v>
          </cell>
          <cell r="L28">
            <v>32951</v>
          </cell>
          <cell r="M28">
            <v>32</v>
          </cell>
          <cell r="N28" t="str">
            <v>Kinh</v>
          </cell>
          <cell r="O28">
            <v>40910</v>
          </cell>
          <cell r="P28">
            <v>42887</v>
          </cell>
          <cell r="Q28" t="str">
            <v>Trường Đại học Vinh</v>
          </cell>
          <cell r="R28" t="str">
            <v>BC</v>
          </cell>
          <cell r="S28">
            <v>0</v>
          </cell>
          <cell r="T28">
            <v>0</v>
          </cell>
          <cell r="U28">
            <v>0</v>
          </cell>
          <cell r="V28" t="str">
            <v>V.07.01.03</v>
          </cell>
          <cell r="W28" t="str">
            <v>Giảng viên (hạng III)</v>
          </cell>
          <cell r="X28">
            <v>0</v>
          </cell>
          <cell r="Y28">
            <v>0</v>
          </cell>
          <cell r="Z28" t="str">
            <v>Bí thư LCĐ</v>
          </cell>
          <cell r="AA28">
            <v>5</v>
          </cell>
          <cell r="AB28">
            <v>0</v>
          </cell>
          <cell r="AC28">
            <v>3.33</v>
          </cell>
          <cell r="AD28">
            <v>0</v>
          </cell>
          <cell r="AE28">
            <v>0</v>
          </cell>
          <cell r="AF28">
            <v>0</v>
          </cell>
          <cell r="AG28">
            <v>0</v>
          </cell>
          <cell r="AH28" t="e">
            <v>#VALUE!</v>
          </cell>
          <cell r="AI28">
            <v>0</v>
          </cell>
          <cell r="AJ28">
            <v>0</v>
          </cell>
          <cell r="AK28">
            <v>0</v>
          </cell>
          <cell r="AL28">
            <v>0</v>
          </cell>
          <cell r="AM28">
            <v>0</v>
          </cell>
          <cell r="AN28">
            <v>0</v>
          </cell>
          <cell r="AO28">
            <v>7</v>
          </cell>
          <cell r="AP28">
            <v>0</v>
          </cell>
          <cell r="AQ28">
            <v>0</v>
          </cell>
          <cell r="AR28">
            <v>0</v>
          </cell>
          <cell r="AS28">
            <v>0</v>
          </cell>
          <cell r="AT28">
            <v>0.23310000000000003</v>
          </cell>
          <cell r="AU28">
            <v>3.5630999999999999</v>
          </cell>
          <cell r="AV28">
            <v>40</v>
          </cell>
          <cell r="AW28">
            <v>0</v>
          </cell>
          <cell r="AX28">
            <v>0</v>
          </cell>
        </row>
        <row r="29">
          <cell r="F29">
            <v>1180</v>
          </cell>
          <cell r="G29" t="str">
            <v>51010000190290</v>
          </cell>
          <cell r="H29" t="str">
            <v>Khoa Giáo dục thể chất</v>
          </cell>
          <cell r="I29" t="str">
            <v>Bóng - Điền kinh</v>
          </cell>
          <cell r="J29" t="str">
            <v>Nam</v>
          </cell>
          <cell r="K29">
            <v>1974</v>
          </cell>
          <cell r="L29">
            <v>27121</v>
          </cell>
          <cell r="M29">
            <v>48</v>
          </cell>
          <cell r="N29" t="str">
            <v>Kinh</v>
          </cell>
          <cell r="O29">
            <v>35018</v>
          </cell>
          <cell r="P29">
            <v>35370</v>
          </cell>
          <cell r="Q29" t="str">
            <v>Trường Đại học Sư phạm Vinh</v>
          </cell>
          <cell r="R29" t="str">
            <v>BC</v>
          </cell>
          <cell r="S29">
            <v>0</v>
          </cell>
          <cell r="T29">
            <v>0</v>
          </cell>
          <cell r="U29">
            <v>0</v>
          </cell>
          <cell r="V29" t="str">
            <v>V.07.01.03</v>
          </cell>
          <cell r="W29" t="str">
            <v>Giảng viên (hạng III)</v>
          </cell>
          <cell r="X29">
            <v>0</v>
          </cell>
          <cell r="Y29">
            <v>0</v>
          </cell>
          <cell r="Z29">
            <v>0</v>
          </cell>
          <cell r="AA29">
            <v>4</v>
          </cell>
          <cell r="AB29">
            <v>0</v>
          </cell>
          <cell r="AC29">
            <v>4.9800000000000004</v>
          </cell>
          <cell r="AD29">
            <v>0</v>
          </cell>
          <cell r="AE29">
            <v>0</v>
          </cell>
          <cell r="AF29">
            <v>0</v>
          </cell>
          <cell r="AG29">
            <v>0</v>
          </cell>
          <cell r="AH29" t="e">
            <v>#VALUE!</v>
          </cell>
          <cell r="AI29">
            <v>0</v>
          </cell>
          <cell r="AJ29">
            <v>0</v>
          </cell>
          <cell r="AK29">
            <v>0</v>
          </cell>
          <cell r="AL29">
            <v>0</v>
          </cell>
          <cell r="AM29">
            <v>0</v>
          </cell>
          <cell r="AN29">
            <v>0</v>
          </cell>
          <cell r="AO29">
            <v>24</v>
          </cell>
          <cell r="AP29">
            <v>0</v>
          </cell>
          <cell r="AQ29">
            <v>0</v>
          </cell>
          <cell r="AR29">
            <v>0</v>
          </cell>
          <cell r="AS29">
            <v>0</v>
          </cell>
          <cell r="AT29">
            <v>1.1952</v>
          </cell>
          <cell r="AU29">
            <v>6.1752000000000002</v>
          </cell>
          <cell r="AV29">
            <v>40</v>
          </cell>
          <cell r="AW29">
            <v>0</v>
          </cell>
          <cell r="AX29">
            <v>0</v>
          </cell>
        </row>
        <row r="30">
          <cell r="F30">
            <v>1181</v>
          </cell>
          <cell r="G30" t="str">
            <v>51010000191901</v>
          </cell>
          <cell r="H30" t="str">
            <v>Khoa Giáo dục thể chất</v>
          </cell>
          <cell r="I30" t="str">
            <v>Bóng - Điền kinh</v>
          </cell>
          <cell r="J30" t="str">
            <v>Nam</v>
          </cell>
          <cell r="K30">
            <v>1981</v>
          </cell>
          <cell r="L30">
            <v>29673</v>
          </cell>
          <cell r="M30">
            <v>41</v>
          </cell>
          <cell r="N30" t="str">
            <v>Kinh</v>
          </cell>
          <cell r="O30">
            <v>38018</v>
          </cell>
          <cell r="P30">
            <v>38587</v>
          </cell>
          <cell r="Q30" t="str">
            <v>Trường Đại học Vinh</v>
          </cell>
          <cell r="R30" t="str">
            <v>BC</v>
          </cell>
          <cell r="S30">
            <v>0</v>
          </cell>
          <cell r="T30">
            <v>0</v>
          </cell>
          <cell r="U30">
            <v>0</v>
          </cell>
          <cell r="V30" t="str">
            <v>V.07.01.03</v>
          </cell>
          <cell r="W30" t="str">
            <v>Giảng viên (hạng III)</v>
          </cell>
          <cell r="X30">
            <v>0</v>
          </cell>
          <cell r="Y30">
            <v>0</v>
          </cell>
          <cell r="Z30">
            <v>0</v>
          </cell>
          <cell r="AA30">
            <v>4</v>
          </cell>
          <cell r="AB30">
            <v>0</v>
          </cell>
          <cell r="AC30">
            <v>3.99</v>
          </cell>
          <cell r="AD30">
            <v>0</v>
          </cell>
          <cell r="AE30">
            <v>0</v>
          </cell>
          <cell r="AF30">
            <v>0</v>
          </cell>
          <cell r="AG30">
            <v>0</v>
          </cell>
          <cell r="AH30" t="e">
            <v>#VALUE!</v>
          </cell>
          <cell r="AI30">
            <v>0</v>
          </cell>
          <cell r="AJ30">
            <v>0</v>
          </cell>
          <cell r="AK30">
            <v>0</v>
          </cell>
          <cell r="AL30">
            <v>0</v>
          </cell>
          <cell r="AM30">
            <v>0</v>
          </cell>
          <cell r="AN30">
            <v>0</v>
          </cell>
          <cell r="AO30">
            <v>15</v>
          </cell>
          <cell r="AP30">
            <v>0</v>
          </cell>
          <cell r="AQ30">
            <v>0</v>
          </cell>
          <cell r="AR30">
            <v>0</v>
          </cell>
          <cell r="AS30">
            <v>0</v>
          </cell>
          <cell r="AT30">
            <v>0.59850000000000003</v>
          </cell>
          <cell r="AU30">
            <v>4.5884999999999998</v>
          </cell>
          <cell r="AV30">
            <v>40</v>
          </cell>
          <cell r="AW30">
            <v>0</v>
          </cell>
          <cell r="AX30">
            <v>0</v>
          </cell>
        </row>
        <row r="31">
          <cell r="F31">
            <v>1186</v>
          </cell>
          <cell r="G31" t="str">
            <v>51010000190689</v>
          </cell>
          <cell r="H31" t="str">
            <v>Khoa Giáo dục thể chất</v>
          </cell>
          <cell r="I31" t="str">
            <v>Phương pháp giảng dạy giáo dục thể chất</v>
          </cell>
          <cell r="J31" t="str">
            <v>Nữ</v>
          </cell>
          <cell r="K31">
            <v>1973</v>
          </cell>
          <cell r="L31">
            <v>26782</v>
          </cell>
          <cell r="M31">
            <v>49</v>
          </cell>
          <cell r="N31" t="str">
            <v>Kinh</v>
          </cell>
          <cell r="O31">
            <v>35231</v>
          </cell>
          <cell r="P31">
            <v>36008</v>
          </cell>
          <cell r="Q31" t="str">
            <v>Trường Đại học Sư phạm Vinh</v>
          </cell>
          <cell r="R31" t="str">
            <v>BC</v>
          </cell>
          <cell r="S31">
            <v>0</v>
          </cell>
          <cell r="T31">
            <v>0</v>
          </cell>
          <cell r="U31">
            <v>0</v>
          </cell>
          <cell r="V31" t="str">
            <v>V.07.01.02</v>
          </cell>
          <cell r="W31" t="str">
            <v>Giảng viên chính (hạng II)</v>
          </cell>
          <cell r="X31">
            <v>0</v>
          </cell>
          <cell r="Y31">
            <v>0</v>
          </cell>
          <cell r="Z31">
            <v>0</v>
          </cell>
          <cell r="AA31">
            <v>5</v>
          </cell>
          <cell r="AB31">
            <v>0</v>
          </cell>
          <cell r="AC31">
            <v>5.42</v>
          </cell>
          <cell r="AD31">
            <v>0</v>
          </cell>
          <cell r="AE31">
            <v>0</v>
          </cell>
          <cell r="AF31">
            <v>0</v>
          </cell>
          <cell r="AG31">
            <v>0</v>
          </cell>
          <cell r="AH31" t="e">
            <v>#VALUE!</v>
          </cell>
          <cell r="AI31">
            <v>0</v>
          </cell>
          <cell r="AJ31">
            <v>0</v>
          </cell>
          <cell r="AK31">
            <v>0</v>
          </cell>
          <cell r="AL31">
            <v>0</v>
          </cell>
          <cell r="AM31">
            <v>0</v>
          </cell>
          <cell r="AN31">
            <v>0</v>
          </cell>
          <cell r="AO31">
            <v>23</v>
          </cell>
          <cell r="AP31">
            <v>24</v>
          </cell>
          <cell r="AQ31" t="str">
            <v>1678/QĐ-ĐHV</v>
          </cell>
          <cell r="AR31">
            <v>44713</v>
          </cell>
          <cell r="AS31">
            <v>44713</v>
          </cell>
          <cell r="AT31">
            <v>1.2465999999999999</v>
          </cell>
          <cell r="AU31">
            <v>6.6665999999999999</v>
          </cell>
          <cell r="AV31">
            <v>40</v>
          </cell>
          <cell r="AW31">
            <v>0</v>
          </cell>
          <cell r="AX31">
            <v>0</v>
          </cell>
        </row>
        <row r="32">
          <cell r="F32">
            <v>1187</v>
          </cell>
          <cell r="G32" t="str">
            <v>51010000191530</v>
          </cell>
          <cell r="H32" t="str">
            <v>Khoa Giáo dục thể chất</v>
          </cell>
          <cell r="I32" t="str">
            <v>Phương pháp giảng dạy giáo dục thể chất</v>
          </cell>
          <cell r="J32" t="str">
            <v>Nữ</v>
          </cell>
          <cell r="K32">
            <v>1986</v>
          </cell>
          <cell r="L32">
            <v>31627</v>
          </cell>
          <cell r="M32">
            <v>36</v>
          </cell>
          <cell r="N32" t="str">
            <v>Kinh</v>
          </cell>
          <cell r="O32">
            <v>40060</v>
          </cell>
          <cell r="P32">
            <v>40969</v>
          </cell>
          <cell r="Q32" t="str">
            <v>Trường Đại học Vinh</v>
          </cell>
          <cell r="R32" t="str">
            <v>BC</v>
          </cell>
          <cell r="S32">
            <v>0</v>
          </cell>
          <cell r="T32">
            <v>0</v>
          </cell>
          <cell r="U32">
            <v>0</v>
          </cell>
          <cell r="V32" t="str">
            <v>V.07.01.03</v>
          </cell>
          <cell r="W32" t="str">
            <v>Giảng viên (hạng III)</v>
          </cell>
          <cell r="X32">
            <v>0</v>
          </cell>
          <cell r="Y32">
            <v>0</v>
          </cell>
          <cell r="Z32">
            <v>0</v>
          </cell>
          <cell r="AA32">
            <v>4</v>
          </cell>
          <cell r="AB32">
            <v>0</v>
          </cell>
          <cell r="AC32">
            <v>3.33</v>
          </cell>
          <cell r="AD32">
            <v>0</v>
          </cell>
          <cell r="AE32">
            <v>0</v>
          </cell>
          <cell r="AF32">
            <v>0</v>
          </cell>
          <cell r="AG32">
            <v>0</v>
          </cell>
          <cell r="AH32" t="e">
            <v>#VALUE!</v>
          </cell>
          <cell r="AI32">
            <v>0</v>
          </cell>
          <cell r="AJ32">
            <v>0</v>
          </cell>
          <cell r="AK32">
            <v>0</v>
          </cell>
          <cell r="AL32">
            <v>0</v>
          </cell>
          <cell r="AM32">
            <v>0</v>
          </cell>
          <cell r="AN32">
            <v>0</v>
          </cell>
          <cell r="AO32">
            <v>11</v>
          </cell>
          <cell r="AP32">
            <v>0</v>
          </cell>
          <cell r="AQ32">
            <v>0</v>
          </cell>
          <cell r="AR32">
            <v>0</v>
          </cell>
          <cell r="AS32">
            <v>0</v>
          </cell>
          <cell r="AT32">
            <v>0.36630000000000001</v>
          </cell>
          <cell r="AU32">
            <v>3.6962999999999999</v>
          </cell>
          <cell r="AV32">
            <v>40</v>
          </cell>
          <cell r="AW32">
            <v>0</v>
          </cell>
          <cell r="AX32">
            <v>0</v>
          </cell>
        </row>
        <row r="33">
          <cell r="F33">
            <v>1185</v>
          </cell>
          <cell r="G33" t="str">
            <v>51010000192560</v>
          </cell>
          <cell r="H33" t="str">
            <v>Khoa Giáo dục thể chất</v>
          </cell>
          <cell r="I33" t="str">
            <v>Phương pháp giảng dạy giáo dục thể chất</v>
          </cell>
          <cell r="J33" t="str">
            <v>Nam</v>
          </cell>
          <cell r="K33">
            <v>1963</v>
          </cell>
          <cell r="L33">
            <v>23073</v>
          </cell>
          <cell r="M33">
            <v>59</v>
          </cell>
          <cell r="N33" t="str">
            <v>Kinh</v>
          </cell>
          <cell r="O33">
            <v>35018</v>
          </cell>
          <cell r="P33">
            <v>32905</v>
          </cell>
          <cell r="Q33" t="str">
            <v>Trường THPT Quỳ Châu - Phòng GD huyện Quỳ Châu</v>
          </cell>
          <cell r="R33" t="str">
            <v>BC</v>
          </cell>
          <cell r="S33">
            <v>0</v>
          </cell>
          <cell r="T33">
            <v>0</v>
          </cell>
          <cell r="U33">
            <v>0</v>
          </cell>
          <cell r="V33" t="str">
            <v>V.07.01.02</v>
          </cell>
          <cell r="W33" t="str">
            <v>Giảng viên chính (hạng II)</v>
          </cell>
          <cell r="X33" t="str">
            <v>Trưởng Khoa</v>
          </cell>
          <cell r="Y33">
            <v>0</v>
          </cell>
          <cell r="Z33" t="str">
            <v>Bí thư CB</v>
          </cell>
          <cell r="AA33">
            <v>7</v>
          </cell>
          <cell r="AB33">
            <v>0.5</v>
          </cell>
          <cell r="AC33">
            <v>6.1</v>
          </cell>
          <cell r="AD33">
            <v>0</v>
          </cell>
          <cell r="AE33">
            <v>0</v>
          </cell>
          <cell r="AF33">
            <v>0</v>
          </cell>
          <cell r="AG33">
            <v>0</v>
          </cell>
          <cell r="AH33" t="e">
            <v>#VALUE!</v>
          </cell>
          <cell r="AI33">
            <v>0</v>
          </cell>
          <cell r="AJ33">
            <v>0</v>
          </cell>
          <cell r="AK33">
            <v>0</v>
          </cell>
          <cell r="AL33">
            <v>0</v>
          </cell>
          <cell r="AM33">
            <v>0</v>
          </cell>
          <cell r="AN33">
            <v>0</v>
          </cell>
          <cell r="AO33">
            <v>31</v>
          </cell>
          <cell r="AP33">
            <v>0</v>
          </cell>
          <cell r="AQ33">
            <v>0</v>
          </cell>
          <cell r="AR33">
            <v>0</v>
          </cell>
          <cell r="AS33">
            <v>0</v>
          </cell>
          <cell r="AT33">
            <v>2.0459999999999998</v>
          </cell>
          <cell r="AU33">
            <v>8.645999999999999</v>
          </cell>
          <cell r="AV33">
            <v>40</v>
          </cell>
          <cell r="AW33">
            <v>0</v>
          </cell>
          <cell r="AX33">
            <v>0</v>
          </cell>
        </row>
        <row r="34">
          <cell r="F34">
            <v>1179</v>
          </cell>
          <cell r="G34" t="str">
            <v>51010000190467</v>
          </cell>
          <cell r="H34" t="str">
            <v>Khoa Giáo dục thể chất</v>
          </cell>
          <cell r="I34" t="str">
            <v>Phương pháp giảng dạy giáo dục thể chất</v>
          </cell>
          <cell r="J34" t="str">
            <v>Nam</v>
          </cell>
          <cell r="K34">
            <v>1982</v>
          </cell>
          <cell r="L34">
            <v>29984</v>
          </cell>
          <cell r="M34">
            <v>40</v>
          </cell>
          <cell r="N34" t="str">
            <v>Kinh</v>
          </cell>
          <cell r="O34">
            <v>38169</v>
          </cell>
          <cell r="P34">
            <v>38924</v>
          </cell>
          <cell r="Q34" t="str">
            <v>Trường Đại học Vinh</v>
          </cell>
          <cell r="R34" t="str">
            <v>BC</v>
          </cell>
          <cell r="S34">
            <v>0</v>
          </cell>
          <cell r="T34">
            <v>0</v>
          </cell>
          <cell r="U34">
            <v>0</v>
          </cell>
          <cell r="V34" t="str">
            <v>V.07.01.02</v>
          </cell>
          <cell r="W34" t="str">
            <v>Giảng viên chính (hạng II)</v>
          </cell>
          <cell r="X34">
            <v>0</v>
          </cell>
          <cell r="Y34" t="str">
            <v>Trưởng Bộ môn</v>
          </cell>
          <cell r="Z34">
            <v>0</v>
          </cell>
          <cell r="AA34">
            <v>5.5</v>
          </cell>
          <cell r="AB34">
            <v>0.4</v>
          </cell>
          <cell r="AC34">
            <v>4.4000000000000004</v>
          </cell>
          <cell r="AD34">
            <v>0</v>
          </cell>
          <cell r="AE34">
            <v>0</v>
          </cell>
          <cell r="AF34">
            <v>0</v>
          </cell>
          <cell r="AG34">
            <v>0</v>
          </cell>
          <cell r="AH34" t="e">
            <v>#VALUE!</v>
          </cell>
          <cell r="AI34">
            <v>0</v>
          </cell>
          <cell r="AJ34">
            <v>0</v>
          </cell>
          <cell r="AK34">
            <v>0</v>
          </cell>
          <cell r="AL34">
            <v>0</v>
          </cell>
          <cell r="AM34">
            <v>0</v>
          </cell>
          <cell r="AN34">
            <v>0</v>
          </cell>
          <cell r="AO34">
            <v>11</v>
          </cell>
          <cell r="AP34">
            <v>12</v>
          </cell>
          <cell r="AQ34" t="str">
            <v>1678/QĐ-ĐHV</v>
          </cell>
          <cell r="AR34">
            <v>44682</v>
          </cell>
          <cell r="AS34">
            <v>44682</v>
          </cell>
          <cell r="AT34">
            <v>0.52800000000000014</v>
          </cell>
          <cell r="AU34">
            <v>5.3280000000000012</v>
          </cell>
          <cell r="AV34">
            <v>40</v>
          </cell>
          <cell r="AW34">
            <v>0</v>
          </cell>
          <cell r="AX34">
            <v>0</v>
          </cell>
        </row>
        <row r="35">
          <cell r="F35">
            <v>1194</v>
          </cell>
          <cell r="G35" t="str">
            <v>51010000191947</v>
          </cell>
          <cell r="H35" t="str">
            <v>Khoa Giáo dục thể chất</v>
          </cell>
          <cell r="I35" t="str">
            <v>Thể dục - Võ và Thể thao dưới nước</v>
          </cell>
          <cell r="J35" t="str">
            <v>Nam</v>
          </cell>
          <cell r="K35">
            <v>1971</v>
          </cell>
          <cell r="L35">
            <v>26284</v>
          </cell>
          <cell r="M35">
            <v>51</v>
          </cell>
          <cell r="N35" t="str">
            <v>Kinh</v>
          </cell>
          <cell r="O35">
            <v>35643</v>
          </cell>
          <cell r="P35">
            <v>36557</v>
          </cell>
          <cell r="Q35" t="str">
            <v>Trường Đại học Sư phạm Vinh</v>
          </cell>
          <cell r="R35" t="str">
            <v>BC</v>
          </cell>
          <cell r="S35">
            <v>0</v>
          </cell>
          <cell r="T35">
            <v>0</v>
          </cell>
          <cell r="U35">
            <v>0</v>
          </cell>
          <cell r="V35" t="str">
            <v>V.07.01.03</v>
          </cell>
          <cell r="W35" t="str">
            <v>Giảng viên (hạng III)</v>
          </cell>
          <cell r="X35">
            <v>0</v>
          </cell>
          <cell r="Y35" t="str">
            <v>Phó Trưởng bộ môn</v>
          </cell>
          <cell r="Z35">
            <v>0</v>
          </cell>
          <cell r="AA35">
            <v>5</v>
          </cell>
          <cell r="AB35">
            <v>0.3</v>
          </cell>
          <cell r="AC35">
            <v>4.6500000000000004</v>
          </cell>
          <cell r="AD35">
            <v>0</v>
          </cell>
          <cell r="AE35">
            <v>0</v>
          </cell>
          <cell r="AF35">
            <v>0</v>
          </cell>
          <cell r="AG35">
            <v>0</v>
          </cell>
          <cell r="AH35" t="e">
            <v>#VALUE!</v>
          </cell>
          <cell r="AI35">
            <v>0</v>
          </cell>
          <cell r="AJ35">
            <v>0</v>
          </cell>
          <cell r="AK35">
            <v>0</v>
          </cell>
          <cell r="AL35">
            <v>0</v>
          </cell>
          <cell r="AM35">
            <v>0</v>
          </cell>
          <cell r="AN35">
            <v>0</v>
          </cell>
          <cell r="AO35">
            <v>22</v>
          </cell>
          <cell r="AP35">
            <v>0</v>
          </cell>
          <cell r="AQ35">
            <v>0</v>
          </cell>
          <cell r="AR35">
            <v>0</v>
          </cell>
          <cell r="AS35">
            <v>0</v>
          </cell>
          <cell r="AT35">
            <v>1.089</v>
          </cell>
          <cell r="AU35">
            <v>6.0389999999999997</v>
          </cell>
          <cell r="AV35">
            <v>40</v>
          </cell>
          <cell r="AW35">
            <v>0</v>
          </cell>
          <cell r="AX35">
            <v>0</v>
          </cell>
        </row>
        <row r="36">
          <cell r="F36">
            <v>1197</v>
          </cell>
          <cell r="G36" t="str">
            <v>51010000173112</v>
          </cell>
          <cell r="H36" t="str">
            <v>Khoa Giáo dục thể chất</v>
          </cell>
          <cell r="I36" t="str">
            <v>Thể dục - Võ và Thể thao dưới nước</v>
          </cell>
          <cell r="J36" t="str">
            <v>Nam</v>
          </cell>
          <cell r="K36">
            <v>1980</v>
          </cell>
          <cell r="L36">
            <v>29400</v>
          </cell>
          <cell r="M36">
            <v>42</v>
          </cell>
          <cell r="N36" t="str">
            <v>Kinh</v>
          </cell>
          <cell r="O36">
            <v>40060</v>
          </cell>
          <cell r="P36">
            <v>40969</v>
          </cell>
          <cell r="Q36" t="str">
            <v>Trường Đại học Vinh</v>
          </cell>
          <cell r="R36" t="str">
            <v>BC</v>
          </cell>
          <cell r="S36">
            <v>0</v>
          </cell>
          <cell r="T36">
            <v>0</v>
          </cell>
          <cell r="U36">
            <v>0</v>
          </cell>
          <cell r="V36" t="str">
            <v>V.07.01.03</v>
          </cell>
          <cell r="W36" t="str">
            <v>Giảng viên (hạng III)</v>
          </cell>
          <cell r="X36">
            <v>0</v>
          </cell>
          <cell r="Y36">
            <v>0</v>
          </cell>
          <cell r="Z36" t="str">
            <v>CVHT</v>
          </cell>
          <cell r="AA36">
            <v>4</v>
          </cell>
          <cell r="AB36">
            <v>0</v>
          </cell>
          <cell r="AC36">
            <v>3.33</v>
          </cell>
          <cell r="AD36">
            <v>0</v>
          </cell>
          <cell r="AE36">
            <v>0</v>
          </cell>
          <cell r="AF36">
            <v>0</v>
          </cell>
          <cell r="AG36">
            <v>0</v>
          </cell>
          <cell r="AH36" t="e">
            <v>#VALUE!</v>
          </cell>
          <cell r="AI36">
            <v>0</v>
          </cell>
          <cell r="AJ36">
            <v>0</v>
          </cell>
          <cell r="AK36">
            <v>0</v>
          </cell>
          <cell r="AL36">
            <v>0</v>
          </cell>
          <cell r="AM36">
            <v>0</v>
          </cell>
          <cell r="AN36">
            <v>0</v>
          </cell>
          <cell r="AO36">
            <v>11</v>
          </cell>
          <cell r="AP36">
            <v>0</v>
          </cell>
          <cell r="AQ36">
            <v>0</v>
          </cell>
          <cell r="AR36">
            <v>0</v>
          </cell>
          <cell r="AS36">
            <v>0</v>
          </cell>
          <cell r="AT36">
            <v>0.36630000000000001</v>
          </cell>
          <cell r="AU36">
            <v>3.6962999999999999</v>
          </cell>
          <cell r="AV36">
            <v>40</v>
          </cell>
          <cell r="AW36">
            <v>0</v>
          </cell>
          <cell r="AX36">
            <v>0</v>
          </cell>
        </row>
        <row r="37">
          <cell r="F37">
            <v>2516</v>
          </cell>
          <cell r="G37" t="str">
            <v>51010001061654</v>
          </cell>
          <cell r="H37" t="str">
            <v>Khoa Giáo dục thể chất</v>
          </cell>
          <cell r="I37" t="str">
            <v>Thể dục - Võ và Thể thao dưới nước</v>
          </cell>
          <cell r="J37" t="str">
            <v>Nữ</v>
          </cell>
          <cell r="K37">
            <v>1990</v>
          </cell>
          <cell r="L37">
            <v>33223</v>
          </cell>
          <cell r="M37">
            <v>32</v>
          </cell>
          <cell r="N37" t="str">
            <v>Kinh</v>
          </cell>
          <cell r="O37">
            <v>42902</v>
          </cell>
          <cell r="P37">
            <v>43824</v>
          </cell>
          <cell r="Q37" t="str">
            <v>Trường Đại học Vinh</v>
          </cell>
          <cell r="R37" t="str">
            <v>BC</v>
          </cell>
          <cell r="S37">
            <v>0</v>
          </cell>
          <cell r="T37">
            <v>0</v>
          </cell>
          <cell r="U37">
            <v>0</v>
          </cell>
          <cell r="V37" t="str">
            <v>V.07.01.03</v>
          </cell>
          <cell r="W37" t="str">
            <v>Giảng viên (hạng III)</v>
          </cell>
          <cell r="X37">
            <v>0</v>
          </cell>
          <cell r="Y37">
            <v>0</v>
          </cell>
          <cell r="Z37" t="str">
            <v>TLĐT + TL ĐTTT</v>
          </cell>
          <cell r="AA37">
            <v>4</v>
          </cell>
          <cell r="AB37">
            <v>0</v>
          </cell>
          <cell r="AC37">
            <v>2.67</v>
          </cell>
          <cell r="AD37">
            <v>0</v>
          </cell>
          <cell r="AE37">
            <v>0</v>
          </cell>
          <cell r="AF37">
            <v>0</v>
          </cell>
          <cell r="AG37">
            <v>0</v>
          </cell>
          <cell r="AH37" t="e">
            <v>#VALUE!</v>
          </cell>
          <cell r="AI37">
            <v>0</v>
          </cell>
          <cell r="AJ37">
            <v>0</v>
          </cell>
          <cell r="AK37">
            <v>0</v>
          </cell>
          <cell r="AL37">
            <v>0</v>
          </cell>
          <cell r="AM37">
            <v>0</v>
          </cell>
          <cell r="AN37">
            <v>0</v>
          </cell>
          <cell r="AO37">
            <v>0</v>
          </cell>
          <cell r="AP37">
            <v>0</v>
          </cell>
          <cell r="AQ37">
            <v>0</v>
          </cell>
          <cell r="AR37">
            <v>0</v>
          </cell>
          <cell r="AS37">
            <v>0</v>
          </cell>
          <cell r="AT37">
            <v>0</v>
          </cell>
          <cell r="AU37">
            <v>2.67</v>
          </cell>
          <cell r="AV37">
            <v>40</v>
          </cell>
          <cell r="AW37">
            <v>0</v>
          </cell>
          <cell r="AX37">
            <v>0</v>
          </cell>
        </row>
        <row r="38">
          <cell r="F38">
            <v>1190</v>
          </cell>
          <cell r="G38" t="str">
            <v>51010000190722</v>
          </cell>
          <cell r="H38" t="str">
            <v>Khoa Giáo dục thể chất</v>
          </cell>
          <cell r="I38" t="str">
            <v>Thể dục - Võ và Thể thao dưới nước</v>
          </cell>
          <cell r="J38" t="str">
            <v>Nam</v>
          </cell>
          <cell r="K38">
            <v>1975</v>
          </cell>
          <cell r="L38">
            <v>27734</v>
          </cell>
          <cell r="M38">
            <v>47</v>
          </cell>
          <cell r="N38" t="str">
            <v>Kinh</v>
          </cell>
          <cell r="O38">
            <v>36069</v>
          </cell>
          <cell r="P38" t="str">
            <v>2003</v>
          </cell>
          <cell r="Q38" t="str">
            <v>Trường Đại học Sư phạm Vinh</v>
          </cell>
          <cell r="R38" t="str">
            <v>BC</v>
          </cell>
          <cell r="S38">
            <v>0</v>
          </cell>
          <cell r="T38">
            <v>0</v>
          </cell>
          <cell r="U38">
            <v>0</v>
          </cell>
          <cell r="V38" t="str">
            <v>V.07.01.02</v>
          </cell>
          <cell r="W38" t="str">
            <v>Giảng viên chính (hạng II)</v>
          </cell>
          <cell r="X38" t="str">
            <v>Phó Trưởng Khoa</v>
          </cell>
          <cell r="Y38" t="str">
            <v>Trưởng Bộ môn</v>
          </cell>
          <cell r="Z38" t="str">
            <v>Phó Bí thư CB</v>
          </cell>
          <cell r="AA38">
            <v>6</v>
          </cell>
          <cell r="AB38">
            <v>0.4</v>
          </cell>
          <cell r="AC38">
            <v>4.74</v>
          </cell>
          <cell r="AD38">
            <v>0</v>
          </cell>
          <cell r="AE38">
            <v>0</v>
          </cell>
          <cell r="AF38">
            <v>0</v>
          </cell>
          <cell r="AG38">
            <v>0</v>
          </cell>
          <cell r="AH38" t="e">
            <v>#VALUE!</v>
          </cell>
          <cell r="AI38">
            <v>0</v>
          </cell>
          <cell r="AJ38">
            <v>0</v>
          </cell>
          <cell r="AK38">
            <v>0</v>
          </cell>
          <cell r="AL38">
            <v>0</v>
          </cell>
          <cell r="AM38">
            <v>0</v>
          </cell>
          <cell r="AN38">
            <v>0</v>
          </cell>
          <cell r="AO38">
            <v>17</v>
          </cell>
          <cell r="AP38">
            <v>0</v>
          </cell>
          <cell r="AQ38">
            <v>0</v>
          </cell>
          <cell r="AR38">
            <v>0</v>
          </cell>
          <cell r="AS38">
            <v>0</v>
          </cell>
          <cell r="AT38">
            <v>0.87380000000000013</v>
          </cell>
          <cell r="AU38">
            <v>6.0138000000000007</v>
          </cell>
          <cell r="AV38">
            <v>40</v>
          </cell>
          <cell r="AW38">
            <v>0</v>
          </cell>
          <cell r="AX38">
            <v>0</v>
          </cell>
        </row>
        <row r="39">
          <cell r="F39">
            <v>1198</v>
          </cell>
          <cell r="G39" t="str">
            <v>51010000304417</v>
          </cell>
          <cell r="H39" t="str">
            <v>Khoa Giáo dục thể chất</v>
          </cell>
          <cell r="I39" t="str">
            <v>Thể dục - Võ và Thể thao dưới nước</v>
          </cell>
          <cell r="J39" t="str">
            <v>Nữ</v>
          </cell>
          <cell r="K39">
            <v>1987</v>
          </cell>
          <cell r="L39">
            <v>32129</v>
          </cell>
          <cell r="M39">
            <v>35</v>
          </cell>
          <cell r="N39" t="str">
            <v>Kinh</v>
          </cell>
          <cell r="O39">
            <v>40910</v>
          </cell>
          <cell r="P39">
            <v>0</v>
          </cell>
          <cell r="Q39">
            <v>0</v>
          </cell>
          <cell r="R39" t="str">
            <v>HĐDH</v>
          </cell>
          <cell r="S39">
            <v>0</v>
          </cell>
          <cell r="T39">
            <v>0</v>
          </cell>
          <cell r="U39">
            <v>0</v>
          </cell>
          <cell r="V39" t="str">
            <v>V.07.01.03</v>
          </cell>
          <cell r="W39" t="str">
            <v>Giảng viên (hạng III)</v>
          </cell>
          <cell r="X39">
            <v>0</v>
          </cell>
          <cell r="Y39">
            <v>0</v>
          </cell>
          <cell r="Z39">
            <v>0</v>
          </cell>
          <cell r="AA39">
            <v>4</v>
          </cell>
          <cell r="AB39">
            <v>0</v>
          </cell>
          <cell r="AC39">
            <v>3</v>
          </cell>
          <cell r="AD39">
            <v>3.33</v>
          </cell>
          <cell r="AE39" t="str">
            <v>1679/QĐ-ĐHV</v>
          </cell>
          <cell r="AF39">
            <v>44563</v>
          </cell>
          <cell r="AG39">
            <v>44562</v>
          </cell>
          <cell r="AH39" t="e">
            <v>#VALUE!</v>
          </cell>
          <cell r="AI39">
            <v>0</v>
          </cell>
          <cell r="AJ39">
            <v>0</v>
          </cell>
          <cell r="AK39">
            <v>0</v>
          </cell>
          <cell r="AL39">
            <v>0</v>
          </cell>
          <cell r="AM39">
            <v>0</v>
          </cell>
          <cell r="AN39">
            <v>0</v>
          </cell>
          <cell r="AO39">
            <v>0</v>
          </cell>
          <cell r="AP39">
            <v>0</v>
          </cell>
          <cell r="AQ39">
            <v>0</v>
          </cell>
          <cell r="AR39">
            <v>0</v>
          </cell>
          <cell r="AS39">
            <v>0</v>
          </cell>
          <cell r="AT39">
            <v>0</v>
          </cell>
          <cell r="AU39">
            <v>3</v>
          </cell>
          <cell r="AV39">
            <v>0</v>
          </cell>
          <cell r="AW39">
            <v>0</v>
          </cell>
          <cell r="AX39">
            <v>0</v>
          </cell>
        </row>
        <row r="40">
          <cell r="F40">
            <v>1191</v>
          </cell>
          <cell r="G40" t="str">
            <v>51010000194584</v>
          </cell>
          <cell r="H40" t="str">
            <v>Khoa Giáo dục thể chất</v>
          </cell>
          <cell r="I40" t="str">
            <v>Thể dục - Võ và Thể thao dưới nước</v>
          </cell>
          <cell r="J40" t="str">
            <v>Nữ</v>
          </cell>
          <cell r="K40">
            <v>1976</v>
          </cell>
          <cell r="L40">
            <v>27841</v>
          </cell>
          <cell r="M40">
            <v>46</v>
          </cell>
          <cell r="N40" t="str">
            <v>Kinh</v>
          </cell>
          <cell r="O40">
            <v>36069</v>
          </cell>
          <cell r="P40">
            <v>36434</v>
          </cell>
          <cell r="Q40" t="str">
            <v>Trường Đại học Sư phạm Vinh</v>
          </cell>
          <cell r="R40" t="str">
            <v>BC</v>
          </cell>
          <cell r="S40">
            <v>0</v>
          </cell>
          <cell r="T40">
            <v>0</v>
          </cell>
          <cell r="U40">
            <v>0</v>
          </cell>
          <cell r="V40" t="str">
            <v>V.07.01.03</v>
          </cell>
          <cell r="W40" t="str">
            <v>Giảng viên (hạng III)</v>
          </cell>
          <cell r="X40">
            <v>0</v>
          </cell>
          <cell r="Y40">
            <v>0</v>
          </cell>
          <cell r="Z40">
            <v>0</v>
          </cell>
          <cell r="AA40">
            <v>4</v>
          </cell>
          <cell r="AB40">
            <v>0</v>
          </cell>
          <cell r="AC40">
            <v>4.6500000000000004</v>
          </cell>
          <cell r="AD40">
            <v>0</v>
          </cell>
          <cell r="AE40">
            <v>0</v>
          </cell>
          <cell r="AF40">
            <v>0</v>
          </cell>
          <cell r="AG40">
            <v>0</v>
          </cell>
          <cell r="AH40" t="e">
            <v>#VALUE!</v>
          </cell>
          <cell r="AI40">
            <v>0</v>
          </cell>
          <cell r="AJ40">
            <v>0</v>
          </cell>
          <cell r="AK40">
            <v>0</v>
          </cell>
          <cell r="AL40">
            <v>0</v>
          </cell>
          <cell r="AM40">
            <v>0</v>
          </cell>
          <cell r="AN40">
            <v>0</v>
          </cell>
          <cell r="AO40">
            <v>22</v>
          </cell>
          <cell r="AP40">
            <v>0</v>
          </cell>
          <cell r="AQ40">
            <v>0</v>
          </cell>
          <cell r="AR40">
            <v>0</v>
          </cell>
          <cell r="AS40">
            <v>0</v>
          </cell>
          <cell r="AT40">
            <v>1.0230000000000001</v>
          </cell>
          <cell r="AU40">
            <v>5.673</v>
          </cell>
          <cell r="AV40">
            <v>40</v>
          </cell>
          <cell r="AW40">
            <v>0</v>
          </cell>
          <cell r="AX40">
            <v>0</v>
          </cell>
        </row>
        <row r="41">
          <cell r="F41">
            <v>1192</v>
          </cell>
          <cell r="G41" t="str">
            <v>51010000190412</v>
          </cell>
          <cell r="H41" t="str">
            <v>Khoa Giáo dục thể chất</v>
          </cell>
          <cell r="I41" t="str">
            <v>Thể dục - Võ và Thể thao dưới nước</v>
          </cell>
          <cell r="J41" t="str">
            <v>Nam</v>
          </cell>
          <cell r="K41">
            <v>1980</v>
          </cell>
          <cell r="L41">
            <v>29347</v>
          </cell>
          <cell r="M41">
            <v>42</v>
          </cell>
          <cell r="N41" t="str">
            <v>Kinh</v>
          </cell>
          <cell r="O41">
            <v>38737</v>
          </cell>
          <cell r="P41">
            <v>39692</v>
          </cell>
          <cell r="Q41" t="str">
            <v>Trường Đại học Vinh</v>
          </cell>
          <cell r="R41" t="str">
            <v>BC</v>
          </cell>
          <cell r="S41">
            <v>0</v>
          </cell>
          <cell r="T41">
            <v>0</v>
          </cell>
          <cell r="U41">
            <v>0</v>
          </cell>
          <cell r="V41" t="str">
            <v>V.07.01.02</v>
          </cell>
          <cell r="W41" t="str">
            <v>Giảng viên chính (hạng II)</v>
          </cell>
          <cell r="X41">
            <v>0</v>
          </cell>
          <cell r="Y41">
            <v>0</v>
          </cell>
          <cell r="Z41" t="str">
            <v>TL ĐBCL</v>
          </cell>
          <cell r="AA41">
            <v>5</v>
          </cell>
          <cell r="AB41">
            <v>0</v>
          </cell>
          <cell r="AC41">
            <v>4.4000000000000004</v>
          </cell>
          <cell r="AD41">
            <v>0</v>
          </cell>
          <cell r="AE41">
            <v>0</v>
          </cell>
          <cell r="AF41">
            <v>0</v>
          </cell>
          <cell r="AG41">
            <v>0</v>
          </cell>
          <cell r="AH41" t="e">
            <v>#VALUE!</v>
          </cell>
          <cell r="AI41">
            <v>0</v>
          </cell>
          <cell r="AJ41">
            <v>0</v>
          </cell>
          <cell r="AK41">
            <v>0</v>
          </cell>
          <cell r="AL41">
            <v>0</v>
          </cell>
          <cell r="AM41">
            <v>0</v>
          </cell>
          <cell r="AN41">
            <v>0</v>
          </cell>
          <cell r="AO41">
            <v>15</v>
          </cell>
          <cell r="AP41">
            <v>0</v>
          </cell>
          <cell r="AQ41">
            <v>0</v>
          </cell>
          <cell r="AR41">
            <v>0</v>
          </cell>
          <cell r="AS41">
            <v>0</v>
          </cell>
          <cell r="AT41">
            <v>0.66</v>
          </cell>
          <cell r="AU41">
            <v>5.0600000000000005</v>
          </cell>
          <cell r="AV41">
            <v>40</v>
          </cell>
          <cell r="AW41">
            <v>0</v>
          </cell>
          <cell r="AX41">
            <v>0</v>
          </cell>
        </row>
        <row r="42">
          <cell r="F42">
            <v>1195</v>
          </cell>
          <cell r="G42" t="str">
            <v>51010000191202</v>
          </cell>
          <cell r="H42" t="str">
            <v>Khoa Giáo dục Thể chất</v>
          </cell>
          <cell r="I42" t="str">
            <v>Tổ Quản lý sinh viên</v>
          </cell>
          <cell r="J42" t="str">
            <v>Nam</v>
          </cell>
          <cell r="K42">
            <v>1972</v>
          </cell>
          <cell r="L42">
            <v>26427</v>
          </cell>
          <cell r="M42">
            <v>50</v>
          </cell>
          <cell r="N42" t="str">
            <v>Kinh</v>
          </cell>
          <cell r="O42">
            <v>36836</v>
          </cell>
          <cell r="P42">
            <v>37201</v>
          </cell>
          <cell r="Q42" t="str">
            <v>Trường Đại học Sư phạm Vinh</v>
          </cell>
          <cell r="R42" t="str">
            <v>BC</v>
          </cell>
          <cell r="S42">
            <v>0</v>
          </cell>
          <cell r="T42">
            <v>0</v>
          </cell>
          <cell r="U42">
            <v>0</v>
          </cell>
          <cell r="V42" t="str">
            <v>01.003</v>
          </cell>
          <cell r="W42" t="str">
            <v>Chuyên viên</v>
          </cell>
          <cell r="X42">
            <v>0</v>
          </cell>
          <cell r="Y42">
            <v>0</v>
          </cell>
          <cell r="Z42" t="str">
            <v>TLQLSV</v>
          </cell>
          <cell r="AA42">
            <v>4</v>
          </cell>
          <cell r="AB42">
            <v>0</v>
          </cell>
          <cell r="AC42">
            <v>4.32</v>
          </cell>
          <cell r="AD42">
            <v>4.6500000000000004</v>
          </cell>
          <cell r="AE42" t="str">
            <v>1679/QĐ-ĐHV</v>
          </cell>
          <cell r="AF42">
            <v>44713</v>
          </cell>
          <cell r="AG42">
            <v>44713</v>
          </cell>
          <cell r="AH42" t="e">
            <v>#VALUE!</v>
          </cell>
          <cell r="AI42">
            <v>0</v>
          </cell>
          <cell r="AJ42">
            <v>0</v>
          </cell>
          <cell r="AK42">
            <v>0</v>
          </cell>
          <cell r="AL42">
            <v>0</v>
          </cell>
          <cell r="AM42">
            <v>0</v>
          </cell>
          <cell r="AN42">
            <v>0</v>
          </cell>
          <cell r="AO42">
            <v>0</v>
          </cell>
          <cell r="AP42">
            <v>0</v>
          </cell>
          <cell r="AQ42">
            <v>0</v>
          </cell>
          <cell r="AR42">
            <v>0</v>
          </cell>
          <cell r="AS42">
            <v>0</v>
          </cell>
          <cell r="AT42">
            <v>0</v>
          </cell>
          <cell r="AU42">
            <v>4.32</v>
          </cell>
          <cell r="AV42">
            <v>20</v>
          </cell>
          <cell r="AW42">
            <v>0</v>
          </cell>
          <cell r="AX42">
            <v>0</v>
          </cell>
        </row>
        <row r="43">
          <cell r="F43">
            <v>2484</v>
          </cell>
          <cell r="G43" t="str">
            <v>51010000860797</v>
          </cell>
          <cell r="H43" t="str">
            <v>Khoa Sư phạm Ngoại ngữ</v>
          </cell>
          <cell r="I43" t="str">
            <v>Biên - Phiên dịch</v>
          </cell>
          <cell r="J43" t="str">
            <v>Nam</v>
          </cell>
          <cell r="K43">
            <v>1990</v>
          </cell>
          <cell r="L43">
            <v>33050</v>
          </cell>
          <cell r="M43">
            <v>32</v>
          </cell>
          <cell r="N43" t="str">
            <v>Kinh</v>
          </cell>
          <cell r="O43">
            <v>42521</v>
          </cell>
          <cell r="P43">
            <v>0</v>
          </cell>
          <cell r="Q43">
            <v>0</v>
          </cell>
          <cell r="R43" t="str">
            <v>HĐDH</v>
          </cell>
          <cell r="S43">
            <v>0</v>
          </cell>
          <cell r="T43">
            <v>0</v>
          </cell>
          <cell r="U43">
            <v>0</v>
          </cell>
          <cell r="V43" t="str">
            <v>V.07.01.03</v>
          </cell>
          <cell r="W43" t="str">
            <v>Giảng viên (hạng III)</v>
          </cell>
          <cell r="X43">
            <v>0</v>
          </cell>
          <cell r="Y43">
            <v>0</v>
          </cell>
          <cell r="Z43">
            <v>0</v>
          </cell>
          <cell r="AA43">
            <v>4</v>
          </cell>
          <cell r="AB43">
            <v>0</v>
          </cell>
          <cell r="AC43">
            <v>2.67</v>
          </cell>
          <cell r="AD43">
            <v>0</v>
          </cell>
          <cell r="AE43">
            <v>0</v>
          </cell>
          <cell r="AF43">
            <v>0</v>
          </cell>
          <cell r="AG43">
            <v>0</v>
          </cell>
          <cell r="AH43" t="e">
            <v>#VALUE!</v>
          </cell>
          <cell r="AI43">
            <v>0</v>
          </cell>
          <cell r="AJ43">
            <v>0</v>
          </cell>
          <cell r="AK43">
            <v>0</v>
          </cell>
          <cell r="AL43">
            <v>0</v>
          </cell>
          <cell r="AM43">
            <v>0</v>
          </cell>
          <cell r="AN43">
            <v>0</v>
          </cell>
          <cell r="AO43">
            <v>0</v>
          </cell>
          <cell r="AP43">
            <v>0</v>
          </cell>
          <cell r="AQ43">
            <v>0</v>
          </cell>
          <cell r="AR43">
            <v>0</v>
          </cell>
          <cell r="AS43">
            <v>0</v>
          </cell>
          <cell r="AT43">
            <v>0</v>
          </cell>
          <cell r="AU43">
            <v>2.67</v>
          </cell>
          <cell r="AV43">
            <v>40</v>
          </cell>
          <cell r="AW43">
            <v>0</v>
          </cell>
          <cell r="AX43">
            <v>0</v>
          </cell>
        </row>
        <row r="44">
          <cell r="F44">
            <v>2214</v>
          </cell>
          <cell r="G44" t="str">
            <v>51010000513985</v>
          </cell>
          <cell r="H44" t="str">
            <v>Khoa Sư phạm Ngoại ngữ</v>
          </cell>
          <cell r="I44" t="str">
            <v>Biên - Phiên dịch</v>
          </cell>
          <cell r="J44" t="str">
            <v>Nam</v>
          </cell>
          <cell r="K44">
            <v>1990</v>
          </cell>
          <cell r="L44">
            <v>33192</v>
          </cell>
          <cell r="M44">
            <v>32</v>
          </cell>
          <cell r="N44" t="str">
            <v>Kinh</v>
          </cell>
          <cell r="O44">
            <v>0</v>
          </cell>
          <cell r="P44">
            <v>42887</v>
          </cell>
          <cell r="Q44" t="str">
            <v>Trường Đại học Vinh</v>
          </cell>
          <cell r="R44" t="str">
            <v>BC</v>
          </cell>
          <cell r="S44">
            <v>0</v>
          </cell>
          <cell r="T44">
            <v>0</v>
          </cell>
          <cell r="U44">
            <v>0</v>
          </cell>
          <cell r="V44" t="str">
            <v>V.07.01.03</v>
          </cell>
          <cell r="W44" t="str">
            <v>Giảng viên (hạng III)</v>
          </cell>
          <cell r="X44">
            <v>0</v>
          </cell>
          <cell r="Y44">
            <v>0</v>
          </cell>
          <cell r="Z44">
            <v>0</v>
          </cell>
          <cell r="AA44">
            <v>4</v>
          </cell>
          <cell r="AB44">
            <v>0</v>
          </cell>
          <cell r="AC44">
            <v>3</v>
          </cell>
          <cell r="AD44">
            <v>0</v>
          </cell>
          <cell r="AE44">
            <v>0</v>
          </cell>
          <cell r="AF44">
            <v>0</v>
          </cell>
          <cell r="AG44">
            <v>0</v>
          </cell>
          <cell r="AH44" t="e">
            <v>#VALUE!</v>
          </cell>
          <cell r="AI44">
            <v>0</v>
          </cell>
          <cell r="AJ44">
            <v>0</v>
          </cell>
          <cell r="AK44">
            <v>0</v>
          </cell>
          <cell r="AL44">
            <v>0</v>
          </cell>
          <cell r="AM44">
            <v>0</v>
          </cell>
          <cell r="AN44">
            <v>0</v>
          </cell>
          <cell r="AO44">
            <v>6</v>
          </cell>
          <cell r="AP44">
            <v>0</v>
          </cell>
          <cell r="AQ44">
            <v>0</v>
          </cell>
          <cell r="AR44">
            <v>0</v>
          </cell>
          <cell r="AS44">
            <v>0</v>
          </cell>
          <cell r="AT44">
            <v>0.18</v>
          </cell>
          <cell r="AU44">
            <v>3.18</v>
          </cell>
          <cell r="AV44">
            <v>40</v>
          </cell>
          <cell r="AW44">
            <v>0</v>
          </cell>
          <cell r="AX44">
            <v>0</v>
          </cell>
        </row>
        <row r="45">
          <cell r="F45">
            <v>1387</v>
          </cell>
          <cell r="G45" t="str">
            <v>51010000197893</v>
          </cell>
          <cell r="H45" t="str">
            <v>Khoa Sư phạm Ngoại ngữ</v>
          </cell>
          <cell r="I45" t="str">
            <v>Biên - Phiên dịch</v>
          </cell>
          <cell r="J45" t="str">
            <v>Nữ</v>
          </cell>
          <cell r="K45">
            <v>1975</v>
          </cell>
          <cell r="L45">
            <v>27398</v>
          </cell>
          <cell r="M45">
            <v>47</v>
          </cell>
          <cell r="N45" t="str">
            <v>Kinh</v>
          </cell>
          <cell r="O45">
            <v>35704</v>
          </cell>
          <cell r="P45">
            <v>35704</v>
          </cell>
          <cell r="Q45" t="str">
            <v>Trường Đại học Sư phạm Vinh</v>
          </cell>
          <cell r="R45" t="str">
            <v>BC</v>
          </cell>
          <cell r="S45">
            <v>0</v>
          </cell>
          <cell r="T45">
            <v>0</v>
          </cell>
          <cell r="U45">
            <v>0</v>
          </cell>
          <cell r="V45" t="str">
            <v>V.07.01.03</v>
          </cell>
          <cell r="W45" t="str">
            <v>Giảng viên (hạng III)</v>
          </cell>
          <cell r="X45">
            <v>0</v>
          </cell>
          <cell r="Y45">
            <v>0</v>
          </cell>
          <cell r="Z45">
            <v>0</v>
          </cell>
          <cell r="AA45">
            <v>4</v>
          </cell>
          <cell r="AB45">
            <v>0</v>
          </cell>
          <cell r="AC45">
            <v>4.6500000000000004</v>
          </cell>
          <cell r="AD45">
            <v>0</v>
          </cell>
          <cell r="AE45">
            <v>0</v>
          </cell>
          <cell r="AF45">
            <v>0</v>
          </cell>
          <cell r="AG45">
            <v>0</v>
          </cell>
          <cell r="AH45" t="e">
            <v>#VALUE!</v>
          </cell>
          <cell r="AI45">
            <v>0</v>
          </cell>
          <cell r="AJ45">
            <v>0</v>
          </cell>
          <cell r="AK45">
            <v>0</v>
          </cell>
          <cell r="AL45">
            <v>0</v>
          </cell>
          <cell r="AM45">
            <v>0</v>
          </cell>
          <cell r="AN45">
            <v>0</v>
          </cell>
          <cell r="AO45">
            <v>22</v>
          </cell>
          <cell r="AP45">
            <v>0</v>
          </cell>
          <cell r="AQ45">
            <v>0</v>
          </cell>
          <cell r="AR45">
            <v>0</v>
          </cell>
          <cell r="AS45">
            <v>0</v>
          </cell>
          <cell r="AT45">
            <v>1.0230000000000001</v>
          </cell>
          <cell r="AU45">
            <v>5.673</v>
          </cell>
          <cell r="AV45">
            <v>40</v>
          </cell>
          <cell r="AW45">
            <v>0</v>
          </cell>
          <cell r="AX45">
            <v>0</v>
          </cell>
        </row>
        <row r="46">
          <cell r="F46">
            <v>1975</v>
          </cell>
          <cell r="G46" t="str">
            <v>51010000194557</v>
          </cell>
          <cell r="H46" t="str">
            <v>Khoa Sư phạm Ngoại ngữ</v>
          </cell>
          <cell r="I46" t="str">
            <v>Biên - Phiên dịch</v>
          </cell>
          <cell r="J46" t="str">
            <v>Nam</v>
          </cell>
          <cell r="K46">
            <v>1975</v>
          </cell>
          <cell r="L46">
            <v>27646</v>
          </cell>
          <cell r="M46">
            <v>47</v>
          </cell>
          <cell r="N46" t="str">
            <v>Kinh</v>
          </cell>
          <cell r="O46">
            <v>37347</v>
          </cell>
          <cell r="P46" t="str">
            <v xml:space="preserve">  -   -</v>
          </cell>
          <cell r="Q46" t="str">
            <v>Trường Đại học Vinh</v>
          </cell>
          <cell r="R46" t="str">
            <v>BC</v>
          </cell>
          <cell r="S46">
            <v>0</v>
          </cell>
          <cell r="T46">
            <v>0</v>
          </cell>
          <cell r="U46">
            <v>0</v>
          </cell>
          <cell r="V46" t="str">
            <v>V.07.01.02</v>
          </cell>
          <cell r="W46" t="str">
            <v>Giảng viên chính (hạng II)</v>
          </cell>
          <cell r="X46">
            <v>0</v>
          </cell>
          <cell r="Y46" t="str">
            <v>Trưởng bộ môn</v>
          </cell>
          <cell r="Z46">
            <v>0</v>
          </cell>
          <cell r="AA46">
            <v>5.5</v>
          </cell>
          <cell r="AB46">
            <v>0.4</v>
          </cell>
          <cell r="AC46">
            <v>4.4000000000000004</v>
          </cell>
          <cell r="AD46">
            <v>4.74</v>
          </cell>
          <cell r="AE46" t="str">
            <v>1679/QĐ-ĐHV</v>
          </cell>
          <cell r="AF46">
            <v>44652</v>
          </cell>
          <cell r="AG46">
            <v>44652</v>
          </cell>
          <cell r="AH46" t="e">
            <v>#VALUE!</v>
          </cell>
          <cell r="AI46">
            <v>0</v>
          </cell>
          <cell r="AJ46">
            <v>0</v>
          </cell>
          <cell r="AK46">
            <v>0</v>
          </cell>
          <cell r="AL46">
            <v>0</v>
          </cell>
          <cell r="AM46">
            <v>0</v>
          </cell>
          <cell r="AN46">
            <v>0</v>
          </cell>
          <cell r="AO46">
            <v>17</v>
          </cell>
          <cell r="AP46">
            <v>18</v>
          </cell>
          <cell r="AQ46" t="str">
            <v>1678/QĐ-ĐHV</v>
          </cell>
          <cell r="AR46">
            <v>44652</v>
          </cell>
          <cell r="AS46">
            <v>44652</v>
          </cell>
          <cell r="AT46">
            <v>0.81600000000000006</v>
          </cell>
          <cell r="AU46">
            <v>5.6160000000000005</v>
          </cell>
          <cell r="AV46">
            <v>40</v>
          </cell>
          <cell r="AW46">
            <v>0</v>
          </cell>
          <cell r="AX46">
            <v>0</v>
          </cell>
        </row>
        <row r="47">
          <cell r="F47">
            <v>1388</v>
          </cell>
          <cell r="G47" t="str">
            <v>51010000517598</v>
          </cell>
          <cell r="H47" t="str">
            <v>Khoa Sư phạm Ngoại ngữ</v>
          </cell>
          <cell r="I47" t="str">
            <v>Biên - Phiên dịch</v>
          </cell>
          <cell r="J47" t="str">
            <v>Nam</v>
          </cell>
          <cell r="K47">
            <v>1979</v>
          </cell>
          <cell r="L47">
            <v>29112</v>
          </cell>
          <cell r="M47">
            <v>43</v>
          </cell>
          <cell r="N47" t="str">
            <v>Kinh</v>
          </cell>
          <cell r="O47">
            <v>38245</v>
          </cell>
          <cell r="P47">
            <v>38924</v>
          </cell>
          <cell r="Q47" t="str">
            <v>Trường Đại học Vinh</v>
          </cell>
          <cell r="R47" t="str">
            <v>BC</v>
          </cell>
          <cell r="S47">
            <v>0</v>
          </cell>
          <cell r="T47">
            <v>0</v>
          </cell>
          <cell r="U47">
            <v>0</v>
          </cell>
          <cell r="V47" t="str">
            <v>V.07.01.02</v>
          </cell>
          <cell r="W47" t="str">
            <v>Giảng viên chính (hạng II)</v>
          </cell>
          <cell r="X47" t="str">
            <v>Phó trưởng khoa</v>
          </cell>
          <cell r="Y47" t="str">
            <v>Trưởng bộ môn</v>
          </cell>
          <cell r="Z47" t="str">
            <v>Bí thư CBCB + Phó Bí thư Đảng bộ BP</v>
          </cell>
          <cell r="AA47">
            <v>6</v>
          </cell>
          <cell r="AB47">
            <v>0.5</v>
          </cell>
          <cell r="AC47">
            <v>4.4000000000000004</v>
          </cell>
          <cell r="AD47">
            <v>0</v>
          </cell>
          <cell r="AE47">
            <v>0</v>
          </cell>
          <cell r="AF47">
            <v>0</v>
          </cell>
          <cell r="AG47">
            <v>0</v>
          </cell>
          <cell r="AH47" t="e">
            <v>#VALUE!</v>
          </cell>
          <cell r="AI47">
            <v>0</v>
          </cell>
          <cell r="AJ47">
            <v>0</v>
          </cell>
          <cell r="AK47">
            <v>0</v>
          </cell>
          <cell r="AL47">
            <v>0</v>
          </cell>
          <cell r="AM47">
            <v>0</v>
          </cell>
          <cell r="AN47">
            <v>0</v>
          </cell>
          <cell r="AO47">
            <v>10</v>
          </cell>
          <cell r="AP47">
            <v>0</v>
          </cell>
          <cell r="AQ47">
            <v>0</v>
          </cell>
          <cell r="AR47">
            <v>0</v>
          </cell>
          <cell r="AS47">
            <v>0</v>
          </cell>
          <cell r="AT47">
            <v>0.49</v>
          </cell>
          <cell r="AU47">
            <v>5.3900000000000006</v>
          </cell>
          <cell r="AV47">
            <v>40</v>
          </cell>
          <cell r="AW47">
            <v>0</v>
          </cell>
          <cell r="AX47">
            <v>0.2</v>
          </cell>
        </row>
        <row r="48">
          <cell r="F48">
            <v>1406</v>
          </cell>
          <cell r="G48" t="str">
            <v>51010000195338</v>
          </cell>
          <cell r="H48" t="str">
            <v>Khoa Sư phạm Ngoại ngữ</v>
          </cell>
          <cell r="I48" t="str">
            <v>Biên - Phiên dịch</v>
          </cell>
          <cell r="J48" t="str">
            <v>Nữ</v>
          </cell>
          <cell r="K48">
            <v>1972</v>
          </cell>
          <cell r="L48">
            <v>26616</v>
          </cell>
          <cell r="M48">
            <v>50</v>
          </cell>
          <cell r="N48" t="str">
            <v>Kinh</v>
          </cell>
          <cell r="O48">
            <v>34943</v>
          </cell>
          <cell r="P48">
            <v>34943</v>
          </cell>
          <cell r="Q48" t="str">
            <v>Trường Đại học Sư phạm Vinh</v>
          </cell>
          <cell r="R48" t="str">
            <v>BC</v>
          </cell>
          <cell r="S48">
            <v>0</v>
          </cell>
          <cell r="T48">
            <v>0</v>
          </cell>
          <cell r="U48">
            <v>0</v>
          </cell>
          <cell r="V48" t="str">
            <v>V.07.01.02</v>
          </cell>
          <cell r="W48" t="str">
            <v>Giảng viên chính (hạng II)</v>
          </cell>
          <cell r="X48">
            <v>0</v>
          </cell>
          <cell r="Y48">
            <v>0</v>
          </cell>
          <cell r="Z48">
            <v>0</v>
          </cell>
          <cell r="AA48">
            <v>5</v>
          </cell>
          <cell r="AB48">
            <v>0</v>
          </cell>
          <cell r="AC48">
            <v>5.42</v>
          </cell>
          <cell r="AD48">
            <v>0</v>
          </cell>
          <cell r="AE48">
            <v>0</v>
          </cell>
          <cell r="AF48">
            <v>0</v>
          </cell>
          <cell r="AG48">
            <v>0</v>
          </cell>
          <cell r="AH48" t="e">
            <v>#VALUE!</v>
          </cell>
          <cell r="AI48">
            <v>0</v>
          </cell>
          <cell r="AJ48">
            <v>0</v>
          </cell>
          <cell r="AK48">
            <v>0</v>
          </cell>
          <cell r="AL48">
            <v>0</v>
          </cell>
          <cell r="AM48">
            <v>0</v>
          </cell>
          <cell r="AN48">
            <v>0</v>
          </cell>
          <cell r="AO48">
            <v>24</v>
          </cell>
          <cell r="AP48">
            <v>0</v>
          </cell>
          <cell r="AQ48">
            <v>0</v>
          </cell>
          <cell r="AR48">
            <v>0</v>
          </cell>
          <cell r="AS48">
            <v>0</v>
          </cell>
          <cell r="AT48">
            <v>1.3007999999999997</v>
          </cell>
          <cell r="AU48">
            <v>6.7207999999999997</v>
          </cell>
          <cell r="AV48">
            <v>40</v>
          </cell>
          <cell r="AW48">
            <v>0</v>
          </cell>
          <cell r="AX48">
            <v>0</v>
          </cell>
        </row>
        <row r="49">
          <cell r="F49">
            <v>1389</v>
          </cell>
          <cell r="G49" t="str">
            <v>51010000197626</v>
          </cell>
          <cell r="H49" t="str">
            <v>Khoa Sư phạm Ngoại ngữ</v>
          </cell>
          <cell r="I49" t="str">
            <v>Biên - Phiên dịch</v>
          </cell>
          <cell r="J49" t="str">
            <v>Nữ</v>
          </cell>
          <cell r="K49">
            <v>1980</v>
          </cell>
          <cell r="L49">
            <v>29325</v>
          </cell>
          <cell r="M49">
            <v>42</v>
          </cell>
          <cell r="N49" t="str">
            <v>Kinh</v>
          </cell>
          <cell r="O49">
            <v>37544</v>
          </cell>
          <cell r="P49" t="str">
            <v xml:space="preserve">  -   -</v>
          </cell>
          <cell r="Q49" t="str">
            <v>Trường Đại học Vinh</v>
          </cell>
          <cell r="R49" t="str">
            <v>BC</v>
          </cell>
          <cell r="S49">
            <v>0</v>
          </cell>
          <cell r="T49">
            <v>0</v>
          </cell>
          <cell r="U49">
            <v>0</v>
          </cell>
          <cell r="V49" t="str">
            <v>V.07.01.03</v>
          </cell>
          <cell r="W49" t="str">
            <v>Giảng viên (hạng III)</v>
          </cell>
          <cell r="X49">
            <v>0</v>
          </cell>
          <cell r="Y49">
            <v>0</v>
          </cell>
          <cell r="Z49">
            <v>0</v>
          </cell>
          <cell r="AA49">
            <v>4</v>
          </cell>
          <cell r="AB49">
            <v>0</v>
          </cell>
          <cell r="AC49">
            <v>4.32</v>
          </cell>
          <cell r="AD49">
            <v>0</v>
          </cell>
          <cell r="AE49">
            <v>0</v>
          </cell>
          <cell r="AF49">
            <v>0</v>
          </cell>
          <cell r="AG49">
            <v>0</v>
          </cell>
          <cell r="AH49" t="e">
            <v>#VALUE!</v>
          </cell>
          <cell r="AI49">
            <v>0</v>
          </cell>
          <cell r="AJ49">
            <v>0</v>
          </cell>
          <cell r="AK49">
            <v>0</v>
          </cell>
          <cell r="AL49">
            <v>0</v>
          </cell>
          <cell r="AM49">
            <v>0</v>
          </cell>
          <cell r="AN49">
            <v>0</v>
          </cell>
          <cell r="AO49">
            <v>18</v>
          </cell>
          <cell r="AP49">
            <v>0</v>
          </cell>
          <cell r="AQ49">
            <v>0</v>
          </cell>
          <cell r="AR49">
            <v>0</v>
          </cell>
          <cell r="AS49">
            <v>0</v>
          </cell>
          <cell r="AT49">
            <v>0.77760000000000007</v>
          </cell>
          <cell r="AU49">
            <v>5.0975999999999999</v>
          </cell>
          <cell r="AV49">
            <v>40</v>
          </cell>
          <cell r="AW49">
            <v>0</v>
          </cell>
          <cell r="AX49">
            <v>0</v>
          </cell>
        </row>
        <row r="50">
          <cell r="F50">
            <v>2074</v>
          </cell>
          <cell r="G50" t="str">
            <v>51010000453638</v>
          </cell>
          <cell r="H50" t="str">
            <v>Khoa Sư phạm Ngoại ngữ</v>
          </cell>
          <cell r="I50" t="str">
            <v>Biên - Phiên dịch</v>
          </cell>
          <cell r="J50" t="str">
            <v>Nữ</v>
          </cell>
          <cell r="K50">
            <v>1984</v>
          </cell>
          <cell r="L50">
            <v>30838</v>
          </cell>
          <cell r="M50">
            <v>38</v>
          </cell>
          <cell r="N50" t="str">
            <v>Kinh</v>
          </cell>
          <cell r="O50">
            <v>41422</v>
          </cell>
          <cell r="P50">
            <v>0</v>
          </cell>
          <cell r="Q50">
            <v>0</v>
          </cell>
          <cell r="R50" t="str">
            <v>BC</v>
          </cell>
          <cell r="S50">
            <v>0</v>
          </cell>
          <cell r="T50">
            <v>0</v>
          </cell>
          <cell r="U50">
            <v>0</v>
          </cell>
          <cell r="V50" t="str">
            <v>V.07.01.03</v>
          </cell>
          <cell r="W50" t="str">
            <v>Giảng viên (hạng III)</v>
          </cell>
          <cell r="X50">
            <v>0</v>
          </cell>
          <cell r="Y50">
            <v>0</v>
          </cell>
          <cell r="Z50">
            <v>0</v>
          </cell>
          <cell r="AA50">
            <v>4</v>
          </cell>
          <cell r="AB50">
            <v>0</v>
          </cell>
          <cell r="AC50">
            <v>3.66</v>
          </cell>
          <cell r="AD50">
            <v>0</v>
          </cell>
          <cell r="AE50">
            <v>0</v>
          </cell>
          <cell r="AF50">
            <v>0</v>
          </cell>
          <cell r="AG50">
            <v>0</v>
          </cell>
          <cell r="AH50" t="e">
            <v>#VALUE!</v>
          </cell>
          <cell r="AI50">
            <v>0</v>
          </cell>
          <cell r="AJ50">
            <v>0</v>
          </cell>
          <cell r="AK50">
            <v>0</v>
          </cell>
          <cell r="AL50">
            <v>0</v>
          </cell>
          <cell r="AM50">
            <v>0</v>
          </cell>
          <cell r="AN50">
            <v>0</v>
          </cell>
          <cell r="AO50">
            <v>0</v>
          </cell>
          <cell r="AP50">
            <v>0</v>
          </cell>
          <cell r="AQ50">
            <v>0</v>
          </cell>
          <cell r="AR50">
            <v>0</v>
          </cell>
          <cell r="AS50">
            <v>0</v>
          </cell>
          <cell r="AT50">
            <v>0</v>
          </cell>
          <cell r="AU50">
            <v>3.66</v>
          </cell>
          <cell r="AV50">
            <v>0</v>
          </cell>
          <cell r="AW50">
            <v>0</v>
          </cell>
          <cell r="AX50">
            <v>0</v>
          </cell>
        </row>
        <row r="51">
          <cell r="F51">
            <v>1398</v>
          </cell>
          <cell r="G51" t="str">
            <v>51010000198221</v>
          </cell>
          <cell r="H51" t="str">
            <v>Khoa Sư phạm Ngoại ngữ</v>
          </cell>
          <cell r="I51" t="str">
            <v>Kỹ năng tiếng Anh</v>
          </cell>
          <cell r="J51" t="str">
            <v>Nữ</v>
          </cell>
          <cell r="K51">
            <v>1971</v>
          </cell>
          <cell r="L51">
            <v>25961</v>
          </cell>
          <cell r="M51">
            <v>51</v>
          </cell>
          <cell r="N51" t="str">
            <v>Kinh</v>
          </cell>
          <cell r="O51">
            <v>34213</v>
          </cell>
          <cell r="P51">
            <v>34213</v>
          </cell>
          <cell r="Q51" t="str">
            <v>Trường Đại học Sư phạm Vinh</v>
          </cell>
          <cell r="R51" t="str">
            <v>BC</v>
          </cell>
          <cell r="S51">
            <v>0</v>
          </cell>
          <cell r="T51">
            <v>0</v>
          </cell>
          <cell r="U51">
            <v>0</v>
          </cell>
          <cell r="V51" t="str">
            <v>V.07.01.02</v>
          </cell>
          <cell r="W51" t="str">
            <v>Giảng viên chính (hạng II)</v>
          </cell>
          <cell r="X51">
            <v>0</v>
          </cell>
          <cell r="Y51">
            <v>0</v>
          </cell>
          <cell r="Z51">
            <v>0</v>
          </cell>
          <cell r="AA51">
            <v>5</v>
          </cell>
          <cell r="AB51">
            <v>0</v>
          </cell>
          <cell r="AC51">
            <v>5.76</v>
          </cell>
          <cell r="AD51">
            <v>0</v>
          </cell>
          <cell r="AE51">
            <v>0</v>
          </cell>
          <cell r="AF51">
            <v>0</v>
          </cell>
          <cell r="AG51">
            <v>0</v>
          </cell>
          <cell r="AH51" t="e">
            <v>#VALUE!</v>
          </cell>
          <cell r="AI51">
            <v>0</v>
          </cell>
          <cell r="AJ51">
            <v>0</v>
          </cell>
          <cell r="AK51">
            <v>0</v>
          </cell>
          <cell r="AL51">
            <v>0</v>
          </cell>
          <cell r="AM51">
            <v>0</v>
          </cell>
          <cell r="AN51">
            <v>0</v>
          </cell>
          <cell r="AO51">
            <v>24</v>
          </cell>
          <cell r="AP51">
            <v>0</v>
          </cell>
          <cell r="AQ51">
            <v>0</v>
          </cell>
          <cell r="AR51">
            <v>0</v>
          </cell>
          <cell r="AS51">
            <v>0</v>
          </cell>
          <cell r="AT51">
            <v>1.3824000000000001</v>
          </cell>
          <cell r="AU51">
            <v>7.1424000000000003</v>
          </cell>
          <cell r="AV51">
            <v>40</v>
          </cell>
          <cell r="AW51">
            <v>0</v>
          </cell>
          <cell r="AX51">
            <v>0</v>
          </cell>
        </row>
        <row r="52">
          <cell r="F52">
            <v>2023</v>
          </cell>
          <cell r="G52" t="str">
            <v>51010000377288</v>
          </cell>
          <cell r="H52" t="str">
            <v>Khoa Sư phạm Ngoại ngữ</v>
          </cell>
          <cell r="I52" t="str">
            <v>Kỹ năng tiếng Anh</v>
          </cell>
          <cell r="J52" t="str">
            <v>Nam</v>
          </cell>
          <cell r="K52">
            <v>1974</v>
          </cell>
          <cell r="L52">
            <v>27031</v>
          </cell>
          <cell r="M52">
            <v>48</v>
          </cell>
          <cell r="N52" t="str">
            <v>Kinh</v>
          </cell>
          <cell r="O52">
            <v>41244</v>
          </cell>
          <cell r="P52" t="str">
            <v xml:space="preserve">  -   -</v>
          </cell>
          <cell r="Q52">
            <v>0</v>
          </cell>
          <cell r="R52" t="str">
            <v>BC</v>
          </cell>
          <cell r="S52">
            <v>0</v>
          </cell>
          <cell r="T52">
            <v>0</v>
          </cell>
          <cell r="U52">
            <v>0</v>
          </cell>
          <cell r="V52" t="str">
            <v>V.07.01.03</v>
          </cell>
          <cell r="W52" t="str">
            <v>Giảng viên (hạng III)</v>
          </cell>
          <cell r="X52">
            <v>0</v>
          </cell>
          <cell r="Y52" t="str">
            <v>Trưởng bộ môn</v>
          </cell>
          <cell r="Z52">
            <v>0</v>
          </cell>
          <cell r="AA52">
            <v>5.5</v>
          </cell>
          <cell r="AB52">
            <v>0.4</v>
          </cell>
          <cell r="AC52">
            <v>4.6500000000000004</v>
          </cell>
          <cell r="AD52">
            <v>4.9800000000000004</v>
          </cell>
          <cell r="AE52" t="str">
            <v>1679/QĐ-ĐHV</v>
          </cell>
          <cell r="AF52">
            <v>44713</v>
          </cell>
          <cell r="AG52">
            <v>44713</v>
          </cell>
          <cell r="AH52" t="e">
            <v>#VALUE!</v>
          </cell>
          <cell r="AI52">
            <v>0</v>
          </cell>
          <cell r="AJ52">
            <v>0</v>
          </cell>
          <cell r="AK52">
            <v>0</v>
          </cell>
          <cell r="AL52">
            <v>0</v>
          </cell>
          <cell r="AM52">
            <v>0</v>
          </cell>
          <cell r="AN52">
            <v>0</v>
          </cell>
          <cell r="AO52">
            <v>22</v>
          </cell>
          <cell r="AP52">
            <v>0</v>
          </cell>
          <cell r="AQ52">
            <v>0</v>
          </cell>
          <cell r="AR52">
            <v>0</v>
          </cell>
          <cell r="AS52">
            <v>0</v>
          </cell>
          <cell r="AT52">
            <v>1.1110000000000002</v>
          </cell>
          <cell r="AU52">
            <v>6.1610000000000014</v>
          </cell>
          <cell r="AV52">
            <v>40</v>
          </cell>
          <cell r="AW52">
            <v>0</v>
          </cell>
          <cell r="AX52">
            <v>0</v>
          </cell>
        </row>
        <row r="53">
          <cell r="F53">
            <v>2528</v>
          </cell>
          <cell r="G53" t="str">
            <v>26010000606865</v>
          </cell>
          <cell r="H53" t="str">
            <v>Khoa Sư phạm Ngoại ngữ</v>
          </cell>
          <cell r="I53" t="str">
            <v>Kỹ năng tiếng Anh</v>
          </cell>
          <cell r="J53" t="str">
            <v>Nữ</v>
          </cell>
          <cell r="K53">
            <v>1995</v>
          </cell>
          <cell r="L53">
            <v>34773</v>
          </cell>
          <cell r="M53">
            <v>27</v>
          </cell>
          <cell r="N53" t="str">
            <v>Kinh</v>
          </cell>
          <cell r="O53">
            <v>42994</v>
          </cell>
          <cell r="P53">
            <v>43824</v>
          </cell>
          <cell r="Q53" t="str">
            <v>Trường Đại học Vinh</v>
          </cell>
          <cell r="R53" t="str">
            <v>BC</v>
          </cell>
          <cell r="S53">
            <v>0</v>
          </cell>
          <cell r="T53">
            <v>0</v>
          </cell>
          <cell r="U53">
            <v>0</v>
          </cell>
          <cell r="V53" t="str">
            <v>V.07.01.03</v>
          </cell>
          <cell r="W53" t="str">
            <v>Giảng viên (hạng III)</v>
          </cell>
          <cell r="X53">
            <v>0</v>
          </cell>
          <cell r="Y53">
            <v>0</v>
          </cell>
          <cell r="Z53" t="str">
            <v>TLĐT</v>
          </cell>
          <cell r="AA53">
            <v>4</v>
          </cell>
          <cell r="AB53">
            <v>0</v>
          </cell>
          <cell r="AC53">
            <v>2.67</v>
          </cell>
          <cell r="AD53">
            <v>0</v>
          </cell>
          <cell r="AE53">
            <v>0</v>
          </cell>
          <cell r="AF53">
            <v>0</v>
          </cell>
          <cell r="AG53">
            <v>0</v>
          </cell>
          <cell r="AH53" t="e">
            <v>#VALUE!</v>
          </cell>
          <cell r="AI53">
            <v>0</v>
          </cell>
          <cell r="AJ53">
            <v>0</v>
          </cell>
          <cell r="AK53">
            <v>0</v>
          </cell>
          <cell r="AL53">
            <v>0</v>
          </cell>
          <cell r="AM53">
            <v>0</v>
          </cell>
          <cell r="AN53">
            <v>0</v>
          </cell>
          <cell r="AO53">
            <v>0</v>
          </cell>
          <cell r="AP53">
            <v>0</v>
          </cell>
          <cell r="AQ53">
            <v>0</v>
          </cell>
          <cell r="AR53">
            <v>0</v>
          </cell>
          <cell r="AS53">
            <v>0</v>
          </cell>
          <cell r="AT53">
            <v>0</v>
          </cell>
          <cell r="AU53">
            <v>2.67</v>
          </cell>
          <cell r="AV53">
            <v>0</v>
          </cell>
          <cell r="AW53">
            <v>0</v>
          </cell>
          <cell r="AX53">
            <v>0</v>
          </cell>
        </row>
        <row r="54">
          <cell r="F54">
            <v>1392</v>
          </cell>
          <cell r="G54" t="str">
            <v>51010000197848</v>
          </cell>
          <cell r="H54" t="str">
            <v>Khoa Sư phạm Ngoại ngữ</v>
          </cell>
          <cell r="I54" t="str">
            <v>Kỹ năng tiếng Anh</v>
          </cell>
          <cell r="J54" t="str">
            <v>Nữ</v>
          </cell>
          <cell r="K54">
            <v>1979</v>
          </cell>
          <cell r="L54">
            <v>29120</v>
          </cell>
          <cell r="M54">
            <v>43</v>
          </cell>
          <cell r="N54" t="str">
            <v>Kinh</v>
          </cell>
          <cell r="O54">
            <v>37347</v>
          </cell>
          <cell r="P54">
            <v>37708</v>
          </cell>
          <cell r="Q54" t="str">
            <v>Trường Đại học Vinh</v>
          </cell>
          <cell r="R54" t="str">
            <v>BC</v>
          </cell>
          <cell r="S54">
            <v>0</v>
          </cell>
          <cell r="T54">
            <v>0</v>
          </cell>
          <cell r="U54">
            <v>0</v>
          </cell>
          <cell r="V54" t="str">
            <v>V.07.01.03</v>
          </cell>
          <cell r="W54" t="str">
            <v>Giảng viên (hạng III)</v>
          </cell>
          <cell r="X54">
            <v>0</v>
          </cell>
          <cell r="Y54">
            <v>0</v>
          </cell>
          <cell r="Z54">
            <v>0</v>
          </cell>
          <cell r="AA54">
            <v>4</v>
          </cell>
          <cell r="AB54">
            <v>0</v>
          </cell>
          <cell r="AC54">
            <v>4.32</v>
          </cell>
          <cell r="AD54">
            <v>0</v>
          </cell>
          <cell r="AE54">
            <v>0</v>
          </cell>
          <cell r="AF54">
            <v>0</v>
          </cell>
          <cell r="AG54">
            <v>0</v>
          </cell>
          <cell r="AH54" t="e">
            <v>#VALUE!</v>
          </cell>
          <cell r="AI54">
            <v>0</v>
          </cell>
          <cell r="AJ54">
            <v>0</v>
          </cell>
          <cell r="AK54">
            <v>0</v>
          </cell>
          <cell r="AL54">
            <v>0</v>
          </cell>
          <cell r="AM54">
            <v>0</v>
          </cell>
          <cell r="AN54">
            <v>0</v>
          </cell>
          <cell r="AO54">
            <v>19</v>
          </cell>
          <cell r="AP54">
            <v>0</v>
          </cell>
          <cell r="AQ54">
            <v>0</v>
          </cell>
          <cell r="AR54">
            <v>0</v>
          </cell>
          <cell r="AS54">
            <v>0</v>
          </cell>
          <cell r="AT54">
            <v>0.82080000000000009</v>
          </cell>
          <cell r="AU54">
            <v>5.1408000000000005</v>
          </cell>
          <cell r="AV54">
            <v>40</v>
          </cell>
          <cell r="AW54">
            <v>0</v>
          </cell>
          <cell r="AX54">
            <v>0</v>
          </cell>
        </row>
        <row r="55">
          <cell r="F55">
            <v>2442</v>
          </cell>
          <cell r="G55" t="str">
            <v>51010000568231</v>
          </cell>
          <cell r="H55" t="str">
            <v>Khoa Sư phạm Ngoại ngữ</v>
          </cell>
          <cell r="I55" t="str">
            <v>Kỹ năng tiếng Anh</v>
          </cell>
          <cell r="J55" t="str">
            <v>Nữ</v>
          </cell>
          <cell r="K55">
            <v>1988</v>
          </cell>
          <cell r="L55">
            <v>32293</v>
          </cell>
          <cell r="M55">
            <v>34</v>
          </cell>
          <cell r="N55" t="str">
            <v>Kinh</v>
          </cell>
          <cell r="O55">
            <v>42297</v>
          </cell>
          <cell r="P55">
            <v>43824</v>
          </cell>
          <cell r="Q55" t="str">
            <v>Trường Đại học Vinh</v>
          </cell>
          <cell r="R55" t="str">
            <v>BC</v>
          </cell>
          <cell r="S55">
            <v>0</v>
          </cell>
          <cell r="T55">
            <v>0</v>
          </cell>
          <cell r="U55">
            <v>0</v>
          </cell>
          <cell r="V55" t="str">
            <v>V.07.01.03</v>
          </cell>
          <cell r="W55" t="str">
            <v>Giảng viên (hạng III)</v>
          </cell>
          <cell r="X55">
            <v>0</v>
          </cell>
          <cell r="Y55">
            <v>0</v>
          </cell>
          <cell r="Z55" t="str">
            <v>CVHT</v>
          </cell>
          <cell r="AA55">
            <v>4</v>
          </cell>
          <cell r="AB55">
            <v>0</v>
          </cell>
          <cell r="AC55">
            <v>2.67</v>
          </cell>
          <cell r="AD55">
            <v>0</v>
          </cell>
          <cell r="AE55">
            <v>0</v>
          </cell>
          <cell r="AF55">
            <v>0</v>
          </cell>
          <cell r="AG55">
            <v>0</v>
          </cell>
          <cell r="AH55" t="e">
            <v>#VALUE!</v>
          </cell>
          <cell r="AI55">
            <v>0</v>
          </cell>
          <cell r="AJ55">
            <v>0</v>
          </cell>
          <cell r="AK55">
            <v>0</v>
          </cell>
          <cell r="AL55">
            <v>0</v>
          </cell>
          <cell r="AM55">
            <v>0</v>
          </cell>
          <cell r="AN55">
            <v>0</v>
          </cell>
          <cell r="AO55">
            <v>5</v>
          </cell>
          <cell r="AP55">
            <v>0</v>
          </cell>
          <cell r="AQ55">
            <v>0</v>
          </cell>
          <cell r="AR55">
            <v>0</v>
          </cell>
          <cell r="AS55">
            <v>0</v>
          </cell>
          <cell r="AT55">
            <v>0.13350000000000001</v>
          </cell>
          <cell r="AU55">
            <v>2.8035000000000001</v>
          </cell>
          <cell r="AV55">
            <v>40</v>
          </cell>
          <cell r="AW55">
            <v>0</v>
          </cell>
          <cell r="AX55">
            <v>0</v>
          </cell>
        </row>
        <row r="56">
          <cell r="F56">
            <v>1397</v>
          </cell>
          <cell r="G56" t="str">
            <v>51010000198300</v>
          </cell>
          <cell r="H56" t="str">
            <v>Khoa Sư phạm Ngoại ngữ</v>
          </cell>
          <cell r="I56" t="str">
            <v>Kỹ năng tiếng Anh</v>
          </cell>
          <cell r="J56" t="str">
            <v>Nữ</v>
          </cell>
          <cell r="K56">
            <v>1970</v>
          </cell>
          <cell r="L56">
            <v>25811</v>
          </cell>
          <cell r="M56">
            <v>52</v>
          </cell>
          <cell r="N56" t="str">
            <v>Kinh</v>
          </cell>
          <cell r="O56">
            <v>34213</v>
          </cell>
          <cell r="P56">
            <v>34213</v>
          </cell>
          <cell r="Q56" t="str">
            <v>Trường Đại học sư phạm Vinh</v>
          </cell>
          <cell r="R56" t="str">
            <v>BC</v>
          </cell>
          <cell r="S56">
            <v>0</v>
          </cell>
          <cell r="T56">
            <v>0</v>
          </cell>
          <cell r="U56">
            <v>0</v>
          </cell>
          <cell r="V56" t="str">
            <v>V.07.01.02</v>
          </cell>
          <cell r="W56" t="str">
            <v>Giảng viên chính (hạng II)</v>
          </cell>
          <cell r="X56">
            <v>0</v>
          </cell>
          <cell r="Y56">
            <v>0</v>
          </cell>
          <cell r="Z56">
            <v>0</v>
          </cell>
          <cell r="AA56">
            <v>5</v>
          </cell>
          <cell r="AB56">
            <v>0</v>
          </cell>
          <cell r="AC56">
            <v>5.76</v>
          </cell>
          <cell r="AD56">
            <v>0</v>
          </cell>
          <cell r="AE56">
            <v>0</v>
          </cell>
          <cell r="AF56">
            <v>0</v>
          </cell>
          <cell r="AG56">
            <v>0</v>
          </cell>
          <cell r="AH56" t="e">
            <v>#VALUE!</v>
          </cell>
          <cell r="AI56">
            <v>0</v>
          </cell>
          <cell r="AJ56">
            <v>0</v>
          </cell>
          <cell r="AK56">
            <v>0</v>
          </cell>
          <cell r="AL56">
            <v>0</v>
          </cell>
          <cell r="AM56">
            <v>0</v>
          </cell>
          <cell r="AN56">
            <v>0</v>
          </cell>
          <cell r="AO56">
            <v>24</v>
          </cell>
          <cell r="AP56">
            <v>0</v>
          </cell>
          <cell r="AQ56">
            <v>0</v>
          </cell>
          <cell r="AR56">
            <v>0</v>
          </cell>
          <cell r="AS56">
            <v>0</v>
          </cell>
          <cell r="AT56">
            <v>1.3824000000000001</v>
          </cell>
          <cell r="AU56">
            <v>7.1424000000000003</v>
          </cell>
          <cell r="AV56">
            <v>40</v>
          </cell>
          <cell r="AW56">
            <v>0</v>
          </cell>
          <cell r="AX56">
            <v>0</v>
          </cell>
        </row>
        <row r="57">
          <cell r="F57">
            <v>1399</v>
          </cell>
          <cell r="G57" t="str">
            <v>51010000197927</v>
          </cell>
          <cell r="H57" t="str">
            <v>Khoa Sư phạm Ngoại ngữ</v>
          </cell>
          <cell r="I57" t="str">
            <v>Kỹ năng tiếng Anh</v>
          </cell>
          <cell r="J57" t="str">
            <v>Nữ</v>
          </cell>
          <cell r="K57">
            <v>1972</v>
          </cell>
          <cell r="L57">
            <v>26378</v>
          </cell>
          <cell r="M57">
            <v>50</v>
          </cell>
          <cell r="N57" t="str">
            <v>Kinh</v>
          </cell>
          <cell r="O57">
            <v>34608</v>
          </cell>
          <cell r="P57">
            <v>34608</v>
          </cell>
          <cell r="Q57" t="str">
            <v>Trường Đại học Sư phạm Vinh</v>
          </cell>
          <cell r="R57" t="str">
            <v>BC</v>
          </cell>
          <cell r="S57">
            <v>0</v>
          </cell>
          <cell r="T57">
            <v>0</v>
          </cell>
          <cell r="U57">
            <v>0</v>
          </cell>
          <cell r="V57" t="str">
            <v>V.07.01.02</v>
          </cell>
          <cell r="W57" t="str">
            <v>Giảng viên chính (hạng II)</v>
          </cell>
          <cell r="X57" t="str">
            <v>Phó Trưởng Khoa</v>
          </cell>
          <cell r="Y57">
            <v>0</v>
          </cell>
          <cell r="Z57">
            <v>0</v>
          </cell>
          <cell r="AA57">
            <v>6</v>
          </cell>
          <cell r="AB57">
            <v>0.5</v>
          </cell>
          <cell r="AC57">
            <v>5.42</v>
          </cell>
          <cell r="AD57">
            <v>0</v>
          </cell>
          <cell r="AE57">
            <v>0</v>
          </cell>
          <cell r="AF57">
            <v>0</v>
          </cell>
          <cell r="AG57">
            <v>0</v>
          </cell>
          <cell r="AH57" t="e">
            <v>#VALUE!</v>
          </cell>
          <cell r="AI57">
            <v>0</v>
          </cell>
          <cell r="AJ57">
            <v>0</v>
          </cell>
          <cell r="AK57">
            <v>0</v>
          </cell>
          <cell r="AL57">
            <v>0</v>
          </cell>
          <cell r="AM57">
            <v>0</v>
          </cell>
          <cell r="AN57">
            <v>0</v>
          </cell>
          <cell r="AO57">
            <v>25</v>
          </cell>
          <cell r="AP57">
            <v>0</v>
          </cell>
          <cell r="AQ57">
            <v>0</v>
          </cell>
          <cell r="AR57">
            <v>0</v>
          </cell>
          <cell r="AS57">
            <v>0</v>
          </cell>
          <cell r="AT57">
            <v>1.48</v>
          </cell>
          <cell r="AU57">
            <v>7.4</v>
          </cell>
          <cell r="AV57">
            <v>40</v>
          </cell>
          <cell r="AW57">
            <v>0</v>
          </cell>
          <cell r="AX57">
            <v>0.2</v>
          </cell>
        </row>
        <row r="58">
          <cell r="F58">
            <v>1653</v>
          </cell>
          <cell r="G58" t="str">
            <v>51010000187362</v>
          </cell>
          <cell r="H58" t="str">
            <v>Khoa Sư phạm Ngoại ngữ</v>
          </cell>
          <cell r="I58" t="str">
            <v>Kỹ năng tiếng Anh</v>
          </cell>
          <cell r="J58" t="str">
            <v>Nữ</v>
          </cell>
          <cell r="K58">
            <v>1977</v>
          </cell>
          <cell r="L58">
            <v>28253</v>
          </cell>
          <cell r="M58">
            <v>45</v>
          </cell>
          <cell r="N58" t="str">
            <v>Kinh</v>
          </cell>
          <cell r="O58">
            <v>37792</v>
          </cell>
          <cell r="P58">
            <v>38587</v>
          </cell>
          <cell r="Q58" t="str">
            <v>Trường Đại học Sư phạm Vinh</v>
          </cell>
          <cell r="R58" t="str">
            <v>BC</v>
          </cell>
          <cell r="S58">
            <v>0</v>
          </cell>
          <cell r="T58">
            <v>0</v>
          </cell>
          <cell r="U58">
            <v>0</v>
          </cell>
          <cell r="V58" t="str">
            <v>V.07.01.03</v>
          </cell>
          <cell r="W58" t="str">
            <v>Giảng viên (hạng III)</v>
          </cell>
          <cell r="X58">
            <v>0</v>
          </cell>
          <cell r="Y58">
            <v>0</v>
          </cell>
          <cell r="Z58" t="str">
            <v>TL ĐBCL</v>
          </cell>
          <cell r="AA58">
            <v>4</v>
          </cell>
          <cell r="AB58">
            <v>0</v>
          </cell>
          <cell r="AC58">
            <v>4.32</v>
          </cell>
          <cell r="AD58">
            <v>0</v>
          </cell>
          <cell r="AE58">
            <v>0</v>
          </cell>
          <cell r="AF58">
            <v>0</v>
          </cell>
          <cell r="AG58">
            <v>0</v>
          </cell>
          <cell r="AH58" t="e">
            <v>#VALUE!</v>
          </cell>
          <cell r="AI58">
            <v>0</v>
          </cell>
          <cell r="AJ58">
            <v>0</v>
          </cell>
          <cell r="AK58">
            <v>0</v>
          </cell>
          <cell r="AL58">
            <v>0</v>
          </cell>
          <cell r="AM58">
            <v>0</v>
          </cell>
          <cell r="AN58">
            <v>0</v>
          </cell>
          <cell r="AO58">
            <v>8</v>
          </cell>
          <cell r="AP58">
            <v>0</v>
          </cell>
          <cell r="AQ58">
            <v>0</v>
          </cell>
          <cell r="AR58">
            <v>0</v>
          </cell>
          <cell r="AS58">
            <v>0</v>
          </cell>
          <cell r="AT58">
            <v>0.34560000000000002</v>
          </cell>
          <cell r="AU58">
            <v>4.6656000000000004</v>
          </cell>
          <cell r="AV58">
            <v>40</v>
          </cell>
          <cell r="AW58">
            <v>0</v>
          </cell>
          <cell r="AX58">
            <v>0</v>
          </cell>
        </row>
        <row r="59">
          <cell r="F59">
            <v>2448</v>
          </cell>
          <cell r="G59" t="str">
            <v>51010000858765</v>
          </cell>
          <cell r="H59" t="str">
            <v>Khoa Sư phạm Ngoại ngữ</v>
          </cell>
          <cell r="I59" t="str">
            <v>Kỹ năng tiếng Anh</v>
          </cell>
          <cell r="J59" t="str">
            <v>Nữ</v>
          </cell>
          <cell r="K59">
            <v>1990</v>
          </cell>
          <cell r="L59">
            <v>33104</v>
          </cell>
          <cell r="M59">
            <v>32</v>
          </cell>
          <cell r="N59" t="str">
            <v>Kinh</v>
          </cell>
          <cell r="O59">
            <v>42297</v>
          </cell>
          <cell r="P59">
            <v>43824</v>
          </cell>
          <cell r="Q59" t="str">
            <v>Trường Đại học Vinh</v>
          </cell>
          <cell r="R59" t="str">
            <v>BC</v>
          </cell>
          <cell r="S59">
            <v>0</v>
          </cell>
          <cell r="T59">
            <v>0</v>
          </cell>
          <cell r="U59">
            <v>0</v>
          </cell>
          <cell r="V59" t="str">
            <v>V.07.01.03</v>
          </cell>
          <cell r="W59" t="str">
            <v>Giảng viên (hạng III)</v>
          </cell>
          <cell r="X59">
            <v>0</v>
          </cell>
          <cell r="Y59">
            <v>0</v>
          </cell>
          <cell r="Z59">
            <v>0</v>
          </cell>
          <cell r="AA59">
            <v>4</v>
          </cell>
          <cell r="AB59">
            <v>0</v>
          </cell>
          <cell r="AC59">
            <v>2.67</v>
          </cell>
          <cell r="AD59">
            <v>0</v>
          </cell>
          <cell r="AE59">
            <v>0</v>
          </cell>
          <cell r="AF59">
            <v>0</v>
          </cell>
          <cell r="AG59">
            <v>0</v>
          </cell>
          <cell r="AH59" t="e">
            <v>#VALUE!</v>
          </cell>
          <cell r="AI59">
            <v>0</v>
          </cell>
          <cell r="AJ59">
            <v>0</v>
          </cell>
          <cell r="AK59">
            <v>0</v>
          </cell>
          <cell r="AL59">
            <v>0</v>
          </cell>
          <cell r="AM59">
            <v>0</v>
          </cell>
          <cell r="AN59">
            <v>0</v>
          </cell>
          <cell r="AO59">
            <v>5</v>
          </cell>
          <cell r="AP59">
            <v>0</v>
          </cell>
          <cell r="AQ59">
            <v>0</v>
          </cell>
          <cell r="AR59">
            <v>0</v>
          </cell>
          <cell r="AS59">
            <v>0</v>
          </cell>
          <cell r="AT59">
            <v>0.13350000000000001</v>
          </cell>
          <cell r="AU59">
            <v>2.8035000000000001</v>
          </cell>
          <cell r="AV59">
            <v>40</v>
          </cell>
          <cell r="AW59">
            <v>0</v>
          </cell>
          <cell r="AX59">
            <v>0</v>
          </cell>
        </row>
        <row r="60">
          <cell r="F60">
            <v>2637</v>
          </cell>
          <cell r="G60" t="str">
            <v>51010001942209</v>
          </cell>
          <cell r="H60" t="str">
            <v>Khoa Sư phạm Ngoại ngữ</v>
          </cell>
          <cell r="I60" t="str">
            <v>Kỹ năng tiếng Anh</v>
          </cell>
          <cell r="J60" t="str">
            <v>Nữ</v>
          </cell>
          <cell r="K60">
            <v>1997</v>
          </cell>
          <cell r="L60">
            <v>35448</v>
          </cell>
          <cell r="M60">
            <v>25</v>
          </cell>
          <cell r="N60" t="str">
            <v>Kinh</v>
          </cell>
          <cell r="O60">
            <v>44090</v>
          </cell>
          <cell r="P60">
            <v>0</v>
          </cell>
          <cell r="Q60">
            <v>0</v>
          </cell>
          <cell r="R60" t="str">
            <v>HĐXĐTH</v>
          </cell>
          <cell r="S60">
            <v>44454</v>
          </cell>
          <cell r="T60">
            <v>45184</v>
          </cell>
          <cell r="U60">
            <v>2</v>
          </cell>
          <cell r="V60" t="str">
            <v>V.07.01.03</v>
          </cell>
          <cell r="W60" t="str">
            <v>Giảng viên (hạng III)</v>
          </cell>
          <cell r="X60">
            <v>0</v>
          </cell>
          <cell r="Y60">
            <v>0</v>
          </cell>
          <cell r="Z60">
            <v>0</v>
          </cell>
          <cell r="AA60">
            <v>4</v>
          </cell>
          <cell r="AB60">
            <v>0</v>
          </cell>
          <cell r="AC60">
            <v>2.34</v>
          </cell>
          <cell r="AD60">
            <v>0</v>
          </cell>
          <cell r="AE60">
            <v>0</v>
          </cell>
          <cell r="AF60">
            <v>0</v>
          </cell>
          <cell r="AG60">
            <v>0</v>
          </cell>
          <cell r="AH60" t="e">
            <v>#VALUE!</v>
          </cell>
          <cell r="AI60">
            <v>0</v>
          </cell>
          <cell r="AJ60">
            <v>0</v>
          </cell>
          <cell r="AK60">
            <v>0</v>
          </cell>
          <cell r="AL60">
            <v>0</v>
          </cell>
          <cell r="AM60">
            <v>0</v>
          </cell>
          <cell r="AN60">
            <v>0</v>
          </cell>
          <cell r="AO60">
            <v>0</v>
          </cell>
          <cell r="AP60">
            <v>0</v>
          </cell>
          <cell r="AQ60">
            <v>0</v>
          </cell>
          <cell r="AR60">
            <v>0</v>
          </cell>
          <cell r="AS60">
            <v>0</v>
          </cell>
          <cell r="AT60">
            <v>0</v>
          </cell>
          <cell r="AU60">
            <v>2.34</v>
          </cell>
          <cell r="AV60">
            <v>0</v>
          </cell>
          <cell r="AW60">
            <v>0</v>
          </cell>
          <cell r="AX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33878</v>
          </cell>
          <cell r="P61">
            <v>33878</v>
          </cell>
          <cell r="Q61" t="str">
            <v>Trường Đại học Sư phạm Vinh</v>
          </cell>
          <cell r="R61" t="str">
            <v>BC</v>
          </cell>
          <cell r="S61">
            <v>0</v>
          </cell>
          <cell r="T61">
            <v>0</v>
          </cell>
          <cell r="U61">
            <v>0</v>
          </cell>
          <cell r="V61" t="str">
            <v>V.07.01.02</v>
          </cell>
          <cell r="W61" t="str">
            <v>Giảng viên chính (hạng II)</v>
          </cell>
          <cell r="X61" t="str">
            <v>Trưởng Ban Thanh tra nhân dân</v>
          </cell>
          <cell r="Y61">
            <v>0</v>
          </cell>
          <cell r="Z61" t="str">
            <v>CT CĐ BP</v>
          </cell>
          <cell r="AA61">
            <v>5</v>
          </cell>
          <cell r="AB61">
            <v>0</v>
          </cell>
          <cell r="AC61">
            <v>5.76</v>
          </cell>
          <cell r="AD61">
            <v>0</v>
          </cell>
          <cell r="AE61">
            <v>0</v>
          </cell>
          <cell r="AF61">
            <v>0</v>
          </cell>
          <cell r="AG61">
            <v>0</v>
          </cell>
          <cell r="AH61" t="e">
            <v>#VALUE!</v>
          </cell>
          <cell r="AI61">
            <v>0</v>
          </cell>
          <cell r="AJ61">
            <v>0</v>
          </cell>
          <cell r="AK61">
            <v>0</v>
          </cell>
          <cell r="AL61">
            <v>0</v>
          </cell>
          <cell r="AM61">
            <v>0</v>
          </cell>
          <cell r="AN61">
            <v>0</v>
          </cell>
          <cell r="AO61">
            <v>25</v>
          </cell>
          <cell r="AP61">
            <v>0</v>
          </cell>
          <cell r="AQ61">
            <v>0</v>
          </cell>
          <cell r="AR61">
            <v>0</v>
          </cell>
          <cell r="AS61">
            <v>0</v>
          </cell>
          <cell r="AT61">
            <v>1.44</v>
          </cell>
          <cell r="AU61">
            <v>7.1999999999999993</v>
          </cell>
          <cell r="AV61">
            <v>40</v>
          </cell>
          <cell r="AW61">
            <v>0</v>
          </cell>
          <cell r="AX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41730</v>
          </cell>
          <cell r="P62">
            <v>42887</v>
          </cell>
          <cell r="Q62" t="str">
            <v>Trường Đại học Vinh</v>
          </cell>
          <cell r="R62" t="str">
            <v>BC</v>
          </cell>
          <cell r="S62">
            <v>0</v>
          </cell>
          <cell r="T62">
            <v>0</v>
          </cell>
          <cell r="U62">
            <v>0</v>
          </cell>
          <cell r="V62" t="str">
            <v>V.07.01.03</v>
          </cell>
          <cell r="W62" t="str">
            <v>Giảng viên (hạng III)</v>
          </cell>
          <cell r="X62">
            <v>0</v>
          </cell>
          <cell r="Y62">
            <v>0</v>
          </cell>
          <cell r="Z62">
            <v>0</v>
          </cell>
          <cell r="AA62">
            <v>4</v>
          </cell>
          <cell r="AB62">
            <v>0</v>
          </cell>
          <cell r="AC62">
            <v>3</v>
          </cell>
          <cell r="AD62">
            <v>0</v>
          </cell>
          <cell r="AE62">
            <v>0</v>
          </cell>
          <cell r="AF62">
            <v>0</v>
          </cell>
          <cell r="AG62">
            <v>0</v>
          </cell>
          <cell r="AH62" t="e">
            <v>#VALUE!</v>
          </cell>
          <cell r="AI62">
            <v>0</v>
          </cell>
          <cell r="AJ62">
            <v>0</v>
          </cell>
          <cell r="AK62">
            <v>0</v>
          </cell>
          <cell r="AL62">
            <v>0</v>
          </cell>
          <cell r="AM62">
            <v>0</v>
          </cell>
          <cell r="AN62">
            <v>0</v>
          </cell>
          <cell r="AO62">
            <v>6</v>
          </cell>
          <cell r="AP62">
            <v>7</v>
          </cell>
          <cell r="AQ62" t="str">
            <v>1678/QĐ-ĐHV</v>
          </cell>
          <cell r="AR62">
            <v>44652</v>
          </cell>
          <cell r="AS62">
            <v>44652</v>
          </cell>
          <cell r="AT62">
            <v>0.18</v>
          </cell>
          <cell r="AU62">
            <v>3.18</v>
          </cell>
          <cell r="AV62">
            <v>40</v>
          </cell>
          <cell r="AW62">
            <v>0</v>
          </cell>
          <cell r="AX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42178</v>
          </cell>
          <cell r="P63">
            <v>43824</v>
          </cell>
          <cell r="Q63" t="str">
            <v>Trường Đại học Vinh</v>
          </cell>
          <cell r="R63" t="str">
            <v>BC</v>
          </cell>
          <cell r="S63">
            <v>0</v>
          </cell>
          <cell r="T63">
            <v>0</v>
          </cell>
          <cell r="U63">
            <v>0</v>
          </cell>
          <cell r="V63" t="str">
            <v>01.003</v>
          </cell>
          <cell r="W63" t="str">
            <v>Chuyên viên</v>
          </cell>
          <cell r="X63">
            <v>0</v>
          </cell>
          <cell r="Y63">
            <v>0</v>
          </cell>
          <cell r="Z63" t="str">
            <v>TL ĐTTT</v>
          </cell>
          <cell r="AA63">
            <v>4</v>
          </cell>
          <cell r="AB63">
            <v>0</v>
          </cell>
          <cell r="AC63">
            <v>2.67</v>
          </cell>
          <cell r="AD63">
            <v>3</v>
          </cell>
          <cell r="AE63" t="str">
            <v>1679/QĐ-ĐHV</v>
          </cell>
          <cell r="AF63">
            <v>44735</v>
          </cell>
          <cell r="AG63">
            <v>44743</v>
          </cell>
          <cell r="AH63" t="e">
            <v>#VALUE!</v>
          </cell>
          <cell r="AI63">
            <v>0</v>
          </cell>
          <cell r="AJ63">
            <v>0</v>
          </cell>
          <cell r="AK63">
            <v>0</v>
          </cell>
          <cell r="AL63">
            <v>0</v>
          </cell>
          <cell r="AM63">
            <v>0</v>
          </cell>
          <cell r="AN63">
            <v>0</v>
          </cell>
          <cell r="AO63">
            <v>0</v>
          </cell>
          <cell r="AP63">
            <v>0</v>
          </cell>
          <cell r="AQ63">
            <v>0</v>
          </cell>
          <cell r="AR63">
            <v>0</v>
          </cell>
          <cell r="AS63">
            <v>0</v>
          </cell>
          <cell r="AT63">
            <v>0</v>
          </cell>
          <cell r="AU63">
            <v>2.67</v>
          </cell>
          <cell r="AV63">
            <v>20</v>
          </cell>
          <cell r="AW63">
            <v>0</v>
          </cell>
          <cell r="AX63">
            <v>0.2</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29434</v>
          </cell>
          <cell r="P64">
            <v>29434</v>
          </cell>
          <cell r="Q64" t="str">
            <v>Trường Đại học Sư phạm Vinh</v>
          </cell>
          <cell r="R64" t="str">
            <v>BC</v>
          </cell>
          <cell r="S64">
            <v>0</v>
          </cell>
          <cell r="T64">
            <v>0</v>
          </cell>
          <cell r="U64">
            <v>0</v>
          </cell>
          <cell r="V64" t="str">
            <v>V.07.01.01</v>
          </cell>
          <cell r="W64" t="str">
            <v>Giảng viên cao cấp (hạng I)</v>
          </cell>
          <cell r="X64">
            <v>0</v>
          </cell>
          <cell r="Y64">
            <v>0</v>
          </cell>
          <cell r="Z64">
            <v>0</v>
          </cell>
          <cell r="AA64">
            <v>6</v>
          </cell>
          <cell r="AB64">
            <v>0.9</v>
          </cell>
          <cell r="AC64">
            <v>7.64</v>
          </cell>
          <cell r="AD64">
            <v>0</v>
          </cell>
          <cell r="AE64">
            <v>0</v>
          </cell>
          <cell r="AF64">
            <v>0</v>
          </cell>
          <cell r="AG64">
            <v>0</v>
          </cell>
          <cell r="AH64" t="e">
            <v>#VALUE!</v>
          </cell>
          <cell r="AI64">
            <v>0</v>
          </cell>
          <cell r="AJ64">
            <v>0</v>
          </cell>
          <cell r="AK64">
            <v>0</v>
          </cell>
          <cell r="AL64">
            <v>0</v>
          </cell>
          <cell r="AM64">
            <v>0</v>
          </cell>
          <cell r="AN64">
            <v>0</v>
          </cell>
          <cell r="AO64">
            <v>34</v>
          </cell>
          <cell r="AP64">
            <v>0</v>
          </cell>
          <cell r="AQ64">
            <v>0</v>
          </cell>
          <cell r="AR64">
            <v>0</v>
          </cell>
          <cell r="AS64">
            <v>0</v>
          </cell>
          <cell r="AT64">
            <v>2.9035999999999995</v>
          </cell>
          <cell r="AU64">
            <v>11.443599999999998</v>
          </cell>
          <cell r="AV64">
            <v>40</v>
          </cell>
          <cell r="AW64">
            <v>0</v>
          </cell>
          <cell r="AX64">
            <v>0</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37288</v>
          </cell>
          <cell r="P65">
            <v>37708</v>
          </cell>
          <cell r="Q65" t="str">
            <v>Trường Đại học Vinh</v>
          </cell>
          <cell r="R65" t="str">
            <v>BC</v>
          </cell>
          <cell r="S65">
            <v>0</v>
          </cell>
          <cell r="T65">
            <v>0</v>
          </cell>
          <cell r="U65">
            <v>0</v>
          </cell>
          <cell r="V65" t="str">
            <v>V.07.01.02</v>
          </cell>
          <cell r="W65" t="str">
            <v>Giảng viên chính (hạng II)</v>
          </cell>
          <cell r="X65" t="str">
            <v>Trưởng Khoa</v>
          </cell>
          <cell r="Y65" t="str">
            <v>Trưởng bộ môn</v>
          </cell>
          <cell r="Z65" t="str">
            <v>Bí thư Đảng bộ BP</v>
          </cell>
          <cell r="AA65">
            <v>7</v>
          </cell>
          <cell r="AB65">
            <v>0.6</v>
          </cell>
          <cell r="AC65">
            <v>4.74</v>
          </cell>
          <cell r="AD65">
            <v>0</v>
          </cell>
          <cell r="AE65">
            <v>0</v>
          </cell>
          <cell r="AF65">
            <v>0</v>
          </cell>
          <cell r="AG65">
            <v>0</v>
          </cell>
          <cell r="AH65" t="e">
            <v>#VALUE!</v>
          </cell>
          <cell r="AI65">
            <v>0</v>
          </cell>
          <cell r="AJ65">
            <v>0</v>
          </cell>
          <cell r="AK65">
            <v>0</v>
          </cell>
          <cell r="AL65">
            <v>0</v>
          </cell>
          <cell r="AM65">
            <v>0</v>
          </cell>
          <cell r="AN65">
            <v>0</v>
          </cell>
          <cell r="AO65">
            <v>19</v>
          </cell>
          <cell r="AP65">
            <v>0</v>
          </cell>
          <cell r="AQ65">
            <v>0</v>
          </cell>
          <cell r="AR65">
            <v>0</v>
          </cell>
          <cell r="AS65">
            <v>0</v>
          </cell>
          <cell r="AT65">
            <v>1.0145999999999999</v>
          </cell>
          <cell r="AU65">
            <v>6.3545999999999996</v>
          </cell>
          <cell r="AV65">
            <v>40</v>
          </cell>
          <cell r="AW65">
            <v>0</v>
          </cell>
          <cell r="AX65">
            <v>0.2</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37544</v>
          </cell>
          <cell r="P66" t="str">
            <v xml:space="preserve">  -   -</v>
          </cell>
          <cell r="Q66" t="str">
            <v>Trường Đại học Vinh</v>
          </cell>
          <cell r="R66" t="str">
            <v>BC</v>
          </cell>
          <cell r="S66">
            <v>0</v>
          </cell>
          <cell r="T66">
            <v>0</v>
          </cell>
          <cell r="U66">
            <v>0</v>
          </cell>
          <cell r="V66" t="str">
            <v>V.07.01.03</v>
          </cell>
          <cell r="W66" t="str">
            <v>Giảng viên (hạng III)</v>
          </cell>
          <cell r="X66">
            <v>0</v>
          </cell>
          <cell r="Y66">
            <v>0</v>
          </cell>
          <cell r="Z66">
            <v>0</v>
          </cell>
          <cell r="AA66">
            <v>4</v>
          </cell>
          <cell r="AB66">
            <v>0</v>
          </cell>
          <cell r="AC66">
            <v>4.32</v>
          </cell>
          <cell r="AD66">
            <v>0</v>
          </cell>
          <cell r="AE66">
            <v>0</v>
          </cell>
          <cell r="AF66">
            <v>0</v>
          </cell>
          <cell r="AG66">
            <v>0</v>
          </cell>
          <cell r="AH66" t="e">
            <v>#VALUE!</v>
          </cell>
          <cell r="AI66">
            <v>0</v>
          </cell>
          <cell r="AJ66">
            <v>0</v>
          </cell>
          <cell r="AK66">
            <v>0</v>
          </cell>
          <cell r="AL66">
            <v>0</v>
          </cell>
          <cell r="AM66">
            <v>0</v>
          </cell>
          <cell r="AN66">
            <v>0</v>
          </cell>
          <cell r="AO66">
            <v>17</v>
          </cell>
          <cell r="AP66">
            <v>0</v>
          </cell>
          <cell r="AQ66">
            <v>0</v>
          </cell>
          <cell r="AR66">
            <v>0</v>
          </cell>
          <cell r="AS66">
            <v>0</v>
          </cell>
          <cell r="AT66">
            <v>0.73439999999999994</v>
          </cell>
          <cell r="AU66">
            <v>5.0544000000000002</v>
          </cell>
          <cell r="AV66">
            <v>40</v>
          </cell>
          <cell r="AW66">
            <v>0</v>
          </cell>
          <cell r="AX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39249</v>
          </cell>
          <cell r="P67">
            <v>36008</v>
          </cell>
          <cell r="Q67" t="str">
            <v>Sở Giáo dục Nghệ An</v>
          </cell>
          <cell r="R67" t="str">
            <v>BC</v>
          </cell>
          <cell r="S67">
            <v>0</v>
          </cell>
          <cell r="T67">
            <v>0</v>
          </cell>
          <cell r="U67">
            <v>0</v>
          </cell>
          <cell r="V67" t="str">
            <v>01.003</v>
          </cell>
          <cell r="W67" t="str">
            <v>Chuyên viên</v>
          </cell>
          <cell r="X67">
            <v>0</v>
          </cell>
          <cell r="Y67">
            <v>0</v>
          </cell>
          <cell r="Z67">
            <v>0</v>
          </cell>
          <cell r="AA67">
            <v>4</v>
          </cell>
          <cell r="AB67">
            <v>0</v>
          </cell>
          <cell r="AC67">
            <v>4.6500000000000004</v>
          </cell>
          <cell r="AD67">
            <v>0</v>
          </cell>
          <cell r="AE67">
            <v>0</v>
          </cell>
          <cell r="AF67">
            <v>0</v>
          </cell>
          <cell r="AG67">
            <v>0</v>
          </cell>
          <cell r="AH67" t="e">
            <v>#VALUE!</v>
          </cell>
          <cell r="AI67">
            <v>0</v>
          </cell>
          <cell r="AJ67">
            <v>0</v>
          </cell>
          <cell r="AK67">
            <v>0</v>
          </cell>
          <cell r="AL67">
            <v>0</v>
          </cell>
          <cell r="AM67">
            <v>0</v>
          </cell>
          <cell r="AN67">
            <v>0</v>
          </cell>
          <cell r="AO67">
            <v>0</v>
          </cell>
          <cell r="AP67">
            <v>0</v>
          </cell>
          <cell r="AQ67">
            <v>0</v>
          </cell>
          <cell r="AR67">
            <v>0</v>
          </cell>
          <cell r="AS67">
            <v>0</v>
          </cell>
          <cell r="AT67">
            <v>0</v>
          </cell>
          <cell r="AU67">
            <v>4.6500000000000004</v>
          </cell>
          <cell r="AV67">
            <v>20</v>
          </cell>
          <cell r="AW67">
            <v>0</v>
          </cell>
          <cell r="AX67">
            <v>0.2</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39860</v>
          </cell>
          <cell r="P68">
            <v>40360</v>
          </cell>
          <cell r="Q68" t="str">
            <v>Trường Đại học Vinh</v>
          </cell>
          <cell r="R68" t="str">
            <v>BC</v>
          </cell>
          <cell r="S68">
            <v>0</v>
          </cell>
          <cell r="T68">
            <v>0</v>
          </cell>
          <cell r="U68">
            <v>0</v>
          </cell>
          <cell r="V68" t="str">
            <v>V.07.01.03</v>
          </cell>
          <cell r="W68" t="str">
            <v>Giảng viên (hạng III)</v>
          </cell>
          <cell r="X68">
            <v>0</v>
          </cell>
          <cell r="Y68">
            <v>0</v>
          </cell>
          <cell r="Z68">
            <v>0</v>
          </cell>
          <cell r="AA68">
            <v>4</v>
          </cell>
          <cell r="AB68">
            <v>0</v>
          </cell>
          <cell r="AC68">
            <v>3.33</v>
          </cell>
          <cell r="AD68">
            <v>0</v>
          </cell>
          <cell r="AE68">
            <v>0</v>
          </cell>
          <cell r="AF68">
            <v>0</v>
          </cell>
          <cell r="AG68">
            <v>0</v>
          </cell>
          <cell r="AH68" t="e">
            <v>#VALUE!</v>
          </cell>
          <cell r="AI68">
            <v>0</v>
          </cell>
          <cell r="AJ68">
            <v>0</v>
          </cell>
          <cell r="AK68">
            <v>0</v>
          </cell>
          <cell r="AL68">
            <v>0</v>
          </cell>
          <cell r="AM68">
            <v>0</v>
          </cell>
          <cell r="AN68">
            <v>0</v>
          </cell>
          <cell r="AO68">
            <v>12</v>
          </cell>
          <cell r="AP68">
            <v>0</v>
          </cell>
          <cell r="AQ68">
            <v>0</v>
          </cell>
          <cell r="AR68">
            <v>0</v>
          </cell>
          <cell r="AS68">
            <v>0</v>
          </cell>
          <cell r="AT68">
            <v>0.39960000000000001</v>
          </cell>
          <cell r="AU68">
            <v>3.7296</v>
          </cell>
          <cell r="AV68">
            <v>40</v>
          </cell>
          <cell r="AW68">
            <v>0</v>
          </cell>
          <cell r="AX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40392</v>
          </cell>
          <cell r="P69">
            <v>0</v>
          </cell>
          <cell r="Q69">
            <v>0</v>
          </cell>
          <cell r="R69" t="str">
            <v>BC</v>
          </cell>
          <cell r="S69">
            <v>0</v>
          </cell>
          <cell r="T69">
            <v>0</v>
          </cell>
          <cell r="U69">
            <v>0</v>
          </cell>
          <cell r="V69" t="str">
            <v>01.003</v>
          </cell>
          <cell r="W69" t="str">
            <v>Chuyên viên</v>
          </cell>
          <cell r="X69">
            <v>0</v>
          </cell>
          <cell r="Y69">
            <v>0</v>
          </cell>
          <cell r="Z69">
            <v>0</v>
          </cell>
          <cell r="AA69">
            <v>4</v>
          </cell>
          <cell r="AB69">
            <v>0</v>
          </cell>
          <cell r="AC69">
            <v>3.33</v>
          </cell>
          <cell r="AD69">
            <v>0</v>
          </cell>
          <cell r="AE69">
            <v>0</v>
          </cell>
          <cell r="AF69">
            <v>0</v>
          </cell>
          <cell r="AG69">
            <v>0</v>
          </cell>
          <cell r="AH69" t="e">
            <v>#VALUE!</v>
          </cell>
          <cell r="AI69">
            <v>0</v>
          </cell>
          <cell r="AJ69">
            <v>0</v>
          </cell>
          <cell r="AK69">
            <v>0</v>
          </cell>
          <cell r="AL69">
            <v>0</v>
          </cell>
          <cell r="AM69">
            <v>0</v>
          </cell>
          <cell r="AN69">
            <v>0</v>
          </cell>
          <cell r="AO69">
            <v>0</v>
          </cell>
          <cell r="AP69">
            <v>0</v>
          </cell>
          <cell r="AQ69">
            <v>0</v>
          </cell>
          <cell r="AR69">
            <v>0</v>
          </cell>
          <cell r="AS69">
            <v>0</v>
          </cell>
          <cell r="AT69">
            <v>0</v>
          </cell>
          <cell r="AU69">
            <v>3.33</v>
          </cell>
          <cell r="AV69">
            <v>20</v>
          </cell>
          <cell r="AW69">
            <v>0</v>
          </cell>
          <cell r="AX69">
            <v>0.2</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42705</v>
          </cell>
          <cell r="P70">
            <v>43966</v>
          </cell>
          <cell r="Q70" t="str">
            <v>Trường Đại học Vinh</v>
          </cell>
          <cell r="R70" t="str">
            <v>BC</v>
          </cell>
          <cell r="S70">
            <v>0</v>
          </cell>
          <cell r="T70">
            <v>0</v>
          </cell>
          <cell r="U70">
            <v>0</v>
          </cell>
          <cell r="V70" t="str">
            <v>V.07.01.03</v>
          </cell>
          <cell r="W70" t="str">
            <v>Giảng viên (hạng III)</v>
          </cell>
          <cell r="X70">
            <v>0</v>
          </cell>
          <cell r="Y70">
            <v>0</v>
          </cell>
          <cell r="Z70" t="str">
            <v>Bí thư CB HSSV, Bí thư LCĐ</v>
          </cell>
          <cell r="AA70">
            <v>5</v>
          </cell>
          <cell r="AB70">
            <v>0</v>
          </cell>
          <cell r="AC70">
            <v>2.67</v>
          </cell>
          <cell r="AD70">
            <v>0</v>
          </cell>
          <cell r="AE70">
            <v>0</v>
          </cell>
          <cell r="AF70">
            <v>0</v>
          </cell>
          <cell r="AG70">
            <v>0</v>
          </cell>
          <cell r="AH70" t="e">
            <v>#VALUE!</v>
          </cell>
          <cell r="AI70">
            <v>0</v>
          </cell>
          <cell r="AJ70">
            <v>0</v>
          </cell>
          <cell r="AK70">
            <v>0</v>
          </cell>
          <cell r="AL70">
            <v>0</v>
          </cell>
          <cell r="AM70">
            <v>0</v>
          </cell>
          <cell r="AN70">
            <v>0</v>
          </cell>
          <cell r="AO70">
            <v>0</v>
          </cell>
          <cell r="AP70">
            <v>0</v>
          </cell>
          <cell r="AQ70">
            <v>0</v>
          </cell>
          <cell r="AR70">
            <v>0</v>
          </cell>
          <cell r="AS70">
            <v>0</v>
          </cell>
          <cell r="AT70">
            <v>0</v>
          </cell>
          <cell r="AU70">
            <v>2.67</v>
          </cell>
          <cell r="AV70">
            <v>0</v>
          </cell>
          <cell r="AW70">
            <v>0</v>
          </cell>
          <cell r="AX70">
            <v>0</v>
          </cell>
        </row>
        <row r="71">
          <cell r="F71">
            <v>2546</v>
          </cell>
          <cell r="G71" t="str">
            <v>51010001196875</v>
          </cell>
          <cell r="H71" t="str">
            <v>Khoa Sư phạm Ngoại ngữ</v>
          </cell>
          <cell r="I71" t="str">
            <v>Lý thuyết tiếng Anh</v>
          </cell>
          <cell r="J71" t="str">
            <v>Nữ</v>
          </cell>
          <cell r="K71">
            <v>1991</v>
          </cell>
          <cell r="L71">
            <v>33417</v>
          </cell>
          <cell r="M71">
            <v>31</v>
          </cell>
          <cell r="N71" t="str">
            <v>Kinh</v>
          </cell>
          <cell r="O71">
            <v>43102</v>
          </cell>
          <cell r="P71">
            <v>43966</v>
          </cell>
          <cell r="Q71" t="str">
            <v>Trường Đại học Vinh</v>
          </cell>
          <cell r="R71" t="str">
            <v>BC</v>
          </cell>
          <cell r="S71">
            <v>0</v>
          </cell>
          <cell r="T71">
            <v>0</v>
          </cell>
          <cell r="U71">
            <v>0</v>
          </cell>
          <cell r="V71" t="str">
            <v>01.003</v>
          </cell>
          <cell r="W71" t="str">
            <v>Chuyên viên</v>
          </cell>
          <cell r="X71">
            <v>0</v>
          </cell>
          <cell r="Y71">
            <v>0</v>
          </cell>
          <cell r="Z71" t="str">
            <v>TLQLSV</v>
          </cell>
          <cell r="AA71">
            <v>4</v>
          </cell>
          <cell r="AB71">
            <v>0</v>
          </cell>
          <cell r="AC71">
            <v>2.67</v>
          </cell>
          <cell r="AD71">
            <v>0</v>
          </cell>
          <cell r="AE71">
            <v>0</v>
          </cell>
          <cell r="AF71">
            <v>0</v>
          </cell>
          <cell r="AG71">
            <v>0</v>
          </cell>
          <cell r="AH71" t="e">
            <v>#VALUE!</v>
          </cell>
          <cell r="AI71">
            <v>0</v>
          </cell>
          <cell r="AJ71">
            <v>0</v>
          </cell>
          <cell r="AK71">
            <v>0</v>
          </cell>
          <cell r="AL71">
            <v>0</v>
          </cell>
          <cell r="AM71">
            <v>0</v>
          </cell>
          <cell r="AN71">
            <v>0</v>
          </cell>
          <cell r="AO71">
            <v>0</v>
          </cell>
          <cell r="AP71">
            <v>0</v>
          </cell>
          <cell r="AQ71">
            <v>0</v>
          </cell>
          <cell r="AR71">
            <v>0</v>
          </cell>
          <cell r="AS71">
            <v>0</v>
          </cell>
          <cell r="AT71">
            <v>0</v>
          </cell>
          <cell r="AU71">
            <v>2.67</v>
          </cell>
          <cell r="AV71">
            <v>20</v>
          </cell>
          <cell r="AW71">
            <v>0</v>
          </cell>
          <cell r="AX71">
            <v>1.8</v>
          </cell>
        </row>
        <row r="72">
          <cell r="F72">
            <v>1402</v>
          </cell>
          <cell r="G72" t="str">
            <v>51010000198434</v>
          </cell>
          <cell r="H72" t="str">
            <v>Khoa Sư phạm Ngoại ngữ</v>
          </cell>
          <cell r="I72" t="str">
            <v>Lý thuyết tiếng Anh</v>
          </cell>
          <cell r="J72" t="str">
            <v>Nữ</v>
          </cell>
          <cell r="K72">
            <v>1971</v>
          </cell>
          <cell r="L72">
            <v>26165</v>
          </cell>
          <cell r="M72">
            <v>51</v>
          </cell>
          <cell r="N72" t="str">
            <v>Kinh</v>
          </cell>
          <cell r="O72">
            <v>34578</v>
          </cell>
          <cell r="P72">
            <v>34597</v>
          </cell>
          <cell r="Q72" t="str">
            <v>Trường Đại học Sư phạm Vinh</v>
          </cell>
          <cell r="R72" t="str">
            <v>BC</v>
          </cell>
          <cell r="S72">
            <v>0</v>
          </cell>
          <cell r="T72">
            <v>0</v>
          </cell>
          <cell r="U72">
            <v>0</v>
          </cell>
          <cell r="V72" t="str">
            <v>V.07.01.02</v>
          </cell>
          <cell r="W72" t="str">
            <v>Giảng viên chính (hạng II)</v>
          </cell>
          <cell r="X72">
            <v>0</v>
          </cell>
          <cell r="Y72" t="str">
            <v>Phó Trưởng bộ môn</v>
          </cell>
          <cell r="Z72">
            <v>0</v>
          </cell>
          <cell r="AA72">
            <v>5</v>
          </cell>
          <cell r="AB72">
            <v>0.3</v>
          </cell>
          <cell r="AC72">
            <v>5.42</v>
          </cell>
          <cell r="AD72">
            <v>0</v>
          </cell>
          <cell r="AE72">
            <v>0</v>
          </cell>
          <cell r="AF72">
            <v>0</v>
          </cell>
          <cell r="AG72">
            <v>0</v>
          </cell>
          <cell r="AH72" t="e">
            <v>#VALUE!</v>
          </cell>
          <cell r="AI72">
            <v>0</v>
          </cell>
          <cell r="AJ72">
            <v>0</v>
          </cell>
          <cell r="AK72">
            <v>0</v>
          </cell>
          <cell r="AL72">
            <v>0</v>
          </cell>
          <cell r="AM72">
            <v>0</v>
          </cell>
          <cell r="AN72">
            <v>0</v>
          </cell>
          <cell r="AO72">
            <v>25</v>
          </cell>
          <cell r="AP72">
            <v>0</v>
          </cell>
          <cell r="AQ72">
            <v>0</v>
          </cell>
          <cell r="AR72">
            <v>0</v>
          </cell>
          <cell r="AS72">
            <v>0</v>
          </cell>
          <cell r="AT72">
            <v>1.43</v>
          </cell>
          <cell r="AU72">
            <v>7.1499999999999995</v>
          </cell>
          <cell r="AV72">
            <v>40</v>
          </cell>
          <cell r="AW72">
            <v>0</v>
          </cell>
          <cell r="AX72">
            <v>0</v>
          </cell>
        </row>
        <row r="73">
          <cell r="F73">
            <v>1385</v>
          </cell>
          <cell r="G73" t="str">
            <v>51010000195301</v>
          </cell>
          <cell r="H73" t="str">
            <v>Khoa Sư phạm Ngoại ngữ</v>
          </cell>
          <cell r="I73" t="str">
            <v>Ngoại ngữ chuyên ngành</v>
          </cell>
          <cell r="J73" t="str">
            <v>Nữ</v>
          </cell>
          <cell r="K73">
            <v>1975</v>
          </cell>
          <cell r="L73">
            <v>27514</v>
          </cell>
          <cell r="M73">
            <v>47</v>
          </cell>
          <cell r="N73" t="str">
            <v>Kinh</v>
          </cell>
          <cell r="O73">
            <v>36495</v>
          </cell>
          <cell r="P73">
            <v>36495</v>
          </cell>
          <cell r="Q73" t="str">
            <v>Trường Đại học Sư phạm Vinh</v>
          </cell>
          <cell r="R73" t="str">
            <v>BC</v>
          </cell>
          <cell r="S73">
            <v>0</v>
          </cell>
          <cell r="T73">
            <v>0</v>
          </cell>
          <cell r="U73">
            <v>0</v>
          </cell>
          <cell r="V73" t="str">
            <v>V.07.01.03</v>
          </cell>
          <cell r="W73" t="str">
            <v>Giảng viên (hạng III)</v>
          </cell>
          <cell r="X73">
            <v>0</v>
          </cell>
          <cell r="Y73">
            <v>0</v>
          </cell>
          <cell r="Z73">
            <v>0</v>
          </cell>
          <cell r="AA73">
            <v>4</v>
          </cell>
          <cell r="AB73">
            <v>0</v>
          </cell>
          <cell r="AC73">
            <v>4.6500000000000004</v>
          </cell>
          <cell r="AD73">
            <v>0</v>
          </cell>
          <cell r="AE73">
            <v>0</v>
          </cell>
          <cell r="AF73">
            <v>0</v>
          </cell>
          <cell r="AG73">
            <v>0</v>
          </cell>
          <cell r="AH73" t="e">
            <v>#VALUE!</v>
          </cell>
          <cell r="AI73">
            <v>0</v>
          </cell>
          <cell r="AJ73">
            <v>0</v>
          </cell>
          <cell r="AK73">
            <v>0</v>
          </cell>
          <cell r="AL73">
            <v>0</v>
          </cell>
          <cell r="AM73">
            <v>0</v>
          </cell>
          <cell r="AN73">
            <v>0</v>
          </cell>
          <cell r="AO73">
            <v>20</v>
          </cell>
          <cell r="AP73">
            <v>0</v>
          </cell>
          <cell r="AQ73">
            <v>0</v>
          </cell>
          <cell r="AR73">
            <v>0</v>
          </cell>
          <cell r="AS73">
            <v>0</v>
          </cell>
          <cell r="AT73">
            <v>0.93</v>
          </cell>
          <cell r="AU73">
            <v>5.58</v>
          </cell>
          <cell r="AV73">
            <v>40</v>
          </cell>
          <cell r="AW73">
            <v>0</v>
          </cell>
          <cell r="AX73">
            <v>0</v>
          </cell>
        </row>
        <row r="74">
          <cell r="F74">
            <v>1419</v>
          </cell>
          <cell r="G74" t="str">
            <v>51010000198382</v>
          </cell>
          <cell r="H74" t="str">
            <v>Khoa Sư phạm Ngoại ngữ</v>
          </cell>
          <cell r="I74" t="str">
            <v>Ngoại ngữ chuyên ngành</v>
          </cell>
          <cell r="J74" t="str">
            <v>Nam</v>
          </cell>
          <cell r="K74">
            <v>1976</v>
          </cell>
          <cell r="L74">
            <v>27760</v>
          </cell>
          <cell r="M74">
            <v>46</v>
          </cell>
          <cell r="N74" t="str">
            <v>Kinh</v>
          </cell>
          <cell r="O74">
            <v>37377</v>
          </cell>
          <cell r="P74">
            <v>37708</v>
          </cell>
          <cell r="Q74" t="str">
            <v>Trường Đại học Vinh</v>
          </cell>
          <cell r="R74" t="str">
            <v>BC</v>
          </cell>
          <cell r="S74">
            <v>0</v>
          </cell>
          <cell r="T74">
            <v>0</v>
          </cell>
          <cell r="U74">
            <v>0</v>
          </cell>
          <cell r="V74" t="str">
            <v>V.07.01.03</v>
          </cell>
          <cell r="W74" t="str">
            <v>Giảng viên (hạng III)</v>
          </cell>
          <cell r="X74">
            <v>0</v>
          </cell>
          <cell r="Y74">
            <v>0</v>
          </cell>
          <cell r="Z74">
            <v>0</v>
          </cell>
          <cell r="AA74">
            <v>4</v>
          </cell>
          <cell r="AB74">
            <v>0</v>
          </cell>
          <cell r="AC74">
            <v>3.99</v>
          </cell>
          <cell r="AD74">
            <v>4.32</v>
          </cell>
          <cell r="AE74" t="str">
            <v>1679/QĐ-ĐHV</v>
          </cell>
          <cell r="AF74">
            <v>44682</v>
          </cell>
          <cell r="AG74">
            <v>44682</v>
          </cell>
          <cell r="AH74" t="e">
            <v>#VALUE!</v>
          </cell>
          <cell r="AI74">
            <v>0</v>
          </cell>
          <cell r="AJ74">
            <v>0</v>
          </cell>
          <cell r="AK74">
            <v>0</v>
          </cell>
          <cell r="AL74">
            <v>0</v>
          </cell>
          <cell r="AM74">
            <v>0</v>
          </cell>
          <cell r="AN74">
            <v>0</v>
          </cell>
          <cell r="AO74">
            <v>18</v>
          </cell>
          <cell r="AP74">
            <v>19</v>
          </cell>
          <cell r="AQ74" t="str">
            <v>1678/QĐ-ĐHV</v>
          </cell>
          <cell r="AR74">
            <v>44652</v>
          </cell>
          <cell r="AS74">
            <v>44652</v>
          </cell>
          <cell r="AT74">
            <v>0.71820000000000006</v>
          </cell>
          <cell r="AU74">
            <v>4.7082000000000006</v>
          </cell>
          <cell r="AV74">
            <v>40</v>
          </cell>
          <cell r="AW74">
            <v>0</v>
          </cell>
          <cell r="AX74">
            <v>0</v>
          </cell>
        </row>
        <row r="75">
          <cell r="F75">
            <v>1394</v>
          </cell>
          <cell r="G75" t="str">
            <v>51010000024681</v>
          </cell>
          <cell r="H75" t="str">
            <v>Khoa Sư phạm Ngoại ngữ</v>
          </cell>
          <cell r="I75" t="str">
            <v>Ngoại ngữ chuyên ngành</v>
          </cell>
          <cell r="J75" t="str">
            <v>Nữ</v>
          </cell>
          <cell r="K75">
            <v>1981</v>
          </cell>
          <cell r="L75">
            <v>29606</v>
          </cell>
          <cell r="M75">
            <v>41</v>
          </cell>
          <cell r="N75" t="str">
            <v>Kinh</v>
          </cell>
          <cell r="O75">
            <v>37544</v>
          </cell>
          <cell r="P75" t="str">
            <v xml:space="preserve">  -   -</v>
          </cell>
          <cell r="Q75" t="str">
            <v>Trường Đại học Vinh</v>
          </cell>
          <cell r="R75" t="str">
            <v>BC</v>
          </cell>
          <cell r="S75">
            <v>0</v>
          </cell>
          <cell r="T75">
            <v>0</v>
          </cell>
          <cell r="U75">
            <v>0</v>
          </cell>
          <cell r="V75" t="str">
            <v>V.07.01.02</v>
          </cell>
          <cell r="W75" t="str">
            <v>Giảng viên chính (hạng II)</v>
          </cell>
          <cell r="X75">
            <v>0</v>
          </cell>
          <cell r="Y75" t="str">
            <v>Trưởng bộ môn</v>
          </cell>
          <cell r="Z75">
            <v>0</v>
          </cell>
          <cell r="AA75">
            <v>5.5</v>
          </cell>
          <cell r="AB75">
            <v>0.4</v>
          </cell>
          <cell r="AC75">
            <v>4.74</v>
          </cell>
          <cell r="AD75">
            <v>0</v>
          </cell>
          <cell r="AE75">
            <v>0</v>
          </cell>
          <cell r="AF75">
            <v>0</v>
          </cell>
          <cell r="AG75">
            <v>0</v>
          </cell>
          <cell r="AH75" t="e">
            <v>#VALUE!</v>
          </cell>
          <cell r="AI75">
            <v>0</v>
          </cell>
          <cell r="AJ75">
            <v>0</v>
          </cell>
          <cell r="AK75">
            <v>0</v>
          </cell>
          <cell r="AL75">
            <v>0</v>
          </cell>
          <cell r="AM75">
            <v>0</v>
          </cell>
          <cell r="AN75">
            <v>0</v>
          </cell>
          <cell r="AO75">
            <v>17</v>
          </cell>
          <cell r="AP75">
            <v>0</v>
          </cell>
          <cell r="AQ75">
            <v>0</v>
          </cell>
          <cell r="AR75">
            <v>0</v>
          </cell>
          <cell r="AS75">
            <v>0</v>
          </cell>
          <cell r="AT75">
            <v>0.87380000000000013</v>
          </cell>
          <cell r="AU75">
            <v>6.0138000000000007</v>
          </cell>
          <cell r="AV75">
            <v>40</v>
          </cell>
          <cell r="AW75">
            <v>0</v>
          </cell>
          <cell r="AX75">
            <v>0</v>
          </cell>
        </row>
        <row r="76">
          <cell r="F76">
            <v>1390</v>
          </cell>
          <cell r="G76" t="str">
            <v>51010000198407</v>
          </cell>
          <cell r="H76" t="str">
            <v>Khoa Sư phạm Ngoại ngữ</v>
          </cell>
          <cell r="I76" t="str">
            <v>Ngoại ngữ chuyên ngành</v>
          </cell>
          <cell r="J76" t="str">
            <v>Nam</v>
          </cell>
          <cell r="K76">
            <v>1968</v>
          </cell>
          <cell r="L76">
            <v>25156</v>
          </cell>
          <cell r="M76">
            <v>54</v>
          </cell>
          <cell r="N76" t="str">
            <v>Kinh</v>
          </cell>
          <cell r="O76">
            <v>35855</v>
          </cell>
          <cell r="P76">
            <v>35855</v>
          </cell>
          <cell r="Q76" t="str">
            <v>Trường Đại học Sư phạm Vinh</v>
          </cell>
          <cell r="R76" t="str">
            <v>BC</v>
          </cell>
          <cell r="S76">
            <v>0</v>
          </cell>
          <cell r="T76">
            <v>0</v>
          </cell>
          <cell r="U76">
            <v>0</v>
          </cell>
          <cell r="V76" t="str">
            <v>V.07.01.03</v>
          </cell>
          <cell r="W76" t="str">
            <v>Giảng viên (hạng III)</v>
          </cell>
          <cell r="X76">
            <v>0</v>
          </cell>
          <cell r="Y76">
            <v>0</v>
          </cell>
          <cell r="Z76">
            <v>0</v>
          </cell>
          <cell r="AA76">
            <v>4</v>
          </cell>
          <cell r="AB76">
            <v>0</v>
          </cell>
          <cell r="AC76">
            <v>4.6500000000000004</v>
          </cell>
          <cell r="AD76">
            <v>0</v>
          </cell>
          <cell r="AE76">
            <v>0</v>
          </cell>
          <cell r="AF76">
            <v>0</v>
          </cell>
          <cell r="AG76">
            <v>0</v>
          </cell>
          <cell r="AH76" t="e">
            <v>#VALUE!</v>
          </cell>
          <cell r="AI76">
            <v>0</v>
          </cell>
          <cell r="AJ76">
            <v>0</v>
          </cell>
          <cell r="AK76">
            <v>0</v>
          </cell>
          <cell r="AL76">
            <v>0</v>
          </cell>
          <cell r="AM76">
            <v>0</v>
          </cell>
          <cell r="AN76">
            <v>0</v>
          </cell>
          <cell r="AO76">
            <v>21</v>
          </cell>
          <cell r="AP76">
            <v>0</v>
          </cell>
          <cell r="AQ76">
            <v>0</v>
          </cell>
          <cell r="AR76">
            <v>0</v>
          </cell>
          <cell r="AS76">
            <v>0</v>
          </cell>
          <cell r="AT76">
            <v>0.97650000000000003</v>
          </cell>
          <cell r="AU76">
            <v>5.6265000000000001</v>
          </cell>
          <cell r="AV76">
            <v>40</v>
          </cell>
          <cell r="AW76">
            <v>0</v>
          </cell>
          <cell r="AX76">
            <v>0</v>
          </cell>
        </row>
        <row r="77">
          <cell r="F77">
            <v>1430</v>
          </cell>
          <cell r="G77" t="str">
            <v>51010000024690</v>
          </cell>
          <cell r="H77" t="str">
            <v>Khoa Sư phạm Ngoại ngữ</v>
          </cell>
          <cell r="I77" t="str">
            <v>Ngoại ngữ chuyên ngành</v>
          </cell>
          <cell r="J77" t="str">
            <v>Nữ</v>
          </cell>
          <cell r="K77">
            <v>1975</v>
          </cell>
          <cell r="L77">
            <v>27707</v>
          </cell>
          <cell r="M77">
            <v>47</v>
          </cell>
          <cell r="N77" t="str">
            <v>Kinh</v>
          </cell>
          <cell r="O77">
            <v>36161</v>
          </cell>
          <cell r="P77">
            <v>36161</v>
          </cell>
          <cell r="Q77" t="str">
            <v>Trường Đại học Sư phạm Vinh</v>
          </cell>
          <cell r="R77" t="str">
            <v>BC</v>
          </cell>
          <cell r="S77">
            <v>0</v>
          </cell>
          <cell r="T77">
            <v>0</v>
          </cell>
          <cell r="U77">
            <v>0</v>
          </cell>
          <cell r="V77" t="str">
            <v>V.07.01.03</v>
          </cell>
          <cell r="W77" t="str">
            <v>Giảng viên (hạng III)</v>
          </cell>
          <cell r="X77">
            <v>0</v>
          </cell>
          <cell r="Y77">
            <v>0</v>
          </cell>
          <cell r="Z77">
            <v>0</v>
          </cell>
          <cell r="AA77">
            <v>4</v>
          </cell>
          <cell r="AB77">
            <v>0</v>
          </cell>
          <cell r="AC77">
            <v>4.6500000000000004</v>
          </cell>
          <cell r="AD77">
            <v>0</v>
          </cell>
          <cell r="AE77">
            <v>0</v>
          </cell>
          <cell r="AF77">
            <v>0</v>
          </cell>
          <cell r="AG77">
            <v>0</v>
          </cell>
          <cell r="AH77" t="e">
            <v>#VALUE!</v>
          </cell>
          <cell r="AI77">
            <v>0</v>
          </cell>
          <cell r="AJ77">
            <v>0</v>
          </cell>
          <cell r="AK77">
            <v>0</v>
          </cell>
          <cell r="AL77">
            <v>0</v>
          </cell>
          <cell r="AM77">
            <v>0</v>
          </cell>
          <cell r="AN77">
            <v>0</v>
          </cell>
          <cell r="AO77">
            <v>20</v>
          </cell>
          <cell r="AP77">
            <v>0</v>
          </cell>
          <cell r="AQ77">
            <v>0</v>
          </cell>
          <cell r="AR77">
            <v>0</v>
          </cell>
          <cell r="AS77">
            <v>0</v>
          </cell>
          <cell r="AT77">
            <v>0.93</v>
          </cell>
          <cell r="AU77">
            <v>5.58</v>
          </cell>
          <cell r="AV77">
            <v>40</v>
          </cell>
          <cell r="AW77">
            <v>0</v>
          </cell>
          <cell r="AX77">
            <v>0</v>
          </cell>
        </row>
        <row r="78">
          <cell r="F78">
            <v>1420</v>
          </cell>
          <cell r="G78" t="str">
            <v>51010000198337</v>
          </cell>
          <cell r="H78" t="str">
            <v>Khoa Sư phạm Ngoại ngữ</v>
          </cell>
          <cell r="I78" t="str">
            <v>Ngoại ngữ chuyên ngành</v>
          </cell>
          <cell r="J78" t="str">
            <v>Nữ</v>
          </cell>
          <cell r="K78">
            <v>1978</v>
          </cell>
          <cell r="L78">
            <v>28676</v>
          </cell>
          <cell r="M78">
            <v>44</v>
          </cell>
          <cell r="N78" t="str">
            <v>Kinh</v>
          </cell>
          <cell r="O78">
            <v>37316</v>
          </cell>
          <cell r="P78">
            <v>37708</v>
          </cell>
          <cell r="Q78" t="str">
            <v>Trường Đại học Vinh</v>
          </cell>
          <cell r="R78" t="str">
            <v>BC</v>
          </cell>
          <cell r="S78">
            <v>0</v>
          </cell>
          <cell r="T78">
            <v>0</v>
          </cell>
          <cell r="U78">
            <v>0</v>
          </cell>
          <cell r="V78" t="str">
            <v>V.07.01.03</v>
          </cell>
          <cell r="W78" t="str">
            <v>Giảng viên (hạng III)</v>
          </cell>
          <cell r="X78">
            <v>0</v>
          </cell>
          <cell r="Y78">
            <v>0</v>
          </cell>
          <cell r="Z78">
            <v>0</v>
          </cell>
          <cell r="AA78">
            <v>4</v>
          </cell>
          <cell r="AB78">
            <v>0</v>
          </cell>
          <cell r="AC78">
            <v>4.32</v>
          </cell>
          <cell r="AD78">
            <v>0</v>
          </cell>
          <cell r="AE78">
            <v>0</v>
          </cell>
          <cell r="AF78">
            <v>0</v>
          </cell>
          <cell r="AG78">
            <v>0</v>
          </cell>
          <cell r="AH78" t="e">
            <v>#VALUE!</v>
          </cell>
          <cell r="AI78">
            <v>0</v>
          </cell>
          <cell r="AJ78">
            <v>0</v>
          </cell>
          <cell r="AK78">
            <v>0</v>
          </cell>
          <cell r="AL78">
            <v>0</v>
          </cell>
          <cell r="AM78">
            <v>0</v>
          </cell>
          <cell r="AN78">
            <v>0</v>
          </cell>
          <cell r="AO78">
            <v>19</v>
          </cell>
          <cell r="AP78">
            <v>0</v>
          </cell>
          <cell r="AQ78">
            <v>0</v>
          </cell>
          <cell r="AR78">
            <v>0</v>
          </cell>
          <cell r="AS78">
            <v>0</v>
          </cell>
          <cell r="AT78">
            <v>0.82080000000000009</v>
          </cell>
          <cell r="AU78">
            <v>5.1408000000000005</v>
          </cell>
          <cell r="AV78">
            <v>40</v>
          </cell>
          <cell r="AW78">
            <v>0</v>
          </cell>
          <cell r="AX78">
            <v>0</v>
          </cell>
        </row>
        <row r="79">
          <cell r="F79">
            <v>1413</v>
          </cell>
          <cell r="G79" t="str">
            <v>51010000197839</v>
          </cell>
          <cell r="H79" t="str">
            <v>Khoa Sư phạm Ngoại ngữ</v>
          </cell>
          <cell r="I79" t="str">
            <v>Ngoại ngữ chuyên ngành</v>
          </cell>
          <cell r="J79" t="str">
            <v>Nữ</v>
          </cell>
          <cell r="K79">
            <v>1978</v>
          </cell>
          <cell r="L79">
            <v>28743</v>
          </cell>
          <cell r="M79">
            <v>44</v>
          </cell>
          <cell r="N79" t="str">
            <v>Kinh</v>
          </cell>
          <cell r="O79">
            <v>37347</v>
          </cell>
          <cell r="P79">
            <v>37708</v>
          </cell>
          <cell r="Q79" t="str">
            <v>Trường Đại học Vinh</v>
          </cell>
          <cell r="R79" t="str">
            <v>BC</v>
          </cell>
          <cell r="S79">
            <v>0</v>
          </cell>
          <cell r="T79">
            <v>0</v>
          </cell>
          <cell r="U79">
            <v>0</v>
          </cell>
          <cell r="V79" t="str">
            <v>V.07.01.03</v>
          </cell>
          <cell r="W79" t="str">
            <v>Giảng viên (hạng III)</v>
          </cell>
          <cell r="X79">
            <v>0</v>
          </cell>
          <cell r="Y79">
            <v>0</v>
          </cell>
          <cell r="Z79">
            <v>0</v>
          </cell>
          <cell r="AA79">
            <v>4</v>
          </cell>
          <cell r="AB79">
            <v>0</v>
          </cell>
          <cell r="AC79">
            <v>4.32</v>
          </cell>
          <cell r="AD79">
            <v>0</v>
          </cell>
          <cell r="AE79">
            <v>0</v>
          </cell>
          <cell r="AF79">
            <v>0</v>
          </cell>
          <cell r="AG79">
            <v>0</v>
          </cell>
          <cell r="AH79" t="e">
            <v>#VALUE!</v>
          </cell>
          <cell r="AI79">
            <v>0</v>
          </cell>
          <cell r="AJ79">
            <v>0</v>
          </cell>
          <cell r="AK79">
            <v>0</v>
          </cell>
          <cell r="AL79">
            <v>0</v>
          </cell>
          <cell r="AM79">
            <v>0</v>
          </cell>
          <cell r="AN79">
            <v>0</v>
          </cell>
          <cell r="AO79">
            <v>20</v>
          </cell>
          <cell r="AP79">
            <v>0</v>
          </cell>
          <cell r="AQ79">
            <v>0</v>
          </cell>
          <cell r="AR79">
            <v>0</v>
          </cell>
          <cell r="AS79">
            <v>0</v>
          </cell>
          <cell r="AT79">
            <v>0.8640000000000001</v>
          </cell>
          <cell r="AU79">
            <v>5.1840000000000002</v>
          </cell>
          <cell r="AV79">
            <v>40</v>
          </cell>
          <cell r="AW79">
            <v>0</v>
          </cell>
          <cell r="AX79">
            <v>0</v>
          </cell>
        </row>
        <row r="80">
          <cell r="F80">
            <v>1391</v>
          </cell>
          <cell r="G80" t="str">
            <v>51010000197820</v>
          </cell>
          <cell r="H80" t="str">
            <v>Khoa Sư phạm Ngoại ngữ</v>
          </cell>
          <cell r="I80" t="str">
            <v>Ngoại ngữ chuyên ngành</v>
          </cell>
          <cell r="J80" t="str">
            <v>Nữ</v>
          </cell>
          <cell r="K80">
            <v>1974</v>
          </cell>
          <cell r="L80">
            <v>27164</v>
          </cell>
          <cell r="M80">
            <v>48</v>
          </cell>
          <cell r="N80" t="str">
            <v>Kinh</v>
          </cell>
          <cell r="O80">
            <v>36617</v>
          </cell>
          <cell r="P80">
            <v>36617</v>
          </cell>
          <cell r="Q80" t="str">
            <v>Trường Đại học Sư phạm Vinh</v>
          </cell>
          <cell r="R80" t="str">
            <v>BC</v>
          </cell>
          <cell r="S80">
            <v>0</v>
          </cell>
          <cell r="T80">
            <v>0</v>
          </cell>
          <cell r="U80">
            <v>0</v>
          </cell>
          <cell r="V80" t="str">
            <v>V.07.01.03</v>
          </cell>
          <cell r="W80" t="str">
            <v>Giảng viên (hạng III)</v>
          </cell>
          <cell r="X80">
            <v>0</v>
          </cell>
          <cell r="Y80">
            <v>0</v>
          </cell>
          <cell r="Z80" t="str">
            <v>Phó CTCĐBP</v>
          </cell>
          <cell r="AA80">
            <v>4</v>
          </cell>
          <cell r="AB80">
            <v>0</v>
          </cell>
          <cell r="AC80">
            <v>4.32</v>
          </cell>
          <cell r="AD80">
            <v>4.6500000000000004</v>
          </cell>
          <cell r="AE80" t="str">
            <v>1679/QĐ-ĐHV</v>
          </cell>
          <cell r="AF80">
            <v>44652</v>
          </cell>
          <cell r="AG80">
            <v>44652</v>
          </cell>
          <cell r="AH80" t="e">
            <v>#VALUE!</v>
          </cell>
          <cell r="AI80">
            <v>0</v>
          </cell>
          <cell r="AJ80">
            <v>0</v>
          </cell>
          <cell r="AK80">
            <v>0</v>
          </cell>
          <cell r="AL80">
            <v>0</v>
          </cell>
          <cell r="AM80">
            <v>0</v>
          </cell>
          <cell r="AN80">
            <v>0</v>
          </cell>
          <cell r="AO80">
            <v>21</v>
          </cell>
          <cell r="AP80">
            <v>22</v>
          </cell>
          <cell r="AQ80" t="str">
            <v>1678/QĐ-ĐHV</v>
          </cell>
          <cell r="AR80">
            <v>44682</v>
          </cell>
          <cell r="AS80">
            <v>44682</v>
          </cell>
          <cell r="AT80">
            <v>0.90720000000000001</v>
          </cell>
          <cell r="AU80">
            <v>5.2271999999999998</v>
          </cell>
          <cell r="AV80">
            <v>40</v>
          </cell>
          <cell r="AW80">
            <v>0</v>
          </cell>
          <cell r="AX80">
            <v>0</v>
          </cell>
        </row>
        <row r="81">
          <cell r="F81">
            <v>1423</v>
          </cell>
          <cell r="G81" t="str">
            <v>51010000023703</v>
          </cell>
          <cell r="H81" t="str">
            <v>Khoa Sư phạm Ngoại ngữ</v>
          </cell>
          <cell r="I81" t="str">
            <v>Ngoại ngữ chuyên ngành</v>
          </cell>
          <cell r="J81" t="str">
            <v>Nữ</v>
          </cell>
          <cell r="K81">
            <v>1982</v>
          </cell>
          <cell r="L81">
            <v>30149</v>
          </cell>
          <cell r="M81">
            <v>40</v>
          </cell>
          <cell r="N81" t="str">
            <v>Kinh</v>
          </cell>
          <cell r="O81">
            <v>38275</v>
          </cell>
          <cell r="P81">
            <v>38924</v>
          </cell>
          <cell r="Q81" t="str">
            <v>Trường Đại học Vinh</v>
          </cell>
          <cell r="R81" t="str">
            <v>BC</v>
          </cell>
          <cell r="S81">
            <v>0</v>
          </cell>
          <cell r="T81">
            <v>0</v>
          </cell>
          <cell r="U81">
            <v>0</v>
          </cell>
          <cell r="V81" t="str">
            <v>V.07.01.03</v>
          </cell>
          <cell r="W81" t="str">
            <v>Giảng viên (hạng III)</v>
          </cell>
          <cell r="X81">
            <v>0</v>
          </cell>
          <cell r="Y81">
            <v>0</v>
          </cell>
          <cell r="Z81">
            <v>0</v>
          </cell>
          <cell r="AA81">
            <v>4</v>
          </cell>
          <cell r="AB81">
            <v>0</v>
          </cell>
          <cell r="AC81">
            <v>3.99</v>
          </cell>
          <cell r="AD81">
            <v>0</v>
          </cell>
          <cell r="AE81">
            <v>0</v>
          </cell>
          <cell r="AF81">
            <v>0</v>
          </cell>
          <cell r="AG81">
            <v>0</v>
          </cell>
          <cell r="AH81" t="e">
            <v>#VALUE!</v>
          </cell>
          <cell r="AI81">
            <v>0</v>
          </cell>
          <cell r="AJ81">
            <v>0</v>
          </cell>
          <cell r="AK81">
            <v>0</v>
          </cell>
          <cell r="AL81">
            <v>0</v>
          </cell>
          <cell r="AM81">
            <v>0</v>
          </cell>
          <cell r="AN81">
            <v>0</v>
          </cell>
          <cell r="AO81">
            <v>15</v>
          </cell>
          <cell r="AP81">
            <v>0</v>
          </cell>
          <cell r="AQ81">
            <v>0</v>
          </cell>
          <cell r="AR81">
            <v>0</v>
          </cell>
          <cell r="AS81">
            <v>0</v>
          </cell>
          <cell r="AT81">
            <v>0.59850000000000003</v>
          </cell>
          <cell r="AU81">
            <v>4.5884999999999998</v>
          </cell>
          <cell r="AV81">
            <v>40</v>
          </cell>
          <cell r="AW81">
            <v>0</v>
          </cell>
          <cell r="AX81">
            <v>0</v>
          </cell>
        </row>
        <row r="82">
          <cell r="F82">
            <v>1424</v>
          </cell>
          <cell r="G82" t="str">
            <v>51010000198258</v>
          </cell>
          <cell r="H82" t="str">
            <v>Khoa Sư phạm Ngoại ngữ</v>
          </cell>
          <cell r="I82" t="str">
            <v>Ngoại ngữ chuyên ngành</v>
          </cell>
          <cell r="J82" t="str">
            <v>Nam</v>
          </cell>
          <cell r="K82">
            <v>1973</v>
          </cell>
          <cell r="L82">
            <v>26837</v>
          </cell>
          <cell r="M82">
            <v>49</v>
          </cell>
          <cell r="N82" t="str">
            <v>Kinh</v>
          </cell>
          <cell r="O82">
            <v>35309</v>
          </cell>
          <cell r="P82">
            <v>35309</v>
          </cell>
          <cell r="Q82" t="str">
            <v>Trường Đại học Sư phạm Vinh</v>
          </cell>
          <cell r="R82" t="str">
            <v>BC</v>
          </cell>
          <cell r="S82">
            <v>0</v>
          </cell>
          <cell r="T82">
            <v>0</v>
          </cell>
          <cell r="U82">
            <v>0</v>
          </cell>
          <cell r="V82" t="str">
            <v>V.07.01.02</v>
          </cell>
          <cell r="W82" t="str">
            <v>Giảng viên chính (hạng II)</v>
          </cell>
          <cell r="X82">
            <v>0</v>
          </cell>
          <cell r="Y82">
            <v>0</v>
          </cell>
          <cell r="Z82">
            <v>0</v>
          </cell>
          <cell r="AA82">
            <v>5</v>
          </cell>
          <cell r="AB82">
            <v>0</v>
          </cell>
          <cell r="AC82">
            <v>5.42</v>
          </cell>
          <cell r="AD82">
            <v>0</v>
          </cell>
          <cell r="AE82">
            <v>0</v>
          </cell>
          <cell r="AF82">
            <v>0</v>
          </cell>
          <cell r="AG82">
            <v>0</v>
          </cell>
          <cell r="AH82" t="e">
            <v>#VALUE!</v>
          </cell>
          <cell r="AI82">
            <v>0</v>
          </cell>
          <cell r="AJ82">
            <v>0</v>
          </cell>
          <cell r="AK82">
            <v>0</v>
          </cell>
          <cell r="AL82">
            <v>0</v>
          </cell>
          <cell r="AM82">
            <v>0</v>
          </cell>
          <cell r="AN82">
            <v>0</v>
          </cell>
          <cell r="AO82">
            <v>21</v>
          </cell>
          <cell r="AP82">
            <v>0</v>
          </cell>
          <cell r="AQ82">
            <v>0</v>
          </cell>
          <cell r="AR82">
            <v>0</v>
          </cell>
          <cell r="AS82">
            <v>0</v>
          </cell>
          <cell r="AT82">
            <v>1.1381999999999999</v>
          </cell>
          <cell r="AU82">
            <v>6.5581999999999994</v>
          </cell>
          <cell r="AV82">
            <v>40</v>
          </cell>
          <cell r="AW82">
            <v>0</v>
          </cell>
          <cell r="AX82">
            <v>0</v>
          </cell>
        </row>
        <row r="83">
          <cell r="F83">
            <v>1428</v>
          </cell>
          <cell r="G83" t="str">
            <v>51010000197875</v>
          </cell>
          <cell r="H83" t="str">
            <v>Khoa Sư phạm Ngoại ngữ</v>
          </cell>
          <cell r="I83" t="str">
            <v>Ngoại ngữ chuyên ngành</v>
          </cell>
          <cell r="J83" t="str">
            <v>Nam</v>
          </cell>
          <cell r="K83">
            <v>1973</v>
          </cell>
          <cell r="L83">
            <v>26927</v>
          </cell>
          <cell r="M83">
            <v>49</v>
          </cell>
          <cell r="N83" t="str">
            <v>Kinh</v>
          </cell>
          <cell r="O83">
            <v>35309</v>
          </cell>
          <cell r="P83">
            <v>35309</v>
          </cell>
          <cell r="Q83" t="str">
            <v>Trường Đại học Sư phạm Vinh</v>
          </cell>
          <cell r="R83" t="str">
            <v>BC</v>
          </cell>
          <cell r="S83">
            <v>0</v>
          </cell>
          <cell r="T83">
            <v>0</v>
          </cell>
          <cell r="U83">
            <v>0</v>
          </cell>
          <cell r="V83" t="str">
            <v>V.07.01.03</v>
          </cell>
          <cell r="W83" t="str">
            <v>Giảng viên (hạng III)</v>
          </cell>
          <cell r="X83">
            <v>0</v>
          </cell>
          <cell r="Y83">
            <v>0</v>
          </cell>
          <cell r="Z83">
            <v>0</v>
          </cell>
          <cell r="AA83">
            <v>4</v>
          </cell>
          <cell r="AB83">
            <v>0</v>
          </cell>
          <cell r="AC83">
            <v>4.9800000000000004</v>
          </cell>
          <cell r="AD83">
            <v>0</v>
          </cell>
          <cell r="AE83">
            <v>0</v>
          </cell>
          <cell r="AF83">
            <v>0</v>
          </cell>
          <cell r="AG83">
            <v>0</v>
          </cell>
          <cell r="AH83" t="e">
            <v>#VALUE!</v>
          </cell>
          <cell r="AI83">
            <v>0</v>
          </cell>
          <cell r="AJ83">
            <v>0</v>
          </cell>
          <cell r="AK83">
            <v>0</v>
          </cell>
          <cell r="AL83">
            <v>0</v>
          </cell>
          <cell r="AM83">
            <v>0</v>
          </cell>
          <cell r="AN83">
            <v>0</v>
          </cell>
          <cell r="AO83">
            <v>23</v>
          </cell>
          <cell r="AP83">
            <v>0</v>
          </cell>
          <cell r="AQ83">
            <v>0</v>
          </cell>
          <cell r="AR83">
            <v>0</v>
          </cell>
          <cell r="AS83">
            <v>0</v>
          </cell>
          <cell r="AT83">
            <v>1.1454</v>
          </cell>
          <cell r="AU83">
            <v>6.1254000000000008</v>
          </cell>
          <cell r="AV83">
            <v>40</v>
          </cell>
          <cell r="AW83">
            <v>0</v>
          </cell>
          <cell r="AX83">
            <v>0</v>
          </cell>
        </row>
        <row r="84">
          <cell r="F84">
            <v>1429</v>
          </cell>
          <cell r="G84" t="str">
            <v>51010000198106</v>
          </cell>
          <cell r="H84" t="str">
            <v>Khoa Sư phạm Ngoại ngữ</v>
          </cell>
          <cell r="I84" t="str">
            <v>Ngoại ngữ chuyên ngành</v>
          </cell>
          <cell r="J84" t="str">
            <v>Nam</v>
          </cell>
          <cell r="K84">
            <v>1974</v>
          </cell>
          <cell r="L84">
            <v>27222</v>
          </cell>
          <cell r="M84">
            <v>48</v>
          </cell>
          <cell r="N84" t="str">
            <v>Kinh</v>
          </cell>
          <cell r="O84">
            <v>36495</v>
          </cell>
          <cell r="P84">
            <v>36495</v>
          </cell>
          <cell r="Q84" t="str">
            <v>Trường Đại học Sư phạm Vinh</v>
          </cell>
          <cell r="R84" t="str">
            <v>BC</v>
          </cell>
          <cell r="S84">
            <v>0</v>
          </cell>
          <cell r="T84">
            <v>0</v>
          </cell>
          <cell r="U84">
            <v>0</v>
          </cell>
          <cell r="V84" t="str">
            <v>V.07.01.03</v>
          </cell>
          <cell r="W84" t="str">
            <v>Giảng viên (hạng III)</v>
          </cell>
          <cell r="X84">
            <v>0</v>
          </cell>
          <cell r="Y84">
            <v>0</v>
          </cell>
          <cell r="Z84">
            <v>0</v>
          </cell>
          <cell r="AA84">
            <v>4</v>
          </cell>
          <cell r="AB84">
            <v>0</v>
          </cell>
          <cell r="AC84">
            <v>4.6500000000000004</v>
          </cell>
          <cell r="AD84">
            <v>0</v>
          </cell>
          <cell r="AE84">
            <v>0</v>
          </cell>
          <cell r="AF84">
            <v>0</v>
          </cell>
          <cell r="AG84">
            <v>0</v>
          </cell>
          <cell r="AH84" t="e">
            <v>#VALUE!</v>
          </cell>
          <cell r="AI84">
            <v>0</v>
          </cell>
          <cell r="AJ84">
            <v>0</v>
          </cell>
          <cell r="AK84">
            <v>0</v>
          </cell>
          <cell r="AL84">
            <v>0</v>
          </cell>
          <cell r="AM84">
            <v>0</v>
          </cell>
          <cell r="AN84">
            <v>0</v>
          </cell>
          <cell r="AO84">
            <v>19</v>
          </cell>
          <cell r="AP84">
            <v>0</v>
          </cell>
          <cell r="AQ84">
            <v>0</v>
          </cell>
          <cell r="AR84">
            <v>0</v>
          </cell>
          <cell r="AS84">
            <v>0</v>
          </cell>
          <cell r="AT84">
            <v>0.88350000000000006</v>
          </cell>
          <cell r="AU84">
            <v>5.5335000000000001</v>
          </cell>
          <cell r="AV84">
            <v>40</v>
          </cell>
          <cell r="AW84">
            <v>0</v>
          </cell>
          <cell r="AX84">
            <v>0</v>
          </cell>
        </row>
        <row r="85">
          <cell r="F85">
            <v>1422</v>
          </cell>
          <cell r="G85" t="str">
            <v>51010000198328</v>
          </cell>
          <cell r="H85" t="str">
            <v>Khoa Sư phạm Ngoại ngữ</v>
          </cell>
          <cell r="I85" t="str">
            <v>Ngoại ngữ chuyên ngành</v>
          </cell>
          <cell r="J85" t="str">
            <v>Nữ</v>
          </cell>
          <cell r="K85">
            <v>1980</v>
          </cell>
          <cell r="L85">
            <v>29421</v>
          </cell>
          <cell r="M85">
            <v>42</v>
          </cell>
          <cell r="N85" t="str">
            <v>Kinh</v>
          </cell>
          <cell r="O85">
            <v>37316</v>
          </cell>
          <cell r="P85">
            <v>37708</v>
          </cell>
          <cell r="Q85" t="str">
            <v>Trường Đại học Vinh</v>
          </cell>
          <cell r="R85" t="str">
            <v>BC</v>
          </cell>
          <cell r="S85">
            <v>0</v>
          </cell>
          <cell r="T85">
            <v>0</v>
          </cell>
          <cell r="U85">
            <v>0</v>
          </cell>
          <cell r="V85" t="str">
            <v>V.07.01.03</v>
          </cell>
          <cell r="W85" t="str">
            <v>Giảng viên (hạng III)</v>
          </cell>
          <cell r="X85">
            <v>0</v>
          </cell>
          <cell r="Y85" t="str">
            <v>Phó Trưởng bộ môn</v>
          </cell>
          <cell r="Z85">
            <v>0</v>
          </cell>
          <cell r="AA85">
            <v>5</v>
          </cell>
          <cell r="AB85">
            <v>0.3</v>
          </cell>
          <cell r="AC85">
            <v>4.32</v>
          </cell>
          <cell r="AD85">
            <v>0</v>
          </cell>
          <cell r="AE85">
            <v>0</v>
          </cell>
          <cell r="AF85">
            <v>0</v>
          </cell>
          <cell r="AG85">
            <v>0</v>
          </cell>
          <cell r="AH85" t="e">
            <v>#VALUE!</v>
          </cell>
          <cell r="AI85">
            <v>0</v>
          </cell>
          <cell r="AJ85">
            <v>0</v>
          </cell>
          <cell r="AK85">
            <v>0</v>
          </cell>
          <cell r="AL85">
            <v>0</v>
          </cell>
          <cell r="AM85">
            <v>0</v>
          </cell>
          <cell r="AN85">
            <v>0</v>
          </cell>
          <cell r="AO85">
            <v>19</v>
          </cell>
          <cell r="AP85">
            <v>0</v>
          </cell>
          <cell r="AQ85">
            <v>0</v>
          </cell>
          <cell r="AR85">
            <v>0</v>
          </cell>
          <cell r="AS85">
            <v>0</v>
          </cell>
          <cell r="AT85">
            <v>0.87780000000000002</v>
          </cell>
          <cell r="AU85">
            <v>5.4977999999999998</v>
          </cell>
          <cell r="AV85">
            <v>40</v>
          </cell>
          <cell r="AW85">
            <v>0</v>
          </cell>
          <cell r="AX85">
            <v>0</v>
          </cell>
        </row>
        <row r="86">
          <cell r="F86">
            <v>1421</v>
          </cell>
          <cell r="G86" t="str">
            <v>51010000023767</v>
          </cell>
          <cell r="H86" t="str">
            <v>Khoa Sư phạm Ngoại ngữ</v>
          </cell>
          <cell r="I86" t="str">
            <v>Ngoại ngữ chuyên ngành</v>
          </cell>
          <cell r="J86" t="str">
            <v>Nữ</v>
          </cell>
          <cell r="K86">
            <v>1979</v>
          </cell>
          <cell r="L86">
            <v>29086</v>
          </cell>
          <cell r="M86">
            <v>43</v>
          </cell>
          <cell r="N86" t="str">
            <v>Kinh</v>
          </cell>
          <cell r="O86">
            <v>38367</v>
          </cell>
          <cell r="P86">
            <v>38924</v>
          </cell>
          <cell r="Q86" t="str">
            <v>Trường Đại học Vinh</v>
          </cell>
          <cell r="R86" t="str">
            <v>BC</v>
          </cell>
          <cell r="S86">
            <v>0</v>
          </cell>
          <cell r="T86">
            <v>0</v>
          </cell>
          <cell r="U86">
            <v>0</v>
          </cell>
          <cell r="V86" t="str">
            <v>V.07.01.03</v>
          </cell>
          <cell r="W86" t="str">
            <v>Giảng viên (hạng III)</v>
          </cell>
          <cell r="X86">
            <v>0</v>
          </cell>
          <cell r="Y86">
            <v>0</v>
          </cell>
          <cell r="Z86" t="str">
            <v>TLĐT</v>
          </cell>
          <cell r="AA86">
            <v>4</v>
          </cell>
          <cell r="AB86">
            <v>0</v>
          </cell>
          <cell r="AC86">
            <v>3.99</v>
          </cell>
          <cell r="AD86">
            <v>0</v>
          </cell>
          <cell r="AE86">
            <v>0</v>
          </cell>
          <cell r="AF86">
            <v>0</v>
          </cell>
          <cell r="AG86">
            <v>0</v>
          </cell>
          <cell r="AH86" t="e">
            <v>#VALUE!</v>
          </cell>
          <cell r="AI86">
            <v>0</v>
          </cell>
          <cell r="AJ86">
            <v>0</v>
          </cell>
          <cell r="AK86">
            <v>0</v>
          </cell>
          <cell r="AL86">
            <v>0</v>
          </cell>
          <cell r="AM86">
            <v>0</v>
          </cell>
          <cell r="AN86">
            <v>0</v>
          </cell>
          <cell r="AO86">
            <v>13</v>
          </cell>
          <cell r="AP86">
            <v>0</v>
          </cell>
          <cell r="AQ86">
            <v>0</v>
          </cell>
          <cell r="AR86">
            <v>0</v>
          </cell>
          <cell r="AS86">
            <v>0</v>
          </cell>
          <cell r="AT86">
            <v>0.51870000000000005</v>
          </cell>
          <cell r="AU86">
            <v>4.5087000000000002</v>
          </cell>
          <cell r="AV86">
            <v>40</v>
          </cell>
          <cell r="AW86">
            <v>0</v>
          </cell>
          <cell r="AX86">
            <v>0</v>
          </cell>
        </row>
        <row r="87">
          <cell r="F87">
            <v>1431</v>
          </cell>
          <cell r="G87" t="str">
            <v>51010000198063</v>
          </cell>
          <cell r="H87" t="str">
            <v>Khoa Sư phạm Ngoại ngữ</v>
          </cell>
          <cell r="I87" t="str">
            <v>Ngoại ngữ chuyên ngành</v>
          </cell>
          <cell r="J87" t="str">
            <v>Nữ</v>
          </cell>
          <cell r="K87">
            <v>1977</v>
          </cell>
          <cell r="L87">
            <v>28382</v>
          </cell>
          <cell r="M87">
            <v>45</v>
          </cell>
          <cell r="N87" t="str">
            <v>Kinh</v>
          </cell>
          <cell r="O87">
            <v>36495</v>
          </cell>
          <cell r="P87">
            <v>36495</v>
          </cell>
          <cell r="Q87" t="str">
            <v>Trường Đại học Sư phạm Vinh</v>
          </cell>
          <cell r="R87" t="str">
            <v>BC</v>
          </cell>
          <cell r="S87">
            <v>0</v>
          </cell>
          <cell r="T87">
            <v>0</v>
          </cell>
          <cell r="U87">
            <v>0</v>
          </cell>
          <cell r="V87" t="str">
            <v>V.07.01.03</v>
          </cell>
          <cell r="W87" t="str">
            <v>Giảng viên (hạng III)</v>
          </cell>
          <cell r="X87">
            <v>0</v>
          </cell>
          <cell r="Y87">
            <v>0</v>
          </cell>
          <cell r="Z87">
            <v>0</v>
          </cell>
          <cell r="AA87">
            <v>4</v>
          </cell>
          <cell r="AB87">
            <v>0</v>
          </cell>
          <cell r="AC87">
            <v>4.6500000000000004</v>
          </cell>
          <cell r="AD87">
            <v>0</v>
          </cell>
          <cell r="AE87">
            <v>0</v>
          </cell>
          <cell r="AF87">
            <v>0</v>
          </cell>
          <cell r="AG87">
            <v>0</v>
          </cell>
          <cell r="AH87" t="e">
            <v>#VALUE!</v>
          </cell>
          <cell r="AI87">
            <v>0</v>
          </cell>
          <cell r="AJ87">
            <v>0</v>
          </cell>
          <cell r="AK87">
            <v>0</v>
          </cell>
          <cell r="AL87">
            <v>0</v>
          </cell>
          <cell r="AM87">
            <v>0</v>
          </cell>
          <cell r="AN87">
            <v>0</v>
          </cell>
          <cell r="AO87">
            <v>21</v>
          </cell>
          <cell r="AP87">
            <v>0</v>
          </cell>
          <cell r="AQ87">
            <v>0</v>
          </cell>
          <cell r="AR87">
            <v>0</v>
          </cell>
          <cell r="AS87">
            <v>0</v>
          </cell>
          <cell r="AT87">
            <v>0.97650000000000003</v>
          </cell>
          <cell r="AU87">
            <v>5.6265000000000001</v>
          </cell>
          <cell r="AV87">
            <v>40</v>
          </cell>
          <cell r="AW87">
            <v>0</v>
          </cell>
          <cell r="AX87">
            <v>0</v>
          </cell>
        </row>
        <row r="88">
          <cell r="F88">
            <v>2669</v>
          </cell>
          <cell r="G88" t="str">
            <v>51010000527454</v>
          </cell>
          <cell r="H88" t="str">
            <v>Khoa Sư phạm Ngoại ngữ</v>
          </cell>
          <cell r="I88" t="str">
            <v>Phương pháp giảng dạy tiếng Anh</v>
          </cell>
          <cell r="J88" t="str">
            <v>Nữ</v>
          </cell>
          <cell r="K88">
            <v>1986</v>
          </cell>
          <cell r="L88">
            <v>31715</v>
          </cell>
          <cell r="M88">
            <v>36</v>
          </cell>
          <cell r="N88" t="str">
            <v>Kinh</v>
          </cell>
          <cell r="O88">
            <v>44409</v>
          </cell>
          <cell r="P88">
            <v>0</v>
          </cell>
          <cell r="Q88">
            <v>0</v>
          </cell>
          <cell r="R88" t="str">
            <v>BC</v>
          </cell>
          <cell r="S88">
            <v>0</v>
          </cell>
          <cell r="T88">
            <v>0</v>
          </cell>
          <cell r="U88">
            <v>0</v>
          </cell>
          <cell r="V88" t="str">
            <v>V.07.01.03</v>
          </cell>
          <cell r="W88" t="str">
            <v>Giảng viên (hạng III)</v>
          </cell>
          <cell r="X88">
            <v>0</v>
          </cell>
          <cell r="Y88">
            <v>0</v>
          </cell>
          <cell r="Z88">
            <v>0</v>
          </cell>
          <cell r="AA88">
            <v>4</v>
          </cell>
          <cell r="AB88">
            <v>0</v>
          </cell>
          <cell r="AC88">
            <v>3.66</v>
          </cell>
          <cell r="AD88">
            <v>0</v>
          </cell>
          <cell r="AE88">
            <v>0</v>
          </cell>
          <cell r="AF88">
            <v>0</v>
          </cell>
          <cell r="AG88">
            <v>0</v>
          </cell>
          <cell r="AH88">
            <v>0</v>
          </cell>
          <cell r="AI88">
            <v>0</v>
          </cell>
          <cell r="AJ88">
            <v>0</v>
          </cell>
          <cell r="AK88">
            <v>0</v>
          </cell>
          <cell r="AL88">
            <v>0</v>
          </cell>
          <cell r="AM88">
            <v>0</v>
          </cell>
          <cell r="AN88">
            <v>0</v>
          </cell>
          <cell r="AO88">
            <v>12</v>
          </cell>
          <cell r="AP88">
            <v>0</v>
          </cell>
          <cell r="AQ88">
            <v>0</v>
          </cell>
          <cell r="AR88">
            <v>0</v>
          </cell>
          <cell r="AS88">
            <v>0</v>
          </cell>
          <cell r="AT88">
            <v>0</v>
          </cell>
          <cell r="AU88">
            <v>0</v>
          </cell>
          <cell r="AV88">
            <v>40</v>
          </cell>
          <cell r="AW88">
            <v>0</v>
          </cell>
          <cell r="AX88">
            <v>0</v>
          </cell>
        </row>
        <row r="89">
          <cell r="F89">
            <v>2267</v>
          </cell>
          <cell r="G89" t="str">
            <v>51010000514669</v>
          </cell>
          <cell r="H89" t="str">
            <v>Khoa Sư phạm Ngoại ngữ</v>
          </cell>
          <cell r="I89" t="str">
            <v>Phương pháp giảng dạy tiếng Anh</v>
          </cell>
          <cell r="J89" t="str">
            <v>Nữ</v>
          </cell>
          <cell r="K89">
            <v>1987</v>
          </cell>
          <cell r="L89">
            <v>32074</v>
          </cell>
          <cell r="M89">
            <v>35</v>
          </cell>
          <cell r="N89" t="str">
            <v>Kinh</v>
          </cell>
          <cell r="O89">
            <v>41730</v>
          </cell>
          <cell r="P89">
            <v>43824</v>
          </cell>
          <cell r="Q89" t="str">
            <v>Trường Đại học Vinh</v>
          </cell>
          <cell r="R89" t="str">
            <v>BC</v>
          </cell>
          <cell r="S89">
            <v>0</v>
          </cell>
          <cell r="T89">
            <v>0</v>
          </cell>
          <cell r="U89">
            <v>0</v>
          </cell>
          <cell r="V89" t="str">
            <v>V.07.01.03</v>
          </cell>
          <cell r="W89" t="str">
            <v>Giảng viên (hạng III)</v>
          </cell>
          <cell r="X89">
            <v>0</v>
          </cell>
          <cell r="Y89">
            <v>0</v>
          </cell>
          <cell r="Z89" t="str">
            <v>CVHT</v>
          </cell>
          <cell r="AA89">
            <v>4</v>
          </cell>
          <cell r="AB89">
            <v>0</v>
          </cell>
          <cell r="AC89">
            <v>3</v>
          </cell>
          <cell r="AD89">
            <v>0</v>
          </cell>
          <cell r="AE89">
            <v>0</v>
          </cell>
          <cell r="AF89">
            <v>0</v>
          </cell>
          <cell r="AG89">
            <v>0</v>
          </cell>
          <cell r="AH89" t="e">
            <v>#VALUE!</v>
          </cell>
          <cell r="AI89">
            <v>0</v>
          </cell>
          <cell r="AJ89">
            <v>0</v>
          </cell>
          <cell r="AK89">
            <v>0</v>
          </cell>
          <cell r="AL89">
            <v>0</v>
          </cell>
          <cell r="AM89">
            <v>0</v>
          </cell>
          <cell r="AN89">
            <v>0</v>
          </cell>
          <cell r="AO89">
            <v>6</v>
          </cell>
          <cell r="AP89">
            <v>0</v>
          </cell>
          <cell r="AQ89">
            <v>0</v>
          </cell>
          <cell r="AR89">
            <v>0</v>
          </cell>
          <cell r="AS89">
            <v>0</v>
          </cell>
          <cell r="AT89">
            <v>0.18</v>
          </cell>
          <cell r="AU89">
            <v>3.18</v>
          </cell>
          <cell r="AV89">
            <v>40</v>
          </cell>
          <cell r="AW89">
            <v>0</v>
          </cell>
          <cell r="AX89">
            <v>0</v>
          </cell>
        </row>
        <row r="90">
          <cell r="F90">
            <v>2601</v>
          </cell>
          <cell r="G90" t="str">
            <v>51810000239922</v>
          </cell>
          <cell r="H90" t="str">
            <v>Khoa Sư phạm Ngoại ngữ</v>
          </cell>
          <cell r="I90" t="str">
            <v>Phương pháp giảng dạy tiếng Anh</v>
          </cell>
          <cell r="J90" t="str">
            <v>Nữ</v>
          </cell>
          <cell r="K90">
            <v>1997</v>
          </cell>
          <cell r="L90">
            <v>35611</v>
          </cell>
          <cell r="M90">
            <v>25</v>
          </cell>
          <cell r="N90" t="str">
            <v>Kinh</v>
          </cell>
          <cell r="O90">
            <v>43709</v>
          </cell>
          <cell r="P90">
            <v>0</v>
          </cell>
          <cell r="Q90">
            <v>0</v>
          </cell>
          <cell r="R90" t="str">
            <v>HĐXĐTH</v>
          </cell>
          <cell r="S90">
            <v>44075</v>
          </cell>
          <cell r="T90">
            <v>44805</v>
          </cell>
          <cell r="U90">
            <v>2</v>
          </cell>
          <cell r="V90" t="str">
            <v>V.07.01.03</v>
          </cell>
          <cell r="W90" t="str">
            <v>Giảng viên (hạng III)</v>
          </cell>
          <cell r="X90">
            <v>0</v>
          </cell>
          <cell r="Y90">
            <v>0</v>
          </cell>
          <cell r="Z90">
            <v>0</v>
          </cell>
          <cell r="AA90">
            <v>4</v>
          </cell>
          <cell r="AB90">
            <v>0</v>
          </cell>
          <cell r="AC90">
            <v>2.34</v>
          </cell>
          <cell r="AD90">
            <v>0</v>
          </cell>
          <cell r="AE90">
            <v>0</v>
          </cell>
          <cell r="AF90">
            <v>0</v>
          </cell>
          <cell r="AG90">
            <v>0</v>
          </cell>
          <cell r="AH90" t="e">
            <v>#VALUE!</v>
          </cell>
          <cell r="AI90">
            <v>0</v>
          </cell>
          <cell r="AJ90">
            <v>0</v>
          </cell>
          <cell r="AK90">
            <v>0</v>
          </cell>
          <cell r="AL90">
            <v>0</v>
          </cell>
          <cell r="AM90">
            <v>0</v>
          </cell>
          <cell r="AN90">
            <v>0</v>
          </cell>
          <cell r="AO90">
            <v>0</v>
          </cell>
          <cell r="AP90">
            <v>0</v>
          </cell>
          <cell r="AQ90">
            <v>0</v>
          </cell>
          <cell r="AR90">
            <v>0</v>
          </cell>
          <cell r="AS90">
            <v>0</v>
          </cell>
          <cell r="AT90">
            <v>0</v>
          </cell>
          <cell r="AU90">
            <v>2.34</v>
          </cell>
          <cell r="AV90">
            <v>0</v>
          </cell>
          <cell r="AW90">
            <v>0</v>
          </cell>
          <cell r="AX90">
            <v>0</v>
          </cell>
        </row>
        <row r="91">
          <cell r="F91">
            <v>1407</v>
          </cell>
          <cell r="G91" t="str">
            <v>51010000023633</v>
          </cell>
          <cell r="H91" t="str">
            <v>Khoa Sư phạm Ngoại ngữ</v>
          </cell>
          <cell r="I91" t="str">
            <v>Phương pháp giảng dạy tiếng Anh</v>
          </cell>
          <cell r="J91" t="str">
            <v>Nữ</v>
          </cell>
          <cell r="K91">
            <v>1974</v>
          </cell>
          <cell r="L91">
            <v>27312</v>
          </cell>
          <cell r="M91">
            <v>48</v>
          </cell>
          <cell r="N91" t="str">
            <v>Kinh</v>
          </cell>
          <cell r="O91">
            <v>35309</v>
          </cell>
          <cell r="P91">
            <v>35309</v>
          </cell>
          <cell r="Q91" t="str">
            <v>Trường Đại học Sư phạm Vinh</v>
          </cell>
          <cell r="R91" t="str">
            <v>BC</v>
          </cell>
          <cell r="S91">
            <v>0</v>
          </cell>
          <cell r="T91">
            <v>0</v>
          </cell>
          <cell r="U91">
            <v>0</v>
          </cell>
          <cell r="V91" t="str">
            <v>V.07.01.02</v>
          </cell>
          <cell r="W91" t="str">
            <v>Giảng viên chính (hạng II)</v>
          </cell>
          <cell r="X91" t="str">
            <v>Trưởng VP đại diện</v>
          </cell>
          <cell r="Y91">
            <v>0</v>
          </cell>
          <cell r="Z91">
            <v>0</v>
          </cell>
          <cell r="AA91">
            <v>4</v>
          </cell>
          <cell r="AB91">
            <v>0.5</v>
          </cell>
          <cell r="AC91">
            <v>5.42</v>
          </cell>
          <cell r="AD91">
            <v>0</v>
          </cell>
          <cell r="AE91">
            <v>0</v>
          </cell>
          <cell r="AF91">
            <v>0</v>
          </cell>
          <cell r="AG91">
            <v>0</v>
          </cell>
          <cell r="AH91" t="e">
            <v>#VALUE!</v>
          </cell>
          <cell r="AI91">
            <v>0</v>
          </cell>
          <cell r="AJ91">
            <v>0</v>
          </cell>
          <cell r="AK91">
            <v>0</v>
          </cell>
          <cell r="AL91">
            <v>0</v>
          </cell>
          <cell r="AM91">
            <v>0</v>
          </cell>
          <cell r="AN91">
            <v>0</v>
          </cell>
          <cell r="AO91">
            <v>15</v>
          </cell>
          <cell r="AP91">
            <v>0</v>
          </cell>
          <cell r="AQ91">
            <v>0</v>
          </cell>
          <cell r="AR91">
            <v>0</v>
          </cell>
          <cell r="AS91">
            <v>0</v>
          </cell>
          <cell r="AT91">
            <v>0.88800000000000001</v>
          </cell>
          <cell r="AU91">
            <v>6.8079999999999998</v>
          </cell>
          <cell r="AV91">
            <v>0</v>
          </cell>
          <cell r="AW91">
            <v>0</v>
          </cell>
          <cell r="AX91">
            <v>0</v>
          </cell>
        </row>
        <row r="92">
          <cell r="F92">
            <v>1401</v>
          </cell>
          <cell r="G92" t="str">
            <v>51010000228492</v>
          </cell>
          <cell r="H92" t="str">
            <v>Khoa Sư phạm Ngoại ngữ</v>
          </cell>
          <cell r="I92" t="str">
            <v>Phương pháp giảng dạy tiếng Anh</v>
          </cell>
          <cell r="J92" t="str">
            <v>Nữ</v>
          </cell>
          <cell r="K92">
            <v>1988</v>
          </cell>
          <cell r="L92">
            <v>32222</v>
          </cell>
          <cell r="M92">
            <v>34</v>
          </cell>
          <cell r="N92" t="str">
            <v>Kinh</v>
          </cell>
          <cell r="O92">
            <v>40424</v>
          </cell>
          <cell r="P92">
            <v>40969</v>
          </cell>
          <cell r="Q92" t="str">
            <v>Trường Đại học Vinh</v>
          </cell>
          <cell r="R92" t="str">
            <v>BC</v>
          </cell>
          <cell r="S92">
            <v>0</v>
          </cell>
          <cell r="T92">
            <v>0</v>
          </cell>
          <cell r="U92">
            <v>0</v>
          </cell>
          <cell r="V92" t="str">
            <v>V.07.01.03</v>
          </cell>
          <cell r="W92" t="str">
            <v>Giảng viên (hạng III)</v>
          </cell>
          <cell r="X92">
            <v>0</v>
          </cell>
          <cell r="Y92">
            <v>0</v>
          </cell>
          <cell r="Z92">
            <v>0</v>
          </cell>
          <cell r="AA92">
            <v>4</v>
          </cell>
          <cell r="AB92">
            <v>0</v>
          </cell>
          <cell r="AC92">
            <v>3.33</v>
          </cell>
          <cell r="AD92">
            <v>0</v>
          </cell>
          <cell r="AE92">
            <v>0</v>
          </cell>
          <cell r="AF92">
            <v>0</v>
          </cell>
          <cell r="AG92">
            <v>0</v>
          </cell>
          <cell r="AH92" t="e">
            <v>#VALUE!</v>
          </cell>
          <cell r="AI92">
            <v>0</v>
          </cell>
          <cell r="AJ92">
            <v>0</v>
          </cell>
          <cell r="AK92">
            <v>0</v>
          </cell>
          <cell r="AL92">
            <v>0</v>
          </cell>
          <cell r="AM92">
            <v>0</v>
          </cell>
          <cell r="AN92">
            <v>0</v>
          </cell>
          <cell r="AO92">
            <v>0</v>
          </cell>
          <cell r="AP92">
            <v>0</v>
          </cell>
          <cell r="AQ92">
            <v>0</v>
          </cell>
          <cell r="AR92">
            <v>0</v>
          </cell>
          <cell r="AS92">
            <v>0</v>
          </cell>
          <cell r="AT92">
            <v>0</v>
          </cell>
          <cell r="AU92">
            <v>3.33</v>
          </cell>
          <cell r="AV92">
            <v>0</v>
          </cell>
          <cell r="AW92">
            <v>0</v>
          </cell>
          <cell r="AX92">
            <v>0</v>
          </cell>
        </row>
        <row r="93">
          <cell r="F93">
            <v>1405</v>
          </cell>
          <cell r="G93" t="str">
            <v>51010000314780</v>
          </cell>
          <cell r="H93" t="str">
            <v>Khoa Sư phạm Ngoại ngữ</v>
          </cell>
          <cell r="I93" t="str">
            <v>Phương pháp giảng dạy tiếng Anh</v>
          </cell>
          <cell r="J93" t="str">
            <v>Nữ</v>
          </cell>
          <cell r="K93">
            <v>1980</v>
          </cell>
          <cell r="L93">
            <v>29438</v>
          </cell>
          <cell r="M93">
            <v>42</v>
          </cell>
          <cell r="N93" t="str">
            <v>Kinh</v>
          </cell>
          <cell r="O93">
            <v>37544</v>
          </cell>
          <cell r="P93" t="str">
            <v xml:space="preserve">  -   -</v>
          </cell>
          <cell r="Q93" t="str">
            <v>Trường Đại học Vinh</v>
          </cell>
          <cell r="R93" t="str">
            <v>BC</v>
          </cell>
          <cell r="S93">
            <v>0</v>
          </cell>
          <cell r="T93">
            <v>0</v>
          </cell>
          <cell r="U93">
            <v>0</v>
          </cell>
          <cell r="V93" t="str">
            <v>V.07.01.01</v>
          </cell>
          <cell r="W93" t="str">
            <v>Giảng viên cao cấp (hạng I)</v>
          </cell>
          <cell r="X93">
            <v>0</v>
          </cell>
          <cell r="Y93" t="str">
            <v>Trưởng bộ môn</v>
          </cell>
          <cell r="Z93">
            <v>0</v>
          </cell>
          <cell r="AA93">
            <v>6</v>
          </cell>
          <cell r="AB93">
            <v>0.4</v>
          </cell>
          <cell r="AC93">
            <v>6.2</v>
          </cell>
          <cell r="AD93">
            <v>0</v>
          </cell>
          <cell r="AE93">
            <v>0</v>
          </cell>
          <cell r="AF93">
            <v>0</v>
          </cell>
          <cell r="AG93">
            <v>0</v>
          </cell>
          <cell r="AH93" t="e">
            <v>#VALUE!</v>
          </cell>
          <cell r="AI93">
            <v>0</v>
          </cell>
          <cell r="AJ93">
            <v>0</v>
          </cell>
          <cell r="AK93">
            <v>0</v>
          </cell>
          <cell r="AL93">
            <v>0</v>
          </cell>
          <cell r="AM93">
            <v>0</v>
          </cell>
          <cell r="AN93">
            <v>0</v>
          </cell>
          <cell r="AO93">
            <v>15</v>
          </cell>
          <cell r="AP93">
            <v>0</v>
          </cell>
          <cell r="AQ93">
            <v>0</v>
          </cell>
          <cell r="AR93">
            <v>0</v>
          </cell>
          <cell r="AS93">
            <v>0</v>
          </cell>
          <cell r="AT93">
            <v>0.9900000000000001</v>
          </cell>
          <cell r="AU93">
            <v>7.5900000000000007</v>
          </cell>
          <cell r="AV93">
            <v>40</v>
          </cell>
          <cell r="AW93">
            <v>0</v>
          </cell>
          <cell r="AX93">
            <v>0</v>
          </cell>
        </row>
        <row r="94">
          <cell r="F94">
            <v>2212</v>
          </cell>
          <cell r="G94" t="str">
            <v>51010000513602</v>
          </cell>
          <cell r="H94" t="str">
            <v>Khoa Sư phạm Ngoại ngữ</v>
          </cell>
          <cell r="I94">
            <v>0</v>
          </cell>
          <cell r="J94" t="str">
            <v>Nam</v>
          </cell>
          <cell r="K94">
            <v>1992</v>
          </cell>
          <cell r="L94">
            <v>33836</v>
          </cell>
          <cell r="M94">
            <v>30</v>
          </cell>
          <cell r="N94" t="str">
            <v>Kinh</v>
          </cell>
          <cell r="O94">
            <v>0</v>
          </cell>
          <cell r="P94">
            <v>43966</v>
          </cell>
          <cell r="Q94" t="str">
            <v>Trường Đại học Vinh</v>
          </cell>
          <cell r="R94" t="str">
            <v>BC/68</v>
          </cell>
          <cell r="S94">
            <v>0</v>
          </cell>
          <cell r="T94">
            <v>0</v>
          </cell>
          <cell r="U94">
            <v>0</v>
          </cell>
          <cell r="V94" t="str">
            <v>13.096</v>
          </cell>
          <cell r="W94" t="str">
            <v>Kỹ thuật viên</v>
          </cell>
          <cell r="X94">
            <v>0</v>
          </cell>
          <cell r="Y94">
            <v>0</v>
          </cell>
          <cell r="Z94" t="str">
            <v>TL ĐTTT</v>
          </cell>
          <cell r="AA94">
            <v>3.5</v>
          </cell>
          <cell r="AB94">
            <v>0</v>
          </cell>
          <cell r="AC94">
            <v>2.4600000000000004</v>
          </cell>
          <cell r="AD94">
            <v>0</v>
          </cell>
          <cell r="AE94">
            <v>0</v>
          </cell>
          <cell r="AF94">
            <v>0</v>
          </cell>
          <cell r="AG94">
            <v>0</v>
          </cell>
          <cell r="AH94" t="e">
            <v>#VALUE!</v>
          </cell>
          <cell r="AI94">
            <v>0</v>
          </cell>
          <cell r="AJ94">
            <v>0</v>
          </cell>
          <cell r="AK94">
            <v>0</v>
          </cell>
          <cell r="AL94">
            <v>0</v>
          </cell>
          <cell r="AM94">
            <v>0</v>
          </cell>
          <cell r="AN94">
            <v>0</v>
          </cell>
          <cell r="AO94">
            <v>0</v>
          </cell>
          <cell r="AP94">
            <v>0</v>
          </cell>
          <cell r="AQ94">
            <v>0</v>
          </cell>
          <cell r="AR94">
            <v>0</v>
          </cell>
          <cell r="AS94">
            <v>0</v>
          </cell>
          <cell r="AT94">
            <v>0</v>
          </cell>
          <cell r="AU94">
            <v>2.4600000000000004</v>
          </cell>
          <cell r="AV94">
            <v>20</v>
          </cell>
          <cell r="AW94">
            <v>0</v>
          </cell>
          <cell r="AX94">
            <v>0.2</v>
          </cell>
        </row>
        <row r="95">
          <cell r="F95">
            <v>2483</v>
          </cell>
          <cell r="G95" t="str">
            <v>51010000101399</v>
          </cell>
          <cell r="H95" t="str">
            <v>Khoa Xây dựng</v>
          </cell>
          <cell r="I95" t="str">
            <v>Cầu đường</v>
          </cell>
          <cell r="J95" t="str">
            <v>Nam</v>
          </cell>
          <cell r="K95">
            <v>1980</v>
          </cell>
          <cell r="L95">
            <v>29466</v>
          </cell>
          <cell r="M95">
            <v>42</v>
          </cell>
          <cell r="N95" t="str">
            <v>Kinh</v>
          </cell>
          <cell r="O95">
            <v>42516</v>
          </cell>
          <cell r="P95">
            <v>0</v>
          </cell>
          <cell r="Q95">
            <v>0</v>
          </cell>
          <cell r="R95" t="str">
            <v>BC</v>
          </cell>
          <cell r="S95">
            <v>0</v>
          </cell>
          <cell r="T95">
            <v>0</v>
          </cell>
          <cell r="U95">
            <v>0</v>
          </cell>
          <cell r="V95" t="str">
            <v>V.07.01.03</v>
          </cell>
          <cell r="W95" t="str">
            <v>Giảng viên (hạng III)</v>
          </cell>
          <cell r="X95">
            <v>0</v>
          </cell>
          <cell r="Y95">
            <v>0</v>
          </cell>
          <cell r="Z95">
            <v>0</v>
          </cell>
          <cell r="AA95">
            <v>4</v>
          </cell>
          <cell r="AB95">
            <v>0</v>
          </cell>
          <cell r="AC95">
            <v>3.99</v>
          </cell>
          <cell r="AD95">
            <v>0</v>
          </cell>
          <cell r="AE95">
            <v>0</v>
          </cell>
          <cell r="AF95">
            <v>0</v>
          </cell>
          <cell r="AG95">
            <v>0</v>
          </cell>
          <cell r="AH95" t="e">
            <v>#VALUE!</v>
          </cell>
          <cell r="AI95">
            <v>0</v>
          </cell>
          <cell r="AJ95">
            <v>0</v>
          </cell>
          <cell r="AK95">
            <v>0</v>
          </cell>
          <cell r="AL95">
            <v>0</v>
          </cell>
          <cell r="AM95">
            <v>0</v>
          </cell>
          <cell r="AN95">
            <v>0</v>
          </cell>
          <cell r="AO95">
            <v>0</v>
          </cell>
          <cell r="AP95">
            <v>0</v>
          </cell>
          <cell r="AQ95">
            <v>0</v>
          </cell>
          <cell r="AR95">
            <v>0</v>
          </cell>
          <cell r="AS95">
            <v>0</v>
          </cell>
          <cell r="AT95">
            <v>0</v>
          </cell>
          <cell r="AU95">
            <v>3.99</v>
          </cell>
          <cell r="AV95">
            <v>25</v>
          </cell>
          <cell r="AW95">
            <v>0</v>
          </cell>
          <cell r="AX95">
            <v>0</v>
          </cell>
        </row>
        <row r="96">
          <cell r="F96">
            <v>2606</v>
          </cell>
          <cell r="G96" t="str">
            <v>51010002329382</v>
          </cell>
          <cell r="H96" t="str">
            <v>Khoa Xây dựng</v>
          </cell>
          <cell r="I96" t="str">
            <v>Cầu đường</v>
          </cell>
          <cell r="J96" t="str">
            <v>Nữ</v>
          </cell>
          <cell r="K96">
            <v>1994</v>
          </cell>
          <cell r="L96">
            <v>34611</v>
          </cell>
          <cell r="M96">
            <v>28</v>
          </cell>
          <cell r="N96" t="str">
            <v>Kinh</v>
          </cell>
          <cell r="O96">
            <v>43717</v>
          </cell>
          <cell r="P96">
            <v>43966</v>
          </cell>
          <cell r="Q96" t="str">
            <v>Trường Đại học Vinh</v>
          </cell>
          <cell r="R96" t="str">
            <v>BC</v>
          </cell>
          <cell r="S96">
            <v>0</v>
          </cell>
          <cell r="T96">
            <v>0</v>
          </cell>
          <cell r="U96">
            <v>0</v>
          </cell>
          <cell r="V96" t="str">
            <v>V.07.01.03</v>
          </cell>
          <cell r="W96" t="str">
            <v>Giảng viên (hạng III)</v>
          </cell>
          <cell r="X96">
            <v>0</v>
          </cell>
          <cell r="Y96">
            <v>0</v>
          </cell>
          <cell r="Z96">
            <v>0</v>
          </cell>
          <cell r="AA96">
            <v>4</v>
          </cell>
          <cell r="AB96">
            <v>0</v>
          </cell>
          <cell r="AC96">
            <v>2.67</v>
          </cell>
          <cell r="AD96">
            <v>0</v>
          </cell>
          <cell r="AE96">
            <v>0</v>
          </cell>
          <cell r="AF96">
            <v>0</v>
          </cell>
          <cell r="AG96">
            <v>0</v>
          </cell>
          <cell r="AH96" t="e">
            <v>#VALUE!</v>
          </cell>
          <cell r="AI96">
            <v>0</v>
          </cell>
          <cell r="AJ96">
            <v>0</v>
          </cell>
          <cell r="AK96">
            <v>0</v>
          </cell>
          <cell r="AL96">
            <v>0</v>
          </cell>
          <cell r="AM96">
            <v>0</v>
          </cell>
          <cell r="AN96">
            <v>0</v>
          </cell>
          <cell r="AO96">
            <v>0</v>
          </cell>
          <cell r="AP96">
            <v>0</v>
          </cell>
          <cell r="AQ96">
            <v>0</v>
          </cell>
          <cell r="AR96">
            <v>0</v>
          </cell>
          <cell r="AS96">
            <v>0</v>
          </cell>
          <cell r="AT96">
            <v>0</v>
          </cell>
          <cell r="AU96">
            <v>2.67</v>
          </cell>
          <cell r="AV96">
            <v>25</v>
          </cell>
          <cell r="AW96">
            <v>0</v>
          </cell>
          <cell r="AX96">
            <v>0</v>
          </cell>
        </row>
        <row r="97">
          <cell r="F97">
            <v>2057</v>
          </cell>
          <cell r="G97" t="str">
            <v>51010000393716</v>
          </cell>
          <cell r="H97" t="str">
            <v>Khoa Xây dựng</v>
          </cell>
          <cell r="I97" t="str">
            <v>Cầu đường</v>
          </cell>
          <cell r="J97" t="str">
            <v>Nữ</v>
          </cell>
          <cell r="K97">
            <v>1983</v>
          </cell>
          <cell r="L97">
            <v>30391</v>
          </cell>
          <cell r="M97">
            <v>39</v>
          </cell>
          <cell r="N97" t="str">
            <v>Kinh</v>
          </cell>
          <cell r="O97">
            <v>41348</v>
          </cell>
          <cell r="P97">
            <v>0</v>
          </cell>
          <cell r="Q97">
            <v>0</v>
          </cell>
          <cell r="R97" t="str">
            <v>BC</v>
          </cell>
          <cell r="S97">
            <v>0</v>
          </cell>
          <cell r="T97">
            <v>0</v>
          </cell>
          <cell r="U97">
            <v>0</v>
          </cell>
          <cell r="V97" t="str">
            <v>V.07.01.03</v>
          </cell>
          <cell r="W97" t="str">
            <v>Giảng viên (hạng III)</v>
          </cell>
          <cell r="X97">
            <v>0</v>
          </cell>
          <cell r="Y97">
            <v>0</v>
          </cell>
          <cell r="Z97">
            <v>0</v>
          </cell>
          <cell r="AA97">
            <v>4</v>
          </cell>
          <cell r="AB97">
            <v>0</v>
          </cell>
          <cell r="AC97">
            <v>3.33</v>
          </cell>
          <cell r="AD97">
            <v>0</v>
          </cell>
          <cell r="AE97">
            <v>0</v>
          </cell>
          <cell r="AF97">
            <v>0</v>
          </cell>
          <cell r="AG97">
            <v>0</v>
          </cell>
          <cell r="AH97" t="e">
            <v>#VALUE!</v>
          </cell>
          <cell r="AI97">
            <v>0</v>
          </cell>
          <cell r="AJ97">
            <v>0</v>
          </cell>
          <cell r="AK97">
            <v>0</v>
          </cell>
          <cell r="AL97">
            <v>0</v>
          </cell>
          <cell r="AM97">
            <v>0</v>
          </cell>
          <cell r="AN97">
            <v>0</v>
          </cell>
          <cell r="AO97">
            <v>6</v>
          </cell>
          <cell r="AP97">
            <v>0</v>
          </cell>
          <cell r="AQ97">
            <v>0</v>
          </cell>
          <cell r="AR97">
            <v>0</v>
          </cell>
          <cell r="AS97">
            <v>0</v>
          </cell>
          <cell r="AT97">
            <v>0.19980000000000001</v>
          </cell>
          <cell r="AU97">
            <v>3.5298000000000003</v>
          </cell>
          <cell r="AV97">
            <v>25</v>
          </cell>
          <cell r="AW97">
            <v>0</v>
          </cell>
          <cell r="AX97">
            <v>0</v>
          </cell>
        </row>
        <row r="98">
          <cell r="F98">
            <v>2367</v>
          </cell>
          <cell r="G98" t="str">
            <v>51010000187742</v>
          </cell>
          <cell r="H98" t="str">
            <v>Khoa Xây dựng</v>
          </cell>
          <cell r="I98" t="str">
            <v>Cầu đường</v>
          </cell>
          <cell r="J98" t="str">
            <v>Nữ</v>
          </cell>
          <cell r="K98">
            <v>1984</v>
          </cell>
          <cell r="L98">
            <v>30948</v>
          </cell>
          <cell r="M98">
            <v>38</v>
          </cell>
          <cell r="N98" t="str">
            <v>Kinh</v>
          </cell>
          <cell r="O98">
            <v>42171</v>
          </cell>
          <cell r="P98">
            <v>43966</v>
          </cell>
          <cell r="Q98" t="str">
            <v>Trường Đại học Vinh</v>
          </cell>
          <cell r="R98" t="str">
            <v>BC</v>
          </cell>
          <cell r="S98">
            <v>0</v>
          </cell>
          <cell r="T98">
            <v>0</v>
          </cell>
          <cell r="U98">
            <v>0</v>
          </cell>
          <cell r="V98" t="str">
            <v>V.07.01.03</v>
          </cell>
          <cell r="W98" t="str">
            <v>Giảng viên (hạng III)</v>
          </cell>
          <cell r="X98">
            <v>0</v>
          </cell>
          <cell r="Y98">
            <v>0</v>
          </cell>
          <cell r="Z98" t="str">
            <v>TL ĐTTT</v>
          </cell>
          <cell r="AA98">
            <v>4</v>
          </cell>
          <cell r="AB98">
            <v>0</v>
          </cell>
          <cell r="AC98">
            <v>2.67</v>
          </cell>
          <cell r="AD98">
            <v>0</v>
          </cell>
          <cell r="AE98">
            <v>0</v>
          </cell>
          <cell r="AF98">
            <v>0</v>
          </cell>
          <cell r="AG98">
            <v>0</v>
          </cell>
          <cell r="AH98" t="e">
            <v>#VALUE!</v>
          </cell>
          <cell r="AI98">
            <v>0</v>
          </cell>
          <cell r="AJ98">
            <v>0</v>
          </cell>
          <cell r="AK98">
            <v>0</v>
          </cell>
          <cell r="AL98">
            <v>0</v>
          </cell>
          <cell r="AM98">
            <v>0</v>
          </cell>
          <cell r="AN98">
            <v>0</v>
          </cell>
          <cell r="AO98">
            <v>5</v>
          </cell>
          <cell r="AP98">
            <v>0</v>
          </cell>
          <cell r="AQ98">
            <v>0</v>
          </cell>
          <cell r="AR98">
            <v>0</v>
          </cell>
          <cell r="AS98">
            <v>0</v>
          </cell>
          <cell r="AT98">
            <v>0.13350000000000001</v>
          </cell>
          <cell r="AU98">
            <v>2.8035000000000001</v>
          </cell>
          <cell r="AV98">
            <v>25</v>
          </cell>
          <cell r="AW98">
            <v>0</v>
          </cell>
          <cell r="AX98">
            <v>0</v>
          </cell>
        </row>
        <row r="99">
          <cell r="F99">
            <v>2468</v>
          </cell>
          <cell r="G99" t="str">
            <v>51010000826957</v>
          </cell>
          <cell r="H99" t="str">
            <v>Khoa Xây dựng</v>
          </cell>
          <cell r="I99" t="str">
            <v>Cầu đường</v>
          </cell>
          <cell r="J99" t="str">
            <v>Nữ</v>
          </cell>
          <cell r="K99">
            <v>1985</v>
          </cell>
          <cell r="L99">
            <v>31207</v>
          </cell>
          <cell r="M99">
            <v>37</v>
          </cell>
          <cell r="N99" t="str">
            <v>Kinh</v>
          </cell>
          <cell r="O99">
            <v>42494</v>
          </cell>
          <cell r="P99">
            <v>43824</v>
          </cell>
          <cell r="Q99" t="str">
            <v>Trường Đại học Vinh</v>
          </cell>
          <cell r="R99" t="str">
            <v>BC</v>
          </cell>
          <cell r="S99">
            <v>0</v>
          </cell>
          <cell r="T99">
            <v>0</v>
          </cell>
          <cell r="U99">
            <v>0</v>
          </cell>
          <cell r="V99" t="str">
            <v>V.07.01.03</v>
          </cell>
          <cell r="W99" t="str">
            <v>Giảng viên (hạng III)</v>
          </cell>
          <cell r="X99">
            <v>0</v>
          </cell>
          <cell r="Y99">
            <v>0</v>
          </cell>
          <cell r="Z99" t="str">
            <v>CVHT</v>
          </cell>
          <cell r="AA99">
            <v>4</v>
          </cell>
          <cell r="AB99">
            <v>0</v>
          </cell>
          <cell r="AC99">
            <v>3</v>
          </cell>
          <cell r="AD99">
            <v>0</v>
          </cell>
          <cell r="AE99">
            <v>0</v>
          </cell>
          <cell r="AF99">
            <v>0</v>
          </cell>
          <cell r="AG99">
            <v>0</v>
          </cell>
          <cell r="AH99" t="e">
            <v>#VALUE!</v>
          </cell>
          <cell r="AI99">
            <v>0</v>
          </cell>
          <cell r="AJ99">
            <v>0</v>
          </cell>
          <cell r="AK99">
            <v>0</v>
          </cell>
          <cell r="AL99">
            <v>0</v>
          </cell>
          <cell r="AM99">
            <v>0</v>
          </cell>
          <cell r="AN99">
            <v>0</v>
          </cell>
          <cell r="AO99">
            <v>0</v>
          </cell>
          <cell r="AP99">
            <v>5</v>
          </cell>
          <cell r="AQ99" t="str">
            <v>1678/QĐ-ĐHV</v>
          </cell>
          <cell r="AR99">
            <v>44685</v>
          </cell>
          <cell r="AS99">
            <v>44682</v>
          </cell>
          <cell r="AT99">
            <v>0</v>
          </cell>
          <cell r="AU99">
            <v>3</v>
          </cell>
          <cell r="AV99">
            <v>25</v>
          </cell>
          <cell r="AW99">
            <v>0</v>
          </cell>
          <cell r="AX99">
            <v>0</v>
          </cell>
        </row>
        <row r="100">
          <cell r="F100">
            <v>1578</v>
          </cell>
          <cell r="G100" t="str">
            <v>51010000199826</v>
          </cell>
          <cell r="H100" t="str">
            <v>Khoa Xây dựng</v>
          </cell>
          <cell r="I100" t="str">
            <v>Cầu đường</v>
          </cell>
          <cell r="J100" t="str">
            <v>Nam</v>
          </cell>
          <cell r="K100">
            <v>1980</v>
          </cell>
          <cell r="L100">
            <v>29336</v>
          </cell>
          <cell r="M100">
            <v>42</v>
          </cell>
          <cell r="N100" t="str">
            <v>Kinh</v>
          </cell>
          <cell r="O100">
            <v>38275</v>
          </cell>
          <cell r="P100">
            <v>38924</v>
          </cell>
          <cell r="Q100" t="str">
            <v>Trường Đại học Vinh</v>
          </cell>
          <cell r="R100" t="str">
            <v>BC</v>
          </cell>
          <cell r="S100">
            <v>0</v>
          </cell>
          <cell r="T100">
            <v>0</v>
          </cell>
          <cell r="U100">
            <v>0</v>
          </cell>
          <cell r="V100" t="str">
            <v>V.07.01.02</v>
          </cell>
          <cell r="W100" t="str">
            <v>Giảng viên chính (hạng II)</v>
          </cell>
          <cell r="X100">
            <v>0</v>
          </cell>
          <cell r="Y100" t="str">
            <v>Trưởng bộ môn</v>
          </cell>
          <cell r="Z100" t="str">
            <v>Phó CTCĐBP</v>
          </cell>
          <cell r="AA100">
            <v>5.5</v>
          </cell>
          <cell r="AB100">
            <v>0.4</v>
          </cell>
          <cell r="AC100">
            <v>4.4000000000000004</v>
          </cell>
          <cell r="AD100">
            <v>0</v>
          </cell>
          <cell r="AE100">
            <v>0</v>
          </cell>
          <cell r="AF100">
            <v>0</v>
          </cell>
          <cell r="AG100">
            <v>0</v>
          </cell>
          <cell r="AH100" t="e">
            <v>#VALUE!</v>
          </cell>
          <cell r="AI100">
            <v>0</v>
          </cell>
          <cell r="AJ100">
            <v>0</v>
          </cell>
          <cell r="AK100">
            <v>0</v>
          </cell>
          <cell r="AL100">
            <v>0</v>
          </cell>
          <cell r="AM100">
            <v>0</v>
          </cell>
          <cell r="AN100">
            <v>0</v>
          </cell>
          <cell r="AO100">
            <v>16</v>
          </cell>
          <cell r="AP100">
            <v>0</v>
          </cell>
          <cell r="AQ100">
            <v>0</v>
          </cell>
          <cell r="AR100">
            <v>0</v>
          </cell>
          <cell r="AS100">
            <v>0</v>
          </cell>
          <cell r="AT100">
            <v>0.76800000000000013</v>
          </cell>
          <cell r="AU100">
            <v>5.5680000000000005</v>
          </cell>
          <cell r="AV100">
            <v>25</v>
          </cell>
          <cell r="AW100">
            <v>0</v>
          </cell>
          <cell r="AX100">
            <v>0</v>
          </cell>
        </row>
        <row r="101">
          <cell r="F101">
            <v>1579</v>
          </cell>
          <cell r="G101" t="str">
            <v>51010000191211</v>
          </cell>
          <cell r="H101" t="str">
            <v>Khoa Xây dựng</v>
          </cell>
          <cell r="I101" t="str">
            <v>Cầu đường</v>
          </cell>
          <cell r="J101" t="str">
            <v>Nữ</v>
          </cell>
          <cell r="K101">
            <v>1982</v>
          </cell>
          <cell r="L101">
            <v>30061</v>
          </cell>
          <cell r="M101">
            <v>40</v>
          </cell>
          <cell r="N101" t="str">
            <v>Kinh</v>
          </cell>
          <cell r="O101">
            <v>38579</v>
          </cell>
          <cell r="P101">
            <v>39692</v>
          </cell>
          <cell r="Q101" t="str">
            <v>Trường Đại học Vinh</v>
          </cell>
          <cell r="R101" t="str">
            <v>BC</v>
          </cell>
          <cell r="S101">
            <v>0</v>
          </cell>
          <cell r="T101">
            <v>0</v>
          </cell>
          <cell r="U101">
            <v>0</v>
          </cell>
          <cell r="V101" t="str">
            <v>V.07.01.03</v>
          </cell>
          <cell r="W101" t="str">
            <v>Giảng viên (hạng III)</v>
          </cell>
          <cell r="X101">
            <v>0</v>
          </cell>
          <cell r="Y101">
            <v>0</v>
          </cell>
          <cell r="Z101">
            <v>0</v>
          </cell>
          <cell r="AA101">
            <v>4</v>
          </cell>
          <cell r="AB101">
            <v>0</v>
          </cell>
          <cell r="AC101">
            <v>3.99</v>
          </cell>
          <cell r="AD101">
            <v>0</v>
          </cell>
          <cell r="AE101">
            <v>0</v>
          </cell>
          <cell r="AF101">
            <v>0</v>
          </cell>
          <cell r="AG101">
            <v>0</v>
          </cell>
          <cell r="AH101" t="e">
            <v>#VALUE!</v>
          </cell>
          <cell r="AI101">
            <v>0</v>
          </cell>
          <cell r="AJ101">
            <v>0</v>
          </cell>
          <cell r="AK101">
            <v>0</v>
          </cell>
          <cell r="AL101">
            <v>0</v>
          </cell>
          <cell r="AM101">
            <v>0</v>
          </cell>
          <cell r="AN101">
            <v>0</v>
          </cell>
          <cell r="AO101">
            <v>10</v>
          </cell>
          <cell r="AP101">
            <v>0</v>
          </cell>
          <cell r="AQ101">
            <v>0</v>
          </cell>
          <cell r="AR101">
            <v>0</v>
          </cell>
          <cell r="AS101">
            <v>0</v>
          </cell>
          <cell r="AT101">
            <v>0.39900000000000008</v>
          </cell>
          <cell r="AU101">
            <v>4.3890000000000002</v>
          </cell>
          <cell r="AV101">
            <v>0</v>
          </cell>
          <cell r="AW101">
            <v>0</v>
          </cell>
          <cell r="AX101">
            <v>0</v>
          </cell>
        </row>
        <row r="102">
          <cell r="F102">
            <v>2368</v>
          </cell>
          <cell r="G102" t="str">
            <v>51010000052895</v>
          </cell>
          <cell r="H102" t="str">
            <v>Khoa Xây dựng</v>
          </cell>
          <cell r="I102" t="str">
            <v>Cầu đường</v>
          </cell>
          <cell r="J102" t="str">
            <v>Nam</v>
          </cell>
          <cell r="K102">
            <v>1989</v>
          </cell>
          <cell r="L102">
            <v>32628</v>
          </cell>
          <cell r="M102">
            <v>33</v>
          </cell>
          <cell r="N102" t="str">
            <v>Kinh</v>
          </cell>
          <cell r="O102">
            <v>42186</v>
          </cell>
          <cell r="P102">
            <v>43966</v>
          </cell>
          <cell r="Q102" t="str">
            <v>Trường Đại học Vinh</v>
          </cell>
          <cell r="R102" t="str">
            <v>BC</v>
          </cell>
          <cell r="S102">
            <v>0</v>
          </cell>
          <cell r="T102">
            <v>0</v>
          </cell>
          <cell r="U102">
            <v>0</v>
          </cell>
          <cell r="V102" t="str">
            <v>V.07.01.03</v>
          </cell>
          <cell r="W102" t="str">
            <v>Giảng viên (hạng III)</v>
          </cell>
          <cell r="X102">
            <v>0</v>
          </cell>
          <cell r="Y102">
            <v>0</v>
          </cell>
          <cell r="Z102">
            <v>0</v>
          </cell>
          <cell r="AA102">
            <v>4</v>
          </cell>
          <cell r="AB102">
            <v>0</v>
          </cell>
          <cell r="AC102">
            <v>2.67</v>
          </cell>
          <cell r="AD102">
            <v>0</v>
          </cell>
          <cell r="AE102">
            <v>0</v>
          </cell>
          <cell r="AF102">
            <v>0</v>
          </cell>
          <cell r="AG102">
            <v>0</v>
          </cell>
          <cell r="AH102" t="e">
            <v>#VALUE!</v>
          </cell>
          <cell r="AI102">
            <v>0</v>
          </cell>
          <cell r="AJ102">
            <v>0</v>
          </cell>
          <cell r="AK102">
            <v>0</v>
          </cell>
          <cell r="AL102">
            <v>0</v>
          </cell>
          <cell r="AM102">
            <v>0</v>
          </cell>
          <cell r="AN102">
            <v>0</v>
          </cell>
          <cell r="AO102">
            <v>0</v>
          </cell>
          <cell r="AP102">
            <v>0</v>
          </cell>
          <cell r="AQ102">
            <v>0</v>
          </cell>
          <cell r="AR102">
            <v>0</v>
          </cell>
          <cell r="AS102">
            <v>0</v>
          </cell>
          <cell r="AT102">
            <v>0</v>
          </cell>
          <cell r="AU102">
            <v>2.67</v>
          </cell>
          <cell r="AV102">
            <v>0</v>
          </cell>
          <cell r="AW102">
            <v>0</v>
          </cell>
          <cell r="AX102">
            <v>0</v>
          </cell>
        </row>
        <row r="103">
          <cell r="F103">
            <v>1586</v>
          </cell>
          <cell r="G103" t="str">
            <v>51010000016730</v>
          </cell>
          <cell r="H103" t="str">
            <v>Khoa Xây dựng</v>
          </cell>
          <cell r="I103" t="str">
            <v>Cầu đường</v>
          </cell>
          <cell r="J103" t="str">
            <v>Nam</v>
          </cell>
          <cell r="K103">
            <v>1977</v>
          </cell>
          <cell r="L103">
            <v>28264</v>
          </cell>
          <cell r="M103">
            <v>45</v>
          </cell>
          <cell r="N103" t="str">
            <v>Kinh</v>
          </cell>
          <cell r="O103">
            <v>38163</v>
          </cell>
          <cell r="P103">
            <v>37530</v>
          </cell>
          <cell r="Q103" t="str">
            <v>Bộ Nông nghiệp</v>
          </cell>
          <cell r="R103" t="str">
            <v>HĐDH</v>
          </cell>
          <cell r="S103">
            <v>0</v>
          </cell>
          <cell r="T103">
            <v>0</v>
          </cell>
          <cell r="U103">
            <v>0</v>
          </cell>
          <cell r="V103" t="str">
            <v>V.07.01.03</v>
          </cell>
          <cell r="W103" t="str">
            <v>Giảng viên (hạng III)</v>
          </cell>
          <cell r="X103">
            <v>0</v>
          </cell>
          <cell r="Y103">
            <v>0</v>
          </cell>
          <cell r="Z103">
            <v>0</v>
          </cell>
          <cell r="AA103">
            <v>4</v>
          </cell>
          <cell r="AB103">
            <v>0</v>
          </cell>
          <cell r="AC103">
            <v>3.99</v>
          </cell>
          <cell r="AD103">
            <v>0</v>
          </cell>
          <cell r="AE103">
            <v>0</v>
          </cell>
          <cell r="AF103">
            <v>0</v>
          </cell>
          <cell r="AG103">
            <v>0</v>
          </cell>
          <cell r="AH103" t="e">
            <v>#VALUE!</v>
          </cell>
          <cell r="AI103">
            <v>0</v>
          </cell>
          <cell r="AJ103">
            <v>0</v>
          </cell>
          <cell r="AK103">
            <v>0</v>
          </cell>
          <cell r="AL103">
            <v>0</v>
          </cell>
          <cell r="AM103">
            <v>0</v>
          </cell>
          <cell r="AN103">
            <v>0</v>
          </cell>
          <cell r="AO103">
            <v>0</v>
          </cell>
          <cell r="AP103">
            <v>0</v>
          </cell>
          <cell r="AQ103">
            <v>0</v>
          </cell>
          <cell r="AR103">
            <v>0</v>
          </cell>
          <cell r="AS103">
            <v>0</v>
          </cell>
          <cell r="AT103">
            <v>0</v>
          </cell>
          <cell r="AU103">
            <v>3.99</v>
          </cell>
          <cell r="AV103">
            <v>25</v>
          </cell>
          <cell r="AW103">
            <v>0</v>
          </cell>
          <cell r="AX103">
            <v>0</v>
          </cell>
        </row>
        <row r="104">
          <cell r="F104">
            <v>2058</v>
          </cell>
          <cell r="G104" t="str">
            <v>51010000430561</v>
          </cell>
          <cell r="H104" t="str">
            <v>Phòng Khoa học và Hợp tác Quốc tế</v>
          </cell>
          <cell r="I104" t="str">
            <v>Cầu đường</v>
          </cell>
          <cell r="J104" t="str">
            <v>Nam</v>
          </cell>
          <cell r="K104">
            <v>1984</v>
          </cell>
          <cell r="L104">
            <v>30965</v>
          </cell>
          <cell r="M104">
            <v>38</v>
          </cell>
          <cell r="N104" t="str">
            <v>Kinh</v>
          </cell>
          <cell r="O104">
            <v>0</v>
          </cell>
          <cell r="P104">
            <v>0</v>
          </cell>
          <cell r="Q104">
            <v>0</v>
          </cell>
          <cell r="R104" t="str">
            <v>BC</v>
          </cell>
          <cell r="S104">
            <v>0</v>
          </cell>
          <cell r="T104">
            <v>0</v>
          </cell>
          <cell r="U104">
            <v>0</v>
          </cell>
          <cell r="V104" t="str">
            <v>V.07.01.03</v>
          </cell>
          <cell r="W104" t="str">
            <v>Giảng viên (hạng III)</v>
          </cell>
          <cell r="X104" t="str">
            <v>Phó Trưởng phòng</v>
          </cell>
          <cell r="Y104">
            <v>0</v>
          </cell>
          <cell r="Z104">
            <v>0</v>
          </cell>
          <cell r="AA104">
            <v>6</v>
          </cell>
          <cell r="AB104">
            <v>0.4</v>
          </cell>
          <cell r="AC104">
            <v>3.66</v>
          </cell>
          <cell r="AD104">
            <v>0</v>
          </cell>
          <cell r="AE104">
            <v>0</v>
          </cell>
          <cell r="AF104">
            <v>0</v>
          </cell>
          <cell r="AG104">
            <v>0</v>
          </cell>
          <cell r="AH104" t="e">
            <v>#VALUE!</v>
          </cell>
          <cell r="AI104">
            <v>0</v>
          </cell>
          <cell r="AJ104">
            <v>0</v>
          </cell>
          <cell r="AK104">
            <v>0</v>
          </cell>
          <cell r="AL104">
            <v>0</v>
          </cell>
          <cell r="AM104">
            <v>0</v>
          </cell>
          <cell r="AN104">
            <v>0</v>
          </cell>
          <cell r="AO104">
            <v>7</v>
          </cell>
          <cell r="AP104">
            <v>0</v>
          </cell>
          <cell r="AQ104">
            <v>0</v>
          </cell>
          <cell r="AR104">
            <v>0</v>
          </cell>
          <cell r="AS104">
            <v>0</v>
          </cell>
          <cell r="AT104">
            <v>0.28420000000000001</v>
          </cell>
          <cell r="AU104">
            <v>4.3442000000000007</v>
          </cell>
          <cell r="AV104">
            <v>25</v>
          </cell>
          <cell r="AW104">
            <v>0</v>
          </cell>
          <cell r="AX104">
            <v>0</v>
          </cell>
        </row>
        <row r="105">
          <cell r="F105">
            <v>2327</v>
          </cell>
          <cell r="G105" t="str">
            <v>51010000545517</v>
          </cell>
          <cell r="H105" t="str">
            <v>Khoa Xây dựng</v>
          </cell>
          <cell r="I105" t="str">
            <v>Cầu đường</v>
          </cell>
          <cell r="J105" t="str">
            <v>Nam</v>
          </cell>
          <cell r="K105">
            <v>1989</v>
          </cell>
          <cell r="L105">
            <v>32591</v>
          </cell>
          <cell r="M105">
            <v>33</v>
          </cell>
          <cell r="N105" t="str">
            <v>Kinh</v>
          </cell>
          <cell r="O105">
            <v>41822</v>
          </cell>
          <cell r="P105">
            <v>43824</v>
          </cell>
          <cell r="Q105" t="str">
            <v>Trường Đại học Vinh</v>
          </cell>
          <cell r="R105" t="str">
            <v>BC</v>
          </cell>
          <cell r="S105">
            <v>0</v>
          </cell>
          <cell r="T105">
            <v>0</v>
          </cell>
          <cell r="U105">
            <v>0</v>
          </cell>
          <cell r="V105" t="str">
            <v>V.07.01.03</v>
          </cell>
          <cell r="W105" t="str">
            <v>Giảng viên (hạng III)</v>
          </cell>
          <cell r="X105">
            <v>0</v>
          </cell>
          <cell r="Y105">
            <v>0</v>
          </cell>
          <cell r="Z105">
            <v>0</v>
          </cell>
          <cell r="AA105">
            <v>4</v>
          </cell>
          <cell r="AB105">
            <v>0</v>
          </cell>
          <cell r="AC105">
            <v>3</v>
          </cell>
          <cell r="AD105">
            <v>0</v>
          </cell>
          <cell r="AE105">
            <v>0</v>
          </cell>
          <cell r="AF105">
            <v>0</v>
          </cell>
          <cell r="AG105">
            <v>0</v>
          </cell>
          <cell r="AH105" t="e">
            <v>#VALUE!</v>
          </cell>
          <cell r="AI105">
            <v>0</v>
          </cell>
          <cell r="AJ105">
            <v>0</v>
          </cell>
          <cell r="AK105">
            <v>0</v>
          </cell>
          <cell r="AL105">
            <v>0</v>
          </cell>
          <cell r="AM105">
            <v>0</v>
          </cell>
          <cell r="AN105">
            <v>0</v>
          </cell>
          <cell r="AO105">
            <v>6</v>
          </cell>
          <cell r="AP105">
            <v>0</v>
          </cell>
          <cell r="AQ105">
            <v>0</v>
          </cell>
          <cell r="AR105">
            <v>0</v>
          </cell>
          <cell r="AS105">
            <v>0</v>
          </cell>
          <cell r="AT105">
            <v>0.18</v>
          </cell>
          <cell r="AU105">
            <v>3.18</v>
          </cell>
          <cell r="AV105">
            <v>25</v>
          </cell>
          <cell r="AW105">
            <v>0</v>
          </cell>
          <cell r="AX105">
            <v>0</v>
          </cell>
        </row>
        <row r="106">
          <cell r="F106">
            <v>2366</v>
          </cell>
          <cell r="G106" t="str">
            <v>51010000156672</v>
          </cell>
          <cell r="H106" t="str">
            <v>Khoa Xây dựng</v>
          </cell>
          <cell r="I106" t="str">
            <v>Cơ sở xây dựng</v>
          </cell>
          <cell r="J106" t="str">
            <v>Nữ</v>
          </cell>
          <cell r="K106">
            <v>1990</v>
          </cell>
          <cell r="L106">
            <v>32914</v>
          </cell>
          <cell r="M106">
            <v>32</v>
          </cell>
          <cell r="N106" t="str">
            <v>Kinh</v>
          </cell>
          <cell r="O106">
            <v>42142</v>
          </cell>
          <cell r="P106">
            <v>0</v>
          </cell>
          <cell r="Q106">
            <v>0</v>
          </cell>
          <cell r="R106" t="str">
            <v>HĐDH</v>
          </cell>
          <cell r="S106">
            <v>0</v>
          </cell>
          <cell r="T106">
            <v>0</v>
          </cell>
          <cell r="U106">
            <v>0</v>
          </cell>
          <cell r="V106" t="str">
            <v>V.07.01.03</v>
          </cell>
          <cell r="W106" t="str">
            <v>Giảng viên (hạng III)</v>
          </cell>
          <cell r="X106">
            <v>0</v>
          </cell>
          <cell r="Y106">
            <v>0</v>
          </cell>
          <cell r="Z106">
            <v>0</v>
          </cell>
          <cell r="AA106">
            <v>4</v>
          </cell>
          <cell r="AB106">
            <v>0</v>
          </cell>
          <cell r="AC106">
            <v>2.67</v>
          </cell>
          <cell r="AD106">
            <v>3</v>
          </cell>
          <cell r="AE106" t="str">
            <v>1679/QĐ-ĐHV</v>
          </cell>
          <cell r="AF106">
            <v>44699</v>
          </cell>
          <cell r="AG106">
            <v>44713</v>
          </cell>
          <cell r="AH106" t="e">
            <v>#VALUE!</v>
          </cell>
          <cell r="AI106">
            <v>0</v>
          </cell>
          <cell r="AJ106">
            <v>0</v>
          </cell>
          <cell r="AK106">
            <v>0</v>
          </cell>
          <cell r="AL106">
            <v>0</v>
          </cell>
          <cell r="AM106">
            <v>0</v>
          </cell>
          <cell r="AN106">
            <v>0</v>
          </cell>
          <cell r="AO106">
            <v>0</v>
          </cell>
          <cell r="AP106">
            <v>0</v>
          </cell>
          <cell r="AQ106">
            <v>0</v>
          </cell>
          <cell r="AR106">
            <v>0</v>
          </cell>
          <cell r="AS106">
            <v>0</v>
          </cell>
          <cell r="AT106">
            <v>0</v>
          </cell>
          <cell r="AU106">
            <v>2.67</v>
          </cell>
          <cell r="AV106">
            <v>25</v>
          </cell>
          <cell r="AW106">
            <v>0</v>
          </cell>
          <cell r="AX106">
            <v>0</v>
          </cell>
        </row>
        <row r="107">
          <cell r="F107">
            <v>1436</v>
          </cell>
          <cell r="G107" t="str">
            <v>51010000190926</v>
          </cell>
          <cell r="H107" t="str">
            <v>Khoa Xây dựng</v>
          </cell>
          <cell r="I107" t="str">
            <v>Cơ sở xây dựng</v>
          </cell>
          <cell r="J107" t="str">
            <v>Nữ</v>
          </cell>
          <cell r="K107">
            <v>1977</v>
          </cell>
          <cell r="L107">
            <v>28200</v>
          </cell>
          <cell r="M107">
            <v>45</v>
          </cell>
          <cell r="N107" t="str">
            <v>Kinh</v>
          </cell>
          <cell r="O107">
            <v>37408</v>
          </cell>
          <cell r="P107">
            <v>39448</v>
          </cell>
          <cell r="Q107" t="str">
            <v>Trường Đại học Vinh</v>
          </cell>
          <cell r="R107" t="str">
            <v>BC</v>
          </cell>
          <cell r="S107">
            <v>0</v>
          </cell>
          <cell r="T107">
            <v>0</v>
          </cell>
          <cell r="U107">
            <v>0</v>
          </cell>
          <cell r="V107" t="str">
            <v>01.003</v>
          </cell>
          <cell r="W107" t="str">
            <v>Chuyên viên</v>
          </cell>
          <cell r="X107">
            <v>0</v>
          </cell>
          <cell r="Y107">
            <v>0</v>
          </cell>
          <cell r="Z107" t="str">
            <v>TLQLSV</v>
          </cell>
          <cell r="AA107">
            <v>4</v>
          </cell>
          <cell r="AB107">
            <v>0</v>
          </cell>
          <cell r="AC107">
            <v>4.32</v>
          </cell>
          <cell r="AD107">
            <v>0</v>
          </cell>
          <cell r="AE107">
            <v>0</v>
          </cell>
          <cell r="AF107">
            <v>0</v>
          </cell>
          <cell r="AG107">
            <v>0</v>
          </cell>
          <cell r="AH107" t="e">
            <v>#VALUE!</v>
          </cell>
          <cell r="AI107">
            <v>0</v>
          </cell>
          <cell r="AJ107">
            <v>0</v>
          </cell>
          <cell r="AK107">
            <v>0</v>
          </cell>
          <cell r="AL107">
            <v>0</v>
          </cell>
          <cell r="AM107">
            <v>0</v>
          </cell>
          <cell r="AN107">
            <v>0</v>
          </cell>
          <cell r="AO107">
            <v>0</v>
          </cell>
          <cell r="AP107">
            <v>0</v>
          </cell>
          <cell r="AQ107">
            <v>0</v>
          </cell>
          <cell r="AR107">
            <v>0</v>
          </cell>
          <cell r="AS107">
            <v>0</v>
          </cell>
          <cell r="AT107">
            <v>0</v>
          </cell>
          <cell r="AU107">
            <v>4.32</v>
          </cell>
          <cell r="AV107">
            <v>20</v>
          </cell>
          <cell r="AW107">
            <v>0</v>
          </cell>
          <cell r="AX107">
            <v>0</v>
          </cell>
        </row>
        <row r="108">
          <cell r="F108">
            <v>2453</v>
          </cell>
          <cell r="G108" t="str">
            <v>51010000121412</v>
          </cell>
          <cell r="H108" t="str">
            <v>Khoa Xây dựng</v>
          </cell>
          <cell r="I108" t="str">
            <v>Cơ sở xây dựng</v>
          </cell>
          <cell r="J108" t="str">
            <v>Nữ</v>
          </cell>
          <cell r="K108">
            <v>1989</v>
          </cell>
          <cell r="L108">
            <v>32674</v>
          </cell>
          <cell r="M108">
            <v>33</v>
          </cell>
          <cell r="N108" t="str">
            <v>Kinh</v>
          </cell>
          <cell r="O108">
            <v>42318</v>
          </cell>
          <cell r="P108">
            <v>43966</v>
          </cell>
          <cell r="Q108" t="str">
            <v>Trường Đại học Vinh</v>
          </cell>
          <cell r="R108" t="str">
            <v>BC</v>
          </cell>
          <cell r="S108">
            <v>0</v>
          </cell>
          <cell r="T108">
            <v>0</v>
          </cell>
          <cell r="U108">
            <v>0</v>
          </cell>
          <cell r="V108" t="str">
            <v>V.07.01.03</v>
          </cell>
          <cell r="W108" t="str">
            <v>Giảng viên (hạng III)</v>
          </cell>
          <cell r="X108">
            <v>0</v>
          </cell>
          <cell r="Y108">
            <v>0</v>
          </cell>
          <cell r="Z108" t="str">
            <v>TLĐT</v>
          </cell>
          <cell r="AA108">
            <v>4</v>
          </cell>
          <cell r="AB108">
            <v>0</v>
          </cell>
          <cell r="AC108">
            <v>3</v>
          </cell>
          <cell r="AD108">
            <v>0</v>
          </cell>
          <cell r="AE108">
            <v>0</v>
          </cell>
          <cell r="AF108">
            <v>0</v>
          </cell>
          <cell r="AG108">
            <v>0</v>
          </cell>
          <cell r="AH108" t="e">
            <v>#VALUE!</v>
          </cell>
          <cell r="AI108">
            <v>0</v>
          </cell>
          <cell r="AJ108">
            <v>0</v>
          </cell>
          <cell r="AK108">
            <v>0</v>
          </cell>
          <cell r="AL108">
            <v>0</v>
          </cell>
          <cell r="AM108">
            <v>0</v>
          </cell>
          <cell r="AN108">
            <v>0</v>
          </cell>
          <cell r="AO108">
            <v>5</v>
          </cell>
          <cell r="AP108">
            <v>0</v>
          </cell>
          <cell r="AQ108">
            <v>0</v>
          </cell>
          <cell r="AR108">
            <v>0</v>
          </cell>
          <cell r="AS108">
            <v>0</v>
          </cell>
          <cell r="AT108">
            <v>0.15</v>
          </cell>
          <cell r="AU108">
            <v>3.15</v>
          </cell>
          <cell r="AV108">
            <v>25</v>
          </cell>
          <cell r="AW108">
            <v>0</v>
          </cell>
          <cell r="AX108">
            <v>0</v>
          </cell>
        </row>
        <row r="109">
          <cell r="F109">
            <v>2031</v>
          </cell>
          <cell r="G109" t="str">
            <v>51010000243635</v>
          </cell>
          <cell r="H109" t="str">
            <v>Khoa Xây dựng</v>
          </cell>
          <cell r="I109" t="str">
            <v>Cơ sở xây dựng</v>
          </cell>
          <cell r="J109" t="str">
            <v>Nam</v>
          </cell>
          <cell r="K109">
            <v>1981</v>
          </cell>
          <cell r="L109">
            <v>29921</v>
          </cell>
          <cell r="M109">
            <v>41</v>
          </cell>
          <cell r="N109" t="str">
            <v>Kinh</v>
          </cell>
          <cell r="O109">
            <v>41183</v>
          </cell>
          <cell r="P109" t="str">
            <v xml:space="preserve">  -   -</v>
          </cell>
          <cell r="Q109">
            <v>0</v>
          </cell>
          <cell r="R109" t="str">
            <v>BC</v>
          </cell>
          <cell r="S109">
            <v>0</v>
          </cell>
          <cell r="T109">
            <v>0</v>
          </cell>
          <cell r="U109">
            <v>0</v>
          </cell>
          <cell r="V109" t="str">
            <v>V.07.01.03</v>
          </cell>
          <cell r="W109" t="str">
            <v>Giảng viên (hạng III)</v>
          </cell>
          <cell r="X109">
            <v>0</v>
          </cell>
          <cell r="Y109">
            <v>0</v>
          </cell>
          <cell r="Z109">
            <v>0</v>
          </cell>
          <cell r="AA109">
            <v>4</v>
          </cell>
          <cell r="AB109">
            <v>0</v>
          </cell>
          <cell r="AC109">
            <v>3.66</v>
          </cell>
          <cell r="AD109">
            <v>0</v>
          </cell>
          <cell r="AE109">
            <v>0</v>
          </cell>
          <cell r="AF109">
            <v>0</v>
          </cell>
          <cell r="AG109">
            <v>0</v>
          </cell>
          <cell r="AH109" t="e">
            <v>#VALUE!</v>
          </cell>
          <cell r="AI109">
            <v>0</v>
          </cell>
          <cell r="AJ109">
            <v>0</v>
          </cell>
          <cell r="AK109">
            <v>0</v>
          </cell>
          <cell r="AL109">
            <v>0</v>
          </cell>
          <cell r="AM109">
            <v>0</v>
          </cell>
          <cell r="AN109">
            <v>0</v>
          </cell>
          <cell r="AO109">
            <v>8</v>
          </cell>
          <cell r="AP109">
            <v>0</v>
          </cell>
          <cell r="AQ109">
            <v>0</v>
          </cell>
          <cell r="AR109">
            <v>0</v>
          </cell>
          <cell r="AS109">
            <v>0</v>
          </cell>
          <cell r="AT109">
            <v>0.2928</v>
          </cell>
          <cell r="AU109">
            <v>3.9528000000000003</v>
          </cell>
          <cell r="AV109">
            <v>25</v>
          </cell>
          <cell r="AW109">
            <v>0</v>
          </cell>
          <cell r="AX109">
            <v>0</v>
          </cell>
        </row>
        <row r="110">
          <cell r="F110">
            <v>1580</v>
          </cell>
          <cell r="G110" t="str">
            <v>51010000190388</v>
          </cell>
          <cell r="H110" t="str">
            <v>Khoa Xây dựng</v>
          </cell>
          <cell r="I110" t="str">
            <v>Cơ sở xây dựng</v>
          </cell>
          <cell r="J110" t="str">
            <v>Nam</v>
          </cell>
          <cell r="K110">
            <v>1983</v>
          </cell>
          <cell r="L110">
            <v>30653</v>
          </cell>
          <cell r="M110">
            <v>39</v>
          </cell>
          <cell r="N110" t="str">
            <v>Kinh</v>
          </cell>
          <cell r="O110">
            <v>39508</v>
          </cell>
          <cell r="P110">
            <v>39995</v>
          </cell>
          <cell r="Q110" t="str">
            <v>Trường Đại học Vinh</v>
          </cell>
          <cell r="R110" t="str">
            <v>BC</v>
          </cell>
          <cell r="S110">
            <v>0</v>
          </cell>
          <cell r="T110">
            <v>0</v>
          </cell>
          <cell r="U110">
            <v>0</v>
          </cell>
          <cell r="V110" t="str">
            <v>V.07.01.03</v>
          </cell>
          <cell r="W110" t="str">
            <v>Giảng viên (hạng III)</v>
          </cell>
          <cell r="X110">
            <v>0</v>
          </cell>
          <cell r="Y110">
            <v>0</v>
          </cell>
          <cell r="Z110">
            <v>0</v>
          </cell>
          <cell r="AA110">
            <v>4</v>
          </cell>
          <cell r="AB110">
            <v>0</v>
          </cell>
          <cell r="AC110">
            <v>3.66</v>
          </cell>
          <cell r="AD110">
            <v>0</v>
          </cell>
          <cell r="AE110">
            <v>0</v>
          </cell>
          <cell r="AF110">
            <v>0</v>
          </cell>
          <cell r="AG110">
            <v>0</v>
          </cell>
          <cell r="AH110" t="e">
            <v>#VALUE!</v>
          </cell>
          <cell r="AI110">
            <v>0</v>
          </cell>
          <cell r="AJ110">
            <v>0</v>
          </cell>
          <cell r="AK110">
            <v>0</v>
          </cell>
          <cell r="AL110">
            <v>0</v>
          </cell>
          <cell r="AM110">
            <v>0</v>
          </cell>
          <cell r="AN110">
            <v>0</v>
          </cell>
          <cell r="AO110">
            <v>11</v>
          </cell>
          <cell r="AP110">
            <v>0</v>
          </cell>
          <cell r="AQ110">
            <v>0</v>
          </cell>
          <cell r="AR110">
            <v>0</v>
          </cell>
          <cell r="AS110">
            <v>0</v>
          </cell>
          <cell r="AT110">
            <v>0.40260000000000007</v>
          </cell>
          <cell r="AU110">
            <v>4.0625999999999998</v>
          </cell>
          <cell r="AV110">
            <v>25</v>
          </cell>
          <cell r="AW110">
            <v>0</v>
          </cell>
          <cell r="AX110">
            <v>0</v>
          </cell>
        </row>
        <row r="111">
          <cell r="F111">
            <v>1587</v>
          </cell>
          <cell r="G111" t="str">
            <v>51010000191415</v>
          </cell>
          <cell r="H111" t="str">
            <v>Khoa Xây dựng</v>
          </cell>
          <cell r="I111" t="str">
            <v>Cơ sở xây dựng</v>
          </cell>
          <cell r="J111" t="str">
            <v>Nữ</v>
          </cell>
          <cell r="K111">
            <v>1978</v>
          </cell>
          <cell r="L111">
            <v>28673</v>
          </cell>
          <cell r="M111">
            <v>44</v>
          </cell>
          <cell r="N111" t="str">
            <v>Kinh</v>
          </cell>
          <cell r="O111">
            <v>37544</v>
          </cell>
          <cell r="P111">
            <v>38063</v>
          </cell>
          <cell r="Q111" t="str">
            <v>Trường Đại học Vinh</v>
          </cell>
          <cell r="R111" t="str">
            <v>BC</v>
          </cell>
          <cell r="S111">
            <v>0</v>
          </cell>
          <cell r="T111">
            <v>0</v>
          </cell>
          <cell r="U111">
            <v>0</v>
          </cell>
          <cell r="V111" t="str">
            <v>V.07.01.03</v>
          </cell>
          <cell r="W111" t="str">
            <v>Giảng viên (hạng III)</v>
          </cell>
          <cell r="X111">
            <v>0</v>
          </cell>
          <cell r="Y111">
            <v>0</v>
          </cell>
          <cell r="Z111">
            <v>0</v>
          </cell>
          <cell r="AA111">
            <v>4</v>
          </cell>
          <cell r="AB111">
            <v>0</v>
          </cell>
          <cell r="AC111">
            <v>4.32</v>
          </cell>
          <cell r="AD111">
            <v>0</v>
          </cell>
          <cell r="AE111">
            <v>0</v>
          </cell>
          <cell r="AF111">
            <v>0</v>
          </cell>
          <cell r="AG111">
            <v>0</v>
          </cell>
          <cell r="AH111" t="e">
            <v>#VALUE!</v>
          </cell>
          <cell r="AI111">
            <v>0</v>
          </cell>
          <cell r="AJ111">
            <v>0</v>
          </cell>
          <cell r="AK111">
            <v>0</v>
          </cell>
          <cell r="AL111">
            <v>0</v>
          </cell>
          <cell r="AM111">
            <v>0</v>
          </cell>
          <cell r="AN111">
            <v>0</v>
          </cell>
          <cell r="AO111">
            <v>18</v>
          </cell>
          <cell r="AP111">
            <v>0</v>
          </cell>
          <cell r="AQ111">
            <v>0</v>
          </cell>
          <cell r="AR111">
            <v>0</v>
          </cell>
          <cell r="AS111">
            <v>0</v>
          </cell>
          <cell r="AT111">
            <v>0.77760000000000007</v>
          </cell>
          <cell r="AU111">
            <v>5.0975999999999999</v>
          </cell>
          <cell r="AV111">
            <v>25</v>
          </cell>
          <cell r="AW111">
            <v>0</v>
          </cell>
          <cell r="AX111">
            <v>0</v>
          </cell>
        </row>
        <row r="112">
          <cell r="F112">
            <v>2329</v>
          </cell>
          <cell r="G112" t="str">
            <v>51010000185603</v>
          </cell>
          <cell r="H112" t="str">
            <v>Khoa Xây dựng</v>
          </cell>
          <cell r="I112" t="str">
            <v>Cơ sở xây dựng</v>
          </cell>
          <cell r="J112" t="str">
            <v>Nam</v>
          </cell>
          <cell r="K112">
            <v>1982</v>
          </cell>
          <cell r="L112">
            <v>30210</v>
          </cell>
          <cell r="M112">
            <v>40</v>
          </cell>
          <cell r="N112" t="str">
            <v>Kinh</v>
          </cell>
          <cell r="O112">
            <v>0</v>
          </cell>
          <cell r="P112">
            <v>0</v>
          </cell>
          <cell r="Q112">
            <v>0</v>
          </cell>
          <cell r="R112" t="str">
            <v>BC</v>
          </cell>
          <cell r="S112">
            <v>0</v>
          </cell>
          <cell r="T112">
            <v>0</v>
          </cell>
          <cell r="U112">
            <v>0</v>
          </cell>
          <cell r="V112" t="str">
            <v>V.07.01.03</v>
          </cell>
          <cell r="W112" t="str">
            <v>Giảng viên (hạng III)</v>
          </cell>
          <cell r="X112">
            <v>0</v>
          </cell>
          <cell r="Y112">
            <v>0</v>
          </cell>
          <cell r="Z112">
            <v>0</v>
          </cell>
          <cell r="AA112">
            <v>4</v>
          </cell>
          <cell r="AB112">
            <v>0</v>
          </cell>
          <cell r="AC112">
            <v>3.66</v>
          </cell>
          <cell r="AD112">
            <v>0</v>
          </cell>
          <cell r="AE112">
            <v>0</v>
          </cell>
          <cell r="AF112">
            <v>0</v>
          </cell>
          <cell r="AG112">
            <v>0</v>
          </cell>
          <cell r="AH112" t="e">
            <v>#VALUE!</v>
          </cell>
          <cell r="AI112">
            <v>0</v>
          </cell>
          <cell r="AJ112">
            <v>0</v>
          </cell>
          <cell r="AK112">
            <v>0</v>
          </cell>
          <cell r="AL112">
            <v>0</v>
          </cell>
          <cell r="AM112">
            <v>0</v>
          </cell>
          <cell r="AN112">
            <v>0</v>
          </cell>
          <cell r="AO112">
            <v>13</v>
          </cell>
          <cell r="AP112">
            <v>0</v>
          </cell>
          <cell r="AQ112">
            <v>0</v>
          </cell>
          <cell r="AR112">
            <v>0</v>
          </cell>
          <cell r="AS112">
            <v>0</v>
          </cell>
          <cell r="AT112">
            <v>0.4758</v>
          </cell>
          <cell r="AU112">
            <v>4.1357999999999997</v>
          </cell>
          <cell r="AV112">
            <v>25</v>
          </cell>
          <cell r="AW112">
            <v>0</v>
          </cell>
          <cell r="AX112">
            <v>0</v>
          </cell>
        </row>
        <row r="113">
          <cell r="F113">
            <v>2033</v>
          </cell>
          <cell r="G113" t="str">
            <v>51010000330908</v>
          </cell>
          <cell r="H113" t="str">
            <v>Khoa Xây dựng</v>
          </cell>
          <cell r="I113" t="str">
            <v>Cơ sở xây dựng</v>
          </cell>
          <cell r="J113" t="str">
            <v>Nam</v>
          </cell>
          <cell r="K113">
            <v>1988</v>
          </cell>
          <cell r="L113">
            <v>32210</v>
          </cell>
          <cell r="M113">
            <v>34</v>
          </cell>
          <cell r="N113" t="str">
            <v>Kinh</v>
          </cell>
          <cell r="O113">
            <v>41061</v>
          </cell>
          <cell r="P113">
            <v>43283</v>
          </cell>
          <cell r="Q113" t="str">
            <v>Trường Đại học Vinh</v>
          </cell>
          <cell r="R113" t="str">
            <v>BC</v>
          </cell>
          <cell r="S113">
            <v>0</v>
          </cell>
          <cell r="T113">
            <v>0</v>
          </cell>
          <cell r="U113">
            <v>0</v>
          </cell>
          <cell r="V113" t="str">
            <v>V.07.01.03</v>
          </cell>
          <cell r="W113" t="str">
            <v>Giảng viên (hạng III)</v>
          </cell>
          <cell r="X113">
            <v>0</v>
          </cell>
          <cell r="Y113">
            <v>0</v>
          </cell>
          <cell r="Z113">
            <v>0</v>
          </cell>
          <cell r="AA113">
            <v>4</v>
          </cell>
          <cell r="AB113">
            <v>0</v>
          </cell>
          <cell r="AC113">
            <v>3</v>
          </cell>
          <cell r="AD113">
            <v>3.33</v>
          </cell>
          <cell r="AE113" t="str">
            <v>1679/QĐ-ĐHV</v>
          </cell>
          <cell r="AF113">
            <v>44713</v>
          </cell>
          <cell r="AG113">
            <v>44713</v>
          </cell>
          <cell r="AH113" t="e">
            <v>#VALUE!</v>
          </cell>
          <cell r="AI113">
            <v>0</v>
          </cell>
          <cell r="AJ113">
            <v>0</v>
          </cell>
          <cell r="AK113">
            <v>0</v>
          </cell>
          <cell r="AL113">
            <v>0</v>
          </cell>
          <cell r="AM113">
            <v>0</v>
          </cell>
          <cell r="AN113">
            <v>0</v>
          </cell>
          <cell r="AO113">
            <v>0</v>
          </cell>
          <cell r="AP113">
            <v>0</v>
          </cell>
          <cell r="AQ113">
            <v>0</v>
          </cell>
          <cell r="AR113">
            <v>0</v>
          </cell>
          <cell r="AS113">
            <v>0</v>
          </cell>
          <cell r="AT113">
            <v>0</v>
          </cell>
          <cell r="AU113">
            <v>3</v>
          </cell>
          <cell r="AV113">
            <v>0</v>
          </cell>
          <cell r="AW113">
            <v>0</v>
          </cell>
          <cell r="AX113">
            <v>0</v>
          </cell>
        </row>
        <row r="114">
          <cell r="F114">
            <v>2532</v>
          </cell>
          <cell r="G114" t="str">
            <v>51010001127282</v>
          </cell>
          <cell r="H114" t="str">
            <v>Khoa Xây dựng</v>
          </cell>
          <cell r="I114" t="str">
            <v>Cơ sở xây dựng</v>
          </cell>
          <cell r="J114" t="str">
            <v>Nam</v>
          </cell>
          <cell r="K114">
            <v>1994</v>
          </cell>
          <cell r="L114">
            <v>34625</v>
          </cell>
          <cell r="M114">
            <v>28</v>
          </cell>
          <cell r="N114" t="str">
            <v>Kinh</v>
          </cell>
          <cell r="O114">
            <v>43009</v>
          </cell>
          <cell r="P114">
            <v>43966</v>
          </cell>
          <cell r="Q114" t="str">
            <v>Trường Đại học Vinh</v>
          </cell>
          <cell r="R114" t="str">
            <v>BC</v>
          </cell>
          <cell r="S114">
            <v>0</v>
          </cell>
          <cell r="T114">
            <v>0</v>
          </cell>
          <cell r="U114">
            <v>0</v>
          </cell>
          <cell r="V114" t="str">
            <v>V.07.01.03</v>
          </cell>
          <cell r="W114" t="str">
            <v>Giảng viên (hạng III)</v>
          </cell>
          <cell r="X114">
            <v>0</v>
          </cell>
          <cell r="Y114">
            <v>0</v>
          </cell>
          <cell r="Z114" t="str">
            <v>TLĐT</v>
          </cell>
          <cell r="AA114">
            <v>4</v>
          </cell>
          <cell r="AB114">
            <v>0</v>
          </cell>
          <cell r="AC114">
            <v>2.67</v>
          </cell>
          <cell r="AD114">
            <v>0</v>
          </cell>
          <cell r="AE114">
            <v>0</v>
          </cell>
          <cell r="AF114">
            <v>0</v>
          </cell>
          <cell r="AG114">
            <v>0</v>
          </cell>
          <cell r="AH114" t="e">
            <v>#VALUE!</v>
          </cell>
          <cell r="AI114">
            <v>0</v>
          </cell>
          <cell r="AJ114">
            <v>0</v>
          </cell>
          <cell r="AK114">
            <v>0</v>
          </cell>
          <cell r="AL114">
            <v>0</v>
          </cell>
          <cell r="AM114">
            <v>0</v>
          </cell>
          <cell r="AN114">
            <v>0</v>
          </cell>
          <cell r="AO114">
            <v>0</v>
          </cell>
          <cell r="AP114">
            <v>0</v>
          </cell>
          <cell r="AQ114">
            <v>0</v>
          </cell>
          <cell r="AR114">
            <v>0</v>
          </cell>
          <cell r="AS114">
            <v>0</v>
          </cell>
          <cell r="AT114">
            <v>0</v>
          </cell>
          <cell r="AU114">
            <v>2.67</v>
          </cell>
          <cell r="AV114">
            <v>25</v>
          </cell>
          <cell r="AW114">
            <v>0</v>
          </cell>
          <cell r="AX114">
            <v>0</v>
          </cell>
        </row>
        <row r="115">
          <cell r="F115">
            <v>1585</v>
          </cell>
          <cell r="G115" t="str">
            <v>51010000196793</v>
          </cell>
          <cell r="H115" t="str">
            <v>Khoa Xây dựng</v>
          </cell>
          <cell r="I115" t="str">
            <v>Cơ sở xây dựng</v>
          </cell>
          <cell r="J115" t="str">
            <v>Nam</v>
          </cell>
          <cell r="K115">
            <v>1977</v>
          </cell>
          <cell r="L115">
            <v>28265</v>
          </cell>
          <cell r="M115">
            <v>45</v>
          </cell>
          <cell r="N115" t="str">
            <v>Kinh</v>
          </cell>
          <cell r="O115">
            <v>37681</v>
          </cell>
          <cell r="P115">
            <v>38587</v>
          </cell>
          <cell r="Q115" t="str">
            <v>Trường Đại học Vinh</v>
          </cell>
          <cell r="R115" t="str">
            <v>BC</v>
          </cell>
          <cell r="S115">
            <v>0</v>
          </cell>
          <cell r="T115">
            <v>0</v>
          </cell>
          <cell r="U115">
            <v>0</v>
          </cell>
          <cell r="V115" t="str">
            <v>V.07.01.02</v>
          </cell>
          <cell r="W115" t="str">
            <v>Giảng viên chính (hạng II)</v>
          </cell>
          <cell r="X115">
            <v>0</v>
          </cell>
          <cell r="Y115" t="str">
            <v>Trưởng bộ môn</v>
          </cell>
          <cell r="Z115">
            <v>0</v>
          </cell>
          <cell r="AA115">
            <v>5.5</v>
          </cell>
          <cell r="AB115">
            <v>0.4</v>
          </cell>
          <cell r="AC115">
            <v>4.4000000000000004</v>
          </cell>
          <cell r="AD115">
            <v>0</v>
          </cell>
          <cell r="AE115">
            <v>0</v>
          </cell>
          <cell r="AF115">
            <v>0</v>
          </cell>
          <cell r="AG115">
            <v>0</v>
          </cell>
          <cell r="AH115" t="e">
            <v>#VALUE!</v>
          </cell>
          <cell r="AI115">
            <v>0</v>
          </cell>
          <cell r="AJ115">
            <v>0</v>
          </cell>
          <cell r="AK115">
            <v>0</v>
          </cell>
          <cell r="AL115">
            <v>0</v>
          </cell>
          <cell r="AM115">
            <v>0</v>
          </cell>
          <cell r="AN115">
            <v>0</v>
          </cell>
          <cell r="AO115">
            <v>18</v>
          </cell>
          <cell r="AP115">
            <v>0</v>
          </cell>
          <cell r="AQ115">
            <v>0</v>
          </cell>
          <cell r="AR115">
            <v>0</v>
          </cell>
          <cell r="AS115">
            <v>0</v>
          </cell>
          <cell r="AT115">
            <v>0.8640000000000001</v>
          </cell>
          <cell r="AU115">
            <v>5.6640000000000006</v>
          </cell>
          <cell r="AV115">
            <v>25</v>
          </cell>
          <cell r="AW115">
            <v>0</v>
          </cell>
          <cell r="AX115">
            <v>0</v>
          </cell>
        </row>
        <row r="116">
          <cell r="F116">
            <v>2032</v>
          </cell>
          <cell r="G116" t="str">
            <v>51010000393859</v>
          </cell>
          <cell r="H116" t="str">
            <v>Khoa Xây dựng</v>
          </cell>
          <cell r="I116" t="str">
            <v>Cơ sở xây dựng</v>
          </cell>
          <cell r="J116" t="str">
            <v>Nam</v>
          </cell>
          <cell r="K116">
            <v>1987</v>
          </cell>
          <cell r="L116">
            <v>32072</v>
          </cell>
          <cell r="M116">
            <v>35</v>
          </cell>
          <cell r="N116" t="str">
            <v>Kinh</v>
          </cell>
          <cell r="O116">
            <v>41348</v>
          </cell>
          <cell r="P116">
            <v>0</v>
          </cell>
          <cell r="Q116">
            <v>0</v>
          </cell>
          <cell r="R116" t="str">
            <v>HĐDH</v>
          </cell>
          <cell r="S116">
            <v>0</v>
          </cell>
          <cell r="T116">
            <v>0</v>
          </cell>
          <cell r="U116">
            <v>0</v>
          </cell>
          <cell r="V116" t="str">
            <v>V.07.01.03</v>
          </cell>
          <cell r="W116" t="str">
            <v>Giảng viên (hạng III)</v>
          </cell>
          <cell r="X116">
            <v>0</v>
          </cell>
          <cell r="Y116">
            <v>0</v>
          </cell>
          <cell r="Z116" t="str">
            <v>CVHT</v>
          </cell>
          <cell r="AA116">
            <v>4</v>
          </cell>
          <cell r="AB116">
            <v>0</v>
          </cell>
          <cell r="AC116">
            <v>3</v>
          </cell>
          <cell r="AD116">
            <v>0</v>
          </cell>
          <cell r="AE116">
            <v>0</v>
          </cell>
          <cell r="AF116">
            <v>0</v>
          </cell>
          <cell r="AG116">
            <v>0</v>
          </cell>
          <cell r="AH116" t="e">
            <v>#VALUE!</v>
          </cell>
          <cell r="AI116">
            <v>0</v>
          </cell>
          <cell r="AJ116">
            <v>0</v>
          </cell>
          <cell r="AK116">
            <v>0</v>
          </cell>
          <cell r="AL116">
            <v>0</v>
          </cell>
          <cell r="AM116">
            <v>0</v>
          </cell>
          <cell r="AN116">
            <v>0</v>
          </cell>
          <cell r="AO116">
            <v>0</v>
          </cell>
          <cell r="AP116">
            <v>0</v>
          </cell>
          <cell r="AQ116">
            <v>0</v>
          </cell>
          <cell r="AR116">
            <v>0</v>
          </cell>
          <cell r="AS116">
            <v>0</v>
          </cell>
          <cell r="AT116">
            <v>0</v>
          </cell>
          <cell r="AU116">
            <v>3</v>
          </cell>
          <cell r="AV116">
            <v>25</v>
          </cell>
          <cell r="AW116">
            <v>0</v>
          </cell>
          <cell r="AX116">
            <v>0</v>
          </cell>
        </row>
        <row r="117">
          <cell r="F117">
            <v>1596</v>
          </cell>
          <cell r="G117" t="str">
            <v>51010000308039</v>
          </cell>
          <cell r="H117" t="str">
            <v>Khoa Xây dựng</v>
          </cell>
          <cell r="I117" t="str">
            <v>Cơ sở xây dựng</v>
          </cell>
          <cell r="J117" t="str">
            <v>Nam</v>
          </cell>
          <cell r="K117">
            <v>1988</v>
          </cell>
          <cell r="L117">
            <v>32304</v>
          </cell>
          <cell r="M117">
            <v>34</v>
          </cell>
          <cell r="N117" t="str">
            <v>Kinh</v>
          </cell>
          <cell r="O117">
            <v>40940</v>
          </cell>
          <cell r="P117">
            <v>43966</v>
          </cell>
          <cell r="Q117" t="str">
            <v>Trường Đại học Vinh</v>
          </cell>
          <cell r="R117" t="str">
            <v>BC</v>
          </cell>
          <cell r="S117">
            <v>0</v>
          </cell>
          <cell r="T117">
            <v>0</v>
          </cell>
          <cell r="U117">
            <v>0</v>
          </cell>
          <cell r="V117" t="str">
            <v>V.07.01.03</v>
          </cell>
          <cell r="W117" t="str">
            <v>Giảng viên (hạng III)</v>
          </cell>
          <cell r="X117">
            <v>0</v>
          </cell>
          <cell r="Y117">
            <v>0</v>
          </cell>
          <cell r="Z117">
            <v>0</v>
          </cell>
          <cell r="AA117">
            <v>4</v>
          </cell>
          <cell r="AB117">
            <v>0</v>
          </cell>
          <cell r="AC117">
            <v>3.33</v>
          </cell>
          <cell r="AD117">
            <v>0</v>
          </cell>
          <cell r="AE117">
            <v>0</v>
          </cell>
          <cell r="AF117">
            <v>0</v>
          </cell>
          <cell r="AG117">
            <v>0</v>
          </cell>
          <cell r="AH117" t="e">
            <v>#VALUE!</v>
          </cell>
          <cell r="AI117">
            <v>0</v>
          </cell>
          <cell r="AJ117">
            <v>0</v>
          </cell>
          <cell r="AK117">
            <v>0</v>
          </cell>
          <cell r="AL117">
            <v>0</v>
          </cell>
          <cell r="AM117">
            <v>0</v>
          </cell>
          <cell r="AN117">
            <v>0</v>
          </cell>
          <cell r="AO117">
            <v>0</v>
          </cell>
          <cell r="AP117">
            <v>0</v>
          </cell>
          <cell r="AQ117">
            <v>0</v>
          </cell>
          <cell r="AR117">
            <v>0</v>
          </cell>
          <cell r="AS117">
            <v>0</v>
          </cell>
          <cell r="AT117">
            <v>0</v>
          </cell>
          <cell r="AU117">
            <v>3.33</v>
          </cell>
          <cell r="AV117">
            <v>25</v>
          </cell>
          <cell r="AW117">
            <v>0</v>
          </cell>
          <cell r="AX117">
            <v>0</v>
          </cell>
        </row>
        <row r="118">
          <cell r="F118">
            <v>1597</v>
          </cell>
          <cell r="G118" t="str">
            <v>51010000307823</v>
          </cell>
          <cell r="H118" t="str">
            <v>Khoa Xây dựng</v>
          </cell>
          <cell r="I118" t="str">
            <v>Cơ sở xây dựng</v>
          </cell>
          <cell r="J118" t="str">
            <v>Nam</v>
          </cell>
          <cell r="K118">
            <v>1988</v>
          </cell>
          <cell r="L118">
            <v>32332</v>
          </cell>
          <cell r="M118">
            <v>34</v>
          </cell>
          <cell r="N118" t="str">
            <v>Kinh</v>
          </cell>
          <cell r="O118">
            <v>40940</v>
          </cell>
          <cell r="P118">
            <v>0</v>
          </cell>
          <cell r="Q118">
            <v>0</v>
          </cell>
          <cell r="R118" t="str">
            <v>HĐDH</v>
          </cell>
          <cell r="S118">
            <v>0</v>
          </cell>
          <cell r="T118">
            <v>0</v>
          </cell>
          <cell r="U118">
            <v>0</v>
          </cell>
          <cell r="V118" t="str">
            <v>V.07.01.03</v>
          </cell>
          <cell r="W118" t="str">
            <v>Giảng viên (hạng III)</v>
          </cell>
          <cell r="X118">
            <v>0</v>
          </cell>
          <cell r="Y118">
            <v>0</v>
          </cell>
          <cell r="Z118">
            <v>0</v>
          </cell>
          <cell r="AA118">
            <v>4</v>
          </cell>
          <cell r="AB118">
            <v>0</v>
          </cell>
          <cell r="AC118">
            <v>3.33</v>
          </cell>
          <cell r="AD118">
            <v>0</v>
          </cell>
          <cell r="AE118">
            <v>0</v>
          </cell>
          <cell r="AF118">
            <v>0</v>
          </cell>
          <cell r="AG118">
            <v>0</v>
          </cell>
          <cell r="AH118" t="e">
            <v>#VALUE!</v>
          </cell>
          <cell r="AI118">
            <v>0</v>
          </cell>
          <cell r="AJ118">
            <v>0</v>
          </cell>
          <cell r="AK118">
            <v>0</v>
          </cell>
          <cell r="AL118">
            <v>0</v>
          </cell>
          <cell r="AM118">
            <v>0</v>
          </cell>
          <cell r="AN118">
            <v>0</v>
          </cell>
          <cell r="AO118">
            <v>0</v>
          </cell>
          <cell r="AP118">
            <v>0</v>
          </cell>
          <cell r="AQ118">
            <v>0</v>
          </cell>
          <cell r="AR118">
            <v>0</v>
          </cell>
          <cell r="AS118">
            <v>0</v>
          </cell>
          <cell r="AT118">
            <v>0</v>
          </cell>
          <cell r="AU118">
            <v>3.33</v>
          </cell>
          <cell r="AV118">
            <v>0</v>
          </cell>
          <cell r="AW118">
            <v>0</v>
          </cell>
          <cell r="AX118">
            <v>0</v>
          </cell>
        </row>
        <row r="119">
          <cell r="F119">
            <v>1595</v>
          </cell>
          <cell r="G119" t="str">
            <v>51010000190962</v>
          </cell>
          <cell r="H119" t="str">
            <v>Khoa Xây dựng</v>
          </cell>
          <cell r="I119" t="str">
            <v>Xây dựng dân dụng và công nghiệp</v>
          </cell>
          <cell r="J119" t="str">
            <v>Nam</v>
          </cell>
          <cell r="K119">
            <v>1980</v>
          </cell>
          <cell r="L119">
            <v>29494</v>
          </cell>
          <cell r="M119">
            <v>42</v>
          </cell>
          <cell r="N119" t="str">
            <v>Kinh</v>
          </cell>
          <cell r="O119">
            <v>37956</v>
          </cell>
          <cell r="P119">
            <v>39448</v>
          </cell>
          <cell r="Q119" t="str">
            <v>Trường Đại học Vinh</v>
          </cell>
          <cell r="R119" t="str">
            <v>BC</v>
          </cell>
          <cell r="S119">
            <v>0</v>
          </cell>
          <cell r="T119">
            <v>0</v>
          </cell>
          <cell r="U119">
            <v>0</v>
          </cell>
          <cell r="V119" t="str">
            <v>V.07.01.03</v>
          </cell>
          <cell r="W119" t="str">
            <v>Giảng viên (hạng III)</v>
          </cell>
          <cell r="X119">
            <v>0</v>
          </cell>
          <cell r="Y119">
            <v>0</v>
          </cell>
          <cell r="Z119">
            <v>0</v>
          </cell>
          <cell r="AA119">
            <v>4</v>
          </cell>
          <cell r="AB119">
            <v>0</v>
          </cell>
          <cell r="AC119">
            <v>3.99</v>
          </cell>
          <cell r="AD119">
            <v>0</v>
          </cell>
          <cell r="AE119">
            <v>0</v>
          </cell>
          <cell r="AF119">
            <v>0</v>
          </cell>
          <cell r="AG119">
            <v>0</v>
          </cell>
          <cell r="AH119" t="e">
            <v>#VALUE!</v>
          </cell>
          <cell r="AI119">
            <v>0</v>
          </cell>
          <cell r="AJ119">
            <v>0</v>
          </cell>
          <cell r="AK119">
            <v>0</v>
          </cell>
          <cell r="AL119">
            <v>0</v>
          </cell>
          <cell r="AM119">
            <v>0</v>
          </cell>
          <cell r="AN119">
            <v>0</v>
          </cell>
          <cell r="AO119">
            <v>17</v>
          </cell>
          <cell r="AP119">
            <v>0</v>
          </cell>
          <cell r="AQ119">
            <v>0</v>
          </cell>
          <cell r="AR119">
            <v>0</v>
          </cell>
          <cell r="AS119">
            <v>0</v>
          </cell>
          <cell r="AT119">
            <v>0.67830000000000001</v>
          </cell>
          <cell r="AU119">
            <v>4.6683000000000003</v>
          </cell>
          <cell r="AV119">
            <v>25</v>
          </cell>
          <cell r="AW119">
            <v>0</v>
          </cell>
          <cell r="AX119">
            <v>0</v>
          </cell>
        </row>
        <row r="120">
          <cell r="F120">
            <v>1594</v>
          </cell>
          <cell r="G120" t="str">
            <v>51010000190625</v>
          </cell>
          <cell r="H120" t="str">
            <v>Khoa Xây dựng</v>
          </cell>
          <cell r="I120" t="str">
            <v>Xây dựng dân dụng và công nghiệp</v>
          </cell>
          <cell r="J120" t="str">
            <v>Nam</v>
          </cell>
          <cell r="K120">
            <v>1979</v>
          </cell>
          <cell r="L120">
            <v>29031</v>
          </cell>
          <cell r="M120">
            <v>43</v>
          </cell>
          <cell r="N120" t="str">
            <v>Kinh</v>
          </cell>
          <cell r="O120">
            <v>37544</v>
          </cell>
          <cell r="P120">
            <v>38063</v>
          </cell>
          <cell r="Q120" t="str">
            <v>Trường Đại học Vinh</v>
          </cell>
          <cell r="R120" t="str">
            <v>BC</v>
          </cell>
          <cell r="S120">
            <v>0</v>
          </cell>
          <cell r="T120">
            <v>0</v>
          </cell>
          <cell r="U120">
            <v>0</v>
          </cell>
          <cell r="V120" t="str">
            <v>V.07.01.03</v>
          </cell>
          <cell r="W120" t="str">
            <v>Giảng viên (hạng III)</v>
          </cell>
          <cell r="X120" t="str">
            <v>Phó Trưởng khoa</v>
          </cell>
          <cell r="Y120">
            <v>0</v>
          </cell>
          <cell r="Z120" t="str">
            <v>Phó BTĐBBP + Bí thư CBCB</v>
          </cell>
          <cell r="AA120">
            <v>6</v>
          </cell>
          <cell r="AB120">
            <v>0.5</v>
          </cell>
          <cell r="AC120">
            <v>4.32</v>
          </cell>
          <cell r="AD120">
            <v>0</v>
          </cell>
          <cell r="AE120">
            <v>0</v>
          </cell>
          <cell r="AF120">
            <v>0</v>
          </cell>
          <cell r="AG120">
            <v>0</v>
          </cell>
          <cell r="AH120" t="e">
            <v>#VALUE!</v>
          </cell>
          <cell r="AI120">
            <v>0</v>
          </cell>
          <cell r="AJ120">
            <v>0</v>
          </cell>
          <cell r="AK120">
            <v>0</v>
          </cell>
          <cell r="AL120">
            <v>0</v>
          </cell>
          <cell r="AM120">
            <v>0</v>
          </cell>
          <cell r="AN120">
            <v>0</v>
          </cell>
          <cell r="AO120">
            <v>18</v>
          </cell>
          <cell r="AP120">
            <v>0</v>
          </cell>
          <cell r="AQ120">
            <v>0</v>
          </cell>
          <cell r="AR120">
            <v>0</v>
          </cell>
          <cell r="AS120">
            <v>0</v>
          </cell>
          <cell r="AT120">
            <v>0.86760000000000004</v>
          </cell>
          <cell r="AU120">
            <v>5.6876000000000007</v>
          </cell>
          <cell r="AV120">
            <v>25</v>
          </cell>
          <cell r="AW120">
            <v>0</v>
          </cell>
          <cell r="AX120">
            <v>0</v>
          </cell>
        </row>
        <row r="121">
          <cell r="F121">
            <v>1598</v>
          </cell>
          <cell r="G121" t="str">
            <v>51010000191105</v>
          </cell>
          <cell r="H121" t="str">
            <v>Khoa Xây dựng</v>
          </cell>
          <cell r="I121" t="str">
            <v>Xây dựng dân dụng và công nghiệp</v>
          </cell>
          <cell r="J121" t="str">
            <v>Nam</v>
          </cell>
          <cell r="K121">
            <v>1976</v>
          </cell>
          <cell r="L121">
            <v>27982</v>
          </cell>
          <cell r="M121">
            <v>46</v>
          </cell>
          <cell r="N121" t="str">
            <v>Kinh</v>
          </cell>
          <cell r="O121">
            <v>38961</v>
          </cell>
          <cell r="P121">
            <v>39692</v>
          </cell>
          <cell r="Q121" t="str">
            <v>Trường Đại học Vinh</v>
          </cell>
          <cell r="R121" t="str">
            <v>BC</v>
          </cell>
          <cell r="S121">
            <v>0</v>
          </cell>
          <cell r="T121">
            <v>0</v>
          </cell>
          <cell r="U121">
            <v>0</v>
          </cell>
          <cell r="V121" t="str">
            <v>V.07.01.03</v>
          </cell>
          <cell r="W121" t="str">
            <v>Giảng viên (hạng III)</v>
          </cell>
          <cell r="X121">
            <v>0</v>
          </cell>
          <cell r="Y121">
            <v>0</v>
          </cell>
          <cell r="Z121">
            <v>0</v>
          </cell>
          <cell r="AA121">
            <v>4</v>
          </cell>
          <cell r="AB121">
            <v>0</v>
          </cell>
          <cell r="AC121">
            <v>3.99</v>
          </cell>
          <cell r="AD121">
            <v>0</v>
          </cell>
          <cell r="AE121">
            <v>0</v>
          </cell>
          <cell r="AF121">
            <v>0</v>
          </cell>
          <cell r="AG121">
            <v>0</v>
          </cell>
          <cell r="AH121" t="e">
            <v>#VALUE!</v>
          </cell>
          <cell r="AI121">
            <v>0</v>
          </cell>
          <cell r="AJ121">
            <v>0</v>
          </cell>
          <cell r="AK121">
            <v>0</v>
          </cell>
          <cell r="AL121">
            <v>0</v>
          </cell>
          <cell r="AM121">
            <v>0</v>
          </cell>
          <cell r="AN121">
            <v>0</v>
          </cell>
          <cell r="AO121">
            <v>14</v>
          </cell>
          <cell r="AP121">
            <v>0</v>
          </cell>
          <cell r="AQ121">
            <v>0</v>
          </cell>
          <cell r="AR121">
            <v>0</v>
          </cell>
          <cell r="AS121">
            <v>0</v>
          </cell>
          <cell r="AT121">
            <v>0.55859999999999999</v>
          </cell>
          <cell r="AU121">
            <v>4.5486000000000004</v>
          </cell>
          <cell r="AV121">
            <v>25</v>
          </cell>
          <cell r="AW121">
            <v>0</v>
          </cell>
          <cell r="AX121">
            <v>0</v>
          </cell>
        </row>
        <row r="122">
          <cell r="F122">
            <v>1602</v>
          </cell>
          <cell r="G122" t="str">
            <v>51010000037759</v>
          </cell>
          <cell r="H122" t="str">
            <v>Khoa Xây dựng</v>
          </cell>
          <cell r="I122" t="str">
            <v>Xây dựng dân dụng và công nghiệp</v>
          </cell>
          <cell r="J122" t="str">
            <v>Nam</v>
          </cell>
          <cell r="K122">
            <v>1985</v>
          </cell>
          <cell r="L122">
            <v>31150</v>
          </cell>
          <cell r="M122">
            <v>37</v>
          </cell>
          <cell r="N122" t="str">
            <v>Kinh</v>
          </cell>
          <cell r="O122">
            <v>39736</v>
          </cell>
          <cell r="P122">
            <v>40360</v>
          </cell>
          <cell r="Q122" t="str">
            <v>Trường Đại học Vinh</v>
          </cell>
          <cell r="R122" t="str">
            <v>BC</v>
          </cell>
          <cell r="S122">
            <v>0</v>
          </cell>
          <cell r="T122">
            <v>0</v>
          </cell>
          <cell r="U122">
            <v>0</v>
          </cell>
          <cell r="V122" t="str">
            <v>V.07.01.03</v>
          </cell>
          <cell r="W122" t="str">
            <v>Giảng viên (hạng III)</v>
          </cell>
          <cell r="X122">
            <v>0</v>
          </cell>
          <cell r="Y122" t="str">
            <v>Trưởng bộ môn</v>
          </cell>
          <cell r="Z122">
            <v>0</v>
          </cell>
          <cell r="AA122">
            <v>5.5</v>
          </cell>
          <cell r="AB122">
            <v>0.4</v>
          </cell>
          <cell r="AC122">
            <v>3.66</v>
          </cell>
          <cell r="AD122">
            <v>0</v>
          </cell>
          <cell r="AE122">
            <v>0</v>
          </cell>
          <cell r="AF122">
            <v>0</v>
          </cell>
          <cell r="AG122">
            <v>0</v>
          </cell>
          <cell r="AH122" t="e">
            <v>#VALUE!</v>
          </cell>
          <cell r="AI122">
            <v>0</v>
          </cell>
          <cell r="AJ122">
            <v>0</v>
          </cell>
          <cell r="AK122">
            <v>0</v>
          </cell>
          <cell r="AL122">
            <v>0</v>
          </cell>
          <cell r="AM122">
            <v>0</v>
          </cell>
          <cell r="AN122">
            <v>0</v>
          </cell>
          <cell r="AO122">
            <v>5</v>
          </cell>
          <cell r="AP122">
            <v>0</v>
          </cell>
          <cell r="AQ122">
            <v>0</v>
          </cell>
          <cell r="AR122">
            <v>0</v>
          </cell>
          <cell r="AS122">
            <v>0</v>
          </cell>
          <cell r="AT122">
            <v>0.20300000000000004</v>
          </cell>
          <cell r="AU122">
            <v>4.2630000000000008</v>
          </cell>
          <cell r="AV122">
            <v>25</v>
          </cell>
          <cell r="AW122">
            <v>0</v>
          </cell>
          <cell r="AX122">
            <v>0</v>
          </cell>
        </row>
        <row r="123">
          <cell r="F123">
            <v>2328</v>
          </cell>
          <cell r="G123" t="str">
            <v>51010000545474</v>
          </cell>
          <cell r="H123" t="str">
            <v>Khoa Xây dựng</v>
          </cell>
          <cell r="I123" t="str">
            <v>Xây dựng dân dụng và công nghiệp</v>
          </cell>
          <cell r="J123" t="str">
            <v>Nam</v>
          </cell>
          <cell r="K123">
            <v>1990</v>
          </cell>
          <cell r="L123">
            <v>33206</v>
          </cell>
          <cell r="M123">
            <v>32</v>
          </cell>
          <cell r="N123" t="str">
            <v>Kinh</v>
          </cell>
          <cell r="O123">
            <v>41836</v>
          </cell>
          <cell r="P123">
            <v>42887</v>
          </cell>
          <cell r="Q123" t="str">
            <v>Trường Đại học Vinh</v>
          </cell>
          <cell r="R123" t="str">
            <v>BC</v>
          </cell>
          <cell r="S123">
            <v>0</v>
          </cell>
          <cell r="T123">
            <v>0</v>
          </cell>
          <cell r="U123">
            <v>0</v>
          </cell>
          <cell r="V123" t="str">
            <v>V.07.01.03</v>
          </cell>
          <cell r="W123" t="str">
            <v>Giảng viên (hạng III)</v>
          </cell>
          <cell r="X123">
            <v>0</v>
          </cell>
          <cell r="Y123" t="str">
            <v>Phó Trưởng bộ môn</v>
          </cell>
          <cell r="Z123" t="str">
            <v>CT CĐBP</v>
          </cell>
          <cell r="AA123">
            <v>5</v>
          </cell>
          <cell r="AB123">
            <v>0.3</v>
          </cell>
          <cell r="AC123">
            <v>3</v>
          </cell>
          <cell r="AD123">
            <v>0</v>
          </cell>
          <cell r="AE123">
            <v>0</v>
          </cell>
          <cell r="AF123">
            <v>0</v>
          </cell>
          <cell r="AG123">
            <v>0</v>
          </cell>
          <cell r="AH123" t="e">
            <v>#VALUE!</v>
          </cell>
          <cell r="AI123">
            <v>0</v>
          </cell>
          <cell r="AJ123">
            <v>0</v>
          </cell>
          <cell r="AK123">
            <v>0</v>
          </cell>
          <cell r="AL123">
            <v>0</v>
          </cell>
          <cell r="AM123">
            <v>0</v>
          </cell>
          <cell r="AN123">
            <v>0</v>
          </cell>
          <cell r="AO123">
            <v>6</v>
          </cell>
          <cell r="AP123">
            <v>0</v>
          </cell>
          <cell r="AQ123">
            <v>0</v>
          </cell>
          <cell r="AR123">
            <v>0</v>
          </cell>
          <cell r="AS123">
            <v>0</v>
          </cell>
          <cell r="AT123">
            <v>0.19799999999999998</v>
          </cell>
          <cell r="AU123">
            <v>3.4979999999999998</v>
          </cell>
          <cell r="AV123">
            <v>25</v>
          </cell>
          <cell r="AW123">
            <v>0</v>
          </cell>
          <cell r="AX123">
            <v>0</v>
          </cell>
        </row>
        <row r="124">
          <cell r="F124">
            <v>2475</v>
          </cell>
          <cell r="G124" t="str">
            <v>51010002329373</v>
          </cell>
          <cell r="H124" t="str">
            <v>Khoa Xây dựng</v>
          </cell>
          <cell r="I124" t="str">
            <v>Xây dựng dân dụng và công nghiệp</v>
          </cell>
          <cell r="J124" t="str">
            <v>Nam</v>
          </cell>
          <cell r="K124">
            <v>1992</v>
          </cell>
          <cell r="L124">
            <v>33830</v>
          </cell>
          <cell r="M124">
            <v>30</v>
          </cell>
          <cell r="N124" t="str">
            <v>Kinh</v>
          </cell>
          <cell r="O124">
            <v>42494</v>
          </cell>
          <cell r="P124">
            <v>43824</v>
          </cell>
          <cell r="Q124" t="str">
            <v>Trường Đại học Vinh</v>
          </cell>
          <cell r="R124" t="str">
            <v>BC</v>
          </cell>
          <cell r="S124">
            <v>0</v>
          </cell>
          <cell r="T124">
            <v>0</v>
          </cell>
          <cell r="U124">
            <v>0</v>
          </cell>
          <cell r="V124" t="str">
            <v>V.07.01.03</v>
          </cell>
          <cell r="W124" t="str">
            <v>Giảng viên (hạng III)</v>
          </cell>
          <cell r="X124">
            <v>0</v>
          </cell>
          <cell r="Y124">
            <v>0</v>
          </cell>
          <cell r="Z124" t="str">
            <v>Bí thư LCĐ</v>
          </cell>
          <cell r="AA124">
            <v>5</v>
          </cell>
          <cell r="AB124">
            <v>0</v>
          </cell>
          <cell r="AC124">
            <v>2.67</v>
          </cell>
          <cell r="AD124">
            <v>0</v>
          </cell>
          <cell r="AE124">
            <v>0</v>
          </cell>
          <cell r="AF124">
            <v>0</v>
          </cell>
          <cell r="AG124">
            <v>0</v>
          </cell>
          <cell r="AH124" t="e">
            <v>#VALUE!</v>
          </cell>
          <cell r="AI124">
            <v>0</v>
          </cell>
          <cell r="AJ124">
            <v>0</v>
          </cell>
          <cell r="AK124">
            <v>0</v>
          </cell>
          <cell r="AL124">
            <v>0</v>
          </cell>
          <cell r="AM124">
            <v>0</v>
          </cell>
          <cell r="AN124">
            <v>0</v>
          </cell>
          <cell r="AO124">
            <v>0</v>
          </cell>
          <cell r="AP124">
            <v>0</v>
          </cell>
          <cell r="AQ124">
            <v>0</v>
          </cell>
          <cell r="AR124">
            <v>0</v>
          </cell>
          <cell r="AS124">
            <v>0</v>
          </cell>
          <cell r="AT124">
            <v>0</v>
          </cell>
          <cell r="AU124">
            <v>2.67</v>
          </cell>
          <cell r="AV124">
            <v>25</v>
          </cell>
          <cell r="AW124">
            <v>0</v>
          </cell>
          <cell r="AX124">
            <v>0</v>
          </cell>
        </row>
        <row r="125">
          <cell r="F125">
            <v>1591</v>
          </cell>
          <cell r="G125" t="str">
            <v>51010000269808</v>
          </cell>
          <cell r="H125" t="str">
            <v>Khoa Xây dựng</v>
          </cell>
          <cell r="I125" t="str">
            <v>Xây dựng dân dụng và công nghiệp</v>
          </cell>
          <cell r="J125" t="str">
            <v>Nữ</v>
          </cell>
          <cell r="K125">
            <v>1988</v>
          </cell>
          <cell r="L125">
            <v>32284</v>
          </cell>
          <cell r="M125">
            <v>34</v>
          </cell>
          <cell r="N125" t="str">
            <v>Kinh</v>
          </cell>
          <cell r="O125">
            <v>40710</v>
          </cell>
          <cell r="P125">
            <v>43966</v>
          </cell>
          <cell r="Q125" t="str">
            <v>Trường Đại học Vinh</v>
          </cell>
          <cell r="R125" t="str">
            <v>BC</v>
          </cell>
          <cell r="S125">
            <v>0</v>
          </cell>
          <cell r="T125">
            <v>0</v>
          </cell>
          <cell r="U125">
            <v>0</v>
          </cell>
          <cell r="V125" t="str">
            <v>V.07.01.03</v>
          </cell>
          <cell r="W125" t="str">
            <v>Giảng viên (hạng III)</v>
          </cell>
          <cell r="X125">
            <v>0</v>
          </cell>
          <cell r="Y125">
            <v>0</v>
          </cell>
          <cell r="Z125">
            <v>0</v>
          </cell>
          <cell r="AA125">
            <v>4</v>
          </cell>
          <cell r="AB125">
            <v>0</v>
          </cell>
          <cell r="AC125">
            <v>3.33</v>
          </cell>
          <cell r="AD125">
            <v>0</v>
          </cell>
          <cell r="AE125">
            <v>0</v>
          </cell>
          <cell r="AF125">
            <v>0</v>
          </cell>
          <cell r="AG125">
            <v>0</v>
          </cell>
          <cell r="AH125" t="e">
            <v>#VALUE!</v>
          </cell>
          <cell r="AI125">
            <v>0</v>
          </cell>
          <cell r="AJ125">
            <v>0</v>
          </cell>
          <cell r="AK125">
            <v>0</v>
          </cell>
          <cell r="AL125">
            <v>0</v>
          </cell>
          <cell r="AM125">
            <v>0</v>
          </cell>
          <cell r="AN125">
            <v>0</v>
          </cell>
          <cell r="AO125">
            <v>9</v>
          </cell>
          <cell r="AP125">
            <v>10</v>
          </cell>
          <cell r="AQ125" t="str">
            <v>1678/QĐ-ĐHV</v>
          </cell>
          <cell r="AR125">
            <v>44718</v>
          </cell>
          <cell r="AS125">
            <v>44713</v>
          </cell>
          <cell r="AT125">
            <v>0.29969999999999997</v>
          </cell>
          <cell r="AU125">
            <v>3.6297000000000001</v>
          </cell>
          <cell r="AV125">
            <v>25</v>
          </cell>
          <cell r="AW125">
            <v>0</v>
          </cell>
          <cell r="AX125">
            <v>0</v>
          </cell>
        </row>
        <row r="126">
          <cell r="F126">
            <v>2034</v>
          </cell>
          <cell r="G126" t="str">
            <v>51010000328727</v>
          </cell>
          <cell r="H126" t="str">
            <v>Khoa Xây dựng</v>
          </cell>
          <cell r="I126" t="str">
            <v>Xây dựng dân dụng và công nghiệp</v>
          </cell>
          <cell r="J126" t="str">
            <v>Nữ</v>
          </cell>
          <cell r="K126">
            <v>1989</v>
          </cell>
          <cell r="L126">
            <v>32832</v>
          </cell>
          <cell r="M126">
            <v>33</v>
          </cell>
          <cell r="N126" t="str">
            <v>Kinh</v>
          </cell>
          <cell r="O126">
            <v>41061</v>
          </cell>
          <cell r="P126">
            <v>42887</v>
          </cell>
          <cell r="Q126" t="str">
            <v>Trường Đại học Vinh</v>
          </cell>
          <cell r="R126" t="str">
            <v>BC</v>
          </cell>
          <cell r="S126">
            <v>0</v>
          </cell>
          <cell r="T126">
            <v>0</v>
          </cell>
          <cell r="U126">
            <v>0</v>
          </cell>
          <cell r="V126" t="str">
            <v>V.07.01.03</v>
          </cell>
          <cell r="W126" t="str">
            <v>Giảng viên (hạng III)</v>
          </cell>
          <cell r="X126">
            <v>0</v>
          </cell>
          <cell r="Y126">
            <v>0</v>
          </cell>
          <cell r="Z126">
            <v>0</v>
          </cell>
          <cell r="AA126">
            <v>4</v>
          </cell>
          <cell r="AB126">
            <v>0</v>
          </cell>
          <cell r="AC126">
            <v>3</v>
          </cell>
          <cell r="AD126">
            <v>3.33</v>
          </cell>
          <cell r="AE126" t="str">
            <v>1679/QĐ-ĐHV</v>
          </cell>
          <cell r="AF126">
            <v>44713</v>
          </cell>
          <cell r="AG126">
            <v>44713</v>
          </cell>
          <cell r="AH126" t="e">
            <v>#VALUE!</v>
          </cell>
          <cell r="AI126">
            <v>0</v>
          </cell>
          <cell r="AJ126">
            <v>0</v>
          </cell>
          <cell r="AK126">
            <v>0</v>
          </cell>
          <cell r="AL126">
            <v>0</v>
          </cell>
          <cell r="AM126">
            <v>0</v>
          </cell>
          <cell r="AN126">
            <v>0</v>
          </cell>
          <cell r="AO126">
            <v>8</v>
          </cell>
          <cell r="AP126">
            <v>9</v>
          </cell>
          <cell r="AQ126" t="str">
            <v>1678/QĐ-ĐHV</v>
          </cell>
          <cell r="AR126">
            <v>44713</v>
          </cell>
          <cell r="AS126">
            <v>44713</v>
          </cell>
          <cell r="AT126">
            <v>0.24</v>
          </cell>
          <cell r="AU126">
            <v>3.24</v>
          </cell>
          <cell r="AV126">
            <v>25</v>
          </cell>
          <cell r="AW126">
            <v>0</v>
          </cell>
          <cell r="AX126">
            <v>0</v>
          </cell>
        </row>
        <row r="127">
          <cell r="F127">
            <v>2330</v>
          </cell>
          <cell r="G127" t="str">
            <v>51012000009000</v>
          </cell>
          <cell r="H127" t="str">
            <v>Khoa Xây dựng</v>
          </cell>
          <cell r="I127" t="str">
            <v>Xây dựng dân dụng và công nghiệp</v>
          </cell>
          <cell r="J127" t="str">
            <v>Nữ</v>
          </cell>
          <cell r="K127">
            <v>1984</v>
          </cell>
          <cell r="L127">
            <v>30980</v>
          </cell>
          <cell r="M127">
            <v>38</v>
          </cell>
          <cell r="N127" t="str">
            <v>Kinh</v>
          </cell>
          <cell r="O127">
            <v>41827</v>
          </cell>
          <cell r="P127">
            <v>43283</v>
          </cell>
          <cell r="Q127" t="str">
            <v>Trường Đại học Vinh</v>
          </cell>
          <cell r="R127" t="str">
            <v>BC</v>
          </cell>
          <cell r="S127">
            <v>0</v>
          </cell>
          <cell r="T127">
            <v>0</v>
          </cell>
          <cell r="U127">
            <v>0</v>
          </cell>
          <cell r="V127" t="str">
            <v>V.07.01.03</v>
          </cell>
          <cell r="W127" t="str">
            <v>Giảng viên (hạng III)</v>
          </cell>
          <cell r="X127">
            <v>0</v>
          </cell>
          <cell r="Y127">
            <v>0</v>
          </cell>
          <cell r="Z127" t="str">
            <v>CVHT</v>
          </cell>
          <cell r="AA127">
            <v>4</v>
          </cell>
          <cell r="AB127">
            <v>0</v>
          </cell>
          <cell r="AC127">
            <v>3</v>
          </cell>
          <cell r="AD127">
            <v>0</v>
          </cell>
          <cell r="AE127">
            <v>0</v>
          </cell>
          <cell r="AF127">
            <v>0</v>
          </cell>
          <cell r="AG127">
            <v>0</v>
          </cell>
          <cell r="AH127" t="e">
            <v>#VALUE!</v>
          </cell>
          <cell r="AI127">
            <v>0</v>
          </cell>
          <cell r="AJ127">
            <v>0</v>
          </cell>
          <cell r="AK127">
            <v>0</v>
          </cell>
          <cell r="AL127">
            <v>0</v>
          </cell>
          <cell r="AM127">
            <v>0</v>
          </cell>
          <cell r="AN127">
            <v>0</v>
          </cell>
          <cell r="AO127">
            <v>6</v>
          </cell>
          <cell r="AP127">
            <v>0</v>
          </cell>
          <cell r="AQ127">
            <v>0</v>
          </cell>
          <cell r="AR127">
            <v>0</v>
          </cell>
          <cell r="AS127">
            <v>0</v>
          </cell>
          <cell r="AT127">
            <v>0.18</v>
          </cell>
          <cell r="AU127">
            <v>3.18</v>
          </cell>
          <cell r="AV127">
            <v>25</v>
          </cell>
          <cell r="AW127">
            <v>0</v>
          </cell>
          <cell r="AX127">
            <v>0</v>
          </cell>
        </row>
        <row r="128">
          <cell r="F128">
            <v>1590</v>
          </cell>
          <cell r="G128" t="str">
            <v>51010000235793</v>
          </cell>
          <cell r="H128" t="str">
            <v>Khoa Xây dựng</v>
          </cell>
          <cell r="I128" t="str">
            <v>Xây dựng dân dụng và công nghiệp</v>
          </cell>
          <cell r="J128" t="str">
            <v>Nam</v>
          </cell>
          <cell r="K128">
            <v>1987</v>
          </cell>
          <cell r="L128">
            <v>32073</v>
          </cell>
          <cell r="M128">
            <v>35</v>
          </cell>
          <cell r="N128" t="str">
            <v>Kinh</v>
          </cell>
          <cell r="O128">
            <v>40408</v>
          </cell>
          <cell r="P128">
            <v>43966</v>
          </cell>
          <cell r="Q128" t="str">
            <v>Trường Đại học Vinh</v>
          </cell>
          <cell r="R128" t="str">
            <v>BC</v>
          </cell>
          <cell r="S128">
            <v>0</v>
          </cell>
          <cell r="T128">
            <v>0</v>
          </cell>
          <cell r="U128">
            <v>0</v>
          </cell>
          <cell r="V128" t="str">
            <v>V.07.01.03</v>
          </cell>
          <cell r="W128" t="str">
            <v>Giảng viên (hạng III)</v>
          </cell>
          <cell r="X128">
            <v>0</v>
          </cell>
          <cell r="Y128">
            <v>0</v>
          </cell>
          <cell r="Z128">
            <v>0</v>
          </cell>
          <cell r="AA128">
            <v>4</v>
          </cell>
          <cell r="AB128">
            <v>0</v>
          </cell>
          <cell r="AC128">
            <v>3.33</v>
          </cell>
          <cell r="AD128">
            <v>0</v>
          </cell>
          <cell r="AE128">
            <v>0</v>
          </cell>
          <cell r="AF128">
            <v>0</v>
          </cell>
          <cell r="AG128">
            <v>0</v>
          </cell>
          <cell r="AH128" t="e">
            <v>#VALUE!</v>
          </cell>
          <cell r="AI128">
            <v>0</v>
          </cell>
          <cell r="AJ128">
            <v>0</v>
          </cell>
          <cell r="AK128">
            <v>0</v>
          </cell>
          <cell r="AL128">
            <v>0</v>
          </cell>
          <cell r="AM128">
            <v>0</v>
          </cell>
          <cell r="AN128">
            <v>0</v>
          </cell>
          <cell r="AO128">
            <v>10</v>
          </cell>
          <cell r="AP128">
            <v>0</v>
          </cell>
          <cell r="AQ128">
            <v>0</v>
          </cell>
          <cell r="AR128">
            <v>0</v>
          </cell>
          <cell r="AS128">
            <v>0</v>
          </cell>
          <cell r="AT128">
            <v>0.33299999999999996</v>
          </cell>
          <cell r="AU128">
            <v>3.6630000000000003</v>
          </cell>
          <cell r="AV128">
            <v>25</v>
          </cell>
          <cell r="AW128">
            <v>0</v>
          </cell>
          <cell r="AX128">
            <v>0</v>
          </cell>
        </row>
        <row r="129">
          <cell r="F129">
            <v>2396</v>
          </cell>
          <cell r="G129" t="str">
            <v>51010000715170</v>
          </cell>
          <cell r="H129" t="str">
            <v>Khoa Xây dựng</v>
          </cell>
          <cell r="I129" t="str">
            <v>Xây dựng dân dụng và công nghiệp</v>
          </cell>
          <cell r="J129" t="str">
            <v>Nam</v>
          </cell>
          <cell r="K129">
            <v>1987</v>
          </cell>
          <cell r="L129">
            <v>32073</v>
          </cell>
          <cell r="M129">
            <v>35</v>
          </cell>
          <cell r="N129" t="str">
            <v>Kinh</v>
          </cell>
          <cell r="O129">
            <v>42261</v>
          </cell>
          <cell r="P129">
            <v>43283</v>
          </cell>
          <cell r="Q129" t="str">
            <v>Trường Đại học Vinh</v>
          </cell>
          <cell r="R129" t="str">
            <v>BC</v>
          </cell>
          <cell r="S129">
            <v>0</v>
          </cell>
          <cell r="T129">
            <v>0</v>
          </cell>
          <cell r="U129">
            <v>0</v>
          </cell>
          <cell r="V129" t="str">
            <v>V.07.01.03</v>
          </cell>
          <cell r="W129" t="str">
            <v>Giảng viên (hạng III)</v>
          </cell>
          <cell r="X129">
            <v>0</v>
          </cell>
          <cell r="Y129">
            <v>0</v>
          </cell>
          <cell r="Z129">
            <v>0</v>
          </cell>
          <cell r="AA129">
            <v>4</v>
          </cell>
          <cell r="AB129">
            <v>0</v>
          </cell>
          <cell r="AC129">
            <v>3</v>
          </cell>
          <cell r="AD129">
            <v>0</v>
          </cell>
          <cell r="AE129">
            <v>0</v>
          </cell>
          <cell r="AF129">
            <v>0</v>
          </cell>
          <cell r="AG129">
            <v>0</v>
          </cell>
          <cell r="AH129" t="e">
            <v>#VALUE!</v>
          </cell>
          <cell r="AI129">
            <v>0</v>
          </cell>
          <cell r="AJ129">
            <v>0</v>
          </cell>
          <cell r="AK129">
            <v>0</v>
          </cell>
          <cell r="AL129">
            <v>0</v>
          </cell>
          <cell r="AM129">
            <v>0</v>
          </cell>
          <cell r="AN129">
            <v>0</v>
          </cell>
          <cell r="AO129">
            <v>0</v>
          </cell>
          <cell r="AP129">
            <v>0</v>
          </cell>
          <cell r="AQ129">
            <v>0</v>
          </cell>
          <cell r="AR129">
            <v>0</v>
          </cell>
          <cell r="AS129">
            <v>0</v>
          </cell>
          <cell r="AT129">
            <v>0</v>
          </cell>
          <cell r="AU129">
            <v>3</v>
          </cell>
          <cell r="AV129">
            <v>25</v>
          </cell>
          <cell r="AW129">
            <v>0</v>
          </cell>
          <cell r="AX129">
            <v>0</v>
          </cell>
        </row>
        <row r="130">
          <cell r="F130">
            <v>1589</v>
          </cell>
          <cell r="G130" t="str">
            <v>51010000235809</v>
          </cell>
          <cell r="H130" t="str">
            <v>Khoa Xây dựng</v>
          </cell>
          <cell r="I130" t="str">
            <v>Xây dựng dân dụng và công nghiệp</v>
          </cell>
          <cell r="J130" t="str">
            <v>Nam</v>
          </cell>
          <cell r="K130">
            <v>1987</v>
          </cell>
          <cell r="L130">
            <v>31914</v>
          </cell>
          <cell r="M130">
            <v>35</v>
          </cell>
          <cell r="N130" t="str">
            <v>Kinh</v>
          </cell>
          <cell r="O130">
            <v>40408</v>
          </cell>
          <cell r="P130">
            <v>43966</v>
          </cell>
          <cell r="Q130" t="str">
            <v>Trường Đại học Vinh</v>
          </cell>
          <cell r="R130" t="str">
            <v>BC</v>
          </cell>
          <cell r="S130">
            <v>0</v>
          </cell>
          <cell r="T130">
            <v>0</v>
          </cell>
          <cell r="U130">
            <v>0</v>
          </cell>
          <cell r="V130" t="str">
            <v>V.07.01.03</v>
          </cell>
          <cell r="W130" t="str">
            <v>Giảng viên (hạng III)</v>
          </cell>
          <cell r="X130">
            <v>0</v>
          </cell>
          <cell r="Y130">
            <v>0</v>
          </cell>
          <cell r="Z130">
            <v>0</v>
          </cell>
          <cell r="AA130">
            <v>4</v>
          </cell>
          <cell r="AB130">
            <v>0</v>
          </cell>
          <cell r="AC130">
            <v>3.33</v>
          </cell>
          <cell r="AD130">
            <v>0</v>
          </cell>
          <cell r="AE130">
            <v>0</v>
          </cell>
          <cell r="AF130">
            <v>0</v>
          </cell>
          <cell r="AG130">
            <v>0</v>
          </cell>
          <cell r="AH130" t="e">
            <v>#VALUE!</v>
          </cell>
          <cell r="AI130">
            <v>0</v>
          </cell>
          <cell r="AJ130">
            <v>0</v>
          </cell>
          <cell r="AK130">
            <v>0</v>
          </cell>
          <cell r="AL130">
            <v>0</v>
          </cell>
          <cell r="AM130">
            <v>0</v>
          </cell>
          <cell r="AN130">
            <v>0</v>
          </cell>
          <cell r="AO130">
            <v>0</v>
          </cell>
          <cell r="AP130">
            <v>0</v>
          </cell>
          <cell r="AQ130">
            <v>0</v>
          </cell>
          <cell r="AR130">
            <v>0</v>
          </cell>
          <cell r="AS130">
            <v>0</v>
          </cell>
          <cell r="AT130">
            <v>0</v>
          </cell>
          <cell r="AU130">
            <v>3.33</v>
          </cell>
          <cell r="AV130">
            <v>25</v>
          </cell>
          <cell r="AW130">
            <v>0</v>
          </cell>
          <cell r="AX130">
            <v>0</v>
          </cell>
        </row>
        <row r="131">
          <cell r="F131">
            <v>1581</v>
          </cell>
          <cell r="G131" t="str">
            <v>51010000190528</v>
          </cell>
          <cell r="H131" t="str">
            <v>Khoa Xây dựng</v>
          </cell>
          <cell r="I131" t="str">
            <v>Xây dựng dân dụng và công nghiệp</v>
          </cell>
          <cell r="J131" t="str">
            <v>Nam</v>
          </cell>
          <cell r="K131">
            <v>1984</v>
          </cell>
          <cell r="L131">
            <v>30796</v>
          </cell>
          <cell r="M131">
            <v>38</v>
          </cell>
          <cell r="N131" t="str">
            <v>Kinh</v>
          </cell>
          <cell r="O131">
            <v>39736</v>
          </cell>
          <cell r="P131">
            <v>40360</v>
          </cell>
          <cell r="Q131" t="str">
            <v>Trường Đại học Vinh</v>
          </cell>
          <cell r="R131" t="str">
            <v>BC</v>
          </cell>
          <cell r="S131">
            <v>0</v>
          </cell>
          <cell r="T131">
            <v>0</v>
          </cell>
          <cell r="U131">
            <v>0</v>
          </cell>
          <cell r="V131" t="str">
            <v>V.07.01.03</v>
          </cell>
          <cell r="W131" t="str">
            <v>Giảng viên (hạng III)</v>
          </cell>
          <cell r="X131">
            <v>0</v>
          </cell>
          <cell r="Y131">
            <v>0</v>
          </cell>
          <cell r="Z131">
            <v>0</v>
          </cell>
          <cell r="AA131">
            <v>4</v>
          </cell>
          <cell r="AB131">
            <v>0</v>
          </cell>
          <cell r="AC131">
            <v>3.66</v>
          </cell>
          <cell r="AD131">
            <v>0</v>
          </cell>
          <cell r="AE131">
            <v>0</v>
          </cell>
          <cell r="AF131">
            <v>0</v>
          </cell>
          <cell r="AG131">
            <v>0</v>
          </cell>
          <cell r="AH131" t="e">
            <v>#VALUE!</v>
          </cell>
          <cell r="AI131">
            <v>0</v>
          </cell>
          <cell r="AJ131">
            <v>0</v>
          </cell>
          <cell r="AK131">
            <v>0</v>
          </cell>
          <cell r="AL131">
            <v>0</v>
          </cell>
          <cell r="AM131">
            <v>0</v>
          </cell>
          <cell r="AN131">
            <v>0</v>
          </cell>
          <cell r="AO131">
            <v>5</v>
          </cell>
          <cell r="AP131">
            <v>0</v>
          </cell>
          <cell r="AQ131">
            <v>0</v>
          </cell>
          <cell r="AR131">
            <v>0</v>
          </cell>
          <cell r="AS131">
            <v>0</v>
          </cell>
          <cell r="AT131">
            <v>0.183</v>
          </cell>
          <cell r="AU131">
            <v>3.843</v>
          </cell>
          <cell r="AV131">
            <v>0</v>
          </cell>
          <cell r="AW131">
            <v>0</v>
          </cell>
          <cell r="AX131">
            <v>0</v>
          </cell>
        </row>
        <row r="132">
          <cell r="F132">
            <v>2035</v>
          </cell>
          <cell r="G132" t="str">
            <v>51010000283020</v>
          </cell>
          <cell r="H132" t="str">
            <v>Khoa Xây dựng</v>
          </cell>
          <cell r="I132" t="str">
            <v>Xây dựng dân dụng và công nghiệp</v>
          </cell>
          <cell r="J132" t="str">
            <v>Nam</v>
          </cell>
          <cell r="K132">
            <v>1985</v>
          </cell>
          <cell r="L132">
            <v>31218</v>
          </cell>
          <cell r="M132">
            <v>37</v>
          </cell>
          <cell r="N132" t="str">
            <v>Kinh</v>
          </cell>
          <cell r="O132">
            <v>41061</v>
          </cell>
          <cell r="P132" t="str">
            <v xml:space="preserve">  -   -</v>
          </cell>
          <cell r="Q132">
            <v>0</v>
          </cell>
          <cell r="R132" t="str">
            <v>BC</v>
          </cell>
          <cell r="S132">
            <v>0</v>
          </cell>
          <cell r="T132">
            <v>0</v>
          </cell>
          <cell r="U132">
            <v>0</v>
          </cell>
          <cell r="V132" t="str">
            <v>V.07.01.03</v>
          </cell>
          <cell r="W132" t="str">
            <v>Giảng viên (hạng III)</v>
          </cell>
          <cell r="X132">
            <v>0</v>
          </cell>
          <cell r="Y132">
            <v>0</v>
          </cell>
          <cell r="Z132">
            <v>0</v>
          </cell>
          <cell r="AA132">
            <v>4</v>
          </cell>
          <cell r="AB132">
            <v>0</v>
          </cell>
          <cell r="AC132">
            <v>3</v>
          </cell>
          <cell r="AD132">
            <v>0</v>
          </cell>
          <cell r="AE132">
            <v>0</v>
          </cell>
          <cell r="AF132">
            <v>0</v>
          </cell>
          <cell r="AG132">
            <v>0</v>
          </cell>
          <cell r="AH132" t="e">
            <v>#VALUE!</v>
          </cell>
          <cell r="AI132">
            <v>0</v>
          </cell>
          <cell r="AJ132">
            <v>0</v>
          </cell>
          <cell r="AK132">
            <v>0</v>
          </cell>
          <cell r="AL132">
            <v>0</v>
          </cell>
          <cell r="AM132">
            <v>0</v>
          </cell>
          <cell r="AN132">
            <v>0</v>
          </cell>
          <cell r="AO132">
            <v>7</v>
          </cell>
          <cell r="AP132">
            <v>0</v>
          </cell>
          <cell r="AQ132">
            <v>0</v>
          </cell>
          <cell r="AR132">
            <v>0</v>
          </cell>
          <cell r="AS132">
            <v>0</v>
          </cell>
          <cell r="AT132">
            <v>0.21</v>
          </cell>
          <cell r="AU132">
            <v>3.21</v>
          </cell>
          <cell r="AV132">
            <v>25</v>
          </cell>
          <cell r="AW132">
            <v>0</v>
          </cell>
          <cell r="AX132">
            <v>0</v>
          </cell>
        </row>
        <row r="133">
          <cell r="F133">
            <v>1603</v>
          </cell>
          <cell r="G133" t="str">
            <v>51010000307832</v>
          </cell>
          <cell r="H133" t="str">
            <v>Khoa Xây dựng</v>
          </cell>
          <cell r="I133" t="str">
            <v>Xây dựng dân dụng và công nghiệp</v>
          </cell>
          <cell r="J133" t="str">
            <v>Nam</v>
          </cell>
          <cell r="K133">
            <v>1988</v>
          </cell>
          <cell r="L133">
            <v>32380</v>
          </cell>
          <cell r="M133">
            <v>34</v>
          </cell>
          <cell r="N133" t="str">
            <v>Kinh</v>
          </cell>
          <cell r="O133">
            <v>40940</v>
          </cell>
          <cell r="P133" t="str">
            <v xml:space="preserve">  -   -</v>
          </cell>
          <cell r="Q133">
            <v>0</v>
          </cell>
          <cell r="R133" t="str">
            <v>BC</v>
          </cell>
          <cell r="S133">
            <v>0</v>
          </cell>
          <cell r="T133">
            <v>0</v>
          </cell>
          <cell r="U133">
            <v>0</v>
          </cell>
          <cell r="V133" t="str">
            <v>V.07.01.03</v>
          </cell>
          <cell r="W133" t="str">
            <v>Giảng viên (hạng III)</v>
          </cell>
          <cell r="X133">
            <v>0</v>
          </cell>
          <cell r="Y133">
            <v>0</v>
          </cell>
          <cell r="Z133">
            <v>0</v>
          </cell>
          <cell r="AA133">
            <v>4</v>
          </cell>
          <cell r="AB133">
            <v>0</v>
          </cell>
          <cell r="AC133">
            <v>3.33</v>
          </cell>
          <cell r="AD133">
            <v>0</v>
          </cell>
          <cell r="AE133">
            <v>0</v>
          </cell>
          <cell r="AF133">
            <v>0</v>
          </cell>
          <cell r="AG133">
            <v>0</v>
          </cell>
          <cell r="AH133" t="e">
            <v>#VALUE!</v>
          </cell>
          <cell r="AI133">
            <v>0</v>
          </cell>
          <cell r="AJ133">
            <v>0</v>
          </cell>
          <cell r="AK133">
            <v>0</v>
          </cell>
          <cell r="AL133">
            <v>0</v>
          </cell>
          <cell r="AM133">
            <v>0</v>
          </cell>
          <cell r="AN133">
            <v>0</v>
          </cell>
          <cell r="AO133">
            <v>9</v>
          </cell>
          <cell r="AP133">
            <v>0</v>
          </cell>
          <cell r="AQ133">
            <v>0</v>
          </cell>
          <cell r="AR133">
            <v>0</v>
          </cell>
          <cell r="AS133">
            <v>0</v>
          </cell>
          <cell r="AT133">
            <v>0.29969999999999997</v>
          </cell>
          <cell r="AU133">
            <v>3.6297000000000001</v>
          </cell>
          <cell r="AV133">
            <v>25</v>
          </cell>
          <cell r="AW133">
            <v>0</v>
          </cell>
          <cell r="AX133">
            <v>0</v>
          </cell>
        </row>
        <row r="134">
          <cell r="F134">
            <v>2529</v>
          </cell>
          <cell r="G134" t="str">
            <v>51010000319581</v>
          </cell>
          <cell r="H134" t="str">
            <v>Khoa Xây dựng</v>
          </cell>
          <cell r="I134" t="str">
            <v>Xây dựng dân dụng và công nghiệp</v>
          </cell>
          <cell r="J134" t="str">
            <v>Nam</v>
          </cell>
          <cell r="K134">
            <v>1991</v>
          </cell>
          <cell r="L134">
            <v>33362</v>
          </cell>
          <cell r="M134">
            <v>31</v>
          </cell>
          <cell r="N134" t="str">
            <v>Kinh</v>
          </cell>
          <cell r="O134">
            <v>43009</v>
          </cell>
          <cell r="P134">
            <v>43966</v>
          </cell>
          <cell r="Q134" t="str">
            <v>Trường Đại học Vinh</v>
          </cell>
          <cell r="R134" t="str">
            <v>BC</v>
          </cell>
          <cell r="S134">
            <v>0</v>
          </cell>
          <cell r="T134">
            <v>0</v>
          </cell>
          <cell r="U134">
            <v>0</v>
          </cell>
          <cell r="V134" t="str">
            <v>V.07.01.03</v>
          </cell>
          <cell r="W134" t="str">
            <v>Giảng viên (hạng III)</v>
          </cell>
          <cell r="X134">
            <v>0</v>
          </cell>
          <cell r="Y134">
            <v>0</v>
          </cell>
          <cell r="Z134" t="str">
            <v>Bí thư CB HSSV</v>
          </cell>
          <cell r="AA134">
            <v>5</v>
          </cell>
          <cell r="AB134">
            <v>0</v>
          </cell>
          <cell r="AC134">
            <v>2.67</v>
          </cell>
          <cell r="AD134">
            <v>0</v>
          </cell>
          <cell r="AE134">
            <v>0</v>
          </cell>
          <cell r="AF134">
            <v>0</v>
          </cell>
          <cell r="AG134">
            <v>0</v>
          </cell>
          <cell r="AH134" t="e">
            <v>#VALUE!</v>
          </cell>
          <cell r="AI134">
            <v>0</v>
          </cell>
          <cell r="AJ134">
            <v>0</v>
          </cell>
          <cell r="AK134">
            <v>0</v>
          </cell>
          <cell r="AL134">
            <v>0</v>
          </cell>
          <cell r="AM134">
            <v>0</v>
          </cell>
          <cell r="AN134">
            <v>0</v>
          </cell>
          <cell r="AO134">
            <v>0</v>
          </cell>
          <cell r="AP134">
            <v>0</v>
          </cell>
          <cell r="AQ134">
            <v>0</v>
          </cell>
          <cell r="AR134">
            <v>0</v>
          </cell>
          <cell r="AS134">
            <v>0</v>
          </cell>
          <cell r="AT134">
            <v>0</v>
          </cell>
          <cell r="AU134">
            <v>2.67</v>
          </cell>
          <cell r="AV134">
            <v>25</v>
          </cell>
          <cell r="AW134">
            <v>0</v>
          </cell>
          <cell r="AX134">
            <v>0</v>
          </cell>
        </row>
        <row r="135">
          <cell r="F135">
            <v>1599</v>
          </cell>
          <cell r="G135" t="str">
            <v>51010000191646</v>
          </cell>
          <cell r="H135" t="str">
            <v>Khoa Xây dựng</v>
          </cell>
          <cell r="I135" t="str">
            <v>Xây dựng dân dụng và công nghiệp</v>
          </cell>
          <cell r="J135" t="str">
            <v>Nam</v>
          </cell>
          <cell r="K135">
            <v>1978</v>
          </cell>
          <cell r="L135">
            <v>28570</v>
          </cell>
          <cell r="M135">
            <v>44</v>
          </cell>
          <cell r="N135" t="str">
            <v>Kinh</v>
          </cell>
          <cell r="O135">
            <v>37879</v>
          </cell>
          <cell r="P135">
            <v>38485</v>
          </cell>
          <cell r="Q135" t="str">
            <v>Trường Đại học Vinh</v>
          </cell>
          <cell r="R135" t="str">
            <v>BC</v>
          </cell>
          <cell r="S135">
            <v>0</v>
          </cell>
          <cell r="T135">
            <v>0</v>
          </cell>
          <cell r="U135">
            <v>0</v>
          </cell>
          <cell r="V135" t="str">
            <v>V.07.01.03</v>
          </cell>
          <cell r="W135" t="str">
            <v>Giảng viên (hạng III)</v>
          </cell>
          <cell r="X135" t="str">
            <v>Trưởng VP đại diện</v>
          </cell>
          <cell r="Y135">
            <v>0</v>
          </cell>
          <cell r="Z135">
            <v>0</v>
          </cell>
          <cell r="AA135">
            <v>4</v>
          </cell>
          <cell r="AB135">
            <v>0.5</v>
          </cell>
          <cell r="AC135">
            <v>3.99</v>
          </cell>
          <cell r="AD135">
            <v>0</v>
          </cell>
          <cell r="AE135">
            <v>0</v>
          </cell>
          <cell r="AF135">
            <v>0</v>
          </cell>
          <cell r="AG135">
            <v>0</v>
          </cell>
          <cell r="AH135" t="e">
            <v>#VALUE!</v>
          </cell>
          <cell r="AI135">
            <v>0</v>
          </cell>
          <cell r="AJ135">
            <v>0</v>
          </cell>
          <cell r="AK135">
            <v>0</v>
          </cell>
          <cell r="AL135">
            <v>0</v>
          </cell>
          <cell r="AM135">
            <v>0</v>
          </cell>
          <cell r="AN135">
            <v>0</v>
          </cell>
          <cell r="AO135">
            <v>6</v>
          </cell>
          <cell r="AP135">
            <v>0</v>
          </cell>
          <cell r="AQ135">
            <v>0</v>
          </cell>
          <cell r="AR135">
            <v>0</v>
          </cell>
          <cell r="AS135">
            <v>0</v>
          </cell>
          <cell r="AT135">
            <v>0.26940000000000003</v>
          </cell>
          <cell r="AU135">
            <v>4.7594000000000003</v>
          </cell>
          <cell r="AV135">
            <v>0</v>
          </cell>
          <cell r="AW135">
            <v>0</v>
          </cell>
          <cell r="AX135">
            <v>0</v>
          </cell>
        </row>
        <row r="136">
          <cell r="F136">
            <v>1593</v>
          </cell>
          <cell r="G136" t="str">
            <v>51010000190670</v>
          </cell>
          <cell r="H136" t="str">
            <v>Khoa Xây dựng</v>
          </cell>
          <cell r="I136" t="str">
            <v>Xây dựng dân dụng và công nghiệp</v>
          </cell>
          <cell r="J136" t="str">
            <v>Nam</v>
          </cell>
          <cell r="K136">
            <v>1977</v>
          </cell>
          <cell r="L136">
            <v>28418</v>
          </cell>
          <cell r="M136">
            <v>45</v>
          </cell>
          <cell r="N136" t="str">
            <v>Kinh</v>
          </cell>
          <cell r="O136">
            <v>38275</v>
          </cell>
          <cell r="P136">
            <v>39448</v>
          </cell>
          <cell r="Q136" t="str">
            <v>Trường Đại học Vinh</v>
          </cell>
          <cell r="R136" t="str">
            <v>BC</v>
          </cell>
          <cell r="S136">
            <v>0</v>
          </cell>
          <cell r="T136">
            <v>0</v>
          </cell>
          <cell r="U136">
            <v>0</v>
          </cell>
          <cell r="V136" t="str">
            <v>V.07.01.02</v>
          </cell>
          <cell r="W136" t="str">
            <v>Giảng viên chính (hạng II)</v>
          </cell>
          <cell r="X136" t="str">
            <v>Trưởng khoa</v>
          </cell>
          <cell r="Y136" t="str">
            <v>Trưởng bộ môn</v>
          </cell>
          <cell r="Z136" t="str">
            <v>Bí thư Đảng bộ BP</v>
          </cell>
          <cell r="AA136">
            <v>7</v>
          </cell>
          <cell r="AB136">
            <v>0.6</v>
          </cell>
          <cell r="AC136">
            <v>4.4000000000000004</v>
          </cell>
          <cell r="AD136">
            <v>0</v>
          </cell>
          <cell r="AE136">
            <v>0</v>
          </cell>
          <cell r="AF136">
            <v>0</v>
          </cell>
          <cell r="AG136">
            <v>0</v>
          </cell>
          <cell r="AH136" t="e">
            <v>#VALUE!</v>
          </cell>
          <cell r="AI136">
            <v>0</v>
          </cell>
          <cell r="AJ136">
            <v>0</v>
          </cell>
          <cell r="AK136">
            <v>0</v>
          </cell>
          <cell r="AL136">
            <v>0</v>
          </cell>
          <cell r="AM136">
            <v>0</v>
          </cell>
          <cell r="AN136">
            <v>0</v>
          </cell>
          <cell r="AO136">
            <v>16</v>
          </cell>
          <cell r="AP136">
            <v>0</v>
          </cell>
          <cell r="AQ136">
            <v>0</v>
          </cell>
          <cell r="AR136">
            <v>0</v>
          </cell>
          <cell r="AS136">
            <v>0</v>
          </cell>
          <cell r="AT136">
            <v>0.8</v>
          </cell>
          <cell r="AU136">
            <v>5.8</v>
          </cell>
          <cell r="AV136">
            <v>25</v>
          </cell>
          <cell r="AW136">
            <v>0</v>
          </cell>
          <cell r="AX136">
            <v>0</v>
          </cell>
        </row>
        <row r="137">
          <cell r="F137">
            <v>2036</v>
          </cell>
          <cell r="G137" t="str">
            <v>51010000328639</v>
          </cell>
          <cell r="H137" t="str">
            <v>Khoa Xây dựng</v>
          </cell>
          <cell r="I137" t="str">
            <v>Xây dựng dân dụng và công nghiệp</v>
          </cell>
          <cell r="J137" t="str">
            <v>Nam</v>
          </cell>
          <cell r="K137">
            <v>1989</v>
          </cell>
          <cell r="L137">
            <v>32832</v>
          </cell>
          <cell r="M137">
            <v>33</v>
          </cell>
          <cell r="N137" t="str">
            <v>Kinh</v>
          </cell>
          <cell r="O137">
            <v>41061</v>
          </cell>
          <cell r="P137">
            <v>42887</v>
          </cell>
          <cell r="Q137" t="str">
            <v>Trường Đại học Vinh</v>
          </cell>
          <cell r="R137" t="str">
            <v>BC</v>
          </cell>
          <cell r="S137">
            <v>0</v>
          </cell>
          <cell r="T137">
            <v>0</v>
          </cell>
          <cell r="U137">
            <v>0</v>
          </cell>
          <cell r="V137" t="str">
            <v>V.07.01.03</v>
          </cell>
          <cell r="W137" t="str">
            <v>Giảng viên (hạng III)</v>
          </cell>
          <cell r="X137">
            <v>0</v>
          </cell>
          <cell r="Y137" t="str">
            <v>Phó Trưởng bộ môn</v>
          </cell>
          <cell r="Z137" t="str">
            <v>TL ĐBCL</v>
          </cell>
          <cell r="AA137">
            <v>5</v>
          </cell>
          <cell r="AB137">
            <v>0.3</v>
          </cell>
          <cell r="AC137">
            <v>3</v>
          </cell>
          <cell r="AD137">
            <v>3.33</v>
          </cell>
          <cell r="AE137" t="str">
            <v>1679/QĐ-ĐHV</v>
          </cell>
          <cell r="AF137">
            <v>44713</v>
          </cell>
          <cell r="AG137">
            <v>44713</v>
          </cell>
          <cell r="AH137" t="e">
            <v>#VALUE!</v>
          </cell>
          <cell r="AI137">
            <v>0</v>
          </cell>
          <cell r="AJ137">
            <v>0</v>
          </cell>
          <cell r="AK137">
            <v>0</v>
          </cell>
          <cell r="AL137">
            <v>0</v>
          </cell>
          <cell r="AM137">
            <v>0</v>
          </cell>
          <cell r="AN137">
            <v>0</v>
          </cell>
          <cell r="AO137">
            <v>8</v>
          </cell>
          <cell r="AP137">
            <v>9</v>
          </cell>
          <cell r="AQ137" t="str">
            <v>1678/QĐ-ĐHV</v>
          </cell>
          <cell r="AR137">
            <v>44713</v>
          </cell>
          <cell r="AS137">
            <v>44713</v>
          </cell>
          <cell r="AT137">
            <v>0.26400000000000001</v>
          </cell>
          <cell r="AU137">
            <v>3.5640000000000001</v>
          </cell>
          <cell r="AV137">
            <v>25</v>
          </cell>
          <cell r="AW137">
            <v>0</v>
          </cell>
          <cell r="AX137">
            <v>0</v>
          </cell>
        </row>
        <row r="138">
          <cell r="F138">
            <v>1600</v>
          </cell>
          <cell r="G138" t="str">
            <v>51010000190777</v>
          </cell>
          <cell r="H138" t="str">
            <v>Khoa Xây dựng</v>
          </cell>
          <cell r="I138" t="str">
            <v>Xây dựng dân dụng và công nghiệp</v>
          </cell>
          <cell r="J138" t="str">
            <v>Nam</v>
          </cell>
          <cell r="K138">
            <v>1979</v>
          </cell>
          <cell r="L138">
            <v>29181</v>
          </cell>
          <cell r="M138">
            <v>43</v>
          </cell>
          <cell r="N138" t="str">
            <v>Kinh</v>
          </cell>
          <cell r="O138">
            <v>37879</v>
          </cell>
          <cell r="P138">
            <v>39692</v>
          </cell>
          <cell r="Q138" t="str">
            <v>Trường Đại học Vinh</v>
          </cell>
          <cell r="R138" t="str">
            <v>BC</v>
          </cell>
          <cell r="S138">
            <v>0</v>
          </cell>
          <cell r="T138">
            <v>0</v>
          </cell>
          <cell r="U138">
            <v>0</v>
          </cell>
          <cell r="V138" t="str">
            <v>V.07.01.03</v>
          </cell>
          <cell r="W138" t="str">
            <v>Giảng viên (hạng III)</v>
          </cell>
          <cell r="X138">
            <v>0</v>
          </cell>
          <cell r="Y138">
            <v>0</v>
          </cell>
          <cell r="Z138">
            <v>0</v>
          </cell>
          <cell r="AA138">
            <v>4</v>
          </cell>
          <cell r="AB138">
            <v>0</v>
          </cell>
          <cell r="AC138">
            <v>3.99</v>
          </cell>
          <cell r="AD138">
            <v>0</v>
          </cell>
          <cell r="AE138">
            <v>0</v>
          </cell>
          <cell r="AF138">
            <v>0</v>
          </cell>
          <cell r="AG138">
            <v>0</v>
          </cell>
          <cell r="AH138" t="e">
            <v>#VALUE!</v>
          </cell>
          <cell r="AI138">
            <v>0</v>
          </cell>
          <cell r="AJ138">
            <v>0</v>
          </cell>
          <cell r="AK138">
            <v>0</v>
          </cell>
          <cell r="AL138">
            <v>0</v>
          </cell>
          <cell r="AM138">
            <v>0</v>
          </cell>
          <cell r="AN138">
            <v>0</v>
          </cell>
          <cell r="AO138">
            <v>17</v>
          </cell>
          <cell r="AP138">
            <v>0</v>
          </cell>
          <cell r="AQ138">
            <v>0</v>
          </cell>
          <cell r="AR138">
            <v>0</v>
          </cell>
          <cell r="AS138">
            <v>0</v>
          </cell>
          <cell r="AT138">
            <v>0.67830000000000001</v>
          </cell>
          <cell r="AU138">
            <v>4.6683000000000003</v>
          </cell>
          <cell r="AV138">
            <v>25</v>
          </cell>
          <cell r="AW138">
            <v>0</v>
          </cell>
          <cell r="AX138">
            <v>0</v>
          </cell>
        </row>
        <row r="139">
          <cell r="F139">
            <v>1028</v>
          </cell>
          <cell r="G139" t="str">
            <v>51010000190661</v>
          </cell>
          <cell r="H139" t="str">
            <v>Khoa Xây dựng</v>
          </cell>
          <cell r="I139">
            <v>0</v>
          </cell>
          <cell r="J139" t="str">
            <v>Nữ</v>
          </cell>
          <cell r="K139">
            <v>1983</v>
          </cell>
          <cell r="L139">
            <v>30508</v>
          </cell>
          <cell r="M139">
            <v>39</v>
          </cell>
          <cell r="N139" t="str">
            <v>Kinh</v>
          </cell>
          <cell r="O139">
            <v>39234</v>
          </cell>
          <cell r="P139">
            <v>40360</v>
          </cell>
          <cell r="Q139" t="str">
            <v>Trường Đại học Vinh</v>
          </cell>
          <cell r="R139" t="str">
            <v>BC</v>
          </cell>
          <cell r="S139">
            <v>0</v>
          </cell>
          <cell r="T139">
            <v>0</v>
          </cell>
          <cell r="U139">
            <v>0</v>
          </cell>
          <cell r="V139" t="str">
            <v>01.003</v>
          </cell>
          <cell r="W139" t="str">
            <v>Chuyên viên</v>
          </cell>
          <cell r="X139">
            <v>0</v>
          </cell>
          <cell r="Y139">
            <v>0</v>
          </cell>
          <cell r="Z139">
            <v>0</v>
          </cell>
          <cell r="AA139">
            <v>4</v>
          </cell>
          <cell r="AB139">
            <v>0</v>
          </cell>
          <cell r="AC139">
            <v>3.33</v>
          </cell>
          <cell r="AD139">
            <v>0</v>
          </cell>
          <cell r="AE139">
            <v>0</v>
          </cell>
          <cell r="AF139">
            <v>0</v>
          </cell>
          <cell r="AG139">
            <v>0</v>
          </cell>
          <cell r="AH139" t="e">
            <v>#VALUE!</v>
          </cell>
          <cell r="AI139">
            <v>0</v>
          </cell>
          <cell r="AJ139">
            <v>0</v>
          </cell>
          <cell r="AK139">
            <v>0</v>
          </cell>
          <cell r="AL139">
            <v>0</v>
          </cell>
          <cell r="AM139">
            <v>0</v>
          </cell>
          <cell r="AN139">
            <v>0</v>
          </cell>
          <cell r="AO139">
            <v>0</v>
          </cell>
          <cell r="AP139">
            <v>0</v>
          </cell>
          <cell r="AQ139">
            <v>0</v>
          </cell>
          <cell r="AR139">
            <v>0</v>
          </cell>
          <cell r="AS139">
            <v>0</v>
          </cell>
          <cell r="AT139">
            <v>0</v>
          </cell>
          <cell r="AU139">
            <v>3.33</v>
          </cell>
          <cell r="AV139">
            <v>20</v>
          </cell>
          <cell r="AW139">
            <v>0</v>
          </cell>
          <cell r="AX139">
            <v>0</v>
          </cell>
        </row>
        <row r="140">
          <cell r="F140">
            <v>1509</v>
          </cell>
          <cell r="G140" t="str">
            <v>51010000193457</v>
          </cell>
          <cell r="H140" t="str">
            <v>Nhà Xuất bản Đại học Vinh</v>
          </cell>
          <cell r="I140" t="str">
            <v>Khoa Du lịch và Công tác xã hội</v>
          </cell>
          <cell r="J140" t="str">
            <v>Nữ</v>
          </cell>
          <cell r="K140">
            <v>1978</v>
          </cell>
          <cell r="L140">
            <v>28793</v>
          </cell>
          <cell r="M140">
            <v>44</v>
          </cell>
          <cell r="N140" t="str">
            <v>Kinh</v>
          </cell>
          <cell r="O140">
            <v>37991</v>
          </cell>
          <cell r="P140">
            <v>38587</v>
          </cell>
          <cell r="Q140" t="str">
            <v>Trường Đại học Vinh</v>
          </cell>
          <cell r="R140" t="str">
            <v>BC</v>
          </cell>
          <cell r="S140">
            <v>0</v>
          </cell>
          <cell r="T140">
            <v>0</v>
          </cell>
          <cell r="U140">
            <v>0</v>
          </cell>
          <cell r="V140" t="str">
            <v>V.07.01.02</v>
          </cell>
          <cell r="W140" t="str">
            <v>Giảng viên chính (hạng II)</v>
          </cell>
          <cell r="X140">
            <v>0</v>
          </cell>
          <cell r="Y140">
            <v>0</v>
          </cell>
          <cell r="Z140">
            <v>0</v>
          </cell>
          <cell r="AA140">
            <v>5</v>
          </cell>
          <cell r="AB140">
            <v>0</v>
          </cell>
          <cell r="AC140">
            <v>4.74</v>
          </cell>
          <cell r="AD140">
            <v>0</v>
          </cell>
          <cell r="AE140">
            <v>0</v>
          </cell>
          <cell r="AF140">
            <v>0</v>
          </cell>
          <cell r="AG140">
            <v>0</v>
          </cell>
          <cell r="AH140" t="e">
            <v>#VALUE!</v>
          </cell>
          <cell r="AI140">
            <v>0</v>
          </cell>
          <cell r="AJ140">
            <v>0</v>
          </cell>
          <cell r="AK140">
            <v>0</v>
          </cell>
          <cell r="AL140">
            <v>0</v>
          </cell>
          <cell r="AM140">
            <v>0</v>
          </cell>
          <cell r="AN140">
            <v>0</v>
          </cell>
          <cell r="AO140">
            <v>17</v>
          </cell>
          <cell r="AP140">
            <v>0</v>
          </cell>
          <cell r="AQ140">
            <v>0</v>
          </cell>
          <cell r="AR140">
            <v>0</v>
          </cell>
          <cell r="AS140">
            <v>0</v>
          </cell>
          <cell r="AT140">
            <v>0.80579999999999996</v>
          </cell>
          <cell r="AU140">
            <v>5.5457999999999998</v>
          </cell>
          <cell r="AV140">
            <v>40</v>
          </cell>
          <cell r="AW140">
            <v>0</v>
          </cell>
          <cell r="AX140">
            <v>0</v>
          </cell>
        </row>
        <row r="141">
          <cell r="F141">
            <v>1913</v>
          </cell>
          <cell r="G141" t="str">
            <v>51010000197750</v>
          </cell>
          <cell r="H141" t="str">
            <v>Nhà Xuất bản Đại học Vinh</v>
          </cell>
          <cell r="I141" t="str">
            <v>Khoa Vật lý</v>
          </cell>
          <cell r="J141" t="str">
            <v>Nam</v>
          </cell>
          <cell r="K141">
            <v>1970</v>
          </cell>
          <cell r="L141">
            <v>25607</v>
          </cell>
          <cell r="M141">
            <v>52</v>
          </cell>
          <cell r="N141" t="str">
            <v>Kinh</v>
          </cell>
          <cell r="O141">
            <v>33878</v>
          </cell>
          <cell r="P141">
            <v>33878</v>
          </cell>
          <cell r="Q141" t="str">
            <v>Trường Đại học Sư phạm Vinh</v>
          </cell>
          <cell r="R141" t="str">
            <v>BC</v>
          </cell>
          <cell r="S141">
            <v>0</v>
          </cell>
          <cell r="T141">
            <v>0</v>
          </cell>
          <cell r="U141">
            <v>0</v>
          </cell>
          <cell r="V141" t="str">
            <v>V.07.01.01</v>
          </cell>
          <cell r="W141" t="str">
            <v>Giảng viên cao cấp (hạng I)</v>
          </cell>
          <cell r="X141" t="str">
            <v>Giám đốc</v>
          </cell>
          <cell r="Y141">
            <v>0</v>
          </cell>
          <cell r="Z141">
            <v>0</v>
          </cell>
          <cell r="AA141">
            <v>7</v>
          </cell>
          <cell r="AB141">
            <v>0.5</v>
          </cell>
          <cell r="AC141">
            <v>6.56</v>
          </cell>
          <cell r="AD141">
            <v>0</v>
          </cell>
          <cell r="AE141">
            <v>0</v>
          </cell>
          <cell r="AF141">
            <v>0</v>
          </cell>
          <cell r="AG141">
            <v>0</v>
          </cell>
          <cell r="AH141" t="e">
            <v>#VALUE!</v>
          </cell>
          <cell r="AI141">
            <v>0</v>
          </cell>
          <cell r="AJ141">
            <v>0</v>
          </cell>
          <cell r="AK141">
            <v>0</v>
          </cell>
          <cell r="AL141">
            <v>0</v>
          </cell>
          <cell r="AM141">
            <v>0</v>
          </cell>
          <cell r="AN141">
            <v>0</v>
          </cell>
          <cell r="AO141">
            <v>22</v>
          </cell>
          <cell r="AP141">
            <v>0</v>
          </cell>
          <cell r="AQ141">
            <v>0</v>
          </cell>
          <cell r="AR141">
            <v>0</v>
          </cell>
          <cell r="AS141">
            <v>0</v>
          </cell>
          <cell r="AT141">
            <v>1.5531999999999999</v>
          </cell>
          <cell r="AU141">
            <v>8.6131999999999991</v>
          </cell>
          <cell r="AV141">
            <v>40</v>
          </cell>
          <cell r="AW141">
            <v>0</v>
          </cell>
          <cell r="AX141">
            <v>0</v>
          </cell>
        </row>
        <row r="142">
          <cell r="F142">
            <v>1605</v>
          </cell>
          <cell r="G142" t="str">
            <v>51010000224375</v>
          </cell>
          <cell r="H142" t="str">
            <v>Nhà Xuất bản Đại học Vinh</v>
          </cell>
          <cell r="I142">
            <v>0</v>
          </cell>
          <cell r="J142" t="str">
            <v>Nữ</v>
          </cell>
          <cell r="K142">
            <v>1978</v>
          </cell>
          <cell r="L142">
            <v>28491</v>
          </cell>
          <cell r="M142">
            <v>44</v>
          </cell>
          <cell r="N142" t="str">
            <v>Kinh</v>
          </cell>
          <cell r="O142">
            <v>40336</v>
          </cell>
          <cell r="P142" t="str">
            <v xml:space="preserve">  -   -</v>
          </cell>
          <cell r="Q142">
            <v>0</v>
          </cell>
          <cell r="R142" t="str">
            <v>BC</v>
          </cell>
          <cell r="S142">
            <v>0</v>
          </cell>
          <cell r="T142">
            <v>0</v>
          </cell>
          <cell r="U142">
            <v>0</v>
          </cell>
          <cell r="V142" t="str">
            <v>01.003</v>
          </cell>
          <cell r="W142" t="str">
            <v>Chuyên viên</v>
          </cell>
          <cell r="X142">
            <v>0</v>
          </cell>
          <cell r="Y142">
            <v>0</v>
          </cell>
          <cell r="Z142" t="str">
            <v>CT CĐ BP</v>
          </cell>
          <cell r="AA142">
            <v>5</v>
          </cell>
          <cell r="AB142">
            <v>0</v>
          </cell>
          <cell r="AC142">
            <v>4.32</v>
          </cell>
          <cell r="AD142">
            <v>0</v>
          </cell>
          <cell r="AE142">
            <v>0</v>
          </cell>
          <cell r="AF142">
            <v>0</v>
          </cell>
          <cell r="AG142">
            <v>0</v>
          </cell>
          <cell r="AH142" t="e">
            <v>#VALUE!</v>
          </cell>
          <cell r="AI142">
            <v>0</v>
          </cell>
          <cell r="AJ142">
            <v>0</v>
          </cell>
          <cell r="AK142">
            <v>0</v>
          </cell>
          <cell r="AL142">
            <v>0</v>
          </cell>
          <cell r="AM142">
            <v>0</v>
          </cell>
          <cell r="AN142">
            <v>0</v>
          </cell>
          <cell r="AO142">
            <v>0</v>
          </cell>
          <cell r="AP142">
            <v>0</v>
          </cell>
          <cell r="AQ142">
            <v>0</v>
          </cell>
          <cell r="AR142">
            <v>0</v>
          </cell>
          <cell r="AS142">
            <v>0</v>
          </cell>
          <cell r="AT142">
            <v>0</v>
          </cell>
          <cell r="AU142">
            <v>4.32</v>
          </cell>
          <cell r="AV142">
            <v>20</v>
          </cell>
          <cell r="AW142">
            <v>0</v>
          </cell>
          <cell r="AX142">
            <v>0</v>
          </cell>
        </row>
        <row r="143">
          <cell r="F143">
            <v>1606</v>
          </cell>
          <cell r="G143" t="str">
            <v>51010000226478</v>
          </cell>
          <cell r="H143" t="str">
            <v>Nhà Xuất bản Đại học Vinh</v>
          </cell>
          <cell r="I143">
            <v>0</v>
          </cell>
          <cell r="J143" t="str">
            <v>Nữ</v>
          </cell>
          <cell r="K143">
            <v>1984</v>
          </cell>
          <cell r="L143">
            <v>30793</v>
          </cell>
          <cell r="M143">
            <v>38</v>
          </cell>
          <cell r="N143" t="str">
            <v>Kinh</v>
          </cell>
          <cell r="O143">
            <v>40400</v>
          </cell>
          <cell r="P143">
            <v>43824</v>
          </cell>
          <cell r="Q143" t="str">
            <v>Trường Đại học Vinh</v>
          </cell>
          <cell r="R143" t="str">
            <v>BC</v>
          </cell>
          <cell r="S143">
            <v>0</v>
          </cell>
          <cell r="T143">
            <v>0</v>
          </cell>
          <cell r="U143">
            <v>0</v>
          </cell>
          <cell r="V143" t="str">
            <v>01.003</v>
          </cell>
          <cell r="W143" t="str">
            <v>Chuyên viên</v>
          </cell>
          <cell r="X143">
            <v>0</v>
          </cell>
          <cell r="Y143">
            <v>0</v>
          </cell>
          <cell r="Z143">
            <v>0</v>
          </cell>
          <cell r="AA143">
            <v>4</v>
          </cell>
          <cell r="AB143">
            <v>0</v>
          </cell>
          <cell r="AC143">
            <v>3.33</v>
          </cell>
          <cell r="AD143">
            <v>0</v>
          </cell>
          <cell r="AE143">
            <v>0</v>
          </cell>
          <cell r="AF143">
            <v>0</v>
          </cell>
          <cell r="AG143">
            <v>0</v>
          </cell>
          <cell r="AH143" t="e">
            <v>#VALUE!</v>
          </cell>
          <cell r="AI143">
            <v>0</v>
          </cell>
          <cell r="AJ143">
            <v>0</v>
          </cell>
          <cell r="AK143">
            <v>0</v>
          </cell>
          <cell r="AL143">
            <v>0</v>
          </cell>
          <cell r="AM143">
            <v>0</v>
          </cell>
          <cell r="AN143">
            <v>0</v>
          </cell>
          <cell r="AO143">
            <v>0</v>
          </cell>
          <cell r="AP143">
            <v>0</v>
          </cell>
          <cell r="AQ143">
            <v>0</v>
          </cell>
          <cell r="AR143">
            <v>0</v>
          </cell>
          <cell r="AS143">
            <v>0</v>
          </cell>
          <cell r="AT143">
            <v>0</v>
          </cell>
          <cell r="AU143">
            <v>3.33</v>
          </cell>
          <cell r="AV143">
            <v>20</v>
          </cell>
          <cell r="AW143">
            <v>0</v>
          </cell>
          <cell r="AX143">
            <v>0</v>
          </cell>
        </row>
        <row r="144">
          <cell r="F144">
            <v>1637</v>
          </cell>
          <cell r="G144" t="str">
            <v>51010000189702</v>
          </cell>
          <cell r="H144" t="str">
            <v>Phòng Công tác chính trị - Học sinh, sinh viên</v>
          </cell>
          <cell r="I144" t="str">
            <v>Khoa Ngữ văn</v>
          </cell>
          <cell r="J144" t="str">
            <v>Nữ</v>
          </cell>
          <cell r="K144">
            <v>1978</v>
          </cell>
          <cell r="L144">
            <v>28753</v>
          </cell>
          <cell r="M144">
            <v>44</v>
          </cell>
          <cell r="N144" t="str">
            <v>Kinh</v>
          </cell>
          <cell r="O144">
            <v>35445</v>
          </cell>
          <cell r="P144">
            <v>37174</v>
          </cell>
          <cell r="Q144" t="str">
            <v>Nam Đàn</v>
          </cell>
          <cell r="R144" t="str">
            <v>BC</v>
          </cell>
          <cell r="S144">
            <v>0</v>
          </cell>
          <cell r="T144">
            <v>0</v>
          </cell>
          <cell r="U144">
            <v>0</v>
          </cell>
          <cell r="V144" t="str">
            <v>V.07.01.03</v>
          </cell>
          <cell r="W144" t="str">
            <v>Giảng viên (hạng III)</v>
          </cell>
          <cell r="X144" t="str">
            <v>Trưởng phòng</v>
          </cell>
          <cell r="Y144">
            <v>0</v>
          </cell>
          <cell r="Z144" t="str">
            <v>Bí thư CB</v>
          </cell>
          <cell r="AA144">
            <v>7</v>
          </cell>
          <cell r="AB144">
            <v>0.5</v>
          </cell>
          <cell r="AC144">
            <v>4.32</v>
          </cell>
          <cell r="AD144">
            <v>0</v>
          </cell>
          <cell r="AE144">
            <v>0</v>
          </cell>
          <cell r="AF144">
            <v>0</v>
          </cell>
          <cell r="AG144">
            <v>0</v>
          </cell>
          <cell r="AH144" t="e">
            <v>#VALUE!</v>
          </cell>
          <cell r="AI144">
            <v>0</v>
          </cell>
          <cell r="AJ144">
            <v>0</v>
          </cell>
          <cell r="AK144">
            <v>0</v>
          </cell>
          <cell r="AL144">
            <v>0</v>
          </cell>
          <cell r="AM144">
            <v>0</v>
          </cell>
          <cell r="AN144">
            <v>0</v>
          </cell>
          <cell r="AO144">
            <v>9</v>
          </cell>
          <cell r="AP144">
            <v>0</v>
          </cell>
          <cell r="AQ144">
            <v>0</v>
          </cell>
          <cell r="AR144">
            <v>0</v>
          </cell>
          <cell r="AS144">
            <v>0</v>
          </cell>
          <cell r="AT144">
            <v>0.43380000000000002</v>
          </cell>
          <cell r="AU144">
            <v>5.2538</v>
          </cell>
          <cell r="AV144">
            <v>40</v>
          </cell>
          <cell r="AW144">
            <v>0</v>
          </cell>
          <cell r="AX144">
            <v>0</v>
          </cell>
        </row>
        <row r="145">
          <cell r="F145">
            <v>2179</v>
          </cell>
          <cell r="G145" t="str">
            <v>51010000497140</v>
          </cell>
          <cell r="H145" t="str">
            <v>Phòng Công tác chính trị - Học sinh, sinh viên</v>
          </cell>
          <cell r="I145" t="str">
            <v>Tổ Quản lý sinh viên</v>
          </cell>
          <cell r="J145" t="str">
            <v>Nam</v>
          </cell>
          <cell r="K145">
            <v>1986</v>
          </cell>
          <cell r="L145">
            <v>31545</v>
          </cell>
          <cell r="M145">
            <v>36</v>
          </cell>
          <cell r="N145" t="str">
            <v>Kinh</v>
          </cell>
          <cell r="O145">
            <v>0</v>
          </cell>
          <cell r="P145">
            <v>0</v>
          </cell>
          <cell r="Q145">
            <v>0</v>
          </cell>
          <cell r="R145" t="str">
            <v>HĐDH</v>
          </cell>
          <cell r="S145">
            <v>0</v>
          </cell>
          <cell r="T145">
            <v>0</v>
          </cell>
          <cell r="U145">
            <v>0</v>
          </cell>
          <cell r="V145" t="str">
            <v>01.003</v>
          </cell>
          <cell r="W145" t="str">
            <v>Chuyên viên</v>
          </cell>
          <cell r="X145">
            <v>0</v>
          </cell>
          <cell r="Y145">
            <v>0</v>
          </cell>
          <cell r="Z145">
            <v>0</v>
          </cell>
          <cell r="AA145">
            <v>4</v>
          </cell>
          <cell r="AB145">
            <v>0</v>
          </cell>
          <cell r="AC145">
            <v>2.67</v>
          </cell>
          <cell r="AD145">
            <v>0</v>
          </cell>
          <cell r="AE145">
            <v>0</v>
          </cell>
          <cell r="AF145">
            <v>0</v>
          </cell>
          <cell r="AG145">
            <v>0</v>
          </cell>
          <cell r="AH145" t="e">
            <v>#VALUE!</v>
          </cell>
          <cell r="AI145">
            <v>0</v>
          </cell>
          <cell r="AJ145">
            <v>0</v>
          </cell>
          <cell r="AK145">
            <v>0</v>
          </cell>
          <cell r="AL145">
            <v>0</v>
          </cell>
          <cell r="AM145">
            <v>0</v>
          </cell>
          <cell r="AN145">
            <v>0</v>
          </cell>
          <cell r="AO145">
            <v>0</v>
          </cell>
          <cell r="AP145">
            <v>0</v>
          </cell>
          <cell r="AQ145">
            <v>0</v>
          </cell>
          <cell r="AR145">
            <v>0</v>
          </cell>
          <cell r="AS145">
            <v>0</v>
          </cell>
          <cell r="AT145">
            <v>0</v>
          </cell>
          <cell r="AU145">
            <v>2.67</v>
          </cell>
          <cell r="AV145">
            <v>20</v>
          </cell>
          <cell r="AW145">
            <v>0</v>
          </cell>
          <cell r="AX145">
            <v>0</v>
          </cell>
        </row>
        <row r="146">
          <cell r="F146">
            <v>2098</v>
          </cell>
          <cell r="G146" t="str">
            <v>51010000467611</v>
          </cell>
          <cell r="H146" t="str">
            <v>Phòng Công tác chính trị - Học sinh, sinh viên</v>
          </cell>
          <cell r="I146" t="str">
            <v>Tổ Quản lý sinh viên</v>
          </cell>
          <cell r="J146" t="str">
            <v>Nữ</v>
          </cell>
          <cell r="K146">
            <v>1988</v>
          </cell>
          <cell r="L146">
            <v>32149</v>
          </cell>
          <cell r="M146">
            <v>34</v>
          </cell>
          <cell r="N146" t="str">
            <v>Kinh</v>
          </cell>
          <cell r="O146">
            <v>41550</v>
          </cell>
          <cell r="P146">
            <v>43966</v>
          </cell>
          <cell r="Q146" t="str">
            <v>Trường Đại học Vinh</v>
          </cell>
          <cell r="R146" t="str">
            <v>BC</v>
          </cell>
          <cell r="S146">
            <v>0</v>
          </cell>
          <cell r="T146">
            <v>0</v>
          </cell>
          <cell r="U146">
            <v>0</v>
          </cell>
          <cell r="V146" t="str">
            <v>01.003</v>
          </cell>
          <cell r="W146" t="str">
            <v>Chuyên viên</v>
          </cell>
          <cell r="X146">
            <v>0</v>
          </cell>
          <cell r="Y146">
            <v>0</v>
          </cell>
          <cell r="Z146">
            <v>0</v>
          </cell>
          <cell r="AA146">
            <v>4</v>
          </cell>
          <cell r="AB146">
            <v>0</v>
          </cell>
          <cell r="AC146">
            <v>3</v>
          </cell>
          <cell r="AD146">
            <v>0</v>
          </cell>
          <cell r="AE146">
            <v>0</v>
          </cell>
          <cell r="AF146">
            <v>0</v>
          </cell>
          <cell r="AG146">
            <v>0</v>
          </cell>
          <cell r="AH146" t="e">
            <v>#VALUE!</v>
          </cell>
          <cell r="AI146">
            <v>0</v>
          </cell>
          <cell r="AJ146">
            <v>0</v>
          </cell>
          <cell r="AK146">
            <v>0</v>
          </cell>
          <cell r="AL146">
            <v>0</v>
          </cell>
          <cell r="AM146">
            <v>0</v>
          </cell>
          <cell r="AN146">
            <v>0</v>
          </cell>
          <cell r="AO146">
            <v>0</v>
          </cell>
          <cell r="AP146">
            <v>0</v>
          </cell>
          <cell r="AQ146">
            <v>0</v>
          </cell>
          <cell r="AR146">
            <v>0</v>
          </cell>
          <cell r="AS146">
            <v>0</v>
          </cell>
          <cell r="AT146">
            <v>0</v>
          </cell>
          <cell r="AU146">
            <v>3</v>
          </cell>
          <cell r="AV146">
            <v>20</v>
          </cell>
          <cell r="AW146">
            <v>0</v>
          </cell>
          <cell r="AX146">
            <v>0</v>
          </cell>
        </row>
        <row r="147">
          <cell r="F147">
            <v>2572</v>
          </cell>
          <cell r="G147" t="str">
            <v>51010001415376</v>
          </cell>
          <cell r="H147" t="str">
            <v>Phòng Công tác chính trị - Học sinh, sinh viên</v>
          </cell>
          <cell r="I147">
            <v>0</v>
          </cell>
          <cell r="J147" t="str">
            <v>Nam</v>
          </cell>
          <cell r="K147">
            <v>1994</v>
          </cell>
          <cell r="L147">
            <v>34380</v>
          </cell>
          <cell r="M147">
            <v>28</v>
          </cell>
          <cell r="N147" t="str">
            <v>Kinh</v>
          </cell>
          <cell r="O147">
            <v>43320</v>
          </cell>
          <cell r="P147">
            <v>43824</v>
          </cell>
          <cell r="Q147" t="str">
            <v>Trường Đại học Vinh</v>
          </cell>
          <cell r="R147" t="str">
            <v>BC</v>
          </cell>
          <cell r="S147">
            <v>0</v>
          </cell>
          <cell r="T147">
            <v>0</v>
          </cell>
          <cell r="U147">
            <v>0</v>
          </cell>
          <cell r="V147" t="str">
            <v>01.003</v>
          </cell>
          <cell r="W147" t="str">
            <v>Chuyên viên</v>
          </cell>
          <cell r="X147">
            <v>0</v>
          </cell>
          <cell r="Y147">
            <v>0</v>
          </cell>
          <cell r="Z147">
            <v>0</v>
          </cell>
          <cell r="AA147">
            <v>4</v>
          </cell>
          <cell r="AB147">
            <v>0</v>
          </cell>
          <cell r="AC147">
            <v>2.34</v>
          </cell>
          <cell r="AD147">
            <v>0</v>
          </cell>
          <cell r="AE147">
            <v>0</v>
          </cell>
          <cell r="AF147">
            <v>0</v>
          </cell>
          <cell r="AG147">
            <v>0</v>
          </cell>
          <cell r="AH147" t="e">
            <v>#VALUE!</v>
          </cell>
          <cell r="AI147">
            <v>0</v>
          </cell>
          <cell r="AJ147">
            <v>0</v>
          </cell>
          <cell r="AK147">
            <v>0</v>
          </cell>
          <cell r="AL147">
            <v>0</v>
          </cell>
          <cell r="AM147">
            <v>0</v>
          </cell>
          <cell r="AN147">
            <v>0</v>
          </cell>
          <cell r="AO147">
            <v>0</v>
          </cell>
          <cell r="AP147">
            <v>0</v>
          </cell>
          <cell r="AQ147">
            <v>0</v>
          </cell>
          <cell r="AR147">
            <v>0</v>
          </cell>
          <cell r="AS147">
            <v>0</v>
          </cell>
          <cell r="AT147">
            <v>0</v>
          </cell>
          <cell r="AU147">
            <v>2.34</v>
          </cell>
          <cell r="AV147">
            <v>20</v>
          </cell>
          <cell r="AW147">
            <v>0</v>
          </cell>
          <cell r="AX147">
            <v>0</v>
          </cell>
        </row>
        <row r="148">
          <cell r="F148">
            <v>1865</v>
          </cell>
          <cell r="G148" t="str">
            <v>51010000306866</v>
          </cell>
          <cell r="H148" t="str">
            <v>Phòng Công tác chính trị - Học sinh, sinh viên</v>
          </cell>
          <cell r="I148">
            <v>0</v>
          </cell>
          <cell r="J148" t="str">
            <v>Nam</v>
          </cell>
          <cell r="K148">
            <v>1986</v>
          </cell>
          <cell r="L148">
            <v>31578</v>
          </cell>
          <cell r="M148">
            <v>36</v>
          </cell>
          <cell r="N148" t="str">
            <v>Kinh</v>
          </cell>
          <cell r="O148">
            <v>40831</v>
          </cell>
          <cell r="P148">
            <v>43966</v>
          </cell>
          <cell r="Q148" t="str">
            <v>Trường Đại học Vinh</v>
          </cell>
          <cell r="R148" t="str">
            <v>BC</v>
          </cell>
          <cell r="S148">
            <v>0</v>
          </cell>
          <cell r="T148">
            <v>0</v>
          </cell>
          <cell r="U148">
            <v>0</v>
          </cell>
          <cell r="V148" t="str">
            <v>13.096</v>
          </cell>
          <cell r="W148" t="str">
            <v>Kỹ thuật viên</v>
          </cell>
          <cell r="X148">
            <v>0</v>
          </cell>
          <cell r="Y148">
            <v>0</v>
          </cell>
          <cell r="Z148">
            <v>0</v>
          </cell>
          <cell r="AA148">
            <v>3.5</v>
          </cell>
          <cell r="AB148">
            <v>0</v>
          </cell>
          <cell r="AC148">
            <v>2.66</v>
          </cell>
          <cell r="AD148">
            <v>2.8600000000000003</v>
          </cell>
          <cell r="AE148" t="str">
            <v>1679/QĐ-ĐHV</v>
          </cell>
          <cell r="AF148">
            <v>44666</v>
          </cell>
          <cell r="AG148">
            <v>44652</v>
          </cell>
          <cell r="AH148" t="e">
            <v>#VALUE!</v>
          </cell>
          <cell r="AI148">
            <v>0</v>
          </cell>
          <cell r="AJ148">
            <v>0</v>
          </cell>
          <cell r="AK148">
            <v>0</v>
          </cell>
          <cell r="AL148">
            <v>0</v>
          </cell>
          <cell r="AM148">
            <v>0</v>
          </cell>
          <cell r="AN148">
            <v>0</v>
          </cell>
          <cell r="AO148">
            <v>0</v>
          </cell>
          <cell r="AP148">
            <v>0</v>
          </cell>
          <cell r="AQ148">
            <v>0</v>
          </cell>
          <cell r="AR148">
            <v>0</v>
          </cell>
          <cell r="AS148">
            <v>0</v>
          </cell>
          <cell r="AT148">
            <v>0</v>
          </cell>
          <cell r="AU148">
            <v>2.66</v>
          </cell>
          <cell r="AV148">
            <v>20</v>
          </cell>
          <cell r="AW148">
            <v>0</v>
          </cell>
          <cell r="AX148">
            <v>0</v>
          </cell>
        </row>
        <row r="149">
          <cell r="F149">
            <v>1029</v>
          </cell>
          <cell r="G149" t="str">
            <v>51010000306617</v>
          </cell>
          <cell r="H149" t="str">
            <v>Phòng Công tác chính trị - Học sinh, sinh viên</v>
          </cell>
          <cell r="I149">
            <v>0</v>
          </cell>
          <cell r="J149" t="str">
            <v>Nam</v>
          </cell>
          <cell r="K149">
            <v>1985</v>
          </cell>
          <cell r="L149">
            <v>31290</v>
          </cell>
          <cell r="M149">
            <v>37</v>
          </cell>
          <cell r="N149" t="str">
            <v>Kinh</v>
          </cell>
          <cell r="O149">
            <v>40940</v>
          </cell>
          <cell r="P149">
            <v>43824</v>
          </cell>
          <cell r="Q149" t="str">
            <v>Trường Đại học Vinh</v>
          </cell>
          <cell r="R149" t="str">
            <v>BC</v>
          </cell>
          <cell r="S149">
            <v>0</v>
          </cell>
          <cell r="T149">
            <v>0</v>
          </cell>
          <cell r="U149">
            <v>0</v>
          </cell>
          <cell r="V149" t="str">
            <v>01.003</v>
          </cell>
          <cell r="W149" t="str">
            <v>Chuyên viên</v>
          </cell>
          <cell r="X149">
            <v>0</v>
          </cell>
          <cell r="Y149">
            <v>0</v>
          </cell>
          <cell r="Z149" t="str">
            <v>CT CĐBP</v>
          </cell>
          <cell r="AA149">
            <v>5</v>
          </cell>
          <cell r="AB149">
            <v>0</v>
          </cell>
          <cell r="AC149">
            <v>3</v>
          </cell>
          <cell r="AD149">
            <v>0</v>
          </cell>
          <cell r="AE149">
            <v>0</v>
          </cell>
          <cell r="AF149">
            <v>0</v>
          </cell>
          <cell r="AG149">
            <v>0</v>
          </cell>
          <cell r="AH149" t="e">
            <v>#VALUE!</v>
          </cell>
          <cell r="AI149">
            <v>0</v>
          </cell>
          <cell r="AJ149">
            <v>0</v>
          </cell>
          <cell r="AK149">
            <v>0</v>
          </cell>
          <cell r="AL149">
            <v>0</v>
          </cell>
          <cell r="AM149">
            <v>0</v>
          </cell>
          <cell r="AN149">
            <v>0</v>
          </cell>
          <cell r="AO149">
            <v>0</v>
          </cell>
          <cell r="AP149">
            <v>0</v>
          </cell>
          <cell r="AQ149">
            <v>0</v>
          </cell>
          <cell r="AR149">
            <v>0</v>
          </cell>
          <cell r="AS149">
            <v>0</v>
          </cell>
          <cell r="AT149">
            <v>0</v>
          </cell>
          <cell r="AU149">
            <v>3</v>
          </cell>
          <cell r="AV149">
            <v>20</v>
          </cell>
          <cell r="AW149">
            <v>0</v>
          </cell>
          <cell r="AX149">
            <v>0</v>
          </cell>
        </row>
        <row r="150">
          <cell r="F150">
            <v>1384</v>
          </cell>
          <cell r="G150" t="str">
            <v>51010000310584</v>
          </cell>
          <cell r="H150" t="str">
            <v>Phòng Công tác chính trị - Học sinh, sinh viên</v>
          </cell>
          <cell r="I150">
            <v>0</v>
          </cell>
          <cell r="J150" t="str">
            <v>Nam</v>
          </cell>
          <cell r="K150">
            <v>1989</v>
          </cell>
          <cell r="L150">
            <v>32791</v>
          </cell>
          <cell r="M150">
            <v>33</v>
          </cell>
          <cell r="N150" t="str">
            <v>Kinh</v>
          </cell>
          <cell r="O150">
            <v>40910</v>
          </cell>
          <cell r="P150" t="str">
            <v xml:space="preserve">  -   -</v>
          </cell>
          <cell r="Q150">
            <v>0</v>
          </cell>
          <cell r="R150" t="str">
            <v>BC</v>
          </cell>
          <cell r="S150">
            <v>0</v>
          </cell>
          <cell r="T150">
            <v>0</v>
          </cell>
          <cell r="U150">
            <v>0</v>
          </cell>
          <cell r="V150" t="str">
            <v>01.003</v>
          </cell>
          <cell r="W150" t="str">
            <v>Chuyên viên</v>
          </cell>
          <cell r="X150" t="str">
            <v>Phó Trưởng phòng</v>
          </cell>
          <cell r="Y150">
            <v>0</v>
          </cell>
          <cell r="Z150">
            <v>0</v>
          </cell>
          <cell r="AA150">
            <v>6</v>
          </cell>
          <cell r="AB150">
            <v>0.4</v>
          </cell>
          <cell r="AC150">
            <v>3.33</v>
          </cell>
          <cell r="AD150">
            <v>0</v>
          </cell>
          <cell r="AE150">
            <v>0</v>
          </cell>
          <cell r="AF150">
            <v>0</v>
          </cell>
          <cell r="AG150">
            <v>0</v>
          </cell>
          <cell r="AH150" t="e">
            <v>#VALUE!</v>
          </cell>
          <cell r="AI150">
            <v>0</v>
          </cell>
          <cell r="AJ150">
            <v>0</v>
          </cell>
          <cell r="AK150">
            <v>0</v>
          </cell>
          <cell r="AL150">
            <v>0</v>
          </cell>
          <cell r="AM150">
            <v>0</v>
          </cell>
          <cell r="AN150">
            <v>0</v>
          </cell>
          <cell r="AO150">
            <v>0</v>
          </cell>
          <cell r="AP150">
            <v>0</v>
          </cell>
          <cell r="AQ150">
            <v>0</v>
          </cell>
          <cell r="AR150">
            <v>0</v>
          </cell>
          <cell r="AS150">
            <v>0</v>
          </cell>
          <cell r="AT150">
            <v>0</v>
          </cell>
          <cell r="AU150">
            <v>3.73</v>
          </cell>
          <cell r="AV150">
            <v>20</v>
          </cell>
          <cell r="AW150">
            <v>0</v>
          </cell>
          <cell r="AX150">
            <v>0</v>
          </cell>
        </row>
        <row r="151">
          <cell r="F151">
            <v>2096</v>
          </cell>
          <cell r="G151" t="str">
            <v>51010000464913</v>
          </cell>
          <cell r="H151" t="str">
            <v>Phòng Công tác chính trị - Học sinh, sinh viên</v>
          </cell>
          <cell r="I151">
            <v>0</v>
          </cell>
          <cell r="J151" t="str">
            <v>Nam</v>
          </cell>
          <cell r="K151">
            <v>1989</v>
          </cell>
          <cell r="L151">
            <v>32782</v>
          </cell>
          <cell r="M151">
            <v>33</v>
          </cell>
          <cell r="N151" t="str">
            <v>Kinh</v>
          </cell>
          <cell r="O151">
            <v>41548</v>
          </cell>
          <cell r="P151">
            <v>43283</v>
          </cell>
          <cell r="Q151" t="str">
            <v>Trường Đại học Vinh</v>
          </cell>
          <cell r="R151" t="str">
            <v>BC</v>
          </cell>
          <cell r="S151">
            <v>0</v>
          </cell>
          <cell r="T151">
            <v>0</v>
          </cell>
          <cell r="U151">
            <v>0</v>
          </cell>
          <cell r="V151" t="str">
            <v>01.003</v>
          </cell>
          <cell r="W151" t="str">
            <v>Chuyên viên</v>
          </cell>
          <cell r="X151">
            <v>0</v>
          </cell>
          <cell r="Y151">
            <v>0</v>
          </cell>
          <cell r="Z151">
            <v>0</v>
          </cell>
          <cell r="AA151">
            <v>4</v>
          </cell>
          <cell r="AB151">
            <v>0</v>
          </cell>
          <cell r="AC151">
            <v>3</v>
          </cell>
          <cell r="AD151">
            <v>0</v>
          </cell>
          <cell r="AE151">
            <v>0</v>
          </cell>
          <cell r="AF151">
            <v>0</v>
          </cell>
          <cell r="AG151">
            <v>0</v>
          </cell>
          <cell r="AH151" t="e">
            <v>#VALUE!</v>
          </cell>
          <cell r="AI151">
            <v>0</v>
          </cell>
          <cell r="AJ151">
            <v>0</v>
          </cell>
          <cell r="AK151">
            <v>0</v>
          </cell>
          <cell r="AL151">
            <v>0</v>
          </cell>
          <cell r="AM151">
            <v>0</v>
          </cell>
          <cell r="AN151">
            <v>0</v>
          </cell>
          <cell r="AO151">
            <v>0</v>
          </cell>
          <cell r="AP151">
            <v>0</v>
          </cell>
          <cell r="AQ151">
            <v>0</v>
          </cell>
          <cell r="AR151">
            <v>0</v>
          </cell>
          <cell r="AS151">
            <v>0</v>
          </cell>
          <cell r="AT151">
            <v>0</v>
          </cell>
          <cell r="AU151">
            <v>3</v>
          </cell>
          <cell r="AV151">
            <v>20</v>
          </cell>
          <cell r="AW151">
            <v>0</v>
          </cell>
          <cell r="AX151">
            <v>0</v>
          </cell>
        </row>
        <row r="152">
          <cell r="F152">
            <v>2458</v>
          </cell>
          <cell r="G152" t="str">
            <v>51010000782837</v>
          </cell>
          <cell r="H152" t="str">
            <v>Phòng Công tác chính trị - Học sinh, sinh viên</v>
          </cell>
          <cell r="I152">
            <v>0</v>
          </cell>
          <cell r="J152" t="str">
            <v>Nữ</v>
          </cell>
          <cell r="K152">
            <v>1990</v>
          </cell>
          <cell r="L152">
            <v>33064</v>
          </cell>
          <cell r="M152">
            <v>32</v>
          </cell>
          <cell r="N152" t="str">
            <v>Kinh</v>
          </cell>
          <cell r="O152">
            <v>42367</v>
          </cell>
          <cell r="P152">
            <v>43966</v>
          </cell>
          <cell r="Q152" t="str">
            <v>Trường Đại học Vinh</v>
          </cell>
          <cell r="R152" t="str">
            <v>BC</v>
          </cell>
          <cell r="S152">
            <v>0</v>
          </cell>
          <cell r="T152">
            <v>0</v>
          </cell>
          <cell r="U152">
            <v>0</v>
          </cell>
          <cell r="V152" t="str">
            <v>01.003</v>
          </cell>
          <cell r="W152" t="str">
            <v>Chuyên viên</v>
          </cell>
          <cell r="X152">
            <v>0</v>
          </cell>
          <cell r="Y152">
            <v>0</v>
          </cell>
          <cell r="Z152">
            <v>0</v>
          </cell>
          <cell r="AA152">
            <v>4</v>
          </cell>
          <cell r="AB152">
            <v>0</v>
          </cell>
          <cell r="AC152">
            <v>2.67</v>
          </cell>
          <cell r="AD152">
            <v>0</v>
          </cell>
          <cell r="AE152">
            <v>0</v>
          </cell>
          <cell r="AF152">
            <v>0</v>
          </cell>
          <cell r="AG152">
            <v>0</v>
          </cell>
          <cell r="AH152" t="e">
            <v>#VALUE!</v>
          </cell>
          <cell r="AI152">
            <v>0</v>
          </cell>
          <cell r="AJ152">
            <v>0</v>
          </cell>
          <cell r="AK152">
            <v>0</v>
          </cell>
          <cell r="AL152">
            <v>0</v>
          </cell>
          <cell r="AM152">
            <v>0</v>
          </cell>
          <cell r="AN152">
            <v>0</v>
          </cell>
          <cell r="AO152">
            <v>0</v>
          </cell>
          <cell r="AP152">
            <v>0</v>
          </cell>
          <cell r="AQ152">
            <v>0</v>
          </cell>
          <cell r="AR152">
            <v>0</v>
          </cell>
          <cell r="AS152">
            <v>0</v>
          </cell>
          <cell r="AT152">
            <v>0</v>
          </cell>
          <cell r="AU152">
            <v>2.67</v>
          </cell>
          <cell r="AV152">
            <v>20</v>
          </cell>
          <cell r="AW152">
            <v>0</v>
          </cell>
          <cell r="AX152">
            <v>0</v>
          </cell>
        </row>
        <row r="153">
          <cell r="F153">
            <v>1446</v>
          </cell>
          <cell r="G153" t="str">
            <v>51010000286436</v>
          </cell>
          <cell r="H153" t="str">
            <v>Phòng Đào tạo</v>
          </cell>
          <cell r="I153" t="str">
            <v>Công nghệ Sinh học - Môi trường</v>
          </cell>
          <cell r="J153" t="str">
            <v>Nam</v>
          </cell>
          <cell r="K153">
            <v>1978</v>
          </cell>
          <cell r="L153">
            <v>28731</v>
          </cell>
          <cell r="M153">
            <v>44</v>
          </cell>
          <cell r="N153" t="str">
            <v>Kinh</v>
          </cell>
          <cell r="O153">
            <v>37712</v>
          </cell>
          <cell r="P153">
            <v>38587</v>
          </cell>
          <cell r="Q153" t="str">
            <v>Trường Đại học Vinh</v>
          </cell>
          <cell r="R153" t="str">
            <v>BC</v>
          </cell>
          <cell r="S153">
            <v>0</v>
          </cell>
          <cell r="T153">
            <v>0</v>
          </cell>
          <cell r="U153">
            <v>0</v>
          </cell>
          <cell r="V153" t="str">
            <v>V.07.01.02</v>
          </cell>
          <cell r="W153" t="str">
            <v>Giảng viên chính (hạng II)</v>
          </cell>
          <cell r="X153" t="str">
            <v>Trưởng phòng</v>
          </cell>
          <cell r="Y153">
            <v>0</v>
          </cell>
          <cell r="Z153" t="str">
            <v>Bí thư CB</v>
          </cell>
          <cell r="AA153">
            <v>7</v>
          </cell>
          <cell r="AB153">
            <v>0.5</v>
          </cell>
          <cell r="AC153">
            <v>4.74</v>
          </cell>
          <cell r="AD153">
            <v>0</v>
          </cell>
          <cell r="AE153">
            <v>0</v>
          </cell>
          <cell r="AF153">
            <v>0</v>
          </cell>
          <cell r="AG153">
            <v>0</v>
          </cell>
          <cell r="AH153" t="e">
            <v>#VALUE!</v>
          </cell>
          <cell r="AI153">
            <v>0</v>
          </cell>
          <cell r="AJ153">
            <v>0</v>
          </cell>
          <cell r="AK153">
            <v>0</v>
          </cell>
          <cell r="AL153">
            <v>0</v>
          </cell>
          <cell r="AM153">
            <v>0</v>
          </cell>
          <cell r="AN153">
            <v>0</v>
          </cell>
          <cell r="AO153">
            <v>13</v>
          </cell>
          <cell r="AP153">
            <v>14</v>
          </cell>
          <cell r="AQ153" t="str">
            <v>1678/QĐ-ĐHV</v>
          </cell>
          <cell r="AR153">
            <v>44652</v>
          </cell>
          <cell r="AS153">
            <v>44652</v>
          </cell>
          <cell r="AT153">
            <v>0.68120000000000003</v>
          </cell>
          <cell r="AU153">
            <v>5.9212000000000007</v>
          </cell>
          <cell r="AV153">
            <v>40</v>
          </cell>
          <cell r="AW153">
            <v>0</v>
          </cell>
          <cell r="AX153">
            <v>0</v>
          </cell>
        </row>
        <row r="154">
          <cell r="F154">
            <v>1445</v>
          </cell>
          <cell r="G154" t="str">
            <v>51010000374216</v>
          </cell>
          <cell r="H154" t="str">
            <v>Phòng Đào tạo</v>
          </cell>
          <cell r="I154" t="str">
            <v>Công nghệ Sinh học - Môi trường</v>
          </cell>
          <cell r="J154" t="str">
            <v>Nam</v>
          </cell>
          <cell r="K154">
            <v>1974</v>
          </cell>
          <cell r="L154">
            <v>27161</v>
          </cell>
          <cell r="M154">
            <v>48</v>
          </cell>
          <cell r="N154" t="str">
            <v>Kinh</v>
          </cell>
          <cell r="O154">
            <v>37408</v>
          </cell>
          <cell r="P154">
            <v>37708</v>
          </cell>
          <cell r="Q154" t="str">
            <v>Trường Đại học Vinh</v>
          </cell>
          <cell r="R154" t="str">
            <v>BC</v>
          </cell>
          <cell r="S154">
            <v>0</v>
          </cell>
          <cell r="T154">
            <v>0</v>
          </cell>
          <cell r="U154">
            <v>0</v>
          </cell>
          <cell r="V154" t="str">
            <v>V.07.01.02</v>
          </cell>
          <cell r="W154" t="str">
            <v>Giảng viên chính (hạng II)</v>
          </cell>
          <cell r="X154" t="str">
            <v>Phó Trưởng phòng</v>
          </cell>
          <cell r="Y154">
            <v>0</v>
          </cell>
          <cell r="Z154">
            <v>0</v>
          </cell>
          <cell r="AA154">
            <v>6</v>
          </cell>
          <cell r="AB154">
            <v>0.4</v>
          </cell>
          <cell r="AC154">
            <v>4.74</v>
          </cell>
          <cell r="AD154">
            <v>0</v>
          </cell>
          <cell r="AE154">
            <v>0</v>
          </cell>
          <cell r="AF154">
            <v>0</v>
          </cell>
          <cell r="AG154">
            <v>0</v>
          </cell>
          <cell r="AH154" t="e">
            <v>#VALUE!</v>
          </cell>
          <cell r="AI154">
            <v>0</v>
          </cell>
          <cell r="AJ154">
            <v>0</v>
          </cell>
          <cell r="AK154">
            <v>0</v>
          </cell>
          <cell r="AL154">
            <v>0</v>
          </cell>
          <cell r="AM154">
            <v>0</v>
          </cell>
          <cell r="AN154">
            <v>0</v>
          </cell>
          <cell r="AO154">
            <v>14</v>
          </cell>
          <cell r="AP154">
            <v>15</v>
          </cell>
          <cell r="AQ154" t="str">
            <v>1678/QĐ-ĐHV</v>
          </cell>
          <cell r="AR154">
            <v>44713</v>
          </cell>
          <cell r="AS154">
            <v>44713</v>
          </cell>
          <cell r="AT154">
            <v>0.71960000000000013</v>
          </cell>
          <cell r="AU154">
            <v>5.8596000000000004</v>
          </cell>
          <cell r="AV154">
            <v>40</v>
          </cell>
          <cell r="AW154">
            <v>0</v>
          </cell>
          <cell r="AX154">
            <v>0</v>
          </cell>
        </row>
        <row r="155">
          <cell r="F155">
            <v>1939</v>
          </cell>
          <cell r="G155" t="str">
            <v>51010000191406</v>
          </cell>
          <cell r="H155" t="str">
            <v>Phòng Đào tạo</v>
          </cell>
          <cell r="I155" t="str">
            <v>Khoa học môi trường</v>
          </cell>
          <cell r="J155" t="str">
            <v>Nữ</v>
          </cell>
          <cell r="K155">
            <v>1980</v>
          </cell>
          <cell r="L155">
            <v>29240</v>
          </cell>
          <cell r="M155">
            <v>42</v>
          </cell>
          <cell r="N155" t="str">
            <v>Kinh</v>
          </cell>
          <cell r="O155">
            <v>37530</v>
          </cell>
          <cell r="P155">
            <v>38587</v>
          </cell>
          <cell r="Q155" t="str">
            <v>Trường Đại học Vinh</v>
          </cell>
          <cell r="R155" t="str">
            <v>BC</v>
          </cell>
          <cell r="S155">
            <v>0</v>
          </cell>
          <cell r="T155">
            <v>0</v>
          </cell>
          <cell r="U155">
            <v>0</v>
          </cell>
          <cell r="V155" t="str">
            <v>01.003</v>
          </cell>
          <cell r="W155" t="str">
            <v>Chuyên viên</v>
          </cell>
          <cell r="X155">
            <v>0</v>
          </cell>
          <cell r="Y155">
            <v>0</v>
          </cell>
          <cell r="Z155">
            <v>0</v>
          </cell>
          <cell r="AA155">
            <v>4</v>
          </cell>
          <cell r="AB155">
            <v>0</v>
          </cell>
          <cell r="AC155">
            <v>4.6500000000000004</v>
          </cell>
          <cell r="AD155">
            <v>0</v>
          </cell>
          <cell r="AE155">
            <v>0</v>
          </cell>
          <cell r="AF155">
            <v>0</v>
          </cell>
          <cell r="AG155">
            <v>0</v>
          </cell>
          <cell r="AH155" t="e">
            <v>#VALUE!</v>
          </cell>
          <cell r="AI155">
            <v>0</v>
          </cell>
          <cell r="AJ155">
            <v>0</v>
          </cell>
          <cell r="AK155">
            <v>0</v>
          </cell>
          <cell r="AL155">
            <v>0</v>
          </cell>
          <cell r="AM155">
            <v>0</v>
          </cell>
          <cell r="AN155">
            <v>0</v>
          </cell>
          <cell r="AO155">
            <v>0</v>
          </cell>
          <cell r="AP155">
            <v>0</v>
          </cell>
          <cell r="AQ155">
            <v>0</v>
          </cell>
          <cell r="AR155">
            <v>0</v>
          </cell>
          <cell r="AS155">
            <v>0</v>
          </cell>
          <cell r="AT155">
            <v>0</v>
          </cell>
          <cell r="AU155">
            <v>4.6500000000000004</v>
          </cell>
          <cell r="AV155">
            <v>20</v>
          </cell>
          <cell r="AW155">
            <v>0</v>
          </cell>
          <cell r="AX155">
            <v>0</v>
          </cell>
        </row>
        <row r="156">
          <cell r="F156">
            <v>1236</v>
          </cell>
          <cell r="G156" t="str">
            <v>51010000195499</v>
          </cell>
          <cell r="H156" t="str">
            <v>Phòng Đào tạo</v>
          </cell>
          <cell r="I156" t="str">
            <v>Khoa Kinh tế</v>
          </cell>
          <cell r="J156" t="str">
            <v>Nam</v>
          </cell>
          <cell r="K156">
            <v>1979</v>
          </cell>
          <cell r="L156">
            <v>28924</v>
          </cell>
          <cell r="M156">
            <v>43</v>
          </cell>
          <cell r="N156" t="str">
            <v>Kinh</v>
          </cell>
          <cell r="O156">
            <v>37347</v>
          </cell>
          <cell r="P156" t="str">
            <v xml:space="preserve">  -   -</v>
          </cell>
          <cell r="Q156" t="str">
            <v>Trường Đại học Vinh</v>
          </cell>
          <cell r="R156" t="str">
            <v>BC</v>
          </cell>
          <cell r="S156">
            <v>0</v>
          </cell>
          <cell r="T156">
            <v>0</v>
          </cell>
          <cell r="U156">
            <v>0</v>
          </cell>
          <cell r="V156" t="str">
            <v>V.07.01.02</v>
          </cell>
          <cell r="W156" t="str">
            <v>Giảng viên chính (hạng II)</v>
          </cell>
          <cell r="X156">
            <v>0</v>
          </cell>
          <cell r="Y156">
            <v>0</v>
          </cell>
          <cell r="Z156">
            <v>0</v>
          </cell>
          <cell r="AA156">
            <v>5</v>
          </cell>
          <cell r="AB156">
            <v>0</v>
          </cell>
          <cell r="AC156">
            <v>4.4000000000000004</v>
          </cell>
          <cell r="AD156">
            <v>0</v>
          </cell>
          <cell r="AE156">
            <v>0</v>
          </cell>
          <cell r="AF156">
            <v>0</v>
          </cell>
          <cell r="AG156">
            <v>0</v>
          </cell>
          <cell r="AH156" t="e">
            <v>#VALUE!</v>
          </cell>
          <cell r="AI156">
            <v>0</v>
          </cell>
          <cell r="AJ156">
            <v>0</v>
          </cell>
          <cell r="AK156">
            <v>0</v>
          </cell>
          <cell r="AL156">
            <v>0</v>
          </cell>
          <cell r="AM156">
            <v>0</v>
          </cell>
          <cell r="AN156">
            <v>0</v>
          </cell>
          <cell r="AO156">
            <v>16</v>
          </cell>
          <cell r="AP156">
            <v>17</v>
          </cell>
          <cell r="AQ156" t="str">
            <v>1678/QĐ-ĐHV</v>
          </cell>
          <cell r="AR156">
            <v>44652</v>
          </cell>
          <cell r="AS156">
            <v>44652</v>
          </cell>
          <cell r="AT156">
            <v>0.70400000000000007</v>
          </cell>
          <cell r="AU156">
            <v>5.1040000000000001</v>
          </cell>
          <cell r="AV156">
            <v>25</v>
          </cell>
          <cell r="AW156">
            <v>0</v>
          </cell>
          <cell r="AX156">
            <v>0</v>
          </cell>
        </row>
        <row r="157">
          <cell r="F157">
            <v>1611</v>
          </cell>
          <cell r="G157" t="str">
            <v>51010000196775</v>
          </cell>
          <cell r="H157" t="str">
            <v>Phòng Đào tạo</v>
          </cell>
          <cell r="I157" t="str">
            <v>Khoa Vật lý</v>
          </cell>
          <cell r="J157" t="str">
            <v>Nam</v>
          </cell>
          <cell r="K157">
            <v>1974</v>
          </cell>
          <cell r="L157">
            <v>27235</v>
          </cell>
          <cell r="M157">
            <v>48</v>
          </cell>
          <cell r="N157" t="str">
            <v>Kinh</v>
          </cell>
          <cell r="O157">
            <v>37533</v>
          </cell>
          <cell r="P157">
            <v>35034</v>
          </cell>
          <cell r="Q157" t="str">
            <v>Hàng không Việt Nam</v>
          </cell>
          <cell r="R157" t="str">
            <v>BC</v>
          </cell>
          <cell r="S157">
            <v>0</v>
          </cell>
          <cell r="T157">
            <v>0</v>
          </cell>
          <cell r="U157">
            <v>0</v>
          </cell>
          <cell r="V157" t="str">
            <v>V.07.01.03</v>
          </cell>
          <cell r="W157" t="str">
            <v>Giảng viên (hạng III)</v>
          </cell>
          <cell r="X157" t="str">
            <v>Phó trưởng phòng</v>
          </cell>
          <cell r="Y157">
            <v>0</v>
          </cell>
          <cell r="Z157">
            <v>0</v>
          </cell>
          <cell r="AA157">
            <v>6</v>
          </cell>
          <cell r="AB157">
            <v>0.4</v>
          </cell>
          <cell r="AC157">
            <v>4.9800000000000004</v>
          </cell>
          <cell r="AD157">
            <v>0</v>
          </cell>
          <cell r="AE157">
            <v>0</v>
          </cell>
          <cell r="AF157">
            <v>0</v>
          </cell>
          <cell r="AG157">
            <v>0</v>
          </cell>
          <cell r="AH157" t="e">
            <v>#VALUE!</v>
          </cell>
          <cell r="AI157">
            <v>0</v>
          </cell>
          <cell r="AJ157">
            <v>0</v>
          </cell>
          <cell r="AK157">
            <v>0</v>
          </cell>
          <cell r="AL157">
            <v>0</v>
          </cell>
          <cell r="AM157">
            <v>0</v>
          </cell>
          <cell r="AN157">
            <v>0</v>
          </cell>
          <cell r="AO157">
            <v>6</v>
          </cell>
          <cell r="AP157">
            <v>0</v>
          </cell>
          <cell r="AQ157">
            <v>0</v>
          </cell>
          <cell r="AR157">
            <v>0</v>
          </cell>
          <cell r="AS157">
            <v>0</v>
          </cell>
          <cell r="AT157">
            <v>0.32280000000000003</v>
          </cell>
          <cell r="AU157">
            <v>5.7028000000000008</v>
          </cell>
          <cell r="AV157">
            <v>40</v>
          </cell>
          <cell r="AW157">
            <v>0</v>
          </cell>
          <cell r="AX157">
            <v>0</v>
          </cell>
        </row>
        <row r="158">
          <cell r="F158">
            <v>1955</v>
          </cell>
          <cell r="G158" t="str">
            <v>51010000236538</v>
          </cell>
          <cell r="H158" t="str">
            <v>Phòng Đào tạo</v>
          </cell>
          <cell r="I158" t="str">
            <v>xây dựng</v>
          </cell>
          <cell r="J158" t="str">
            <v>Nam</v>
          </cell>
          <cell r="K158">
            <v>1983</v>
          </cell>
          <cell r="L158">
            <v>30343</v>
          </cell>
          <cell r="M158">
            <v>39</v>
          </cell>
          <cell r="N158" t="str">
            <v>Kinh</v>
          </cell>
          <cell r="O158">
            <v>40408</v>
          </cell>
          <cell r="P158">
            <v>41334</v>
          </cell>
          <cell r="Q158" t="str">
            <v>Trường Đại học Vinh</v>
          </cell>
          <cell r="R158" t="str">
            <v>BC</v>
          </cell>
          <cell r="S158">
            <v>0</v>
          </cell>
          <cell r="T158">
            <v>0</v>
          </cell>
          <cell r="U158">
            <v>0</v>
          </cell>
          <cell r="V158" t="str">
            <v>01.003</v>
          </cell>
          <cell r="W158" t="str">
            <v>Chuyên viên</v>
          </cell>
          <cell r="X158">
            <v>0</v>
          </cell>
          <cell r="Y158">
            <v>0</v>
          </cell>
          <cell r="Z158">
            <v>0</v>
          </cell>
          <cell r="AA158">
            <v>4</v>
          </cell>
          <cell r="AB158">
            <v>0</v>
          </cell>
          <cell r="AC158">
            <v>3</v>
          </cell>
          <cell r="AD158">
            <v>0</v>
          </cell>
          <cell r="AE158">
            <v>0</v>
          </cell>
          <cell r="AF158">
            <v>0</v>
          </cell>
          <cell r="AG158">
            <v>0</v>
          </cell>
          <cell r="AH158" t="e">
            <v>#VALUE!</v>
          </cell>
          <cell r="AI158">
            <v>0</v>
          </cell>
          <cell r="AJ158">
            <v>0</v>
          </cell>
          <cell r="AK158">
            <v>0</v>
          </cell>
          <cell r="AL158">
            <v>0</v>
          </cell>
          <cell r="AM158">
            <v>0</v>
          </cell>
          <cell r="AN158">
            <v>0</v>
          </cell>
          <cell r="AO158">
            <v>0</v>
          </cell>
          <cell r="AP158">
            <v>0</v>
          </cell>
          <cell r="AQ158">
            <v>0</v>
          </cell>
          <cell r="AR158">
            <v>0</v>
          </cell>
          <cell r="AS158">
            <v>0</v>
          </cell>
          <cell r="AT158">
            <v>0</v>
          </cell>
          <cell r="AU158">
            <v>3</v>
          </cell>
          <cell r="AV158">
            <v>20</v>
          </cell>
          <cell r="AW158">
            <v>0</v>
          </cell>
          <cell r="AX158">
            <v>0</v>
          </cell>
        </row>
        <row r="159">
          <cell r="F159">
            <v>2538</v>
          </cell>
          <cell r="G159" t="str">
            <v>51010001175935</v>
          </cell>
          <cell r="H159" t="str">
            <v>Phòng Đào tạo</v>
          </cell>
          <cell r="I159">
            <v>0</v>
          </cell>
          <cell r="J159" t="str">
            <v>Nam</v>
          </cell>
          <cell r="K159">
            <v>1989</v>
          </cell>
          <cell r="L159">
            <v>32719</v>
          </cell>
          <cell r="M159">
            <v>33</v>
          </cell>
          <cell r="N159" t="str">
            <v>Kinh</v>
          </cell>
          <cell r="O159">
            <v>43040</v>
          </cell>
          <cell r="P159">
            <v>0</v>
          </cell>
          <cell r="Q159">
            <v>0</v>
          </cell>
          <cell r="R159" t="str">
            <v>HĐDH</v>
          </cell>
          <cell r="S159">
            <v>0</v>
          </cell>
          <cell r="T159">
            <v>0</v>
          </cell>
          <cell r="U159">
            <v>0</v>
          </cell>
          <cell r="V159" t="str">
            <v>01.003</v>
          </cell>
          <cell r="W159" t="str">
            <v>Chuyên viên</v>
          </cell>
          <cell r="X159">
            <v>0</v>
          </cell>
          <cell r="Y159">
            <v>0</v>
          </cell>
          <cell r="Z159">
            <v>0</v>
          </cell>
          <cell r="AA159">
            <v>4</v>
          </cell>
          <cell r="AB159">
            <v>0</v>
          </cell>
          <cell r="AC159">
            <v>2.67</v>
          </cell>
          <cell r="AD159">
            <v>0</v>
          </cell>
          <cell r="AE159">
            <v>0</v>
          </cell>
          <cell r="AF159">
            <v>0</v>
          </cell>
          <cell r="AG159">
            <v>0</v>
          </cell>
          <cell r="AH159" t="e">
            <v>#VALUE!</v>
          </cell>
          <cell r="AI159">
            <v>0</v>
          </cell>
          <cell r="AJ159">
            <v>0</v>
          </cell>
          <cell r="AK159">
            <v>0</v>
          </cell>
          <cell r="AL159">
            <v>0</v>
          </cell>
          <cell r="AM159">
            <v>0</v>
          </cell>
          <cell r="AN159">
            <v>0</v>
          </cell>
          <cell r="AO159">
            <v>0</v>
          </cell>
          <cell r="AP159">
            <v>0</v>
          </cell>
          <cell r="AQ159">
            <v>0</v>
          </cell>
          <cell r="AR159">
            <v>0</v>
          </cell>
          <cell r="AS159">
            <v>0</v>
          </cell>
          <cell r="AT159">
            <v>0</v>
          </cell>
          <cell r="AU159">
            <v>2.67</v>
          </cell>
          <cell r="AV159">
            <v>20</v>
          </cell>
          <cell r="AW159">
            <v>0</v>
          </cell>
          <cell r="AX159">
            <v>0</v>
          </cell>
        </row>
        <row r="160">
          <cell r="F160">
            <v>2183</v>
          </cell>
          <cell r="G160" t="str">
            <v>51010000502354</v>
          </cell>
          <cell r="H160" t="str">
            <v>Phòng Đào tạo</v>
          </cell>
          <cell r="I160">
            <v>0</v>
          </cell>
          <cell r="J160" t="str">
            <v>Nam</v>
          </cell>
          <cell r="K160">
            <v>1982</v>
          </cell>
          <cell r="L160">
            <v>30237</v>
          </cell>
          <cell r="M160">
            <v>40</v>
          </cell>
          <cell r="N160" t="str">
            <v>Kinh</v>
          </cell>
          <cell r="O160">
            <v>0</v>
          </cell>
          <cell r="P160">
            <v>43283</v>
          </cell>
          <cell r="Q160" t="str">
            <v>Trường Đại học Vinh</v>
          </cell>
          <cell r="R160" t="str">
            <v>BC</v>
          </cell>
          <cell r="S160">
            <v>0</v>
          </cell>
          <cell r="T160">
            <v>0</v>
          </cell>
          <cell r="U160">
            <v>0</v>
          </cell>
          <cell r="V160" t="str">
            <v>01.003</v>
          </cell>
          <cell r="W160" t="str">
            <v>Chuyên viên</v>
          </cell>
          <cell r="X160">
            <v>0</v>
          </cell>
          <cell r="Y160">
            <v>0</v>
          </cell>
          <cell r="Z160">
            <v>0</v>
          </cell>
          <cell r="AA160">
            <v>4</v>
          </cell>
          <cell r="AB160">
            <v>0</v>
          </cell>
          <cell r="AC160">
            <v>3</v>
          </cell>
          <cell r="AD160">
            <v>0</v>
          </cell>
          <cell r="AE160">
            <v>0</v>
          </cell>
          <cell r="AF160">
            <v>0</v>
          </cell>
          <cell r="AG160">
            <v>0</v>
          </cell>
          <cell r="AH160" t="e">
            <v>#VALUE!</v>
          </cell>
          <cell r="AI160">
            <v>0</v>
          </cell>
          <cell r="AJ160">
            <v>0</v>
          </cell>
          <cell r="AK160">
            <v>0</v>
          </cell>
          <cell r="AL160">
            <v>0</v>
          </cell>
          <cell r="AM160">
            <v>0</v>
          </cell>
          <cell r="AN160">
            <v>0</v>
          </cell>
          <cell r="AO160">
            <v>0</v>
          </cell>
          <cell r="AP160">
            <v>0</v>
          </cell>
          <cell r="AQ160">
            <v>0</v>
          </cell>
          <cell r="AR160">
            <v>0</v>
          </cell>
          <cell r="AS160">
            <v>0</v>
          </cell>
          <cell r="AT160">
            <v>0</v>
          </cell>
          <cell r="AU160">
            <v>3</v>
          </cell>
          <cell r="AV160">
            <v>20</v>
          </cell>
          <cell r="AW160">
            <v>0</v>
          </cell>
          <cell r="AX160">
            <v>0</v>
          </cell>
        </row>
        <row r="161">
          <cell r="F161">
            <v>1613</v>
          </cell>
          <cell r="G161" t="str">
            <v>51010000196711</v>
          </cell>
          <cell r="H161" t="str">
            <v>Phòng Đào tạo</v>
          </cell>
          <cell r="I161">
            <v>0</v>
          </cell>
          <cell r="J161" t="str">
            <v>Nam</v>
          </cell>
          <cell r="K161">
            <v>1980</v>
          </cell>
          <cell r="L161">
            <v>29243</v>
          </cell>
          <cell r="M161">
            <v>42</v>
          </cell>
          <cell r="N161" t="str">
            <v>Kinh</v>
          </cell>
          <cell r="O161">
            <v>39250</v>
          </cell>
          <cell r="P161">
            <v>38231</v>
          </cell>
          <cell r="Q161" t="str">
            <v>Sở Giáo dục Nghệ An</v>
          </cell>
          <cell r="R161" t="str">
            <v>BC</v>
          </cell>
          <cell r="S161">
            <v>0</v>
          </cell>
          <cell r="T161">
            <v>0</v>
          </cell>
          <cell r="U161">
            <v>0</v>
          </cell>
          <cell r="V161" t="str">
            <v>01.003</v>
          </cell>
          <cell r="W161" t="str">
            <v>Chuyên viên</v>
          </cell>
          <cell r="X161">
            <v>0</v>
          </cell>
          <cell r="Y161">
            <v>0</v>
          </cell>
          <cell r="Z161" t="str">
            <v>CT CĐ BP</v>
          </cell>
          <cell r="AA161">
            <v>5</v>
          </cell>
          <cell r="AB161">
            <v>0</v>
          </cell>
          <cell r="AC161">
            <v>3.99</v>
          </cell>
          <cell r="AD161">
            <v>0</v>
          </cell>
          <cell r="AE161">
            <v>0</v>
          </cell>
          <cell r="AF161">
            <v>0</v>
          </cell>
          <cell r="AG161">
            <v>0</v>
          </cell>
          <cell r="AH161" t="e">
            <v>#VALUE!</v>
          </cell>
          <cell r="AI161">
            <v>0</v>
          </cell>
          <cell r="AJ161">
            <v>0</v>
          </cell>
          <cell r="AK161">
            <v>0</v>
          </cell>
          <cell r="AL161">
            <v>0</v>
          </cell>
          <cell r="AM161">
            <v>0</v>
          </cell>
          <cell r="AN161">
            <v>0</v>
          </cell>
          <cell r="AO161">
            <v>0</v>
          </cell>
          <cell r="AP161">
            <v>0</v>
          </cell>
          <cell r="AQ161">
            <v>0</v>
          </cell>
          <cell r="AR161">
            <v>0</v>
          </cell>
          <cell r="AS161">
            <v>0</v>
          </cell>
          <cell r="AT161">
            <v>0</v>
          </cell>
          <cell r="AU161">
            <v>3.99</v>
          </cell>
          <cell r="AV161">
            <v>20</v>
          </cell>
          <cell r="AW161">
            <v>0</v>
          </cell>
          <cell r="AX161">
            <v>0</v>
          </cell>
        </row>
        <row r="162">
          <cell r="F162">
            <v>1612</v>
          </cell>
          <cell r="G162" t="str">
            <v>51010000196872</v>
          </cell>
          <cell r="H162" t="str">
            <v>Phòng Đào tạo</v>
          </cell>
          <cell r="I162">
            <v>0</v>
          </cell>
          <cell r="J162" t="str">
            <v>Nam</v>
          </cell>
          <cell r="K162">
            <v>1978</v>
          </cell>
          <cell r="L162">
            <v>28524</v>
          </cell>
          <cell r="M162">
            <v>44</v>
          </cell>
          <cell r="N162" t="str">
            <v>Kinh</v>
          </cell>
          <cell r="O162">
            <v>39736</v>
          </cell>
          <cell r="P162">
            <v>36770</v>
          </cell>
          <cell r="Q162" t="str">
            <v>Sở Giáo dục Nghệ An</v>
          </cell>
          <cell r="R162" t="str">
            <v>BC</v>
          </cell>
          <cell r="S162">
            <v>0</v>
          </cell>
          <cell r="T162">
            <v>0</v>
          </cell>
          <cell r="U162">
            <v>0</v>
          </cell>
          <cell r="V162" t="str">
            <v>01.003</v>
          </cell>
          <cell r="W162" t="str">
            <v>Chuyên viên</v>
          </cell>
          <cell r="X162">
            <v>0</v>
          </cell>
          <cell r="Y162">
            <v>0</v>
          </cell>
          <cell r="Z162">
            <v>0</v>
          </cell>
          <cell r="AA162">
            <v>4</v>
          </cell>
          <cell r="AB162">
            <v>0</v>
          </cell>
          <cell r="AC162">
            <v>4.6500000000000004</v>
          </cell>
          <cell r="AD162">
            <v>0</v>
          </cell>
          <cell r="AE162">
            <v>0</v>
          </cell>
          <cell r="AF162">
            <v>0</v>
          </cell>
          <cell r="AG162">
            <v>0</v>
          </cell>
          <cell r="AH162" t="e">
            <v>#VALUE!</v>
          </cell>
          <cell r="AI162">
            <v>0</v>
          </cell>
          <cell r="AJ162">
            <v>0</v>
          </cell>
          <cell r="AK162">
            <v>0</v>
          </cell>
          <cell r="AL162">
            <v>0</v>
          </cell>
          <cell r="AM162">
            <v>0</v>
          </cell>
          <cell r="AN162">
            <v>0</v>
          </cell>
          <cell r="AO162">
            <v>0</v>
          </cell>
          <cell r="AP162">
            <v>0</v>
          </cell>
          <cell r="AQ162">
            <v>0</v>
          </cell>
          <cell r="AR162">
            <v>0</v>
          </cell>
          <cell r="AS162">
            <v>0</v>
          </cell>
          <cell r="AT162">
            <v>0</v>
          </cell>
          <cell r="AU162">
            <v>4.6500000000000004</v>
          </cell>
          <cell r="AV162">
            <v>20</v>
          </cell>
          <cell r="AW162">
            <v>0</v>
          </cell>
          <cell r="AX162">
            <v>0</v>
          </cell>
        </row>
        <row r="163">
          <cell r="F163">
            <v>1487</v>
          </cell>
          <cell r="G163" t="str">
            <v>51010000196836</v>
          </cell>
          <cell r="H163" t="str">
            <v>Phòng Đào tạo Sau Đại học</v>
          </cell>
          <cell r="I163" t="str">
            <v>Khoa Lịch sử</v>
          </cell>
          <cell r="J163" t="str">
            <v>Nữ</v>
          </cell>
          <cell r="K163">
            <v>1977</v>
          </cell>
          <cell r="L163">
            <v>28444</v>
          </cell>
          <cell r="M163">
            <v>45</v>
          </cell>
          <cell r="N163" t="str">
            <v>Kinh</v>
          </cell>
          <cell r="O163">
            <v>37712</v>
          </cell>
          <cell r="P163">
            <v>38587</v>
          </cell>
          <cell r="Q163" t="str">
            <v>Trường Đại học Vinh</v>
          </cell>
          <cell r="R163" t="str">
            <v>BC</v>
          </cell>
          <cell r="S163">
            <v>0</v>
          </cell>
          <cell r="T163">
            <v>0</v>
          </cell>
          <cell r="U163">
            <v>0</v>
          </cell>
          <cell r="V163" t="str">
            <v>V.07.01.01</v>
          </cell>
          <cell r="W163" t="str">
            <v>Giảng viên cao cấp (hạng I)</v>
          </cell>
          <cell r="X163" t="str">
            <v>Phó Trưởng phòng</v>
          </cell>
          <cell r="Y163">
            <v>0</v>
          </cell>
          <cell r="Z163">
            <v>0</v>
          </cell>
          <cell r="AA163">
            <v>6</v>
          </cell>
          <cell r="AB163">
            <v>0.4</v>
          </cell>
          <cell r="AC163">
            <v>6.56</v>
          </cell>
          <cell r="AD163">
            <v>0</v>
          </cell>
          <cell r="AE163">
            <v>0</v>
          </cell>
          <cell r="AF163">
            <v>0</v>
          </cell>
          <cell r="AG163">
            <v>0</v>
          </cell>
          <cell r="AH163" t="e">
            <v>#VALUE!</v>
          </cell>
          <cell r="AI163">
            <v>0</v>
          </cell>
          <cell r="AJ163">
            <v>0</v>
          </cell>
          <cell r="AK163">
            <v>0</v>
          </cell>
          <cell r="AL163">
            <v>0</v>
          </cell>
          <cell r="AM163">
            <v>0</v>
          </cell>
          <cell r="AN163">
            <v>0</v>
          </cell>
          <cell r="AO163">
            <v>17</v>
          </cell>
          <cell r="AP163">
            <v>18</v>
          </cell>
          <cell r="AQ163" t="str">
            <v>1678/QĐ-ĐHV</v>
          </cell>
          <cell r="AR163">
            <v>44652</v>
          </cell>
          <cell r="AS163">
            <v>44652</v>
          </cell>
          <cell r="AT163">
            <v>1.1832</v>
          </cell>
          <cell r="AU163">
            <v>8.1432000000000002</v>
          </cell>
          <cell r="AV163">
            <v>40</v>
          </cell>
          <cell r="AW163">
            <v>0</v>
          </cell>
          <cell r="AX163">
            <v>0</v>
          </cell>
        </row>
        <row r="164">
          <cell r="F164">
            <v>1778</v>
          </cell>
          <cell r="G164" t="str">
            <v>51010000197769</v>
          </cell>
          <cell r="H164" t="str">
            <v>Phòng Đào tạo Sau Đại học</v>
          </cell>
          <cell r="I164" t="str">
            <v>Khoa Toán học</v>
          </cell>
          <cell r="J164" t="str">
            <v>Nam</v>
          </cell>
          <cell r="K164">
            <v>1970</v>
          </cell>
          <cell r="L164">
            <v>25718</v>
          </cell>
          <cell r="M164">
            <v>52</v>
          </cell>
          <cell r="N164" t="str">
            <v>Kinh</v>
          </cell>
          <cell r="O164">
            <v>33429</v>
          </cell>
          <cell r="P164">
            <v>34079</v>
          </cell>
          <cell r="Q164" t="str">
            <v>Trường Đại học Sư phạm Vinh</v>
          </cell>
          <cell r="R164" t="str">
            <v>BC</v>
          </cell>
          <cell r="S164">
            <v>0</v>
          </cell>
          <cell r="T164">
            <v>0</v>
          </cell>
          <cell r="U164">
            <v>0</v>
          </cell>
          <cell r="V164" t="str">
            <v>V.07.01.02</v>
          </cell>
          <cell r="W164" t="str">
            <v>Giảng viên chính (hạng II)</v>
          </cell>
          <cell r="X164" t="str">
            <v>Phó Trưởng phòng</v>
          </cell>
          <cell r="Y164">
            <v>0</v>
          </cell>
          <cell r="Z164">
            <v>0</v>
          </cell>
          <cell r="AA164">
            <v>6</v>
          </cell>
          <cell r="AB164">
            <v>0.4</v>
          </cell>
          <cell r="AC164">
            <v>6.1</v>
          </cell>
          <cell r="AD164">
            <v>0</v>
          </cell>
          <cell r="AE164">
            <v>0</v>
          </cell>
          <cell r="AF164">
            <v>0</v>
          </cell>
          <cell r="AG164">
            <v>0</v>
          </cell>
          <cell r="AH164" t="e">
            <v>#VALUE!</v>
          </cell>
          <cell r="AI164">
            <v>0</v>
          </cell>
          <cell r="AJ164">
            <v>0</v>
          </cell>
          <cell r="AK164">
            <v>0</v>
          </cell>
          <cell r="AL164">
            <v>0</v>
          </cell>
          <cell r="AM164">
            <v>0</v>
          </cell>
          <cell r="AN164">
            <v>0</v>
          </cell>
          <cell r="AO164">
            <v>28</v>
          </cell>
          <cell r="AP164">
            <v>0</v>
          </cell>
          <cell r="AQ164">
            <v>0</v>
          </cell>
          <cell r="AR164">
            <v>0</v>
          </cell>
          <cell r="AS164">
            <v>0</v>
          </cell>
          <cell r="AT164">
            <v>1.82</v>
          </cell>
          <cell r="AU164">
            <v>8.32</v>
          </cell>
          <cell r="AV164">
            <v>40</v>
          </cell>
          <cell r="AW164">
            <v>0</v>
          </cell>
          <cell r="AX164">
            <v>0</v>
          </cell>
        </row>
        <row r="165">
          <cell r="F165">
            <v>1651</v>
          </cell>
          <cell r="G165" t="str">
            <v>51010000197741</v>
          </cell>
          <cell r="H165" t="str">
            <v>Phòng Đào tạo Sau Đại học</v>
          </cell>
          <cell r="I165" t="str">
            <v>Khoa Vật lý</v>
          </cell>
          <cell r="J165" t="str">
            <v>Nam</v>
          </cell>
          <cell r="K165">
            <v>1971</v>
          </cell>
          <cell r="L165">
            <v>26130</v>
          </cell>
          <cell r="M165">
            <v>51</v>
          </cell>
          <cell r="N165" t="str">
            <v>Kinh</v>
          </cell>
          <cell r="O165">
            <v>33892</v>
          </cell>
          <cell r="P165">
            <v>33892</v>
          </cell>
          <cell r="Q165" t="str">
            <v>Trường Đại học Sư phạm Vinh</v>
          </cell>
          <cell r="R165" t="str">
            <v>BC</v>
          </cell>
          <cell r="S165">
            <v>0</v>
          </cell>
          <cell r="T165">
            <v>0</v>
          </cell>
          <cell r="U165">
            <v>0</v>
          </cell>
          <cell r="V165" t="str">
            <v>V.07.01.02</v>
          </cell>
          <cell r="W165" t="str">
            <v>Giảng viên chính (hạng II)</v>
          </cell>
          <cell r="X165" t="str">
            <v>Trưởng Phòng</v>
          </cell>
          <cell r="Y165">
            <v>0</v>
          </cell>
          <cell r="Z165">
            <v>0</v>
          </cell>
          <cell r="AA165">
            <v>7</v>
          </cell>
          <cell r="AB165">
            <v>0.5</v>
          </cell>
          <cell r="AC165">
            <v>5.76</v>
          </cell>
          <cell r="AD165">
            <v>0</v>
          </cell>
          <cell r="AE165">
            <v>0</v>
          </cell>
          <cell r="AF165">
            <v>0</v>
          </cell>
          <cell r="AG165">
            <v>0</v>
          </cell>
          <cell r="AH165" t="e">
            <v>#VALUE!</v>
          </cell>
          <cell r="AI165">
            <v>0</v>
          </cell>
          <cell r="AJ165">
            <v>0</v>
          </cell>
          <cell r="AK165">
            <v>0</v>
          </cell>
          <cell r="AL165">
            <v>0</v>
          </cell>
          <cell r="AM165">
            <v>0</v>
          </cell>
          <cell r="AN165">
            <v>0</v>
          </cell>
          <cell r="AO165">
            <v>25</v>
          </cell>
          <cell r="AP165">
            <v>0</v>
          </cell>
          <cell r="AQ165">
            <v>0</v>
          </cell>
          <cell r="AR165">
            <v>0</v>
          </cell>
          <cell r="AS165">
            <v>0</v>
          </cell>
          <cell r="AT165">
            <v>1.5649999999999999</v>
          </cell>
          <cell r="AU165">
            <v>7.8249999999999993</v>
          </cell>
          <cell r="AV165">
            <v>40</v>
          </cell>
          <cell r="AW165">
            <v>0</v>
          </cell>
          <cell r="AX165">
            <v>0</v>
          </cell>
        </row>
        <row r="166">
          <cell r="F166">
            <v>1837</v>
          </cell>
          <cell r="G166" t="str">
            <v>51010000189155</v>
          </cell>
          <cell r="H166" t="str">
            <v>Phòng Đào tạo Sau Đại học</v>
          </cell>
          <cell r="I166">
            <v>0</v>
          </cell>
          <cell r="J166" t="str">
            <v>Nữ</v>
          </cell>
          <cell r="K166">
            <v>1973</v>
          </cell>
          <cell r="L166">
            <v>26965</v>
          </cell>
          <cell r="M166">
            <v>49</v>
          </cell>
          <cell r="N166" t="str">
            <v>Kinh</v>
          </cell>
          <cell r="O166">
            <v>38027</v>
          </cell>
          <cell r="P166">
            <v>35309</v>
          </cell>
          <cell r="Q166" t="str">
            <v>Sở GD Nghệ An</v>
          </cell>
          <cell r="R166" t="str">
            <v>BC</v>
          </cell>
          <cell r="S166">
            <v>0</v>
          </cell>
          <cell r="T166">
            <v>0</v>
          </cell>
          <cell r="U166">
            <v>0</v>
          </cell>
          <cell r="V166" t="str">
            <v>01.003</v>
          </cell>
          <cell r="W166" t="str">
            <v>Chuyên viên</v>
          </cell>
          <cell r="X166">
            <v>0</v>
          </cell>
          <cell r="Y166">
            <v>0</v>
          </cell>
          <cell r="Z166">
            <v>0</v>
          </cell>
          <cell r="AA166">
            <v>4</v>
          </cell>
          <cell r="AB166">
            <v>0</v>
          </cell>
          <cell r="AC166">
            <v>4.6500000000000004</v>
          </cell>
          <cell r="AD166">
            <v>0</v>
          </cell>
          <cell r="AE166">
            <v>0</v>
          </cell>
          <cell r="AF166">
            <v>0</v>
          </cell>
          <cell r="AG166">
            <v>0</v>
          </cell>
          <cell r="AH166" t="e">
            <v>#VALUE!</v>
          </cell>
          <cell r="AI166">
            <v>0</v>
          </cell>
          <cell r="AJ166">
            <v>0</v>
          </cell>
          <cell r="AK166">
            <v>0</v>
          </cell>
          <cell r="AL166">
            <v>0</v>
          </cell>
          <cell r="AM166">
            <v>0</v>
          </cell>
          <cell r="AN166">
            <v>0</v>
          </cell>
          <cell r="AO166">
            <v>0</v>
          </cell>
          <cell r="AP166">
            <v>0</v>
          </cell>
          <cell r="AQ166">
            <v>0</v>
          </cell>
          <cell r="AR166">
            <v>0</v>
          </cell>
          <cell r="AS166">
            <v>0</v>
          </cell>
          <cell r="AT166">
            <v>0</v>
          </cell>
          <cell r="AU166">
            <v>4.6500000000000004</v>
          </cell>
          <cell r="AV166">
            <v>20</v>
          </cell>
          <cell r="AW166">
            <v>0</v>
          </cell>
          <cell r="AX166">
            <v>0</v>
          </cell>
        </row>
        <row r="167">
          <cell r="F167">
            <v>1880</v>
          </cell>
          <cell r="G167" t="str">
            <v>51010000192649</v>
          </cell>
          <cell r="H167" t="str">
            <v>Phòng Đào tạo Sau Đại học</v>
          </cell>
          <cell r="I167">
            <v>0</v>
          </cell>
          <cell r="J167" t="str">
            <v>Nữ</v>
          </cell>
          <cell r="K167">
            <v>1976</v>
          </cell>
          <cell r="L167">
            <v>27828</v>
          </cell>
          <cell r="M167">
            <v>46</v>
          </cell>
          <cell r="N167" t="str">
            <v>Kinh</v>
          </cell>
          <cell r="O167">
            <v>37681</v>
          </cell>
          <cell r="P167">
            <v>38587</v>
          </cell>
          <cell r="Q167" t="str">
            <v>Trường Đại học Vinh</v>
          </cell>
          <cell r="R167" t="str">
            <v>BC</v>
          </cell>
          <cell r="S167">
            <v>0</v>
          </cell>
          <cell r="T167">
            <v>0</v>
          </cell>
          <cell r="U167">
            <v>0</v>
          </cell>
          <cell r="V167" t="str">
            <v>01.003</v>
          </cell>
          <cell r="W167" t="str">
            <v>Chuyên viên</v>
          </cell>
          <cell r="X167">
            <v>0</v>
          </cell>
          <cell r="Y167">
            <v>0</v>
          </cell>
          <cell r="Z167">
            <v>0</v>
          </cell>
          <cell r="AA167">
            <v>4</v>
          </cell>
          <cell r="AB167">
            <v>0</v>
          </cell>
          <cell r="AC167">
            <v>4.32</v>
          </cell>
          <cell r="AD167">
            <v>0</v>
          </cell>
          <cell r="AE167">
            <v>0</v>
          </cell>
          <cell r="AF167">
            <v>0</v>
          </cell>
          <cell r="AG167">
            <v>0</v>
          </cell>
          <cell r="AH167" t="e">
            <v>#VALUE!</v>
          </cell>
          <cell r="AI167">
            <v>0</v>
          </cell>
          <cell r="AJ167">
            <v>0</v>
          </cell>
          <cell r="AK167">
            <v>0</v>
          </cell>
          <cell r="AL167">
            <v>0</v>
          </cell>
          <cell r="AM167">
            <v>0</v>
          </cell>
          <cell r="AN167">
            <v>0</v>
          </cell>
          <cell r="AO167">
            <v>0</v>
          </cell>
          <cell r="AP167">
            <v>0</v>
          </cell>
          <cell r="AQ167">
            <v>0</v>
          </cell>
          <cell r="AR167">
            <v>0</v>
          </cell>
          <cell r="AS167">
            <v>0</v>
          </cell>
          <cell r="AT167">
            <v>0</v>
          </cell>
          <cell r="AU167">
            <v>4.32</v>
          </cell>
          <cell r="AV167">
            <v>20</v>
          </cell>
          <cell r="AW167">
            <v>0</v>
          </cell>
          <cell r="AX167">
            <v>0</v>
          </cell>
        </row>
        <row r="168">
          <cell r="F168">
            <v>1920</v>
          </cell>
          <cell r="G168" t="str">
            <v>51010000192320</v>
          </cell>
          <cell r="H168" t="str">
            <v>Phòng Đào tạo Sau Đại học</v>
          </cell>
          <cell r="I168">
            <v>0</v>
          </cell>
          <cell r="J168" t="str">
            <v>Nam</v>
          </cell>
          <cell r="K168">
            <v>1975</v>
          </cell>
          <cell r="L168">
            <v>27594</v>
          </cell>
          <cell r="M168">
            <v>47</v>
          </cell>
          <cell r="N168" t="str">
            <v>Kinh</v>
          </cell>
          <cell r="O168">
            <v>38183</v>
          </cell>
          <cell r="P168">
            <v>39448</v>
          </cell>
          <cell r="Q168" t="str">
            <v>Trường Đại học Vinh</v>
          </cell>
          <cell r="R168" t="str">
            <v>BC</v>
          </cell>
          <cell r="S168">
            <v>0</v>
          </cell>
          <cell r="T168">
            <v>0</v>
          </cell>
          <cell r="U168">
            <v>0</v>
          </cell>
          <cell r="V168" t="str">
            <v>01.003</v>
          </cell>
          <cell r="W168" t="str">
            <v>Chuyên viên</v>
          </cell>
          <cell r="X168">
            <v>0</v>
          </cell>
          <cell r="Y168">
            <v>0</v>
          </cell>
          <cell r="Z168">
            <v>0</v>
          </cell>
          <cell r="AA168">
            <v>4</v>
          </cell>
          <cell r="AB168">
            <v>0</v>
          </cell>
          <cell r="AC168">
            <v>3.99</v>
          </cell>
          <cell r="AD168">
            <v>0</v>
          </cell>
          <cell r="AE168">
            <v>0</v>
          </cell>
          <cell r="AF168">
            <v>0</v>
          </cell>
          <cell r="AG168">
            <v>0</v>
          </cell>
          <cell r="AH168" t="e">
            <v>#VALUE!</v>
          </cell>
          <cell r="AI168">
            <v>0</v>
          </cell>
          <cell r="AJ168">
            <v>0</v>
          </cell>
          <cell r="AK168">
            <v>0</v>
          </cell>
          <cell r="AL168">
            <v>0</v>
          </cell>
          <cell r="AM168">
            <v>0</v>
          </cell>
          <cell r="AN168">
            <v>0</v>
          </cell>
          <cell r="AO168">
            <v>0</v>
          </cell>
          <cell r="AP168">
            <v>0</v>
          </cell>
          <cell r="AQ168">
            <v>0</v>
          </cell>
          <cell r="AR168">
            <v>0</v>
          </cell>
          <cell r="AS168">
            <v>0</v>
          </cell>
          <cell r="AT168">
            <v>0</v>
          </cell>
          <cell r="AU168">
            <v>3.99</v>
          </cell>
          <cell r="AV168">
            <v>20</v>
          </cell>
          <cell r="AW168">
            <v>0</v>
          </cell>
          <cell r="AX168">
            <v>0</v>
          </cell>
        </row>
        <row r="169">
          <cell r="F169">
            <v>1843</v>
          </cell>
          <cell r="G169" t="str">
            <v>51010000193420</v>
          </cell>
          <cell r="H169" t="str">
            <v>Phòng Đào tạo Sau Đại học</v>
          </cell>
          <cell r="I169">
            <v>0</v>
          </cell>
          <cell r="J169" t="str">
            <v>Nữ</v>
          </cell>
          <cell r="K169">
            <v>1985</v>
          </cell>
          <cell r="L169">
            <v>31151</v>
          </cell>
          <cell r="M169">
            <v>37</v>
          </cell>
          <cell r="N169" t="str">
            <v>Kinh</v>
          </cell>
          <cell r="O169">
            <v>40060</v>
          </cell>
          <cell r="P169">
            <v>41334</v>
          </cell>
          <cell r="Q169" t="str">
            <v>Trường Đại học Vinh</v>
          </cell>
          <cell r="R169" t="str">
            <v>BC</v>
          </cell>
          <cell r="S169">
            <v>0</v>
          </cell>
          <cell r="T169">
            <v>0</v>
          </cell>
          <cell r="U169">
            <v>0</v>
          </cell>
          <cell r="V169" t="str">
            <v>01.003</v>
          </cell>
          <cell r="W169" t="str">
            <v>Chuyên viên</v>
          </cell>
          <cell r="X169">
            <v>0</v>
          </cell>
          <cell r="Y169">
            <v>0</v>
          </cell>
          <cell r="Z169">
            <v>0</v>
          </cell>
          <cell r="AA169">
            <v>4</v>
          </cell>
          <cell r="AB169">
            <v>0</v>
          </cell>
          <cell r="AC169">
            <v>3.33</v>
          </cell>
          <cell r="AD169">
            <v>0</v>
          </cell>
          <cell r="AE169">
            <v>0</v>
          </cell>
          <cell r="AF169">
            <v>0</v>
          </cell>
          <cell r="AG169">
            <v>0</v>
          </cell>
          <cell r="AH169" t="e">
            <v>#VALUE!</v>
          </cell>
          <cell r="AI169">
            <v>0</v>
          </cell>
          <cell r="AJ169">
            <v>0</v>
          </cell>
          <cell r="AK169">
            <v>0</v>
          </cell>
          <cell r="AL169">
            <v>0</v>
          </cell>
          <cell r="AM169">
            <v>0</v>
          </cell>
          <cell r="AN169">
            <v>0</v>
          </cell>
          <cell r="AO169">
            <v>0</v>
          </cell>
          <cell r="AP169">
            <v>0</v>
          </cell>
          <cell r="AQ169">
            <v>0</v>
          </cell>
          <cell r="AR169">
            <v>0</v>
          </cell>
          <cell r="AS169">
            <v>0</v>
          </cell>
          <cell r="AT169">
            <v>0</v>
          </cell>
          <cell r="AU169">
            <v>3.33</v>
          </cell>
          <cell r="AV169">
            <v>20</v>
          </cell>
          <cell r="AW169">
            <v>0</v>
          </cell>
          <cell r="AX169">
            <v>0</v>
          </cell>
        </row>
        <row r="170">
          <cell r="F170">
            <v>2614</v>
          </cell>
          <cell r="G170" t="str">
            <v>51010001750837</v>
          </cell>
          <cell r="H170" t="str">
            <v>Phòng Đào tạo Sau Đại học</v>
          </cell>
          <cell r="I170">
            <v>0</v>
          </cell>
          <cell r="J170" t="str">
            <v>Nam</v>
          </cell>
          <cell r="K170">
            <v>1980</v>
          </cell>
          <cell r="L170">
            <v>29282</v>
          </cell>
          <cell r="M170">
            <v>42</v>
          </cell>
          <cell r="N170" t="str">
            <v>Kinh</v>
          </cell>
          <cell r="O170">
            <v>43846</v>
          </cell>
          <cell r="P170">
            <v>0</v>
          </cell>
          <cell r="Q170">
            <v>0</v>
          </cell>
          <cell r="R170" t="str">
            <v>HĐXĐTH</v>
          </cell>
          <cell r="S170">
            <v>44212</v>
          </cell>
          <cell r="T170">
            <v>44942</v>
          </cell>
          <cell r="U170">
            <v>0</v>
          </cell>
          <cell r="V170" t="str">
            <v>01.003</v>
          </cell>
          <cell r="W170" t="str">
            <v>Chuyên viên</v>
          </cell>
          <cell r="X170">
            <v>0</v>
          </cell>
          <cell r="Y170">
            <v>0</v>
          </cell>
          <cell r="Z170">
            <v>0</v>
          </cell>
          <cell r="AA170">
            <v>4</v>
          </cell>
          <cell r="AB170">
            <v>0</v>
          </cell>
          <cell r="AC170">
            <v>2.67</v>
          </cell>
          <cell r="AD170">
            <v>0</v>
          </cell>
          <cell r="AE170">
            <v>0</v>
          </cell>
          <cell r="AF170">
            <v>0</v>
          </cell>
          <cell r="AG170">
            <v>0</v>
          </cell>
          <cell r="AH170" t="e">
            <v>#VALUE!</v>
          </cell>
          <cell r="AI170">
            <v>0</v>
          </cell>
          <cell r="AJ170">
            <v>0</v>
          </cell>
          <cell r="AK170">
            <v>0</v>
          </cell>
          <cell r="AL170">
            <v>0</v>
          </cell>
          <cell r="AM170">
            <v>0</v>
          </cell>
          <cell r="AN170">
            <v>0</v>
          </cell>
          <cell r="AO170">
            <v>0</v>
          </cell>
          <cell r="AP170">
            <v>0</v>
          </cell>
          <cell r="AQ170">
            <v>0</v>
          </cell>
          <cell r="AR170">
            <v>0</v>
          </cell>
          <cell r="AS170">
            <v>0</v>
          </cell>
          <cell r="AT170">
            <v>0</v>
          </cell>
          <cell r="AU170">
            <v>2.67</v>
          </cell>
          <cell r="AV170">
            <v>20</v>
          </cell>
          <cell r="AW170">
            <v>0</v>
          </cell>
          <cell r="AX170">
            <v>0</v>
          </cell>
        </row>
        <row r="171">
          <cell r="F171">
            <v>2177</v>
          </cell>
          <cell r="G171" t="str">
            <v>51010000522583</v>
          </cell>
          <cell r="H171" t="str">
            <v>Phòng Hành chính Tổng hợp</v>
          </cell>
          <cell r="I171" t="str">
            <v>Tài chính ngân hàng</v>
          </cell>
          <cell r="J171" t="str">
            <v>Nữ</v>
          </cell>
          <cell r="K171">
            <v>1991</v>
          </cell>
          <cell r="L171">
            <v>33336</v>
          </cell>
          <cell r="M171">
            <v>31</v>
          </cell>
          <cell r="N171" t="str">
            <v>Kinh</v>
          </cell>
          <cell r="O171">
            <v>0</v>
          </cell>
          <cell r="P171">
            <v>38587</v>
          </cell>
          <cell r="Q171" t="str">
            <v>Trường Đại học Vinh</v>
          </cell>
          <cell r="R171" t="str">
            <v>BC</v>
          </cell>
          <cell r="S171">
            <v>0</v>
          </cell>
          <cell r="T171">
            <v>0</v>
          </cell>
          <cell r="U171">
            <v>0</v>
          </cell>
          <cell r="V171" t="str">
            <v>01.003</v>
          </cell>
          <cell r="W171" t="str">
            <v>Chuyên viên</v>
          </cell>
          <cell r="X171">
            <v>0</v>
          </cell>
          <cell r="Y171">
            <v>0</v>
          </cell>
          <cell r="Z171">
            <v>0</v>
          </cell>
          <cell r="AA171">
            <v>4</v>
          </cell>
          <cell r="AB171">
            <v>0</v>
          </cell>
          <cell r="AC171">
            <v>3</v>
          </cell>
          <cell r="AD171">
            <v>0</v>
          </cell>
          <cell r="AE171">
            <v>0</v>
          </cell>
          <cell r="AF171">
            <v>0</v>
          </cell>
          <cell r="AG171">
            <v>0</v>
          </cell>
          <cell r="AH171" t="e">
            <v>#VALUE!</v>
          </cell>
          <cell r="AI171">
            <v>0</v>
          </cell>
          <cell r="AJ171">
            <v>0</v>
          </cell>
          <cell r="AK171">
            <v>0</v>
          </cell>
          <cell r="AL171">
            <v>0</v>
          </cell>
          <cell r="AM171">
            <v>0</v>
          </cell>
          <cell r="AN171">
            <v>0</v>
          </cell>
          <cell r="AO171">
            <v>0</v>
          </cell>
          <cell r="AP171">
            <v>0</v>
          </cell>
          <cell r="AQ171">
            <v>0</v>
          </cell>
          <cell r="AR171">
            <v>0</v>
          </cell>
          <cell r="AS171">
            <v>0</v>
          </cell>
          <cell r="AT171">
            <v>0</v>
          </cell>
          <cell r="AU171">
            <v>3</v>
          </cell>
          <cell r="AV171">
            <v>20</v>
          </cell>
          <cell r="AW171">
            <v>0</v>
          </cell>
          <cell r="AX171">
            <v>0</v>
          </cell>
        </row>
        <row r="172">
          <cell r="F172">
            <v>2478</v>
          </cell>
          <cell r="G172" t="str">
            <v>51010000199242</v>
          </cell>
          <cell r="H172" t="str">
            <v>Phòng Hành chính Tổng hợp</v>
          </cell>
          <cell r="I172" t="str">
            <v>Tổ Ký túc xá Hưng Bình</v>
          </cell>
          <cell r="J172" t="str">
            <v>Nam</v>
          </cell>
          <cell r="K172">
            <v>1991</v>
          </cell>
          <cell r="L172">
            <v>33344</v>
          </cell>
          <cell r="M172">
            <v>31</v>
          </cell>
          <cell r="N172" t="str">
            <v>Kinh</v>
          </cell>
          <cell r="O172">
            <v>42494</v>
          </cell>
          <cell r="P172">
            <v>0</v>
          </cell>
          <cell r="Q172">
            <v>0</v>
          </cell>
          <cell r="R172" t="str">
            <v>HĐ 68</v>
          </cell>
          <cell r="S172">
            <v>0</v>
          </cell>
          <cell r="T172">
            <v>0</v>
          </cell>
          <cell r="U172">
            <v>0</v>
          </cell>
          <cell r="V172" t="str">
            <v>01.010</v>
          </cell>
          <cell r="W172" t="str">
            <v>Lái xe cơ quan</v>
          </cell>
          <cell r="X172">
            <v>0</v>
          </cell>
          <cell r="Y172">
            <v>0</v>
          </cell>
          <cell r="Z172">
            <v>0</v>
          </cell>
          <cell r="AA172">
            <v>3.5</v>
          </cell>
          <cell r="AB172">
            <v>0</v>
          </cell>
          <cell r="AC172">
            <v>2.59</v>
          </cell>
          <cell r="AD172">
            <v>0</v>
          </cell>
          <cell r="AE172">
            <v>0</v>
          </cell>
          <cell r="AF172">
            <v>0</v>
          </cell>
          <cell r="AG172">
            <v>0</v>
          </cell>
          <cell r="AH172" t="e">
            <v>#VALUE!</v>
          </cell>
          <cell r="AI172">
            <v>0</v>
          </cell>
          <cell r="AJ172">
            <v>0</v>
          </cell>
          <cell r="AK172">
            <v>0</v>
          </cell>
          <cell r="AL172">
            <v>0</v>
          </cell>
          <cell r="AM172">
            <v>0</v>
          </cell>
          <cell r="AN172">
            <v>0</v>
          </cell>
          <cell r="AO172">
            <v>0</v>
          </cell>
          <cell r="AP172">
            <v>0</v>
          </cell>
          <cell r="AQ172">
            <v>0</v>
          </cell>
          <cell r="AR172">
            <v>0</v>
          </cell>
          <cell r="AS172">
            <v>0</v>
          </cell>
          <cell r="AT172">
            <v>0</v>
          </cell>
          <cell r="AU172">
            <v>2.59</v>
          </cell>
          <cell r="AV172">
            <v>20</v>
          </cell>
          <cell r="AW172">
            <v>0</v>
          </cell>
          <cell r="AX172">
            <v>0</v>
          </cell>
        </row>
        <row r="173">
          <cell r="F173">
            <v>1699</v>
          </cell>
          <cell r="G173" t="str">
            <v>51010000199862</v>
          </cell>
          <cell r="H173" t="str">
            <v>Phòng Hành chính Tổng hợp</v>
          </cell>
          <cell r="I173" t="str">
            <v>Tổ xe</v>
          </cell>
          <cell r="J173" t="str">
            <v>Nam</v>
          </cell>
          <cell r="K173">
            <v>1971</v>
          </cell>
          <cell r="L173">
            <v>26004</v>
          </cell>
          <cell r="M173">
            <v>51</v>
          </cell>
          <cell r="N173" t="str">
            <v>Kinh</v>
          </cell>
          <cell r="O173">
            <v>35400</v>
          </cell>
          <cell r="P173">
            <v>35400</v>
          </cell>
          <cell r="Q173" t="str">
            <v>Trường Đại học Sư phạm Vinh</v>
          </cell>
          <cell r="R173" t="str">
            <v>BC/68</v>
          </cell>
          <cell r="S173">
            <v>0</v>
          </cell>
          <cell r="T173">
            <v>0</v>
          </cell>
          <cell r="U173">
            <v>0</v>
          </cell>
          <cell r="V173" t="str">
            <v>01.010</v>
          </cell>
          <cell r="W173" t="str">
            <v>Lái xe cơ quan</v>
          </cell>
          <cell r="X173">
            <v>0</v>
          </cell>
          <cell r="Y173" t="str">
            <v>Tổ trưởng</v>
          </cell>
          <cell r="Z173">
            <v>0</v>
          </cell>
          <cell r="AA173">
            <v>4.5</v>
          </cell>
          <cell r="AB173">
            <v>0</v>
          </cell>
          <cell r="AC173">
            <v>4.03</v>
          </cell>
          <cell r="AD173">
            <v>0</v>
          </cell>
          <cell r="AE173">
            <v>0</v>
          </cell>
          <cell r="AF173">
            <v>0</v>
          </cell>
          <cell r="AG173">
            <v>0</v>
          </cell>
          <cell r="AH173" t="e">
            <v>#VALUE!</v>
          </cell>
          <cell r="AI173">
            <v>8</v>
          </cell>
          <cell r="AJ173">
            <v>0</v>
          </cell>
          <cell r="AK173">
            <v>0</v>
          </cell>
          <cell r="AL173">
            <v>0</v>
          </cell>
          <cell r="AM173">
            <v>0</v>
          </cell>
          <cell r="AN173">
            <v>0.32240000000000002</v>
          </cell>
          <cell r="AO173">
            <v>0</v>
          </cell>
          <cell r="AP173">
            <v>0</v>
          </cell>
          <cell r="AQ173">
            <v>0</v>
          </cell>
          <cell r="AR173">
            <v>0</v>
          </cell>
          <cell r="AS173">
            <v>0</v>
          </cell>
          <cell r="AT173">
            <v>0</v>
          </cell>
          <cell r="AU173">
            <v>4.3524000000000003</v>
          </cell>
          <cell r="AV173">
            <v>20</v>
          </cell>
          <cell r="AW173">
            <v>0.1</v>
          </cell>
          <cell r="AX173">
            <v>0</v>
          </cell>
        </row>
        <row r="174">
          <cell r="F174">
            <v>2359</v>
          </cell>
          <cell r="G174" t="str">
            <v>51010000646225</v>
          </cell>
          <cell r="H174" t="str">
            <v>Phòng Hành chính Tổng hợp</v>
          </cell>
          <cell r="I174">
            <v>0</v>
          </cell>
          <cell r="J174" t="str">
            <v>Nam</v>
          </cell>
          <cell r="K174">
            <v>1988</v>
          </cell>
          <cell r="L174">
            <v>32187</v>
          </cell>
          <cell r="M174">
            <v>34</v>
          </cell>
          <cell r="N174" t="str">
            <v>Kinh</v>
          </cell>
          <cell r="O174">
            <v>42095</v>
          </cell>
          <cell r="P174">
            <v>43283</v>
          </cell>
          <cell r="Q174" t="str">
            <v>Trường Đại học Vinh</v>
          </cell>
          <cell r="R174" t="str">
            <v>BC</v>
          </cell>
          <cell r="S174">
            <v>0</v>
          </cell>
          <cell r="T174">
            <v>0</v>
          </cell>
          <cell r="U174">
            <v>0</v>
          </cell>
          <cell r="V174" t="str">
            <v>01.003</v>
          </cell>
          <cell r="W174" t="str">
            <v>Chuyên viên</v>
          </cell>
          <cell r="X174">
            <v>0</v>
          </cell>
          <cell r="Y174" t="str">
            <v>Trưởng bộ phận truyền thông</v>
          </cell>
          <cell r="Z174" t="str">
            <v>CB quản trị Web</v>
          </cell>
          <cell r="AA174">
            <v>4.5</v>
          </cell>
          <cell r="AB174">
            <v>0</v>
          </cell>
          <cell r="AC174">
            <v>2.67</v>
          </cell>
          <cell r="AD174">
            <v>3</v>
          </cell>
          <cell r="AE174" t="str">
            <v>1679/QĐ-ĐHV</v>
          </cell>
          <cell r="AF174">
            <v>44652</v>
          </cell>
          <cell r="AG174">
            <v>44652</v>
          </cell>
          <cell r="AH174" t="e">
            <v>#VALUE!</v>
          </cell>
          <cell r="AI174">
            <v>0</v>
          </cell>
          <cell r="AJ174">
            <v>0</v>
          </cell>
          <cell r="AK174">
            <v>0</v>
          </cell>
          <cell r="AL174">
            <v>0</v>
          </cell>
          <cell r="AM174">
            <v>0</v>
          </cell>
          <cell r="AN174">
            <v>0</v>
          </cell>
          <cell r="AO174">
            <v>0</v>
          </cell>
          <cell r="AP174">
            <v>0</v>
          </cell>
          <cell r="AQ174">
            <v>0</v>
          </cell>
          <cell r="AR174">
            <v>0</v>
          </cell>
          <cell r="AS174">
            <v>0</v>
          </cell>
          <cell r="AT174">
            <v>0</v>
          </cell>
          <cell r="AU174">
            <v>2.67</v>
          </cell>
          <cell r="AV174">
            <v>20</v>
          </cell>
          <cell r="AW174">
            <v>0.1</v>
          </cell>
          <cell r="AX174">
            <v>0</v>
          </cell>
        </row>
        <row r="175">
          <cell r="F175">
            <v>2459</v>
          </cell>
          <cell r="G175" t="str">
            <v>51010000655911</v>
          </cell>
          <cell r="H175" t="str">
            <v>Phòng Hành chính Tổng hợp</v>
          </cell>
          <cell r="I175">
            <v>0</v>
          </cell>
          <cell r="J175" t="str">
            <v>Nữ</v>
          </cell>
          <cell r="K175">
            <v>1979</v>
          </cell>
          <cell r="L175">
            <v>29089</v>
          </cell>
          <cell r="M175">
            <v>43</v>
          </cell>
          <cell r="N175" t="str">
            <v>Kinh</v>
          </cell>
          <cell r="O175">
            <v>42377</v>
          </cell>
          <cell r="P175">
            <v>0</v>
          </cell>
          <cell r="Q175">
            <v>0</v>
          </cell>
          <cell r="R175" t="str">
            <v>BC</v>
          </cell>
          <cell r="S175">
            <v>0</v>
          </cell>
          <cell r="T175">
            <v>0</v>
          </cell>
          <cell r="U175">
            <v>0</v>
          </cell>
          <cell r="V175" t="str">
            <v>01.003</v>
          </cell>
          <cell r="W175" t="str">
            <v>Chuyên viên</v>
          </cell>
          <cell r="X175">
            <v>0</v>
          </cell>
          <cell r="Y175">
            <v>0</v>
          </cell>
          <cell r="Z175">
            <v>0</v>
          </cell>
          <cell r="AA175">
            <v>4</v>
          </cell>
          <cell r="AB175">
            <v>0</v>
          </cell>
          <cell r="AC175">
            <v>4.32</v>
          </cell>
          <cell r="AD175">
            <v>0</v>
          </cell>
          <cell r="AE175">
            <v>0</v>
          </cell>
          <cell r="AF175">
            <v>0</v>
          </cell>
          <cell r="AG175">
            <v>0</v>
          </cell>
          <cell r="AH175" t="e">
            <v>#VALUE!</v>
          </cell>
          <cell r="AI175">
            <v>0</v>
          </cell>
          <cell r="AJ175">
            <v>0</v>
          </cell>
          <cell r="AK175">
            <v>0</v>
          </cell>
          <cell r="AL175">
            <v>0</v>
          </cell>
          <cell r="AM175">
            <v>0</v>
          </cell>
          <cell r="AN175">
            <v>0</v>
          </cell>
          <cell r="AO175">
            <v>0</v>
          </cell>
          <cell r="AP175">
            <v>0</v>
          </cell>
          <cell r="AQ175">
            <v>0</v>
          </cell>
          <cell r="AR175">
            <v>0</v>
          </cell>
          <cell r="AS175">
            <v>0</v>
          </cell>
          <cell r="AT175">
            <v>0</v>
          </cell>
          <cell r="AU175">
            <v>4.32</v>
          </cell>
          <cell r="AV175">
            <v>20</v>
          </cell>
          <cell r="AW175">
            <v>0</v>
          </cell>
          <cell r="AX175">
            <v>0</v>
          </cell>
        </row>
        <row r="176">
          <cell r="F176">
            <v>1886</v>
          </cell>
          <cell r="G176" t="str">
            <v>51010000196827</v>
          </cell>
          <cell r="H176" t="str">
            <v>Phòng Hành chính Tổng hợp</v>
          </cell>
          <cell r="I176">
            <v>0</v>
          </cell>
          <cell r="J176" t="str">
            <v>Nam</v>
          </cell>
          <cell r="K176">
            <v>1978</v>
          </cell>
          <cell r="L176">
            <v>28621</v>
          </cell>
          <cell r="M176">
            <v>44</v>
          </cell>
          <cell r="N176" t="str">
            <v>Kinh</v>
          </cell>
          <cell r="O176">
            <v>38047</v>
          </cell>
          <cell r="P176">
            <v>0</v>
          </cell>
          <cell r="Q176">
            <v>0</v>
          </cell>
          <cell r="R176" t="str">
            <v>HĐDH</v>
          </cell>
          <cell r="S176">
            <v>0</v>
          </cell>
          <cell r="T176">
            <v>0</v>
          </cell>
          <cell r="U176">
            <v>0</v>
          </cell>
          <cell r="V176" t="str">
            <v>01.007</v>
          </cell>
          <cell r="W176" t="str">
            <v>Nhân viên kỹ thuật</v>
          </cell>
          <cell r="X176">
            <v>0</v>
          </cell>
          <cell r="Y176">
            <v>0</v>
          </cell>
          <cell r="Z176">
            <v>0</v>
          </cell>
          <cell r="AA176">
            <v>3.5</v>
          </cell>
          <cell r="AB176">
            <v>0</v>
          </cell>
          <cell r="AC176">
            <v>3.6300000000000003</v>
          </cell>
          <cell r="AD176">
            <v>0</v>
          </cell>
          <cell r="AE176">
            <v>0</v>
          </cell>
          <cell r="AF176">
            <v>0</v>
          </cell>
          <cell r="AG176">
            <v>0</v>
          </cell>
          <cell r="AH176" t="e">
            <v>#VALUE!</v>
          </cell>
          <cell r="AI176">
            <v>0</v>
          </cell>
          <cell r="AJ176">
            <v>0</v>
          </cell>
          <cell r="AK176">
            <v>0</v>
          </cell>
          <cell r="AL176">
            <v>0</v>
          </cell>
          <cell r="AM176">
            <v>0</v>
          </cell>
          <cell r="AN176">
            <v>0</v>
          </cell>
          <cell r="AO176">
            <v>0</v>
          </cell>
          <cell r="AP176">
            <v>0</v>
          </cell>
          <cell r="AQ176">
            <v>0</v>
          </cell>
          <cell r="AR176">
            <v>0</v>
          </cell>
          <cell r="AS176">
            <v>0</v>
          </cell>
          <cell r="AT176">
            <v>0</v>
          </cell>
          <cell r="AU176">
            <v>3.6300000000000003</v>
          </cell>
          <cell r="AV176">
            <v>20</v>
          </cell>
          <cell r="AW176">
            <v>0</v>
          </cell>
          <cell r="AX176">
            <v>0</v>
          </cell>
        </row>
        <row r="177">
          <cell r="F177">
            <v>1647</v>
          </cell>
          <cell r="G177" t="str">
            <v>51010000024663</v>
          </cell>
          <cell r="H177" t="str">
            <v>Phòng Hành chính Tổng hợp</v>
          </cell>
          <cell r="I177">
            <v>0</v>
          </cell>
          <cell r="J177" t="str">
            <v>Nam</v>
          </cell>
          <cell r="K177">
            <v>1980</v>
          </cell>
          <cell r="L177">
            <v>29351</v>
          </cell>
          <cell r="M177">
            <v>42</v>
          </cell>
          <cell r="N177" t="str">
            <v>Kinh</v>
          </cell>
          <cell r="O177">
            <v>39142</v>
          </cell>
          <cell r="P177">
            <v>39995</v>
          </cell>
          <cell r="Q177" t="str">
            <v>Trường Đại học Vinh</v>
          </cell>
          <cell r="R177" t="str">
            <v>BC</v>
          </cell>
          <cell r="S177">
            <v>0</v>
          </cell>
          <cell r="T177">
            <v>0</v>
          </cell>
          <cell r="U177">
            <v>0</v>
          </cell>
          <cell r="V177" t="str">
            <v>01.003</v>
          </cell>
          <cell r="W177" t="str">
            <v>Chuyên viên</v>
          </cell>
          <cell r="X177" t="str">
            <v>Phó Trưởng phòng</v>
          </cell>
          <cell r="Y177" t="str">
            <v>Tổ trưởng Bộ phận một cửa</v>
          </cell>
          <cell r="Z177" t="str">
            <v>Phó Bí thư CB</v>
          </cell>
          <cell r="AA177">
            <v>6</v>
          </cell>
          <cell r="AB177">
            <v>0.4</v>
          </cell>
          <cell r="AC177">
            <v>3.66</v>
          </cell>
          <cell r="AD177">
            <v>0</v>
          </cell>
          <cell r="AE177">
            <v>0</v>
          </cell>
          <cell r="AF177">
            <v>0</v>
          </cell>
          <cell r="AG177">
            <v>0</v>
          </cell>
          <cell r="AH177" t="e">
            <v>#VALUE!</v>
          </cell>
          <cell r="AI177">
            <v>0</v>
          </cell>
          <cell r="AJ177">
            <v>0</v>
          </cell>
          <cell r="AK177">
            <v>0</v>
          </cell>
          <cell r="AL177">
            <v>0</v>
          </cell>
          <cell r="AM177">
            <v>0</v>
          </cell>
          <cell r="AN177">
            <v>0</v>
          </cell>
          <cell r="AO177">
            <v>0</v>
          </cell>
          <cell r="AP177">
            <v>0</v>
          </cell>
          <cell r="AQ177">
            <v>0</v>
          </cell>
          <cell r="AR177">
            <v>0</v>
          </cell>
          <cell r="AS177">
            <v>0</v>
          </cell>
          <cell r="AT177">
            <v>0</v>
          </cell>
          <cell r="AU177">
            <v>4.0600000000000005</v>
          </cell>
          <cell r="AV177">
            <v>20</v>
          </cell>
          <cell r="AW177">
            <v>0</v>
          </cell>
          <cell r="AX177">
            <v>0</v>
          </cell>
        </row>
        <row r="178">
          <cell r="F178">
            <v>2461</v>
          </cell>
          <cell r="G178" t="str">
            <v>51010000804360</v>
          </cell>
          <cell r="H178" t="str">
            <v>Phòng Hành chính Tổng hợp</v>
          </cell>
          <cell r="I178">
            <v>0</v>
          </cell>
          <cell r="J178" t="str">
            <v>Nữ</v>
          </cell>
          <cell r="K178">
            <v>1985</v>
          </cell>
          <cell r="L178">
            <v>31250</v>
          </cell>
          <cell r="M178">
            <v>37</v>
          </cell>
          <cell r="N178" t="str">
            <v>Kinh</v>
          </cell>
          <cell r="O178">
            <v>0</v>
          </cell>
          <cell r="P178">
            <v>43824</v>
          </cell>
          <cell r="Q178" t="str">
            <v>Trường Đại học Vinh</v>
          </cell>
          <cell r="R178" t="str">
            <v>BC</v>
          </cell>
          <cell r="S178">
            <v>0</v>
          </cell>
          <cell r="T178">
            <v>0</v>
          </cell>
          <cell r="U178">
            <v>0</v>
          </cell>
          <cell r="V178" t="str">
            <v>01.003</v>
          </cell>
          <cell r="W178" t="str">
            <v>Chuyên viên</v>
          </cell>
          <cell r="X178">
            <v>0</v>
          </cell>
          <cell r="Y178">
            <v>0</v>
          </cell>
          <cell r="Z178">
            <v>0</v>
          </cell>
          <cell r="AA178">
            <v>4</v>
          </cell>
          <cell r="AB178">
            <v>0</v>
          </cell>
          <cell r="AC178">
            <v>2.67</v>
          </cell>
          <cell r="AD178">
            <v>0</v>
          </cell>
          <cell r="AE178">
            <v>0</v>
          </cell>
          <cell r="AF178">
            <v>0</v>
          </cell>
          <cell r="AG178">
            <v>0</v>
          </cell>
          <cell r="AH178" t="e">
            <v>#VALUE!</v>
          </cell>
          <cell r="AI178">
            <v>0</v>
          </cell>
          <cell r="AJ178">
            <v>0</v>
          </cell>
          <cell r="AK178">
            <v>0</v>
          </cell>
          <cell r="AL178">
            <v>0</v>
          </cell>
          <cell r="AM178">
            <v>0</v>
          </cell>
          <cell r="AN178">
            <v>0</v>
          </cell>
          <cell r="AO178">
            <v>0</v>
          </cell>
          <cell r="AP178">
            <v>0</v>
          </cell>
          <cell r="AQ178">
            <v>0</v>
          </cell>
          <cell r="AR178">
            <v>0</v>
          </cell>
          <cell r="AS178">
            <v>0</v>
          </cell>
          <cell r="AT178">
            <v>0</v>
          </cell>
          <cell r="AU178">
            <v>2.67</v>
          </cell>
          <cell r="AV178">
            <v>20</v>
          </cell>
          <cell r="AW178">
            <v>0</v>
          </cell>
          <cell r="AX178">
            <v>0</v>
          </cell>
        </row>
        <row r="179">
          <cell r="F179">
            <v>1933</v>
          </cell>
          <cell r="G179" t="str">
            <v>51010000189951</v>
          </cell>
          <cell r="H179" t="str">
            <v>Phòng Hành chính Tổng hợp</v>
          </cell>
          <cell r="I179">
            <v>0</v>
          </cell>
          <cell r="J179" t="str">
            <v>Nam</v>
          </cell>
          <cell r="K179">
            <v>1979</v>
          </cell>
          <cell r="L179">
            <v>29000</v>
          </cell>
          <cell r="M179">
            <v>43</v>
          </cell>
          <cell r="N179" t="str">
            <v>Kinh</v>
          </cell>
          <cell r="O179">
            <v>39792</v>
          </cell>
          <cell r="P179">
            <v>39792</v>
          </cell>
          <cell r="Q179">
            <v>0</v>
          </cell>
          <cell r="R179" t="str">
            <v>BC</v>
          </cell>
          <cell r="S179">
            <v>0</v>
          </cell>
          <cell r="T179">
            <v>0</v>
          </cell>
          <cell r="U179">
            <v>0</v>
          </cell>
          <cell r="V179" t="str">
            <v>01.003</v>
          </cell>
          <cell r="W179" t="str">
            <v>Chuyên viên</v>
          </cell>
          <cell r="X179" t="str">
            <v>Phó Trưởng phòng</v>
          </cell>
          <cell r="Y179">
            <v>0</v>
          </cell>
          <cell r="Z179">
            <v>0</v>
          </cell>
          <cell r="AA179">
            <v>6</v>
          </cell>
          <cell r="AB179">
            <v>0.4</v>
          </cell>
          <cell r="AC179">
            <v>3</v>
          </cell>
          <cell r="AD179">
            <v>0</v>
          </cell>
          <cell r="AE179">
            <v>0</v>
          </cell>
          <cell r="AF179">
            <v>0</v>
          </cell>
          <cell r="AG179">
            <v>0</v>
          </cell>
          <cell r="AH179" t="e">
            <v>#VALUE!</v>
          </cell>
          <cell r="AI179">
            <v>0</v>
          </cell>
          <cell r="AJ179">
            <v>0</v>
          </cell>
          <cell r="AK179">
            <v>0</v>
          </cell>
          <cell r="AL179">
            <v>0</v>
          </cell>
          <cell r="AM179">
            <v>0</v>
          </cell>
          <cell r="AN179">
            <v>0</v>
          </cell>
          <cell r="AO179">
            <v>0</v>
          </cell>
          <cell r="AP179">
            <v>0</v>
          </cell>
          <cell r="AQ179">
            <v>0</v>
          </cell>
          <cell r="AR179">
            <v>0</v>
          </cell>
          <cell r="AS179">
            <v>0</v>
          </cell>
          <cell r="AT179">
            <v>0</v>
          </cell>
          <cell r="AU179">
            <v>3.4</v>
          </cell>
          <cell r="AV179">
            <v>20</v>
          </cell>
          <cell r="AW179">
            <v>0</v>
          </cell>
          <cell r="AX179">
            <v>0</v>
          </cell>
        </row>
        <row r="180">
          <cell r="F180">
            <v>1645</v>
          </cell>
          <cell r="G180" t="str">
            <v>51010000015834</v>
          </cell>
          <cell r="H180" t="str">
            <v>Phòng Hành chính Tổng hợp</v>
          </cell>
          <cell r="I180">
            <v>0</v>
          </cell>
          <cell r="J180" t="str">
            <v>Nam</v>
          </cell>
          <cell r="K180">
            <v>1972</v>
          </cell>
          <cell r="L180">
            <v>26601</v>
          </cell>
          <cell r="M180">
            <v>50</v>
          </cell>
          <cell r="N180" t="str">
            <v>Kinh</v>
          </cell>
          <cell r="O180">
            <v>34213</v>
          </cell>
          <cell r="P180">
            <v>34213</v>
          </cell>
          <cell r="Q180" t="str">
            <v>Trường Đại học Sư phạm Vinh</v>
          </cell>
          <cell r="R180" t="str">
            <v>BC</v>
          </cell>
          <cell r="S180">
            <v>0</v>
          </cell>
          <cell r="T180">
            <v>0</v>
          </cell>
          <cell r="U180">
            <v>0</v>
          </cell>
          <cell r="V180" t="str">
            <v>01.003</v>
          </cell>
          <cell r="W180" t="str">
            <v>Chuyên viên</v>
          </cell>
          <cell r="X180" t="str">
            <v>Trưởng Phòng</v>
          </cell>
          <cell r="Y180">
            <v>0</v>
          </cell>
          <cell r="Z180" t="str">
            <v>Ủy viên BTV Đảng ủy, Bí thư CB</v>
          </cell>
          <cell r="AA180">
            <v>7</v>
          </cell>
          <cell r="AB180">
            <v>0.5</v>
          </cell>
          <cell r="AC180">
            <v>4.9800000000000004</v>
          </cell>
          <cell r="AD180">
            <v>0</v>
          </cell>
          <cell r="AE180">
            <v>0</v>
          </cell>
          <cell r="AF180">
            <v>0</v>
          </cell>
          <cell r="AG180">
            <v>0</v>
          </cell>
          <cell r="AH180" t="e">
            <v>#VALUE!</v>
          </cell>
          <cell r="AI180">
            <v>6</v>
          </cell>
          <cell r="AJ180">
            <v>0</v>
          </cell>
          <cell r="AK180">
            <v>0</v>
          </cell>
          <cell r="AL180">
            <v>0</v>
          </cell>
          <cell r="AM180">
            <v>0</v>
          </cell>
          <cell r="AN180">
            <v>0.29880000000000001</v>
          </cell>
          <cell r="AO180">
            <v>0</v>
          </cell>
          <cell r="AP180">
            <v>0</v>
          </cell>
          <cell r="AQ180">
            <v>0</v>
          </cell>
          <cell r="AR180">
            <v>0</v>
          </cell>
          <cell r="AS180">
            <v>0</v>
          </cell>
          <cell r="AT180">
            <v>0</v>
          </cell>
          <cell r="AU180">
            <v>5.7788000000000004</v>
          </cell>
          <cell r="AV180">
            <v>20</v>
          </cell>
          <cell r="AW180">
            <v>0</v>
          </cell>
          <cell r="AX180">
            <v>0</v>
          </cell>
        </row>
        <row r="181">
          <cell r="F181">
            <v>2040</v>
          </cell>
          <cell r="G181" t="str">
            <v>51010000390805</v>
          </cell>
          <cell r="H181" t="str">
            <v>Phòng Hành chính Tổng hợp</v>
          </cell>
          <cell r="I181">
            <v>0</v>
          </cell>
          <cell r="J181" t="str">
            <v>Nam</v>
          </cell>
          <cell r="K181">
            <v>1975</v>
          </cell>
          <cell r="L181">
            <v>27674</v>
          </cell>
          <cell r="M181">
            <v>47</v>
          </cell>
          <cell r="N181" t="str">
            <v>Kinh</v>
          </cell>
          <cell r="O181">
            <v>41323</v>
          </cell>
          <cell r="P181">
            <v>0</v>
          </cell>
          <cell r="Q181">
            <v>0</v>
          </cell>
          <cell r="R181" t="str">
            <v>HĐ 68</v>
          </cell>
          <cell r="S181">
            <v>0</v>
          </cell>
          <cell r="T181">
            <v>0</v>
          </cell>
          <cell r="U181">
            <v>0</v>
          </cell>
          <cell r="V181" t="str">
            <v>01.010</v>
          </cell>
          <cell r="W181" t="str">
            <v>Lái xe cơ quan</v>
          </cell>
          <cell r="X181">
            <v>0</v>
          </cell>
          <cell r="Y181">
            <v>0</v>
          </cell>
          <cell r="Z181">
            <v>0</v>
          </cell>
          <cell r="AA181">
            <v>3.5</v>
          </cell>
          <cell r="AB181">
            <v>0</v>
          </cell>
          <cell r="AC181">
            <v>2.7700000000000005</v>
          </cell>
          <cell r="AD181">
            <v>0</v>
          </cell>
          <cell r="AE181">
            <v>0</v>
          </cell>
          <cell r="AF181">
            <v>0</v>
          </cell>
          <cell r="AG181">
            <v>0</v>
          </cell>
          <cell r="AH181" t="e">
            <v>#VALUE!</v>
          </cell>
          <cell r="AI181">
            <v>0</v>
          </cell>
          <cell r="AJ181">
            <v>0</v>
          </cell>
          <cell r="AK181">
            <v>0</v>
          </cell>
          <cell r="AL181">
            <v>0</v>
          </cell>
          <cell r="AM181">
            <v>0</v>
          </cell>
          <cell r="AN181">
            <v>0</v>
          </cell>
          <cell r="AO181">
            <v>0</v>
          </cell>
          <cell r="AP181">
            <v>0</v>
          </cell>
          <cell r="AQ181">
            <v>0</v>
          </cell>
          <cell r="AR181">
            <v>0</v>
          </cell>
          <cell r="AS181">
            <v>0</v>
          </cell>
          <cell r="AT181">
            <v>0</v>
          </cell>
          <cell r="AU181">
            <v>2.7700000000000005</v>
          </cell>
          <cell r="AV181">
            <v>20</v>
          </cell>
          <cell r="AW181">
            <v>0</v>
          </cell>
          <cell r="AX181">
            <v>0</v>
          </cell>
        </row>
        <row r="182">
          <cell r="F182">
            <v>1864</v>
          </cell>
          <cell r="G182" t="str">
            <v>51010000225998</v>
          </cell>
          <cell r="H182" t="str">
            <v>Phòng Hành chính Tổng hợp</v>
          </cell>
          <cell r="I182">
            <v>0</v>
          </cell>
          <cell r="J182" t="str">
            <v>Nam</v>
          </cell>
          <cell r="K182">
            <v>1986</v>
          </cell>
          <cell r="L182">
            <v>31548</v>
          </cell>
          <cell r="M182">
            <v>36</v>
          </cell>
          <cell r="N182" t="str">
            <v>Kinh</v>
          </cell>
          <cell r="O182">
            <v>40400</v>
          </cell>
          <cell r="P182">
            <v>43283</v>
          </cell>
          <cell r="Q182" t="str">
            <v>Trường Đại học Vinh</v>
          </cell>
          <cell r="R182" t="str">
            <v>BC</v>
          </cell>
          <cell r="S182">
            <v>0</v>
          </cell>
          <cell r="T182">
            <v>0</v>
          </cell>
          <cell r="U182">
            <v>0</v>
          </cell>
          <cell r="V182" t="str">
            <v>01.003</v>
          </cell>
          <cell r="W182" t="str">
            <v>Chuyên viên</v>
          </cell>
          <cell r="X182">
            <v>0</v>
          </cell>
          <cell r="Y182">
            <v>0</v>
          </cell>
          <cell r="Z182">
            <v>0</v>
          </cell>
          <cell r="AA182">
            <v>4</v>
          </cell>
          <cell r="AB182">
            <v>0</v>
          </cell>
          <cell r="AC182">
            <v>3.33</v>
          </cell>
          <cell r="AD182">
            <v>0</v>
          </cell>
          <cell r="AE182">
            <v>0</v>
          </cell>
          <cell r="AF182">
            <v>0</v>
          </cell>
          <cell r="AG182">
            <v>0</v>
          </cell>
          <cell r="AH182" t="e">
            <v>#VALUE!</v>
          </cell>
          <cell r="AI182">
            <v>0</v>
          </cell>
          <cell r="AJ182">
            <v>0</v>
          </cell>
          <cell r="AK182">
            <v>0</v>
          </cell>
          <cell r="AL182">
            <v>0</v>
          </cell>
          <cell r="AM182">
            <v>0</v>
          </cell>
          <cell r="AN182">
            <v>0</v>
          </cell>
          <cell r="AO182">
            <v>0</v>
          </cell>
          <cell r="AP182">
            <v>0</v>
          </cell>
          <cell r="AQ182">
            <v>0</v>
          </cell>
          <cell r="AR182">
            <v>0</v>
          </cell>
          <cell r="AS182">
            <v>0</v>
          </cell>
          <cell r="AT182">
            <v>0</v>
          </cell>
          <cell r="AU182">
            <v>3.33</v>
          </cell>
          <cell r="AV182">
            <v>20</v>
          </cell>
          <cell r="AW182">
            <v>0</v>
          </cell>
          <cell r="AX182">
            <v>0</v>
          </cell>
        </row>
        <row r="183">
          <cell r="F183">
            <v>1644</v>
          </cell>
          <cell r="G183" t="str">
            <v>51010000187274</v>
          </cell>
          <cell r="H183" t="str">
            <v>Phòng Hành chính Tổng hợp</v>
          </cell>
          <cell r="I183">
            <v>0</v>
          </cell>
          <cell r="J183" t="str">
            <v>Nữ</v>
          </cell>
          <cell r="K183">
            <v>1972</v>
          </cell>
          <cell r="L183">
            <v>26565</v>
          </cell>
          <cell r="M183">
            <v>50</v>
          </cell>
          <cell r="N183" t="str">
            <v>Kinh</v>
          </cell>
          <cell r="O183">
            <v>38217</v>
          </cell>
          <cell r="P183">
            <v>34750</v>
          </cell>
          <cell r="Q183" t="str">
            <v>Trường Đại học sư phạm Vinh</v>
          </cell>
          <cell r="R183" t="str">
            <v>BC</v>
          </cell>
          <cell r="S183">
            <v>0</v>
          </cell>
          <cell r="T183">
            <v>0</v>
          </cell>
          <cell r="U183">
            <v>0</v>
          </cell>
          <cell r="V183" t="str">
            <v>01.003</v>
          </cell>
          <cell r="W183" t="str">
            <v>Chuyên viên</v>
          </cell>
          <cell r="X183">
            <v>0</v>
          </cell>
          <cell r="Y183">
            <v>0</v>
          </cell>
          <cell r="Z183" t="str">
            <v>CT CĐ BP</v>
          </cell>
          <cell r="AA183">
            <v>5</v>
          </cell>
          <cell r="AB183">
            <v>0</v>
          </cell>
          <cell r="AC183">
            <v>4.9800000000000004</v>
          </cell>
          <cell r="AD183">
            <v>0</v>
          </cell>
          <cell r="AE183">
            <v>0</v>
          </cell>
          <cell r="AF183">
            <v>0</v>
          </cell>
          <cell r="AG183">
            <v>0</v>
          </cell>
          <cell r="AH183" t="e">
            <v>#VALUE!</v>
          </cell>
          <cell r="AI183">
            <v>0</v>
          </cell>
          <cell r="AJ183">
            <v>0</v>
          </cell>
          <cell r="AK183">
            <v>0</v>
          </cell>
          <cell r="AL183">
            <v>0</v>
          </cell>
          <cell r="AM183">
            <v>0</v>
          </cell>
          <cell r="AN183">
            <v>0</v>
          </cell>
          <cell r="AO183">
            <v>0</v>
          </cell>
          <cell r="AP183">
            <v>0</v>
          </cell>
          <cell r="AQ183">
            <v>0</v>
          </cell>
          <cell r="AR183">
            <v>0</v>
          </cell>
          <cell r="AS183">
            <v>0</v>
          </cell>
          <cell r="AT183">
            <v>0</v>
          </cell>
          <cell r="AU183">
            <v>4.9800000000000004</v>
          </cell>
          <cell r="AV183">
            <v>20</v>
          </cell>
          <cell r="AW183">
            <v>0</v>
          </cell>
          <cell r="AX183">
            <v>0</v>
          </cell>
        </row>
        <row r="184">
          <cell r="F184">
            <v>1848</v>
          </cell>
          <cell r="G184" t="str">
            <v>51010000218271</v>
          </cell>
          <cell r="H184" t="str">
            <v>Phòng Hành chính Tổng hợp</v>
          </cell>
          <cell r="I184">
            <v>0</v>
          </cell>
          <cell r="J184" t="str">
            <v>Nữ</v>
          </cell>
          <cell r="K184">
            <v>1976</v>
          </cell>
          <cell r="L184">
            <v>27958</v>
          </cell>
          <cell r="M184">
            <v>46</v>
          </cell>
          <cell r="N184" t="str">
            <v>Kinh</v>
          </cell>
          <cell r="O184">
            <v>40330</v>
          </cell>
          <cell r="P184">
            <v>40330</v>
          </cell>
          <cell r="Q184">
            <v>0</v>
          </cell>
          <cell r="R184" t="str">
            <v>BC</v>
          </cell>
          <cell r="S184">
            <v>0</v>
          </cell>
          <cell r="T184">
            <v>0</v>
          </cell>
          <cell r="U184">
            <v>0</v>
          </cell>
          <cell r="V184" t="str">
            <v>01.003</v>
          </cell>
          <cell r="W184" t="str">
            <v>Chuyên viên</v>
          </cell>
          <cell r="X184">
            <v>0</v>
          </cell>
          <cell r="Y184">
            <v>0</v>
          </cell>
          <cell r="Z184">
            <v>0</v>
          </cell>
          <cell r="AA184">
            <v>4</v>
          </cell>
          <cell r="AB184">
            <v>0</v>
          </cell>
          <cell r="AC184">
            <v>4.6500000000000004</v>
          </cell>
          <cell r="AD184">
            <v>0</v>
          </cell>
          <cell r="AE184">
            <v>0</v>
          </cell>
          <cell r="AF184">
            <v>0</v>
          </cell>
          <cell r="AG184">
            <v>0</v>
          </cell>
          <cell r="AH184" t="e">
            <v>#VALUE!</v>
          </cell>
          <cell r="AI184">
            <v>0</v>
          </cell>
          <cell r="AJ184">
            <v>0</v>
          </cell>
          <cell r="AK184">
            <v>0</v>
          </cell>
          <cell r="AL184">
            <v>0</v>
          </cell>
          <cell r="AM184">
            <v>0</v>
          </cell>
          <cell r="AN184">
            <v>0</v>
          </cell>
          <cell r="AO184">
            <v>0</v>
          </cell>
          <cell r="AP184">
            <v>0</v>
          </cell>
          <cell r="AQ184">
            <v>0</v>
          </cell>
          <cell r="AR184">
            <v>0</v>
          </cell>
          <cell r="AS184">
            <v>0</v>
          </cell>
          <cell r="AT184">
            <v>0</v>
          </cell>
          <cell r="AU184">
            <v>4.6500000000000004</v>
          </cell>
          <cell r="AV184">
            <v>20</v>
          </cell>
          <cell r="AW184">
            <v>0</v>
          </cell>
          <cell r="AX184">
            <v>0</v>
          </cell>
        </row>
        <row r="185">
          <cell r="F185">
            <v>1733</v>
          </cell>
          <cell r="G185" t="str">
            <v>51010000253555</v>
          </cell>
          <cell r="H185" t="str">
            <v>Phòng Kế hoạch - Tài chính</v>
          </cell>
          <cell r="I185" t="str">
            <v>Cơ sở 1</v>
          </cell>
          <cell r="J185" t="str">
            <v>Nữ</v>
          </cell>
          <cell r="K185">
            <v>1983</v>
          </cell>
          <cell r="L185">
            <v>30399</v>
          </cell>
          <cell r="M185">
            <v>39</v>
          </cell>
          <cell r="N185" t="str">
            <v>Kinh</v>
          </cell>
          <cell r="O185">
            <v>40575</v>
          </cell>
          <cell r="P185" t="str">
            <v xml:space="preserve">  -   -</v>
          </cell>
          <cell r="Q185" t="str">
            <v>Bảo hiểm xã hội Tỉnh Nghệ An</v>
          </cell>
          <cell r="R185" t="str">
            <v>BC</v>
          </cell>
          <cell r="S185">
            <v>0</v>
          </cell>
          <cell r="T185">
            <v>0</v>
          </cell>
          <cell r="U185">
            <v>0</v>
          </cell>
          <cell r="V185" t="str">
            <v>06.031</v>
          </cell>
          <cell r="W185" t="str">
            <v>Kế toán viên</v>
          </cell>
          <cell r="X185">
            <v>0</v>
          </cell>
          <cell r="Y185">
            <v>0</v>
          </cell>
          <cell r="Z185">
            <v>0</v>
          </cell>
          <cell r="AA185">
            <v>4</v>
          </cell>
          <cell r="AB185">
            <v>0</v>
          </cell>
          <cell r="AC185">
            <v>3.66</v>
          </cell>
          <cell r="AD185">
            <v>0</v>
          </cell>
          <cell r="AE185">
            <v>0</v>
          </cell>
          <cell r="AF185">
            <v>0</v>
          </cell>
          <cell r="AG185">
            <v>0</v>
          </cell>
          <cell r="AH185" t="e">
            <v>#VALUE!</v>
          </cell>
          <cell r="AI185">
            <v>0</v>
          </cell>
          <cell r="AJ185">
            <v>0</v>
          </cell>
          <cell r="AK185">
            <v>0</v>
          </cell>
          <cell r="AL185">
            <v>0</v>
          </cell>
          <cell r="AM185">
            <v>0</v>
          </cell>
          <cell r="AN185">
            <v>0</v>
          </cell>
          <cell r="AO185">
            <v>0</v>
          </cell>
          <cell r="AP185">
            <v>0</v>
          </cell>
          <cell r="AQ185">
            <v>0</v>
          </cell>
          <cell r="AR185">
            <v>0</v>
          </cell>
          <cell r="AS185">
            <v>0</v>
          </cell>
          <cell r="AT185">
            <v>0</v>
          </cell>
          <cell r="AU185">
            <v>3.66</v>
          </cell>
          <cell r="AV185">
            <v>20</v>
          </cell>
          <cell r="AW185">
            <v>0</v>
          </cell>
          <cell r="AX185">
            <v>0</v>
          </cell>
        </row>
        <row r="186">
          <cell r="F186">
            <v>2590</v>
          </cell>
          <cell r="G186" t="str">
            <v>51010002329504</v>
          </cell>
          <cell r="H186" t="str">
            <v>Phòng Kế hoạch - Tài chính</v>
          </cell>
          <cell r="I186">
            <v>0</v>
          </cell>
          <cell r="J186" t="str">
            <v>Nữ</v>
          </cell>
          <cell r="K186">
            <v>1995</v>
          </cell>
          <cell r="L186">
            <v>35019</v>
          </cell>
          <cell r="M186">
            <v>27</v>
          </cell>
          <cell r="N186" t="str">
            <v>Kinh</v>
          </cell>
          <cell r="O186">
            <v>43571</v>
          </cell>
          <cell r="P186">
            <v>0</v>
          </cell>
          <cell r="Q186">
            <v>0</v>
          </cell>
          <cell r="R186" t="str">
            <v>HĐXĐTH</v>
          </cell>
          <cell r="S186">
            <v>44667</v>
          </cell>
          <cell r="T186">
            <v>44942</v>
          </cell>
          <cell r="U186">
            <v>0</v>
          </cell>
          <cell r="V186" t="str">
            <v>01.003</v>
          </cell>
          <cell r="W186" t="str">
            <v>Chuyên viên</v>
          </cell>
          <cell r="X186">
            <v>0</v>
          </cell>
          <cell r="Y186">
            <v>0</v>
          </cell>
          <cell r="Z186">
            <v>0</v>
          </cell>
          <cell r="AA186">
            <v>4</v>
          </cell>
          <cell r="AB186">
            <v>0</v>
          </cell>
          <cell r="AC186">
            <v>2.34</v>
          </cell>
          <cell r="AD186">
            <v>0</v>
          </cell>
          <cell r="AE186">
            <v>0</v>
          </cell>
          <cell r="AF186">
            <v>0</v>
          </cell>
          <cell r="AG186">
            <v>0</v>
          </cell>
          <cell r="AH186" t="e">
            <v>#VALUE!</v>
          </cell>
          <cell r="AI186">
            <v>0</v>
          </cell>
          <cell r="AJ186">
            <v>0</v>
          </cell>
          <cell r="AK186">
            <v>0</v>
          </cell>
          <cell r="AL186">
            <v>0</v>
          </cell>
          <cell r="AM186">
            <v>0</v>
          </cell>
          <cell r="AN186">
            <v>0</v>
          </cell>
          <cell r="AO186">
            <v>0</v>
          </cell>
          <cell r="AP186">
            <v>0</v>
          </cell>
          <cell r="AQ186">
            <v>0</v>
          </cell>
          <cell r="AR186">
            <v>0</v>
          </cell>
          <cell r="AS186">
            <v>0</v>
          </cell>
          <cell r="AT186">
            <v>0</v>
          </cell>
          <cell r="AU186">
            <v>2.34</v>
          </cell>
          <cell r="AV186">
            <v>20</v>
          </cell>
          <cell r="AW186">
            <v>0</v>
          </cell>
          <cell r="AX186">
            <v>0</v>
          </cell>
        </row>
        <row r="187">
          <cell r="F187">
            <v>2073</v>
          </cell>
          <cell r="G187" t="str">
            <v>51010000379770</v>
          </cell>
          <cell r="H187" t="str">
            <v>Phòng Kế hoạch - Tài chính</v>
          </cell>
          <cell r="I187">
            <v>0</v>
          </cell>
          <cell r="J187" t="str">
            <v>Nam</v>
          </cell>
          <cell r="K187">
            <v>1990</v>
          </cell>
          <cell r="L187">
            <v>33122</v>
          </cell>
          <cell r="M187">
            <v>32</v>
          </cell>
          <cell r="N187" t="str">
            <v>Kinh</v>
          </cell>
          <cell r="O187">
            <v>41337</v>
          </cell>
          <cell r="P187">
            <v>0</v>
          </cell>
          <cell r="Q187">
            <v>0</v>
          </cell>
          <cell r="R187" t="str">
            <v>BC</v>
          </cell>
          <cell r="S187">
            <v>0</v>
          </cell>
          <cell r="T187">
            <v>0</v>
          </cell>
          <cell r="U187">
            <v>0</v>
          </cell>
          <cell r="V187" t="str">
            <v>01.003</v>
          </cell>
          <cell r="W187" t="str">
            <v>Chuyên viên</v>
          </cell>
          <cell r="X187">
            <v>0</v>
          </cell>
          <cell r="Y187">
            <v>0</v>
          </cell>
          <cell r="Z187">
            <v>0</v>
          </cell>
          <cell r="AA187">
            <v>4</v>
          </cell>
          <cell r="AB187">
            <v>0</v>
          </cell>
          <cell r="AC187">
            <v>3</v>
          </cell>
          <cell r="AD187">
            <v>0</v>
          </cell>
          <cell r="AE187">
            <v>0</v>
          </cell>
          <cell r="AF187">
            <v>0</v>
          </cell>
          <cell r="AG187">
            <v>0</v>
          </cell>
          <cell r="AH187" t="e">
            <v>#VALUE!</v>
          </cell>
          <cell r="AI187">
            <v>0</v>
          </cell>
          <cell r="AJ187">
            <v>0</v>
          </cell>
          <cell r="AK187">
            <v>0</v>
          </cell>
          <cell r="AL187">
            <v>0</v>
          </cell>
          <cell r="AM187">
            <v>0</v>
          </cell>
          <cell r="AN187">
            <v>0</v>
          </cell>
          <cell r="AO187">
            <v>0</v>
          </cell>
          <cell r="AP187">
            <v>0</v>
          </cell>
          <cell r="AQ187">
            <v>0</v>
          </cell>
          <cell r="AR187">
            <v>0</v>
          </cell>
          <cell r="AS187">
            <v>0</v>
          </cell>
          <cell r="AT187">
            <v>0</v>
          </cell>
          <cell r="AU187">
            <v>3</v>
          </cell>
          <cell r="AV187">
            <v>20</v>
          </cell>
          <cell r="AW187">
            <v>0</v>
          </cell>
          <cell r="AX187">
            <v>0</v>
          </cell>
        </row>
        <row r="188">
          <cell r="F188">
            <v>1668</v>
          </cell>
          <cell r="G188" t="str">
            <v>51010000346215</v>
          </cell>
          <cell r="H188" t="str">
            <v>Phòng Kế hoạch - Tài chính</v>
          </cell>
          <cell r="I188">
            <v>0</v>
          </cell>
          <cell r="J188" t="str">
            <v>Nam</v>
          </cell>
          <cell r="K188">
            <v>1983</v>
          </cell>
          <cell r="L188">
            <v>30451</v>
          </cell>
          <cell r="M188">
            <v>39</v>
          </cell>
          <cell r="N188" t="str">
            <v>Kinh</v>
          </cell>
          <cell r="O188">
            <v>40648</v>
          </cell>
          <cell r="P188">
            <v>41334</v>
          </cell>
          <cell r="Q188" t="str">
            <v>Trường Đại học Vinh</v>
          </cell>
          <cell r="R188" t="str">
            <v>BC</v>
          </cell>
          <cell r="S188">
            <v>0</v>
          </cell>
          <cell r="T188">
            <v>0</v>
          </cell>
          <cell r="U188">
            <v>0</v>
          </cell>
          <cell r="V188" t="str">
            <v>01.003</v>
          </cell>
          <cell r="W188" t="str">
            <v>Chuyên viên</v>
          </cell>
          <cell r="X188" t="str">
            <v>Trưởng phòng</v>
          </cell>
          <cell r="Y188">
            <v>0</v>
          </cell>
          <cell r="Z188" t="str">
            <v>Phó Bí thư CB</v>
          </cell>
          <cell r="AA188">
            <v>8</v>
          </cell>
          <cell r="AB188">
            <v>0.5</v>
          </cell>
          <cell r="AC188">
            <v>3.33</v>
          </cell>
          <cell r="AD188">
            <v>0</v>
          </cell>
          <cell r="AE188">
            <v>0</v>
          </cell>
          <cell r="AF188">
            <v>0</v>
          </cell>
          <cell r="AG188">
            <v>0</v>
          </cell>
          <cell r="AH188" t="e">
            <v>#VALUE!</v>
          </cell>
          <cell r="AI188">
            <v>0</v>
          </cell>
          <cell r="AJ188">
            <v>0</v>
          </cell>
          <cell r="AK188">
            <v>0</v>
          </cell>
          <cell r="AL188">
            <v>0</v>
          </cell>
          <cell r="AM188">
            <v>0</v>
          </cell>
          <cell r="AN188">
            <v>0</v>
          </cell>
          <cell r="AO188">
            <v>0</v>
          </cell>
          <cell r="AP188">
            <v>0</v>
          </cell>
          <cell r="AQ188">
            <v>0</v>
          </cell>
          <cell r="AR188">
            <v>0</v>
          </cell>
          <cell r="AS188">
            <v>0</v>
          </cell>
          <cell r="AT188">
            <v>0</v>
          </cell>
          <cell r="AU188">
            <v>3.83</v>
          </cell>
          <cell r="AV188">
            <v>20</v>
          </cell>
          <cell r="AW188">
            <v>0.2</v>
          </cell>
          <cell r="AX188">
            <v>0</v>
          </cell>
        </row>
        <row r="189">
          <cell r="F189">
            <v>1831</v>
          </cell>
          <cell r="G189" t="str">
            <v>51010000197440</v>
          </cell>
          <cell r="H189" t="str">
            <v>Phòng Kế hoạch - Tài chính</v>
          </cell>
          <cell r="I189">
            <v>0</v>
          </cell>
          <cell r="J189" t="str">
            <v>Nam</v>
          </cell>
          <cell r="K189">
            <v>1982</v>
          </cell>
          <cell r="L189">
            <v>30145</v>
          </cell>
          <cell r="M189">
            <v>40</v>
          </cell>
          <cell r="N189" t="str">
            <v>Kinh</v>
          </cell>
          <cell r="O189">
            <v>39692</v>
          </cell>
          <cell r="P189">
            <v>40360</v>
          </cell>
          <cell r="Q189" t="str">
            <v>Trường Đại học Vinh</v>
          </cell>
          <cell r="R189" t="str">
            <v>BC</v>
          </cell>
          <cell r="S189">
            <v>0</v>
          </cell>
          <cell r="T189">
            <v>0</v>
          </cell>
          <cell r="U189">
            <v>0</v>
          </cell>
          <cell r="V189" t="str">
            <v>01.003</v>
          </cell>
          <cell r="W189" t="str">
            <v>Chuyên viên</v>
          </cell>
          <cell r="X189">
            <v>0</v>
          </cell>
          <cell r="Y189">
            <v>0</v>
          </cell>
          <cell r="Z189">
            <v>0</v>
          </cell>
          <cell r="AA189">
            <v>4</v>
          </cell>
          <cell r="AB189">
            <v>0</v>
          </cell>
          <cell r="AC189">
            <v>3.66</v>
          </cell>
          <cell r="AD189">
            <v>0</v>
          </cell>
          <cell r="AE189">
            <v>0</v>
          </cell>
          <cell r="AF189">
            <v>0</v>
          </cell>
          <cell r="AG189">
            <v>0</v>
          </cell>
          <cell r="AH189" t="e">
            <v>#VALUE!</v>
          </cell>
          <cell r="AI189">
            <v>0</v>
          </cell>
          <cell r="AJ189">
            <v>0</v>
          </cell>
          <cell r="AK189">
            <v>0</v>
          </cell>
          <cell r="AL189">
            <v>0</v>
          </cell>
          <cell r="AM189">
            <v>0</v>
          </cell>
          <cell r="AN189">
            <v>0</v>
          </cell>
          <cell r="AO189">
            <v>0</v>
          </cell>
          <cell r="AP189">
            <v>0</v>
          </cell>
          <cell r="AQ189">
            <v>0</v>
          </cell>
          <cell r="AR189">
            <v>0</v>
          </cell>
          <cell r="AS189">
            <v>0</v>
          </cell>
          <cell r="AT189">
            <v>0</v>
          </cell>
          <cell r="AU189">
            <v>3.66</v>
          </cell>
          <cell r="AV189">
            <v>20</v>
          </cell>
          <cell r="AW189">
            <v>0</v>
          </cell>
          <cell r="AX189">
            <v>0</v>
          </cell>
        </row>
        <row r="190">
          <cell r="F190">
            <v>2369</v>
          </cell>
          <cell r="G190" t="str">
            <v>51010000691304</v>
          </cell>
          <cell r="H190" t="str">
            <v>Phòng Kế hoạch - Tài chính</v>
          </cell>
          <cell r="I190">
            <v>0</v>
          </cell>
          <cell r="J190" t="str">
            <v>Nam</v>
          </cell>
          <cell r="K190">
            <v>1985</v>
          </cell>
          <cell r="L190">
            <v>31274</v>
          </cell>
          <cell r="M190">
            <v>37</v>
          </cell>
          <cell r="N190" t="str">
            <v>Kinh</v>
          </cell>
          <cell r="O190">
            <v>42186</v>
          </cell>
          <cell r="P190">
            <v>43283</v>
          </cell>
          <cell r="Q190" t="str">
            <v>Trường Đại học Vinh</v>
          </cell>
          <cell r="R190" t="str">
            <v>BC</v>
          </cell>
          <cell r="S190">
            <v>0</v>
          </cell>
          <cell r="T190">
            <v>0</v>
          </cell>
          <cell r="U190">
            <v>0</v>
          </cell>
          <cell r="V190" t="str">
            <v>01.003</v>
          </cell>
          <cell r="W190" t="str">
            <v>Chuyên viên</v>
          </cell>
          <cell r="X190">
            <v>0</v>
          </cell>
          <cell r="Y190">
            <v>0</v>
          </cell>
          <cell r="Z190">
            <v>0</v>
          </cell>
          <cell r="AA190">
            <v>4</v>
          </cell>
          <cell r="AB190">
            <v>0</v>
          </cell>
          <cell r="AC190">
            <v>3</v>
          </cell>
          <cell r="AD190">
            <v>0</v>
          </cell>
          <cell r="AE190">
            <v>0</v>
          </cell>
          <cell r="AF190">
            <v>0</v>
          </cell>
          <cell r="AG190">
            <v>0</v>
          </cell>
          <cell r="AH190" t="e">
            <v>#VALUE!</v>
          </cell>
          <cell r="AI190">
            <v>0</v>
          </cell>
          <cell r="AJ190">
            <v>0</v>
          </cell>
          <cell r="AK190">
            <v>0</v>
          </cell>
          <cell r="AL190">
            <v>0</v>
          </cell>
          <cell r="AM190">
            <v>0</v>
          </cell>
          <cell r="AN190">
            <v>0</v>
          </cell>
          <cell r="AO190">
            <v>0</v>
          </cell>
          <cell r="AP190">
            <v>0</v>
          </cell>
          <cell r="AQ190">
            <v>0</v>
          </cell>
          <cell r="AR190">
            <v>0</v>
          </cell>
          <cell r="AS190">
            <v>0</v>
          </cell>
          <cell r="AT190">
            <v>0</v>
          </cell>
          <cell r="AU190">
            <v>3</v>
          </cell>
          <cell r="AV190">
            <v>20</v>
          </cell>
          <cell r="AW190">
            <v>0</v>
          </cell>
          <cell r="AX190">
            <v>0</v>
          </cell>
        </row>
        <row r="191">
          <cell r="F191">
            <v>1670</v>
          </cell>
          <cell r="G191" t="str">
            <v>51010000045567</v>
          </cell>
          <cell r="H191" t="str">
            <v>Phòng Kế hoạch - Tài chính</v>
          </cell>
          <cell r="I191">
            <v>0</v>
          </cell>
          <cell r="J191" t="str">
            <v>Nữ</v>
          </cell>
          <cell r="K191">
            <v>1983</v>
          </cell>
          <cell r="L191">
            <v>30647</v>
          </cell>
          <cell r="M191">
            <v>39</v>
          </cell>
          <cell r="N191" t="str">
            <v>Kinh</v>
          </cell>
          <cell r="O191">
            <v>39052</v>
          </cell>
          <cell r="P191">
            <v>39448</v>
          </cell>
          <cell r="Q191" t="str">
            <v>Trường Đại học Vinh</v>
          </cell>
          <cell r="R191" t="str">
            <v>BC</v>
          </cell>
          <cell r="S191">
            <v>0</v>
          </cell>
          <cell r="T191">
            <v>0</v>
          </cell>
          <cell r="U191">
            <v>0</v>
          </cell>
          <cell r="V191" t="str">
            <v>06.031</v>
          </cell>
          <cell r="W191" t="str">
            <v>Kế toán viên</v>
          </cell>
          <cell r="X191">
            <v>0</v>
          </cell>
          <cell r="Y191">
            <v>0</v>
          </cell>
          <cell r="Z191">
            <v>0</v>
          </cell>
          <cell r="AA191">
            <v>4</v>
          </cell>
          <cell r="AB191">
            <v>0</v>
          </cell>
          <cell r="AC191">
            <v>3.66</v>
          </cell>
          <cell r="AD191">
            <v>0</v>
          </cell>
          <cell r="AE191">
            <v>0</v>
          </cell>
          <cell r="AF191">
            <v>0</v>
          </cell>
          <cell r="AG191">
            <v>0</v>
          </cell>
          <cell r="AH191" t="e">
            <v>#VALUE!</v>
          </cell>
          <cell r="AI191">
            <v>0</v>
          </cell>
          <cell r="AJ191">
            <v>0</v>
          </cell>
          <cell r="AK191">
            <v>0</v>
          </cell>
          <cell r="AL191">
            <v>0</v>
          </cell>
          <cell r="AM191">
            <v>0</v>
          </cell>
          <cell r="AN191">
            <v>0</v>
          </cell>
          <cell r="AO191">
            <v>0</v>
          </cell>
          <cell r="AP191">
            <v>0</v>
          </cell>
          <cell r="AQ191">
            <v>0</v>
          </cell>
          <cell r="AR191">
            <v>0</v>
          </cell>
          <cell r="AS191">
            <v>0</v>
          </cell>
          <cell r="AT191">
            <v>0</v>
          </cell>
          <cell r="AU191">
            <v>3.66</v>
          </cell>
          <cell r="AV191">
            <v>20</v>
          </cell>
          <cell r="AW191">
            <v>0</v>
          </cell>
          <cell r="AX191">
            <v>0</v>
          </cell>
        </row>
        <row r="192">
          <cell r="F192">
            <v>1669</v>
          </cell>
          <cell r="G192" t="str">
            <v>51010000299665</v>
          </cell>
          <cell r="H192" t="str">
            <v>Phòng Kế hoạch - Tài chính</v>
          </cell>
          <cell r="I192">
            <v>0</v>
          </cell>
          <cell r="J192" t="str">
            <v>Nam</v>
          </cell>
          <cell r="K192">
            <v>1983</v>
          </cell>
          <cell r="L192">
            <v>30505</v>
          </cell>
          <cell r="M192">
            <v>39</v>
          </cell>
          <cell r="N192" t="str">
            <v>Kinh</v>
          </cell>
          <cell r="O192">
            <v>40878</v>
          </cell>
          <cell r="P192" t="str">
            <v xml:space="preserve">  -   -</v>
          </cell>
          <cell r="Q192">
            <v>0</v>
          </cell>
          <cell r="R192" t="str">
            <v>BC</v>
          </cell>
          <cell r="S192">
            <v>0</v>
          </cell>
          <cell r="T192">
            <v>0</v>
          </cell>
          <cell r="U192">
            <v>0</v>
          </cell>
          <cell r="V192" t="str">
            <v>06.031</v>
          </cell>
          <cell r="W192" t="str">
            <v>Kế toán viên</v>
          </cell>
          <cell r="X192">
            <v>0</v>
          </cell>
          <cell r="Y192">
            <v>0</v>
          </cell>
          <cell r="Z192">
            <v>0</v>
          </cell>
          <cell r="AA192">
            <v>4</v>
          </cell>
          <cell r="AB192">
            <v>0</v>
          </cell>
          <cell r="AC192">
            <v>3.33</v>
          </cell>
          <cell r="AD192">
            <v>0</v>
          </cell>
          <cell r="AE192">
            <v>0</v>
          </cell>
          <cell r="AF192">
            <v>0</v>
          </cell>
          <cell r="AG192">
            <v>0</v>
          </cell>
          <cell r="AH192" t="e">
            <v>#VALUE!</v>
          </cell>
          <cell r="AI192">
            <v>0</v>
          </cell>
          <cell r="AJ192">
            <v>0</v>
          </cell>
          <cell r="AK192">
            <v>0</v>
          </cell>
          <cell r="AL192">
            <v>0</v>
          </cell>
          <cell r="AM192">
            <v>0</v>
          </cell>
          <cell r="AN192">
            <v>0</v>
          </cell>
          <cell r="AO192">
            <v>0</v>
          </cell>
          <cell r="AP192">
            <v>0</v>
          </cell>
          <cell r="AQ192">
            <v>0</v>
          </cell>
          <cell r="AR192">
            <v>0</v>
          </cell>
          <cell r="AS192">
            <v>0</v>
          </cell>
          <cell r="AT192">
            <v>0</v>
          </cell>
          <cell r="AU192">
            <v>3.33</v>
          </cell>
          <cell r="AV192">
            <v>20</v>
          </cell>
          <cell r="AW192">
            <v>0</v>
          </cell>
          <cell r="AX192">
            <v>0</v>
          </cell>
        </row>
        <row r="193">
          <cell r="F193">
            <v>2044</v>
          </cell>
          <cell r="G193" t="str">
            <v>51010000988699</v>
          </cell>
          <cell r="H193" t="str">
            <v>Phòng Kế hoạch - Tài chính</v>
          </cell>
          <cell r="I193">
            <v>0</v>
          </cell>
          <cell r="J193" t="str">
            <v>Nữ</v>
          </cell>
          <cell r="K193">
            <v>1989</v>
          </cell>
          <cell r="L193">
            <v>32800</v>
          </cell>
          <cell r="M193">
            <v>33</v>
          </cell>
          <cell r="N193" t="str">
            <v>Kinh</v>
          </cell>
          <cell r="O193">
            <v>41351</v>
          </cell>
          <cell r="P193" t="str">
            <v xml:space="preserve">  -   -</v>
          </cell>
          <cell r="Q193" t="str">
            <v>Trường Đại học Vinh</v>
          </cell>
          <cell r="R193" t="str">
            <v>BC</v>
          </cell>
          <cell r="S193">
            <v>0</v>
          </cell>
          <cell r="T193">
            <v>0</v>
          </cell>
          <cell r="U193">
            <v>0</v>
          </cell>
          <cell r="V193" t="str">
            <v>01.003</v>
          </cell>
          <cell r="W193" t="str">
            <v>Chuyên viên</v>
          </cell>
          <cell r="X193">
            <v>0</v>
          </cell>
          <cell r="Y193">
            <v>0</v>
          </cell>
          <cell r="Z193">
            <v>0</v>
          </cell>
          <cell r="AA193">
            <v>4</v>
          </cell>
          <cell r="AB193">
            <v>0</v>
          </cell>
          <cell r="AC193">
            <v>3</v>
          </cell>
          <cell r="AD193">
            <v>0</v>
          </cell>
          <cell r="AE193">
            <v>0</v>
          </cell>
          <cell r="AF193">
            <v>0</v>
          </cell>
          <cell r="AG193">
            <v>0</v>
          </cell>
          <cell r="AH193" t="e">
            <v>#VALUE!</v>
          </cell>
          <cell r="AI193">
            <v>0</v>
          </cell>
          <cell r="AJ193">
            <v>0</v>
          </cell>
          <cell r="AK193">
            <v>0</v>
          </cell>
          <cell r="AL193">
            <v>0</v>
          </cell>
          <cell r="AM193">
            <v>0</v>
          </cell>
          <cell r="AN193">
            <v>0</v>
          </cell>
          <cell r="AO193">
            <v>0</v>
          </cell>
          <cell r="AP193">
            <v>0</v>
          </cell>
          <cell r="AQ193">
            <v>0</v>
          </cell>
          <cell r="AR193">
            <v>0</v>
          </cell>
          <cell r="AS193">
            <v>0</v>
          </cell>
          <cell r="AT193">
            <v>0</v>
          </cell>
          <cell r="AU193">
            <v>3</v>
          </cell>
          <cell r="AV193">
            <v>20</v>
          </cell>
          <cell r="AW193">
            <v>0</v>
          </cell>
          <cell r="AX193">
            <v>0</v>
          </cell>
        </row>
        <row r="194">
          <cell r="F194">
            <v>1665</v>
          </cell>
          <cell r="G194" t="str">
            <v>51010000186989</v>
          </cell>
          <cell r="H194" t="str">
            <v>Phòng Kế hoạch - Tài chính</v>
          </cell>
          <cell r="I194">
            <v>0</v>
          </cell>
          <cell r="J194" t="str">
            <v>Nữ</v>
          </cell>
          <cell r="K194">
            <v>1979</v>
          </cell>
          <cell r="L194">
            <v>28863</v>
          </cell>
          <cell r="M194">
            <v>43</v>
          </cell>
          <cell r="N194" t="str">
            <v>Kinh</v>
          </cell>
          <cell r="O194">
            <v>39996</v>
          </cell>
          <cell r="P194" t="str">
            <v xml:space="preserve">  -   -</v>
          </cell>
          <cell r="Q194">
            <v>0</v>
          </cell>
          <cell r="R194" t="str">
            <v>BC</v>
          </cell>
          <cell r="S194">
            <v>0</v>
          </cell>
          <cell r="T194">
            <v>0</v>
          </cell>
          <cell r="U194">
            <v>0</v>
          </cell>
          <cell r="V194" t="str">
            <v>06.031</v>
          </cell>
          <cell r="W194" t="str">
            <v>Kế toán viên</v>
          </cell>
          <cell r="X194">
            <v>0</v>
          </cell>
          <cell r="Y194">
            <v>0</v>
          </cell>
          <cell r="Z194">
            <v>0</v>
          </cell>
          <cell r="AA194">
            <v>4</v>
          </cell>
          <cell r="AB194">
            <v>0</v>
          </cell>
          <cell r="AC194">
            <v>3.33</v>
          </cell>
          <cell r="AD194">
            <v>0</v>
          </cell>
          <cell r="AE194">
            <v>0</v>
          </cell>
          <cell r="AF194">
            <v>0</v>
          </cell>
          <cell r="AG194">
            <v>0</v>
          </cell>
          <cell r="AH194" t="e">
            <v>#VALUE!</v>
          </cell>
          <cell r="AI194">
            <v>0</v>
          </cell>
          <cell r="AJ194">
            <v>0</v>
          </cell>
          <cell r="AK194">
            <v>0</v>
          </cell>
          <cell r="AL194">
            <v>0</v>
          </cell>
          <cell r="AM194">
            <v>0</v>
          </cell>
          <cell r="AN194">
            <v>0</v>
          </cell>
          <cell r="AO194">
            <v>0</v>
          </cell>
          <cell r="AP194">
            <v>0</v>
          </cell>
          <cell r="AQ194">
            <v>0</v>
          </cell>
          <cell r="AR194">
            <v>0</v>
          </cell>
          <cell r="AS194">
            <v>0</v>
          </cell>
          <cell r="AT194">
            <v>0</v>
          </cell>
          <cell r="AU194">
            <v>3.33</v>
          </cell>
          <cell r="AV194">
            <v>20</v>
          </cell>
          <cell r="AW194">
            <v>0</v>
          </cell>
          <cell r="AX194">
            <v>0</v>
          </cell>
        </row>
        <row r="195">
          <cell r="F195">
            <v>1667</v>
          </cell>
          <cell r="G195" t="str">
            <v>51010000026924</v>
          </cell>
          <cell r="H195" t="str">
            <v>Phòng Kế hoạch - Tài chính</v>
          </cell>
          <cell r="I195">
            <v>0</v>
          </cell>
          <cell r="J195" t="str">
            <v>Nữ</v>
          </cell>
          <cell r="K195">
            <v>1981</v>
          </cell>
          <cell r="L195">
            <v>29879</v>
          </cell>
          <cell r="M195">
            <v>41</v>
          </cell>
          <cell r="N195" t="str">
            <v>Kinh</v>
          </cell>
          <cell r="O195">
            <v>38078</v>
          </cell>
          <cell r="P195">
            <v>38587</v>
          </cell>
          <cell r="Q195" t="str">
            <v>Trường Đại học Vinh</v>
          </cell>
          <cell r="R195" t="str">
            <v>BC</v>
          </cell>
          <cell r="S195">
            <v>0</v>
          </cell>
          <cell r="T195">
            <v>0</v>
          </cell>
          <cell r="U195">
            <v>0</v>
          </cell>
          <cell r="V195" t="str">
            <v>06.031</v>
          </cell>
          <cell r="W195" t="str">
            <v>Kế toán viên</v>
          </cell>
          <cell r="X195">
            <v>0</v>
          </cell>
          <cell r="Y195">
            <v>0</v>
          </cell>
          <cell r="Z195">
            <v>0</v>
          </cell>
          <cell r="AA195">
            <v>4</v>
          </cell>
          <cell r="AB195">
            <v>0</v>
          </cell>
          <cell r="AC195">
            <v>3.99</v>
          </cell>
          <cell r="AD195">
            <v>0</v>
          </cell>
          <cell r="AE195">
            <v>0</v>
          </cell>
          <cell r="AF195">
            <v>0</v>
          </cell>
          <cell r="AG195">
            <v>0</v>
          </cell>
          <cell r="AH195" t="e">
            <v>#VALUE!</v>
          </cell>
          <cell r="AI195">
            <v>0</v>
          </cell>
          <cell r="AJ195">
            <v>0</v>
          </cell>
          <cell r="AK195">
            <v>0</v>
          </cell>
          <cell r="AL195">
            <v>0</v>
          </cell>
          <cell r="AM195">
            <v>0</v>
          </cell>
          <cell r="AN195">
            <v>0</v>
          </cell>
          <cell r="AO195">
            <v>0</v>
          </cell>
          <cell r="AP195">
            <v>0</v>
          </cell>
          <cell r="AQ195">
            <v>0</v>
          </cell>
          <cell r="AR195">
            <v>0</v>
          </cell>
          <cell r="AS195">
            <v>0</v>
          </cell>
          <cell r="AT195">
            <v>0</v>
          </cell>
          <cell r="AU195">
            <v>3.99</v>
          </cell>
          <cell r="AV195">
            <v>20</v>
          </cell>
          <cell r="AW195">
            <v>0</v>
          </cell>
          <cell r="AX195">
            <v>0</v>
          </cell>
        </row>
        <row r="196">
          <cell r="F196">
            <v>1664</v>
          </cell>
          <cell r="G196" t="str">
            <v>51010000021132</v>
          </cell>
          <cell r="H196" t="str">
            <v>Phòng Kế hoạch - Tài chính</v>
          </cell>
          <cell r="I196">
            <v>0</v>
          </cell>
          <cell r="J196" t="str">
            <v>Nữ</v>
          </cell>
          <cell r="K196">
            <v>1978</v>
          </cell>
          <cell r="L196">
            <v>28853</v>
          </cell>
          <cell r="M196">
            <v>44</v>
          </cell>
          <cell r="N196" t="str">
            <v>Kinh</v>
          </cell>
          <cell r="O196">
            <v>37408</v>
          </cell>
          <cell r="P196">
            <v>38485</v>
          </cell>
          <cell r="Q196" t="str">
            <v>Trường Đại học Vinh</v>
          </cell>
          <cell r="R196" t="str">
            <v>BC</v>
          </cell>
          <cell r="S196">
            <v>0</v>
          </cell>
          <cell r="T196">
            <v>0</v>
          </cell>
          <cell r="U196">
            <v>0</v>
          </cell>
          <cell r="V196" t="str">
            <v>06.031</v>
          </cell>
          <cell r="W196" t="str">
            <v>Kế toán viên</v>
          </cell>
          <cell r="X196">
            <v>0</v>
          </cell>
          <cell r="Y196">
            <v>0</v>
          </cell>
          <cell r="Z196" t="str">
            <v>CT CĐ BP</v>
          </cell>
          <cell r="AA196">
            <v>5</v>
          </cell>
          <cell r="AB196">
            <v>0</v>
          </cell>
          <cell r="AC196">
            <v>4.32</v>
          </cell>
          <cell r="AD196">
            <v>0</v>
          </cell>
          <cell r="AE196">
            <v>0</v>
          </cell>
          <cell r="AF196">
            <v>0</v>
          </cell>
          <cell r="AG196">
            <v>0</v>
          </cell>
          <cell r="AH196" t="e">
            <v>#VALUE!</v>
          </cell>
          <cell r="AI196">
            <v>0</v>
          </cell>
          <cell r="AJ196">
            <v>0</v>
          </cell>
          <cell r="AK196">
            <v>0</v>
          </cell>
          <cell r="AL196">
            <v>0</v>
          </cell>
          <cell r="AM196">
            <v>0</v>
          </cell>
          <cell r="AN196">
            <v>0</v>
          </cell>
          <cell r="AO196">
            <v>0</v>
          </cell>
          <cell r="AP196">
            <v>0</v>
          </cell>
          <cell r="AQ196">
            <v>0</v>
          </cell>
          <cell r="AR196">
            <v>0</v>
          </cell>
          <cell r="AS196">
            <v>0</v>
          </cell>
          <cell r="AT196">
            <v>0</v>
          </cell>
          <cell r="AU196">
            <v>4.32</v>
          </cell>
          <cell r="AV196">
            <v>20</v>
          </cell>
          <cell r="AW196">
            <v>0</v>
          </cell>
          <cell r="AX196">
            <v>0</v>
          </cell>
        </row>
        <row r="197">
          <cell r="F197">
            <v>1666</v>
          </cell>
          <cell r="G197" t="str">
            <v>51010000186998</v>
          </cell>
          <cell r="H197" t="str">
            <v>Phòng Kế hoạch - Tài chính</v>
          </cell>
          <cell r="I197">
            <v>0</v>
          </cell>
          <cell r="J197" t="str">
            <v>Nữ</v>
          </cell>
          <cell r="K197">
            <v>1981</v>
          </cell>
          <cell r="L197">
            <v>29655</v>
          </cell>
          <cell r="M197">
            <v>41</v>
          </cell>
          <cell r="N197" t="str">
            <v>Kinh</v>
          </cell>
          <cell r="O197">
            <v>40148</v>
          </cell>
          <cell r="P197">
            <v>41334</v>
          </cell>
          <cell r="Q197" t="str">
            <v>Trường Đại học Vinh</v>
          </cell>
          <cell r="R197" t="str">
            <v>BC</v>
          </cell>
          <cell r="S197">
            <v>0</v>
          </cell>
          <cell r="T197">
            <v>0</v>
          </cell>
          <cell r="U197">
            <v>0</v>
          </cell>
          <cell r="V197" t="str">
            <v>01.003</v>
          </cell>
          <cell r="W197" t="str">
            <v>Chuyên viên</v>
          </cell>
          <cell r="X197">
            <v>0</v>
          </cell>
          <cell r="Y197">
            <v>0</v>
          </cell>
          <cell r="Z197">
            <v>0</v>
          </cell>
          <cell r="AA197">
            <v>4</v>
          </cell>
          <cell r="AB197">
            <v>0</v>
          </cell>
          <cell r="AC197">
            <v>3.66</v>
          </cell>
          <cell r="AD197">
            <v>0</v>
          </cell>
          <cell r="AE197">
            <v>0</v>
          </cell>
          <cell r="AF197">
            <v>0</v>
          </cell>
          <cell r="AG197">
            <v>0</v>
          </cell>
          <cell r="AH197" t="e">
            <v>#VALUE!</v>
          </cell>
          <cell r="AI197">
            <v>0</v>
          </cell>
          <cell r="AJ197">
            <v>0</v>
          </cell>
          <cell r="AK197">
            <v>0</v>
          </cell>
          <cell r="AL197">
            <v>0</v>
          </cell>
          <cell r="AM197">
            <v>0</v>
          </cell>
          <cell r="AN197">
            <v>0</v>
          </cell>
          <cell r="AO197">
            <v>0</v>
          </cell>
          <cell r="AP197">
            <v>0</v>
          </cell>
          <cell r="AQ197">
            <v>0</v>
          </cell>
          <cell r="AR197">
            <v>0</v>
          </cell>
          <cell r="AS197">
            <v>0</v>
          </cell>
          <cell r="AT197">
            <v>0</v>
          </cell>
          <cell r="AU197">
            <v>3.66</v>
          </cell>
          <cell r="AV197">
            <v>20</v>
          </cell>
          <cell r="AW197">
            <v>0</v>
          </cell>
          <cell r="AX197">
            <v>0</v>
          </cell>
        </row>
        <row r="198">
          <cell r="F198">
            <v>1829</v>
          </cell>
          <cell r="G198" t="str">
            <v>51010000197404</v>
          </cell>
          <cell r="H198" t="str">
            <v>Phòng Khoa học và Hợp tác Quốc tế</v>
          </cell>
          <cell r="I198" t="str">
            <v>Báo chí</v>
          </cell>
          <cell r="J198" t="str">
            <v>Nữ</v>
          </cell>
          <cell r="K198">
            <v>1981</v>
          </cell>
          <cell r="L198">
            <v>29921</v>
          </cell>
          <cell r="M198">
            <v>41</v>
          </cell>
          <cell r="N198" t="str">
            <v>Kinh</v>
          </cell>
          <cell r="O198">
            <v>39234</v>
          </cell>
          <cell r="P198">
            <v>39995</v>
          </cell>
          <cell r="Q198" t="str">
            <v>Trường Đại học Vinh</v>
          </cell>
          <cell r="R198" t="str">
            <v>BC</v>
          </cell>
          <cell r="S198">
            <v>0</v>
          </cell>
          <cell r="T198">
            <v>0</v>
          </cell>
          <cell r="U198">
            <v>0</v>
          </cell>
          <cell r="V198" t="str">
            <v>01.003</v>
          </cell>
          <cell r="W198" t="str">
            <v>Chuyên viên</v>
          </cell>
          <cell r="X198">
            <v>0</v>
          </cell>
          <cell r="Y198">
            <v>0</v>
          </cell>
          <cell r="Z198">
            <v>0</v>
          </cell>
          <cell r="AA198">
            <v>4</v>
          </cell>
          <cell r="AB198">
            <v>0</v>
          </cell>
          <cell r="AC198">
            <v>3.66</v>
          </cell>
          <cell r="AD198">
            <v>0</v>
          </cell>
          <cell r="AE198">
            <v>0</v>
          </cell>
          <cell r="AF198">
            <v>0</v>
          </cell>
          <cell r="AG198">
            <v>0</v>
          </cell>
          <cell r="AH198" t="e">
            <v>#VALUE!</v>
          </cell>
          <cell r="AI198">
            <v>0</v>
          </cell>
          <cell r="AJ198">
            <v>0</v>
          </cell>
          <cell r="AK198">
            <v>0</v>
          </cell>
          <cell r="AL198">
            <v>0</v>
          </cell>
          <cell r="AM198">
            <v>0</v>
          </cell>
          <cell r="AN198">
            <v>0</v>
          </cell>
          <cell r="AO198">
            <v>0</v>
          </cell>
          <cell r="AP198">
            <v>0</v>
          </cell>
          <cell r="AQ198">
            <v>0</v>
          </cell>
          <cell r="AR198">
            <v>0</v>
          </cell>
          <cell r="AS198">
            <v>0</v>
          </cell>
          <cell r="AT198">
            <v>0</v>
          </cell>
          <cell r="AU198">
            <v>3.66</v>
          </cell>
          <cell r="AV198">
            <v>20</v>
          </cell>
          <cell r="AW198">
            <v>0</v>
          </cell>
          <cell r="AX198">
            <v>0</v>
          </cell>
        </row>
        <row r="199">
          <cell r="F199">
            <v>1334</v>
          </cell>
          <cell r="G199" t="str">
            <v>51010000197714</v>
          </cell>
          <cell r="H199" t="str">
            <v>Phòng Khoa học và Hợp tác quốc tế</v>
          </cell>
          <cell r="I199" t="str">
            <v>Công nghệ Kỹ thuật Điện - Điện tử</v>
          </cell>
          <cell r="J199" t="str">
            <v>Nam</v>
          </cell>
          <cell r="K199">
            <v>1979</v>
          </cell>
          <cell r="L199">
            <v>29164</v>
          </cell>
          <cell r="M199">
            <v>43</v>
          </cell>
          <cell r="N199" t="str">
            <v>Kinh</v>
          </cell>
          <cell r="O199">
            <v>38092</v>
          </cell>
          <cell r="P199">
            <v>38587</v>
          </cell>
          <cell r="Q199" t="str">
            <v>Trường Đại học Vinh</v>
          </cell>
          <cell r="R199" t="str">
            <v>BC</v>
          </cell>
          <cell r="S199">
            <v>0</v>
          </cell>
          <cell r="T199">
            <v>0</v>
          </cell>
          <cell r="U199">
            <v>0</v>
          </cell>
          <cell r="V199" t="str">
            <v>V.07.01.03</v>
          </cell>
          <cell r="W199" t="str">
            <v>Giảng viên (hạng III)</v>
          </cell>
          <cell r="X199">
            <v>0</v>
          </cell>
          <cell r="Y199">
            <v>0</v>
          </cell>
          <cell r="Z199">
            <v>0</v>
          </cell>
          <cell r="AA199">
            <v>4</v>
          </cell>
          <cell r="AB199">
            <v>0</v>
          </cell>
          <cell r="AC199">
            <v>4.32</v>
          </cell>
          <cell r="AD199">
            <v>0</v>
          </cell>
          <cell r="AE199">
            <v>0</v>
          </cell>
          <cell r="AF199">
            <v>0</v>
          </cell>
          <cell r="AG199">
            <v>0</v>
          </cell>
          <cell r="AH199" t="e">
            <v>#VALUE!</v>
          </cell>
          <cell r="AI199">
            <v>0</v>
          </cell>
          <cell r="AJ199">
            <v>0</v>
          </cell>
          <cell r="AK199">
            <v>0</v>
          </cell>
          <cell r="AL199">
            <v>0</v>
          </cell>
          <cell r="AM199">
            <v>0</v>
          </cell>
          <cell r="AN199">
            <v>0</v>
          </cell>
          <cell r="AO199">
            <v>8</v>
          </cell>
          <cell r="AP199">
            <v>0</v>
          </cell>
          <cell r="AQ199">
            <v>0</v>
          </cell>
          <cell r="AR199">
            <v>0</v>
          </cell>
          <cell r="AS199">
            <v>0</v>
          </cell>
          <cell r="AT199">
            <v>0.34560000000000002</v>
          </cell>
          <cell r="AU199">
            <v>4.6656000000000004</v>
          </cell>
          <cell r="AV199">
            <v>25</v>
          </cell>
          <cell r="AW199">
            <v>0</v>
          </cell>
          <cell r="AX199">
            <v>0</v>
          </cell>
        </row>
        <row r="200">
          <cell r="F200">
            <v>1205</v>
          </cell>
          <cell r="G200" t="str">
            <v>51010000196979</v>
          </cell>
          <cell r="H200" t="str">
            <v>Phòng Khoa học và Hợp tác quốc tế</v>
          </cell>
          <cell r="I200" t="str">
            <v>Khoa Hóa học</v>
          </cell>
          <cell r="J200" t="str">
            <v>Nam</v>
          </cell>
          <cell r="K200">
            <v>1975</v>
          </cell>
          <cell r="L200">
            <v>27701</v>
          </cell>
          <cell r="M200">
            <v>47</v>
          </cell>
          <cell r="N200" t="str">
            <v>Kinh</v>
          </cell>
          <cell r="O200">
            <v>37427</v>
          </cell>
          <cell r="P200">
            <v>37708</v>
          </cell>
          <cell r="Q200" t="str">
            <v>Trường Đại học Vinh</v>
          </cell>
          <cell r="R200" t="str">
            <v>BC</v>
          </cell>
          <cell r="S200">
            <v>0</v>
          </cell>
          <cell r="T200">
            <v>0</v>
          </cell>
          <cell r="U200">
            <v>0</v>
          </cell>
          <cell r="V200" t="str">
            <v>V.07.01.01</v>
          </cell>
          <cell r="W200" t="str">
            <v>Giảng viên cao cấp (hạng I)</v>
          </cell>
          <cell r="X200">
            <v>0</v>
          </cell>
          <cell r="Y200">
            <v>0</v>
          </cell>
          <cell r="Z200">
            <v>0</v>
          </cell>
          <cell r="AA200">
            <v>6</v>
          </cell>
          <cell r="AB200">
            <v>0</v>
          </cell>
          <cell r="AC200">
            <v>6.56</v>
          </cell>
          <cell r="AD200">
            <v>0</v>
          </cell>
          <cell r="AE200">
            <v>0</v>
          </cell>
          <cell r="AF200">
            <v>0</v>
          </cell>
          <cell r="AG200">
            <v>0</v>
          </cell>
          <cell r="AH200" t="e">
            <v>#VALUE!</v>
          </cell>
          <cell r="AI200">
            <v>0</v>
          </cell>
          <cell r="AJ200">
            <v>0</v>
          </cell>
          <cell r="AK200">
            <v>0</v>
          </cell>
          <cell r="AL200">
            <v>0</v>
          </cell>
          <cell r="AM200">
            <v>0</v>
          </cell>
          <cell r="AN200">
            <v>0</v>
          </cell>
          <cell r="AO200">
            <v>18</v>
          </cell>
          <cell r="AP200">
            <v>19</v>
          </cell>
          <cell r="AQ200" t="str">
            <v>1678/QĐ-ĐHV</v>
          </cell>
          <cell r="AR200">
            <v>44732</v>
          </cell>
          <cell r="AS200">
            <v>44743</v>
          </cell>
          <cell r="AT200">
            <v>1.1808000000000001</v>
          </cell>
          <cell r="AU200">
            <v>7.7408000000000001</v>
          </cell>
          <cell r="AV200">
            <v>40</v>
          </cell>
          <cell r="AW200">
            <v>0</v>
          </cell>
          <cell r="AX200">
            <v>0</v>
          </cell>
        </row>
        <row r="201">
          <cell r="F201">
            <v>2629</v>
          </cell>
          <cell r="G201" t="str">
            <v>51010001841050</v>
          </cell>
          <cell r="H201" t="str">
            <v>Phòng Khoa học và Hợp tác quốc tế</v>
          </cell>
          <cell r="I201" t="str">
            <v>Khoa Quản trị Kinh doanh</v>
          </cell>
          <cell r="J201" t="str">
            <v>Nữ</v>
          </cell>
          <cell r="K201">
            <v>1996</v>
          </cell>
          <cell r="L201">
            <v>35363</v>
          </cell>
          <cell r="M201">
            <v>26</v>
          </cell>
          <cell r="N201" t="str">
            <v>Kinh</v>
          </cell>
          <cell r="O201">
            <v>43983</v>
          </cell>
          <cell r="P201">
            <v>0</v>
          </cell>
          <cell r="Q201">
            <v>0</v>
          </cell>
          <cell r="R201" t="str">
            <v>HĐXĐTH</v>
          </cell>
          <cell r="S201">
            <v>44356</v>
          </cell>
          <cell r="T201">
            <v>45086</v>
          </cell>
          <cell r="U201">
            <v>2</v>
          </cell>
          <cell r="V201" t="str">
            <v>V.07.01.03</v>
          </cell>
          <cell r="W201" t="str">
            <v>Giảng viên (hạng III)</v>
          </cell>
          <cell r="X201">
            <v>0</v>
          </cell>
          <cell r="Y201">
            <v>0</v>
          </cell>
          <cell r="Z201">
            <v>0</v>
          </cell>
          <cell r="AA201">
            <v>4</v>
          </cell>
          <cell r="AB201">
            <v>0</v>
          </cell>
          <cell r="AC201">
            <v>2.34</v>
          </cell>
          <cell r="AD201">
            <v>0</v>
          </cell>
          <cell r="AE201">
            <v>0</v>
          </cell>
          <cell r="AF201">
            <v>0</v>
          </cell>
          <cell r="AG201">
            <v>0</v>
          </cell>
          <cell r="AH201" t="e">
            <v>#VALUE!</v>
          </cell>
          <cell r="AI201">
            <v>0</v>
          </cell>
          <cell r="AJ201">
            <v>0</v>
          </cell>
          <cell r="AK201">
            <v>0</v>
          </cell>
          <cell r="AL201">
            <v>0</v>
          </cell>
          <cell r="AM201">
            <v>0</v>
          </cell>
          <cell r="AN201">
            <v>0</v>
          </cell>
          <cell r="AO201">
            <v>0</v>
          </cell>
          <cell r="AP201">
            <v>0</v>
          </cell>
          <cell r="AQ201">
            <v>0</v>
          </cell>
          <cell r="AR201">
            <v>0</v>
          </cell>
          <cell r="AS201">
            <v>0</v>
          </cell>
          <cell r="AT201">
            <v>0</v>
          </cell>
          <cell r="AU201">
            <v>2.34</v>
          </cell>
          <cell r="AV201">
            <v>0</v>
          </cell>
          <cell r="AW201">
            <v>0</v>
          </cell>
          <cell r="AX201">
            <v>0</v>
          </cell>
        </row>
        <row r="202">
          <cell r="F202">
            <v>1458</v>
          </cell>
          <cell r="G202" t="str">
            <v>51010000431193</v>
          </cell>
          <cell r="H202" t="str">
            <v>Phòng Khoa học và Hợp tác quốc tế</v>
          </cell>
          <cell r="I202" t="str">
            <v>Khoa Sinh học</v>
          </cell>
          <cell r="J202" t="str">
            <v>Nam</v>
          </cell>
          <cell r="K202">
            <v>1976</v>
          </cell>
          <cell r="L202">
            <v>28080</v>
          </cell>
          <cell r="M202">
            <v>46</v>
          </cell>
          <cell r="N202" t="str">
            <v>Kinh</v>
          </cell>
          <cell r="O202">
            <v>37408</v>
          </cell>
          <cell r="P202">
            <v>37708</v>
          </cell>
          <cell r="Q202" t="str">
            <v>Trường Đại học Vinh</v>
          </cell>
          <cell r="R202" t="str">
            <v>BC</v>
          </cell>
          <cell r="S202">
            <v>0</v>
          </cell>
          <cell r="T202">
            <v>0</v>
          </cell>
          <cell r="U202">
            <v>0</v>
          </cell>
          <cell r="V202" t="str">
            <v>V.07.01.01</v>
          </cell>
          <cell r="W202" t="str">
            <v>Giảng viên cao cấp (hạng I)</v>
          </cell>
          <cell r="X202" t="str">
            <v>Trưởng phòng</v>
          </cell>
          <cell r="Y202">
            <v>0</v>
          </cell>
          <cell r="Z202">
            <v>0</v>
          </cell>
          <cell r="AA202">
            <v>7</v>
          </cell>
          <cell r="AB202">
            <v>0.5</v>
          </cell>
          <cell r="AC202">
            <v>6.56</v>
          </cell>
          <cell r="AD202">
            <v>0</v>
          </cell>
          <cell r="AE202">
            <v>0</v>
          </cell>
          <cell r="AF202">
            <v>0</v>
          </cell>
          <cell r="AG202">
            <v>0</v>
          </cell>
          <cell r="AH202" t="e">
            <v>#VALUE!</v>
          </cell>
          <cell r="AI202">
            <v>0</v>
          </cell>
          <cell r="AJ202">
            <v>0</v>
          </cell>
          <cell r="AK202">
            <v>0</v>
          </cell>
          <cell r="AL202">
            <v>0</v>
          </cell>
          <cell r="AM202">
            <v>0</v>
          </cell>
          <cell r="AN202">
            <v>0</v>
          </cell>
          <cell r="AO202">
            <v>13</v>
          </cell>
          <cell r="AP202">
            <v>14</v>
          </cell>
          <cell r="AQ202" t="str">
            <v>1678/QĐ-ĐHV</v>
          </cell>
          <cell r="AR202">
            <v>44713</v>
          </cell>
          <cell r="AS202">
            <v>44713</v>
          </cell>
          <cell r="AT202">
            <v>0.91780000000000006</v>
          </cell>
          <cell r="AU202">
            <v>7.9777999999999993</v>
          </cell>
          <cell r="AV202">
            <v>40</v>
          </cell>
          <cell r="AW202">
            <v>0</v>
          </cell>
          <cell r="AX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43132</v>
          </cell>
          <cell r="P203">
            <v>43824</v>
          </cell>
          <cell r="Q203" t="str">
            <v>Trường Đại học Vinh</v>
          </cell>
          <cell r="R203" t="str">
            <v>BC</v>
          </cell>
          <cell r="S203">
            <v>0</v>
          </cell>
          <cell r="T203">
            <v>0</v>
          </cell>
          <cell r="U203">
            <v>0</v>
          </cell>
          <cell r="V203" t="str">
            <v>01.003</v>
          </cell>
          <cell r="W203" t="str">
            <v>Chuyên viên</v>
          </cell>
          <cell r="X203">
            <v>0</v>
          </cell>
          <cell r="Y203">
            <v>0</v>
          </cell>
          <cell r="Z203">
            <v>0</v>
          </cell>
          <cell r="AA203">
            <v>4</v>
          </cell>
          <cell r="AB203">
            <v>0</v>
          </cell>
          <cell r="AC203">
            <v>2.67</v>
          </cell>
          <cell r="AD203">
            <v>0</v>
          </cell>
          <cell r="AE203">
            <v>0</v>
          </cell>
          <cell r="AF203">
            <v>0</v>
          </cell>
          <cell r="AG203">
            <v>0</v>
          </cell>
          <cell r="AH203" t="e">
            <v>#VALUE!</v>
          </cell>
          <cell r="AI203">
            <v>0</v>
          </cell>
          <cell r="AJ203">
            <v>0</v>
          </cell>
          <cell r="AK203">
            <v>0</v>
          </cell>
          <cell r="AL203">
            <v>0</v>
          </cell>
          <cell r="AM203">
            <v>0</v>
          </cell>
          <cell r="AN203">
            <v>0</v>
          </cell>
          <cell r="AO203">
            <v>0</v>
          </cell>
          <cell r="AP203">
            <v>0</v>
          </cell>
          <cell r="AQ203">
            <v>0</v>
          </cell>
          <cell r="AR203">
            <v>0</v>
          </cell>
          <cell r="AS203">
            <v>0</v>
          </cell>
          <cell r="AT203">
            <v>0</v>
          </cell>
          <cell r="AU203">
            <v>2.67</v>
          </cell>
          <cell r="AV203">
            <v>20</v>
          </cell>
          <cell r="AW203">
            <v>0</v>
          </cell>
          <cell r="AX203">
            <v>0</v>
          </cell>
        </row>
        <row r="204">
          <cell r="F204">
            <v>1654</v>
          </cell>
          <cell r="G204" t="str">
            <v>51010000187344</v>
          </cell>
          <cell r="H204" t="str">
            <v>Trung tâm Thông tin - Thư viện Nguyễn Thúc Hào</v>
          </cell>
          <cell r="I204">
            <v>0</v>
          </cell>
          <cell r="J204" t="str">
            <v>Nam</v>
          </cell>
          <cell r="K204">
            <v>1977</v>
          </cell>
          <cell r="L204">
            <v>28370</v>
          </cell>
          <cell r="M204">
            <v>45</v>
          </cell>
          <cell r="N204" t="str">
            <v>Kinh</v>
          </cell>
          <cell r="O204">
            <v>38122</v>
          </cell>
          <cell r="P204">
            <v>38587</v>
          </cell>
          <cell r="Q204" t="str">
            <v>Trường Đại học Vinh</v>
          </cell>
          <cell r="R204" t="str">
            <v>BC</v>
          </cell>
          <cell r="S204">
            <v>0</v>
          </cell>
          <cell r="T204">
            <v>0</v>
          </cell>
          <cell r="U204">
            <v>0</v>
          </cell>
          <cell r="V204" t="str">
            <v>01.003</v>
          </cell>
          <cell r="W204" t="str">
            <v>Chuyên viên</v>
          </cell>
          <cell r="X204" t="str">
            <v>Phó Giám đốc</v>
          </cell>
          <cell r="Y204">
            <v>0</v>
          </cell>
          <cell r="Z204">
            <v>0</v>
          </cell>
          <cell r="AA204">
            <v>6</v>
          </cell>
          <cell r="AB204">
            <v>0.4</v>
          </cell>
          <cell r="AC204">
            <v>3.99</v>
          </cell>
          <cell r="AD204">
            <v>0</v>
          </cell>
          <cell r="AE204">
            <v>0</v>
          </cell>
          <cell r="AF204">
            <v>0</v>
          </cell>
          <cell r="AG204">
            <v>0</v>
          </cell>
          <cell r="AH204" t="e">
            <v>#VALUE!</v>
          </cell>
          <cell r="AI204">
            <v>0</v>
          </cell>
          <cell r="AJ204">
            <v>0</v>
          </cell>
          <cell r="AK204">
            <v>0</v>
          </cell>
          <cell r="AL204">
            <v>0</v>
          </cell>
          <cell r="AM204">
            <v>0</v>
          </cell>
          <cell r="AN204">
            <v>0</v>
          </cell>
          <cell r="AO204">
            <v>0</v>
          </cell>
          <cell r="AP204">
            <v>0</v>
          </cell>
          <cell r="AQ204">
            <v>0</v>
          </cell>
          <cell r="AR204">
            <v>0</v>
          </cell>
          <cell r="AS204">
            <v>0</v>
          </cell>
          <cell r="AT204">
            <v>0</v>
          </cell>
          <cell r="AU204">
            <v>4.3900000000000006</v>
          </cell>
          <cell r="AV204">
            <v>20</v>
          </cell>
          <cell r="AW204">
            <v>0</v>
          </cell>
          <cell r="AX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36893</v>
          </cell>
          <cell r="P205" t="str">
            <v xml:space="preserve">  -   -</v>
          </cell>
          <cell r="Q205" t="str">
            <v>Trường Đại học Vinh</v>
          </cell>
          <cell r="R205" t="str">
            <v>BC</v>
          </cell>
          <cell r="S205">
            <v>0</v>
          </cell>
          <cell r="T205">
            <v>0</v>
          </cell>
          <cell r="U205">
            <v>0</v>
          </cell>
          <cell r="V205" t="str">
            <v>01.003</v>
          </cell>
          <cell r="W205" t="str">
            <v>Chuyên viên</v>
          </cell>
          <cell r="X205">
            <v>0</v>
          </cell>
          <cell r="Y205">
            <v>0</v>
          </cell>
          <cell r="Z205">
            <v>0</v>
          </cell>
          <cell r="AA205">
            <v>4</v>
          </cell>
          <cell r="AB205">
            <v>0</v>
          </cell>
          <cell r="AC205">
            <v>4.32</v>
          </cell>
          <cell r="AD205">
            <v>0</v>
          </cell>
          <cell r="AE205">
            <v>0</v>
          </cell>
          <cell r="AF205">
            <v>0</v>
          </cell>
          <cell r="AG205">
            <v>0</v>
          </cell>
          <cell r="AH205" t="e">
            <v>#VALUE!</v>
          </cell>
          <cell r="AI205">
            <v>0</v>
          </cell>
          <cell r="AJ205">
            <v>0</v>
          </cell>
          <cell r="AK205">
            <v>0</v>
          </cell>
          <cell r="AL205">
            <v>0</v>
          </cell>
          <cell r="AM205">
            <v>0</v>
          </cell>
          <cell r="AN205">
            <v>0</v>
          </cell>
          <cell r="AO205">
            <v>0</v>
          </cell>
          <cell r="AP205">
            <v>0</v>
          </cell>
          <cell r="AQ205">
            <v>0</v>
          </cell>
          <cell r="AR205">
            <v>0</v>
          </cell>
          <cell r="AS205">
            <v>0</v>
          </cell>
          <cell r="AT205">
            <v>0</v>
          </cell>
          <cell r="AU205">
            <v>4.32</v>
          </cell>
          <cell r="AV205">
            <v>20</v>
          </cell>
          <cell r="AW205">
            <v>0</v>
          </cell>
          <cell r="AX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39860</v>
          </cell>
          <cell r="P206">
            <v>40360</v>
          </cell>
          <cell r="Q206" t="str">
            <v>Trường Đại học Vinh</v>
          </cell>
          <cell r="R206" t="str">
            <v>BC</v>
          </cell>
          <cell r="S206">
            <v>0</v>
          </cell>
          <cell r="T206">
            <v>0</v>
          </cell>
          <cell r="U206">
            <v>0</v>
          </cell>
          <cell r="V206" t="str">
            <v>01.003</v>
          </cell>
          <cell r="W206" t="str">
            <v>Chuyên viên</v>
          </cell>
          <cell r="X206">
            <v>0</v>
          </cell>
          <cell r="Y206">
            <v>0</v>
          </cell>
          <cell r="Z206">
            <v>0</v>
          </cell>
          <cell r="AA206">
            <v>4</v>
          </cell>
          <cell r="AB206">
            <v>0</v>
          </cell>
          <cell r="AC206">
            <v>3.66</v>
          </cell>
          <cell r="AD206">
            <v>0</v>
          </cell>
          <cell r="AE206">
            <v>0</v>
          </cell>
          <cell r="AF206">
            <v>0</v>
          </cell>
          <cell r="AG206">
            <v>0</v>
          </cell>
          <cell r="AH206" t="e">
            <v>#VALUE!</v>
          </cell>
          <cell r="AI206">
            <v>0</v>
          </cell>
          <cell r="AJ206">
            <v>0</v>
          </cell>
          <cell r="AK206">
            <v>0</v>
          </cell>
          <cell r="AL206">
            <v>0</v>
          </cell>
          <cell r="AM206">
            <v>0</v>
          </cell>
          <cell r="AN206">
            <v>0</v>
          </cell>
          <cell r="AO206">
            <v>0</v>
          </cell>
          <cell r="AP206">
            <v>0</v>
          </cell>
          <cell r="AQ206">
            <v>0</v>
          </cell>
          <cell r="AR206">
            <v>0</v>
          </cell>
          <cell r="AS206">
            <v>0</v>
          </cell>
          <cell r="AT206">
            <v>0</v>
          </cell>
          <cell r="AU206">
            <v>3.66</v>
          </cell>
          <cell r="AV206">
            <v>20</v>
          </cell>
          <cell r="AW206">
            <v>0</v>
          </cell>
          <cell r="AX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39783</v>
          </cell>
          <cell r="P207">
            <v>43824</v>
          </cell>
          <cell r="Q207" t="str">
            <v>Trường Đại học Vinh</v>
          </cell>
          <cell r="R207" t="str">
            <v>BC/68</v>
          </cell>
          <cell r="S207">
            <v>0</v>
          </cell>
          <cell r="T207">
            <v>0</v>
          </cell>
          <cell r="U207">
            <v>0</v>
          </cell>
          <cell r="V207" t="str">
            <v>01.004</v>
          </cell>
          <cell r="W207" t="str">
            <v>Cán sự</v>
          </cell>
          <cell r="X207">
            <v>0</v>
          </cell>
          <cell r="Y207">
            <v>0</v>
          </cell>
          <cell r="Z207">
            <v>0</v>
          </cell>
          <cell r="AA207">
            <v>3.5</v>
          </cell>
          <cell r="AB207">
            <v>0</v>
          </cell>
          <cell r="AC207">
            <v>2.66</v>
          </cell>
          <cell r="AD207">
            <v>0</v>
          </cell>
          <cell r="AE207">
            <v>0</v>
          </cell>
          <cell r="AF207">
            <v>0</v>
          </cell>
          <cell r="AG207">
            <v>0</v>
          </cell>
          <cell r="AH207" t="e">
            <v>#VALUE!</v>
          </cell>
          <cell r="AI207">
            <v>0</v>
          </cell>
          <cell r="AJ207">
            <v>0</v>
          </cell>
          <cell r="AK207">
            <v>0</v>
          </cell>
          <cell r="AL207">
            <v>0</v>
          </cell>
          <cell r="AM207">
            <v>0</v>
          </cell>
          <cell r="AN207">
            <v>0</v>
          </cell>
          <cell r="AO207">
            <v>0</v>
          </cell>
          <cell r="AP207">
            <v>0</v>
          </cell>
          <cell r="AQ207">
            <v>0</v>
          </cell>
          <cell r="AR207">
            <v>0</v>
          </cell>
          <cell r="AS207">
            <v>0</v>
          </cell>
          <cell r="AT207">
            <v>0</v>
          </cell>
          <cell r="AU207">
            <v>2.66</v>
          </cell>
          <cell r="AV207">
            <v>20</v>
          </cell>
          <cell r="AW207">
            <v>0</v>
          </cell>
          <cell r="AX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39783</v>
          </cell>
          <cell r="P208">
            <v>43966</v>
          </cell>
          <cell r="Q208" t="str">
            <v>Trường Đại học Vinh</v>
          </cell>
          <cell r="R208" t="str">
            <v>BC/68</v>
          </cell>
          <cell r="S208">
            <v>0</v>
          </cell>
          <cell r="T208">
            <v>0</v>
          </cell>
          <cell r="U208">
            <v>0</v>
          </cell>
          <cell r="V208" t="str">
            <v>13.096</v>
          </cell>
          <cell r="W208" t="str">
            <v>Kỹ thuật viên</v>
          </cell>
          <cell r="X208">
            <v>0</v>
          </cell>
          <cell r="Y208">
            <v>0</v>
          </cell>
          <cell r="Z208">
            <v>0</v>
          </cell>
          <cell r="AA208">
            <v>3.5</v>
          </cell>
          <cell r="AB208">
            <v>0</v>
          </cell>
          <cell r="AC208">
            <v>2.8600000000000003</v>
          </cell>
          <cell r="AD208">
            <v>0</v>
          </cell>
          <cell r="AE208">
            <v>0</v>
          </cell>
          <cell r="AF208">
            <v>0</v>
          </cell>
          <cell r="AG208">
            <v>0</v>
          </cell>
          <cell r="AH208" t="e">
            <v>#VALUE!</v>
          </cell>
          <cell r="AI208">
            <v>0</v>
          </cell>
          <cell r="AJ208">
            <v>0</v>
          </cell>
          <cell r="AK208">
            <v>0</v>
          </cell>
          <cell r="AL208">
            <v>0</v>
          </cell>
          <cell r="AM208">
            <v>0</v>
          </cell>
          <cell r="AN208">
            <v>0</v>
          </cell>
          <cell r="AO208">
            <v>0</v>
          </cell>
          <cell r="AP208">
            <v>0</v>
          </cell>
          <cell r="AQ208">
            <v>0</v>
          </cell>
          <cell r="AR208">
            <v>0</v>
          </cell>
          <cell r="AS208">
            <v>0</v>
          </cell>
          <cell r="AT208">
            <v>0</v>
          </cell>
          <cell r="AU208">
            <v>2.8600000000000003</v>
          </cell>
          <cell r="AV208">
            <v>20</v>
          </cell>
          <cell r="AW208">
            <v>0</v>
          </cell>
          <cell r="AX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41334</v>
          </cell>
          <cell r="P209">
            <v>43824</v>
          </cell>
          <cell r="Q209" t="str">
            <v>Trường Đại học Vinh</v>
          </cell>
          <cell r="R209" t="str">
            <v>BC/68</v>
          </cell>
          <cell r="S209">
            <v>0</v>
          </cell>
          <cell r="T209">
            <v>0</v>
          </cell>
          <cell r="U209">
            <v>0</v>
          </cell>
          <cell r="V209" t="str">
            <v>13.096</v>
          </cell>
          <cell r="W209" t="str">
            <v>Kỹ thuật viên</v>
          </cell>
          <cell r="X209">
            <v>0</v>
          </cell>
          <cell r="Y209">
            <v>0</v>
          </cell>
          <cell r="Z209">
            <v>0</v>
          </cell>
          <cell r="AA209">
            <v>3.5</v>
          </cell>
          <cell r="AB209">
            <v>0</v>
          </cell>
          <cell r="AC209">
            <v>2.66</v>
          </cell>
          <cell r="AD209">
            <v>0</v>
          </cell>
          <cell r="AE209">
            <v>0</v>
          </cell>
          <cell r="AF209">
            <v>0</v>
          </cell>
          <cell r="AG209">
            <v>0</v>
          </cell>
          <cell r="AH209" t="e">
            <v>#VALUE!</v>
          </cell>
          <cell r="AI209">
            <v>0</v>
          </cell>
          <cell r="AJ209">
            <v>0</v>
          </cell>
          <cell r="AK209">
            <v>0</v>
          </cell>
          <cell r="AL209">
            <v>0</v>
          </cell>
          <cell r="AM209">
            <v>0</v>
          </cell>
          <cell r="AN209">
            <v>0</v>
          </cell>
          <cell r="AO209">
            <v>0</v>
          </cell>
          <cell r="AP209">
            <v>0</v>
          </cell>
          <cell r="AQ209">
            <v>0</v>
          </cell>
          <cell r="AR209">
            <v>0</v>
          </cell>
          <cell r="AS209">
            <v>0</v>
          </cell>
          <cell r="AT209">
            <v>0</v>
          </cell>
          <cell r="AU209">
            <v>2.66</v>
          </cell>
          <cell r="AV209">
            <v>20</v>
          </cell>
          <cell r="AW209">
            <v>0</v>
          </cell>
          <cell r="AX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37956</v>
          </cell>
          <cell r="P210">
            <v>0</v>
          </cell>
          <cell r="Q210">
            <v>0</v>
          </cell>
          <cell r="R210" t="str">
            <v>HĐ 68</v>
          </cell>
          <cell r="S210">
            <v>0</v>
          </cell>
          <cell r="T210">
            <v>0</v>
          </cell>
          <cell r="U210">
            <v>0</v>
          </cell>
          <cell r="V210" t="str">
            <v>01.007</v>
          </cell>
          <cell r="W210" t="str">
            <v>Nhân viên kỹ thuật</v>
          </cell>
          <cell r="X210">
            <v>0</v>
          </cell>
          <cell r="Y210">
            <v>0</v>
          </cell>
          <cell r="Z210">
            <v>0</v>
          </cell>
          <cell r="AA210">
            <v>3.5</v>
          </cell>
          <cell r="AB210">
            <v>0</v>
          </cell>
          <cell r="AC210">
            <v>3.0900000000000003</v>
          </cell>
          <cell r="AD210">
            <v>3.27</v>
          </cell>
          <cell r="AE210" t="str">
            <v>1679/QĐ-ĐHV</v>
          </cell>
          <cell r="AF210">
            <v>44682</v>
          </cell>
          <cell r="AG210">
            <v>44682</v>
          </cell>
          <cell r="AH210" t="e">
            <v>#VALUE!</v>
          </cell>
          <cell r="AI210">
            <v>0</v>
          </cell>
          <cell r="AJ210">
            <v>0</v>
          </cell>
          <cell r="AK210">
            <v>0</v>
          </cell>
          <cell r="AL210">
            <v>0</v>
          </cell>
          <cell r="AM210">
            <v>0</v>
          </cell>
          <cell r="AN210">
            <v>0</v>
          </cell>
          <cell r="AO210">
            <v>0</v>
          </cell>
          <cell r="AP210">
            <v>0</v>
          </cell>
          <cell r="AQ210">
            <v>0</v>
          </cell>
          <cell r="AR210">
            <v>0</v>
          </cell>
          <cell r="AS210">
            <v>0</v>
          </cell>
          <cell r="AT210">
            <v>0</v>
          </cell>
          <cell r="AU210">
            <v>3.0900000000000003</v>
          </cell>
          <cell r="AV210">
            <v>20</v>
          </cell>
          <cell r="AW210">
            <v>0</v>
          </cell>
          <cell r="AX210">
            <v>0</v>
          </cell>
        </row>
        <row r="211">
          <cell r="F211">
            <v>1700</v>
          </cell>
          <cell r="G211" t="str">
            <v>51010000189359</v>
          </cell>
          <cell r="H211" t="str">
            <v>Phòng Quản trị và Đầu tư</v>
          </cell>
          <cell r="I211" t="str">
            <v>Tổ sửa chữa điện nước</v>
          </cell>
          <cell r="J211" t="str">
            <v>Nam</v>
          </cell>
          <cell r="K211">
            <v>1972</v>
          </cell>
          <cell r="L211">
            <v>26394</v>
          </cell>
          <cell r="M211">
            <v>50</v>
          </cell>
          <cell r="N211" t="str">
            <v>Kinh</v>
          </cell>
          <cell r="O211">
            <v>33543</v>
          </cell>
          <cell r="P211">
            <v>33909</v>
          </cell>
          <cell r="Q211" t="str">
            <v>Trường Đại học Sư phạm Vinh</v>
          </cell>
          <cell r="R211" t="str">
            <v>BC/68</v>
          </cell>
          <cell r="S211">
            <v>0</v>
          </cell>
          <cell r="T211">
            <v>0</v>
          </cell>
          <cell r="U211">
            <v>0</v>
          </cell>
          <cell r="V211" t="str">
            <v>01.003</v>
          </cell>
          <cell r="W211" t="str">
            <v>Chuyên viên</v>
          </cell>
          <cell r="X211" t="str">
            <v>Trưởng phòng</v>
          </cell>
          <cell r="Y211">
            <v>0</v>
          </cell>
          <cell r="Z211">
            <v>0</v>
          </cell>
          <cell r="AA211">
            <v>7</v>
          </cell>
          <cell r="AB211">
            <v>0.5</v>
          </cell>
          <cell r="AC211">
            <v>4.9800000000000004</v>
          </cell>
          <cell r="AD211">
            <v>0</v>
          </cell>
          <cell r="AE211">
            <v>0</v>
          </cell>
          <cell r="AF211">
            <v>0</v>
          </cell>
          <cell r="AG211">
            <v>0</v>
          </cell>
          <cell r="AH211" t="e">
            <v>#VALUE!</v>
          </cell>
          <cell r="AI211">
            <v>0</v>
          </cell>
          <cell r="AJ211">
            <v>0</v>
          </cell>
          <cell r="AK211">
            <v>0</v>
          </cell>
          <cell r="AL211">
            <v>0</v>
          </cell>
          <cell r="AM211">
            <v>0</v>
          </cell>
          <cell r="AN211">
            <v>0</v>
          </cell>
          <cell r="AO211">
            <v>0</v>
          </cell>
          <cell r="AP211">
            <v>0</v>
          </cell>
          <cell r="AQ211">
            <v>0</v>
          </cell>
          <cell r="AR211">
            <v>0</v>
          </cell>
          <cell r="AS211">
            <v>0</v>
          </cell>
          <cell r="AT211">
            <v>0</v>
          </cell>
          <cell r="AU211">
            <v>5.48</v>
          </cell>
          <cell r="AV211">
            <v>20</v>
          </cell>
          <cell r="AW211">
            <v>0</v>
          </cell>
          <cell r="AX211">
            <v>0</v>
          </cell>
        </row>
        <row r="212">
          <cell r="F212">
            <v>1709</v>
          </cell>
          <cell r="G212" t="str">
            <v>51010000223558</v>
          </cell>
          <cell r="H212" t="str">
            <v>Phòng Quản trị và Đầu tư</v>
          </cell>
          <cell r="I212" t="str">
            <v>Tổ sửa chữa điện nước</v>
          </cell>
          <cell r="J212" t="str">
            <v>Nam</v>
          </cell>
          <cell r="K212">
            <v>1986</v>
          </cell>
          <cell r="L212">
            <v>31741</v>
          </cell>
          <cell r="M212">
            <v>36</v>
          </cell>
          <cell r="N212" t="str">
            <v>Kinh</v>
          </cell>
          <cell r="O212">
            <v>40360</v>
          </cell>
          <cell r="P212">
            <v>43966</v>
          </cell>
          <cell r="Q212" t="str">
            <v>Trường Đại học Vinh</v>
          </cell>
          <cell r="R212" t="str">
            <v>BC/68</v>
          </cell>
          <cell r="S212">
            <v>0</v>
          </cell>
          <cell r="T212">
            <v>0</v>
          </cell>
          <cell r="U212">
            <v>0</v>
          </cell>
          <cell r="V212" t="str">
            <v>13.096</v>
          </cell>
          <cell r="W212" t="str">
            <v>Kỹ thuật viên</v>
          </cell>
          <cell r="X212">
            <v>0</v>
          </cell>
          <cell r="Y212">
            <v>0</v>
          </cell>
          <cell r="Z212">
            <v>0</v>
          </cell>
          <cell r="AA212">
            <v>3.5</v>
          </cell>
          <cell r="AB212">
            <v>0</v>
          </cell>
          <cell r="AC212">
            <v>2.8600000000000003</v>
          </cell>
          <cell r="AD212">
            <v>0</v>
          </cell>
          <cell r="AE212">
            <v>0</v>
          </cell>
          <cell r="AF212">
            <v>0</v>
          </cell>
          <cell r="AG212">
            <v>0</v>
          </cell>
          <cell r="AH212" t="e">
            <v>#VALUE!</v>
          </cell>
          <cell r="AI212">
            <v>0</v>
          </cell>
          <cell r="AJ212">
            <v>0</v>
          </cell>
          <cell r="AK212">
            <v>0</v>
          </cell>
          <cell r="AL212">
            <v>0</v>
          </cell>
          <cell r="AM212">
            <v>0</v>
          </cell>
          <cell r="AN212">
            <v>0</v>
          </cell>
          <cell r="AO212">
            <v>0</v>
          </cell>
          <cell r="AP212">
            <v>0</v>
          </cell>
          <cell r="AQ212">
            <v>0</v>
          </cell>
          <cell r="AR212">
            <v>0</v>
          </cell>
          <cell r="AS212">
            <v>0</v>
          </cell>
          <cell r="AT212">
            <v>0</v>
          </cell>
          <cell r="AU212">
            <v>2.8600000000000003</v>
          </cell>
          <cell r="AV212">
            <v>20</v>
          </cell>
          <cell r="AW212">
            <v>0</v>
          </cell>
          <cell r="AX212">
            <v>0</v>
          </cell>
        </row>
        <row r="213">
          <cell r="F213">
            <v>1703</v>
          </cell>
          <cell r="G213" t="str">
            <v>51010000189447</v>
          </cell>
          <cell r="H213" t="str">
            <v>Phòng Quản trị và Đầu tư</v>
          </cell>
          <cell r="I213" t="str">
            <v>Tổ thiết bị</v>
          </cell>
          <cell r="J213" t="str">
            <v>Nữ</v>
          </cell>
          <cell r="K213">
            <v>1981</v>
          </cell>
          <cell r="L213">
            <v>29718</v>
          </cell>
          <cell r="M213">
            <v>41</v>
          </cell>
          <cell r="N213" t="str">
            <v>Kinh</v>
          </cell>
          <cell r="O213">
            <v>40270</v>
          </cell>
          <cell r="P213">
            <v>43966</v>
          </cell>
          <cell r="Q213" t="str">
            <v>Trường Đại học Vinh</v>
          </cell>
          <cell r="R213" t="str">
            <v>BC</v>
          </cell>
          <cell r="S213">
            <v>0</v>
          </cell>
          <cell r="T213">
            <v>0</v>
          </cell>
          <cell r="U213">
            <v>0</v>
          </cell>
          <cell r="V213" t="str">
            <v>13.096</v>
          </cell>
          <cell r="W213" t="str">
            <v>Kỹ thuật viên</v>
          </cell>
          <cell r="X213">
            <v>0</v>
          </cell>
          <cell r="Y213">
            <v>0</v>
          </cell>
          <cell r="Z213">
            <v>0</v>
          </cell>
          <cell r="AA213">
            <v>3.5</v>
          </cell>
          <cell r="AB213">
            <v>0</v>
          </cell>
          <cell r="AC213">
            <v>2.8600000000000003</v>
          </cell>
          <cell r="AD213">
            <v>0</v>
          </cell>
          <cell r="AE213">
            <v>0</v>
          </cell>
          <cell r="AF213">
            <v>0</v>
          </cell>
          <cell r="AG213">
            <v>0</v>
          </cell>
          <cell r="AH213" t="e">
            <v>#VALUE!</v>
          </cell>
          <cell r="AI213">
            <v>0</v>
          </cell>
          <cell r="AJ213">
            <v>0</v>
          </cell>
          <cell r="AK213">
            <v>0</v>
          </cell>
          <cell r="AL213">
            <v>0</v>
          </cell>
          <cell r="AM213">
            <v>0</v>
          </cell>
          <cell r="AN213">
            <v>0</v>
          </cell>
          <cell r="AO213">
            <v>0</v>
          </cell>
          <cell r="AP213">
            <v>0</v>
          </cell>
          <cell r="AQ213">
            <v>0</v>
          </cell>
          <cell r="AR213">
            <v>0</v>
          </cell>
          <cell r="AS213">
            <v>0</v>
          </cell>
          <cell r="AT213">
            <v>0</v>
          </cell>
          <cell r="AU213">
            <v>2.8600000000000003</v>
          </cell>
          <cell r="AV213">
            <v>20</v>
          </cell>
          <cell r="AW213">
            <v>0</v>
          </cell>
          <cell r="AX213">
            <v>0</v>
          </cell>
        </row>
        <row r="214">
          <cell r="F214">
            <v>1947</v>
          </cell>
          <cell r="G214" t="str">
            <v>51010000195426</v>
          </cell>
          <cell r="H214" t="str">
            <v>Phòng Quản trị và Đầu tư</v>
          </cell>
          <cell r="I214" t="str">
            <v>Tổ thiết bị</v>
          </cell>
          <cell r="J214" t="str">
            <v>Nữ</v>
          </cell>
          <cell r="K214">
            <v>1981</v>
          </cell>
          <cell r="L214">
            <v>29913</v>
          </cell>
          <cell r="M214">
            <v>41</v>
          </cell>
          <cell r="N214" t="str">
            <v>Kinh</v>
          </cell>
          <cell r="O214">
            <v>37956</v>
          </cell>
          <cell r="P214">
            <v>39448</v>
          </cell>
          <cell r="Q214" t="str">
            <v>Trường Đại học Vinh</v>
          </cell>
          <cell r="R214" t="str">
            <v>BC</v>
          </cell>
          <cell r="S214">
            <v>0</v>
          </cell>
          <cell r="T214">
            <v>0</v>
          </cell>
          <cell r="U214">
            <v>0</v>
          </cell>
          <cell r="V214" t="str">
            <v>01.003</v>
          </cell>
          <cell r="W214" t="str">
            <v>Chuyên viên</v>
          </cell>
          <cell r="X214">
            <v>0</v>
          </cell>
          <cell r="Y214">
            <v>0</v>
          </cell>
          <cell r="Z214">
            <v>0</v>
          </cell>
          <cell r="AA214">
            <v>4</v>
          </cell>
          <cell r="AB214">
            <v>0</v>
          </cell>
          <cell r="AC214">
            <v>3.66</v>
          </cell>
          <cell r="AD214">
            <v>0</v>
          </cell>
          <cell r="AE214">
            <v>0</v>
          </cell>
          <cell r="AF214">
            <v>0</v>
          </cell>
          <cell r="AG214">
            <v>0</v>
          </cell>
          <cell r="AH214" t="e">
            <v>#VALUE!</v>
          </cell>
          <cell r="AI214">
            <v>0</v>
          </cell>
          <cell r="AJ214">
            <v>0</v>
          </cell>
          <cell r="AK214">
            <v>0</v>
          </cell>
          <cell r="AL214">
            <v>0</v>
          </cell>
          <cell r="AM214">
            <v>0</v>
          </cell>
          <cell r="AN214">
            <v>0</v>
          </cell>
          <cell r="AO214">
            <v>0</v>
          </cell>
          <cell r="AP214">
            <v>0</v>
          </cell>
          <cell r="AQ214">
            <v>0</v>
          </cell>
          <cell r="AR214">
            <v>0</v>
          </cell>
          <cell r="AS214">
            <v>0</v>
          </cell>
          <cell r="AT214">
            <v>0</v>
          </cell>
          <cell r="AU214">
            <v>3.66</v>
          </cell>
          <cell r="AV214">
            <v>20</v>
          </cell>
          <cell r="AW214">
            <v>0</v>
          </cell>
          <cell r="AX214">
            <v>0</v>
          </cell>
        </row>
        <row r="215">
          <cell r="F215">
            <v>1677</v>
          </cell>
          <cell r="G215" t="str">
            <v>51010000194821</v>
          </cell>
          <cell r="H215" t="str">
            <v>Phòng Quản trị và Đầu tư</v>
          </cell>
          <cell r="I215" t="str">
            <v>Tổ thiết bị</v>
          </cell>
          <cell r="J215" t="str">
            <v>Nam</v>
          </cell>
          <cell r="K215">
            <v>1974</v>
          </cell>
          <cell r="L215">
            <v>27321</v>
          </cell>
          <cell r="M215">
            <v>48</v>
          </cell>
          <cell r="N215" t="str">
            <v>Kinh</v>
          </cell>
          <cell r="O215">
            <v>35551</v>
          </cell>
          <cell r="P215">
            <v>35551</v>
          </cell>
          <cell r="Q215" t="str">
            <v>Trường Đại học Sư phạm Vinh</v>
          </cell>
          <cell r="R215" t="str">
            <v>BC</v>
          </cell>
          <cell r="S215">
            <v>0</v>
          </cell>
          <cell r="T215">
            <v>0</v>
          </cell>
          <cell r="U215">
            <v>0</v>
          </cell>
          <cell r="V215" t="str">
            <v>13.095</v>
          </cell>
          <cell r="W215" t="str">
            <v>Kỹ sư</v>
          </cell>
          <cell r="X215">
            <v>0</v>
          </cell>
          <cell r="Y215">
            <v>0</v>
          </cell>
          <cell r="Z215">
            <v>0</v>
          </cell>
          <cell r="AA215">
            <v>4</v>
          </cell>
          <cell r="AB215">
            <v>0</v>
          </cell>
          <cell r="AC215">
            <v>4.6500000000000004</v>
          </cell>
          <cell r="AD215">
            <v>0</v>
          </cell>
          <cell r="AE215">
            <v>0</v>
          </cell>
          <cell r="AF215">
            <v>0</v>
          </cell>
          <cell r="AG215">
            <v>0</v>
          </cell>
          <cell r="AH215" t="e">
            <v>#VALUE!</v>
          </cell>
          <cell r="AI215">
            <v>0</v>
          </cell>
          <cell r="AJ215">
            <v>0</v>
          </cell>
          <cell r="AK215">
            <v>0</v>
          </cell>
          <cell r="AL215">
            <v>0</v>
          </cell>
          <cell r="AM215">
            <v>0</v>
          </cell>
          <cell r="AN215">
            <v>0</v>
          </cell>
          <cell r="AO215">
            <v>0</v>
          </cell>
          <cell r="AP215">
            <v>0</v>
          </cell>
          <cell r="AQ215">
            <v>0</v>
          </cell>
          <cell r="AR215">
            <v>0</v>
          </cell>
          <cell r="AS215">
            <v>0</v>
          </cell>
          <cell r="AT215">
            <v>0</v>
          </cell>
          <cell r="AU215">
            <v>4.6500000000000004</v>
          </cell>
          <cell r="AV215">
            <v>20</v>
          </cell>
          <cell r="AW215">
            <v>0</v>
          </cell>
          <cell r="AX215">
            <v>0</v>
          </cell>
        </row>
        <row r="216">
          <cell r="F216">
            <v>1704</v>
          </cell>
          <cell r="G216" t="str">
            <v>51010000189225</v>
          </cell>
          <cell r="H216" t="str">
            <v>Phòng Quản trị và Đầu tư</v>
          </cell>
          <cell r="I216" t="str">
            <v>Tổ thiết bị</v>
          </cell>
          <cell r="J216" t="str">
            <v>Nam</v>
          </cell>
          <cell r="K216">
            <v>1982</v>
          </cell>
          <cell r="L216">
            <v>30036</v>
          </cell>
          <cell r="M216">
            <v>40</v>
          </cell>
          <cell r="N216" t="str">
            <v>Kinh</v>
          </cell>
          <cell r="O216">
            <v>39234</v>
          </cell>
          <cell r="P216">
            <v>39995</v>
          </cell>
          <cell r="Q216" t="str">
            <v>Trường Đại học Vinh</v>
          </cell>
          <cell r="R216" t="str">
            <v>BC</v>
          </cell>
          <cell r="S216">
            <v>0</v>
          </cell>
          <cell r="T216">
            <v>0</v>
          </cell>
          <cell r="U216">
            <v>0</v>
          </cell>
          <cell r="V216" t="str">
            <v>01.003</v>
          </cell>
          <cell r="W216" t="str">
            <v>Chuyên viên</v>
          </cell>
          <cell r="X216">
            <v>0</v>
          </cell>
          <cell r="Y216" t="str">
            <v>Tổ trưởng tổ CT</v>
          </cell>
          <cell r="Z216">
            <v>0</v>
          </cell>
          <cell r="AA216">
            <v>4.5</v>
          </cell>
          <cell r="AB216">
            <v>0</v>
          </cell>
          <cell r="AC216">
            <v>3.66</v>
          </cell>
          <cell r="AD216">
            <v>0</v>
          </cell>
          <cell r="AE216">
            <v>0</v>
          </cell>
          <cell r="AF216">
            <v>0</v>
          </cell>
          <cell r="AG216">
            <v>0</v>
          </cell>
          <cell r="AH216" t="e">
            <v>#VALUE!</v>
          </cell>
          <cell r="AI216">
            <v>0</v>
          </cell>
          <cell r="AJ216">
            <v>0</v>
          </cell>
          <cell r="AK216">
            <v>0</v>
          </cell>
          <cell r="AL216">
            <v>0</v>
          </cell>
          <cell r="AM216">
            <v>0</v>
          </cell>
          <cell r="AN216">
            <v>0</v>
          </cell>
          <cell r="AO216">
            <v>0</v>
          </cell>
          <cell r="AP216">
            <v>0</v>
          </cell>
          <cell r="AQ216">
            <v>0</v>
          </cell>
          <cell r="AR216">
            <v>0</v>
          </cell>
          <cell r="AS216">
            <v>0</v>
          </cell>
          <cell r="AT216">
            <v>0</v>
          </cell>
          <cell r="AU216">
            <v>3.66</v>
          </cell>
          <cell r="AV216">
            <v>20</v>
          </cell>
          <cell r="AW216">
            <v>0.1</v>
          </cell>
          <cell r="AX216">
            <v>0</v>
          </cell>
        </row>
        <row r="217">
          <cell r="F217">
            <v>1697</v>
          </cell>
          <cell r="G217" t="str">
            <v>51010000189368</v>
          </cell>
          <cell r="H217" t="str">
            <v>Phòng Quản trị và Đầu tư</v>
          </cell>
          <cell r="I217" t="str">
            <v>Tổ thiết bị</v>
          </cell>
          <cell r="J217" t="str">
            <v>Nam</v>
          </cell>
          <cell r="K217">
            <v>1967</v>
          </cell>
          <cell r="L217">
            <v>24602</v>
          </cell>
          <cell r="M217">
            <v>55</v>
          </cell>
          <cell r="N217" t="str">
            <v>Kinh</v>
          </cell>
          <cell r="O217">
            <v>34681</v>
          </cell>
          <cell r="P217">
            <v>34681</v>
          </cell>
          <cell r="Q217" t="str">
            <v>Trường Đại học Sư phạm Vinh</v>
          </cell>
          <cell r="R217" t="str">
            <v>BC</v>
          </cell>
          <cell r="S217">
            <v>0</v>
          </cell>
          <cell r="T217">
            <v>0</v>
          </cell>
          <cell r="U217">
            <v>0</v>
          </cell>
          <cell r="V217" t="str">
            <v>01.003</v>
          </cell>
          <cell r="W217" t="str">
            <v>Chuyên viên</v>
          </cell>
          <cell r="X217">
            <v>0</v>
          </cell>
          <cell r="Y217">
            <v>0</v>
          </cell>
          <cell r="Z217">
            <v>0</v>
          </cell>
          <cell r="AA217">
            <v>4</v>
          </cell>
          <cell r="AB217">
            <v>0</v>
          </cell>
          <cell r="AC217">
            <v>4.32</v>
          </cell>
          <cell r="AD217">
            <v>0</v>
          </cell>
          <cell r="AE217">
            <v>0</v>
          </cell>
          <cell r="AF217">
            <v>0</v>
          </cell>
          <cell r="AG217">
            <v>0</v>
          </cell>
          <cell r="AH217" t="e">
            <v>#VALUE!</v>
          </cell>
          <cell r="AI217">
            <v>0</v>
          </cell>
          <cell r="AJ217">
            <v>0</v>
          </cell>
          <cell r="AK217">
            <v>0</v>
          </cell>
          <cell r="AL217">
            <v>0</v>
          </cell>
          <cell r="AM217">
            <v>0</v>
          </cell>
          <cell r="AN217">
            <v>0</v>
          </cell>
          <cell r="AO217">
            <v>0</v>
          </cell>
          <cell r="AP217">
            <v>0</v>
          </cell>
          <cell r="AQ217">
            <v>0</v>
          </cell>
          <cell r="AR217">
            <v>0</v>
          </cell>
          <cell r="AS217">
            <v>0</v>
          </cell>
          <cell r="AT217">
            <v>0</v>
          </cell>
          <cell r="AU217">
            <v>4.32</v>
          </cell>
          <cell r="AV217">
            <v>20</v>
          </cell>
          <cell r="AW217">
            <v>0</v>
          </cell>
          <cell r="AX217">
            <v>0</v>
          </cell>
        </row>
        <row r="218">
          <cell r="F218">
            <v>1702</v>
          </cell>
          <cell r="G218" t="str">
            <v>51010000023323</v>
          </cell>
          <cell r="H218" t="str">
            <v>Phòng Quản trị và Đầu tư</v>
          </cell>
          <cell r="I218" t="str">
            <v>Tổ Xây dựng, QLTS phòng học, môi trường</v>
          </cell>
          <cell r="J218" t="str">
            <v>Nữ</v>
          </cell>
          <cell r="K218">
            <v>1977</v>
          </cell>
          <cell r="L218">
            <v>28460</v>
          </cell>
          <cell r="M218">
            <v>45</v>
          </cell>
          <cell r="N218" t="str">
            <v>Kinh</v>
          </cell>
          <cell r="O218" t="str">
            <v xml:space="preserve">  -   -</v>
          </cell>
          <cell r="P218">
            <v>43966</v>
          </cell>
          <cell r="Q218" t="str">
            <v>Trường Đại học Vinh</v>
          </cell>
          <cell r="R218" t="str">
            <v>BC</v>
          </cell>
          <cell r="S218">
            <v>0</v>
          </cell>
          <cell r="T218">
            <v>0</v>
          </cell>
          <cell r="U218">
            <v>0</v>
          </cell>
          <cell r="V218" t="str">
            <v>13.096</v>
          </cell>
          <cell r="W218" t="str">
            <v>Kỹ thuật viên</v>
          </cell>
          <cell r="X218">
            <v>0</v>
          </cell>
          <cell r="Y218">
            <v>0</v>
          </cell>
          <cell r="Z218">
            <v>0</v>
          </cell>
          <cell r="AA218">
            <v>3.5</v>
          </cell>
          <cell r="AB218">
            <v>0</v>
          </cell>
          <cell r="AC218">
            <v>4.0600000000000005</v>
          </cell>
          <cell r="AD218">
            <v>0</v>
          </cell>
          <cell r="AE218">
            <v>0</v>
          </cell>
          <cell r="AF218">
            <v>0</v>
          </cell>
          <cell r="AG218">
            <v>0</v>
          </cell>
          <cell r="AH218" t="e">
            <v>#VALUE!</v>
          </cell>
          <cell r="AI218">
            <v>0</v>
          </cell>
          <cell r="AJ218">
            <v>0</v>
          </cell>
          <cell r="AK218">
            <v>0</v>
          </cell>
          <cell r="AL218">
            <v>0</v>
          </cell>
          <cell r="AM218">
            <v>0</v>
          </cell>
          <cell r="AN218">
            <v>0</v>
          </cell>
          <cell r="AO218">
            <v>0</v>
          </cell>
          <cell r="AP218">
            <v>0</v>
          </cell>
          <cell r="AQ218">
            <v>0</v>
          </cell>
          <cell r="AR218">
            <v>0</v>
          </cell>
          <cell r="AS218">
            <v>0</v>
          </cell>
          <cell r="AT218">
            <v>0</v>
          </cell>
          <cell r="AU218">
            <v>4.0600000000000005</v>
          </cell>
          <cell r="AV218">
            <v>20</v>
          </cell>
          <cell r="AW218">
            <v>0</v>
          </cell>
          <cell r="AX218">
            <v>0</v>
          </cell>
        </row>
        <row r="219">
          <cell r="F219">
            <v>1960</v>
          </cell>
          <cell r="G219" t="str">
            <v>51010000192232</v>
          </cell>
          <cell r="H219" t="str">
            <v>Phòng Quản trị và Đầu tư</v>
          </cell>
          <cell r="I219" t="str">
            <v>Tổ Xây dựng, QLTS phòng học, môi trường</v>
          </cell>
          <cell r="J219" t="str">
            <v>Nam</v>
          </cell>
          <cell r="K219">
            <v>1984</v>
          </cell>
          <cell r="L219">
            <v>30682</v>
          </cell>
          <cell r="M219">
            <v>38</v>
          </cell>
          <cell r="N219" t="str">
            <v>Kinh</v>
          </cell>
          <cell r="O219">
            <v>39239</v>
          </cell>
          <cell r="P219">
            <v>40360</v>
          </cell>
          <cell r="Q219" t="str">
            <v>Trường Đại học Vinh</v>
          </cell>
          <cell r="R219" t="str">
            <v>BC</v>
          </cell>
          <cell r="S219">
            <v>0</v>
          </cell>
          <cell r="T219">
            <v>0</v>
          </cell>
          <cell r="U219">
            <v>0</v>
          </cell>
          <cell r="V219" t="str">
            <v>01.003</v>
          </cell>
          <cell r="W219" t="str">
            <v>Chuyên viên</v>
          </cell>
          <cell r="X219">
            <v>0</v>
          </cell>
          <cell r="Y219" t="str">
            <v>Tổ trưởng tổ CT</v>
          </cell>
          <cell r="Z219">
            <v>0</v>
          </cell>
          <cell r="AA219">
            <v>4.5</v>
          </cell>
          <cell r="AB219">
            <v>0</v>
          </cell>
          <cell r="AC219">
            <v>3.33</v>
          </cell>
          <cell r="AD219">
            <v>0</v>
          </cell>
          <cell r="AE219">
            <v>0</v>
          </cell>
          <cell r="AF219">
            <v>0</v>
          </cell>
          <cell r="AG219">
            <v>0</v>
          </cell>
          <cell r="AH219" t="e">
            <v>#VALUE!</v>
          </cell>
          <cell r="AI219">
            <v>0</v>
          </cell>
          <cell r="AJ219">
            <v>0</v>
          </cell>
          <cell r="AK219">
            <v>0</v>
          </cell>
          <cell r="AL219">
            <v>0</v>
          </cell>
          <cell r="AM219">
            <v>0</v>
          </cell>
          <cell r="AN219">
            <v>0</v>
          </cell>
          <cell r="AO219">
            <v>0</v>
          </cell>
          <cell r="AP219">
            <v>0</v>
          </cell>
          <cell r="AQ219">
            <v>0</v>
          </cell>
          <cell r="AR219">
            <v>0</v>
          </cell>
          <cell r="AS219">
            <v>0</v>
          </cell>
          <cell r="AT219">
            <v>0</v>
          </cell>
          <cell r="AU219">
            <v>3.33</v>
          </cell>
          <cell r="AV219">
            <v>20</v>
          </cell>
          <cell r="AW219">
            <v>0.1</v>
          </cell>
          <cell r="AX219">
            <v>0</v>
          </cell>
        </row>
        <row r="220">
          <cell r="F220">
            <v>2589</v>
          </cell>
          <cell r="G220" t="str">
            <v>51010002329391</v>
          </cell>
          <cell r="H220" t="str">
            <v>Phòng Quản trị và Đầu tư</v>
          </cell>
          <cell r="I220" t="str">
            <v>Tổ Xây dựng, QLTS phòng học, môi trường</v>
          </cell>
          <cell r="J220" t="str">
            <v>Nữ</v>
          </cell>
          <cell r="K220">
            <v>1991</v>
          </cell>
          <cell r="L220">
            <v>33536</v>
          </cell>
          <cell r="M220">
            <v>31</v>
          </cell>
          <cell r="N220" t="str">
            <v>Kinh</v>
          </cell>
          <cell r="O220">
            <v>43556</v>
          </cell>
          <cell r="P220">
            <v>43824</v>
          </cell>
          <cell r="Q220" t="str">
            <v>Trường Đại học Vinh</v>
          </cell>
          <cell r="R220" t="str">
            <v>BC</v>
          </cell>
          <cell r="S220">
            <v>0</v>
          </cell>
          <cell r="T220">
            <v>0</v>
          </cell>
          <cell r="U220">
            <v>0</v>
          </cell>
          <cell r="V220" t="str">
            <v>01.003</v>
          </cell>
          <cell r="W220" t="str">
            <v>Chuyên viên</v>
          </cell>
          <cell r="X220">
            <v>0</v>
          </cell>
          <cell r="Y220">
            <v>0</v>
          </cell>
          <cell r="Z220">
            <v>0</v>
          </cell>
          <cell r="AA220">
            <v>4</v>
          </cell>
          <cell r="AB220">
            <v>0</v>
          </cell>
          <cell r="AC220">
            <v>2.34</v>
          </cell>
          <cell r="AD220">
            <v>0</v>
          </cell>
          <cell r="AE220">
            <v>0</v>
          </cell>
          <cell r="AF220">
            <v>0</v>
          </cell>
          <cell r="AG220">
            <v>0</v>
          </cell>
          <cell r="AH220" t="e">
            <v>#VALUE!</v>
          </cell>
          <cell r="AI220">
            <v>0</v>
          </cell>
          <cell r="AJ220">
            <v>0</v>
          </cell>
          <cell r="AK220">
            <v>0</v>
          </cell>
          <cell r="AL220">
            <v>0</v>
          </cell>
          <cell r="AM220">
            <v>0</v>
          </cell>
          <cell r="AN220">
            <v>0</v>
          </cell>
          <cell r="AO220">
            <v>0</v>
          </cell>
          <cell r="AP220">
            <v>0</v>
          </cell>
          <cell r="AQ220">
            <v>0</v>
          </cell>
          <cell r="AR220">
            <v>0</v>
          </cell>
          <cell r="AS220">
            <v>0</v>
          </cell>
          <cell r="AT220">
            <v>0</v>
          </cell>
          <cell r="AU220">
            <v>2.34</v>
          </cell>
          <cell r="AV220">
            <v>20</v>
          </cell>
          <cell r="AW220">
            <v>0</v>
          </cell>
          <cell r="AX220">
            <v>0</v>
          </cell>
        </row>
        <row r="221">
          <cell r="F221">
            <v>1019</v>
          </cell>
          <cell r="G221" t="str">
            <v>51010000021062</v>
          </cell>
          <cell r="H221" t="str">
            <v>Phòng Quản trị và Đầu tư</v>
          </cell>
          <cell r="I221" t="str">
            <v>Tổ Xây dựng, QLTS phòng học, môi trường</v>
          </cell>
          <cell r="J221" t="str">
            <v>Nam</v>
          </cell>
          <cell r="K221">
            <v>1979</v>
          </cell>
          <cell r="L221">
            <v>29091</v>
          </cell>
          <cell r="M221">
            <v>43</v>
          </cell>
          <cell r="N221" t="str">
            <v>Kinh</v>
          </cell>
          <cell r="O221">
            <v>38518</v>
          </cell>
          <cell r="P221">
            <v>37988</v>
          </cell>
          <cell r="Q221" t="str">
            <v>Công ty Tây Hồ - Bộ Quốc Phòng</v>
          </cell>
          <cell r="R221" t="str">
            <v>BC</v>
          </cell>
          <cell r="S221">
            <v>0</v>
          </cell>
          <cell r="T221">
            <v>0</v>
          </cell>
          <cell r="U221">
            <v>0</v>
          </cell>
          <cell r="V221" t="str">
            <v>01.003</v>
          </cell>
          <cell r="W221" t="str">
            <v>Chuyên viên</v>
          </cell>
          <cell r="X221" t="str">
            <v>Phó trưởng phòng</v>
          </cell>
          <cell r="Y221">
            <v>0</v>
          </cell>
          <cell r="Z221">
            <v>0</v>
          </cell>
          <cell r="AA221">
            <v>6</v>
          </cell>
          <cell r="AB221">
            <v>0.4</v>
          </cell>
          <cell r="AC221">
            <v>4.32</v>
          </cell>
          <cell r="AD221">
            <v>0</v>
          </cell>
          <cell r="AE221">
            <v>0</v>
          </cell>
          <cell r="AF221">
            <v>0</v>
          </cell>
          <cell r="AG221">
            <v>0</v>
          </cell>
          <cell r="AH221" t="e">
            <v>#VALUE!</v>
          </cell>
          <cell r="AI221">
            <v>0</v>
          </cell>
          <cell r="AJ221">
            <v>0</v>
          </cell>
          <cell r="AK221">
            <v>0</v>
          </cell>
          <cell r="AL221">
            <v>0</v>
          </cell>
          <cell r="AM221">
            <v>0</v>
          </cell>
          <cell r="AN221">
            <v>0</v>
          </cell>
          <cell r="AO221">
            <v>0</v>
          </cell>
          <cell r="AP221">
            <v>0</v>
          </cell>
          <cell r="AQ221">
            <v>0</v>
          </cell>
          <cell r="AR221">
            <v>0</v>
          </cell>
          <cell r="AS221">
            <v>0</v>
          </cell>
          <cell r="AT221">
            <v>0</v>
          </cell>
          <cell r="AU221">
            <v>4.7200000000000006</v>
          </cell>
          <cell r="AV221">
            <v>20</v>
          </cell>
          <cell r="AW221">
            <v>0</v>
          </cell>
          <cell r="AX221">
            <v>0</v>
          </cell>
        </row>
        <row r="222">
          <cell r="F222">
            <v>1695</v>
          </cell>
          <cell r="G222" t="str">
            <v>51010000189429</v>
          </cell>
          <cell r="H222" t="str">
            <v>Phòng Quản trị và Đầu tư</v>
          </cell>
          <cell r="I222" t="str">
            <v>Tổ Xây dựng, QLTS phòng học, môi trường</v>
          </cell>
          <cell r="J222" t="str">
            <v>Nam</v>
          </cell>
          <cell r="K222">
            <v>1962</v>
          </cell>
          <cell r="L222">
            <v>22911</v>
          </cell>
          <cell r="M222">
            <v>60</v>
          </cell>
          <cell r="N222" t="str">
            <v>Kinh</v>
          </cell>
          <cell r="O222">
            <v>35065</v>
          </cell>
          <cell r="P222">
            <v>0</v>
          </cell>
          <cell r="Q222">
            <v>0</v>
          </cell>
          <cell r="R222" t="str">
            <v>HĐDH</v>
          </cell>
          <cell r="S222">
            <v>0</v>
          </cell>
          <cell r="T222">
            <v>0</v>
          </cell>
          <cell r="U222">
            <v>0</v>
          </cell>
          <cell r="V222" t="str">
            <v>01.007</v>
          </cell>
          <cell r="W222" t="str">
            <v>Nhân viên kỹ thuật</v>
          </cell>
          <cell r="X222">
            <v>0</v>
          </cell>
          <cell r="Y222">
            <v>0</v>
          </cell>
          <cell r="Z222">
            <v>0</v>
          </cell>
          <cell r="AA222">
            <v>3.5</v>
          </cell>
          <cell r="AB222">
            <v>0</v>
          </cell>
          <cell r="AC222">
            <v>3.63</v>
          </cell>
          <cell r="AD222">
            <v>0</v>
          </cell>
          <cell r="AE222">
            <v>0</v>
          </cell>
          <cell r="AF222">
            <v>0</v>
          </cell>
          <cell r="AG222">
            <v>0</v>
          </cell>
          <cell r="AH222" t="e">
            <v>#VALUE!</v>
          </cell>
          <cell r="AI222">
            <v>9</v>
          </cell>
          <cell r="AJ222">
            <v>10</v>
          </cell>
          <cell r="AK222" t="str">
            <v>1679/QĐ-ĐHV</v>
          </cell>
          <cell r="AL222">
            <v>44652</v>
          </cell>
          <cell r="AM222">
            <v>44652</v>
          </cell>
          <cell r="AN222">
            <v>0.32669999999999999</v>
          </cell>
          <cell r="AO222">
            <v>0</v>
          </cell>
          <cell r="AP222">
            <v>0</v>
          </cell>
          <cell r="AQ222">
            <v>0</v>
          </cell>
          <cell r="AR222">
            <v>0</v>
          </cell>
          <cell r="AS222">
            <v>0</v>
          </cell>
          <cell r="AT222">
            <v>0</v>
          </cell>
          <cell r="AU222">
            <v>3.9566999999999997</v>
          </cell>
          <cell r="AV222">
            <v>20</v>
          </cell>
          <cell r="AW222">
            <v>0</v>
          </cell>
          <cell r="AX222">
            <v>0</v>
          </cell>
        </row>
        <row r="223">
          <cell r="F223">
            <v>2341</v>
          </cell>
          <cell r="G223" t="str">
            <v>51010000570573</v>
          </cell>
          <cell r="H223" t="str">
            <v>Phòng Quản trị và Đầu tư</v>
          </cell>
          <cell r="I223" t="str">
            <v>Tổ Xây dựng, QLTS phòng học, môi trường</v>
          </cell>
          <cell r="J223" t="str">
            <v>Nam</v>
          </cell>
          <cell r="K223">
            <v>1983</v>
          </cell>
          <cell r="L223">
            <v>30521</v>
          </cell>
          <cell r="M223">
            <v>39</v>
          </cell>
          <cell r="N223" t="str">
            <v>Kinh</v>
          </cell>
          <cell r="O223">
            <v>41885</v>
          </cell>
          <cell r="P223">
            <v>43283</v>
          </cell>
          <cell r="Q223" t="str">
            <v>Trường Đại học Vinh</v>
          </cell>
          <cell r="R223" t="str">
            <v>BC</v>
          </cell>
          <cell r="S223">
            <v>0</v>
          </cell>
          <cell r="T223">
            <v>0</v>
          </cell>
          <cell r="U223">
            <v>0</v>
          </cell>
          <cell r="V223" t="str">
            <v>01.003</v>
          </cell>
          <cell r="W223" t="str">
            <v>Chuyên viên</v>
          </cell>
          <cell r="X223">
            <v>0</v>
          </cell>
          <cell r="Y223">
            <v>0</v>
          </cell>
          <cell r="Z223">
            <v>0</v>
          </cell>
          <cell r="AA223">
            <v>4</v>
          </cell>
          <cell r="AB223">
            <v>0</v>
          </cell>
          <cell r="AC223">
            <v>3.33</v>
          </cell>
          <cell r="AD223">
            <v>0</v>
          </cell>
          <cell r="AE223">
            <v>0</v>
          </cell>
          <cell r="AF223">
            <v>0</v>
          </cell>
          <cell r="AG223">
            <v>0</v>
          </cell>
          <cell r="AH223" t="e">
            <v>#VALUE!</v>
          </cell>
          <cell r="AI223">
            <v>0</v>
          </cell>
          <cell r="AJ223">
            <v>0</v>
          </cell>
          <cell r="AK223">
            <v>0</v>
          </cell>
          <cell r="AL223">
            <v>0</v>
          </cell>
          <cell r="AM223">
            <v>0</v>
          </cell>
          <cell r="AN223">
            <v>0</v>
          </cell>
          <cell r="AO223">
            <v>0</v>
          </cell>
          <cell r="AP223">
            <v>0</v>
          </cell>
          <cell r="AQ223">
            <v>0</v>
          </cell>
          <cell r="AR223">
            <v>0</v>
          </cell>
          <cell r="AS223">
            <v>0</v>
          </cell>
          <cell r="AT223">
            <v>0</v>
          </cell>
          <cell r="AU223">
            <v>3.33</v>
          </cell>
          <cell r="AV223">
            <v>20</v>
          </cell>
          <cell r="AW223">
            <v>0</v>
          </cell>
          <cell r="AX223">
            <v>0</v>
          </cell>
        </row>
        <row r="224">
          <cell r="F224">
            <v>1694</v>
          </cell>
          <cell r="G224" t="str">
            <v>51010000188736</v>
          </cell>
          <cell r="H224" t="str">
            <v>Phòng Quản trị và Đầu tư</v>
          </cell>
          <cell r="I224" t="str">
            <v>Tổ Xây dựng, QLTS phòng học, môi trường</v>
          </cell>
          <cell r="J224" t="str">
            <v>Nam</v>
          </cell>
          <cell r="K224">
            <v>1962</v>
          </cell>
          <cell r="L224">
            <v>22890</v>
          </cell>
          <cell r="M224">
            <v>60</v>
          </cell>
          <cell r="N224" t="str">
            <v>Kinh</v>
          </cell>
          <cell r="O224">
            <v>30468</v>
          </cell>
          <cell r="P224">
            <v>30468</v>
          </cell>
          <cell r="Q224" t="str">
            <v>Trường Đại học Sư phạm Vinh</v>
          </cell>
          <cell r="R224" t="str">
            <v>BC</v>
          </cell>
          <cell r="S224">
            <v>0</v>
          </cell>
          <cell r="T224">
            <v>0</v>
          </cell>
          <cell r="U224">
            <v>0</v>
          </cell>
          <cell r="V224" t="str">
            <v>01.002</v>
          </cell>
          <cell r="W224" t="str">
            <v>Chuyên viên chính</v>
          </cell>
          <cell r="X224">
            <v>0</v>
          </cell>
          <cell r="Y224">
            <v>0</v>
          </cell>
          <cell r="Z224" t="str">
            <v>Bí thư CB</v>
          </cell>
          <cell r="AA224">
            <v>5</v>
          </cell>
          <cell r="AB224">
            <v>0.5</v>
          </cell>
          <cell r="AC224">
            <v>6.1</v>
          </cell>
          <cell r="AD224">
            <v>0</v>
          </cell>
          <cell r="AE224">
            <v>0</v>
          </cell>
          <cell r="AF224">
            <v>0</v>
          </cell>
          <cell r="AG224">
            <v>0</v>
          </cell>
          <cell r="AH224" t="e">
            <v>#VALUE!</v>
          </cell>
          <cell r="AI224">
            <v>0</v>
          </cell>
          <cell r="AJ224">
            <v>0</v>
          </cell>
          <cell r="AK224">
            <v>0</v>
          </cell>
          <cell r="AL224">
            <v>0</v>
          </cell>
          <cell r="AM224">
            <v>0</v>
          </cell>
          <cell r="AN224">
            <v>0</v>
          </cell>
          <cell r="AO224">
            <v>0</v>
          </cell>
          <cell r="AP224">
            <v>0</v>
          </cell>
          <cell r="AQ224">
            <v>0</v>
          </cell>
          <cell r="AR224">
            <v>0</v>
          </cell>
          <cell r="AS224">
            <v>0</v>
          </cell>
          <cell r="AT224">
            <v>0</v>
          </cell>
          <cell r="AU224">
            <v>6.6</v>
          </cell>
          <cell r="AV224">
            <v>20</v>
          </cell>
          <cell r="AW224">
            <v>0</v>
          </cell>
          <cell r="AX224">
            <v>0</v>
          </cell>
        </row>
        <row r="225">
          <cell r="F225">
            <v>2514</v>
          </cell>
          <cell r="G225" t="str">
            <v>51010001002246</v>
          </cell>
          <cell r="H225" t="str">
            <v>Phòng Quản trị và Đầu tư</v>
          </cell>
          <cell r="I225" t="str">
            <v>Tổ Xây dựng, QLTS phòng học, môi trường</v>
          </cell>
          <cell r="J225" t="str">
            <v>Nam</v>
          </cell>
          <cell r="K225">
            <v>1984</v>
          </cell>
          <cell r="L225">
            <v>30949</v>
          </cell>
          <cell r="M225">
            <v>38</v>
          </cell>
          <cell r="N225" t="str">
            <v>Kinh</v>
          </cell>
          <cell r="O225">
            <v>42843</v>
          </cell>
          <cell r="P225">
            <v>43966</v>
          </cell>
          <cell r="Q225" t="str">
            <v>Trường Đại học Vinh</v>
          </cell>
          <cell r="R225" t="str">
            <v>BC</v>
          </cell>
          <cell r="S225">
            <v>0</v>
          </cell>
          <cell r="T225">
            <v>0</v>
          </cell>
          <cell r="U225">
            <v>0</v>
          </cell>
          <cell r="V225" t="str">
            <v>13.096</v>
          </cell>
          <cell r="W225" t="str">
            <v>Kỹ thuật viên</v>
          </cell>
          <cell r="X225">
            <v>0</v>
          </cell>
          <cell r="Y225">
            <v>0</v>
          </cell>
          <cell r="Z225">
            <v>0</v>
          </cell>
          <cell r="AA225">
            <v>3.5</v>
          </cell>
          <cell r="AB225">
            <v>0</v>
          </cell>
          <cell r="AC225">
            <v>2.2599999999999998</v>
          </cell>
          <cell r="AD225">
            <v>2.46</v>
          </cell>
          <cell r="AE225" t="str">
            <v>1679/QĐ-ĐHV</v>
          </cell>
          <cell r="AF225">
            <v>44669</v>
          </cell>
          <cell r="AG225">
            <v>44682</v>
          </cell>
          <cell r="AH225" t="e">
            <v>#VALUE!</v>
          </cell>
          <cell r="AI225">
            <v>0</v>
          </cell>
          <cell r="AJ225">
            <v>0</v>
          </cell>
          <cell r="AK225">
            <v>0</v>
          </cell>
          <cell r="AL225">
            <v>0</v>
          </cell>
          <cell r="AM225">
            <v>0</v>
          </cell>
          <cell r="AN225">
            <v>0</v>
          </cell>
          <cell r="AO225">
            <v>0</v>
          </cell>
          <cell r="AP225">
            <v>0</v>
          </cell>
          <cell r="AQ225">
            <v>0</v>
          </cell>
          <cell r="AR225">
            <v>0</v>
          </cell>
          <cell r="AS225">
            <v>0</v>
          </cell>
          <cell r="AT225">
            <v>0</v>
          </cell>
          <cell r="AU225">
            <v>2.2599999999999998</v>
          </cell>
          <cell r="AV225">
            <v>20</v>
          </cell>
          <cell r="AW225">
            <v>0</v>
          </cell>
          <cell r="AX225">
            <v>0</v>
          </cell>
        </row>
        <row r="226">
          <cell r="F226">
            <v>2210</v>
          </cell>
          <cell r="G226" t="str">
            <v>51010000503737</v>
          </cell>
          <cell r="H226" t="str">
            <v>Phòng Quản trị và Đầu tư</v>
          </cell>
          <cell r="I226" t="str">
            <v>Tổ Xây dựng, QLTS phòng học, môi trường</v>
          </cell>
          <cell r="J226" t="str">
            <v>Nữ</v>
          </cell>
          <cell r="K226">
            <v>1983</v>
          </cell>
          <cell r="L226">
            <v>30613</v>
          </cell>
          <cell r="M226">
            <v>39</v>
          </cell>
          <cell r="N226" t="str">
            <v>Kinh</v>
          </cell>
          <cell r="O226">
            <v>0</v>
          </cell>
          <cell r="P226">
            <v>43824</v>
          </cell>
          <cell r="Q226" t="str">
            <v>Trường Đại học Vinh</v>
          </cell>
          <cell r="R226" t="str">
            <v>BC</v>
          </cell>
          <cell r="S226">
            <v>0</v>
          </cell>
          <cell r="T226">
            <v>0</v>
          </cell>
          <cell r="U226">
            <v>0</v>
          </cell>
          <cell r="V226" t="str">
            <v>01.003</v>
          </cell>
          <cell r="W226" t="str">
            <v>Chuyên viên</v>
          </cell>
          <cell r="X226">
            <v>0</v>
          </cell>
          <cell r="Y226">
            <v>0</v>
          </cell>
          <cell r="Z226">
            <v>0</v>
          </cell>
          <cell r="AA226">
            <v>4</v>
          </cell>
          <cell r="AB226">
            <v>0</v>
          </cell>
          <cell r="AC226">
            <v>3</v>
          </cell>
          <cell r="AD226">
            <v>0</v>
          </cell>
          <cell r="AE226">
            <v>0</v>
          </cell>
          <cell r="AF226">
            <v>0</v>
          </cell>
          <cell r="AG226">
            <v>0</v>
          </cell>
          <cell r="AH226" t="e">
            <v>#VALUE!</v>
          </cell>
          <cell r="AI226">
            <v>0</v>
          </cell>
          <cell r="AJ226">
            <v>0</v>
          </cell>
          <cell r="AK226">
            <v>0</v>
          </cell>
          <cell r="AL226">
            <v>0</v>
          </cell>
          <cell r="AM226">
            <v>0</v>
          </cell>
          <cell r="AN226">
            <v>0</v>
          </cell>
          <cell r="AO226">
            <v>0</v>
          </cell>
          <cell r="AP226">
            <v>0</v>
          </cell>
          <cell r="AQ226">
            <v>0</v>
          </cell>
          <cell r="AR226">
            <v>0</v>
          </cell>
          <cell r="AS226">
            <v>0</v>
          </cell>
          <cell r="AT226">
            <v>0</v>
          </cell>
          <cell r="AU226">
            <v>3</v>
          </cell>
          <cell r="AV226">
            <v>20</v>
          </cell>
          <cell r="AW226">
            <v>0</v>
          </cell>
          <cell r="AX226">
            <v>0</v>
          </cell>
        </row>
        <row r="227">
          <cell r="F227">
            <v>2041</v>
          </cell>
          <cell r="G227" t="str">
            <v>51010000198975</v>
          </cell>
          <cell r="H227" t="str">
            <v>Phòng Quản trị và Đầu tư</v>
          </cell>
          <cell r="I227" t="str">
            <v>Tổ Xây dựng, QLTS phòng học, môi trường</v>
          </cell>
          <cell r="J227" t="str">
            <v>Nam</v>
          </cell>
          <cell r="K227">
            <v>1979</v>
          </cell>
          <cell r="L227">
            <v>29051</v>
          </cell>
          <cell r="M227">
            <v>43</v>
          </cell>
          <cell r="N227" t="str">
            <v>Kinh</v>
          </cell>
          <cell r="O227">
            <v>38143</v>
          </cell>
          <cell r="P227">
            <v>43966</v>
          </cell>
          <cell r="Q227" t="str">
            <v>Trường Đại học Vinh</v>
          </cell>
          <cell r="R227" t="str">
            <v>BC</v>
          </cell>
          <cell r="S227">
            <v>0</v>
          </cell>
          <cell r="T227">
            <v>0</v>
          </cell>
          <cell r="U227">
            <v>0</v>
          </cell>
          <cell r="V227" t="str">
            <v>01.003</v>
          </cell>
          <cell r="W227" t="str">
            <v>Chuyên viên</v>
          </cell>
          <cell r="X227">
            <v>0</v>
          </cell>
          <cell r="Y227">
            <v>0</v>
          </cell>
          <cell r="Z227" t="str">
            <v>Phó CTCĐBP</v>
          </cell>
          <cell r="AA227">
            <v>4</v>
          </cell>
          <cell r="AB227">
            <v>0</v>
          </cell>
          <cell r="AC227">
            <v>2.67</v>
          </cell>
          <cell r="AD227">
            <v>0</v>
          </cell>
          <cell r="AE227">
            <v>0</v>
          </cell>
          <cell r="AF227">
            <v>0</v>
          </cell>
          <cell r="AG227">
            <v>0</v>
          </cell>
          <cell r="AH227" t="e">
            <v>#VALUE!</v>
          </cell>
          <cell r="AI227">
            <v>0</v>
          </cell>
          <cell r="AJ227">
            <v>0</v>
          </cell>
          <cell r="AK227">
            <v>0</v>
          </cell>
          <cell r="AL227">
            <v>0</v>
          </cell>
          <cell r="AM227">
            <v>0</v>
          </cell>
          <cell r="AN227">
            <v>0</v>
          </cell>
          <cell r="AO227">
            <v>0</v>
          </cell>
          <cell r="AP227">
            <v>0</v>
          </cell>
          <cell r="AQ227">
            <v>0</v>
          </cell>
          <cell r="AR227">
            <v>0</v>
          </cell>
          <cell r="AS227">
            <v>0</v>
          </cell>
          <cell r="AT227">
            <v>0</v>
          </cell>
          <cell r="AU227">
            <v>2.67</v>
          </cell>
          <cell r="AV227">
            <v>20</v>
          </cell>
          <cell r="AW227">
            <v>0</v>
          </cell>
          <cell r="AX227">
            <v>0</v>
          </cell>
        </row>
        <row r="228">
          <cell r="F228">
            <v>1020</v>
          </cell>
          <cell r="G228" t="str">
            <v>51010000021123</v>
          </cell>
          <cell r="H228" t="str">
            <v>Phòng Quản trị và Đầu tư</v>
          </cell>
          <cell r="I228" t="str">
            <v>Tổ Xây dựng, QLTS phòng học, môi trường</v>
          </cell>
          <cell r="J228" t="str">
            <v>Nữ</v>
          </cell>
          <cell r="K228">
            <v>1981</v>
          </cell>
          <cell r="L228">
            <v>29848</v>
          </cell>
          <cell r="M228">
            <v>41</v>
          </cell>
          <cell r="N228" t="str">
            <v>Kinh</v>
          </cell>
          <cell r="O228">
            <v>38214</v>
          </cell>
          <cell r="P228">
            <v>38214</v>
          </cell>
          <cell r="Q228" t="str">
            <v>Trường Đại học Vinh</v>
          </cell>
          <cell r="R228" t="str">
            <v>BC</v>
          </cell>
          <cell r="S228">
            <v>0</v>
          </cell>
          <cell r="T228">
            <v>0</v>
          </cell>
          <cell r="U228">
            <v>0</v>
          </cell>
          <cell r="V228" t="str">
            <v>13.095</v>
          </cell>
          <cell r="W228" t="str">
            <v>Kỹ sư</v>
          </cell>
          <cell r="X228">
            <v>0</v>
          </cell>
          <cell r="Y228">
            <v>0</v>
          </cell>
          <cell r="Z228">
            <v>0</v>
          </cell>
          <cell r="AA228">
            <v>4</v>
          </cell>
          <cell r="AB228">
            <v>0</v>
          </cell>
          <cell r="AC228">
            <v>3.99</v>
          </cell>
          <cell r="AD228">
            <v>0</v>
          </cell>
          <cell r="AE228">
            <v>0</v>
          </cell>
          <cell r="AF228">
            <v>0</v>
          </cell>
          <cell r="AG228">
            <v>0</v>
          </cell>
          <cell r="AH228" t="e">
            <v>#VALUE!</v>
          </cell>
          <cell r="AI228">
            <v>0</v>
          </cell>
          <cell r="AJ228">
            <v>0</v>
          </cell>
          <cell r="AK228">
            <v>0</v>
          </cell>
          <cell r="AL228">
            <v>0</v>
          </cell>
          <cell r="AM228">
            <v>0</v>
          </cell>
          <cell r="AN228">
            <v>0</v>
          </cell>
          <cell r="AO228">
            <v>0</v>
          </cell>
          <cell r="AP228">
            <v>0</v>
          </cell>
          <cell r="AQ228">
            <v>0</v>
          </cell>
          <cell r="AR228">
            <v>0</v>
          </cell>
          <cell r="AS228">
            <v>0</v>
          </cell>
          <cell r="AT228">
            <v>0</v>
          </cell>
          <cell r="AU228">
            <v>3.99</v>
          </cell>
          <cell r="AV228">
            <v>20</v>
          </cell>
          <cell r="AW228">
            <v>0</v>
          </cell>
          <cell r="AX228">
            <v>0</v>
          </cell>
        </row>
        <row r="229">
          <cell r="F229">
            <v>1698</v>
          </cell>
          <cell r="G229" t="str">
            <v>51010000188763</v>
          </cell>
          <cell r="H229" t="str">
            <v>Phòng Quản trị và Đầu tư</v>
          </cell>
          <cell r="I229" t="str">
            <v>Tổ Xây dựng, QLTS phòng học, môi trường</v>
          </cell>
          <cell r="J229" t="str">
            <v>Nữ</v>
          </cell>
          <cell r="K229">
            <v>1968</v>
          </cell>
          <cell r="L229">
            <v>25013</v>
          </cell>
          <cell r="M229">
            <v>54</v>
          </cell>
          <cell r="N229" t="str">
            <v>Kinh</v>
          </cell>
          <cell r="O229">
            <v>34700</v>
          </cell>
          <cell r="P229">
            <v>31229</v>
          </cell>
          <cell r="Q229" t="str">
            <v>Công ty cơ điện NN-Nghệ An</v>
          </cell>
          <cell r="R229" t="str">
            <v>BC</v>
          </cell>
          <cell r="S229">
            <v>0</v>
          </cell>
          <cell r="T229">
            <v>0</v>
          </cell>
          <cell r="U229">
            <v>0</v>
          </cell>
          <cell r="V229" t="str">
            <v>01.003</v>
          </cell>
          <cell r="W229" t="str">
            <v>Chuyên viên</v>
          </cell>
          <cell r="X229">
            <v>0</v>
          </cell>
          <cell r="Y229">
            <v>0</v>
          </cell>
          <cell r="Z229" t="str">
            <v>CT CĐ BP</v>
          </cell>
          <cell r="AA229">
            <v>5</v>
          </cell>
          <cell r="AB229">
            <v>0</v>
          </cell>
          <cell r="AC229">
            <v>4.6500000000000004</v>
          </cell>
          <cell r="AD229">
            <v>0</v>
          </cell>
          <cell r="AE229">
            <v>0</v>
          </cell>
          <cell r="AF229">
            <v>0</v>
          </cell>
          <cell r="AG229">
            <v>0</v>
          </cell>
          <cell r="AH229" t="e">
            <v>#VALUE!</v>
          </cell>
          <cell r="AI229">
            <v>0</v>
          </cell>
          <cell r="AJ229">
            <v>0</v>
          </cell>
          <cell r="AK229">
            <v>0</v>
          </cell>
          <cell r="AL229">
            <v>0</v>
          </cell>
          <cell r="AM229">
            <v>0</v>
          </cell>
          <cell r="AN229">
            <v>0</v>
          </cell>
          <cell r="AO229">
            <v>0</v>
          </cell>
          <cell r="AP229">
            <v>0</v>
          </cell>
          <cell r="AQ229">
            <v>0</v>
          </cell>
          <cell r="AR229">
            <v>0</v>
          </cell>
          <cell r="AS229">
            <v>0</v>
          </cell>
          <cell r="AT229">
            <v>0</v>
          </cell>
          <cell r="AU229">
            <v>4.6500000000000004</v>
          </cell>
          <cell r="AV229">
            <v>20</v>
          </cell>
          <cell r="AW229">
            <v>0</v>
          </cell>
          <cell r="AX229">
            <v>0</v>
          </cell>
        </row>
        <row r="230">
          <cell r="F230">
            <v>1707</v>
          </cell>
          <cell r="G230" t="str">
            <v>51010000300691</v>
          </cell>
          <cell r="H230" t="str">
            <v>Phòng Quản trị và Đầu tư</v>
          </cell>
          <cell r="I230">
            <v>0</v>
          </cell>
          <cell r="J230" t="str">
            <v>Nam</v>
          </cell>
          <cell r="K230">
            <v>1986</v>
          </cell>
          <cell r="L230">
            <v>31502</v>
          </cell>
          <cell r="M230">
            <v>36</v>
          </cell>
          <cell r="N230" t="str">
            <v>Kinh</v>
          </cell>
          <cell r="O230">
            <v>40878</v>
          </cell>
          <cell r="P230">
            <v>41334</v>
          </cell>
          <cell r="Q230" t="str">
            <v>Trường Đại học Vinh</v>
          </cell>
          <cell r="R230" t="str">
            <v>BC</v>
          </cell>
          <cell r="S230">
            <v>0</v>
          </cell>
          <cell r="T230">
            <v>0</v>
          </cell>
          <cell r="U230">
            <v>0</v>
          </cell>
          <cell r="V230" t="str">
            <v>01.003</v>
          </cell>
          <cell r="W230" t="str">
            <v>Chuyên viên</v>
          </cell>
          <cell r="X230">
            <v>0</v>
          </cell>
          <cell r="Y230">
            <v>0</v>
          </cell>
          <cell r="Z230">
            <v>0</v>
          </cell>
          <cell r="AA230">
            <v>4</v>
          </cell>
          <cell r="AB230">
            <v>0</v>
          </cell>
          <cell r="AC230">
            <v>3</v>
          </cell>
          <cell r="AD230">
            <v>0</v>
          </cell>
          <cell r="AE230">
            <v>0</v>
          </cell>
          <cell r="AF230">
            <v>0</v>
          </cell>
          <cell r="AG230">
            <v>0</v>
          </cell>
          <cell r="AH230" t="e">
            <v>#VALUE!</v>
          </cell>
          <cell r="AI230">
            <v>0</v>
          </cell>
          <cell r="AJ230">
            <v>0</v>
          </cell>
          <cell r="AK230">
            <v>0</v>
          </cell>
          <cell r="AL230">
            <v>0</v>
          </cell>
          <cell r="AM230">
            <v>0</v>
          </cell>
          <cell r="AN230">
            <v>0</v>
          </cell>
          <cell r="AO230">
            <v>0</v>
          </cell>
          <cell r="AP230">
            <v>0</v>
          </cell>
          <cell r="AQ230">
            <v>0</v>
          </cell>
          <cell r="AR230">
            <v>0</v>
          </cell>
          <cell r="AS230">
            <v>0</v>
          </cell>
          <cell r="AT230">
            <v>0</v>
          </cell>
          <cell r="AU230">
            <v>3</v>
          </cell>
          <cell r="AV230">
            <v>20</v>
          </cell>
          <cell r="AW230">
            <v>0</v>
          </cell>
          <cell r="AX230">
            <v>0</v>
          </cell>
        </row>
        <row r="231">
          <cell r="F231">
            <v>2361</v>
          </cell>
          <cell r="G231" t="str">
            <v>51010000646377</v>
          </cell>
          <cell r="H231" t="str">
            <v>Phòng Thanh tra - Pháp chế</v>
          </cell>
          <cell r="I231" t="str">
            <v>Khoa Giáo dục Chính trị</v>
          </cell>
          <cell r="J231" t="str">
            <v>Nam</v>
          </cell>
          <cell r="K231">
            <v>1983</v>
          </cell>
          <cell r="L231">
            <v>30369</v>
          </cell>
          <cell r="M231">
            <v>39</v>
          </cell>
          <cell r="N231" t="str">
            <v>Kinh</v>
          </cell>
          <cell r="O231">
            <v>42095</v>
          </cell>
          <cell r="P231">
            <v>0</v>
          </cell>
          <cell r="Q231">
            <v>0</v>
          </cell>
          <cell r="R231" t="str">
            <v>BC</v>
          </cell>
          <cell r="S231">
            <v>0</v>
          </cell>
          <cell r="T231">
            <v>0</v>
          </cell>
          <cell r="U231">
            <v>0</v>
          </cell>
          <cell r="V231" t="str">
            <v>V.07.01.02</v>
          </cell>
          <cell r="W231" t="str">
            <v>Giảng viên chính (hạng II)</v>
          </cell>
          <cell r="X231">
            <v>0</v>
          </cell>
          <cell r="Y231">
            <v>0</v>
          </cell>
          <cell r="Z231">
            <v>0</v>
          </cell>
          <cell r="AA231">
            <v>5</v>
          </cell>
          <cell r="AB231">
            <v>0</v>
          </cell>
          <cell r="AC231">
            <v>4.4000000000000004</v>
          </cell>
          <cell r="AD231">
            <v>0</v>
          </cell>
          <cell r="AE231">
            <v>0</v>
          </cell>
          <cell r="AF231">
            <v>0</v>
          </cell>
          <cell r="AG231">
            <v>0</v>
          </cell>
          <cell r="AH231" t="e">
            <v>#VALUE!</v>
          </cell>
          <cell r="AI231">
            <v>0</v>
          </cell>
          <cell r="AJ231">
            <v>0</v>
          </cell>
          <cell r="AK231">
            <v>0</v>
          </cell>
          <cell r="AL231">
            <v>0</v>
          </cell>
          <cell r="AM231">
            <v>0</v>
          </cell>
          <cell r="AN231">
            <v>0</v>
          </cell>
          <cell r="AO231">
            <v>11</v>
          </cell>
          <cell r="AP231">
            <v>0</v>
          </cell>
          <cell r="AQ231">
            <v>0</v>
          </cell>
          <cell r="AR231">
            <v>0</v>
          </cell>
          <cell r="AS231">
            <v>0</v>
          </cell>
          <cell r="AT231">
            <v>0.48400000000000004</v>
          </cell>
          <cell r="AU231">
            <v>4.8840000000000003</v>
          </cell>
          <cell r="AV231">
            <v>45</v>
          </cell>
          <cell r="AW231">
            <v>0</v>
          </cell>
          <cell r="AX231">
            <v>0</v>
          </cell>
        </row>
        <row r="232">
          <cell r="F232">
            <v>1224</v>
          </cell>
          <cell r="G232" t="str">
            <v>0101000224198</v>
          </cell>
          <cell r="H232" t="str">
            <v>Phòng Thanh tra - Pháp chế</v>
          </cell>
          <cell r="I232" t="str">
            <v>Khoa Hóa học</v>
          </cell>
          <cell r="J232" t="str">
            <v>Nam</v>
          </cell>
          <cell r="K232">
            <v>1974</v>
          </cell>
          <cell r="L232">
            <v>27030</v>
          </cell>
          <cell r="M232">
            <v>48</v>
          </cell>
          <cell r="N232" t="str">
            <v>Kinh</v>
          </cell>
          <cell r="O232">
            <v>34578</v>
          </cell>
          <cell r="P232">
            <v>34584</v>
          </cell>
          <cell r="Q232" t="str">
            <v>Trường Đại học Sư phạm Vinh</v>
          </cell>
          <cell r="R232" t="str">
            <v>BC</v>
          </cell>
          <cell r="S232">
            <v>0</v>
          </cell>
          <cell r="T232">
            <v>0</v>
          </cell>
          <cell r="U232">
            <v>0</v>
          </cell>
          <cell r="V232" t="str">
            <v>V.07.01.02</v>
          </cell>
          <cell r="W232" t="str">
            <v>Giảng viên chính (hạng II)</v>
          </cell>
          <cell r="X232" t="str">
            <v>Phó Trưởng phòng</v>
          </cell>
          <cell r="Y232">
            <v>0</v>
          </cell>
          <cell r="Z232">
            <v>0</v>
          </cell>
          <cell r="AA232">
            <v>6</v>
          </cell>
          <cell r="AB232">
            <v>0.4</v>
          </cell>
          <cell r="AC232">
            <v>5.42</v>
          </cell>
          <cell r="AD232">
            <v>0</v>
          </cell>
          <cell r="AE232">
            <v>0</v>
          </cell>
          <cell r="AF232">
            <v>0</v>
          </cell>
          <cell r="AG232">
            <v>0</v>
          </cell>
          <cell r="AH232" t="e">
            <v>#VALUE!</v>
          </cell>
          <cell r="AI232">
            <v>0</v>
          </cell>
          <cell r="AJ232">
            <v>0</v>
          </cell>
          <cell r="AK232">
            <v>0</v>
          </cell>
          <cell r="AL232">
            <v>0</v>
          </cell>
          <cell r="AM232">
            <v>0</v>
          </cell>
          <cell r="AN232">
            <v>0</v>
          </cell>
          <cell r="AO232">
            <v>24</v>
          </cell>
          <cell r="AP232">
            <v>0</v>
          </cell>
          <cell r="AQ232">
            <v>0</v>
          </cell>
          <cell r="AR232">
            <v>0</v>
          </cell>
          <cell r="AS232">
            <v>0</v>
          </cell>
          <cell r="AT232">
            <v>1.3968</v>
          </cell>
          <cell r="AU232">
            <v>7.2168000000000001</v>
          </cell>
          <cell r="AV232">
            <v>40</v>
          </cell>
          <cell r="AW232">
            <v>0</v>
          </cell>
          <cell r="AX232">
            <v>0</v>
          </cell>
        </row>
        <row r="233">
          <cell r="F233">
            <v>1350</v>
          </cell>
          <cell r="G233" t="str">
            <v>51010000195781</v>
          </cell>
          <cell r="H233" t="str">
            <v>Phòng Thanh tra - Pháp chế</v>
          </cell>
          <cell r="I233" t="str">
            <v>Khoa học cây trồng</v>
          </cell>
          <cell r="J233" t="str">
            <v>Nam</v>
          </cell>
          <cell r="K233">
            <v>1981</v>
          </cell>
          <cell r="L233">
            <v>29921</v>
          </cell>
          <cell r="M233">
            <v>41</v>
          </cell>
          <cell r="N233" t="str">
            <v>Kinh</v>
          </cell>
          <cell r="O233">
            <v>38384</v>
          </cell>
          <cell r="P233">
            <v>39995</v>
          </cell>
          <cell r="Q233" t="str">
            <v>Trường Đại học Vinh</v>
          </cell>
          <cell r="R233" t="str">
            <v>BC</v>
          </cell>
          <cell r="S233">
            <v>0</v>
          </cell>
          <cell r="T233">
            <v>0</v>
          </cell>
          <cell r="U233">
            <v>0</v>
          </cell>
          <cell r="V233" t="str">
            <v>V.07.01.02</v>
          </cell>
          <cell r="W233" t="str">
            <v>Giảng viên chính (hạng II)</v>
          </cell>
          <cell r="X233">
            <v>0</v>
          </cell>
          <cell r="Y233">
            <v>0</v>
          </cell>
          <cell r="Z233">
            <v>0</v>
          </cell>
          <cell r="AA233">
            <v>5</v>
          </cell>
          <cell r="AB233">
            <v>0</v>
          </cell>
          <cell r="AC233">
            <v>4.4000000000000004</v>
          </cell>
          <cell r="AD233">
            <v>0</v>
          </cell>
          <cell r="AE233">
            <v>0</v>
          </cell>
          <cell r="AF233">
            <v>0</v>
          </cell>
          <cell r="AG233">
            <v>0</v>
          </cell>
          <cell r="AH233" t="e">
            <v>#VALUE!</v>
          </cell>
          <cell r="AI233">
            <v>0</v>
          </cell>
          <cell r="AJ233">
            <v>0</v>
          </cell>
          <cell r="AK233">
            <v>0</v>
          </cell>
          <cell r="AL233">
            <v>0</v>
          </cell>
          <cell r="AM233">
            <v>0</v>
          </cell>
          <cell r="AN233">
            <v>0</v>
          </cell>
          <cell r="AO233">
            <v>14</v>
          </cell>
          <cell r="AP233">
            <v>0</v>
          </cell>
          <cell r="AQ233">
            <v>0</v>
          </cell>
          <cell r="AR233">
            <v>0</v>
          </cell>
          <cell r="AS233">
            <v>0</v>
          </cell>
          <cell r="AT233">
            <v>0.6160000000000001</v>
          </cell>
          <cell r="AU233">
            <v>5.016</v>
          </cell>
          <cell r="AV233">
            <v>25</v>
          </cell>
          <cell r="AW233">
            <v>0</v>
          </cell>
          <cell r="AX233">
            <v>0</v>
          </cell>
        </row>
        <row r="234">
          <cell r="F234">
            <v>1327</v>
          </cell>
          <cell r="G234" t="str">
            <v>51010000197538</v>
          </cell>
          <cell r="H234" t="str">
            <v>Phòng Thanh tra - Pháp chế</v>
          </cell>
          <cell r="I234" t="str">
            <v>Khoa Vật lý</v>
          </cell>
          <cell r="J234" t="str">
            <v>Nam</v>
          </cell>
          <cell r="K234">
            <v>1972</v>
          </cell>
          <cell r="L234">
            <v>26368</v>
          </cell>
          <cell r="M234">
            <v>50</v>
          </cell>
          <cell r="N234" t="str">
            <v>Kinh</v>
          </cell>
          <cell r="O234">
            <v>34943</v>
          </cell>
          <cell r="P234">
            <v>34943</v>
          </cell>
          <cell r="Q234" t="str">
            <v>Trường Đại học Sư phạm Vinh</v>
          </cell>
          <cell r="R234" t="str">
            <v>BC</v>
          </cell>
          <cell r="S234">
            <v>0</v>
          </cell>
          <cell r="T234">
            <v>0</v>
          </cell>
          <cell r="U234">
            <v>0</v>
          </cell>
          <cell r="V234" t="str">
            <v>V.07.01.01</v>
          </cell>
          <cell r="W234" t="str">
            <v>Giảng viên cao cấp (hạng I)</v>
          </cell>
          <cell r="X234" t="str">
            <v xml:space="preserve">Trưởng Phòng </v>
          </cell>
          <cell r="Y234">
            <v>0</v>
          </cell>
          <cell r="Z234" t="str">
            <v>Bí thư CB</v>
          </cell>
          <cell r="AA234">
            <v>7</v>
          </cell>
          <cell r="AB234">
            <v>0.5</v>
          </cell>
          <cell r="AC234">
            <v>6.92</v>
          </cell>
          <cell r="AD234">
            <v>0</v>
          </cell>
          <cell r="AE234">
            <v>0</v>
          </cell>
          <cell r="AF234">
            <v>0</v>
          </cell>
          <cell r="AG234">
            <v>0</v>
          </cell>
          <cell r="AH234" t="e">
            <v>#VALUE!</v>
          </cell>
          <cell r="AI234">
            <v>0</v>
          </cell>
          <cell r="AJ234">
            <v>0</v>
          </cell>
          <cell r="AK234">
            <v>0</v>
          </cell>
          <cell r="AL234">
            <v>0</v>
          </cell>
          <cell r="AM234">
            <v>0</v>
          </cell>
          <cell r="AN234">
            <v>0</v>
          </cell>
          <cell r="AO234">
            <v>22</v>
          </cell>
          <cell r="AP234">
            <v>0</v>
          </cell>
          <cell r="AQ234">
            <v>0</v>
          </cell>
          <cell r="AR234">
            <v>0</v>
          </cell>
          <cell r="AS234">
            <v>0</v>
          </cell>
          <cell r="AT234">
            <v>1.6324000000000001</v>
          </cell>
          <cell r="AU234">
            <v>9.0524000000000004</v>
          </cell>
          <cell r="AV234">
            <v>40</v>
          </cell>
          <cell r="AW234">
            <v>0</v>
          </cell>
          <cell r="AX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37956</v>
          </cell>
          <cell r="P235">
            <v>38587</v>
          </cell>
          <cell r="Q235" t="str">
            <v>Trường Đại học Vinh</v>
          </cell>
          <cell r="R235" t="str">
            <v>BC</v>
          </cell>
          <cell r="S235">
            <v>0</v>
          </cell>
          <cell r="T235">
            <v>0</v>
          </cell>
          <cell r="U235">
            <v>0</v>
          </cell>
          <cell r="V235" t="str">
            <v>01.003</v>
          </cell>
          <cell r="W235" t="str">
            <v>Chuyên viên</v>
          </cell>
          <cell r="X235">
            <v>0</v>
          </cell>
          <cell r="Y235">
            <v>0</v>
          </cell>
          <cell r="Z235" t="str">
            <v>CT CĐ BP</v>
          </cell>
          <cell r="AA235">
            <v>5</v>
          </cell>
          <cell r="AB235">
            <v>0</v>
          </cell>
          <cell r="AC235">
            <v>3.99</v>
          </cell>
          <cell r="AD235">
            <v>0</v>
          </cell>
          <cell r="AE235">
            <v>0</v>
          </cell>
          <cell r="AF235">
            <v>0</v>
          </cell>
          <cell r="AG235">
            <v>0</v>
          </cell>
          <cell r="AH235" t="e">
            <v>#VALUE!</v>
          </cell>
          <cell r="AI235">
            <v>0</v>
          </cell>
          <cell r="AJ235">
            <v>0</v>
          </cell>
          <cell r="AK235">
            <v>0</v>
          </cell>
          <cell r="AL235">
            <v>0</v>
          </cell>
          <cell r="AM235">
            <v>0</v>
          </cell>
          <cell r="AN235">
            <v>0</v>
          </cell>
          <cell r="AO235">
            <v>0</v>
          </cell>
          <cell r="AP235">
            <v>0</v>
          </cell>
          <cell r="AQ235">
            <v>0</v>
          </cell>
          <cell r="AR235">
            <v>0</v>
          </cell>
          <cell r="AS235">
            <v>0</v>
          </cell>
          <cell r="AT235">
            <v>0</v>
          </cell>
          <cell r="AU235">
            <v>3.99</v>
          </cell>
          <cell r="AV235">
            <v>20</v>
          </cell>
          <cell r="AW235">
            <v>0</v>
          </cell>
          <cell r="AX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39792</v>
          </cell>
          <cell r="P236">
            <v>40360</v>
          </cell>
          <cell r="Q236" t="str">
            <v>Trường Đại học Vinh</v>
          </cell>
          <cell r="R236" t="str">
            <v>BC</v>
          </cell>
          <cell r="S236">
            <v>0</v>
          </cell>
          <cell r="T236">
            <v>0</v>
          </cell>
          <cell r="U236">
            <v>0</v>
          </cell>
          <cell r="V236" t="str">
            <v>01.003</v>
          </cell>
          <cell r="W236" t="str">
            <v>Chuyên viên</v>
          </cell>
          <cell r="X236">
            <v>0</v>
          </cell>
          <cell r="Y236">
            <v>0</v>
          </cell>
          <cell r="Z236">
            <v>0</v>
          </cell>
          <cell r="AA236">
            <v>4</v>
          </cell>
          <cell r="AB236">
            <v>0</v>
          </cell>
          <cell r="AC236">
            <v>3.33</v>
          </cell>
          <cell r="AD236">
            <v>0</v>
          </cell>
          <cell r="AE236">
            <v>0</v>
          </cell>
          <cell r="AF236">
            <v>0</v>
          </cell>
          <cell r="AG236">
            <v>0</v>
          </cell>
          <cell r="AH236" t="e">
            <v>#VALUE!</v>
          </cell>
          <cell r="AI236">
            <v>0</v>
          </cell>
          <cell r="AJ236">
            <v>0</v>
          </cell>
          <cell r="AK236">
            <v>0</v>
          </cell>
          <cell r="AL236">
            <v>0</v>
          </cell>
          <cell r="AM236">
            <v>0</v>
          </cell>
          <cell r="AN236">
            <v>0</v>
          </cell>
          <cell r="AO236">
            <v>0</v>
          </cell>
          <cell r="AP236">
            <v>0</v>
          </cell>
          <cell r="AQ236">
            <v>0</v>
          </cell>
          <cell r="AR236">
            <v>0</v>
          </cell>
          <cell r="AS236">
            <v>0</v>
          </cell>
          <cell r="AT236">
            <v>0</v>
          </cell>
          <cell r="AU236">
            <v>3.33</v>
          </cell>
          <cell r="AV236">
            <v>20</v>
          </cell>
          <cell r="AW236">
            <v>0</v>
          </cell>
          <cell r="AX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44075</v>
          </cell>
          <cell r="P237">
            <v>0</v>
          </cell>
          <cell r="Q237">
            <v>0</v>
          </cell>
          <cell r="R237" t="str">
            <v>HĐXĐTH</v>
          </cell>
          <cell r="S237">
            <v>44440</v>
          </cell>
          <cell r="T237">
            <v>45170</v>
          </cell>
          <cell r="U237">
            <v>2</v>
          </cell>
          <cell r="V237" t="str">
            <v>01.003</v>
          </cell>
          <cell r="W237" t="str">
            <v>Chuyên viên</v>
          </cell>
          <cell r="X237">
            <v>0</v>
          </cell>
          <cell r="Y237">
            <v>0</v>
          </cell>
          <cell r="Z237">
            <v>0</v>
          </cell>
          <cell r="AA237">
            <v>4</v>
          </cell>
          <cell r="AB237">
            <v>0</v>
          </cell>
          <cell r="AC237">
            <v>2.34</v>
          </cell>
          <cell r="AD237">
            <v>0</v>
          </cell>
          <cell r="AE237">
            <v>0</v>
          </cell>
          <cell r="AF237">
            <v>0</v>
          </cell>
          <cell r="AG237">
            <v>0</v>
          </cell>
          <cell r="AH237" t="e">
            <v>#VALUE!</v>
          </cell>
          <cell r="AI237">
            <v>0</v>
          </cell>
          <cell r="AJ237">
            <v>0</v>
          </cell>
          <cell r="AK237">
            <v>0</v>
          </cell>
          <cell r="AL237">
            <v>0</v>
          </cell>
          <cell r="AM237">
            <v>0</v>
          </cell>
          <cell r="AN237">
            <v>0</v>
          </cell>
          <cell r="AO237">
            <v>0</v>
          </cell>
          <cell r="AP237">
            <v>0</v>
          </cell>
          <cell r="AQ237">
            <v>0</v>
          </cell>
          <cell r="AR237">
            <v>0</v>
          </cell>
          <cell r="AS237">
            <v>0</v>
          </cell>
          <cell r="AT237">
            <v>0</v>
          </cell>
          <cell r="AU237">
            <v>2.34</v>
          </cell>
          <cell r="AV237">
            <v>20</v>
          </cell>
          <cell r="AW237">
            <v>0</v>
          </cell>
          <cell r="AX237">
            <v>0</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39792</v>
          </cell>
          <cell r="P238">
            <v>40360</v>
          </cell>
          <cell r="Q238" t="str">
            <v>Trường Đại học Vinh</v>
          </cell>
          <cell r="R238" t="str">
            <v>BC</v>
          </cell>
          <cell r="S238">
            <v>0</v>
          </cell>
          <cell r="T238">
            <v>0</v>
          </cell>
          <cell r="U238">
            <v>0</v>
          </cell>
          <cell r="V238" t="str">
            <v>01.003</v>
          </cell>
          <cell r="W238" t="str">
            <v>Chuyên viên</v>
          </cell>
          <cell r="X238">
            <v>0</v>
          </cell>
          <cell r="Y238">
            <v>0</v>
          </cell>
          <cell r="Z238">
            <v>0</v>
          </cell>
          <cell r="AA238">
            <v>4</v>
          </cell>
          <cell r="AB238">
            <v>0</v>
          </cell>
          <cell r="AC238">
            <v>3.33</v>
          </cell>
          <cell r="AD238">
            <v>0</v>
          </cell>
          <cell r="AE238">
            <v>0</v>
          </cell>
          <cell r="AF238">
            <v>0</v>
          </cell>
          <cell r="AG238">
            <v>0</v>
          </cell>
          <cell r="AH238" t="e">
            <v>#VALUE!</v>
          </cell>
          <cell r="AI238">
            <v>0</v>
          </cell>
          <cell r="AJ238">
            <v>0</v>
          </cell>
          <cell r="AK238">
            <v>0</v>
          </cell>
          <cell r="AL238">
            <v>0</v>
          </cell>
          <cell r="AM238">
            <v>0</v>
          </cell>
          <cell r="AN238">
            <v>0</v>
          </cell>
          <cell r="AO238">
            <v>0</v>
          </cell>
          <cell r="AP238">
            <v>0</v>
          </cell>
          <cell r="AQ238">
            <v>0</v>
          </cell>
          <cell r="AR238">
            <v>0</v>
          </cell>
          <cell r="AS238">
            <v>0</v>
          </cell>
          <cell r="AT238">
            <v>0</v>
          </cell>
          <cell r="AU238">
            <v>3.33</v>
          </cell>
          <cell r="AV238">
            <v>20</v>
          </cell>
          <cell r="AW238">
            <v>0</v>
          </cell>
          <cell r="AX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41852</v>
          </cell>
          <cell r="P239">
            <v>43283</v>
          </cell>
          <cell r="Q239" t="str">
            <v>Trường Đại học Vinh</v>
          </cell>
          <cell r="R239" t="str">
            <v>BC</v>
          </cell>
          <cell r="S239">
            <v>0</v>
          </cell>
          <cell r="T239">
            <v>0</v>
          </cell>
          <cell r="U239">
            <v>0</v>
          </cell>
          <cell r="V239" t="str">
            <v>01.003</v>
          </cell>
          <cell r="W239" t="str">
            <v>Chuyên viên</v>
          </cell>
          <cell r="X239">
            <v>0</v>
          </cell>
          <cell r="Y239">
            <v>0</v>
          </cell>
          <cell r="Z239">
            <v>0</v>
          </cell>
          <cell r="AA239">
            <v>4</v>
          </cell>
          <cell r="AB239">
            <v>0</v>
          </cell>
          <cell r="AC239">
            <v>3.66</v>
          </cell>
          <cell r="AD239">
            <v>0</v>
          </cell>
          <cell r="AE239">
            <v>0</v>
          </cell>
          <cell r="AF239">
            <v>0</v>
          </cell>
          <cell r="AG239">
            <v>0</v>
          </cell>
          <cell r="AH239" t="e">
            <v>#VALUE!</v>
          </cell>
          <cell r="AI239">
            <v>0</v>
          </cell>
          <cell r="AJ239">
            <v>0</v>
          </cell>
          <cell r="AK239">
            <v>0</v>
          </cell>
          <cell r="AL239">
            <v>0</v>
          </cell>
          <cell r="AM239">
            <v>0</v>
          </cell>
          <cell r="AN239">
            <v>0</v>
          </cell>
          <cell r="AO239">
            <v>0</v>
          </cell>
          <cell r="AP239">
            <v>0</v>
          </cell>
          <cell r="AQ239">
            <v>0</v>
          </cell>
          <cell r="AR239">
            <v>0</v>
          </cell>
          <cell r="AS239">
            <v>0</v>
          </cell>
          <cell r="AT239">
            <v>0</v>
          </cell>
          <cell r="AU239">
            <v>3.66</v>
          </cell>
          <cell r="AV239">
            <v>20</v>
          </cell>
          <cell r="AW239">
            <v>0</v>
          </cell>
          <cell r="AX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38720</v>
          </cell>
          <cell r="P240">
            <v>39448</v>
          </cell>
          <cell r="Q240" t="str">
            <v>Trường Đại học Vinh</v>
          </cell>
          <cell r="R240" t="str">
            <v>BC</v>
          </cell>
          <cell r="S240">
            <v>0</v>
          </cell>
          <cell r="T240">
            <v>0</v>
          </cell>
          <cell r="U240">
            <v>0</v>
          </cell>
          <cell r="V240" t="str">
            <v>V.07.01.02</v>
          </cell>
          <cell r="W240" t="str">
            <v>Giảng viên chính (hạng II)</v>
          </cell>
          <cell r="X240" t="str">
            <v>Trưởng phòng</v>
          </cell>
          <cell r="Y240">
            <v>0</v>
          </cell>
          <cell r="Z240" t="str">
            <v>Bí thư Đoàn trường</v>
          </cell>
          <cell r="AA240">
            <v>7</v>
          </cell>
          <cell r="AB240">
            <v>0.5</v>
          </cell>
          <cell r="AC240">
            <v>4.4000000000000004</v>
          </cell>
          <cell r="AD240">
            <v>0</v>
          </cell>
          <cell r="AE240">
            <v>0</v>
          </cell>
          <cell r="AF240">
            <v>0</v>
          </cell>
          <cell r="AG240">
            <v>0</v>
          </cell>
          <cell r="AH240" t="e">
            <v>#VALUE!</v>
          </cell>
          <cell r="AI240">
            <v>0</v>
          </cell>
          <cell r="AJ240">
            <v>0</v>
          </cell>
          <cell r="AK240">
            <v>0</v>
          </cell>
          <cell r="AL240">
            <v>0</v>
          </cell>
          <cell r="AM240">
            <v>0</v>
          </cell>
          <cell r="AN240">
            <v>0</v>
          </cell>
          <cell r="AO240">
            <v>11</v>
          </cell>
          <cell r="AP240">
            <v>0</v>
          </cell>
          <cell r="AQ240">
            <v>0</v>
          </cell>
          <cell r="AR240">
            <v>0</v>
          </cell>
          <cell r="AS240">
            <v>0</v>
          </cell>
          <cell r="AT240">
            <v>0.53900000000000003</v>
          </cell>
          <cell r="AU240">
            <v>5.4390000000000001</v>
          </cell>
          <cell r="AV240">
            <v>40</v>
          </cell>
          <cell r="AW240">
            <v>0</v>
          </cell>
          <cell r="AX240">
            <v>0</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35370</v>
          </cell>
          <cell r="P241">
            <v>32203</v>
          </cell>
          <cell r="Q241" t="str">
            <v>Sư 365-Quân chủng Phòng không</v>
          </cell>
          <cell r="R241" t="str">
            <v>BC</v>
          </cell>
          <cell r="S241">
            <v>0</v>
          </cell>
          <cell r="T241">
            <v>0</v>
          </cell>
          <cell r="U241">
            <v>0</v>
          </cell>
          <cell r="V241" t="str">
            <v>01.002</v>
          </cell>
          <cell r="W241" t="str">
            <v>Chuyên viên chính</v>
          </cell>
          <cell r="X241">
            <v>0</v>
          </cell>
          <cell r="Y241">
            <v>0</v>
          </cell>
          <cell r="Z241">
            <v>0</v>
          </cell>
          <cell r="AA241">
            <v>5</v>
          </cell>
          <cell r="AB241">
            <v>0</v>
          </cell>
          <cell r="AC241">
            <v>6.1</v>
          </cell>
          <cell r="AD241">
            <v>0</v>
          </cell>
          <cell r="AE241">
            <v>0</v>
          </cell>
          <cell r="AF241">
            <v>0</v>
          </cell>
          <cell r="AG241">
            <v>0</v>
          </cell>
          <cell r="AH241" t="e">
            <v>#VALUE!</v>
          </cell>
          <cell r="AI241">
            <v>0</v>
          </cell>
          <cell r="AJ241">
            <v>0</v>
          </cell>
          <cell r="AK241">
            <v>0</v>
          </cell>
          <cell r="AL241">
            <v>0</v>
          </cell>
          <cell r="AM241">
            <v>0</v>
          </cell>
          <cell r="AN241">
            <v>0</v>
          </cell>
          <cell r="AO241">
            <v>0</v>
          </cell>
          <cell r="AP241">
            <v>0</v>
          </cell>
          <cell r="AQ241">
            <v>0</v>
          </cell>
          <cell r="AR241">
            <v>0</v>
          </cell>
          <cell r="AS241">
            <v>0</v>
          </cell>
          <cell r="AT241">
            <v>0</v>
          </cell>
          <cell r="AU241">
            <v>6.1</v>
          </cell>
          <cell r="AV241">
            <v>20</v>
          </cell>
          <cell r="AW241">
            <v>0</v>
          </cell>
          <cell r="AX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41551</v>
          </cell>
          <cell r="P242">
            <v>43283</v>
          </cell>
          <cell r="Q242" t="str">
            <v>Trường Đại học Vinh</v>
          </cell>
          <cell r="R242" t="str">
            <v>BC</v>
          </cell>
          <cell r="S242">
            <v>0</v>
          </cell>
          <cell r="T242">
            <v>0</v>
          </cell>
          <cell r="U242">
            <v>0</v>
          </cell>
          <cell r="V242" t="str">
            <v>01.003</v>
          </cell>
          <cell r="W242" t="str">
            <v>Chuyên viên</v>
          </cell>
          <cell r="X242">
            <v>0</v>
          </cell>
          <cell r="Y242">
            <v>0</v>
          </cell>
          <cell r="Z242">
            <v>0</v>
          </cell>
          <cell r="AA242">
            <v>4</v>
          </cell>
          <cell r="AB242">
            <v>0</v>
          </cell>
          <cell r="AC242">
            <v>3</v>
          </cell>
          <cell r="AD242">
            <v>0</v>
          </cell>
          <cell r="AE242">
            <v>0</v>
          </cell>
          <cell r="AF242">
            <v>0</v>
          </cell>
          <cell r="AG242">
            <v>0</v>
          </cell>
          <cell r="AH242" t="e">
            <v>#VALUE!</v>
          </cell>
          <cell r="AI242">
            <v>0</v>
          </cell>
          <cell r="AJ242">
            <v>0</v>
          </cell>
          <cell r="AK242">
            <v>0</v>
          </cell>
          <cell r="AL242">
            <v>0</v>
          </cell>
          <cell r="AM242">
            <v>0</v>
          </cell>
          <cell r="AN242">
            <v>0</v>
          </cell>
          <cell r="AO242">
            <v>0</v>
          </cell>
          <cell r="AP242">
            <v>0</v>
          </cell>
          <cell r="AQ242">
            <v>0</v>
          </cell>
          <cell r="AR242">
            <v>0</v>
          </cell>
          <cell r="AS242">
            <v>0</v>
          </cell>
          <cell r="AT242">
            <v>0</v>
          </cell>
          <cell r="AU242">
            <v>3</v>
          </cell>
          <cell r="AV242">
            <v>20</v>
          </cell>
          <cell r="AW242">
            <v>0</v>
          </cell>
          <cell r="AX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36130</v>
          </cell>
          <cell r="P243">
            <v>36130</v>
          </cell>
          <cell r="Q243" t="str">
            <v>Trường Đại học Sư phạm Vinh</v>
          </cell>
          <cell r="R243" t="str">
            <v>BC</v>
          </cell>
          <cell r="S243">
            <v>0</v>
          </cell>
          <cell r="T243">
            <v>0</v>
          </cell>
          <cell r="U243">
            <v>0</v>
          </cell>
          <cell r="V243" t="str">
            <v>01.002</v>
          </cell>
          <cell r="W243" t="str">
            <v>Chuyên viên chính</v>
          </cell>
          <cell r="X243" t="str">
            <v>Phó Trưởng phòng</v>
          </cell>
          <cell r="Y243">
            <v>0</v>
          </cell>
          <cell r="Z243">
            <v>0</v>
          </cell>
          <cell r="AA243">
            <v>6</v>
          </cell>
          <cell r="AB243">
            <v>0.4</v>
          </cell>
          <cell r="AC243">
            <v>4.74</v>
          </cell>
          <cell r="AD243">
            <v>0</v>
          </cell>
          <cell r="AE243">
            <v>0</v>
          </cell>
          <cell r="AF243">
            <v>0</v>
          </cell>
          <cell r="AG243">
            <v>0</v>
          </cell>
          <cell r="AH243" t="e">
            <v>#VALUE!</v>
          </cell>
          <cell r="AI243">
            <v>0</v>
          </cell>
          <cell r="AJ243">
            <v>0</v>
          </cell>
          <cell r="AK243">
            <v>0</v>
          </cell>
          <cell r="AL243">
            <v>0</v>
          </cell>
          <cell r="AM243">
            <v>0</v>
          </cell>
          <cell r="AN243">
            <v>0</v>
          </cell>
          <cell r="AO243">
            <v>0</v>
          </cell>
          <cell r="AP243">
            <v>0</v>
          </cell>
          <cell r="AQ243">
            <v>0</v>
          </cell>
          <cell r="AR243">
            <v>0</v>
          </cell>
          <cell r="AS243">
            <v>0</v>
          </cell>
          <cell r="AT243">
            <v>0</v>
          </cell>
          <cell r="AU243">
            <v>5.1400000000000006</v>
          </cell>
          <cell r="AV243">
            <v>20</v>
          </cell>
          <cell r="AW243">
            <v>0</v>
          </cell>
          <cell r="AX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40375</v>
          </cell>
          <cell r="P244">
            <v>41334</v>
          </cell>
          <cell r="Q244" t="str">
            <v>Trường Đại học Vinh</v>
          </cell>
          <cell r="R244" t="str">
            <v>BC</v>
          </cell>
          <cell r="S244">
            <v>0</v>
          </cell>
          <cell r="T244">
            <v>0</v>
          </cell>
          <cell r="U244">
            <v>0</v>
          </cell>
          <cell r="V244" t="str">
            <v>01.003</v>
          </cell>
          <cell r="W244" t="str">
            <v>Chuyên viên</v>
          </cell>
          <cell r="X244">
            <v>0</v>
          </cell>
          <cell r="Y244">
            <v>0</v>
          </cell>
          <cell r="Z244">
            <v>0</v>
          </cell>
          <cell r="AA244">
            <v>4</v>
          </cell>
          <cell r="AB244">
            <v>0</v>
          </cell>
          <cell r="AC244">
            <v>3.33</v>
          </cell>
          <cell r="AD244">
            <v>0</v>
          </cell>
          <cell r="AE244">
            <v>0</v>
          </cell>
          <cell r="AF244">
            <v>0</v>
          </cell>
          <cell r="AG244">
            <v>0</v>
          </cell>
          <cell r="AH244" t="e">
            <v>#VALUE!</v>
          </cell>
          <cell r="AI244">
            <v>0</v>
          </cell>
          <cell r="AJ244">
            <v>0</v>
          </cell>
          <cell r="AK244">
            <v>0</v>
          </cell>
          <cell r="AL244">
            <v>0</v>
          </cell>
          <cell r="AM244">
            <v>0</v>
          </cell>
          <cell r="AN244">
            <v>0</v>
          </cell>
          <cell r="AO244">
            <v>0</v>
          </cell>
          <cell r="AP244">
            <v>0</v>
          </cell>
          <cell r="AQ244">
            <v>0</v>
          </cell>
          <cell r="AR244">
            <v>0</v>
          </cell>
          <cell r="AS244">
            <v>0</v>
          </cell>
          <cell r="AT244">
            <v>0</v>
          </cell>
          <cell r="AU244">
            <v>3.33</v>
          </cell>
          <cell r="AV244">
            <v>20</v>
          </cell>
          <cell r="AW244">
            <v>0</v>
          </cell>
          <cell r="AX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42310</v>
          </cell>
          <cell r="P245">
            <v>43283</v>
          </cell>
          <cell r="Q245" t="str">
            <v>Trường Đại học Vinh</v>
          </cell>
          <cell r="R245" t="str">
            <v>BC</v>
          </cell>
          <cell r="S245">
            <v>0</v>
          </cell>
          <cell r="T245">
            <v>0</v>
          </cell>
          <cell r="U245">
            <v>0</v>
          </cell>
          <cell r="V245" t="str">
            <v>01.003</v>
          </cell>
          <cell r="W245" t="str">
            <v>Chuyên viên</v>
          </cell>
          <cell r="X245">
            <v>0</v>
          </cell>
          <cell r="Y245">
            <v>0</v>
          </cell>
          <cell r="Z245">
            <v>0</v>
          </cell>
          <cell r="AA245">
            <v>4</v>
          </cell>
          <cell r="AB245">
            <v>0</v>
          </cell>
          <cell r="AC245">
            <v>2.67</v>
          </cell>
          <cell r="AD245">
            <v>0</v>
          </cell>
          <cell r="AE245">
            <v>0</v>
          </cell>
          <cell r="AF245">
            <v>0</v>
          </cell>
          <cell r="AG245">
            <v>0</v>
          </cell>
          <cell r="AH245" t="e">
            <v>#VALUE!</v>
          </cell>
          <cell r="AI245">
            <v>0</v>
          </cell>
          <cell r="AJ245">
            <v>0</v>
          </cell>
          <cell r="AK245">
            <v>0</v>
          </cell>
          <cell r="AL245">
            <v>0</v>
          </cell>
          <cell r="AM245">
            <v>0</v>
          </cell>
          <cell r="AN245">
            <v>0</v>
          </cell>
          <cell r="AO245">
            <v>0</v>
          </cell>
          <cell r="AP245">
            <v>0</v>
          </cell>
          <cell r="AQ245">
            <v>0</v>
          </cell>
          <cell r="AR245">
            <v>0</v>
          </cell>
          <cell r="AS245">
            <v>0</v>
          </cell>
          <cell r="AT245">
            <v>0</v>
          </cell>
          <cell r="AU245">
            <v>2.67</v>
          </cell>
          <cell r="AV245">
            <v>20</v>
          </cell>
          <cell r="AW245">
            <v>0</v>
          </cell>
          <cell r="AX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40408</v>
          </cell>
          <cell r="P246">
            <v>41334</v>
          </cell>
          <cell r="Q246" t="str">
            <v>Trường Đại học Vinh</v>
          </cell>
          <cell r="R246" t="str">
            <v>BC</v>
          </cell>
          <cell r="S246">
            <v>0</v>
          </cell>
          <cell r="T246">
            <v>0</v>
          </cell>
          <cell r="U246">
            <v>0</v>
          </cell>
          <cell r="V246" t="str">
            <v>13.096</v>
          </cell>
          <cell r="W246" t="str">
            <v>Kỹ thuật viên</v>
          </cell>
          <cell r="X246">
            <v>0</v>
          </cell>
          <cell r="Y246">
            <v>0</v>
          </cell>
          <cell r="Z246">
            <v>0</v>
          </cell>
          <cell r="AA246">
            <v>3.5</v>
          </cell>
          <cell r="AB246">
            <v>0</v>
          </cell>
          <cell r="AC246">
            <v>2.8600000000000008</v>
          </cell>
          <cell r="AD246">
            <v>0</v>
          </cell>
          <cell r="AE246">
            <v>0</v>
          </cell>
          <cell r="AF246">
            <v>0</v>
          </cell>
          <cell r="AG246">
            <v>0</v>
          </cell>
          <cell r="AH246" t="e">
            <v>#VALUE!</v>
          </cell>
          <cell r="AI246">
            <v>0</v>
          </cell>
          <cell r="AJ246">
            <v>0</v>
          </cell>
          <cell r="AK246">
            <v>0</v>
          </cell>
          <cell r="AL246">
            <v>0</v>
          </cell>
          <cell r="AM246">
            <v>0</v>
          </cell>
          <cell r="AN246">
            <v>0</v>
          </cell>
          <cell r="AO246">
            <v>0</v>
          </cell>
          <cell r="AP246">
            <v>0</v>
          </cell>
          <cell r="AQ246">
            <v>0</v>
          </cell>
          <cell r="AR246">
            <v>0</v>
          </cell>
          <cell r="AS246">
            <v>0</v>
          </cell>
          <cell r="AT246">
            <v>0</v>
          </cell>
          <cell r="AU246">
            <v>2.8600000000000008</v>
          </cell>
          <cell r="AV246">
            <v>20</v>
          </cell>
          <cell r="AW246">
            <v>0</v>
          </cell>
          <cell r="AX246">
            <v>0</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42297</v>
          </cell>
          <cell r="P247">
            <v>43824</v>
          </cell>
          <cell r="Q247" t="str">
            <v>Trường Đại học Vinh</v>
          </cell>
          <cell r="R247" t="str">
            <v>BC</v>
          </cell>
          <cell r="S247">
            <v>0</v>
          </cell>
          <cell r="T247">
            <v>0</v>
          </cell>
          <cell r="U247">
            <v>0</v>
          </cell>
          <cell r="V247" t="str">
            <v>16.119</v>
          </cell>
          <cell r="W247" t="str">
            <v>Y sĩ</v>
          </cell>
          <cell r="X247">
            <v>0</v>
          </cell>
          <cell r="Y247">
            <v>0</v>
          </cell>
          <cell r="Z247">
            <v>0</v>
          </cell>
          <cell r="AA247">
            <v>3.5</v>
          </cell>
          <cell r="AB247">
            <v>0</v>
          </cell>
          <cell r="AC247">
            <v>2.2600000000000002</v>
          </cell>
          <cell r="AD247">
            <v>2.4600000000000004</v>
          </cell>
          <cell r="AE247" t="str">
            <v>1679/QĐ-ĐHV</v>
          </cell>
          <cell r="AF247">
            <v>44671</v>
          </cell>
          <cell r="AG247">
            <v>44682</v>
          </cell>
          <cell r="AH247" t="e">
            <v>#VALUE!</v>
          </cell>
          <cell r="AI247">
            <v>0</v>
          </cell>
          <cell r="AJ247">
            <v>0</v>
          </cell>
          <cell r="AK247">
            <v>0</v>
          </cell>
          <cell r="AL247">
            <v>0</v>
          </cell>
          <cell r="AM247">
            <v>0</v>
          </cell>
          <cell r="AN247">
            <v>0</v>
          </cell>
          <cell r="AO247">
            <v>0</v>
          </cell>
          <cell r="AP247">
            <v>0</v>
          </cell>
          <cell r="AQ247">
            <v>0</v>
          </cell>
          <cell r="AR247">
            <v>0</v>
          </cell>
          <cell r="AS247">
            <v>0</v>
          </cell>
          <cell r="AT247">
            <v>0</v>
          </cell>
          <cell r="AU247">
            <v>2.2600000000000002</v>
          </cell>
          <cell r="AV247">
            <v>20</v>
          </cell>
          <cell r="AW247">
            <v>0</v>
          </cell>
          <cell r="AX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36220</v>
          </cell>
          <cell r="P248" t="str">
            <v xml:space="preserve">  -   -</v>
          </cell>
          <cell r="Q248" t="str">
            <v>Trường Đại học Sư phạm Vinh</v>
          </cell>
          <cell r="R248" t="str">
            <v>BC</v>
          </cell>
          <cell r="S248">
            <v>0</v>
          </cell>
          <cell r="T248">
            <v>0</v>
          </cell>
          <cell r="U248">
            <v>0</v>
          </cell>
          <cell r="V248" t="str">
            <v>16.121</v>
          </cell>
          <cell r="W248" t="str">
            <v>Y tá chính</v>
          </cell>
          <cell r="X248">
            <v>0</v>
          </cell>
          <cell r="Y248">
            <v>0</v>
          </cell>
          <cell r="Z248">
            <v>0</v>
          </cell>
          <cell r="AA248">
            <v>3.5</v>
          </cell>
          <cell r="AB248">
            <v>0</v>
          </cell>
          <cell r="AC248">
            <v>3.8600000000000008</v>
          </cell>
          <cell r="AD248">
            <v>0</v>
          </cell>
          <cell r="AE248">
            <v>0</v>
          </cell>
          <cell r="AF248">
            <v>0</v>
          </cell>
          <cell r="AG248">
            <v>0</v>
          </cell>
          <cell r="AH248" t="e">
            <v>#VALUE!</v>
          </cell>
          <cell r="AI248">
            <v>0</v>
          </cell>
          <cell r="AJ248">
            <v>0</v>
          </cell>
          <cell r="AK248">
            <v>0</v>
          </cell>
          <cell r="AL248">
            <v>0</v>
          </cell>
          <cell r="AM248">
            <v>0</v>
          </cell>
          <cell r="AN248">
            <v>0</v>
          </cell>
          <cell r="AO248">
            <v>0</v>
          </cell>
          <cell r="AP248">
            <v>0</v>
          </cell>
          <cell r="AQ248">
            <v>0</v>
          </cell>
          <cell r="AR248">
            <v>0</v>
          </cell>
          <cell r="AS248">
            <v>0</v>
          </cell>
          <cell r="AT248">
            <v>0</v>
          </cell>
          <cell r="AU248">
            <v>3.8600000000000008</v>
          </cell>
          <cell r="AV248">
            <v>20</v>
          </cell>
          <cell r="AW248">
            <v>0</v>
          </cell>
          <cell r="AX248">
            <v>0</v>
          </cell>
        </row>
        <row r="249">
          <cell r="F249">
            <v>1725</v>
          </cell>
          <cell r="G249" t="str">
            <v>51010000187168</v>
          </cell>
          <cell r="H249" t="str">
            <v>Trạm Y tế</v>
          </cell>
          <cell r="I249">
            <v>0</v>
          </cell>
          <cell r="J249" t="str">
            <v>Nam</v>
          </cell>
          <cell r="K249">
            <v>1973</v>
          </cell>
          <cell r="L249">
            <v>26681</v>
          </cell>
          <cell r="M249">
            <v>49</v>
          </cell>
          <cell r="N249" t="str">
            <v>Kinh</v>
          </cell>
          <cell r="O249">
            <v>35674</v>
          </cell>
          <cell r="P249">
            <v>35674</v>
          </cell>
          <cell r="Q249" t="str">
            <v>Trường Đại học Sư phạm Vinh</v>
          </cell>
          <cell r="R249" t="str">
            <v>BC</v>
          </cell>
          <cell r="S249">
            <v>0</v>
          </cell>
          <cell r="T249">
            <v>0</v>
          </cell>
          <cell r="U249">
            <v>0</v>
          </cell>
          <cell r="V249" t="str">
            <v>16.119</v>
          </cell>
          <cell r="W249" t="str">
            <v>Y sĩ</v>
          </cell>
          <cell r="X249">
            <v>0</v>
          </cell>
          <cell r="Y249">
            <v>0</v>
          </cell>
          <cell r="Z249">
            <v>0</v>
          </cell>
          <cell r="AA249">
            <v>3.5</v>
          </cell>
          <cell r="AB249">
            <v>0</v>
          </cell>
          <cell r="AC249">
            <v>3.8600000000000003</v>
          </cell>
          <cell r="AD249">
            <v>0</v>
          </cell>
          <cell r="AE249">
            <v>0</v>
          </cell>
          <cell r="AF249">
            <v>0</v>
          </cell>
          <cell r="AG249">
            <v>0</v>
          </cell>
          <cell r="AH249" t="e">
            <v>#VALUE!</v>
          </cell>
          <cell r="AI249">
            <v>0</v>
          </cell>
          <cell r="AJ249">
            <v>0</v>
          </cell>
          <cell r="AK249">
            <v>0</v>
          </cell>
          <cell r="AL249">
            <v>0</v>
          </cell>
          <cell r="AM249">
            <v>0</v>
          </cell>
          <cell r="AN249">
            <v>0</v>
          </cell>
          <cell r="AO249">
            <v>0</v>
          </cell>
          <cell r="AP249">
            <v>0</v>
          </cell>
          <cell r="AQ249">
            <v>0</v>
          </cell>
          <cell r="AR249">
            <v>0</v>
          </cell>
          <cell r="AS249">
            <v>0</v>
          </cell>
          <cell r="AT249">
            <v>0</v>
          </cell>
          <cell r="AU249">
            <v>3.8600000000000003</v>
          </cell>
          <cell r="AV249">
            <v>20</v>
          </cell>
          <cell r="AW249">
            <v>0</v>
          </cell>
          <cell r="AX249">
            <v>0</v>
          </cell>
        </row>
        <row r="250">
          <cell r="F250">
            <v>1726</v>
          </cell>
          <cell r="G250" t="str">
            <v>51010000187089</v>
          </cell>
          <cell r="H250" t="str">
            <v>Trạm Y tế</v>
          </cell>
          <cell r="I250">
            <v>0</v>
          </cell>
          <cell r="J250" t="str">
            <v>Nam</v>
          </cell>
          <cell r="K250">
            <v>1973</v>
          </cell>
          <cell r="L250">
            <v>26704</v>
          </cell>
          <cell r="M250">
            <v>49</v>
          </cell>
          <cell r="N250" t="str">
            <v>Kinh</v>
          </cell>
          <cell r="O250">
            <v>34304</v>
          </cell>
          <cell r="P250">
            <v>34304</v>
          </cell>
          <cell r="Q250" t="str">
            <v>Trường Đại học Sư phạm Vinh</v>
          </cell>
          <cell r="R250" t="str">
            <v>BC</v>
          </cell>
          <cell r="S250">
            <v>0</v>
          </cell>
          <cell r="T250">
            <v>0</v>
          </cell>
          <cell r="U250">
            <v>0</v>
          </cell>
          <cell r="V250" t="str">
            <v>16.119</v>
          </cell>
          <cell r="W250" t="str">
            <v>Y sĩ</v>
          </cell>
          <cell r="X250" t="str">
            <v>Phó trạm trưởng</v>
          </cell>
          <cell r="Y250">
            <v>0</v>
          </cell>
          <cell r="Z250" t="str">
            <v>Phó CTCĐBp</v>
          </cell>
          <cell r="AA250">
            <v>6</v>
          </cell>
          <cell r="AB250">
            <v>0.4</v>
          </cell>
          <cell r="AC250">
            <v>4.0599999999999996</v>
          </cell>
          <cell r="AD250">
            <v>0</v>
          </cell>
          <cell r="AE250">
            <v>0</v>
          </cell>
          <cell r="AF250">
            <v>0</v>
          </cell>
          <cell r="AG250">
            <v>0</v>
          </cell>
          <cell r="AH250" t="e">
            <v>#VALUE!</v>
          </cell>
          <cell r="AI250">
            <v>7</v>
          </cell>
          <cell r="AJ250">
            <v>8</v>
          </cell>
          <cell r="AK250" t="str">
            <v>1679/QĐ-ĐHV</v>
          </cell>
          <cell r="AL250">
            <v>44713</v>
          </cell>
          <cell r="AM250">
            <v>44713</v>
          </cell>
          <cell r="AN250">
            <v>0.28420000000000001</v>
          </cell>
          <cell r="AO250">
            <v>0</v>
          </cell>
          <cell r="AP250">
            <v>0</v>
          </cell>
          <cell r="AQ250">
            <v>0</v>
          </cell>
          <cell r="AR250">
            <v>0</v>
          </cell>
          <cell r="AS250">
            <v>0</v>
          </cell>
          <cell r="AT250">
            <v>0</v>
          </cell>
          <cell r="AU250">
            <v>4.7442000000000002</v>
          </cell>
          <cell r="AV250">
            <v>20</v>
          </cell>
          <cell r="AW250">
            <v>0</v>
          </cell>
          <cell r="AX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34943</v>
          </cell>
          <cell r="P251">
            <v>34943</v>
          </cell>
          <cell r="Q251" t="str">
            <v>Trường Đại học Sư phạm Vinh</v>
          </cell>
          <cell r="R251" t="str">
            <v>BC</v>
          </cell>
          <cell r="S251">
            <v>0</v>
          </cell>
          <cell r="T251">
            <v>0</v>
          </cell>
          <cell r="U251">
            <v>0</v>
          </cell>
          <cell r="V251" t="str">
            <v>V.08.08.22</v>
          </cell>
          <cell r="W251" t="str">
            <v>Dược sĩ hạng III</v>
          </cell>
          <cell r="X251">
            <v>0</v>
          </cell>
          <cell r="Y251">
            <v>0</v>
          </cell>
          <cell r="Z251">
            <v>0</v>
          </cell>
          <cell r="AA251">
            <v>4</v>
          </cell>
          <cell r="AB251">
            <v>0</v>
          </cell>
          <cell r="AC251">
            <v>4.32</v>
          </cell>
          <cell r="AD251">
            <v>0</v>
          </cell>
          <cell r="AE251">
            <v>0</v>
          </cell>
          <cell r="AF251">
            <v>0</v>
          </cell>
          <cell r="AG251">
            <v>0</v>
          </cell>
          <cell r="AH251" t="e">
            <v>#N/A</v>
          </cell>
          <cell r="AI251">
            <v>0</v>
          </cell>
          <cell r="AJ251">
            <v>0</v>
          </cell>
          <cell r="AK251">
            <v>0</v>
          </cell>
          <cell r="AL251">
            <v>0</v>
          </cell>
          <cell r="AM251">
            <v>0</v>
          </cell>
          <cell r="AN251">
            <v>0</v>
          </cell>
          <cell r="AO251">
            <v>0</v>
          </cell>
          <cell r="AP251">
            <v>0</v>
          </cell>
          <cell r="AQ251">
            <v>0</v>
          </cell>
          <cell r="AR251">
            <v>0</v>
          </cell>
          <cell r="AS251">
            <v>0</v>
          </cell>
          <cell r="AT251">
            <v>0</v>
          </cell>
          <cell r="AU251">
            <v>4.32</v>
          </cell>
          <cell r="AV251">
            <v>20</v>
          </cell>
          <cell r="AW251">
            <v>0</v>
          </cell>
          <cell r="AX251">
            <v>0</v>
          </cell>
        </row>
        <row r="252">
          <cell r="F252">
            <v>2666</v>
          </cell>
          <cell r="G252" t="str">
            <v>51010002192292</v>
          </cell>
          <cell r="H252" t="str">
            <v>Trạm Y tế</v>
          </cell>
          <cell r="I252">
            <v>0</v>
          </cell>
          <cell r="J252" t="str">
            <v>Nữ</v>
          </cell>
          <cell r="K252">
            <v>1995</v>
          </cell>
          <cell r="L252">
            <v>34919</v>
          </cell>
          <cell r="M252">
            <v>27</v>
          </cell>
          <cell r="N252" t="str">
            <v>Kinh</v>
          </cell>
          <cell r="O252">
            <v>44287</v>
          </cell>
          <cell r="P252">
            <v>0</v>
          </cell>
          <cell r="Q252">
            <v>0</v>
          </cell>
          <cell r="R252" t="str">
            <v>HĐXĐTH</v>
          </cell>
          <cell r="S252">
            <v>44562</v>
          </cell>
          <cell r="T252">
            <v>44926</v>
          </cell>
          <cell r="U252">
            <v>0</v>
          </cell>
          <cell r="V252" t="str">
            <v>V.08.05.13</v>
          </cell>
          <cell r="W252" t="str">
            <v>Điều dưỡng viên hạng IV</v>
          </cell>
          <cell r="X252">
            <v>0</v>
          </cell>
          <cell r="Y252">
            <v>0</v>
          </cell>
          <cell r="Z252">
            <v>0</v>
          </cell>
          <cell r="AA252">
            <v>3.5</v>
          </cell>
          <cell r="AB252">
            <v>0</v>
          </cell>
          <cell r="AC252">
            <v>1.86</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1.86</v>
          </cell>
          <cell r="AV252">
            <v>20</v>
          </cell>
          <cell r="AW252">
            <v>0</v>
          </cell>
          <cell r="AX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37179</v>
          </cell>
          <cell r="P253">
            <v>38485</v>
          </cell>
          <cell r="Q253" t="str">
            <v>Trường Đại học Vinh</v>
          </cell>
          <cell r="R253" t="str">
            <v>BC</v>
          </cell>
          <cell r="S253">
            <v>0</v>
          </cell>
          <cell r="T253">
            <v>0</v>
          </cell>
          <cell r="U253">
            <v>0</v>
          </cell>
          <cell r="V253" t="str">
            <v>16.118</v>
          </cell>
          <cell r="W253" t="str">
            <v>Bác sĩ</v>
          </cell>
          <cell r="X253">
            <v>0</v>
          </cell>
          <cell r="Y253">
            <v>0</v>
          </cell>
          <cell r="Z253">
            <v>0</v>
          </cell>
          <cell r="AA253">
            <v>4</v>
          </cell>
          <cell r="AB253">
            <v>0</v>
          </cell>
          <cell r="AC253">
            <v>4.32</v>
          </cell>
          <cell r="AD253">
            <v>0</v>
          </cell>
          <cell r="AE253">
            <v>0</v>
          </cell>
          <cell r="AF253">
            <v>0</v>
          </cell>
          <cell r="AG253">
            <v>0</v>
          </cell>
          <cell r="AH253" t="e">
            <v>#VALUE!</v>
          </cell>
          <cell r="AI253">
            <v>0</v>
          </cell>
          <cell r="AJ253">
            <v>0</v>
          </cell>
          <cell r="AK253">
            <v>0</v>
          </cell>
          <cell r="AL253">
            <v>0</v>
          </cell>
          <cell r="AM253">
            <v>0</v>
          </cell>
          <cell r="AN253">
            <v>0</v>
          </cell>
          <cell r="AO253">
            <v>0</v>
          </cell>
          <cell r="AP253">
            <v>0</v>
          </cell>
          <cell r="AQ253">
            <v>0</v>
          </cell>
          <cell r="AR253">
            <v>0</v>
          </cell>
          <cell r="AS253">
            <v>0</v>
          </cell>
          <cell r="AT253">
            <v>0</v>
          </cell>
          <cell r="AU253">
            <v>4.32</v>
          </cell>
          <cell r="AV253">
            <v>20</v>
          </cell>
          <cell r="AW253">
            <v>0</v>
          </cell>
          <cell r="AX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35065</v>
          </cell>
          <cell r="P254" t="str">
            <v xml:space="preserve">  -   -</v>
          </cell>
          <cell r="Q254" t="str">
            <v>Trường Đại học Sư phạm Vinh</v>
          </cell>
          <cell r="R254" t="str">
            <v>BC</v>
          </cell>
          <cell r="S254">
            <v>0</v>
          </cell>
          <cell r="T254">
            <v>0</v>
          </cell>
          <cell r="U254">
            <v>0</v>
          </cell>
          <cell r="V254" t="str">
            <v>16.119</v>
          </cell>
          <cell r="W254" t="str">
            <v>Y sĩ</v>
          </cell>
          <cell r="X254">
            <v>0</v>
          </cell>
          <cell r="Y254">
            <v>0</v>
          </cell>
          <cell r="Z254">
            <v>0</v>
          </cell>
          <cell r="AA254">
            <v>3.5</v>
          </cell>
          <cell r="AB254">
            <v>0</v>
          </cell>
          <cell r="AC254">
            <v>4.0600000000000005</v>
          </cell>
          <cell r="AD254">
            <v>0</v>
          </cell>
          <cell r="AE254">
            <v>0</v>
          </cell>
          <cell r="AF254">
            <v>0</v>
          </cell>
          <cell r="AG254">
            <v>0</v>
          </cell>
          <cell r="AH254" t="e">
            <v>#VALUE!</v>
          </cell>
          <cell r="AI254">
            <v>0</v>
          </cell>
          <cell r="AJ254">
            <v>0</v>
          </cell>
          <cell r="AK254">
            <v>0</v>
          </cell>
          <cell r="AL254">
            <v>0</v>
          </cell>
          <cell r="AM254">
            <v>0</v>
          </cell>
          <cell r="AN254">
            <v>0</v>
          </cell>
          <cell r="AO254">
            <v>0</v>
          </cell>
          <cell r="AP254">
            <v>0</v>
          </cell>
          <cell r="AQ254">
            <v>0</v>
          </cell>
          <cell r="AR254">
            <v>0</v>
          </cell>
          <cell r="AS254">
            <v>0</v>
          </cell>
          <cell r="AT254">
            <v>0</v>
          </cell>
          <cell r="AU254">
            <v>4.0600000000000005</v>
          </cell>
          <cell r="AV254">
            <v>20</v>
          </cell>
          <cell r="AW254">
            <v>0</v>
          </cell>
          <cell r="AX254">
            <v>0</v>
          </cell>
        </row>
        <row r="255">
          <cell r="F255">
            <v>1722</v>
          </cell>
          <cell r="G255" t="str">
            <v>51010000187061</v>
          </cell>
          <cell r="H255" t="str">
            <v>Trạm Y tế</v>
          </cell>
          <cell r="I255">
            <v>0</v>
          </cell>
          <cell r="J255" t="str">
            <v>Nữ</v>
          </cell>
          <cell r="K255">
            <v>1967</v>
          </cell>
          <cell r="L255">
            <v>24795</v>
          </cell>
          <cell r="M255">
            <v>55</v>
          </cell>
          <cell r="N255" t="str">
            <v>Kinh</v>
          </cell>
          <cell r="O255" t="str">
            <v xml:space="preserve">  -   -</v>
          </cell>
          <cell r="P255">
            <v>33664</v>
          </cell>
          <cell r="Q255" t="str">
            <v>Trường Đại học Sư phạm Vinh</v>
          </cell>
          <cell r="R255" t="str">
            <v>BC</v>
          </cell>
          <cell r="S255">
            <v>0</v>
          </cell>
          <cell r="T255">
            <v>0</v>
          </cell>
          <cell r="U255">
            <v>0</v>
          </cell>
          <cell r="V255" t="str">
            <v>01.002</v>
          </cell>
          <cell r="W255" t="str">
            <v>Chuyên viên chính</v>
          </cell>
          <cell r="X255" t="str">
            <v>Trạm trưởng</v>
          </cell>
          <cell r="Y255">
            <v>0</v>
          </cell>
          <cell r="Z255" t="str">
            <v>Bí thư CB</v>
          </cell>
          <cell r="AA255">
            <v>7</v>
          </cell>
          <cell r="AB255">
            <v>0.5</v>
          </cell>
          <cell r="AC255">
            <v>5.76</v>
          </cell>
          <cell r="AD255">
            <v>0</v>
          </cell>
          <cell r="AE255">
            <v>0</v>
          </cell>
          <cell r="AF255">
            <v>0</v>
          </cell>
          <cell r="AG255">
            <v>0</v>
          </cell>
          <cell r="AH255" t="e">
            <v>#VALUE!</v>
          </cell>
          <cell r="AI255">
            <v>0</v>
          </cell>
          <cell r="AJ255">
            <v>0</v>
          </cell>
          <cell r="AK255">
            <v>0</v>
          </cell>
          <cell r="AL255">
            <v>0</v>
          </cell>
          <cell r="AM255">
            <v>0</v>
          </cell>
          <cell r="AN255">
            <v>0</v>
          </cell>
          <cell r="AO255">
            <v>0</v>
          </cell>
          <cell r="AP255">
            <v>0</v>
          </cell>
          <cell r="AQ255">
            <v>0</v>
          </cell>
          <cell r="AR255">
            <v>0</v>
          </cell>
          <cell r="AS255">
            <v>0</v>
          </cell>
          <cell r="AT255">
            <v>0</v>
          </cell>
          <cell r="AU255">
            <v>6.26</v>
          </cell>
          <cell r="AV255">
            <v>20</v>
          </cell>
          <cell r="AW255">
            <v>0</v>
          </cell>
          <cell r="AX255">
            <v>0</v>
          </cell>
        </row>
        <row r="256">
          <cell r="F256">
            <v>1048</v>
          </cell>
          <cell r="G256" t="str">
            <v>51010000191169</v>
          </cell>
          <cell r="H256" t="str">
            <v>Trung tâm Đảm bảo chất lượng</v>
          </cell>
          <cell r="I256" t="str">
            <v>Khoa Địa lý</v>
          </cell>
          <cell r="J256" t="str">
            <v>Nữ</v>
          </cell>
          <cell r="K256">
            <v>1981</v>
          </cell>
          <cell r="L256">
            <v>29744</v>
          </cell>
          <cell r="M256">
            <v>41</v>
          </cell>
          <cell r="N256" t="str">
            <v>Kinh</v>
          </cell>
          <cell r="O256">
            <v>37879</v>
          </cell>
          <cell r="P256">
            <v>38245</v>
          </cell>
          <cell r="Q256" t="str">
            <v>Trường Đại học Vinh</v>
          </cell>
          <cell r="R256" t="str">
            <v>BC</v>
          </cell>
          <cell r="S256">
            <v>0</v>
          </cell>
          <cell r="T256">
            <v>0</v>
          </cell>
          <cell r="U256">
            <v>0</v>
          </cell>
          <cell r="V256" t="str">
            <v>V.07.01.02</v>
          </cell>
          <cell r="W256" t="str">
            <v>Giảng viên chính (hạng II)</v>
          </cell>
          <cell r="X256">
            <v>0</v>
          </cell>
          <cell r="Y256">
            <v>0</v>
          </cell>
          <cell r="Z256">
            <v>0</v>
          </cell>
          <cell r="AA256">
            <v>5</v>
          </cell>
          <cell r="AB256">
            <v>0</v>
          </cell>
          <cell r="AC256">
            <v>4.74</v>
          </cell>
          <cell r="AD256">
            <v>0</v>
          </cell>
          <cell r="AE256">
            <v>0</v>
          </cell>
          <cell r="AF256">
            <v>0</v>
          </cell>
          <cell r="AG256">
            <v>0</v>
          </cell>
          <cell r="AH256" t="e">
            <v>#VALUE!</v>
          </cell>
          <cell r="AI256">
            <v>0</v>
          </cell>
          <cell r="AJ256">
            <v>0</v>
          </cell>
          <cell r="AK256">
            <v>0</v>
          </cell>
          <cell r="AL256">
            <v>0</v>
          </cell>
          <cell r="AM256">
            <v>0</v>
          </cell>
          <cell r="AN256">
            <v>0</v>
          </cell>
          <cell r="AO256">
            <v>15</v>
          </cell>
          <cell r="AP256">
            <v>0</v>
          </cell>
          <cell r="AQ256">
            <v>0</v>
          </cell>
          <cell r="AR256">
            <v>0</v>
          </cell>
          <cell r="AS256">
            <v>0</v>
          </cell>
          <cell r="AT256">
            <v>0.71100000000000008</v>
          </cell>
          <cell r="AU256">
            <v>5.4510000000000005</v>
          </cell>
          <cell r="AV256">
            <v>40</v>
          </cell>
          <cell r="AW256">
            <v>0</v>
          </cell>
          <cell r="AX256">
            <v>0</v>
          </cell>
        </row>
        <row r="257">
          <cell r="F257">
            <v>1522</v>
          </cell>
          <cell r="G257" t="str">
            <v>51010000192764</v>
          </cell>
          <cell r="H257" t="str">
            <v>Trung tâm Đảm bảo chất lượng</v>
          </cell>
          <cell r="I257" t="str">
            <v>Khoa Toán học</v>
          </cell>
          <cell r="J257" t="str">
            <v>Nam</v>
          </cell>
          <cell r="K257">
            <v>1978</v>
          </cell>
          <cell r="L257">
            <v>28656</v>
          </cell>
          <cell r="M257">
            <v>44</v>
          </cell>
          <cell r="N257" t="str">
            <v>Kinh</v>
          </cell>
          <cell r="O257">
            <v>38139</v>
          </cell>
          <cell r="P257">
            <v>38924</v>
          </cell>
          <cell r="Q257" t="str">
            <v>Trường Đại học Vinh</v>
          </cell>
          <cell r="R257" t="str">
            <v>BC</v>
          </cell>
          <cell r="S257">
            <v>0</v>
          </cell>
          <cell r="T257">
            <v>0</v>
          </cell>
          <cell r="U257">
            <v>0</v>
          </cell>
          <cell r="V257" t="str">
            <v>V.07.01.01</v>
          </cell>
          <cell r="W257" t="str">
            <v>Giảng viên cao cấp (hạng I)</v>
          </cell>
          <cell r="X257" t="str">
            <v>Phó Giám đốc</v>
          </cell>
          <cell r="Y257">
            <v>0</v>
          </cell>
          <cell r="Z257">
            <v>0</v>
          </cell>
          <cell r="AA257">
            <v>6</v>
          </cell>
          <cell r="AB257">
            <v>0.4</v>
          </cell>
          <cell r="AC257">
            <v>6.2</v>
          </cell>
          <cell r="AD257">
            <v>0</v>
          </cell>
          <cell r="AE257">
            <v>0</v>
          </cell>
          <cell r="AF257">
            <v>0</v>
          </cell>
          <cell r="AG257">
            <v>0</v>
          </cell>
          <cell r="AH257" t="e">
            <v>#VALUE!</v>
          </cell>
          <cell r="AI257">
            <v>0</v>
          </cell>
          <cell r="AJ257">
            <v>0</v>
          </cell>
          <cell r="AK257">
            <v>0</v>
          </cell>
          <cell r="AL257">
            <v>0</v>
          </cell>
          <cell r="AM257">
            <v>0</v>
          </cell>
          <cell r="AN257">
            <v>0</v>
          </cell>
          <cell r="AO257">
            <v>15</v>
          </cell>
          <cell r="AP257">
            <v>0</v>
          </cell>
          <cell r="AQ257">
            <v>0</v>
          </cell>
          <cell r="AR257">
            <v>0</v>
          </cell>
          <cell r="AS257">
            <v>0</v>
          </cell>
          <cell r="AT257">
            <v>0.9900000000000001</v>
          </cell>
          <cell r="AU257">
            <v>7.5900000000000007</v>
          </cell>
          <cell r="AV257">
            <v>40</v>
          </cell>
          <cell r="AW257">
            <v>0</v>
          </cell>
          <cell r="AX257">
            <v>0</v>
          </cell>
        </row>
        <row r="258">
          <cell r="F258">
            <v>1161</v>
          </cell>
          <cell r="G258" t="str">
            <v>51010000199835</v>
          </cell>
          <cell r="H258" t="str">
            <v>Trung tâm Đảm bảo chất lượng</v>
          </cell>
          <cell r="I258" t="str">
            <v>Tổ Đảm bảo chất lượng</v>
          </cell>
          <cell r="J258" t="str">
            <v>Nữ</v>
          </cell>
          <cell r="K258">
            <v>1979</v>
          </cell>
          <cell r="L258">
            <v>29087</v>
          </cell>
          <cell r="M258">
            <v>43</v>
          </cell>
          <cell r="N258" t="str">
            <v>Kinh</v>
          </cell>
          <cell r="O258">
            <v>38412</v>
          </cell>
          <cell r="P258">
            <v>39995</v>
          </cell>
          <cell r="Q258" t="str">
            <v>Trường Đại học Vinh</v>
          </cell>
          <cell r="R258" t="str">
            <v>BC</v>
          </cell>
          <cell r="S258">
            <v>0</v>
          </cell>
          <cell r="T258">
            <v>0</v>
          </cell>
          <cell r="U258">
            <v>0</v>
          </cell>
          <cell r="V258" t="str">
            <v>01.003</v>
          </cell>
          <cell r="W258" t="str">
            <v>Chuyên viên</v>
          </cell>
          <cell r="X258">
            <v>0</v>
          </cell>
          <cell r="Y258">
            <v>0</v>
          </cell>
          <cell r="Z258">
            <v>0</v>
          </cell>
          <cell r="AA258">
            <v>4</v>
          </cell>
          <cell r="AB258">
            <v>0</v>
          </cell>
          <cell r="AC258">
            <v>3.99</v>
          </cell>
          <cell r="AD258">
            <v>0</v>
          </cell>
          <cell r="AE258">
            <v>0</v>
          </cell>
          <cell r="AF258">
            <v>0</v>
          </cell>
          <cell r="AG258">
            <v>0</v>
          </cell>
          <cell r="AH258" t="e">
            <v>#VALUE!</v>
          </cell>
          <cell r="AI258">
            <v>0</v>
          </cell>
          <cell r="AJ258">
            <v>0</v>
          </cell>
          <cell r="AK258">
            <v>0</v>
          </cell>
          <cell r="AL258">
            <v>0</v>
          </cell>
          <cell r="AM258">
            <v>0</v>
          </cell>
          <cell r="AN258">
            <v>0</v>
          </cell>
          <cell r="AO258">
            <v>0</v>
          </cell>
          <cell r="AP258">
            <v>0</v>
          </cell>
          <cell r="AQ258">
            <v>0</v>
          </cell>
          <cell r="AR258">
            <v>0</v>
          </cell>
          <cell r="AS258">
            <v>0</v>
          </cell>
          <cell r="AT258">
            <v>0</v>
          </cell>
          <cell r="AU258">
            <v>3.99</v>
          </cell>
          <cell r="AV258">
            <v>20</v>
          </cell>
          <cell r="AW258">
            <v>0</v>
          </cell>
          <cell r="AX258">
            <v>0</v>
          </cell>
        </row>
        <row r="259">
          <cell r="F259">
            <v>1839</v>
          </cell>
          <cell r="G259" t="str">
            <v>51010000270800</v>
          </cell>
          <cell r="H259" t="str">
            <v>Văn phòng đại diện tại tỉnh Thanh Hóa</v>
          </cell>
          <cell r="I259">
            <v>0</v>
          </cell>
          <cell r="J259" t="str">
            <v>Nam</v>
          </cell>
          <cell r="K259">
            <v>1979</v>
          </cell>
          <cell r="L259">
            <v>28900</v>
          </cell>
          <cell r="M259">
            <v>43</v>
          </cell>
          <cell r="N259" t="str">
            <v>Kinh</v>
          </cell>
          <cell r="O259">
            <v>40695</v>
          </cell>
          <cell r="P259" t="str">
            <v xml:space="preserve">  -   -</v>
          </cell>
          <cell r="Q259">
            <v>0</v>
          </cell>
          <cell r="R259" t="str">
            <v>BC</v>
          </cell>
          <cell r="S259">
            <v>0</v>
          </cell>
          <cell r="T259">
            <v>0</v>
          </cell>
          <cell r="U259">
            <v>0</v>
          </cell>
          <cell r="V259" t="str">
            <v>01.003</v>
          </cell>
          <cell r="W259" t="str">
            <v>Chuyên viên</v>
          </cell>
          <cell r="X259">
            <v>0</v>
          </cell>
          <cell r="Y259">
            <v>0</v>
          </cell>
          <cell r="Z259">
            <v>0</v>
          </cell>
          <cell r="AA259">
            <v>4</v>
          </cell>
          <cell r="AB259">
            <v>0</v>
          </cell>
          <cell r="AC259">
            <v>3.99</v>
          </cell>
          <cell r="AD259">
            <v>0</v>
          </cell>
          <cell r="AE259">
            <v>0</v>
          </cell>
          <cell r="AF259">
            <v>0</v>
          </cell>
          <cell r="AG259">
            <v>0</v>
          </cell>
          <cell r="AH259" t="e">
            <v>#VALUE!</v>
          </cell>
          <cell r="AI259">
            <v>0</v>
          </cell>
          <cell r="AJ259">
            <v>0</v>
          </cell>
          <cell r="AK259">
            <v>0</v>
          </cell>
          <cell r="AL259">
            <v>0</v>
          </cell>
          <cell r="AM259">
            <v>0</v>
          </cell>
          <cell r="AN259">
            <v>0</v>
          </cell>
          <cell r="AO259">
            <v>0</v>
          </cell>
          <cell r="AP259">
            <v>0</v>
          </cell>
          <cell r="AQ259">
            <v>0</v>
          </cell>
          <cell r="AR259">
            <v>0</v>
          </cell>
          <cell r="AS259">
            <v>0</v>
          </cell>
          <cell r="AT259">
            <v>0</v>
          </cell>
          <cell r="AU259">
            <v>3.99</v>
          </cell>
          <cell r="AV259">
            <v>20</v>
          </cell>
          <cell r="AW259">
            <v>0</v>
          </cell>
          <cell r="AX259">
            <v>0</v>
          </cell>
        </row>
        <row r="260">
          <cell r="F260">
            <v>1614</v>
          </cell>
          <cell r="G260" t="str">
            <v>51010000699955</v>
          </cell>
          <cell r="H260" t="str">
            <v>Trung tâm Đảm bảo chất lượng</v>
          </cell>
          <cell r="I260" t="str">
            <v>Tổ Khảo thí</v>
          </cell>
          <cell r="J260" t="str">
            <v>Nam</v>
          </cell>
          <cell r="K260">
            <v>1980</v>
          </cell>
          <cell r="L260">
            <v>29299</v>
          </cell>
          <cell r="M260">
            <v>42</v>
          </cell>
          <cell r="N260" t="str">
            <v>Kinh</v>
          </cell>
          <cell r="O260">
            <v>37530</v>
          </cell>
          <cell r="P260">
            <v>38047</v>
          </cell>
          <cell r="Q260" t="str">
            <v>Trường Đại học Vinh</v>
          </cell>
          <cell r="R260" t="str">
            <v>BC</v>
          </cell>
          <cell r="S260">
            <v>0</v>
          </cell>
          <cell r="T260">
            <v>0</v>
          </cell>
          <cell r="U260">
            <v>0</v>
          </cell>
          <cell r="V260" t="str">
            <v>01.003</v>
          </cell>
          <cell r="W260" t="str">
            <v>Chuyên viên</v>
          </cell>
          <cell r="X260">
            <v>0</v>
          </cell>
          <cell r="Y260">
            <v>0</v>
          </cell>
          <cell r="Z260" t="str">
            <v>CT CĐ BP</v>
          </cell>
          <cell r="AA260">
            <v>5</v>
          </cell>
          <cell r="AB260">
            <v>0</v>
          </cell>
          <cell r="AC260">
            <v>4.32</v>
          </cell>
          <cell r="AD260">
            <v>0</v>
          </cell>
          <cell r="AE260">
            <v>0</v>
          </cell>
          <cell r="AF260">
            <v>0</v>
          </cell>
          <cell r="AG260">
            <v>0</v>
          </cell>
          <cell r="AH260" t="e">
            <v>#VALUE!</v>
          </cell>
          <cell r="AI260">
            <v>0</v>
          </cell>
          <cell r="AJ260">
            <v>0</v>
          </cell>
          <cell r="AK260">
            <v>0</v>
          </cell>
          <cell r="AL260">
            <v>0</v>
          </cell>
          <cell r="AM260">
            <v>0</v>
          </cell>
          <cell r="AN260">
            <v>0</v>
          </cell>
          <cell r="AO260">
            <v>0</v>
          </cell>
          <cell r="AP260">
            <v>0</v>
          </cell>
          <cell r="AQ260">
            <v>0</v>
          </cell>
          <cell r="AR260">
            <v>0</v>
          </cell>
          <cell r="AS260">
            <v>0</v>
          </cell>
          <cell r="AT260">
            <v>0</v>
          </cell>
          <cell r="AU260">
            <v>4.32</v>
          </cell>
          <cell r="AV260">
            <v>20</v>
          </cell>
          <cell r="AW260">
            <v>0</v>
          </cell>
          <cell r="AX260">
            <v>0</v>
          </cell>
        </row>
        <row r="261">
          <cell r="F261">
            <v>1833</v>
          </cell>
          <cell r="G261" t="str">
            <v>51010000197307</v>
          </cell>
          <cell r="H261" t="str">
            <v>Trung tâm Đảm bảo chất lượng</v>
          </cell>
          <cell r="I261" t="str">
            <v>Tổ Khảo thí</v>
          </cell>
          <cell r="J261" t="str">
            <v>Nữ</v>
          </cell>
          <cell r="K261">
            <v>1985</v>
          </cell>
          <cell r="L261">
            <v>31285</v>
          </cell>
          <cell r="M261">
            <v>37</v>
          </cell>
          <cell r="N261" t="str">
            <v>Kinh</v>
          </cell>
          <cell r="O261">
            <v>40270</v>
          </cell>
          <cell r="P261">
            <v>40270</v>
          </cell>
          <cell r="Q261">
            <v>0</v>
          </cell>
          <cell r="R261" t="str">
            <v>BC</v>
          </cell>
          <cell r="S261">
            <v>0</v>
          </cell>
          <cell r="T261">
            <v>0</v>
          </cell>
          <cell r="U261">
            <v>0</v>
          </cell>
          <cell r="V261" t="str">
            <v>01.003</v>
          </cell>
          <cell r="W261" t="str">
            <v>Chuyên viên</v>
          </cell>
          <cell r="X261">
            <v>0</v>
          </cell>
          <cell r="Y261">
            <v>0</v>
          </cell>
          <cell r="Z261">
            <v>0</v>
          </cell>
          <cell r="AA261">
            <v>4</v>
          </cell>
          <cell r="AB261">
            <v>0</v>
          </cell>
          <cell r="AC261">
            <v>3.33</v>
          </cell>
          <cell r="AD261">
            <v>0</v>
          </cell>
          <cell r="AE261">
            <v>0</v>
          </cell>
          <cell r="AF261">
            <v>0</v>
          </cell>
          <cell r="AG261">
            <v>0</v>
          </cell>
          <cell r="AH261" t="e">
            <v>#VALUE!</v>
          </cell>
          <cell r="AI261">
            <v>0</v>
          </cell>
          <cell r="AJ261">
            <v>0</v>
          </cell>
          <cell r="AK261">
            <v>0</v>
          </cell>
          <cell r="AL261">
            <v>0</v>
          </cell>
          <cell r="AM261">
            <v>0</v>
          </cell>
          <cell r="AN261">
            <v>0</v>
          </cell>
          <cell r="AO261">
            <v>0</v>
          </cell>
          <cell r="AP261">
            <v>0</v>
          </cell>
          <cell r="AQ261">
            <v>0</v>
          </cell>
          <cell r="AR261">
            <v>0</v>
          </cell>
          <cell r="AS261">
            <v>0</v>
          </cell>
          <cell r="AT261">
            <v>0</v>
          </cell>
          <cell r="AU261">
            <v>3.33</v>
          </cell>
          <cell r="AV261">
            <v>20</v>
          </cell>
          <cell r="AW261">
            <v>0</v>
          </cell>
          <cell r="AX261">
            <v>0</v>
          </cell>
        </row>
        <row r="262">
          <cell r="F262">
            <v>1634</v>
          </cell>
          <cell r="G262" t="str">
            <v>51010000189650</v>
          </cell>
          <cell r="H262" t="str">
            <v>Trung tâm Đảm bảo chất lượng</v>
          </cell>
          <cell r="I262" t="str">
            <v>Tổ Khảo thí</v>
          </cell>
          <cell r="J262" t="str">
            <v>Nam</v>
          </cell>
          <cell r="K262">
            <v>1964</v>
          </cell>
          <cell r="L262">
            <v>23503</v>
          </cell>
          <cell r="M262">
            <v>58</v>
          </cell>
          <cell r="N262" t="str">
            <v>Kinh</v>
          </cell>
          <cell r="O262">
            <v>35704</v>
          </cell>
          <cell r="P262">
            <v>32756</v>
          </cell>
          <cell r="Q262" t="str">
            <v>phòng Giáo dục Nam Đàn-Nghệ An</v>
          </cell>
          <cell r="R262" t="str">
            <v>BC</v>
          </cell>
          <cell r="S262">
            <v>0</v>
          </cell>
          <cell r="T262">
            <v>0</v>
          </cell>
          <cell r="U262">
            <v>0</v>
          </cell>
          <cell r="V262" t="str">
            <v>01.003</v>
          </cell>
          <cell r="W262" t="str">
            <v>Chuyên viên</v>
          </cell>
          <cell r="X262">
            <v>0</v>
          </cell>
          <cell r="Y262">
            <v>0</v>
          </cell>
          <cell r="Z262">
            <v>0</v>
          </cell>
          <cell r="AA262">
            <v>4</v>
          </cell>
          <cell r="AB262">
            <v>0</v>
          </cell>
          <cell r="AC262">
            <v>4.9800000000000004</v>
          </cell>
          <cell r="AD262">
            <v>0</v>
          </cell>
          <cell r="AE262">
            <v>0</v>
          </cell>
          <cell r="AF262">
            <v>0</v>
          </cell>
          <cell r="AG262">
            <v>0</v>
          </cell>
          <cell r="AH262" t="e">
            <v>#VALUE!</v>
          </cell>
          <cell r="AI262">
            <v>9</v>
          </cell>
          <cell r="AJ262">
            <v>0</v>
          </cell>
          <cell r="AK262">
            <v>0</v>
          </cell>
          <cell r="AL262">
            <v>0</v>
          </cell>
          <cell r="AM262">
            <v>0</v>
          </cell>
          <cell r="AN262">
            <v>0.4482000000000001</v>
          </cell>
          <cell r="AO262">
            <v>0</v>
          </cell>
          <cell r="AP262">
            <v>0</v>
          </cell>
          <cell r="AQ262">
            <v>0</v>
          </cell>
          <cell r="AR262">
            <v>0</v>
          </cell>
          <cell r="AS262">
            <v>0</v>
          </cell>
          <cell r="AT262">
            <v>0</v>
          </cell>
          <cell r="AU262">
            <v>5.4282000000000004</v>
          </cell>
          <cell r="AV262">
            <v>20</v>
          </cell>
          <cell r="AW262">
            <v>0</v>
          </cell>
          <cell r="AX262">
            <v>0</v>
          </cell>
        </row>
        <row r="263">
          <cell r="F263">
            <v>1140</v>
          </cell>
          <cell r="G263" t="str">
            <v>51010000223567</v>
          </cell>
          <cell r="H263" t="str">
            <v>Trung tâm Đảm bảo chất lượng</v>
          </cell>
          <cell r="I263" t="str">
            <v>Tổ Khảo thí</v>
          </cell>
          <cell r="J263" t="str">
            <v>Nữ</v>
          </cell>
          <cell r="K263">
            <v>1987</v>
          </cell>
          <cell r="L263">
            <v>31998</v>
          </cell>
          <cell r="M263">
            <v>35</v>
          </cell>
          <cell r="N263" t="str">
            <v>Kinh</v>
          </cell>
          <cell r="O263">
            <v>40375</v>
          </cell>
          <cell r="P263">
            <v>41334</v>
          </cell>
          <cell r="Q263" t="str">
            <v>Trường Đại học Vinh</v>
          </cell>
          <cell r="R263" t="str">
            <v>BC</v>
          </cell>
          <cell r="S263">
            <v>0</v>
          </cell>
          <cell r="T263">
            <v>0</v>
          </cell>
          <cell r="U263">
            <v>0</v>
          </cell>
          <cell r="V263" t="str">
            <v>01.003</v>
          </cell>
          <cell r="W263" t="str">
            <v>Chuyên viên</v>
          </cell>
          <cell r="X263" t="str">
            <v>Phó Giám đốc</v>
          </cell>
          <cell r="Y263" t="str">
            <v>Tổ trưởng tổ CT</v>
          </cell>
          <cell r="Z263">
            <v>0</v>
          </cell>
          <cell r="AA263">
            <v>6</v>
          </cell>
          <cell r="AB263">
            <v>0.4</v>
          </cell>
          <cell r="AC263">
            <v>3.33</v>
          </cell>
          <cell r="AD263">
            <v>0</v>
          </cell>
          <cell r="AE263">
            <v>0</v>
          </cell>
          <cell r="AF263">
            <v>0</v>
          </cell>
          <cell r="AG263">
            <v>0</v>
          </cell>
          <cell r="AH263" t="e">
            <v>#VALUE!</v>
          </cell>
          <cell r="AI263">
            <v>0</v>
          </cell>
          <cell r="AJ263">
            <v>0</v>
          </cell>
          <cell r="AK263">
            <v>0</v>
          </cell>
          <cell r="AL263">
            <v>0</v>
          </cell>
          <cell r="AM263">
            <v>0</v>
          </cell>
          <cell r="AN263">
            <v>0</v>
          </cell>
          <cell r="AO263">
            <v>0</v>
          </cell>
          <cell r="AP263">
            <v>0</v>
          </cell>
          <cell r="AQ263">
            <v>0</v>
          </cell>
          <cell r="AR263">
            <v>0</v>
          </cell>
          <cell r="AS263">
            <v>0</v>
          </cell>
          <cell r="AT263">
            <v>0</v>
          </cell>
          <cell r="AU263">
            <v>3.73</v>
          </cell>
          <cell r="AV263">
            <v>20</v>
          </cell>
          <cell r="AW263">
            <v>0</v>
          </cell>
          <cell r="AX263">
            <v>0</v>
          </cell>
        </row>
        <row r="264">
          <cell r="F264">
            <v>1615</v>
          </cell>
          <cell r="G264" t="str">
            <v>51010000196881</v>
          </cell>
          <cell r="H264" t="str">
            <v>Trung tâm Đảm bảo chất lượng</v>
          </cell>
          <cell r="I264" t="str">
            <v>Tổ Khảo thí</v>
          </cell>
          <cell r="J264" t="str">
            <v>Nữ</v>
          </cell>
          <cell r="K264">
            <v>1988</v>
          </cell>
          <cell r="L264">
            <v>32177</v>
          </cell>
          <cell r="M264">
            <v>34</v>
          </cell>
          <cell r="N264" t="str">
            <v>Kinh</v>
          </cell>
          <cell r="O264">
            <v>40162</v>
          </cell>
          <cell r="P264">
            <v>40162</v>
          </cell>
          <cell r="Q264">
            <v>0</v>
          </cell>
          <cell r="R264" t="str">
            <v>BC</v>
          </cell>
          <cell r="S264">
            <v>0</v>
          </cell>
          <cell r="T264">
            <v>0</v>
          </cell>
          <cell r="U264">
            <v>0</v>
          </cell>
          <cell r="V264" t="str">
            <v>01.003</v>
          </cell>
          <cell r="W264" t="str">
            <v>Chuyên viên</v>
          </cell>
          <cell r="X264">
            <v>0</v>
          </cell>
          <cell r="Y264">
            <v>0</v>
          </cell>
          <cell r="Z264">
            <v>0</v>
          </cell>
          <cell r="AA264">
            <v>4</v>
          </cell>
          <cell r="AB264">
            <v>0</v>
          </cell>
          <cell r="AC264">
            <v>3.33</v>
          </cell>
          <cell r="AD264">
            <v>0</v>
          </cell>
          <cell r="AE264">
            <v>0</v>
          </cell>
          <cell r="AF264">
            <v>0</v>
          </cell>
          <cell r="AG264">
            <v>0</v>
          </cell>
          <cell r="AH264" t="e">
            <v>#VALUE!</v>
          </cell>
          <cell r="AI264">
            <v>0</v>
          </cell>
          <cell r="AJ264">
            <v>0</v>
          </cell>
          <cell r="AK264">
            <v>0</v>
          </cell>
          <cell r="AL264">
            <v>0</v>
          </cell>
          <cell r="AM264">
            <v>0</v>
          </cell>
          <cell r="AN264">
            <v>0</v>
          </cell>
          <cell r="AO264">
            <v>0</v>
          </cell>
          <cell r="AP264">
            <v>0</v>
          </cell>
          <cell r="AQ264">
            <v>0</v>
          </cell>
          <cell r="AR264">
            <v>0</v>
          </cell>
          <cell r="AS264">
            <v>0</v>
          </cell>
          <cell r="AT264">
            <v>0</v>
          </cell>
          <cell r="AU264">
            <v>3.33</v>
          </cell>
          <cell r="AV264">
            <v>20</v>
          </cell>
          <cell r="AW264">
            <v>0</v>
          </cell>
          <cell r="AX264">
            <v>0</v>
          </cell>
        </row>
        <row r="265">
          <cell r="F265">
            <v>2582</v>
          </cell>
          <cell r="G265" t="str">
            <v>51010002329407</v>
          </cell>
          <cell r="H265" t="str">
            <v>Trung tâm Đảm bảo chất lượng</v>
          </cell>
          <cell r="I265" t="str">
            <v>Tổ Khảo thí</v>
          </cell>
          <cell r="J265" t="str">
            <v>Nữ</v>
          </cell>
          <cell r="K265">
            <v>1988</v>
          </cell>
          <cell r="L265">
            <v>32312</v>
          </cell>
          <cell r="M265">
            <v>34</v>
          </cell>
          <cell r="N265" t="str">
            <v>Kinh</v>
          </cell>
          <cell r="O265">
            <v>43405</v>
          </cell>
          <cell r="P265">
            <v>43824</v>
          </cell>
          <cell r="Q265" t="str">
            <v>Trường Đại học Vinh</v>
          </cell>
          <cell r="R265" t="str">
            <v>BC</v>
          </cell>
          <cell r="S265">
            <v>0</v>
          </cell>
          <cell r="T265">
            <v>0</v>
          </cell>
          <cell r="U265">
            <v>0</v>
          </cell>
          <cell r="V265" t="str">
            <v>01.003</v>
          </cell>
          <cell r="W265" t="str">
            <v>Chuyên viên</v>
          </cell>
          <cell r="X265">
            <v>0</v>
          </cell>
          <cell r="Y265">
            <v>0</v>
          </cell>
          <cell r="Z265">
            <v>0</v>
          </cell>
          <cell r="AA265">
            <v>4</v>
          </cell>
          <cell r="AB265">
            <v>0</v>
          </cell>
          <cell r="AC265">
            <v>2.67</v>
          </cell>
          <cell r="AD265">
            <v>0</v>
          </cell>
          <cell r="AE265">
            <v>0</v>
          </cell>
          <cell r="AF265">
            <v>0</v>
          </cell>
          <cell r="AG265">
            <v>0</v>
          </cell>
          <cell r="AH265" t="e">
            <v>#VALUE!</v>
          </cell>
          <cell r="AI265">
            <v>0</v>
          </cell>
          <cell r="AJ265">
            <v>0</v>
          </cell>
          <cell r="AK265">
            <v>0</v>
          </cell>
          <cell r="AL265">
            <v>0</v>
          </cell>
          <cell r="AM265">
            <v>0</v>
          </cell>
          <cell r="AN265">
            <v>0</v>
          </cell>
          <cell r="AO265">
            <v>0</v>
          </cell>
          <cell r="AP265">
            <v>0</v>
          </cell>
          <cell r="AQ265">
            <v>0</v>
          </cell>
          <cell r="AR265">
            <v>0</v>
          </cell>
          <cell r="AS265">
            <v>0</v>
          </cell>
          <cell r="AT265">
            <v>0</v>
          </cell>
          <cell r="AU265">
            <v>2.67</v>
          </cell>
          <cell r="AV265">
            <v>20</v>
          </cell>
          <cell r="AW265">
            <v>0</v>
          </cell>
          <cell r="AX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36630</v>
          </cell>
          <cell r="P266">
            <v>36617</v>
          </cell>
          <cell r="Q266" t="str">
            <v>Trường Đại học Sư phạm Vinh</v>
          </cell>
          <cell r="R266" t="str">
            <v>BC</v>
          </cell>
          <cell r="S266">
            <v>0</v>
          </cell>
          <cell r="T266">
            <v>0</v>
          </cell>
          <cell r="U266">
            <v>0</v>
          </cell>
          <cell r="V266" t="str">
            <v>01.003</v>
          </cell>
          <cell r="W266" t="str">
            <v>Chuyên viên</v>
          </cell>
          <cell r="X266">
            <v>0</v>
          </cell>
          <cell r="Y266">
            <v>0</v>
          </cell>
          <cell r="Z266">
            <v>0</v>
          </cell>
          <cell r="AA266">
            <v>4</v>
          </cell>
          <cell r="AB266">
            <v>0</v>
          </cell>
          <cell r="AC266">
            <v>4.32</v>
          </cell>
          <cell r="AD266">
            <v>4.6500000000000004</v>
          </cell>
          <cell r="AE266" t="str">
            <v>1679/QĐ-ĐHV</v>
          </cell>
          <cell r="AF266">
            <v>44652</v>
          </cell>
          <cell r="AG266">
            <v>44652</v>
          </cell>
          <cell r="AH266" t="e">
            <v>#VALUE!</v>
          </cell>
          <cell r="AI266">
            <v>0</v>
          </cell>
          <cell r="AJ266">
            <v>0</v>
          </cell>
          <cell r="AK266">
            <v>0</v>
          </cell>
          <cell r="AL266">
            <v>0</v>
          </cell>
          <cell r="AM266">
            <v>0</v>
          </cell>
          <cell r="AN266">
            <v>0</v>
          </cell>
          <cell r="AO266">
            <v>0</v>
          </cell>
          <cell r="AP266">
            <v>0</v>
          </cell>
          <cell r="AQ266">
            <v>0</v>
          </cell>
          <cell r="AR266">
            <v>0</v>
          </cell>
          <cell r="AS266">
            <v>0</v>
          </cell>
          <cell r="AT266">
            <v>0</v>
          </cell>
          <cell r="AU266">
            <v>4.32</v>
          </cell>
          <cell r="AV266">
            <v>20</v>
          </cell>
          <cell r="AW266">
            <v>0</v>
          </cell>
          <cell r="AX266">
            <v>0</v>
          </cell>
        </row>
        <row r="267">
          <cell r="F267">
            <v>2456</v>
          </cell>
          <cell r="G267" t="str">
            <v>51010000780442</v>
          </cell>
          <cell r="H267" t="str">
            <v>Trung tâm Đảm bảo chất lượng</v>
          </cell>
          <cell r="I267">
            <v>0</v>
          </cell>
          <cell r="J267" t="str">
            <v>Nam</v>
          </cell>
          <cell r="K267">
            <v>1975</v>
          </cell>
          <cell r="L267">
            <v>27639</v>
          </cell>
          <cell r="M267">
            <v>47</v>
          </cell>
          <cell r="N267" t="str">
            <v>Kinh</v>
          </cell>
          <cell r="O267">
            <v>42361</v>
          </cell>
          <cell r="P267">
            <v>0</v>
          </cell>
          <cell r="Q267">
            <v>0</v>
          </cell>
          <cell r="R267" t="str">
            <v>BC</v>
          </cell>
          <cell r="S267">
            <v>0</v>
          </cell>
          <cell r="T267">
            <v>0</v>
          </cell>
          <cell r="U267">
            <v>0</v>
          </cell>
          <cell r="V267" t="str">
            <v>01.003</v>
          </cell>
          <cell r="W267" t="str">
            <v>Chuyên viên</v>
          </cell>
          <cell r="X267">
            <v>0</v>
          </cell>
          <cell r="Y267">
            <v>0</v>
          </cell>
          <cell r="Z267">
            <v>0</v>
          </cell>
          <cell r="AA267">
            <v>4</v>
          </cell>
          <cell r="AB267">
            <v>0</v>
          </cell>
          <cell r="AC267">
            <v>3.66</v>
          </cell>
          <cell r="AD267">
            <v>3.99</v>
          </cell>
          <cell r="AE267" t="str">
            <v>1679/QĐ-ĐHV</v>
          </cell>
          <cell r="AF267">
            <v>44652</v>
          </cell>
          <cell r="AG267">
            <v>44652</v>
          </cell>
          <cell r="AH267" t="e">
            <v>#VALUE!</v>
          </cell>
          <cell r="AI267">
            <v>0</v>
          </cell>
          <cell r="AJ267">
            <v>0</v>
          </cell>
          <cell r="AK267">
            <v>0</v>
          </cell>
          <cell r="AL267">
            <v>0</v>
          </cell>
          <cell r="AM267">
            <v>0</v>
          </cell>
          <cell r="AN267">
            <v>0</v>
          </cell>
          <cell r="AO267">
            <v>0</v>
          </cell>
          <cell r="AP267">
            <v>0</v>
          </cell>
          <cell r="AQ267">
            <v>0</v>
          </cell>
          <cell r="AR267">
            <v>0</v>
          </cell>
          <cell r="AS267">
            <v>0</v>
          </cell>
          <cell r="AT267">
            <v>0</v>
          </cell>
          <cell r="AU267">
            <v>3.66</v>
          </cell>
          <cell r="AV267">
            <v>20</v>
          </cell>
          <cell r="AW267">
            <v>0</v>
          </cell>
          <cell r="AX267">
            <v>0</v>
          </cell>
        </row>
        <row r="268">
          <cell r="F268">
            <v>2042</v>
          </cell>
          <cell r="G268" t="str">
            <v>51010000381216</v>
          </cell>
          <cell r="H268" t="str">
            <v>Trung tâm Đảm bảo chất lượng</v>
          </cell>
          <cell r="I268">
            <v>0</v>
          </cell>
          <cell r="J268" t="str">
            <v>Nam</v>
          </cell>
          <cell r="K268">
            <v>1982</v>
          </cell>
          <cell r="L268">
            <v>29985</v>
          </cell>
          <cell r="M268">
            <v>40</v>
          </cell>
          <cell r="N268" t="str">
            <v>Kinh</v>
          </cell>
          <cell r="O268">
            <v>41258</v>
          </cell>
          <cell r="P268">
            <v>43824</v>
          </cell>
          <cell r="Q268" t="str">
            <v>Trường Đại học Vinh</v>
          </cell>
          <cell r="R268" t="str">
            <v>BC</v>
          </cell>
          <cell r="S268">
            <v>0</v>
          </cell>
          <cell r="T268">
            <v>0</v>
          </cell>
          <cell r="U268">
            <v>0</v>
          </cell>
          <cell r="V268" t="str">
            <v>01.003</v>
          </cell>
          <cell r="W268" t="str">
            <v>Chuyên viên</v>
          </cell>
          <cell r="X268">
            <v>0</v>
          </cell>
          <cell r="Y268">
            <v>0</v>
          </cell>
          <cell r="Z268">
            <v>0</v>
          </cell>
          <cell r="AA268">
            <v>4</v>
          </cell>
          <cell r="AB268">
            <v>0</v>
          </cell>
          <cell r="AC268">
            <v>3</v>
          </cell>
          <cell r="AD268">
            <v>0</v>
          </cell>
          <cell r="AE268">
            <v>0</v>
          </cell>
          <cell r="AF268">
            <v>0</v>
          </cell>
          <cell r="AG268">
            <v>0</v>
          </cell>
          <cell r="AH268" t="e">
            <v>#VALUE!</v>
          </cell>
          <cell r="AI268">
            <v>0</v>
          </cell>
          <cell r="AJ268">
            <v>0</v>
          </cell>
          <cell r="AK268">
            <v>0</v>
          </cell>
          <cell r="AL268">
            <v>0</v>
          </cell>
          <cell r="AM268">
            <v>0</v>
          </cell>
          <cell r="AN268">
            <v>0</v>
          </cell>
          <cell r="AO268">
            <v>0</v>
          </cell>
          <cell r="AP268">
            <v>0</v>
          </cell>
          <cell r="AQ268">
            <v>0</v>
          </cell>
          <cell r="AR268">
            <v>0</v>
          </cell>
          <cell r="AS268">
            <v>0</v>
          </cell>
          <cell r="AT268">
            <v>0</v>
          </cell>
          <cell r="AU268">
            <v>3</v>
          </cell>
          <cell r="AV268">
            <v>20</v>
          </cell>
          <cell r="AW268">
            <v>0</v>
          </cell>
          <cell r="AX268">
            <v>0</v>
          </cell>
        </row>
        <row r="269">
          <cell r="F269">
            <v>1253</v>
          </cell>
          <cell r="G269" t="str">
            <v>51010000281273</v>
          </cell>
          <cell r="H269" t="str">
            <v>Trung tâm Dịch vụ, hỗ trợ sinh viên và Quan hệ doanh nghiệp</v>
          </cell>
          <cell r="I269" t="str">
            <v>Khoa Quản trị Kinh doanh</v>
          </cell>
          <cell r="J269" t="str">
            <v>Nữ</v>
          </cell>
          <cell r="K269">
            <v>1986</v>
          </cell>
          <cell r="L269">
            <v>31462</v>
          </cell>
          <cell r="M269">
            <v>36</v>
          </cell>
          <cell r="N269" t="str">
            <v>Kinh</v>
          </cell>
          <cell r="O269">
            <v>40710</v>
          </cell>
          <cell r="P269">
            <v>41334</v>
          </cell>
          <cell r="Q269" t="str">
            <v>Trường Đại học Vinh</v>
          </cell>
          <cell r="R269" t="str">
            <v>BC</v>
          </cell>
          <cell r="S269">
            <v>0</v>
          </cell>
          <cell r="T269">
            <v>0</v>
          </cell>
          <cell r="U269">
            <v>0</v>
          </cell>
          <cell r="V269" t="str">
            <v>V.07.01.03</v>
          </cell>
          <cell r="W269" t="str">
            <v>Giảng viên (hạng III)</v>
          </cell>
          <cell r="X269">
            <v>0</v>
          </cell>
          <cell r="Y269">
            <v>0</v>
          </cell>
          <cell r="Z269" t="str">
            <v>TLĐT + Chủ tịch CĐBP</v>
          </cell>
          <cell r="AA269">
            <v>4.5</v>
          </cell>
          <cell r="AB269">
            <v>0</v>
          </cell>
          <cell r="AC269">
            <v>3.66</v>
          </cell>
          <cell r="AD269">
            <v>0</v>
          </cell>
          <cell r="AE269">
            <v>0</v>
          </cell>
          <cell r="AF269">
            <v>0</v>
          </cell>
          <cell r="AG269">
            <v>0</v>
          </cell>
          <cell r="AH269" t="e">
            <v>#VALUE!</v>
          </cell>
          <cell r="AI269">
            <v>0</v>
          </cell>
          <cell r="AJ269">
            <v>0</v>
          </cell>
          <cell r="AK269">
            <v>0</v>
          </cell>
          <cell r="AL269">
            <v>0</v>
          </cell>
          <cell r="AM269">
            <v>0</v>
          </cell>
          <cell r="AN269">
            <v>0</v>
          </cell>
          <cell r="AO269">
            <v>9</v>
          </cell>
          <cell r="AP269">
            <v>10</v>
          </cell>
          <cell r="AQ269" t="str">
            <v>1678/QĐ-ĐHV</v>
          </cell>
          <cell r="AR269">
            <v>44728</v>
          </cell>
          <cell r="AS269">
            <v>44743</v>
          </cell>
          <cell r="AT269">
            <v>0.32939999999999997</v>
          </cell>
          <cell r="AU269">
            <v>3.9894000000000003</v>
          </cell>
          <cell r="AV269">
            <v>25</v>
          </cell>
          <cell r="AW269">
            <v>0</v>
          </cell>
          <cell r="AX269">
            <v>0</v>
          </cell>
        </row>
        <row r="270">
          <cell r="F270">
            <v>1860</v>
          </cell>
          <cell r="G270" t="str">
            <v>51010000194715</v>
          </cell>
          <cell r="H270" t="str">
            <v>Trung tâm Dịch vụ, hỗ trợ sinh viên và Quan hệ doanh nghiệp</v>
          </cell>
          <cell r="I270">
            <v>0</v>
          </cell>
          <cell r="J270" t="str">
            <v>Nam</v>
          </cell>
          <cell r="K270">
            <v>1980</v>
          </cell>
          <cell r="L270">
            <v>29562</v>
          </cell>
          <cell r="M270">
            <v>42</v>
          </cell>
          <cell r="N270" t="str">
            <v>Kinh</v>
          </cell>
          <cell r="O270">
            <v>39767</v>
          </cell>
          <cell r="P270">
            <v>40360</v>
          </cell>
          <cell r="Q270" t="str">
            <v>Trường Đại học Vinh</v>
          </cell>
          <cell r="R270" t="str">
            <v>BC</v>
          </cell>
          <cell r="S270">
            <v>0</v>
          </cell>
          <cell r="T270">
            <v>0</v>
          </cell>
          <cell r="U270">
            <v>0</v>
          </cell>
          <cell r="V270" t="str">
            <v>01.003</v>
          </cell>
          <cell r="W270" t="str">
            <v>Chuyên viên</v>
          </cell>
          <cell r="X270" t="str">
            <v>Phó Giám đốc</v>
          </cell>
          <cell r="Y270">
            <v>0</v>
          </cell>
          <cell r="Z270">
            <v>0</v>
          </cell>
          <cell r="AA270">
            <v>6</v>
          </cell>
          <cell r="AB270">
            <v>0.4</v>
          </cell>
          <cell r="AC270">
            <v>3.66</v>
          </cell>
          <cell r="AD270">
            <v>0</v>
          </cell>
          <cell r="AE270">
            <v>0</v>
          </cell>
          <cell r="AF270">
            <v>0</v>
          </cell>
          <cell r="AG270">
            <v>0</v>
          </cell>
          <cell r="AH270" t="e">
            <v>#VALUE!</v>
          </cell>
          <cell r="AI270">
            <v>0</v>
          </cell>
          <cell r="AJ270">
            <v>0</v>
          </cell>
          <cell r="AK270">
            <v>0</v>
          </cell>
          <cell r="AL270">
            <v>0</v>
          </cell>
          <cell r="AM270">
            <v>0</v>
          </cell>
          <cell r="AN270">
            <v>0</v>
          </cell>
          <cell r="AO270">
            <v>0</v>
          </cell>
          <cell r="AP270">
            <v>0</v>
          </cell>
          <cell r="AQ270">
            <v>0</v>
          </cell>
          <cell r="AR270">
            <v>0</v>
          </cell>
          <cell r="AS270">
            <v>0</v>
          </cell>
          <cell r="AT270">
            <v>0</v>
          </cell>
          <cell r="AU270">
            <v>4.0600000000000005</v>
          </cell>
          <cell r="AV270">
            <v>20</v>
          </cell>
          <cell r="AW270">
            <v>0</v>
          </cell>
          <cell r="AX270">
            <v>0</v>
          </cell>
        </row>
        <row r="271">
          <cell r="F271">
            <v>2274</v>
          </cell>
          <cell r="G271" t="str">
            <v>51010000522130</v>
          </cell>
          <cell r="H271" t="str">
            <v>Trung tâm Dịch vụ, hỗ trợ sinh viên và Quan hệ doanh nghiệp</v>
          </cell>
          <cell r="I271">
            <v>0</v>
          </cell>
          <cell r="J271" t="str">
            <v>Nữ</v>
          </cell>
          <cell r="K271">
            <v>1986</v>
          </cell>
          <cell r="L271">
            <v>31589</v>
          </cell>
          <cell r="M271">
            <v>36</v>
          </cell>
          <cell r="N271" t="str">
            <v>Kinh</v>
          </cell>
          <cell r="O271">
            <v>0</v>
          </cell>
          <cell r="P271">
            <v>43824</v>
          </cell>
          <cell r="Q271" t="str">
            <v>Trường Đại học Vinh</v>
          </cell>
          <cell r="R271" t="str">
            <v>BC</v>
          </cell>
          <cell r="S271">
            <v>0</v>
          </cell>
          <cell r="T271">
            <v>0</v>
          </cell>
          <cell r="U271">
            <v>0</v>
          </cell>
          <cell r="V271" t="str">
            <v>01.003</v>
          </cell>
          <cell r="W271" t="str">
            <v>Chuyên viên</v>
          </cell>
          <cell r="X271">
            <v>0</v>
          </cell>
          <cell r="Y271">
            <v>0</v>
          </cell>
          <cell r="Z271" t="str">
            <v>Phó CTCĐBP</v>
          </cell>
          <cell r="AA271">
            <v>4</v>
          </cell>
          <cell r="AB271">
            <v>0</v>
          </cell>
          <cell r="AC271">
            <v>3</v>
          </cell>
          <cell r="AD271">
            <v>0</v>
          </cell>
          <cell r="AE271">
            <v>0</v>
          </cell>
          <cell r="AF271">
            <v>0</v>
          </cell>
          <cell r="AG271">
            <v>0</v>
          </cell>
          <cell r="AH271" t="e">
            <v>#VALUE!</v>
          </cell>
          <cell r="AI271">
            <v>0</v>
          </cell>
          <cell r="AJ271">
            <v>0</v>
          </cell>
          <cell r="AK271">
            <v>0</v>
          </cell>
          <cell r="AL271">
            <v>0</v>
          </cell>
          <cell r="AM271">
            <v>0</v>
          </cell>
          <cell r="AN271">
            <v>0</v>
          </cell>
          <cell r="AO271">
            <v>0</v>
          </cell>
          <cell r="AP271">
            <v>0</v>
          </cell>
          <cell r="AQ271">
            <v>0</v>
          </cell>
          <cell r="AR271">
            <v>0</v>
          </cell>
          <cell r="AS271">
            <v>0</v>
          </cell>
          <cell r="AT271">
            <v>0</v>
          </cell>
          <cell r="AU271">
            <v>3</v>
          </cell>
          <cell r="AV271">
            <v>20</v>
          </cell>
          <cell r="AW271">
            <v>0</v>
          </cell>
          <cell r="AX271">
            <v>0</v>
          </cell>
        </row>
        <row r="272">
          <cell r="F272">
            <v>1830</v>
          </cell>
          <cell r="G272" t="str">
            <v>51010000197389</v>
          </cell>
          <cell r="H272" t="str">
            <v>Trung tâm Dịch vụ, hỗ trợ sinh viên và Quan hệ doanh nghiệp</v>
          </cell>
          <cell r="I272">
            <v>0</v>
          </cell>
          <cell r="J272" t="str">
            <v>Nam</v>
          </cell>
          <cell r="K272">
            <v>1982</v>
          </cell>
          <cell r="L272">
            <v>30141</v>
          </cell>
          <cell r="M272">
            <v>40</v>
          </cell>
          <cell r="N272" t="str">
            <v>Kinh</v>
          </cell>
          <cell r="O272">
            <v>38200</v>
          </cell>
          <cell r="P272">
            <v>39448</v>
          </cell>
          <cell r="Q272" t="str">
            <v>Trường Đại học Vinh</v>
          </cell>
          <cell r="R272" t="str">
            <v>BC</v>
          </cell>
          <cell r="S272">
            <v>0</v>
          </cell>
          <cell r="T272">
            <v>0</v>
          </cell>
          <cell r="U272">
            <v>0</v>
          </cell>
          <cell r="V272" t="str">
            <v>01.003</v>
          </cell>
          <cell r="W272" t="str">
            <v>Chuyên viên</v>
          </cell>
          <cell r="X272">
            <v>0</v>
          </cell>
          <cell r="Y272">
            <v>0</v>
          </cell>
          <cell r="Z272">
            <v>0</v>
          </cell>
          <cell r="AA272">
            <v>4</v>
          </cell>
          <cell r="AB272">
            <v>0</v>
          </cell>
          <cell r="AC272">
            <v>3.99</v>
          </cell>
          <cell r="AD272">
            <v>0</v>
          </cell>
          <cell r="AE272">
            <v>0</v>
          </cell>
          <cell r="AF272">
            <v>0</v>
          </cell>
          <cell r="AG272">
            <v>0</v>
          </cell>
          <cell r="AH272" t="e">
            <v>#VALUE!</v>
          </cell>
          <cell r="AI272">
            <v>0</v>
          </cell>
          <cell r="AJ272">
            <v>0</v>
          </cell>
          <cell r="AK272">
            <v>0</v>
          </cell>
          <cell r="AL272">
            <v>0</v>
          </cell>
          <cell r="AM272">
            <v>0</v>
          </cell>
          <cell r="AN272">
            <v>0</v>
          </cell>
          <cell r="AO272">
            <v>0</v>
          </cell>
          <cell r="AP272">
            <v>0</v>
          </cell>
          <cell r="AQ272">
            <v>0</v>
          </cell>
          <cell r="AR272">
            <v>0</v>
          </cell>
          <cell r="AS272">
            <v>0</v>
          </cell>
          <cell r="AT272">
            <v>0</v>
          </cell>
          <cell r="AU272">
            <v>3.99</v>
          </cell>
          <cell r="AV272">
            <v>20</v>
          </cell>
          <cell r="AW272">
            <v>0</v>
          </cell>
          <cell r="AX272">
            <v>0</v>
          </cell>
        </row>
        <row r="273">
          <cell r="F273">
            <v>1862</v>
          </cell>
          <cell r="G273" t="str">
            <v>51010000189711</v>
          </cell>
          <cell r="H273" t="str">
            <v>Trung tâm Dịch vụ, hỗ trợ sinh viên và Quan hệ doanh nghiệp</v>
          </cell>
          <cell r="I273">
            <v>0</v>
          </cell>
          <cell r="J273" t="str">
            <v>Nam</v>
          </cell>
          <cell r="K273">
            <v>1982</v>
          </cell>
          <cell r="L273">
            <v>30171</v>
          </cell>
          <cell r="M273">
            <v>40</v>
          </cell>
          <cell r="N273" t="str">
            <v>Kinh</v>
          </cell>
          <cell r="O273">
            <v>38018</v>
          </cell>
          <cell r="P273">
            <v>38292</v>
          </cell>
          <cell r="Q273" t="str">
            <v>Trường Đại học Vinh</v>
          </cell>
          <cell r="R273" t="str">
            <v>BC</v>
          </cell>
          <cell r="S273">
            <v>0</v>
          </cell>
          <cell r="T273">
            <v>0</v>
          </cell>
          <cell r="U273">
            <v>0</v>
          </cell>
          <cell r="V273" t="str">
            <v>01.003</v>
          </cell>
          <cell r="W273" t="str">
            <v>Chuyên viên</v>
          </cell>
          <cell r="X273" t="str">
            <v>Giám đốc</v>
          </cell>
          <cell r="Y273">
            <v>0</v>
          </cell>
          <cell r="Z273" t="str">
            <v>Phó Bí thư CB</v>
          </cell>
          <cell r="AA273">
            <v>7</v>
          </cell>
          <cell r="AB273">
            <v>0.5</v>
          </cell>
          <cell r="AC273">
            <v>4.32</v>
          </cell>
          <cell r="AD273">
            <v>0</v>
          </cell>
          <cell r="AE273">
            <v>0</v>
          </cell>
          <cell r="AF273">
            <v>0</v>
          </cell>
          <cell r="AG273">
            <v>0</v>
          </cell>
          <cell r="AH273" t="e">
            <v>#VALUE!</v>
          </cell>
          <cell r="AI273">
            <v>0</v>
          </cell>
          <cell r="AJ273">
            <v>0</v>
          </cell>
          <cell r="AK273">
            <v>0</v>
          </cell>
          <cell r="AL273">
            <v>0</v>
          </cell>
          <cell r="AM273">
            <v>0</v>
          </cell>
          <cell r="AN273">
            <v>0</v>
          </cell>
          <cell r="AO273">
            <v>0</v>
          </cell>
          <cell r="AP273">
            <v>0</v>
          </cell>
          <cell r="AQ273">
            <v>0</v>
          </cell>
          <cell r="AR273">
            <v>0</v>
          </cell>
          <cell r="AS273">
            <v>0</v>
          </cell>
          <cell r="AT273">
            <v>0</v>
          </cell>
          <cell r="AU273">
            <v>4.82</v>
          </cell>
          <cell r="AV273">
            <v>20</v>
          </cell>
          <cell r="AW273">
            <v>0</v>
          </cell>
          <cell r="AX273">
            <v>0</v>
          </cell>
        </row>
        <row r="274">
          <cell r="F274">
            <v>1895</v>
          </cell>
          <cell r="G274" t="str">
            <v>51010000192515</v>
          </cell>
          <cell r="H274" t="str">
            <v>Trung tâm Dịch vụ, hỗ trợ sinh viên và Quan hệ doanh nghiệp</v>
          </cell>
          <cell r="I274">
            <v>0</v>
          </cell>
          <cell r="J274" t="str">
            <v>Nữ</v>
          </cell>
          <cell r="K274">
            <v>1981</v>
          </cell>
          <cell r="L274">
            <v>29917</v>
          </cell>
          <cell r="M274">
            <v>41</v>
          </cell>
          <cell r="N274" t="str">
            <v>Kinh</v>
          </cell>
          <cell r="O274">
            <v>38122</v>
          </cell>
          <cell r="P274">
            <v>39448</v>
          </cell>
          <cell r="Q274" t="str">
            <v>Trường Đại học Vinh</v>
          </cell>
          <cell r="R274" t="str">
            <v>BC</v>
          </cell>
          <cell r="S274">
            <v>0</v>
          </cell>
          <cell r="T274">
            <v>0</v>
          </cell>
          <cell r="U274">
            <v>0</v>
          </cell>
          <cell r="V274" t="str">
            <v>17.170</v>
          </cell>
          <cell r="W274" t="str">
            <v>Thư viện viên</v>
          </cell>
          <cell r="X274">
            <v>0</v>
          </cell>
          <cell r="Y274">
            <v>0</v>
          </cell>
          <cell r="Z274">
            <v>0</v>
          </cell>
          <cell r="AA274">
            <v>4</v>
          </cell>
          <cell r="AB274">
            <v>0</v>
          </cell>
          <cell r="AC274">
            <v>3.99</v>
          </cell>
          <cell r="AD274">
            <v>0</v>
          </cell>
          <cell r="AE274">
            <v>0</v>
          </cell>
          <cell r="AF274">
            <v>0</v>
          </cell>
          <cell r="AG274">
            <v>0</v>
          </cell>
          <cell r="AH274" t="e">
            <v>#VALUE!</v>
          </cell>
          <cell r="AI274">
            <v>0</v>
          </cell>
          <cell r="AJ274">
            <v>0</v>
          </cell>
          <cell r="AK274">
            <v>0</v>
          </cell>
          <cell r="AL274">
            <v>0</v>
          </cell>
          <cell r="AM274">
            <v>0</v>
          </cell>
          <cell r="AN274">
            <v>0</v>
          </cell>
          <cell r="AO274">
            <v>0</v>
          </cell>
          <cell r="AP274">
            <v>0</v>
          </cell>
          <cell r="AQ274">
            <v>0</v>
          </cell>
          <cell r="AR274">
            <v>0</v>
          </cell>
          <cell r="AS274">
            <v>0</v>
          </cell>
          <cell r="AT274">
            <v>0</v>
          </cell>
          <cell r="AU274">
            <v>3.99</v>
          </cell>
          <cell r="AV274">
            <v>20</v>
          </cell>
          <cell r="AW274">
            <v>0</v>
          </cell>
          <cell r="AX274">
            <v>0</v>
          </cell>
        </row>
        <row r="275">
          <cell r="F275">
            <v>2332</v>
          </cell>
          <cell r="G275" t="str">
            <v>51010000569517</v>
          </cell>
          <cell r="H275" t="str">
            <v>Trung tâm Dịch vụ, Hỗ trợ sinh viên và Quan hệ doanh nghiệp</v>
          </cell>
          <cell r="I275">
            <v>0</v>
          </cell>
          <cell r="J275" t="str">
            <v>Nam</v>
          </cell>
          <cell r="K275">
            <v>1986</v>
          </cell>
          <cell r="L275">
            <v>31483</v>
          </cell>
          <cell r="M275">
            <v>36</v>
          </cell>
          <cell r="N275" t="str">
            <v>Kinh</v>
          </cell>
          <cell r="O275">
            <v>41877</v>
          </cell>
          <cell r="P275">
            <v>43966</v>
          </cell>
          <cell r="Q275" t="str">
            <v>Trường Đại học Vinh</v>
          </cell>
          <cell r="R275" t="str">
            <v>BC</v>
          </cell>
          <cell r="S275">
            <v>0</v>
          </cell>
          <cell r="T275">
            <v>0</v>
          </cell>
          <cell r="U275">
            <v>0</v>
          </cell>
          <cell r="V275" t="str">
            <v>01.003</v>
          </cell>
          <cell r="W275" t="str">
            <v>Chuyên viên</v>
          </cell>
          <cell r="X275">
            <v>0</v>
          </cell>
          <cell r="Y275">
            <v>0</v>
          </cell>
          <cell r="Z275">
            <v>0</v>
          </cell>
          <cell r="AA275">
            <v>4</v>
          </cell>
          <cell r="AB275">
            <v>0</v>
          </cell>
          <cell r="AC275">
            <v>3</v>
          </cell>
          <cell r="AD275">
            <v>0</v>
          </cell>
          <cell r="AE275">
            <v>0</v>
          </cell>
          <cell r="AF275">
            <v>0</v>
          </cell>
          <cell r="AG275">
            <v>0</v>
          </cell>
          <cell r="AH275" t="e">
            <v>#VALUE!</v>
          </cell>
          <cell r="AI275">
            <v>0</v>
          </cell>
          <cell r="AJ275">
            <v>0</v>
          </cell>
          <cell r="AK275">
            <v>0</v>
          </cell>
          <cell r="AL275">
            <v>0</v>
          </cell>
          <cell r="AM275">
            <v>0</v>
          </cell>
          <cell r="AN275">
            <v>0</v>
          </cell>
          <cell r="AO275">
            <v>0</v>
          </cell>
          <cell r="AP275">
            <v>0</v>
          </cell>
          <cell r="AQ275">
            <v>0</v>
          </cell>
          <cell r="AR275">
            <v>0</v>
          </cell>
          <cell r="AS275">
            <v>0</v>
          </cell>
          <cell r="AT275">
            <v>0</v>
          </cell>
          <cell r="AU275">
            <v>3</v>
          </cell>
          <cell r="AV275">
            <v>20</v>
          </cell>
          <cell r="AW275">
            <v>0</v>
          </cell>
          <cell r="AX275">
            <v>0</v>
          </cell>
        </row>
        <row r="276">
          <cell r="F276">
            <v>1861</v>
          </cell>
          <cell r="G276" t="str">
            <v>51010000024645</v>
          </cell>
          <cell r="H276" t="str">
            <v>Trung tâm Dịch vụ, hỗ trợ sinh viên và Quan hệ doanh nghiệp</v>
          </cell>
          <cell r="I276">
            <v>0</v>
          </cell>
          <cell r="J276" t="str">
            <v>Nữ</v>
          </cell>
          <cell r="K276">
            <v>1981</v>
          </cell>
          <cell r="L276">
            <v>29769</v>
          </cell>
          <cell r="M276">
            <v>41</v>
          </cell>
          <cell r="N276" t="str">
            <v>Kinh</v>
          </cell>
          <cell r="O276">
            <v>40400</v>
          </cell>
          <cell r="P276">
            <v>43283</v>
          </cell>
          <cell r="Q276" t="str">
            <v>Trường Đại học Vinh</v>
          </cell>
          <cell r="R276" t="str">
            <v>BC</v>
          </cell>
          <cell r="S276">
            <v>0</v>
          </cell>
          <cell r="T276">
            <v>0</v>
          </cell>
          <cell r="U276">
            <v>0</v>
          </cell>
          <cell r="V276" t="str">
            <v>01.003</v>
          </cell>
          <cell r="W276" t="str">
            <v>Chuyên viên</v>
          </cell>
          <cell r="X276">
            <v>0</v>
          </cell>
          <cell r="Y276">
            <v>0</v>
          </cell>
          <cell r="Z276">
            <v>0</v>
          </cell>
          <cell r="AA276">
            <v>4</v>
          </cell>
          <cell r="AB276">
            <v>0</v>
          </cell>
          <cell r="AC276">
            <v>3.33</v>
          </cell>
          <cell r="AD276">
            <v>0</v>
          </cell>
          <cell r="AE276">
            <v>0</v>
          </cell>
          <cell r="AF276">
            <v>0</v>
          </cell>
          <cell r="AG276">
            <v>0</v>
          </cell>
          <cell r="AH276" t="e">
            <v>#VALUE!</v>
          </cell>
          <cell r="AI276">
            <v>0</v>
          </cell>
          <cell r="AJ276">
            <v>0</v>
          </cell>
          <cell r="AK276">
            <v>0</v>
          </cell>
          <cell r="AL276">
            <v>0</v>
          </cell>
          <cell r="AM276">
            <v>0</v>
          </cell>
          <cell r="AN276">
            <v>0</v>
          </cell>
          <cell r="AO276">
            <v>0</v>
          </cell>
          <cell r="AP276">
            <v>0</v>
          </cell>
          <cell r="AQ276">
            <v>0</v>
          </cell>
          <cell r="AR276">
            <v>0</v>
          </cell>
          <cell r="AS276">
            <v>0</v>
          </cell>
          <cell r="AT276">
            <v>0</v>
          </cell>
          <cell r="AU276">
            <v>3.33</v>
          </cell>
          <cell r="AV276">
            <v>20</v>
          </cell>
          <cell r="AW276">
            <v>0</v>
          </cell>
          <cell r="AX276">
            <v>0</v>
          </cell>
        </row>
        <row r="277">
          <cell r="F277">
            <v>2668</v>
          </cell>
          <cell r="G277" t="str">
            <v>51010006683868</v>
          </cell>
          <cell r="H277" t="str">
            <v>Trung tâm Dịch vụ, hỗ trợ sinh viên và Quan hệ doanh nghiệp</v>
          </cell>
          <cell r="I277">
            <v>0</v>
          </cell>
          <cell r="J277" t="str">
            <v>Nữ</v>
          </cell>
          <cell r="K277">
            <v>1994</v>
          </cell>
          <cell r="L277">
            <v>34488</v>
          </cell>
          <cell r="M277">
            <v>28</v>
          </cell>
          <cell r="N277" t="str">
            <v>Kinh</v>
          </cell>
          <cell r="O277">
            <v>44409</v>
          </cell>
          <cell r="P277">
            <v>0</v>
          </cell>
          <cell r="Q277">
            <v>0</v>
          </cell>
          <cell r="R277" t="str">
            <v>HĐVV</v>
          </cell>
          <cell r="S277">
            <v>44501</v>
          </cell>
          <cell r="T277">
            <v>44773</v>
          </cell>
          <cell r="U277">
            <v>0</v>
          </cell>
          <cell r="V277" t="str">
            <v>01.003</v>
          </cell>
          <cell r="W277" t="str">
            <v>Chuyên viên</v>
          </cell>
          <cell r="X277">
            <v>0</v>
          </cell>
          <cell r="Y277">
            <v>0</v>
          </cell>
          <cell r="Z277">
            <v>0</v>
          </cell>
          <cell r="AA277">
            <v>0</v>
          </cell>
          <cell r="AB277">
            <v>0</v>
          </cell>
          <cell r="AC277">
            <v>2.34</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row>
        <row r="278">
          <cell r="F278">
            <v>2551</v>
          </cell>
          <cell r="G278" t="str">
            <v>51010000262223</v>
          </cell>
          <cell r="H278" t="str">
            <v>Trung tâm Dịch vụ, hỗ trợ sinh viên và Quan hệ doanh nghiệp</v>
          </cell>
          <cell r="I278">
            <v>0</v>
          </cell>
          <cell r="J278" t="str">
            <v>Nam</v>
          </cell>
          <cell r="K278">
            <v>1992</v>
          </cell>
          <cell r="L278">
            <v>33714</v>
          </cell>
          <cell r="M278">
            <v>30</v>
          </cell>
          <cell r="N278" t="str">
            <v>Kinh</v>
          </cell>
          <cell r="O278">
            <v>43132</v>
          </cell>
          <cell r="P278">
            <v>0</v>
          </cell>
          <cell r="Q278">
            <v>0</v>
          </cell>
          <cell r="R278" t="str">
            <v>HĐXĐTH</v>
          </cell>
          <cell r="S278">
            <v>44227</v>
          </cell>
          <cell r="T278">
            <v>44957</v>
          </cell>
          <cell r="U278">
            <v>0</v>
          </cell>
          <cell r="V278" t="str">
            <v>01.003</v>
          </cell>
          <cell r="W278" t="str">
            <v>Chuyên viên</v>
          </cell>
          <cell r="X278">
            <v>0</v>
          </cell>
          <cell r="Y278">
            <v>0</v>
          </cell>
          <cell r="Z278">
            <v>0</v>
          </cell>
          <cell r="AA278">
            <v>4</v>
          </cell>
          <cell r="AB278">
            <v>0</v>
          </cell>
          <cell r="AC278">
            <v>2.34</v>
          </cell>
          <cell r="AD278">
            <v>0</v>
          </cell>
          <cell r="AE278">
            <v>0</v>
          </cell>
          <cell r="AF278">
            <v>0</v>
          </cell>
          <cell r="AG278">
            <v>0</v>
          </cell>
          <cell r="AH278" t="e">
            <v>#VALUE!</v>
          </cell>
          <cell r="AI278">
            <v>0</v>
          </cell>
          <cell r="AJ278">
            <v>0</v>
          </cell>
          <cell r="AK278">
            <v>0</v>
          </cell>
          <cell r="AL278">
            <v>0</v>
          </cell>
          <cell r="AM278">
            <v>0</v>
          </cell>
          <cell r="AN278">
            <v>0</v>
          </cell>
          <cell r="AO278">
            <v>0</v>
          </cell>
          <cell r="AP278">
            <v>0</v>
          </cell>
          <cell r="AQ278">
            <v>0</v>
          </cell>
          <cell r="AR278">
            <v>0</v>
          </cell>
          <cell r="AS278">
            <v>0</v>
          </cell>
          <cell r="AT278">
            <v>0</v>
          </cell>
          <cell r="AU278">
            <v>2.34</v>
          </cell>
          <cell r="AV278">
            <v>20</v>
          </cell>
          <cell r="AW278">
            <v>0</v>
          </cell>
          <cell r="AX278">
            <v>0</v>
          </cell>
        </row>
        <row r="279">
          <cell r="F279">
            <v>2647</v>
          </cell>
          <cell r="G279" t="str">
            <v>51010000853894</v>
          </cell>
          <cell r="H279" t="str">
            <v>Trung tâm Giáo dục Quốc phòng và An ninh Trường Đại học Vinh</v>
          </cell>
          <cell r="I279" t="str">
            <v>Đường lối quân sự</v>
          </cell>
          <cell r="J279" t="str">
            <v>Nam</v>
          </cell>
          <cell r="K279">
            <v>1975</v>
          </cell>
          <cell r="L279">
            <v>27683</v>
          </cell>
          <cell r="M279">
            <v>47</v>
          </cell>
          <cell r="N279" t="str">
            <v>Kinh</v>
          </cell>
          <cell r="O279">
            <v>0</v>
          </cell>
          <cell r="P279">
            <v>0</v>
          </cell>
          <cell r="Q279">
            <v>0</v>
          </cell>
          <cell r="R279" t="str">
            <v>BP</v>
          </cell>
          <cell r="S279">
            <v>0</v>
          </cell>
          <cell r="T279">
            <v>0</v>
          </cell>
          <cell r="U279">
            <v>0</v>
          </cell>
          <cell r="V279" t="str">
            <v>V.07.01.03</v>
          </cell>
          <cell r="W279" t="str">
            <v>Giảng viên</v>
          </cell>
          <cell r="X279">
            <v>0</v>
          </cell>
          <cell r="Y279">
            <v>0</v>
          </cell>
          <cell r="Z279" t="str">
            <v>Phó CTCĐBP</v>
          </cell>
          <cell r="AA279">
            <v>4</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row>
        <row r="280">
          <cell r="F280">
            <v>1162</v>
          </cell>
          <cell r="G280" t="str">
            <v>51010000230309</v>
          </cell>
          <cell r="H280" t="str">
            <v>Trung tâm Giáo Dục quốc phòng và An Ninh Trường Đại học Vinh</v>
          </cell>
          <cell r="I280" t="str">
            <v>Đường lối quân sự</v>
          </cell>
          <cell r="J280" t="str">
            <v>Nam</v>
          </cell>
          <cell r="K280">
            <v>1984</v>
          </cell>
          <cell r="L280">
            <v>30732</v>
          </cell>
          <cell r="M280">
            <v>38</v>
          </cell>
          <cell r="N280" t="str">
            <v>Kinh</v>
          </cell>
          <cell r="O280">
            <v>40392</v>
          </cell>
          <cell r="P280">
            <v>0</v>
          </cell>
          <cell r="Q280">
            <v>0</v>
          </cell>
          <cell r="R280" t="str">
            <v>BC</v>
          </cell>
          <cell r="S280">
            <v>0</v>
          </cell>
          <cell r="T280">
            <v>0</v>
          </cell>
          <cell r="U280">
            <v>0</v>
          </cell>
          <cell r="V280" t="str">
            <v>V.07.01.03</v>
          </cell>
          <cell r="W280" t="str">
            <v>Giảng viên (hạng III)</v>
          </cell>
          <cell r="X280">
            <v>0</v>
          </cell>
          <cell r="Y280" t="str">
            <v>Trưởng bộ môn</v>
          </cell>
          <cell r="Z280">
            <v>0</v>
          </cell>
          <cell r="AA280">
            <v>5.5</v>
          </cell>
          <cell r="AB280">
            <v>0.4</v>
          </cell>
          <cell r="AC280">
            <v>3.33</v>
          </cell>
          <cell r="AD280">
            <v>0</v>
          </cell>
          <cell r="AE280">
            <v>0</v>
          </cell>
          <cell r="AF280">
            <v>0</v>
          </cell>
          <cell r="AG280">
            <v>0</v>
          </cell>
          <cell r="AH280" t="e">
            <v>#VALUE!</v>
          </cell>
          <cell r="AI280">
            <v>0</v>
          </cell>
          <cell r="AJ280">
            <v>0</v>
          </cell>
          <cell r="AK280">
            <v>0</v>
          </cell>
          <cell r="AL280">
            <v>0</v>
          </cell>
          <cell r="AM280">
            <v>0</v>
          </cell>
          <cell r="AN280">
            <v>0</v>
          </cell>
          <cell r="AO280">
            <v>10</v>
          </cell>
          <cell r="AP280">
            <v>0</v>
          </cell>
          <cell r="AQ280">
            <v>0</v>
          </cell>
          <cell r="AR280">
            <v>0</v>
          </cell>
          <cell r="AS280">
            <v>0</v>
          </cell>
          <cell r="AT280">
            <v>0.373</v>
          </cell>
          <cell r="AU280">
            <v>4.1029999999999998</v>
          </cell>
          <cell r="AV280">
            <v>40</v>
          </cell>
          <cell r="AW280">
            <v>0</v>
          </cell>
          <cell r="AX280">
            <v>0</v>
          </cell>
        </row>
        <row r="281">
          <cell r="F281">
            <v>2090</v>
          </cell>
          <cell r="G281" t="str">
            <v>51010000283118</v>
          </cell>
          <cell r="H281" t="str">
            <v>Trung tâm Giáo dục Quốc phòng và An ninh Trường Đại học Vinh</v>
          </cell>
          <cell r="I281" t="str">
            <v>Đường lối quân sự</v>
          </cell>
          <cell r="J281" t="str">
            <v>Nam</v>
          </cell>
          <cell r="K281">
            <v>1975</v>
          </cell>
          <cell r="L281">
            <v>27399</v>
          </cell>
          <cell r="M281">
            <v>47</v>
          </cell>
          <cell r="N281" t="str">
            <v>Kinh</v>
          </cell>
          <cell r="O281">
            <v>0</v>
          </cell>
          <cell r="P281">
            <v>0</v>
          </cell>
          <cell r="Q281">
            <v>0</v>
          </cell>
          <cell r="R281" t="str">
            <v>BP</v>
          </cell>
          <cell r="S281">
            <v>0</v>
          </cell>
          <cell r="T281">
            <v>0</v>
          </cell>
          <cell r="U281">
            <v>0</v>
          </cell>
          <cell r="V281" t="str">
            <v>V.07.01.03</v>
          </cell>
          <cell r="W281" t="str">
            <v>Giảng viên</v>
          </cell>
          <cell r="X281" t="str">
            <v>Phó Trưởng khoa</v>
          </cell>
          <cell r="Y281">
            <v>0</v>
          </cell>
          <cell r="Z281" t="str">
            <v>Phó Bí thư CBCB</v>
          </cell>
          <cell r="AA281">
            <v>6</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row>
        <row r="282">
          <cell r="F282">
            <v>2558</v>
          </cell>
          <cell r="G282" t="str">
            <v>51010001259060</v>
          </cell>
          <cell r="H282" t="str">
            <v>Trung tâm Giáo dục Quốc phòng và An ninh Trường Đại học Vinh</v>
          </cell>
          <cell r="I282" t="str">
            <v>Đường lối quân sự</v>
          </cell>
          <cell r="J282" t="str">
            <v>Nam</v>
          </cell>
          <cell r="K282">
            <v>1991</v>
          </cell>
          <cell r="L282">
            <v>33444</v>
          </cell>
          <cell r="M282">
            <v>31</v>
          </cell>
          <cell r="N282" t="str">
            <v>Kinh</v>
          </cell>
          <cell r="O282">
            <v>43192</v>
          </cell>
          <cell r="P282">
            <v>43966</v>
          </cell>
          <cell r="Q282" t="str">
            <v>Trường Đại học Vinh</v>
          </cell>
          <cell r="R282" t="str">
            <v>BC</v>
          </cell>
          <cell r="S282">
            <v>0</v>
          </cell>
          <cell r="T282">
            <v>0</v>
          </cell>
          <cell r="U282">
            <v>0</v>
          </cell>
          <cell r="V282" t="str">
            <v>V.07.01.03</v>
          </cell>
          <cell r="W282" t="str">
            <v>Giảng viên (hạng III)</v>
          </cell>
          <cell r="X282">
            <v>0</v>
          </cell>
          <cell r="Y282">
            <v>0</v>
          </cell>
          <cell r="Z282" t="str">
            <v>Bí thư LCĐ</v>
          </cell>
          <cell r="AA282">
            <v>5</v>
          </cell>
          <cell r="AB282">
            <v>0</v>
          </cell>
          <cell r="AC282">
            <v>2.67</v>
          </cell>
          <cell r="AD282">
            <v>0</v>
          </cell>
          <cell r="AE282">
            <v>0</v>
          </cell>
          <cell r="AF282">
            <v>0</v>
          </cell>
          <cell r="AG282">
            <v>0</v>
          </cell>
          <cell r="AH282" t="e">
            <v>#VALUE!</v>
          </cell>
          <cell r="AI282">
            <v>0</v>
          </cell>
          <cell r="AJ282">
            <v>0</v>
          </cell>
          <cell r="AK282">
            <v>0</v>
          </cell>
          <cell r="AL282">
            <v>0</v>
          </cell>
          <cell r="AM282">
            <v>0</v>
          </cell>
          <cell r="AN282">
            <v>0</v>
          </cell>
          <cell r="AO282">
            <v>0</v>
          </cell>
          <cell r="AP282">
            <v>0</v>
          </cell>
          <cell r="AQ282">
            <v>0</v>
          </cell>
          <cell r="AR282">
            <v>0</v>
          </cell>
          <cell r="AS282">
            <v>0</v>
          </cell>
          <cell r="AT282">
            <v>0</v>
          </cell>
          <cell r="AU282">
            <v>2.67</v>
          </cell>
          <cell r="AV282">
            <v>40</v>
          </cell>
          <cell r="AW282">
            <v>0</v>
          </cell>
          <cell r="AX282">
            <v>0</v>
          </cell>
        </row>
        <row r="283">
          <cell r="F283">
            <v>2648</v>
          </cell>
          <cell r="G283" t="str">
            <v>51010001722207</v>
          </cell>
          <cell r="H283" t="str">
            <v>Trung tâm Giáo dục Quốc phòng và An ninh Trường Đại học Vinh</v>
          </cell>
          <cell r="I283" t="str">
            <v>Đường lối quân sự</v>
          </cell>
          <cell r="J283" t="str">
            <v>Nam</v>
          </cell>
          <cell r="K283">
            <v>1971</v>
          </cell>
          <cell r="L283">
            <v>25984</v>
          </cell>
          <cell r="M283">
            <v>51</v>
          </cell>
          <cell r="N283" t="str">
            <v>Kinh</v>
          </cell>
          <cell r="O283">
            <v>43709</v>
          </cell>
          <cell r="P283">
            <v>0</v>
          </cell>
          <cell r="Q283">
            <v>0</v>
          </cell>
          <cell r="R283" t="str">
            <v>BP</v>
          </cell>
          <cell r="S283">
            <v>0</v>
          </cell>
          <cell r="T283">
            <v>0</v>
          </cell>
          <cell r="U283">
            <v>0</v>
          </cell>
          <cell r="V283" t="str">
            <v>V.07.01.03</v>
          </cell>
          <cell r="W283" t="str">
            <v>Giảng viên</v>
          </cell>
          <cell r="X283">
            <v>0</v>
          </cell>
          <cell r="Y283">
            <v>0</v>
          </cell>
          <cell r="Z283">
            <v>0</v>
          </cell>
          <cell r="AA283">
            <v>4</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row>
        <row r="284">
          <cell r="F284">
            <v>2649</v>
          </cell>
          <cell r="G284" t="str">
            <v>51010002329540</v>
          </cell>
          <cell r="H284" t="str">
            <v>Trung tâm Giáo dục Quốc phòng và An ninh Trường Đại học Vinh</v>
          </cell>
          <cell r="I284" t="str">
            <v>Đường lối quân sự</v>
          </cell>
          <cell r="J284" t="str">
            <v>Nữ</v>
          </cell>
          <cell r="K284">
            <v>1997</v>
          </cell>
          <cell r="L284">
            <v>35691</v>
          </cell>
          <cell r="M284">
            <v>25</v>
          </cell>
          <cell r="N284" t="str">
            <v>Kinh</v>
          </cell>
          <cell r="O284">
            <v>44166</v>
          </cell>
          <cell r="P284">
            <v>0</v>
          </cell>
          <cell r="Q284">
            <v>0</v>
          </cell>
          <cell r="R284" t="str">
            <v>HĐ</v>
          </cell>
          <cell r="S284">
            <v>44531</v>
          </cell>
          <cell r="T284">
            <v>44805</v>
          </cell>
          <cell r="U284">
            <v>0</v>
          </cell>
          <cell r="V284" t="str">
            <v>V.07.01.03</v>
          </cell>
          <cell r="W284" t="str">
            <v>Giảng viên (hạng III)</v>
          </cell>
          <cell r="X284">
            <v>0</v>
          </cell>
          <cell r="Y284">
            <v>0</v>
          </cell>
          <cell r="Z284">
            <v>0</v>
          </cell>
          <cell r="AA284">
            <v>4</v>
          </cell>
          <cell r="AB284">
            <v>0</v>
          </cell>
          <cell r="AC284">
            <v>2.34</v>
          </cell>
          <cell r="AD284">
            <v>0</v>
          </cell>
          <cell r="AE284">
            <v>0</v>
          </cell>
          <cell r="AF284">
            <v>0</v>
          </cell>
          <cell r="AG284">
            <v>0</v>
          </cell>
          <cell r="AH284" t="e">
            <v>#VALUE!</v>
          </cell>
          <cell r="AI284">
            <v>0</v>
          </cell>
          <cell r="AJ284">
            <v>0</v>
          </cell>
          <cell r="AK284">
            <v>0</v>
          </cell>
          <cell r="AL284">
            <v>0</v>
          </cell>
          <cell r="AM284">
            <v>0</v>
          </cell>
          <cell r="AN284">
            <v>0</v>
          </cell>
          <cell r="AO284">
            <v>0</v>
          </cell>
          <cell r="AP284">
            <v>0</v>
          </cell>
          <cell r="AQ284">
            <v>0</v>
          </cell>
          <cell r="AR284">
            <v>0</v>
          </cell>
          <cell r="AS284">
            <v>0</v>
          </cell>
          <cell r="AT284">
            <v>0</v>
          </cell>
          <cell r="AU284">
            <v>2.34</v>
          </cell>
          <cell r="AV284">
            <v>40</v>
          </cell>
          <cell r="AW284">
            <v>0</v>
          </cell>
          <cell r="AX284">
            <v>0</v>
          </cell>
        </row>
        <row r="285">
          <cell r="F285">
            <v>2386</v>
          </cell>
          <cell r="G285" t="str">
            <v>51010000710245</v>
          </cell>
          <cell r="H285" t="str">
            <v>Trung tâm Giáo Dục quốc phòng và An Ninh Trường Đại học Vinh</v>
          </cell>
          <cell r="I285" t="str">
            <v>Đường lối quân sự</v>
          </cell>
          <cell r="J285" t="str">
            <v>Nam</v>
          </cell>
          <cell r="K285">
            <v>1989</v>
          </cell>
          <cell r="L285">
            <v>32787</v>
          </cell>
          <cell r="M285">
            <v>33</v>
          </cell>
          <cell r="N285" t="str">
            <v>Kinh</v>
          </cell>
          <cell r="O285">
            <v>42248</v>
          </cell>
          <cell r="P285">
            <v>43966</v>
          </cell>
          <cell r="Q285" t="str">
            <v>Trường Đại học Vinh</v>
          </cell>
          <cell r="R285" t="str">
            <v>BC</v>
          </cell>
          <cell r="S285">
            <v>0</v>
          </cell>
          <cell r="T285">
            <v>0</v>
          </cell>
          <cell r="U285">
            <v>0</v>
          </cell>
          <cell r="V285" t="str">
            <v>V.07.01.03</v>
          </cell>
          <cell r="W285" t="str">
            <v>Giảng viên (hạng III)</v>
          </cell>
          <cell r="X285">
            <v>0</v>
          </cell>
          <cell r="Y285">
            <v>0</v>
          </cell>
          <cell r="Z285" t="str">
            <v>TL ĐBCL</v>
          </cell>
          <cell r="AA285">
            <v>4</v>
          </cell>
          <cell r="AB285">
            <v>0</v>
          </cell>
          <cell r="AC285">
            <v>2.67</v>
          </cell>
          <cell r="AD285">
            <v>0</v>
          </cell>
          <cell r="AE285">
            <v>0</v>
          </cell>
          <cell r="AF285">
            <v>0</v>
          </cell>
          <cell r="AG285">
            <v>0</v>
          </cell>
          <cell r="AH285" t="e">
            <v>#VALUE!</v>
          </cell>
          <cell r="AI285">
            <v>0</v>
          </cell>
          <cell r="AJ285">
            <v>0</v>
          </cell>
          <cell r="AK285">
            <v>0</v>
          </cell>
          <cell r="AL285">
            <v>0</v>
          </cell>
          <cell r="AM285">
            <v>0</v>
          </cell>
          <cell r="AN285">
            <v>0</v>
          </cell>
          <cell r="AO285">
            <v>5</v>
          </cell>
          <cell r="AP285">
            <v>0</v>
          </cell>
          <cell r="AQ285">
            <v>0</v>
          </cell>
          <cell r="AR285">
            <v>0</v>
          </cell>
          <cell r="AS285">
            <v>0</v>
          </cell>
          <cell r="AT285">
            <v>0.13350000000000001</v>
          </cell>
          <cell r="AU285">
            <v>2.8035000000000001</v>
          </cell>
          <cell r="AV285">
            <v>40</v>
          </cell>
          <cell r="AW285">
            <v>0</v>
          </cell>
          <cell r="AX285">
            <v>0</v>
          </cell>
        </row>
        <row r="286">
          <cell r="F286">
            <v>2432</v>
          </cell>
          <cell r="G286" t="str">
            <v>51010000190120</v>
          </cell>
          <cell r="H286" t="str">
            <v>Trung tâm Giáo dục Quốc phòng và An ninh Trường Đại học Vinh</v>
          </cell>
          <cell r="I286" t="str">
            <v>Đường lối quân sự</v>
          </cell>
          <cell r="J286" t="str">
            <v>Nam</v>
          </cell>
          <cell r="K286">
            <v>1973</v>
          </cell>
          <cell r="L286">
            <v>26778</v>
          </cell>
          <cell r="M286">
            <v>49</v>
          </cell>
          <cell r="N286" t="str">
            <v>Kinh</v>
          </cell>
          <cell r="O286">
            <v>0</v>
          </cell>
          <cell r="P286">
            <v>0</v>
          </cell>
          <cell r="Q286">
            <v>0</v>
          </cell>
          <cell r="R286" t="str">
            <v>BP</v>
          </cell>
          <cell r="S286">
            <v>0</v>
          </cell>
          <cell r="T286">
            <v>0</v>
          </cell>
          <cell r="U286">
            <v>0</v>
          </cell>
          <cell r="V286" t="str">
            <v>V.07.01.03</v>
          </cell>
          <cell r="W286" t="str">
            <v>Giảng viên</v>
          </cell>
          <cell r="X286" t="str">
            <v>Phó Giám đốc</v>
          </cell>
          <cell r="Y286">
            <v>0</v>
          </cell>
          <cell r="Z286" t="str">
            <v>Bí thư CBCB</v>
          </cell>
          <cell r="AA286">
            <v>7</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row>
        <row r="287">
          <cell r="F287">
            <v>2607</v>
          </cell>
          <cell r="G287" t="str">
            <v>51010002329364</v>
          </cell>
          <cell r="H287" t="str">
            <v>Trung tâm Giáo dục Quốc phòng và An ninh Trường Đại học Vinh</v>
          </cell>
          <cell r="I287" t="str">
            <v>Kỹ - Chiến thuật</v>
          </cell>
          <cell r="J287" t="str">
            <v>Nữ</v>
          </cell>
          <cell r="K287">
            <v>1996</v>
          </cell>
          <cell r="L287">
            <v>35370</v>
          </cell>
          <cell r="M287">
            <v>26</v>
          </cell>
          <cell r="N287" t="str">
            <v>Kinh</v>
          </cell>
          <cell r="O287">
            <v>43713</v>
          </cell>
          <cell r="P287">
            <v>43824</v>
          </cell>
          <cell r="Q287" t="str">
            <v>Trường Đại học Vinh</v>
          </cell>
          <cell r="R287" t="str">
            <v>BC</v>
          </cell>
          <cell r="S287">
            <v>0</v>
          </cell>
          <cell r="T287">
            <v>0</v>
          </cell>
          <cell r="U287">
            <v>0</v>
          </cell>
          <cell r="V287" t="str">
            <v>V.07.01.03</v>
          </cell>
          <cell r="W287" t="str">
            <v>Giảng viên (hạng III)</v>
          </cell>
          <cell r="X287">
            <v>0</v>
          </cell>
          <cell r="Y287">
            <v>0</v>
          </cell>
          <cell r="Z287">
            <v>0</v>
          </cell>
          <cell r="AA287">
            <v>4</v>
          </cell>
          <cell r="AB287">
            <v>0</v>
          </cell>
          <cell r="AC287">
            <v>2.34</v>
          </cell>
          <cell r="AD287">
            <v>0</v>
          </cell>
          <cell r="AE287">
            <v>0</v>
          </cell>
          <cell r="AF287">
            <v>0</v>
          </cell>
          <cell r="AG287">
            <v>0</v>
          </cell>
          <cell r="AH287" t="e">
            <v>#VALUE!</v>
          </cell>
          <cell r="AI287">
            <v>0</v>
          </cell>
          <cell r="AJ287">
            <v>0</v>
          </cell>
          <cell r="AK287">
            <v>0</v>
          </cell>
          <cell r="AL287">
            <v>0</v>
          </cell>
          <cell r="AM287">
            <v>0</v>
          </cell>
          <cell r="AN287">
            <v>0</v>
          </cell>
          <cell r="AO287">
            <v>0</v>
          </cell>
          <cell r="AP287">
            <v>0</v>
          </cell>
          <cell r="AQ287">
            <v>0</v>
          </cell>
          <cell r="AR287">
            <v>0</v>
          </cell>
          <cell r="AS287">
            <v>0</v>
          </cell>
          <cell r="AT287">
            <v>0</v>
          </cell>
          <cell r="AU287">
            <v>2.34</v>
          </cell>
          <cell r="AV287">
            <v>40</v>
          </cell>
          <cell r="AW287">
            <v>0</v>
          </cell>
          <cell r="AX287">
            <v>0</v>
          </cell>
        </row>
        <row r="288">
          <cell r="F288">
            <v>1165</v>
          </cell>
          <cell r="G288" t="str">
            <v>51010000306398</v>
          </cell>
          <cell r="H288" t="str">
            <v>Trung tâm Giáo Dục quốc phòng và An Ninh Trường Đại học Vinh</v>
          </cell>
          <cell r="I288" t="str">
            <v>Kỹ - Chiến thuật</v>
          </cell>
          <cell r="J288" t="str">
            <v>Nam</v>
          </cell>
          <cell r="K288">
            <v>1987</v>
          </cell>
          <cell r="L288">
            <v>31966</v>
          </cell>
          <cell r="M288">
            <v>35</v>
          </cell>
          <cell r="N288" t="str">
            <v>Kinh</v>
          </cell>
          <cell r="O288">
            <v>40910</v>
          </cell>
          <cell r="P288">
            <v>43824</v>
          </cell>
          <cell r="Q288" t="str">
            <v>Trường Đại học Vinh</v>
          </cell>
          <cell r="R288" t="str">
            <v>BC</v>
          </cell>
          <cell r="S288">
            <v>0</v>
          </cell>
          <cell r="T288">
            <v>0</v>
          </cell>
          <cell r="U288">
            <v>0</v>
          </cell>
          <cell r="V288" t="str">
            <v>V.07.01.03</v>
          </cell>
          <cell r="W288" t="str">
            <v>Giảng viên (hạng III)</v>
          </cell>
          <cell r="X288">
            <v>0</v>
          </cell>
          <cell r="Y288">
            <v>0</v>
          </cell>
          <cell r="Z288" t="str">
            <v>CVHT</v>
          </cell>
          <cell r="AA288">
            <v>4</v>
          </cell>
          <cell r="AB288">
            <v>0</v>
          </cell>
          <cell r="AC288">
            <v>3.33</v>
          </cell>
          <cell r="AD288">
            <v>0</v>
          </cell>
          <cell r="AE288">
            <v>0</v>
          </cell>
          <cell r="AF288">
            <v>0</v>
          </cell>
          <cell r="AG288">
            <v>0</v>
          </cell>
          <cell r="AH288" t="e">
            <v>#VALUE!</v>
          </cell>
          <cell r="AI288">
            <v>0</v>
          </cell>
          <cell r="AJ288">
            <v>0</v>
          </cell>
          <cell r="AK288">
            <v>0</v>
          </cell>
          <cell r="AL288">
            <v>0</v>
          </cell>
          <cell r="AM288">
            <v>0</v>
          </cell>
          <cell r="AN288">
            <v>0</v>
          </cell>
          <cell r="AO288">
            <v>9</v>
          </cell>
          <cell r="AP288">
            <v>0</v>
          </cell>
          <cell r="AQ288">
            <v>0</v>
          </cell>
          <cell r="AR288">
            <v>0</v>
          </cell>
          <cell r="AS288">
            <v>0</v>
          </cell>
          <cell r="AT288">
            <v>0.29969999999999997</v>
          </cell>
          <cell r="AU288">
            <v>3.6297000000000001</v>
          </cell>
          <cell r="AV288">
            <v>40</v>
          </cell>
          <cell r="AW288">
            <v>0</v>
          </cell>
          <cell r="AX288">
            <v>0</v>
          </cell>
        </row>
        <row r="289">
          <cell r="F289">
            <v>2547</v>
          </cell>
          <cell r="G289" t="str">
            <v>51010001190840</v>
          </cell>
          <cell r="H289" t="str">
            <v>Trung tâm Giáo dục Quốc phòng và An ninh Trường Đại học Vinh</v>
          </cell>
          <cell r="I289" t="str">
            <v>Kỹ - Chiến thuật</v>
          </cell>
          <cell r="J289" t="str">
            <v>Nam</v>
          </cell>
          <cell r="K289">
            <v>1995</v>
          </cell>
          <cell r="L289">
            <v>35021</v>
          </cell>
          <cell r="M289">
            <v>27</v>
          </cell>
          <cell r="N289" t="str">
            <v>Kinh</v>
          </cell>
          <cell r="O289">
            <v>43085</v>
          </cell>
          <cell r="P289">
            <v>43966</v>
          </cell>
          <cell r="Q289" t="str">
            <v>Trường Đại học Vinh</v>
          </cell>
          <cell r="R289" t="str">
            <v>BC</v>
          </cell>
          <cell r="S289">
            <v>0</v>
          </cell>
          <cell r="T289">
            <v>0</v>
          </cell>
          <cell r="U289">
            <v>0</v>
          </cell>
          <cell r="V289" t="str">
            <v>V.07.01.03</v>
          </cell>
          <cell r="W289" t="str">
            <v>Giảng viên (hạng III)</v>
          </cell>
          <cell r="X289">
            <v>0</v>
          </cell>
          <cell r="Y289">
            <v>0</v>
          </cell>
          <cell r="Z289">
            <v>0</v>
          </cell>
          <cell r="AA289">
            <v>4</v>
          </cell>
          <cell r="AB289">
            <v>0</v>
          </cell>
          <cell r="AC289">
            <v>2.67</v>
          </cell>
          <cell r="AD289">
            <v>0</v>
          </cell>
          <cell r="AE289">
            <v>0</v>
          </cell>
          <cell r="AF289">
            <v>0</v>
          </cell>
          <cell r="AG289">
            <v>0</v>
          </cell>
          <cell r="AH289" t="e">
            <v>#VALUE!</v>
          </cell>
          <cell r="AI289">
            <v>0</v>
          </cell>
          <cell r="AJ289">
            <v>0</v>
          </cell>
          <cell r="AK289">
            <v>0</v>
          </cell>
          <cell r="AL289">
            <v>0</v>
          </cell>
          <cell r="AM289">
            <v>0</v>
          </cell>
          <cell r="AN289">
            <v>0</v>
          </cell>
          <cell r="AO289">
            <v>0</v>
          </cell>
          <cell r="AP289">
            <v>0</v>
          </cell>
          <cell r="AQ289">
            <v>0</v>
          </cell>
          <cell r="AR289">
            <v>0</v>
          </cell>
          <cell r="AS289">
            <v>0</v>
          </cell>
          <cell r="AT289">
            <v>0</v>
          </cell>
          <cell r="AU289">
            <v>2.67</v>
          </cell>
          <cell r="AV289">
            <v>40</v>
          </cell>
          <cell r="AW289">
            <v>0</v>
          </cell>
          <cell r="AX289">
            <v>0</v>
          </cell>
        </row>
        <row r="290">
          <cell r="F290">
            <v>1166</v>
          </cell>
          <cell r="G290" t="str">
            <v>51010000234709</v>
          </cell>
          <cell r="H290" t="str">
            <v>Trung tâm Giáo Dục quốc phòng và An Ninh Trường Đại học Vinh</v>
          </cell>
          <cell r="I290" t="str">
            <v>Kỹ - Chiến thuật</v>
          </cell>
          <cell r="J290" t="str">
            <v>Nam</v>
          </cell>
          <cell r="K290">
            <v>1988</v>
          </cell>
          <cell r="L290">
            <v>32193</v>
          </cell>
          <cell r="M290">
            <v>34</v>
          </cell>
          <cell r="N290" t="str">
            <v>Kinh</v>
          </cell>
          <cell r="O290">
            <v>40392</v>
          </cell>
          <cell r="P290">
            <v>43824</v>
          </cell>
          <cell r="Q290" t="str">
            <v>Trường Đại học Vinh</v>
          </cell>
          <cell r="R290" t="str">
            <v>BC</v>
          </cell>
          <cell r="S290">
            <v>0</v>
          </cell>
          <cell r="T290">
            <v>0</v>
          </cell>
          <cell r="U290">
            <v>0</v>
          </cell>
          <cell r="V290" t="str">
            <v>V.07.01.03</v>
          </cell>
          <cell r="W290" t="str">
            <v>Giảng viên (hạng III)</v>
          </cell>
          <cell r="X290">
            <v>0</v>
          </cell>
          <cell r="Y290">
            <v>0</v>
          </cell>
          <cell r="Z290" t="str">
            <v>TLĐT + TL ĐTTT</v>
          </cell>
          <cell r="AA290">
            <v>4</v>
          </cell>
          <cell r="AB290">
            <v>0</v>
          </cell>
          <cell r="AC290">
            <v>3.33</v>
          </cell>
          <cell r="AD290">
            <v>0</v>
          </cell>
          <cell r="AE290">
            <v>0</v>
          </cell>
          <cell r="AF290">
            <v>0</v>
          </cell>
          <cell r="AG290">
            <v>0</v>
          </cell>
          <cell r="AH290" t="e">
            <v>#VALUE!</v>
          </cell>
          <cell r="AI290">
            <v>0</v>
          </cell>
          <cell r="AJ290">
            <v>0</v>
          </cell>
          <cell r="AK290">
            <v>0</v>
          </cell>
          <cell r="AL290">
            <v>0</v>
          </cell>
          <cell r="AM290">
            <v>0</v>
          </cell>
          <cell r="AN290">
            <v>0</v>
          </cell>
          <cell r="AO290">
            <v>10</v>
          </cell>
          <cell r="AP290">
            <v>0</v>
          </cell>
          <cell r="AQ290">
            <v>0</v>
          </cell>
          <cell r="AR290">
            <v>0</v>
          </cell>
          <cell r="AS290">
            <v>0</v>
          </cell>
          <cell r="AT290">
            <v>0.33299999999999996</v>
          </cell>
          <cell r="AU290">
            <v>3.6630000000000003</v>
          </cell>
          <cell r="AV290">
            <v>40</v>
          </cell>
          <cell r="AW290">
            <v>0</v>
          </cell>
          <cell r="AX290">
            <v>0</v>
          </cell>
        </row>
        <row r="291">
          <cell r="F291">
            <v>2437</v>
          </cell>
          <cell r="G291" t="str">
            <v>51010000495597</v>
          </cell>
          <cell r="H291" t="str">
            <v>Trung tâm Giáo dục Quốc phòng và An ninh Trường Đại học Vinh</v>
          </cell>
          <cell r="I291" t="str">
            <v>Kỹ - Chiến thuật</v>
          </cell>
          <cell r="J291" t="str">
            <v>Nam</v>
          </cell>
          <cell r="K291">
            <v>1982</v>
          </cell>
          <cell r="L291">
            <v>30068</v>
          </cell>
          <cell r="M291">
            <v>40</v>
          </cell>
          <cell r="N291" t="str">
            <v>Kinh</v>
          </cell>
          <cell r="O291">
            <v>0</v>
          </cell>
          <cell r="P291">
            <v>0</v>
          </cell>
          <cell r="Q291">
            <v>0</v>
          </cell>
          <cell r="R291" t="str">
            <v>BP</v>
          </cell>
          <cell r="S291">
            <v>0</v>
          </cell>
          <cell r="T291">
            <v>0</v>
          </cell>
          <cell r="U291">
            <v>0</v>
          </cell>
          <cell r="V291" t="str">
            <v>V.07.01.03</v>
          </cell>
          <cell r="W291" t="str">
            <v>Giảng viên</v>
          </cell>
          <cell r="X291">
            <v>0</v>
          </cell>
          <cell r="Y291">
            <v>0</v>
          </cell>
          <cell r="Z291">
            <v>0</v>
          </cell>
          <cell r="AA291">
            <v>4</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row>
        <row r="292">
          <cell r="F292">
            <v>2692</v>
          </cell>
          <cell r="G292" t="str">
            <v>51810000827938</v>
          </cell>
          <cell r="H292" t="str">
            <v>Trung tâm Giáo dục Quốc phòng và An ninh Trường Đại học Vinh</v>
          </cell>
          <cell r="I292" t="str">
            <v>Kỹ - Chiến thuật</v>
          </cell>
          <cell r="J292" t="str">
            <v>Nam</v>
          </cell>
          <cell r="K292">
            <v>0</v>
          </cell>
          <cell r="L292">
            <v>0</v>
          </cell>
          <cell r="M292">
            <v>35</v>
          </cell>
          <cell r="N292">
            <v>0</v>
          </cell>
          <cell r="O292">
            <v>44470</v>
          </cell>
          <cell r="P292">
            <v>0</v>
          </cell>
          <cell r="Q292">
            <v>0</v>
          </cell>
          <cell r="R292" t="str">
            <v>BP</v>
          </cell>
          <cell r="S292">
            <v>0</v>
          </cell>
          <cell r="T292">
            <v>0</v>
          </cell>
          <cell r="U292">
            <v>0</v>
          </cell>
          <cell r="V292" t="str">
            <v>V.07.01.03</v>
          </cell>
          <cell r="W292" t="str">
            <v>Giảng viên (hạng III)</v>
          </cell>
          <cell r="X292">
            <v>0</v>
          </cell>
          <cell r="Y292">
            <v>0</v>
          </cell>
          <cell r="Z292">
            <v>0</v>
          </cell>
          <cell r="AA292">
            <v>4</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row>
        <row r="293">
          <cell r="F293">
            <v>1164</v>
          </cell>
          <cell r="G293" t="str">
            <v>51010000306477</v>
          </cell>
          <cell r="H293" t="str">
            <v>Trung tâm Giáo Dục quốc phòng và An Ninh Trường Đại học Vinh</v>
          </cell>
          <cell r="I293" t="str">
            <v>Kỹ - Chiến thuật</v>
          </cell>
          <cell r="J293" t="str">
            <v>Nam</v>
          </cell>
          <cell r="K293">
            <v>1987</v>
          </cell>
          <cell r="L293">
            <v>31929</v>
          </cell>
          <cell r="M293">
            <v>35</v>
          </cell>
          <cell r="N293" t="str">
            <v>Kinh</v>
          </cell>
          <cell r="O293">
            <v>40910</v>
          </cell>
          <cell r="P293">
            <v>43966</v>
          </cell>
          <cell r="Q293" t="str">
            <v>Trường Đại học Vinh</v>
          </cell>
          <cell r="R293" t="str">
            <v>BC</v>
          </cell>
          <cell r="S293">
            <v>0</v>
          </cell>
          <cell r="T293">
            <v>0</v>
          </cell>
          <cell r="U293">
            <v>0</v>
          </cell>
          <cell r="V293" t="str">
            <v>V.07.01.03</v>
          </cell>
          <cell r="W293" t="str">
            <v>Giảng viên (hạng III)</v>
          </cell>
          <cell r="X293">
            <v>0</v>
          </cell>
          <cell r="Y293">
            <v>0</v>
          </cell>
          <cell r="Z293" t="str">
            <v>CT CĐ BP</v>
          </cell>
          <cell r="AA293">
            <v>5</v>
          </cell>
          <cell r="AB293">
            <v>0</v>
          </cell>
          <cell r="AC293">
            <v>3.33</v>
          </cell>
          <cell r="AD293">
            <v>0</v>
          </cell>
          <cell r="AE293">
            <v>0</v>
          </cell>
          <cell r="AF293">
            <v>0</v>
          </cell>
          <cell r="AG293">
            <v>0</v>
          </cell>
          <cell r="AH293" t="e">
            <v>#VALUE!</v>
          </cell>
          <cell r="AI293">
            <v>0</v>
          </cell>
          <cell r="AJ293">
            <v>0</v>
          </cell>
          <cell r="AK293">
            <v>0</v>
          </cell>
          <cell r="AL293">
            <v>0</v>
          </cell>
          <cell r="AM293">
            <v>0</v>
          </cell>
          <cell r="AN293">
            <v>0</v>
          </cell>
          <cell r="AO293">
            <v>9</v>
          </cell>
          <cell r="AP293">
            <v>0</v>
          </cell>
          <cell r="AQ293">
            <v>0</v>
          </cell>
          <cell r="AR293">
            <v>0</v>
          </cell>
          <cell r="AS293">
            <v>0</v>
          </cell>
          <cell r="AT293">
            <v>0.29969999999999997</v>
          </cell>
          <cell r="AU293">
            <v>3.6297000000000001</v>
          </cell>
          <cell r="AV293">
            <v>40</v>
          </cell>
          <cell r="AW293">
            <v>0</v>
          </cell>
          <cell r="AX293">
            <v>0</v>
          </cell>
        </row>
        <row r="294">
          <cell r="F294">
            <v>2438</v>
          </cell>
          <cell r="G294" t="str">
            <v>51010000610406</v>
          </cell>
          <cell r="H294" t="str">
            <v>Trung tâm Giáo dục Quốc phòng và An ninh Trường Đại học Vinh</v>
          </cell>
          <cell r="I294" t="str">
            <v>Kỹ - Chiến thuật</v>
          </cell>
          <cell r="J294" t="str">
            <v>Nam</v>
          </cell>
          <cell r="K294">
            <v>1975</v>
          </cell>
          <cell r="L294">
            <v>27679</v>
          </cell>
          <cell r="M294">
            <v>47</v>
          </cell>
          <cell r="N294" t="str">
            <v>Kinh</v>
          </cell>
          <cell r="O294">
            <v>0</v>
          </cell>
          <cell r="P294">
            <v>0</v>
          </cell>
          <cell r="Q294">
            <v>0</v>
          </cell>
          <cell r="R294" t="str">
            <v>BP</v>
          </cell>
          <cell r="S294">
            <v>0</v>
          </cell>
          <cell r="T294">
            <v>0</v>
          </cell>
          <cell r="U294">
            <v>0</v>
          </cell>
          <cell r="V294" t="str">
            <v>V.07.01.03</v>
          </cell>
          <cell r="W294" t="str">
            <v>Giảng viên</v>
          </cell>
          <cell r="X294">
            <v>0</v>
          </cell>
          <cell r="Y294" t="str">
            <v>Trưởng bộ môn</v>
          </cell>
          <cell r="Z294" t="str">
            <v>Trung tá</v>
          </cell>
          <cell r="AA294">
            <v>5.5</v>
          </cell>
          <cell r="AB294">
            <v>0.4</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0.4</v>
          </cell>
          <cell r="AV294">
            <v>0</v>
          </cell>
          <cell r="AW294">
            <v>0</v>
          </cell>
          <cell r="AX294">
            <v>0</v>
          </cell>
        </row>
        <row r="295">
          <cell r="F295">
            <v>2691</v>
          </cell>
          <cell r="G295" t="str">
            <v>51810000815094</v>
          </cell>
          <cell r="H295" t="str">
            <v>Trung tâm Giáo dục Quốc phòng và An ninh Trường Đại học Vinh</v>
          </cell>
          <cell r="I295" t="str">
            <v>Kỹ - Chiến thuật</v>
          </cell>
          <cell r="J295" t="str">
            <v>Nam</v>
          </cell>
          <cell r="K295">
            <v>0</v>
          </cell>
          <cell r="L295">
            <v>0</v>
          </cell>
          <cell r="M295">
            <v>35</v>
          </cell>
          <cell r="N295">
            <v>0</v>
          </cell>
          <cell r="O295">
            <v>44470</v>
          </cell>
          <cell r="P295">
            <v>0</v>
          </cell>
          <cell r="Q295">
            <v>0</v>
          </cell>
          <cell r="R295" t="str">
            <v>BP</v>
          </cell>
          <cell r="S295">
            <v>0</v>
          </cell>
          <cell r="T295">
            <v>0</v>
          </cell>
          <cell r="U295">
            <v>0</v>
          </cell>
          <cell r="V295" t="str">
            <v>V.07.01.03</v>
          </cell>
          <cell r="W295" t="str">
            <v>Giảng viên (hạng III)</v>
          </cell>
          <cell r="X295">
            <v>0</v>
          </cell>
          <cell r="Y295">
            <v>0</v>
          </cell>
          <cell r="Z295">
            <v>0</v>
          </cell>
          <cell r="AA295">
            <v>4</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row>
        <row r="296">
          <cell r="F296">
            <v>1383</v>
          </cell>
          <cell r="G296" t="str">
            <v>51010000195408</v>
          </cell>
          <cell r="H296" t="str">
            <v>Trung tâm Giáo dục Quốc phòng và An ninh Trường Đại học Vinh</v>
          </cell>
          <cell r="I296" t="str">
            <v>Tổ Quản trị, Dịch vụ</v>
          </cell>
          <cell r="J296" t="str">
            <v>Nữ</v>
          </cell>
          <cell r="K296">
            <v>1983</v>
          </cell>
          <cell r="L296">
            <v>30456</v>
          </cell>
          <cell r="M296">
            <v>39</v>
          </cell>
          <cell r="N296" t="str">
            <v>Kinh</v>
          </cell>
          <cell r="O296">
            <v>40060</v>
          </cell>
          <cell r="P296">
            <v>43824</v>
          </cell>
          <cell r="Q296" t="str">
            <v>Trường Đại học Vinh</v>
          </cell>
          <cell r="R296" t="str">
            <v>BC</v>
          </cell>
          <cell r="S296">
            <v>0</v>
          </cell>
          <cell r="T296">
            <v>0</v>
          </cell>
          <cell r="U296">
            <v>0</v>
          </cell>
          <cell r="V296" t="str">
            <v>13.096</v>
          </cell>
          <cell r="W296" t="str">
            <v>Kỹ thuật viên</v>
          </cell>
          <cell r="X296">
            <v>0</v>
          </cell>
          <cell r="Y296">
            <v>0</v>
          </cell>
          <cell r="Z296">
            <v>0</v>
          </cell>
          <cell r="AA296">
            <v>3.5</v>
          </cell>
          <cell r="AB296">
            <v>0</v>
          </cell>
          <cell r="AC296">
            <v>2.8600000000000003</v>
          </cell>
          <cell r="AD296">
            <v>0</v>
          </cell>
          <cell r="AE296">
            <v>0</v>
          </cell>
          <cell r="AF296">
            <v>0</v>
          </cell>
          <cell r="AG296">
            <v>0</v>
          </cell>
          <cell r="AH296" t="e">
            <v>#VALUE!</v>
          </cell>
          <cell r="AI296">
            <v>0</v>
          </cell>
          <cell r="AJ296">
            <v>0</v>
          </cell>
          <cell r="AK296">
            <v>0</v>
          </cell>
          <cell r="AL296">
            <v>0</v>
          </cell>
          <cell r="AM296">
            <v>0</v>
          </cell>
          <cell r="AN296">
            <v>0</v>
          </cell>
          <cell r="AO296">
            <v>0</v>
          </cell>
          <cell r="AP296">
            <v>0</v>
          </cell>
          <cell r="AQ296">
            <v>0</v>
          </cell>
          <cell r="AR296">
            <v>0</v>
          </cell>
          <cell r="AS296">
            <v>0</v>
          </cell>
          <cell r="AT296">
            <v>0</v>
          </cell>
          <cell r="AU296">
            <v>2.8600000000000003</v>
          </cell>
          <cell r="AV296">
            <v>20</v>
          </cell>
          <cell r="AW296">
            <v>0</v>
          </cell>
          <cell r="AX296">
            <v>0</v>
          </cell>
        </row>
        <row r="297">
          <cell r="F297">
            <v>1142</v>
          </cell>
          <cell r="G297" t="str">
            <v>51010000191594</v>
          </cell>
          <cell r="H297" t="str">
            <v>Trung tâm Giáo dục Thường xuyên</v>
          </cell>
          <cell r="I297" t="str">
            <v>Khoa Kinh tế</v>
          </cell>
          <cell r="J297" t="str">
            <v>Nam</v>
          </cell>
          <cell r="K297">
            <v>1970</v>
          </cell>
          <cell r="L297">
            <v>25678</v>
          </cell>
          <cell r="M297">
            <v>52</v>
          </cell>
          <cell r="N297" t="str">
            <v>Kinh</v>
          </cell>
          <cell r="O297">
            <v>33878</v>
          </cell>
          <cell r="P297">
            <v>33878</v>
          </cell>
          <cell r="Q297" t="str">
            <v>Trường Đại học Sư phạm Vinh</v>
          </cell>
          <cell r="R297" t="str">
            <v>BC</v>
          </cell>
          <cell r="S297">
            <v>0</v>
          </cell>
          <cell r="T297">
            <v>0</v>
          </cell>
          <cell r="U297">
            <v>0</v>
          </cell>
          <cell r="V297" t="str">
            <v>V.07.01.01</v>
          </cell>
          <cell r="W297" t="str">
            <v>Giảng viên cao cấp (hạng I)</v>
          </cell>
          <cell r="X297" t="str">
            <v>Giám đốc</v>
          </cell>
          <cell r="Y297">
            <v>0</v>
          </cell>
          <cell r="Z297">
            <v>0</v>
          </cell>
          <cell r="AA297">
            <v>7</v>
          </cell>
          <cell r="AB297">
            <v>0.5</v>
          </cell>
          <cell r="AC297">
            <v>6.56</v>
          </cell>
          <cell r="AD297">
            <v>0</v>
          </cell>
          <cell r="AE297">
            <v>0</v>
          </cell>
          <cell r="AF297">
            <v>0</v>
          </cell>
          <cell r="AG297">
            <v>0</v>
          </cell>
          <cell r="AH297" t="e">
            <v>#VALUE!</v>
          </cell>
          <cell r="AI297">
            <v>0</v>
          </cell>
          <cell r="AJ297">
            <v>0</v>
          </cell>
          <cell r="AK297">
            <v>0</v>
          </cell>
          <cell r="AL297">
            <v>0</v>
          </cell>
          <cell r="AM297">
            <v>0</v>
          </cell>
          <cell r="AN297">
            <v>0</v>
          </cell>
          <cell r="AO297">
            <v>22</v>
          </cell>
          <cell r="AP297">
            <v>0</v>
          </cell>
          <cell r="AQ297">
            <v>0</v>
          </cell>
          <cell r="AR297">
            <v>0</v>
          </cell>
          <cell r="AS297">
            <v>0</v>
          </cell>
          <cell r="AT297">
            <v>1.5531999999999999</v>
          </cell>
          <cell r="AU297">
            <v>8.6131999999999991</v>
          </cell>
          <cell r="AV297">
            <v>45</v>
          </cell>
          <cell r="AW297">
            <v>0</v>
          </cell>
          <cell r="AX297">
            <v>0</v>
          </cell>
        </row>
        <row r="298">
          <cell r="F298">
            <v>1609</v>
          </cell>
          <cell r="G298" t="str">
            <v>51010000197194</v>
          </cell>
          <cell r="H298" t="str">
            <v>Trung tâm Giáo dục Thường xuyên</v>
          </cell>
          <cell r="I298" t="str">
            <v>Tổ Đào tạo - Tuyển sinh</v>
          </cell>
          <cell r="J298" t="str">
            <v>Nam</v>
          </cell>
          <cell r="K298">
            <v>1970</v>
          </cell>
          <cell r="L298">
            <v>25906</v>
          </cell>
          <cell r="M298">
            <v>52</v>
          </cell>
          <cell r="N298" t="str">
            <v>Kinh</v>
          </cell>
          <cell r="O298">
            <v>34058</v>
          </cell>
          <cell r="P298">
            <v>35495</v>
          </cell>
          <cell r="Q298" t="str">
            <v>Trường Đại học Sư phạm Vinh</v>
          </cell>
          <cell r="R298" t="str">
            <v>BC</v>
          </cell>
          <cell r="S298">
            <v>0</v>
          </cell>
          <cell r="T298">
            <v>0</v>
          </cell>
          <cell r="U298">
            <v>0</v>
          </cell>
          <cell r="V298" t="str">
            <v>01.003</v>
          </cell>
          <cell r="W298" t="str">
            <v>Chuyên viên</v>
          </cell>
          <cell r="X298">
            <v>0</v>
          </cell>
          <cell r="Y298" t="str">
            <v>Tổ trưởng tổ CT</v>
          </cell>
          <cell r="Z298">
            <v>0</v>
          </cell>
          <cell r="AA298">
            <v>4.5</v>
          </cell>
          <cell r="AB298">
            <v>0</v>
          </cell>
          <cell r="AC298">
            <v>4.9800000000000004</v>
          </cell>
          <cell r="AD298">
            <v>0</v>
          </cell>
          <cell r="AE298">
            <v>0</v>
          </cell>
          <cell r="AF298">
            <v>0</v>
          </cell>
          <cell r="AG298">
            <v>0</v>
          </cell>
          <cell r="AH298" t="e">
            <v>#VALUE!</v>
          </cell>
          <cell r="AI298">
            <v>0</v>
          </cell>
          <cell r="AJ298">
            <v>0</v>
          </cell>
          <cell r="AK298">
            <v>0</v>
          </cell>
          <cell r="AL298">
            <v>0</v>
          </cell>
          <cell r="AM298">
            <v>0</v>
          </cell>
          <cell r="AN298">
            <v>0</v>
          </cell>
          <cell r="AO298">
            <v>0</v>
          </cell>
          <cell r="AP298">
            <v>0</v>
          </cell>
          <cell r="AQ298">
            <v>0</v>
          </cell>
          <cell r="AR298">
            <v>0</v>
          </cell>
          <cell r="AS298">
            <v>0</v>
          </cell>
          <cell r="AT298">
            <v>0</v>
          </cell>
          <cell r="AU298">
            <v>4.9800000000000004</v>
          </cell>
          <cell r="AV298">
            <v>20</v>
          </cell>
          <cell r="AW298">
            <v>0.1</v>
          </cell>
          <cell r="AX298">
            <v>0</v>
          </cell>
        </row>
        <row r="299">
          <cell r="F299">
            <v>2326</v>
          </cell>
          <cell r="G299" t="str">
            <v>51010000381377</v>
          </cell>
          <cell r="H299" t="str">
            <v>Trung tâm Giáo dục Thường xuyên</v>
          </cell>
          <cell r="I299" t="str">
            <v>Tổ Hành chính</v>
          </cell>
          <cell r="J299" t="str">
            <v>Nam</v>
          </cell>
          <cell r="K299">
            <v>1990</v>
          </cell>
          <cell r="L299">
            <v>32907</v>
          </cell>
          <cell r="M299">
            <v>32</v>
          </cell>
          <cell r="N299" t="str">
            <v>Kinh</v>
          </cell>
          <cell r="O299">
            <v>0</v>
          </cell>
          <cell r="P299">
            <v>43283</v>
          </cell>
          <cell r="Q299" t="str">
            <v>Trường Đại học Vinh</v>
          </cell>
          <cell r="R299" t="str">
            <v>BC</v>
          </cell>
          <cell r="S299">
            <v>0</v>
          </cell>
          <cell r="T299">
            <v>0</v>
          </cell>
          <cell r="U299">
            <v>0</v>
          </cell>
          <cell r="V299" t="str">
            <v>01.003</v>
          </cell>
          <cell r="W299" t="str">
            <v>Chuyên viên</v>
          </cell>
          <cell r="X299">
            <v>0</v>
          </cell>
          <cell r="Y299">
            <v>0</v>
          </cell>
          <cell r="Z299">
            <v>0</v>
          </cell>
          <cell r="AA299">
            <v>4</v>
          </cell>
          <cell r="AB299">
            <v>0</v>
          </cell>
          <cell r="AC299">
            <v>3</v>
          </cell>
          <cell r="AD299">
            <v>0</v>
          </cell>
          <cell r="AE299">
            <v>0</v>
          </cell>
          <cell r="AF299">
            <v>0</v>
          </cell>
          <cell r="AG299">
            <v>0</v>
          </cell>
          <cell r="AH299" t="e">
            <v>#VALUE!</v>
          </cell>
          <cell r="AI299">
            <v>0</v>
          </cell>
          <cell r="AJ299">
            <v>0</v>
          </cell>
          <cell r="AK299">
            <v>0</v>
          </cell>
          <cell r="AL299">
            <v>0</v>
          </cell>
          <cell r="AM299">
            <v>0</v>
          </cell>
          <cell r="AN299">
            <v>0</v>
          </cell>
          <cell r="AO299">
            <v>0</v>
          </cell>
          <cell r="AP299">
            <v>0</v>
          </cell>
          <cell r="AQ299">
            <v>0</v>
          </cell>
          <cell r="AR299">
            <v>0</v>
          </cell>
          <cell r="AS299">
            <v>0</v>
          </cell>
          <cell r="AT299">
            <v>0</v>
          </cell>
          <cell r="AU299">
            <v>3</v>
          </cell>
          <cell r="AV299">
            <v>20</v>
          </cell>
          <cell r="AW299">
            <v>0</v>
          </cell>
          <cell r="AX299">
            <v>0</v>
          </cell>
        </row>
        <row r="300">
          <cell r="F300">
            <v>1936</v>
          </cell>
          <cell r="G300" t="str">
            <v>51010000195897</v>
          </cell>
          <cell r="H300" t="str">
            <v>Trung tâm Giáo dục Thường xuyên</v>
          </cell>
          <cell r="I300">
            <v>0</v>
          </cell>
          <cell r="J300" t="str">
            <v>Nữ</v>
          </cell>
          <cell r="K300">
            <v>1979</v>
          </cell>
          <cell r="L300">
            <v>29190</v>
          </cell>
          <cell r="M300">
            <v>43</v>
          </cell>
          <cell r="N300" t="str">
            <v>Kinh</v>
          </cell>
          <cell r="O300">
            <v>38992</v>
          </cell>
          <cell r="P300">
            <v>39995</v>
          </cell>
          <cell r="Q300" t="str">
            <v>Trường Đại học Vinh</v>
          </cell>
          <cell r="R300" t="str">
            <v>BC</v>
          </cell>
          <cell r="S300">
            <v>0</v>
          </cell>
          <cell r="T300">
            <v>0</v>
          </cell>
          <cell r="U300">
            <v>0</v>
          </cell>
          <cell r="V300" t="str">
            <v>13.096</v>
          </cell>
          <cell r="W300" t="str">
            <v>Kỹ thuật viên</v>
          </cell>
          <cell r="X300">
            <v>0</v>
          </cell>
          <cell r="Y300">
            <v>0</v>
          </cell>
          <cell r="Z300">
            <v>0</v>
          </cell>
          <cell r="AA300">
            <v>3.5</v>
          </cell>
          <cell r="AB300">
            <v>0</v>
          </cell>
          <cell r="AC300">
            <v>3.0600000000000005</v>
          </cell>
          <cell r="AD300">
            <v>0</v>
          </cell>
          <cell r="AE300">
            <v>0</v>
          </cell>
          <cell r="AF300">
            <v>0</v>
          </cell>
          <cell r="AG300">
            <v>0</v>
          </cell>
          <cell r="AH300" t="e">
            <v>#VALUE!</v>
          </cell>
          <cell r="AI300">
            <v>0</v>
          </cell>
          <cell r="AJ300">
            <v>0</v>
          </cell>
          <cell r="AK300">
            <v>0</v>
          </cell>
          <cell r="AL300">
            <v>0</v>
          </cell>
          <cell r="AM300">
            <v>0</v>
          </cell>
          <cell r="AN300">
            <v>0</v>
          </cell>
          <cell r="AO300">
            <v>0</v>
          </cell>
          <cell r="AP300">
            <v>0</v>
          </cell>
          <cell r="AQ300">
            <v>0</v>
          </cell>
          <cell r="AR300">
            <v>0</v>
          </cell>
          <cell r="AS300">
            <v>0</v>
          </cell>
          <cell r="AT300">
            <v>0</v>
          </cell>
          <cell r="AU300">
            <v>3.0600000000000005</v>
          </cell>
          <cell r="AV300">
            <v>20</v>
          </cell>
          <cell r="AW300">
            <v>0</v>
          </cell>
          <cell r="AX300">
            <v>0</v>
          </cell>
        </row>
        <row r="301">
          <cell r="F301">
            <v>1660</v>
          </cell>
          <cell r="G301" t="str">
            <v>51010000186961</v>
          </cell>
          <cell r="H301" t="str">
            <v>Trung tâm Giáo dục Thường xuyên</v>
          </cell>
          <cell r="I301">
            <v>0</v>
          </cell>
          <cell r="J301" t="str">
            <v>Nam</v>
          </cell>
          <cell r="K301">
            <v>1972</v>
          </cell>
          <cell r="L301">
            <v>26362</v>
          </cell>
          <cell r="M301">
            <v>50</v>
          </cell>
          <cell r="N301" t="str">
            <v>Kinh</v>
          </cell>
          <cell r="O301">
            <v>39780</v>
          </cell>
          <cell r="P301" t="str">
            <v xml:space="preserve">  -   -</v>
          </cell>
          <cell r="Q301">
            <v>0</v>
          </cell>
          <cell r="R301" t="str">
            <v>BC</v>
          </cell>
          <cell r="S301">
            <v>0</v>
          </cell>
          <cell r="T301">
            <v>0</v>
          </cell>
          <cell r="U301">
            <v>0</v>
          </cell>
          <cell r="V301" t="str">
            <v>06.031</v>
          </cell>
          <cell r="W301" t="str">
            <v>Kế toán viên</v>
          </cell>
          <cell r="X301" t="str">
            <v>Phó Trưởng phòng</v>
          </cell>
          <cell r="Y301">
            <v>0</v>
          </cell>
          <cell r="Z301" t="str">
            <v>Bí thư CB</v>
          </cell>
          <cell r="AA301">
            <v>6</v>
          </cell>
          <cell r="AB301">
            <v>0.4</v>
          </cell>
          <cell r="AC301">
            <v>4.9800000000000004</v>
          </cell>
          <cell r="AD301">
            <v>0</v>
          </cell>
          <cell r="AE301">
            <v>0</v>
          </cell>
          <cell r="AF301">
            <v>0</v>
          </cell>
          <cell r="AG301">
            <v>0</v>
          </cell>
          <cell r="AH301" t="e">
            <v>#VALUE!</v>
          </cell>
          <cell r="AI301">
            <v>0</v>
          </cell>
          <cell r="AJ301">
            <v>0</v>
          </cell>
          <cell r="AK301">
            <v>0</v>
          </cell>
          <cell r="AL301">
            <v>0</v>
          </cell>
          <cell r="AM301">
            <v>0</v>
          </cell>
          <cell r="AN301">
            <v>0</v>
          </cell>
          <cell r="AO301">
            <v>0</v>
          </cell>
          <cell r="AP301">
            <v>0</v>
          </cell>
          <cell r="AQ301">
            <v>0</v>
          </cell>
          <cell r="AR301">
            <v>0</v>
          </cell>
          <cell r="AS301">
            <v>0</v>
          </cell>
          <cell r="AT301">
            <v>0</v>
          </cell>
          <cell r="AU301">
            <v>5.3800000000000008</v>
          </cell>
          <cell r="AV301">
            <v>20</v>
          </cell>
          <cell r="AW301">
            <v>0</v>
          </cell>
          <cell r="AX301">
            <v>0</v>
          </cell>
        </row>
        <row r="302">
          <cell r="F302">
            <v>2372</v>
          </cell>
          <cell r="G302" t="str">
            <v>51010000588196</v>
          </cell>
          <cell r="H302" t="str">
            <v>Trung tâm Giáo dục Thường xuyên</v>
          </cell>
          <cell r="I302">
            <v>0</v>
          </cell>
          <cell r="J302" t="str">
            <v>Nữ</v>
          </cell>
          <cell r="K302">
            <v>1991</v>
          </cell>
          <cell r="L302">
            <v>33294</v>
          </cell>
          <cell r="M302">
            <v>31</v>
          </cell>
          <cell r="N302" t="str">
            <v>Kinh</v>
          </cell>
          <cell r="O302">
            <v>42186</v>
          </cell>
          <cell r="P302">
            <v>43283</v>
          </cell>
          <cell r="Q302" t="str">
            <v>Trường Đại học Vinh</v>
          </cell>
          <cell r="R302" t="str">
            <v>BC</v>
          </cell>
          <cell r="S302">
            <v>0</v>
          </cell>
          <cell r="T302">
            <v>0</v>
          </cell>
          <cell r="U302">
            <v>0</v>
          </cell>
          <cell r="V302" t="str">
            <v>01.003</v>
          </cell>
          <cell r="W302" t="str">
            <v>Chuyên viên</v>
          </cell>
          <cell r="X302">
            <v>0</v>
          </cell>
          <cell r="Y302">
            <v>0</v>
          </cell>
          <cell r="Z302">
            <v>0</v>
          </cell>
          <cell r="AA302">
            <v>4</v>
          </cell>
          <cell r="AB302">
            <v>0</v>
          </cell>
          <cell r="AC302">
            <v>2.67</v>
          </cell>
          <cell r="AD302">
            <v>0</v>
          </cell>
          <cell r="AE302">
            <v>0</v>
          </cell>
          <cell r="AF302">
            <v>0</v>
          </cell>
          <cell r="AG302">
            <v>0</v>
          </cell>
          <cell r="AH302" t="e">
            <v>#VALUE!</v>
          </cell>
          <cell r="AI302">
            <v>0</v>
          </cell>
          <cell r="AJ302">
            <v>0</v>
          </cell>
          <cell r="AK302">
            <v>0</v>
          </cell>
          <cell r="AL302">
            <v>0</v>
          </cell>
          <cell r="AM302">
            <v>0</v>
          </cell>
          <cell r="AN302">
            <v>0</v>
          </cell>
          <cell r="AO302">
            <v>0</v>
          </cell>
          <cell r="AP302">
            <v>0</v>
          </cell>
          <cell r="AQ302">
            <v>0</v>
          </cell>
          <cell r="AR302">
            <v>0</v>
          </cell>
          <cell r="AS302">
            <v>0</v>
          </cell>
          <cell r="AT302">
            <v>0</v>
          </cell>
          <cell r="AU302">
            <v>2.67</v>
          </cell>
          <cell r="AV302">
            <v>20</v>
          </cell>
          <cell r="AW302">
            <v>0</v>
          </cell>
          <cell r="AX302">
            <v>0</v>
          </cell>
        </row>
        <row r="303">
          <cell r="F303">
            <v>2612</v>
          </cell>
          <cell r="G303" t="str">
            <v>51010000490228</v>
          </cell>
          <cell r="H303" t="str">
            <v>Trung tâm Giáo dục Thường xuyên</v>
          </cell>
          <cell r="I303">
            <v>0</v>
          </cell>
          <cell r="J303" t="str">
            <v>Nam</v>
          </cell>
          <cell r="K303">
            <v>1980</v>
          </cell>
          <cell r="L303">
            <v>29342</v>
          </cell>
          <cell r="M303">
            <v>42</v>
          </cell>
          <cell r="N303" t="str">
            <v>Kinh</v>
          </cell>
          <cell r="O303">
            <v>43831</v>
          </cell>
          <cell r="P303">
            <v>43966</v>
          </cell>
          <cell r="Q303" t="str">
            <v>Trường Đại học Vinh</v>
          </cell>
          <cell r="R303" t="str">
            <v>BC</v>
          </cell>
          <cell r="S303">
            <v>0</v>
          </cell>
          <cell r="T303">
            <v>0</v>
          </cell>
          <cell r="U303">
            <v>0</v>
          </cell>
          <cell r="V303" t="str">
            <v>01.003</v>
          </cell>
          <cell r="W303" t="str">
            <v>Chuyên viên</v>
          </cell>
          <cell r="X303">
            <v>0</v>
          </cell>
          <cell r="Y303">
            <v>0</v>
          </cell>
          <cell r="Z303">
            <v>0</v>
          </cell>
          <cell r="AA303">
            <v>4</v>
          </cell>
          <cell r="AB303">
            <v>0</v>
          </cell>
          <cell r="AC303">
            <v>3.33</v>
          </cell>
          <cell r="AD303">
            <v>0</v>
          </cell>
          <cell r="AE303">
            <v>0</v>
          </cell>
          <cell r="AF303">
            <v>0</v>
          </cell>
          <cell r="AG303">
            <v>0</v>
          </cell>
          <cell r="AH303" t="e">
            <v>#VALUE!</v>
          </cell>
          <cell r="AI303">
            <v>0</v>
          </cell>
          <cell r="AJ303">
            <v>0</v>
          </cell>
          <cell r="AK303">
            <v>0</v>
          </cell>
          <cell r="AL303">
            <v>0</v>
          </cell>
          <cell r="AM303">
            <v>0</v>
          </cell>
          <cell r="AN303">
            <v>0</v>
          </cell>
          <cell r="AO303">
            <v>0</v>
          </cell>
          <cell r="AP303">
            <v>0</v>
          </cell>
          <cell r="AQ303">
            <v>0</v>
          </cell>
          <cell r="AR303">
            <v>0</v>
          </cell>
          <cell r="AS303">
            <v>0</v>
          </cell>
          <cell r="AT303">
            <v>0</v>
          </cell>
          <cell r="AU303">
            <v>3.33</v>
          </cell>
          <cell r="AV303">
            <v>20</v>
          </cell>
          <cell r="AW303">
            <v>0</v>
          </cell>
          <cell r="AX303">
            <v>0</v>
          </cell>
        </row>
        <row r="304">
          <cell r="F304">
            <v>1646</v>
          </cell>
          <cell r="G304" t="str">
            <v>51010000187292</v>
          </cell>
          <cell r="H304" t="str">
            <v>Trung tâm Giáo dục Thường xuyên</v>
          </cell>
          <cell r="I304">
            <v>0</v>
          </cell>
          <cell r="J304" t="str">
            <v>Nam</v>
          </cell>
          <cell r="K304">
            <v>1974</v>
          </cell>
          <cell r="L304">
            <v>27369</v>
          </cell>
          <cell r="M304">
            <v>48</v>
          </cell>
          <cell r="N304" t="str">
            <v>Kinh</v>
          </cell>
          <cell r="O304">
            <v>35065</v>
          </cell>
          <cell r="P304">
            <v>35065</v>
          </cell>
          <cell r="Q304" t="str">
            <v>Trường Đại học Sư phạm Vinh</v>
          </cell>
          <cell r="R304" t="str">
            <v>BC</v>
          </cell>
          <cell r="S304">
            <v>0</v>
          </cell>
          <cell r="T304">
            <v>0</v>
          </cell>
          <cell r="U304">
            <v>0</v>
          </cell>
          <cell r="V304" t="str">
            <v>01.002</v>
          </cell>
          <cell r="W304" t="str">
            <v>Chuyên viên chính</v>
          </cell>
          <cell r="X304" t="str">
            <v>Phó Giám đốc</v>
          </cell>
          <cell r="Y304">
            <v>0</v>
          </cell>
          <cell r="Z304">
            <v>0</v>
          </cell>
          <cell r="AA304">
            <v>6</v>
          </cell>
          <cell r="AB304">
            <v>0.4</v>
          </cell>
          <cell r="AC304">
            <v>5.08</v>
          </cell>
          <cell r="AD304">
            <v>0</v>
          </cell>
          <cell r="AE304">
            <v>0</v>
          </cell>
          <cell r="AF304">
            <v>0</v>
          </cell>
          <cell r="AG304">
            <v>0</v>
          </cell>
          <cell r="AH304" t="e">
            <v>#VALUE!</v>
          </cell>
          <cell r="AI304">
            <v>0</v>
          </cell>
          <cell r="AJ304">
            <v>0</v>
          </cell>
          <cell r="AK304">
            <v>0</v>
          </cell>
          <cell r="AL304">
            <v>0</v>
          </cell>
          <cell r="AM304">
            <v>0</v>
          </cell>
          <cell r="AN304">
            <v>0</v>
          </cell>
          <cell r="AO304">
            <v>0</v>
          </cell>
          <cell r="AP304">
            <v>0</v>
          </cell>
          <cell r="AQ304">
            <v>0</v>
          </cell>
          <cell r="AR304">
            <v>0</v>
          </cell>
          <cell r="AS304">
            <v>0</v>
          </cell>
          <cell r="AT304">
            <v>0</v>
          </cell>
          <cell r="AU304">
            <v>5.48</v>
          </cell>
          <cell r="AV304">
            <v>20</v>
          </cell>
          <cell r="AW304">
            <v>0</v>
          </cell>
          <cell r="AX304">
            <v>0</v>
          </cell>
        </row>
        <row r="305">
          <cell r="F305">
            <v>2047</v>
          </cell>
          <cell r="G305" t="str">
            <v>51010000384358</v>
          </cell>
          <cell r="H305" t="str">
            <v>Trung tâm Giáo dục Thường xuyên</v>
          </cell>
          <cell r="I305">
            <v>0</v>
          </cell>
          <cell r="J305" t="str">
            <v>Nam</v>
          </cell>
          <cell r="K305">
            <v>1986</v>
          </cell>
          <cell r="L305">
            <v>31448</v>
          </cell>
          <cell r="M305">
            <v>36</v>
          </cell>
          <cell r="N305" t="str">
            <v>Kinh</v>
          </cell>
          <cell r="O305">
            <v>41289</v>
          </cell>
          <cell r="P305">
            <v>43966</v>
          </cell>
          <cell r="Q305" t="str">
            <v>Trường Đại học Vinh</v>
          </cell>
          <cell r="R305" t="str">
            <v>BC</v>
          </cell>
          <cell r="S305">
            <v>0</v>
          </cell>
          <cell r="T305">
            <v>0</v>
          </cell>
          <cell r="U305">
            <v>0</v>
          </cell>
          <cell r="V305" t="str">
            <v>01.003</v>
          </cell>
          <cell r="W305" t="str">
            <v>Chuyên viên</v>
          </cell>
          <cell r="X305">
            <v>0</v>
          </cell>
          <cell r="Y305">
            <v>0</v>
          </cell>
          <cell r="Z305">
            <v>0</v>
          </cell>
          <cell r="AA305">
            <v>4</v>
          </cell>
          <cell r="AB305">
            <v>0</v>
          </cell>
          <cell r="AC305">
            <v>3</v>
          </cell>
          <cell r="AD305">
            <v>0</v>
          </cell>
          <cell r="AE305">
            <v>0</v>
          </cell>
          <cell r="AF305">
            <v>0</v>
          </cell>
          <cell r="AG305">
            <v>0</v>
          </cell>
          <cell r="AH305" t="e">
            <v>#VALUE!</v>
          </cell>
          <cell r="AI305">
            <v>0</v>
          </cell>
          <cell r="AJ305">
            <v>0</v>
          </cell>
          <cell r="AK305">
            <v>0</v>
          </cell>
          <cell r="AL305">
            <v>0</v>
          </cell>
          <cell r="AM305">
            <v>0</v>
          </cell>
          <cell r="AN305">
            <v>0</v>
          </cell>
          <cell r="AO305">
            <v>0</v>
          </cell>
          <cell r="AP305">
            <v>0</v>
          </cell>
          <cell r="AQ305">
            <v>0</v>
          </cell>
          <cell r="AR305">
            <v>0</v>
          </cell>
          <cell r="AS305">
            <v>0</v>
          </cell>
          <cell r="AT305">
            <v>0</v>
          </cell>
          <cell r="AU305">
            <v>3</v>
          </cell>
          <cell r="AV305">
            <v>20</v>
          </cell>
          <cell r="AW305">
            <v>0</v>
          </cell>
          <cell r="AX305">
            <v>0</v>
          </cell>
        </row>
        <row r="306">
          <cell r="F306">
            <v>2460</v>
          </cell>
          <cell r="G306" t="str">
            <v>51010000796227</v>
          </cell>
          <cell r="H306" t="str">
            <v>Văn phòng đại diện tại tỉnh Thanh Hóa</v>
          </cell>
          <cell r="I306">
            <v>0</v>
          </cell>
          <cell r="J306" t="str">
            <v>Nam</v>
          </cell>
          <cell r="K306">
            <v>1978</v>
          </cell>
          <cell r="L306">
            <v>28701</v>
          </cell>
          <cell r="M306">
            <v>44</v>
          </cell>
          <cell r="N306" t="str">
            <v>Kinh</v>
          </cell>
          <cell r="O306">
            <v>0</v>
          </cell>
          <cell r="P306">
            <v>43824</v>
          </cell>
          <cell r="Q306" t="str">
            <v>Trường Đại học Vinh</v>
          </cell>
          <cell r="R306" t="str">
            <v>BC</v>
          </cell>
          <cell r="S306">
            <v>0</v>
          </cell>
          <cell r="T306">
            <v>0</v>
          </cell>
          <cell r="U306">
            <v>0</v>
          </cell>
          <cell r="V306" t="str">
            <v>01.003</v>
          </cell>
          <cell r="W306" t="str">
            <v>Chuyên viên</v>
          </cell>
          <cell r="X306" t="str">
            <v>Trưởng VP đại diện</v>
          </cell>
          <cell r="Y306">
            <v>0</v>
          </cell>
          <cell r="Z306" t="str">
            <v>CT CĐ BP</v>
          </cell>
          <cell r="AA306">
            <v>6</v>
          </cell>
          <cell r="AB306">
            <v>0.5</v>
          </cell>
          <cell r="AC306">
            <v>3.99</v>
          </cell>
          <cell r="AD306">
            <v>0</v>
          </cell>
          <cell r="AE306">
            <v>0</v>
          </cell>
          <cell r="AF306">
            <v>0</v>
          </cell>
          <cell r="AG306">
            <v>0</v>
          </cell>
          <cell r="AH306" t="e">
            <v>#VALUE!</v>
          </cell>
          <cell r="AI306">
            <v>0</v>
          </cell>
          <cell r="AJ306">
            <v>0</v>
          </cell>
          <cell r="AK306">
            <v>0</v>
          </cell>
          <cell r="AL306">
            <v>0</v>
          </cell>
          <cell r="AM306">
            <v>0</v>
          </cell>
          <cell r="AN306">
            <v>0</v>
          </cell>
          <cell r="AO306">
            <v>0</v>
          </cell>
          <cell r="AP306">
            <v>0</v>
          </cell>
          <cell r="AQ306">
            <v>0</v>
          </cell>
          <cell r="AR306">
            <v>0</v>
          </cell>
          <cell r="AS306">
            <v>0</v>
          </cell>
          <cell r="AT306">
            <v>0</v>
          </cell>
          <cell r="AU306">
            <v>4.49</v>
          </cell>
          <cell r="AV306">
            <v>20</v>
          </cell>
          <cell r="AW306">
            <v>0</v>
          </cell>
          <cell r="AX306">
            <v>0</v>
          </cell>
        </row>
        <row r="307">
          <cell r="F307">
            <v>1027</v>
          </cell>
          <cell r="G307" t="str">
            <v>51010000192162</v>
          </cell>
          <cell r="H307" t="str">
            <v>Trung tâm Kiểm định chất lượng giáo dục - Trường Đại học Vinh</v>
          </cell>
          <cell r="I307" t="str">
            <v>Điện tử, truyền thông</v>
          </cell>
          <cell r="J307" t="str">
            <v>Nữ</v>
          </cell>
          <cell r="K307">
            <v>1980</v>
          </cell>
          <cell r="L307">
            <v>29333</v>
          </cell>
          <cell r="M307">
            <v>42</v>
          </cell>
          <cell r="N307" t="str">
            <v>Kinh</v>
          </cell>
          <cell r="O307">
            <v>37879</v>
          </cell>
          <cell r="P307">
            <v>38587</v>
          </cell>
          <cell r="Q307" t="str">
            <v>Trường Đại học Vinh</v>
          </cell>
          <cell r="R307" t="str">
            <v>BC</v>
          </cell>
          <cell r="S307">
            <v>0</v>
          </cell>
          <cell r="T307">
            <v>0</v>
          </cell>
          <cell r="U307">
            <v>0</v>
          </cell>
          <cell r="V307" t="str">
            <v>V.07.01.03</v>
          </cell>
          <cell r="W307" t="str">
            <v>Giảng viên (hạng III)</v>
          </cell>
          <cell r="X307">
            <v>0</v>
          </cell>
          <cell r="Y307">
            <v>0</v>
          </cell>
          <cell r="Z307">
            <v>0</v>
          </cell>
          <cell r="AA307">
            <v>4</v>
          </cell>
          <cell r="AB307">
            <v>0</v>
          </cell>
          <cell r="AC307">
            <v>3.99</v>
          </cell>
          <cell r="AD307">
            <v>0</v>
          </cell>
          <cell r="AE307">
            <v>0</v>
          </cell>
          <cell r="AF307">
            <v>0</v>
          </cell>
          <cell r="AG307">
            <v>0</v>
          </cell>
          <cell r="AH307" t="e">
            <v>#VALUE!</v>
          </cell>
          <cell r="AI307">
            <v>0</v>
          </cell>
          <cell r="AJ307">
            <v>0</v>
          </cell>
          <cell r="AK307">
            <v>0</v>
          </cell>
          <cell r="AL307">
            <v>0</v>
          </cell>
          <cell r="AM307">
            <v>0</v>
          </cell>
          <cell r="AN307">
            <v>0</v>
          </cell>
          <cell r="AO307">
            <v>17</v>
          </cell>
          <cell r="AP307">
            <v>0</v>
          </cell>
          <cell r="AQ307">
            <v>0</v>
          </cell>
          <cell r="AR307">
            <v>0</v>
          </cell>
          <cell r="AS307">
            <v>0</v>
          </cell>
          <cell r="AT307">
            <v>0.67830000000000001</v>
          </cell>
          <cell r="AU307">
            <v>4.6683000000000003</v>
          </cell>
          <cell r="AV307">
            <v>20</v>
          </cell>
          <cell r="AW307">
            <v>0</v>
          </cell>
          <cell r="AX307">
            <v>0</v>
          </cell>
        </row>
        <row r="308">
          <cell r="F308">
            <v>1207</v>
          </cell>
          <cell r="G308" t="str">
            <v>51010000197121</v>
          </cell>
          <cell r="H308" t="str">
            <v>Trung tâm Kiểm định chất lượng giáo dục - Trường Đại học Vinh</v>
          </cell>
          <cell r="I308" t="str">
            <v>Khoa Hóa học</v>
          </cell>
          <cell r="J308" t="str">
            <v>Nam</v>
          </cell>
          <cell r="K308">
            <v>1980</v>
          </cell>
          <cell r="L308">
            <v>29353</v>
          </cell>
          <cell r="M308">
            <v>42</v>
          </cell>
          <cell r="N308" t="str">
            <v>Kinh</v>
          </cell>
          <cell r="O308">
            <v>38443</v>
          </cell>
          <cell r="P308">
            <v>38924</v>
          </cell>
          <cell r="Q308" t="str">
            <v>Trường Đại học Vinh</v>
          </cell>
          <cell r="R308" t="str">
            <v>BC</v>
          </cell>
          <cell r="S308">
            <v>0</v>
          </cell>
          <cell r="T308">
            <v>0</v>
          </cell>
          <cell r="U308">
            <v>0</v>
          </cell>
          <cell r="V308" t="str">
            <v>V.07.01.03</v>
          </cell>
          <cell r="W308" t="str">
            <v>Giảng viên (hạng III)</v>
          </cell>
          <cell r="X308">
            <v>0</v>
          </cell>
          <cell r="Y308">
            <v>0</v>
          </cell>
          <cell r="Z308">
            <v>0</v>
          </cell>
          <cell r="AA308">
            <v>4</v>
          </cell>
          <cell r="AB308">
            <v>0</v>
          </cell>
          <cell r="AC308">
            <v>4.32</v>
          </cell>
          <cell r="AD308">
            <v>0</v>
          </cell>
          <cell r="AE308">
            <v>0</v>
          </cell>
          <cell r="AF308">
            <v>0</v>
          </cell>
          <cell r="AG308">
            <v>0</v>
          </cell>
          <cell r="AH308" t="e">
            <v>#VALUE!</v>
          </cell>
          <cell r="AI308">
            <v>0</v>
          </cell>
          <cell r="AJ308">
            <v>0</v>
          </cell>
          <cell r="AK308">
            <v>0</v>
          </cell>
          <cell r="AL308">
            <v>0</v>
          </cell>
          <cell r="AM308">
            <v>0</v>
          </cell>
          <cell r="AN308">
            <v>0</v>
          </cell>
          <cell r="AO308">
            <v>15</v>
          </cell>
          <cell r="AP308">
            <v>16</v>
          </cell>
          <cell r="AQ308" t="str">
            <v>1678/QĐ-ĐHV</v>
          </cell>
          <cell r="AR308">
            <v>44652</v>
          </cell>
          <cell r="AS308">
            <v>44652</v>
          </cell>
          <cell r="AT308">
            <v>0.64800000000000013</v>
          </cell>
          <cell r="AU308">
            <v>4.968</v>
          </cell>
          <cell r="AV308">
            <v>40</v>
          </cell>
          <cell r="AW308">
            <v>0</v>
          </cell>
          <cell r="AX308">
            <v>0</v>
          </cell>
        </row>
        <row r="309">
          <cell r="F309">
            <v>1820</v>
          </cell>
          <cell r="G309" t="str">
            <v>0101000762135</v>
          </cell>
          <cell r="H309" t="str">
            <v>Trung tâm Kiểm định chất lượng giáo dục - Trường Đại học Vinh</v>
          </cell>
          <cell r="I309" t="str">
            <v>Khoa Sinh học</v>
          </cell>
          <cell r="J309" t="str">
            <v>Nam</v>
          </cell>
          <cell r="K309">
            <v>1966</v>
          </cell>
          <cell r="L309">
            <v>24328</v>
          </cell>
          <cell r="M309">
            <v>56</v>
          </cell>
          <cell r="N309" t="str">
            <v>Kinh</v>
          </cell>
          <cell r="O309">
            <v>32406</v>
          </cell>
          <cell r="P309">
            <v>32406</v>
          </cell>
          <cell r="Q309" t="str">
            <v>Trường Đại học Sư phạm Vinh</v>
          </cell>
          <cell r="R309" t="str">
            <v>BC</v>
          </cell>
          <cell r="S309">
            <v>0</v>
          </cell>
          <cell r="T309">
            <v>0</v>
          </cell>
          <cell r="U309">
            <v>0</v>
          </cell>
          <cell r="V309" t="str">
            <v>V.07.01.02</v>
          </cell>
          <cell r="W309" t="str">
            <v>Giảng viên chính (hạng II)</v>
          </cell>
          <cell r="X309" t="str">
            <v>Giám đốc</v>
          </cell>
          <cell r="Y309">
            <v>0</v>
          </cell>
          <cell r="Z309" t="str">
            <v>Bí thư CB</v>
          </cell>
          <cell r="AA309">
            <v>7</v>
          </cell>
          <cell r="AB309">
            <v>0.5</v>
          </cell>
          <cell r="AC309">
            <v>5.76</v>
          </cell>
          <cell r="AD309">
            <v>0</v>
          </cell>
          <cell r="AE309">
            <v>0</v>
          </cell>
          <cell r="AF309">
            <v>0</v>
          </cell>
          <cell r="AG309">
            <v>0</v>
          </cell>
          <cell r="AH309" t="e">
            <v>#VALUE!</v>
          </cell>
          <cell r="AI309">
            <v>0</v>
          </cell>
          <cell r="AJ309">
            <v>0</v>
          </cell>
          <cell r="AK309">
            <v>0</v>
          </cell>
          <cell r="AL309">
            <v>0</v>
          </cell>
          <cell r="AM309">
            <v>0</v>
          </cell>
          <cell r="AN309">
            <v>0</v>
          </cell>
          <cell r="AO309">
            <v>26</v>
          </cell>
          <cell r="AP309">
            <v>0</v>
          </cell>
          <cell r="AQ309">
            <v>0</v>
          </cell>
          <cell r="AR309">
            <v>0</v>
          </cell>
          <cell r="AS309">
            <v>0</v>
          </cell>
          <cell r="AT309">
            <v>1.6275999999999999</v>
          </cell>
          <cell r="AU309">
            <v>7.8875999999999999</v>
          </cell>
          <cell r="AV309">
            <v>40</v>
          </cell>
          <cell r="AW309">
            <v>0</v>
          </cell>
          <cell r="AX309">
            <v>0</v>
          </cell>
        </row>
        <row r="310">
          <cell r="F310">
            <v>1826</v>
          </cell>
          <cell r="G310" t="str">
            <v>51010000197422</v>
          </cell>
          <cell r="H310" t="str">
            <v>Trung tâm Kiểm định chất lượng giáo dục - Trường Đại học Vinh</v>
          </cell>
          <cell r="I310" t="str">
            <v>Khoa Tâm lý - Giáo dục</v>
          </cell>
          <cell r="J310" t="str">
            <v>Nam</v>
          </cell>
          <cell r="K310">
            <v>1978</v>
          </cell>
          <cell r="L310">
            <v>28680</v>
          </cell>
          <cell r="M310">
            <v>44</v>
          </cell>
          <cell r="N310" t="str">
            <v>Kinh</v>
          </cell>
          <cell r="O310">
            <v>39234</v>
          </cell>
          <cell r="P310">
            <v>39995</v>
          </cell>
          <cell r="Q310" t="str">
            <v>Trường Đại học Vinh</v>
          </cell>
          <cell r="R310" t="str">
            <v>BC</v>
          </cell>
          <cell r="S310">
            <v>0</v>
          </cell>
          <cell r="T310">
            <v>0</v>
          </cell>
          <cell r="U310">
            <v>0</v>
          </cell>
          <cell r="V310" t="str">
            <v>V.07.01.03</v>
          </cell>
          <cell r="W310" t="str">
            <v>Giảng viên (hạng III)</v>
          </cell>
          <cell r="X310">
            <v>0</v>
          </cell>
          <cell r="Y310">
            <v>0</v>
          </cell>
          <cell r="Z310">
            <v>0</v>
          </cell>
          <cell r="AA310">
            <v>4</v>
          </cell>
          <cell r="AB310">
            <v>0</v>
          </cell>
          <cell r="AC310">
            <v>3.66</v>
          </cell>
          <cell r="AD310">
            <v>0</v>
          </cell>
          <cell r="AE310">
            <v>0</v>
          </cell>
          <cell r="AF310">
            <v>0</v>
          </cell>
          <cell r="AG310">
            <v>0</v>
          </cell>
          <cell r="AH310" t="e">
            <v>#VALUE!</v>
          </cell>
          <cell r="AI310">
            <v>0</v>
          </cell>
          <cell r="AJ310">
            <v>0</v>
          </cell>
          <cell r="AK310">
            <v>0</v>
          </cell>
          <cell r="AL310">
            <v>0</v>
          </cell>
          <cell r="AM310">
            <v>0</v>
          </cell>
          <cell r="AN310">
            <v>0</v>
          </cell>
          <cell r="AO310">
            <v>0</v>
          </cell>
          <cell r="AP310">
            <v>0</v>
          </cell>
          <cell r="AQ310">
            <v>0</v>
          </cell>
          <cell r="AR310">
            <v>0</v>
          </cell>
          <cell r="AS310">
            <v>0</v>
          </cell>
          <cell r="AT310">
            <v>0</v>
          </cell>
          <cell r="AU310">
            <v>3.66</v>
          </cell>
          <cell r="AV310">
            <v>40</v>
          </cell>
          <cell r="AW310">
            <v>0</v>
          </cell>
          <cell r="AX310">
            <v>0</v>
          </cell>
        </row>
        <row r="311">
          <cell r="F311">
            <v>1825</v>
          </cell>
          <cell r="G311" t="str">
            <v>51010000197316</v>
          </cell>
          <cell r="H311" t="str">
            <v>Trung tâm Kiểm định chất lượng giáo dục - Trường Đại học Vinh</v>
          </cell>
          <cell r="I311" t="str">
            <v>Tổ Đảm bảo chất lượng</v>
          </cell>
          <cell r="J311" t="str">
            <v>Nữ</v>
          </cell>
          <cell r="K311">
            <v>1978</v>
          </cell>
          <cell r="L311">
            <v>28611</v>
          </cell>
          <cell r="M311">
            <v>44</v>
          </cell>
          <cell r="N311" t="str">
            <v>Kinh</v>
          </cell>
          <cell r="O311">
            <v>40270</v>
          </cell>
          <cell r="P311" t="str">
            <v xml:space="preserve">  -   -</v>
          </cell>
          <cell r="Q311">
            <v>0</v>
          </cell>
          <cell r="R311" t="str">
            <v>BC</v>
          </cell>
          <cell r="S311">
            <v>0</v>
          </cell>
          <cell r="T311">
            <v>0</v>
          </cell>
          <cell r="U311">
            <v>0</v>
          </cell>
          <cell r="V311" t="str">
            <v>01.003</v>
          </cell>
          <cell r="W311" t="str">
            <v>Chuyên viên</v>
          </cell>
          <cell r="X311">
            <v>0</v>
          </cell>
          <cell r="Y311" t="str">
            <v>Trưởng phòng TT KĐCLGD</v>
          </cell>
          <cell r="Z311" t="str">
            <v>Phó CTCĐBP</v>
          </cell>
          <cell r="AA311">
            <v>4.5</v>
          </cell>
          <cell r="AB311">
            <v>0.3</v>
          </cell>
          <cell r="AC311">
            <v>4.32</v>
          </cell>
          <cell r="AD311">
            <v>0</v>
          </cell>
          <cell r="AE311">
            <v>0</v>
          </cell>
          <cell r="AF311">
            <v>0</v>
          </cell>
          <cell r="AG311">
            <v>0</v>
          </cell>
          <cell r="AH311" t="e">
            <v>#VALUE!</v>
          </cell>
          <cell r="AI311">
            <v>0</v>
          </cell>
          <cell r="AJ311">
            <v>0</v>
          </cell>
          <cell r="AK311">
            <v>0</v>
          </cell>
          <cell r="AL311">
            <v>0</v>
          </cell>
          <cell r="AM311">
            <v>0</v>
          </cell>
          <cell r="AN311">
            <v>0</v>
          </cell>
          <cell r="AO311">
            <v>0</v>
          </cell>
          <cell r="AP311">
            <v>0</v>
          </cell>
          <cell r="AQ311">
            <v>0</v>
          </cell>
          <cell r="AR311">
            <v>0</v>
          </cell>
          <cell r="AS311">
            <v>0</v>
          </cell>
          <cell r="AT311">
            <v>0</v>
          </cell>
          <cell r="AU311">
            <v>4.62</v>
          </cell>
          <cell r="AV311">
            <v>20</v>
          </cell>
          <cell r="AW311">
            <v>0</v>
          </cell>
          <cell r="AX311">
            <v>0</v>
          </cell>
        </row>
        <row r="312">
          <cell r="F312">
            <v>1832</v>
          </cell>
          <cell r="G312" t="str">
            <v>51010000194894</v>
          </cell>
          <cell r="H312" t="str">
            <v>Trung tâm Kiểm định chất lượng giáo dục - Trường Đại học Vinh</v>
          </cell>
          <cell r="I312">
            <v>0</v>
          </cell>
          <cell r="J312" t="str">
            <v>Nam</v>
          </cell>
          <cell r="K312">
            <v>1984</v>
          </cell>
          <cell r="L312">
            <v>30794</v>
          </cell>
          <cell r="M312">
            <v>38</v>
          </cell>
          <cell r="N312" t="str">
            <v>Kinh</v>
          </cell>
          <cell r="O312">
            <v>39234</v>
          </cell>
          <cell r="P312">
            <v>41334</v>
          </cell>
          <cell r="Q312" t="str">
            <v>Trường Đại học Vinh</v>
          </cell>
          <cell r="R312" t="str">
            <v>BC</v>
          </cell>
          <cell r="S312">
            <v>0</v>
          </cell>
          <cell r="T312">
            <v>0</v>
          </cell>
          <cell r="U312">
            <v>0</v>
          </cell>
          <cell r="V312" t="str">
            <v>01.003</v>
          </cell>
          <cell r="W312" t="str">
            <v>Chuyên viên</v>
          </cell>
          <cell r="X312">
            <v>0</v>
          </cell>
          <cell r="Y312">
            <v>0</v>
          </cell>
          <cell r="Z312">
            <v>0</v>
          </cell>
          <cell r="AA312">
            <v>4</v>
          </cell>
          <cell r="AB312">
            <v>0</v>
          </cell>
          <cell r="AC312">
            <v>3.33</v>
          </cell>
          <cell r="AD312">
            <v>0</v>
          </cell>
          <cell r="AE312">
            <v>0</v>
          </cell>
          <cell r="AF312">
            <v>0</v>
          </cell>
          <cell r="AG312">
            <v>0</v>
          </cell>
          <cell r="AH312" t="e">
            <v>#VALUE!</v>
          </cell>
          <cell r="AI312">
            <v>0</v>
          </cell>
          <cell r="AJ312">
            <v>0</v>
          </cell>
          <cell r="AK312">
            <v>0</v>
          </cell>
          <cell r="AL312">
            <v>0</v>
          </cell>
          <cell r="AM312">
            <v>0</v>
          </cell>
          <cell r="AN312">
            <v>0</v>
          </cell>
          <cell r="AO312">
            <v>0</v>
          </cell>
          <cell r="AP312">
            <v>0</v>
          </cell>
          <cell r="AQ312">
            <v>0</v>
          </cell>
          <cell r="AR312">
            <v>0</v>
          </cell>
          <cell r="AS312">
            <v>0</v>
          </cell>
          <cell r="AT312">
            <v>0</v>
          </cell>
          <cell r="AU312">
            <v>3.33</v>
          </cell>
          <cell r="AV312">
            <v>20</v>
          </cell>
          <cell r="AW312">
            <v>0</v>
          </cell>
          <cell r="AX312">
            <v>0</v>
          </cell>
        </row>
        <row r="313">
          <cell r="F313">
            <v>1821</v>
          </cell>
          <cell r="G313" t="str">
            <v>51010000197370</v>
          </cell>
          <cell r="H313" t="str">
            <v>Trung tâm Kiểm định chất lượng giáo dục - Trường Đại học Vinh</v>
          </cell>
          <cell r="I313">
            <v>0</v>
          </cell>
          <cell r="J313" t="str">
            <v>Nam</v>
          </cell>
          <cell r="K313">
            <v>1972</v>
          </cell>
          <cell r="L313">
            <v>26415</v>
          </cell>
          <cell r="M313">
            <v>50</v>
          </cell>
          <cell r="N313" t="str">
            <v>Kinh</v>
          </cell>
          <cell r="O313">
            <v>37591</v>
          </cell>
          <cell r="P313">
            <v>34578</v>
          </cell>
          <cell r="Q313" t="str">
            <v>Sở Giáo dục và Đào tạo Nghệ An</v>
          </cell>
          <cell r="R313" t="str">
            <v>BC</v>
          </cell>
          <cell r="S313">
            <v>0</v>
          </cell>
          <cell r="T313">
            <v>0</v>
          </cell>
          <cell r="U313">
            <v>0</v>
          </cell>
          <cell r="V313" t="str">
            <v>01.002</v>
          </cell>
          <cell r="W313" t="str">
            <v>Chuyên viên chính</v>
          </cell>
          <cell r="X313" t="str">
            <v>Phó Giám đốc</v>
          </cell>
          <cell r="Y313">
            <v>0</v>
          </cell>
          <cell r="Z313">
            <v>0</v>
          </cell>
          <cell r="AA313">
            <v>6</v>
          </cell>
          <cell r="AB313">
            <v>0.4</v>
          </cell>
          <cell r="AC313">
            <v>5.42</v>
          </cell>
          <cell r="AD313">
            <v>0</v>
          </cell>
          <cell r="AE313">
            <v>0</v>
          </cell>
          <cell r="AF313">
            <v>0</v>
          </cell>
          <cell r="AG313">
            <v>0</v>
          </cell>
          <cell r="AH313" t="e">
            <v>#VALUE!</v>
          </cell>
          <cell r="AI313">
            <v>0</v>
          </cell>
          <cell r="AJ313">
            <v>0</v>
          </cell>
          <cell r="AK313">
            <v>0</v>
          </cell>
          <cell r="AL313">
            <v>0</v>
          </cell>
          <cell r="AM313">
            <v>0</v>
          </cell>
          <cell r="AN313">
            <v>0</v>
          </cell>
          <cell r="AO313">
            <v>0</v>
          </cell>
          <cell r="AP313">
            <v>0</v>
          </cell>
          <cell r="AQ313">
            <v>0</v>
          </cell>
          <cell r="AR313">
            <v>0</v>
          </cell>
          <cell r="AS313">
            <v>0</v>
          </cell>
          <cell r="AT313">
            <v>0</v>
          </cell>
          <cell r="AU313">
            <v>5.82</v>
          </cell>
          <cell r="AV313">
            <v>20</v>
          </cell>
          <cell r="AW313">
            <v>0</v>
          </cell>
          <cell r="AX313">
            <v>0</v>
          </cell>
        </row>
        <row r="314">
          <cell r="F314">
            <v>2615</v>
          </cell>
          <cell r="G314" t="str">
            <v>51010000632321</v>
          </cell>
          <cell r="H314" t="str">
            <v>Trung tâm Kiểm định chất lượng giáo dục - Trường Đại học Vinh</v>
          </cell>
          <cell r="I314">
            <v>0</v>
          </cell>
          <cell r="J314" t="str">
            <v>Nam</v>
          </cell>
          <cell r="K314">
            <v>1990</v>
          </cell>
          <cell r="L314">
            <v>33201</v>
          </cell>
          <cell r="M314">
            <v>32</v>
          </cell>
          <cell r="N314" t="str">
            <v>Kinh</v>
          </cell>
          <cell r="O314">
            <v>43824</v>
          </cell>
          <cell r="P314">
            <v>43824</v>
          </cell>
          <cell r="Q314" t="str">
            <v>Trường Đại học Vinh</v>
          </cell>
          <cell r="R314" t="str">
            <v>BC</v>
          </cell>
          <cell r="S314">
            <v>0</v>
          </cell>
          <cell r="T314">
            <v>0</v>
          </cell>
          <cell r="U314">
            <v>0</v>
          </cell>
          <cell r="V314" t="str">
            <v>01.003</v>
          </cell>
          <cell r="W314" t="str">
            <v>Chuyên viên</v>
          </cell>
          <cell r="X314">
            <v>0</v>
          </cell>
          <cell r="Y314">
            <v>0</v>
          </cell>
          <cell r="Z314">
            <v>0</v>
          </cell>
          <cell r="AA314">
            <v>4</v>
          </cell>
          <cell r="AB314">
            <v>0</v>
          </cell>
          <cell r="AC314">
            <v>2.67</v>
          </cell>
          <cell r="AD314">
            <v>0</v>
          </cell>
          <cell r="AE314">
            <v>0</v>
          </cell>
          <cell r="AF314">
            <v>0</v>
          </cell>
          <cell r="AG314">
            <v>0</v>
          </cell>
          <cell r="AH314" t="e">
            <v>#VALUE!</v>
          </cell>
          <cell r="AI314">
            <v>0</v>
          </cell>
          <cell r="AJ314">
            <v>0</v>
          </cell>
          <cell r="AK314">
            <v>0</v>
          </cell>
          <cell r="AL314">
            <v>0</v>
          </cell>
          <cell r="AM314">
            <v>0</v>
          </cell>
          <cell r="AN314">
            <v>0</v>
          </cell>
          <cell r="AO314">
            <v>0</v>
          </cell>
          <cell r="AP314">
            <v>0</v>
          </cell>
          <cell r="AQ314">
            <v>0</v>
          </cell>
          <cell r="AR314">
            <v>0</v>
          </cell>
          <cell r="AS314">
            <v>0</v>
          </cell>
          <cell r="AT314">
            <v>0</v>
          </cell>
          <cell r="AU314">
            <v>2.67</v>
          </cell>
          <cell r="AV314">
            <v>20</v>
          </cell>
          <cell r="AW314">
            <v>0</v>
          </cell>
          <cell r="AX314">
            <v>0</v>
          </cell>
        </row>
        <row r="315">
          <cell r="F315">
            <v>2454</v>
          </cell>
          <cell r="G315" t="str">
            <v>51010000858844</v>
          </cell>
          <cell r="H315" t="str">
            <v>Trung tâm Nội trú</v>
          </cell>
          <cell r="I315" t="str">
            <v>Tổ Ký túc xá Hưng Bình</v>
          </cell>
          <cell r="J315" t="str">
            <v>Nam</v>
          </cell>
          <cell r="K315">
            <v>1989</v>
          </cell>
          <cell r="L315">
            <v>32789</v>
          </cell>
          <cell r="M315">
            <v>33</v>
          </cell>
          <cell r="N315" t="str">
            <v>Kinh</v>
          </cell>
          <cell r="O315">
            <v>42332</v>
          </cell>
          <cell r="P315">
            <v>43966</v>
          </cell>
          <cell r="Q315" t="str">
            <v>Trường Đại học Vinh</v>
          </cell>
          <cell r="R315" t="str">
            <v>BC</v>
          </cell>
          <cell r="S315">
            <v>0</v>
          </cell>
          <cell r="T315">
            <v>0</v>
          </cell>
          <cell r="U315">
            <v>0</v>
          </cell>
          <cell r="V315" t="str">
            <v>01.003</v>
          </cell>
          <cell r="W315" t="str">
            <v>Chuyên viên</v>
          </cell>
          <cell r="X315">
            <v>0</v>
          </cell>
          <cell r="Y315">
            <v>0</v>
          </cell>
          <cell r="Z315">
            <v>0</v>
          </cell>
          <cell r="AA315">
            <v>4</v>
          </cell>
          <cell r="AB315">
            <v>0</v>
          </cell>
          <cell r="AC315">
            <v>2.67</v>
          </cell>
          <cell r="AD315">
            <v>0</v>
          </cell>
          <cell r="AE315">
            <v>0</v>
          </cell>
          <cell r="AF315">
            <v>0</v>
          </cell>
          <cell r="AG315">
            <v>0</v>
          </cell>
          <cell r="AH315" t="e">
            <v>#VALUE!</v>
          </cell>
          <cell r="AI315">
            <v>0</v>
          </cell>
          <cell r="AJ315">
            <v>0</v>
          </cell>
          <cell r="AK315">
            <v>0</v>
          </cell>
          <cell r="AL315">
            <v>0</v>
          </cell>
          <cell r="AM315">
            <v>0</v>
          </cell>
          <cell r="AN315">
            <v>0</v>
          </cell>
          <cell r="AO315">
            <v>0</v>
          </cell>
          <cell r="AP315">
            <v>0</v>
          </cell>
          <cell r="AQ315">
            <v>0</v>
          </cell>
          <cell r="AR315">
            <v>0</v>
          </cell>
          <cell r="AS315">
            <v>0</v>
          </cell>
          <cell r="AT315">
            <v>0</v>
          </cell>
          <cell r="AU315">
            <v>2.67</v>
          </cell>
          <cell r="AV315">
            <v>20</v>
          </cell>
          <cell r="AW315">
            <v>0</v>
          </cell>
          <cell r="AX315">
            <v>0</v>
          </cell>
        </row>
        <row r="316">
          <cell r="F316">
            <v>1730</v>
          </cell>
          <cell r="G316" t="str">
            <v>51010000195639</v>
          </cell>
          <cell r="H316" t="str">
            <v>Trung tâm Nội trú</v>
          </cell>
          <cell r="I316" t="str">
            <v>Tổ Ký túc xá Hưng Bình</v>
          </cell>
          <cell r="J316" t="str">
            <v>Nam</v>
          </cell>
          <cell r="K316">
            <v>1963</v>
          </cell>
          <cell r="L316">
            <v>23118</v>
          </cell>
          <cell r="M316">
            <v>59</v>
          </cell>
          <cell r="N316" t="str">
            <v>Kinh</v>
          </cell>
          <cell r="O316">
            <v>39295</v>
          </cell>
          <cell r="P316">
            <v>29556</v>
          </cell>
          <cell r="Q316" t="str">
            <v>Xí nghiệp Thủy Lợi II-Sóc Sơn_Hà Nội</v>
          </cell>
          <cell r="R316" t="str">
            <v>BC</v>
          </cell>
          <cell r="S316">
            <v>0</v>
          </cell>
          <cell r="T316">
            <v>0</v>
          </cell>
          <cell r="U316">
            <v>0</v>
          </cell>
          <cell r="V316" t="str">
            <v>01.007</v>
          </cell>
          <cell r="W316" t="str">
            <v>Nhân viên kỹ thuật</v>
          </cell>
          <cell r="X316">
            <v>0</v>
          </cell>
          <cell r="Y316">
            <v>0</v>
          </cell>
          <cell r="Z316">
            <v>0</v>
          </cell>
          <cell r="AA316">
            <v>3.5</v>
          </cell>
          <cell r="AB316">
            <v>0</v>
          </cell>
          <cell r="AC316">
            <v>3.63</v>
          </cell>
          <cell r="AD316">
            <v>0</v>
          </cell>
          <cell r="AE316">
            <v>0</v>
          </cell>
          <cell r="AF316">
            <v>0</v>
          </cell>
          <cell r="AG316">
            <v>0</v>
          </cell>
          <cell r="AH316" t="e">
            <v>#VALUE!</v>
          </cell>
          <cell r="AI316">
            <v>16</v>
          </cell>
          <cell r="AJ316">
            <v>0</v>
          </cell>
          <cell r="AK316">
            <v>0</v>
          </cell>
          <cell r="AL316">
            <v>0</v>
          </cell>
          <cell r="AM316">
            <v>0</v>
          </cell>
          <cell r="AN316">
            <v>0.58079999999999998</v>
          </cell>
          <cell r="AO316">
            <v>0</v>
          </cell>
          <cell r="AP316">
            <v>0</v>
          </cell>
          <cell r="AQ316">
            <v>0</v>
          </cell>
          <cell r="AR316">
            <v>0</v>
          </cell>
          <cell r="AS316">
            <v>0</v>
          </cell>
          <cell r="AT316">
            <v>0</v>
          </cell>
          <cell r="AU316">
            <v>4.2107999999999999</v>
          </cell>
          <cell r="AV316">
            <v>20</v>
          </cell>
          <cell r="AW316">
            <v>0</v>
          </cell>
          <cell r="AX316">
            <v>0</v>
          </cell>
        </row>
        <row r="317">
          <cell r="F317">
            <v>2457</v>
          </cell>
          <cell r="G317" t="str">
            <v>51010000517437</v>
          </cell>
          <cell r="H317" t="str">
            <v>Trung tâm Nội trú</v>
          </cell>
          <cell r="I317" t="str">
            <v>Tổ Ký túc xá Hưng Bình</v>
          </cell>
          <cell r="J317" t="str">
            <v>Nữ</v>
          </cell>
          <cell r="K317">
            <v>1987</v>
          </cell>
          <cell r="L317">
            <v>32066</v>
          </cell>
          <cell r="M317">
            <v>35</v>
          </cell>
          <cell r="N317" t="str">
            <v>Kinh</v>
          </cell>
          <cell r="O317">
            <v>42367</v>
          </cell>
          <cell r="P317">
            <v>0</v>
          </cell>
          <cell r="Q317">
            <v>0</v>
          </cell>
          <cell r="R317" t="str">
            <v>HĐDH</v>
          </cell>
          <cell r="S317">
            <v>0</v>
          </cell>
          <cell r="T317">
            <v>0</v>
          </cell>
          <cell r="U317">
            <v>0</v>
          </cell>
          <cell r="V317" t="str">
            <v>01.003</v>
          </cell>
          <cell r="W317" t="str">
            <v>Chuyên viên</v>
          </cell>
          <cell r="X317">
            <v>0</v>
          </cell>
          <cell r="Y317">
            <v>0</v>
          </cell>
          <cell r="Z317">
            <v>0</v>
          </cell>
          <cell r="AA317">
            <v>4</v>
          </cell>
          <cell r="AB317">
            <v>0</v>
          </cell>
          <cell r="AC317">
            <v>2.67</v>
          </cell>
          <cell r="AD317">
            <v>0</v>
          </cell>
          <cell r="AE317">
            <v>0</v>
          </cell>
          <cell r="AF317">
            <v>0</v>
          </cell>
          <cell r="AG317">
            <v>0</v>
          </cell>
          <cell r="AH317" t="e">
            <v>#VALUE!</v>
          </cell>
          <cell r="AI317">
            <v>0</v>
          </cell>
          <cell r="AJ317">
            <v>0</v>
          </cell>
          <cell r="AK317">
            <v>0</v>
          </cell>
          <cell r="AL317">
            <v>0</v>
          </cell>
          <cell r="AM317">
            <v>0</v>
          </cell>
          <cell r="AN317">
            <v>0</v>
          </cell>
          <cell r="AO317">
            <v>0</v>
          </cell>
          <cell r="AP317">
            <v>0</v>
          </cell>
          <cell r="AQ317">
            <v>0</v>
          </cell>
          <cell r="AR317">
            <v>0</v>
          </cell>
          <cell r="AS317">
            <v>0</v>
          </cell>
          <cell r="AT317">
            <v>0</v>
          </cell>
          <cell r="AU317">
            <v>2.67</v>
          </cell>
          <cell r="AV317">
            <v>20</v>
          </cell>
          <cell r="AW317">
            <v>0</v>
          </cell>
          <cell r="AX317">
            <v>0</v>
          </cell>
        </row>
        <row r="318">
          <cell r="F318">
            <v>2541</v>
          </cell>
          <cell r="G318" t="str">
            <v>51010001173531</v>
          </cell>
          <cell r="H318" t="str">
            <v>Trung tâm Nội trú</v>
          </cell>
          <cell r="I318">
            <v>0</v>
          </cell>
          <cell r="J318" t="str">
            <v>Nữ</v>
          </cell>
          <cell r="K318">
            <v>1990</v>
          </cell>
          <cell r="L318">
            <v>33066</v>
          </cell>
          <cell r="M318">
            <v>32</v>
          </cell>
          <cell r="N318" t="str">
            <v>Kinh</v>
          </cell>
          <cell r="O318">
            <v>43055</v>
          </cell>
          <cell r="P318">
            <v>43824</v>
          </cell>
          <cell r="Q318" t="str">
            <v>Trường Đại học Vinh</v>
          </cell>
          <cell r="R318" t="str">
            <v>BC</v>
          </cell>
          <cell r="S318">
            <v>0</v>
          </cell>
          <cell r="T318">
            <v>0</v>
          </cell>
          <cell r="U318">
            <v>0</v>
          </cell>
          <cell r="V318" t="str">
            <v>01.003</v>
          </cell>
          <cell r="W318" t="str">
            <v>Chuyên viên</v>
          </cell>
          <cell r="X318">
            <v>0</v>
          </cell>
          <cell r="Y318">
            <v>0</v>
          </cell>
          <cell r="Z318">
            <v>0</v>
          </cell>
          <cell r="AA318">
            <v>4</v>
          </cell>
          <cell r="AB318">
            <v>0</v>
          </cell>
          <cell r="AC318">
            <v>2.67</v>
          </cell>
          <cell r="AD318">
            <v>0</v>
          </cell>
          <cell r="AE318">
            <v>0</v>
          </cell>
          <cell r="AF318">
            <v>0</v>
          </cell>
          <cell r="AG318">
            <v>0</v>
          </cell>
          <cell r="AH318" t="e">
            <v>#VALUE!</v>
          </cell>
          <cell r="AI318">
            <v>0</v>
          </cell>
          <cell r="AJ318">
            <v>0</v>
          </cell>
          <cell r="AK318">
            <v>0</v>
          </cell>
          <cell r="AL318">
            <v>0</v>
          </cell>
          <cell r="AM318">
            <v>0</v>
          </cell>
          <cell r="AN318">
            <v>0</v>
          </cell>
          <cell r="AO318">
            <v>0</v>
          </cell>
          <cell r="AP318">
            <v>0</v>
          </cell>
          <cell r="AQ318">
            <v>0</v>
          </cell>
          <cell r="AR318">
            <v>0</v>
          </cell>
          <cell r="AS318">
            <v>0</v>
          </cell>
          <cell r="AT318">
            <v>0</v>
          </cell>
          <cell r="AU318">
            <v>2.67</v>
          </cell>
          <cell r="AV318">
            <v>20</v>
          </cell>
          <cell r="AW318">
            <v>0</v>
          </cell>
          <cell r="AX318">
            <v>0</v>
          </cell>
        </row>
        <row r="319">
          <cell r="F319">
            <v>1584</v>
          </cell>
          <cell r="G319" t="str">
            <v>51010000197963</v>
          </cell>
          <cell r="H319" t="str">
            <v>Trung tâm Nội trú</v>
          </cell>
          <cell r="I319">
            <v>0</v>
          </cell>
          <cell r="J319" t="str">
            <v>Nam</v>
          </cell>
          <cell r="K319">
            <v>1965</v>
          </cell>
          <cell r="L319">
            <v>23961</v>
          </cell>
          <cell r="M319">
            <v>57</v>
          </cell>
          <cell r="N319" t="str">
            <v>Kinh</v>
          </cell>
          <cell r="O319">
            <v>34957</v>
          </cell>
          <cell r="P319">
            <v>33178</v>
          </cell>
          <cell r="Q319" t="str">
            <v>Phòng Giáo dục huyện Nghi lộc</v>
          </cell>
          <cell r="R319" t="str">
            <v>BC</v>
          </cell>
          <cell r="S319">
            <v>0</v>
          </cell>
          <cell r="T319">
            <v>0</v>
          </cell>
          <cell r="U319">
            <v>0</v>
          </cell>
          <cell r="V319" t="str">
            <v>01.003</v>
          </cell>
          <cell r="W319" t="str">
            <v>Chuyên viên</v>
          </cell>
          <cell r="X319" t="str">
            <v>Phó Giám đốc</v>
          </cell>
          <cell r="Y319">
            <v>0</v>
          </cell>
          <cell r="Z319" t="str">
            <v>Phó Bí thư CB</v>
          </cell>
          <cell r="AA319">
            <v>6</v>
          </cell>
          <cell r="AB319">
            <v>0.4</v>
          </cell>
          <cell r="AC319">
            <v>4.9800000000000004</v>
          </cell>
          <cell r="AD319">
            <v>0</v>
          </cell>
          <cell r="AE319">
            <v>0</v>
          </cell>
          <cell r="AF319">
            <v>0</v>
          </cell>
          <cell r="AG319">
            <v>0</v>
          </cell>
          <cell r="AH319" t="e">
            <v>#VALUE!</v>
          </cell>
          <cell r="AI319">
            <v>7</v>
          </cell>
          <cell r="AJ319">
            <v>0</v>
          </cell>
          <cell r="AK319">
            <v>0</v>
          </cell>
          <cell r="AL319">
            <v>0</v>
          </cell>
          <cell r="AM319">
            <v>0</v>
          </cell>
          <cell r="AN319">
            <v>0.34860000000000002</v>
          </cell>
          <cell r="AO319">
            <v>0</v>
          </cell>
          <cell r="AP319">
            <v>0</v>
          </cell>
          <cell r="AQ319">
            <v>0</v>
          </cell>
          <cell r="AR319">
            <v>0</v>
          </cell>
          <cell r="AS319">
            <v>0</v>
          </cell>
          <cell r="AT319">
            <v>0</v>
          </cell>
          <cell r="AU319">
            <v>5.728600000000001</v>
          </cell>
          <cell r="AV319">
            <v>20</v>
          </cell>
          <cell r="AW319">
            <v>0</v>
          </cell>
          <cell r="AX319">
            <v>0</v>
          </cell>
        </row>
        <row r="320">
          <cell r="F320">
            <v>2455</v>
          </cell>
          <cell r="G320" t="str">
            <v>51010000782819</v>
          </cell>
          <cell r="H320" t="str">
            <v>Trung tâm Nội trú</v>
          </cell>
          <cell r="I320">
            <v>0</v>
          </cell>
          <cell r="J320" t="str">
            <v>Nữ</v>
          </cell>
          <cell r="K320">
            <v>1988</v>
          </cell>
          <cell r="L320">
            <v>32323</v>
          </cell>
          <cell r="M320">
            <v>34</v>
          </cell>
          <cell r="N320" t="str">
            <v>Kinh</v>
          </cell>
          <cell r="O320">
            <v>42367</v>
          </cell>
          <cell r="P320">
            <v>43966</v>
          </cell>
          <cell r="Q320" t="str">
            <v>Trường Đại học Vinh</v>
          </cell>
          <cell r="R320" t="str">
            <v>BC</v>
          </cell>
          <cell r="S320">
            <v>0</v>
          </cell>
          <cell r="T320">
            <v>0</v>
          </cell>
          <cell r="U320">
            <v>0</v>
          </cell>
          <cell r="V320" t="str">
            <v>01.003</v>
          </cell>
          <cell r="W320" t="str">
            <v>Chuyên viên</v>
          </cell>
          <cell r="X320">
            <v>0</v>
          </cell>
          <cell r="Y320">
            <v>0</v>
          </cell>
          <cell r="Z320">
            <v>0</v>
          </cell>
          <cell r="AA320">
            <v>4</v>
          </cell>
          <cell r="AB320">
            <v>0</v>
          </cell>
          <cell r="AC320">
            <v>2.67</v>
          </cell>
          <cell r="AD320">
            <v>3</v>
          </cell>
          <cell r="AE320" t="str">
            <v>1679/QĐ-ĐHV</v>
          </cell>
          <cell r="AF320">
            <v>44652</v>
          </cell>
          <cell r="AG320">
            <v>44652</v>
          </cell>
          <cell r="AH320" t="e">
            <v>#VALUE!</v>
          </cell>
          <cell r="AI320">
            <v>0</v>
          </cell>
          <cell r="AJ320">
            <v>0</v>
          </cell>
          <cell r="AK320">
            <v>0</v>
          </cell>
          <cell r="AL320">
            <v>0</v>
          </cell>
          <cell r="AM320">
            <v>0</v>
          </cell>
          <cell r="AN320">
            <v>0</v>
          </cell>
          <cell r="AO320">
            <v>0</v>
          </cell>
          <cell r="AP320">
            <v>0</v>
          </cell>
          <cell r="AQ320">
            <v>0</v>
          </cell>
          <cell r="AR320">
            <v>0</v>
          </cell>
          <cell r="AS320">
            <v>0</v>
          </cell>
          <cell r="AT320">
            <v>0</v>
          </cell>
          <cell r="AU320">
            <v>2.67</v>
          </cell>
          <cell r="AV320">
            <v>20</v>
          </cell>
          <cell r="AW320">
            <v>0</v>
          </cell>
          <cell r="AX320">
            <v>0</v>
          </cell>
        </row>
        <row r="321">
          <cell r="F321">
            <v>2050</v>
          </cell>
          <cell r="G321" t="str">
            <v>51010000369221</v>
          </cell>
          <cell r="H321" t="str">
            <v>Trung tâm Nội trú</v>
          </cell>
          <cell r="I321">
            <v>0</v>
          </cell>
          <cell r="J321" t="str">
            <v>Nữ</v>
          </cell>
          <cell r="K321">
            <v>1992</v>
          </cell>
          <cell r="L321">
            <v>33906</v>
          </cell>
          <cell r="M321">
            <v>30</v>
          </cell>
          <cell r="N321" t="str">
            <v>Kinh</v>
          </cell>
          <cell r="O321">
            <v>41197</v>
          </cell>
          <cell r="P321">
            <v>43824</v>
          </cell>
          <cell r="Q321" t="str">
            <v>Trường Đại học Vinh</v>
          </cell>
          <cell r="R321" t="str">
            <v>BC</v>
          </cell>
          <cell r="S321">
            <v>0</v>
          </cell>
          <cell r="T321">
            <v>0</v>
          </cell>
          <cell r="U321">
            <v>0</v>
          </cell>
          <cell r="V321" t="str">
            <v>01.003</v>
          </cell>
          <cell r="W321" t="str">
            <v>Chuyên viên</v>
          </cell>
          <cell r="X321">
            <v>0</v>
          </cell>
          <cell r="Y321">
            <v>0</v>
          </cell>
          <cell r="Z321">
            <v>0</v>
          </cell>
          <cell r="AA321">
            <v>4</v>
          </cell>
          <cell r="AB321">
            <v>0</v>
          </cell>
          <cell r="AC321">
            <v>2.67</v>
          </cell>
          <cell r="AD321">
            <v>0</v>
          </cell>
          <cell r="AE321">
            <v>0</v>
          </cell>
          <cell r="AF321">
            <v>0</v>
          </cell>
          <cell r="AG321">
            <v>0</v>
          </cell>
          <cell r="AH321" t="e">
            <v>#VALUE!</v>
          </cell>
          <cell r="AI321">
            <v>0</v>
          </cell>
          <cell r="AJ321">
            <v>0</v>
          </cell>
          <cell r="AK321">
            <v>0</v>
          </cell>
          <cell r="AL321">
            <v>0</v>
          </cell>
          <cell r="AM321">
            <v>0</v>
          </cell>
          <cell r="AN321">
            <v>0</v>
          </cell>
          <cell r="AO321">
            <v>0</v>
          </cell>
          <cell r="AP321">
            <v>0</v>
          </cell>
          <cell r="AQ321">
            <v>0</v>
          </cell>
          <cell r="AR321">
            <v>0</v>
          </cell>
          <cell r="AS321">
            <v>0</v>
          </cell>
          <cell r="AT321">
            <v>0</v>
          </cell>
          <cell r="AU321">
            <v>2.67</v>
          </cell>
          <cell r="AV321">
            <v>20</v>
          </cell>
          <cell r="AW321">
            <v>0</v>
          </cell>
          <cell r="AX321">
            <v>0</v>
          </cell>
        </row>
        <row r="322">
          <cell r="F322">
            <v>1857</v>
          </cell>
          <cell r="G322" t="str">
            <v>51010000226487</v>
          </cell>
          <cell r="H322" t="str">
            <v>Trung tâm Nội trú</v>
          </cell>
          <cell r="I322">
            <v>0</v>
          </cell>
          <cell r="J322" t="str">
            <v>Nữ</v>
          </cell>
          <cell r="K322">
            <v>1976</v>
          </cell>
          <cell r="L322">
            <v>27886</v>
          </cell>
          <cell r="M322">
            <v>46</v>
          </cell>
          <cell r="N322" t="str">
            <v>Kinh</v>
          </cell>
          <cell r="O322">
            <v>40400</v>
          </cell>
          <cell r="P322" t="str">
            <v xml:space="preserve">  -   -</v>
          </cell>
          <cell r="Q322" t="str">
            <v>trường THPT Thanh chương 3</v>
          </cell>
          <cell r="R322" t="str">
            <v>BC</v>
          </cell>
          <cell r="S322">
            <v>0</v>
          </cell>
          <cell r="T322">
            <v>0</v>
          </cell>
          <cell r="U322">
            <v>0</v>
          </cell>
          <cell r="V322" t="str">
            <v>01.003</v>
          </cell>
          <cell r="W322" t="str">
            <v>Chuyên viên</v>
          </cell>
          <cell r="X322">
            <v>0</v>
          </cell>
          <cell r="Y322">
            <v>0</v>
          </cell>
          <cell r="Z322">
            <v>0</v>
          </cell>
          <cell r="AA322">
            <v>4</v>
          </cell>
          <cell r="AB322">
            <v>0</v>
          </cell>
          <cell r="AC322">
            <v>4.6500000000000004</v>
          </cell>
          <cell r="AD322">
            <v>0</v>
          </cell>
          <cell r="AE322">
            <v>0</v>
          </cell>
          <cell r="AF322">
            <v>0</v>
          </cell>
          <cell r="AG322">
            <v>0</v>
          </cell>
          <cell r="AH322" t="e">
            <v>#VALUE!</v>
          </cell>
          <cell r="AI322">
            <v>0</v>
          </cell>
          <cell r="AJ322">
            <v>0</v>
          </cell>
          <cell r="AK322">
            <v>0</v>
          </cell>
          <cell r="AL322">
            <v>0</v>
          </cell>
          <cell r="AM322">
            <v>0</v>
          </cell>
          <cell r="AN322">
            <v>0</v>
          </cell>
          <cell r="AO322">
            <v>0</v>
          </cell>
          <cell r="AP322">
            <v>0</v>
          </cell>
          <cell r="AQ322">
            <v>0</v>
          </cell>
          <cell r="AR322">
            <v>0</v>
          </cell>
          <cell r="AS322">
            <v>0</v>
          </cell>
          <cell r="AT322">
            <v>0</v>
          </cell>
          <cell r="AU322">
            <v>4.6500000000000004</v>
          </cell>
          <cell r="AV322">
            <v>20</v>
          </cell>
          <cell r="AW322">
            <v>0</v>
          </cell>
          <cell r="AX322">
            <v>0</v>
          </cell>
        </row>
        <row r="323">
          <cell r="F323">
            <v>1891</v>
          </cell>
          <cell r="G323" t="str">
            <v>51010000192311</v>
          </cell>
          <cell r="H323" t="str">
            <v>Trung tâm Thông tin - Thư viện Nguyễn Thúc Hào</v>
          </cell>
          <cell r="I323">
            <v>0</v>
          </cell>
          <cell r="J323" t="str">
            <v>Nữ</v>
          </cell>
          <cell r="K323">
            <v>1979</v>
          </cell>
          <cell r="L323">
            <v>28928</v>
          </cell>
          <cell r="M323">
            <v>43</v>
          </cell>
          <cell r="N323" t="str">
            <v>Kinh</v>
          </cell>
          <cell r="O323">
            <v>38142</v>
          </cell>
          <cell r="P323">
            <v>39448</v>
          </cell>
          <cell r="Q323" t="str">
            <v>Trường Đại học Vinh</v>
          </cell>
          <cell r="R323" t="str">
            <v>BC</v>
          </cell>
          <cell r="S323">
            <v>0</v>
          </cell>
          <cell r="T323">
            <v>0</v>
          </cell>
          <cell r="U323">
            <v>0</v>
          </cell>
          <cell r="V323" t="str">
            <v>17.170</v>
          </cell>
          <cell r="W323" t="str">
            <v>Thư viện viên</v>
          </cell>
          <cell r="X323">
            <v>0</v>
          </cell>
          <cell r="Y323">
            <v>0</v>
          </cell>
          <cell r="Z323">
            <v>0</v>
          </cell>
          <cell r="AA323">
            <v>4</v>
          </cell>
          <cell r="AB323">
            <v>0</v>
          </cell>
          <cell r="AC323">
            <v>3.99</v>
          </cell>
          <cell r="AD323">
            <v>0</v>
          </cell>
          <cell r="AE323">
            <v>0</v>
          </cell>
          <cell r="AF323">
            <v>0</v>
          </cell>
          <cell r="AG323">
            <v>0</v>
          </cell>
          <cell r="AH323" t="e">
            <v>#VALUE!</v>
          </cell>
          <cell r="AI323">
            <v>0</v>
          </cell>
          <cell r="AJ323">
            <v>0</v>
          </cell>
          <cell r="AK323">
            <v>0</v>
          </cell>
          <cell r="AL323">
            <v>0</v>
          </cell>
          <cell r="AM323">
            <v>0</v>
          </cell>
          <cell r="AN323">
            <v>0</v>
          </cell>
          <cell r="AO323">
            <v>0</v>
          </cell>
          <cell r="AP323">
            <v>0</v>
          </cell>
          <cell r="AQ323">
            <v>0</v>
          </cell>
          <cell r="AR323">
            <v>0</v>
          </cell>
          <cell r="AS323">
            <v>0</v>
          </cell>
          <cell r="AT323">
            <v>0</v>
          </cell>
          <cell r="AU323">
            <v>3.99</v>
          </cell>
          <cell r="AV323">
            <v>20</v>
          </cell>
          <cell r="AW323">
            <v>0</v>
          </cell>
          <cell r="AX323">
            <v>0</v>
          </cell>
        </row>
        <row r="324">
          <cell r="F324">
            <v>1898</v>
          </cell>
          <cell r="G324" t="str">
            <v>51010000196818</v>
          </cell>
          <cell r="H324" t="str">
            <v>Trung tâm Nội trú</v>
          </cell>
          <cell r="I324">
            <v>0</v>
          </cell>
          <cell r="J324" t="str">
            <v>Nữ</v>
          </cell>
          <cell r="K324">
            <v>1983</v>
          </cell>
          <cell r="L324">
            <v>30621</v>
          </cell>
          <cell r="M324">
            <v>39</v>
          </cell>
          <cell r="N324" t="str">
            <v>Kinh</v>
          </cell>
          <cell r="O324">
            <v>39239</v>
          </cell>
          <cell r="P324">
            <v>39995</v>
          </cell>
          <cell r="Q324" t="str">
            <v>Trường Đại học Vinh</v>
          </cell>
          <cell r="R324" t="str">
            <v>BC</v>
          </cell>
          <cell r="S324">
            <v>0</v>
          </cell>
          <cell r="T324">
            <v>0</v>
          </cell>
          <cell r="U324">
            <v>0</v>
          </cell>
          <cell r="V324" t="str">
            <v>01.003</v>
          </cell>
          <cell r="W324" t="str">
            <v>Chuyên viên</v>
          </cell>
          <cell r="X324">
            <v>0</v>
          </cell>
          <cell r="Y324">
            <v>0</v>
          </cell>
          <cell r="Z324">
            <v>0</v>
          </cell>
          <cell r="AA324">
            <v>4</v>
          </cell>
          <cell r="AB324">
            <v>0</v>
          </cell>
          <cell r="AC324">
            <v>3.66</v>
          </cell>
          <cell r="AD324">
            <v>0</v>
          </cell>
          <cell r="AE324">
            <v>0</v>
          </cell>
          <cell r="AF324">
            <v>0</v>
          </cell>
          <cell r="AG324">
            <v>0</v>
          </cell>
          <cell r="AH324" t="e">
            <v>#VALUE!</v>
          </cell>
          <cell r="AI324">
            <v>0</v>
          </cell>
          <cell r="AJ324">
            <v>0</v>
          </cell>
          <cell r="AK324">
            <v>0</v>
          </cell>
          <cell r="AL324">
            <v>0</v>
          </cell>
          <cell r="AM324">
            <v>0</v>
          </cell>
          <cell r="AN324">
            <v>0</v>
          </cell>
          <cell r="AO324">
            <v>0</v>
          </cell>
          <cell r="AP324">
            <v>0</v>
          </cell>
          <cell r="AQ324">
            <v>0</v>
          </cell>
          <cell r="AR324">
            <v>0</v>
          </cell>
          <cell r="AS324">
            <v>0</v>
          </cell>
          <cell r="AT324">
            <v>0</v>
          </cell>
          <cell r="AU324">
            <v>3.66</v>
          </cell>
          <cell r="AV324">
            <v>20</v>
          </cell>
          <cell r="AW324">
            <v>0</v>
          </cell>
          <cell r="AX324">
            <v>0</v>
          </cell>
        </row>
        <row r="325">
          <cell r="F325">
            <v>1866</v>
          </cell>
          <cell r="G325" t="str">
            <v>51010000225758</v>
          </cell>
          <cell r="H325" t="str">
            <v>Trung tâm Nội trú</v>
          </cell>
          <cell r="I325">
            <v>0</v>
          </cell>
          <cell r="J325" t="str">
            <v>Nữ</v>
          </cell>
          <cell r="K325">
            <v>1986</v>
          </cell>
          <cell r="L325">
            <v>31675</v>
          </cell>
          <cell r="M325">
            <v>36</v>
          </cell>
          <cell r="N325" t="str">
            <v>Kinh</v>
          </cell>
          <cell r="O325">
            <v>40400</v>
          </cell>
          <cell r="P325">
            <v>43966</v>
          </cell>
          <cell r="Q325" t="str">
            <v>Trường Đại học Vinh</v>
          </cell>
          <cell r="R325" t="str">
            <v>BC</v>
          </cell>
          <cell r="S325">
            <v>0</v>
          </cell>
          <cell r="T325">
            <v>0</v>
          </cell>
          <cell r="U325">
            <v>0</v>
          </cell>
          <cell r="V325" t="str">
            <v>01.003</v>
          </cell>
          <cell r="W325" t="str">
            <v>Chuyên viên</v>
          </cell>
          <cell r="X325">
            <v>0</v>
          </cell>
          <cell r="Y325">
            <v>0</v>
          </cell>
          <cell r="Z325" t="str">
            <v>CT CĐ BP</v>
          </cell>
          <cell r="AA325">
            <v>5</v>
          </cell>
          <cell r="AB325">
            <v>0</v>
          </cell>
          <cell r="AC325">
            <v>3.33</v>
          </cell>
          <cell r="AD325">
            <v>0</v>
          </cell>
          <cell r="AE325">
            <v>0</v>
          </cell>
          <cell r="AF325">
            <v>0</v>
          </cell>
          <cell r="AG325">
            <v>0</v>
          </cell>
          <cell r="AH325" t="e">
            <v>#VALUE!</v>
          </cell>
          <cell r="AI325">
            <v>0</v>
          </cell>
          <cell r="AJ325">
            <v>0</v>
          </cell>
          <cell r="AK325">
            <v>0</v>
          </cell>
          <cell r="AL325">
            <v>0</v>
          </cell>
          <cell r="AM325">
            <v>0</v>
          </cell>
          <cell r="AN325">
            <v>0</v>
          </cell>
          <cell r="AO325">
            <v>0</v>
          </cell>
          <cell r="AP325">
            <v>0</v>
          </cell>
          <cell r="AQ325">
            <v>0</v>
          </cell>
          <cell r="AR325">
            <v>0</v>
          </cell>
          <cell r="AS325">
            <v>0</v>
          </cell>
          <cell r="AT325">
            <v>0</v>
          </cell>
          <cell r="AU325">
            <v>3.33</v>
          </cell>
          <cell r="AV325">
            <v>20</v>
          </cell>
          <cell r="AW325">
            <v>0</v>
          </cell>
          <cell r="AX325">
            <v>0</v>
          </cell>
        </row>
        <row r="326">
          <cell r="F326">
            <v>1859</v>
          </cell>
          <cell r="G326" t="str">
            <v>51010000194751</v>
          </cell>
          <cell r="H326" t="str">
            <v>Trung tâm Nội trú</v>
          </cell>
          <cell r="I326">
            <v>0</v>
          </cell>
          <cell r="J326" t="str">
            <v>Nữ</v>
          </cell>
          <cell r="K326">
            <v>1978</v>
          </cell>
          <cell r="L326">
            <v>28576</v>
          </cell>
          <cell r="M326">
            <v>44</v>
          </cell>
          <cell r="N326" t="str">
            <v>Kinh</v>
          </cell>
          <cell r="O326">
            <v>37865</v>
          </cell>
          <cell r="P326">
            <v>38485</v>
          </cell>
          <cell r="Q326" t="str">
            <v>Trường Đại học Vinh</v>
          </cell>
          <cell r="R326" t="str">
            <v>BC</v>
          </cell>
          <cell r="S326">
            <v>0</v>
          </cell>
          <cell r="T326">
            <v>0</v>
          </cell>
          <cell r="U326">
            <v>0</v>
          </cell>
          <cell r="V326" t="str">
            <v>01.003</v>
          </cell>
          <cell r="W326" t="str">
            <v>Chuyên viên</v>
          </cell>
          <cell r="X326">
            <v>0</v>
          </cell>
          <cell r="Y326">
            <v>0</v>
          </cell>
          <cell r="Z326">
            <v>0</v>
          </cell>
          <cell r="AA326">
            <v>4</v>
          </cell>
          <cell r="AB326">
            <v>0</v>
          </cell>
          <cell r="AC326">
            <v>3.99</v>
          </cell>
          <cell r="AD326">
            <v>0</v>
          </cell>
          <cell r="AE326">
            <v>0</v>
          </cell>
          <cell r="AF326">
            <v>0</v>
          </cell>
          <cell r="AG326">
            <v>0</v>
          </cell>
          <cell r="AH326" t="e">
            <v>#VALUE!</v>
          </cell>
          <cell r="AI326">
            <v>0</v>
          </cell>
          <cell r="AJ326">
            <v>0</v>
          </cell>
          <cell r="AK326">
            <v>0</v>
          </cell>
          <cell r="AL326">
            <v>0</v>
          </cell>
          <cell r="AM326">
            <v>0</v>
          </cell>
          <cell r="AN326">
            <v>0</v>
          </cell>
          <cell r="AO326">
            <v>0</v>
          </cell>
          <cell r="AP326">
            <v>0</v>
          </cell>
          <cell r="AQ326">
            <v>0</v>
          </cell>
          <cell r="AR326">
            <v>0</v>
          </cell>
          <cell r="AS326">
            <v>0</v>
          </cell>
          <cell r="AT326">
            <v>0</v>
          </cell>
          <cell r="AU326">
            <v>3.99</v>
          </cell>
          <cell r="AV326">
            <v>20</v>
          </cell>
          <cell r="AW326">
            <v>0</v>
          </cell>
          <cell r="AX326">
            <v>0</v>
          </cell>
        </row>
        <row r="327">
          <cell r="F327">
            <v>1863</v>
          </cell>
          <cell r="G327" t="str">
            <v>51010000225749</v>
          </cell>
          <cell r="H327" t="str">
            <v>Trung tâm Nội trú</v>
          </cell>
          <cell r="I327">
            <v>0</v>
          </cell>
          <cell r="J327" t="str">
            <v>Nữ</v>
          </cell>
          <cell r="K327">
            <v>1984</v>
          </cell>
          <cell r="L327">
            <v>30902</v>
          </cell>
          <cell r="M327">
            <v>38</v>
          </cell>
          <cell r="N327" t="str">
            <v>Kinh</v>
          </cell>
          <cell r="O327">
            <v>40400</v>
          </cell>
          <cell r="P327">
            <v>43283</v>
          </cell>
          <cell r="Q327" t="str">
            <v>Trường Đại học Vinh</v>
          </cell>
          <cell r="R327" t="str">
            <v>BC</v>
          </cell>
          <cell r="S327">
            <v>0</v>
          </cell>
          <cell r="T327">
            <v>0</v>
          </cell>
          <cell r="U327">
            <v>0</v>
          </cell>
          <cell r="V327" t="str">
            <v>01.003</v>
          </cell>
          <cell r="W327" t="str">
            <v>Chuyên viên</v>
          </cell>
          <cell r="X327">
            <v>0</v>
          </cell>
          <cell r="Y327">
            <v>0</v>
          </cell>
          <cell r="Z327">
            <v>0</v>
          </cell>
          <cell r="AA327">
            <v>4</v>
          </cell>
          <cell r="AB327">
            <v>0</v>
          </cell>
          <cell r="AC327">
            <v>3.33</v>
          </cell>
          <cell r="AD327">
            <v>0</v>
          </cell>
          <cell r="AE327">
            <v>0</v>
          </cell>
          <cell r="AF327">
            <v>0</v>
          </cell>
          <cell r="AG327">
            <v>0</v>
          </cell>
          <cell r="AH327" t="e">
            <v>#VALUE!</v>
          </cell>
          <cell r="AI327">
            <v>0</v>
          </cell>
          <cell r="AJ327">
            <v>0</v>
          </cell>
          <cell r="AK327">
            <v>0</v>
          </cell>
          <cell r="AL327">
            <v>0</v>
          </cell>
          <cell r="AM327">
            <v>0</v>
          </cell>
          <cell r="AN327">
            <v>0</v>
          </cell>
          <cell r="AO327">
            <v>0</v>
          </cell>
          <cell r="AP327">
            <v>0</v>
          </cell>
          <cell r="AQ327">
            <v>0</v>
          </cell>
          <cell r="AR327">
            <v>0</v>
          </cell>
          <cell r="AS327">
            <v>0</v>
          </cell>
          <cell r="AT327">
            <v>0</v>
          </cell>
          <cell r="AU327">
            <v>3.33</v>
          </cell>
          <cell r="AV327">
            <v>20</v>
          </cell>
          <cell r="AW327">
            <v>0</v>
          </cell>
          <cell r="AX327">
            <v>0</v>
          </cell>
        </row>
        <row r="328">
          <cell r="F328">
            <v>1855</v>
          </cell>
          <cell r="G328" t="str">
            <v>51010000198896</v>
          </cell>
          <cell r="H328" t="str">
            <v>Trung tâm Nội trú</v>
          </cell>
          <cell r="I328">
            <v>0</v>
          </cell>
          <cell r="J328" t="str">
            <v>Nam</v>
          </cell>
          <cell r="K328">
            <v>1968</v>
          </cell>
          <cell r="L328">
            <v>25052</v>
          </cell>
          <cell r="M328">
            <v>54</v>
          </cell>
          <cell r="N328" t="str">
            <v>Kinh</v>
          </cell>
          <cell r="O328" t="str">
            <v xml:space="preserve">  -   -</v>
          </cell>
          <cell r="P328">
            <v>34589</v>
          </cell>
          <cell r="Q328" t="str">
            <v>Trường Đại học Sư phạm Vinh</v>
          </cell>
          <cell r="R328" t="str">
            <v>BC</v>
          </cell>
          <cell r="S328">
            <v>0</v>
          </cell>
          <cell r="T328">
            <v>0</v>
          </cell>
          <cell r="U328">
            <v>0</v>
          </cell>
          <cell r="V328" t="str">
            <v>01.003</v>
          </cell>
          <cell r="W328" t="str">
            <v>Chuyên viên</v>
          </cell>
          <cell r="X328">
            <v>0</v>
          </cell>
          <cell r="Y328" t="str">
            <v>Tổ trưởng tổ CT</v>
          </cell>
          <cell r="Z328">
            <v>0</v>
          </cell>
          <cell r="AA328">
            <v>4.5</v>
          </cell>
          <cell r="AB328">
            <v>0</v>
          </cell>
          <cell r="AC328">
            <v>4.32</v>
          </cell>
          <cell r="AD328">
            <v>0</v>
          </cell>
          <cell r="AE328">
            <v>0</v>
          </cell>
          <cell r="AF328">
            <v>0</v>
          </cell>
          <cell r="AG328">
            <v>0</v>
          </cell>
          <cell r="AH328" t="e">
            <v>#VALUE!</v>
          </cell>
          <cell r="AI328">
            <v>0</v>
          </cell>
          <cell r="AJ328">
            <v>0</v>
          </cell>
          <cell r="AK328">
            <v>0</v>
          </cell>
          <cell r="AL328">
            <v>0</v>
          </cell>
          <cell r="AM328">
            <v>0</v>
          </cell>
          <cell r="AN328">
            <v>0</v>
          </cell>
          <cell r="AO328">
            <v>0</v>
          </cell>
          <cell r="AP328">
            <v>0</v>
          </cell>
          <cell r="AQ328">
            <v>0</v>
          </cell>
          <cell r="AR328">
            <v>0</v>
          </cell>
          <cell r="AS328">
            <v>0</v>
          </cell>
          <cell r="AT328">
            <v>0</v>
          </cell>
          <cell r="AU328">
            <v>4.32</v>
          </cell>
          <cell r="AV328">
            <v>20</v>
          </cell>
          <cell r="AW328">
            <v>0.1</v>
          </cell>
          <cell r="AX328">
            <v>0</v>
          </cell>
        </row>
        <row r="329">
          <cell r="F329">
            <v>1882</v>
          </cell>
          <cell r="G329" t="str">
            <v>51010000191460</v>
          </cell>
          <cell r="H329" t="str">
            <v>Trung tâm Thông tin - Thư viện Nguyễn Thúc Hào</v>
          </cell>
          <cell r="I329">
            <v>0</v>
          </cell>
          <cell r="J329" t="str">
            <v>Nữ</v>
          </cell>
          <cell r="K329">
            <v>1977</v>
          </cell>
          <cell r="L329">
            <v>28294</v>
          </cell>
          <cell r="M329">
            <v>45</v>
          </cell>
          <cell r="N329" t="str">
            <v>Kinh</v>
          </cell>
          <cell r="O329">
            <v>39387</v>
          </cell>
          <cell r="P329">
            <v>39995</v>
          </cell>
          <cell r="Q329" t="str">
            <v>Trường Đại học Sư phạm Vinh</v>
          </cell>
          <cell r="R329" t="str">
            <v>BC</v>
          </cell>
          <cell r="S329">
            <v>0</v>
          </cell>
          <cell r="T329">
            <v>0</v>
          </cell>
          <cell r="U329">
            <v>0</v>
          </cell>
          <cell r="V329" t="str">
            <v>01.003</v>
          </cell>
          <cell r="W329" t="str">
            <v>Chuyên viên</v>
          </cell>
          <cell r="X329">
            <v>0</v>
          </cell>
          <cell r="Y329">
            <v>0</v>
          </cell>
          <cell r="Z329">
            <v>0</v>
          </cell>
          <cell r="AA329">
            <v>4</v>
          </cell>
          <cell r="AB329">
            <v>0</v>
          </cell>
          <cell r="AC329">
            <v>3.66</v>
          </cell>
          <cell r="AD329">
            <v>0</v>
          </cell>
          <cell r="AE329">
            <v>0</v>
          </cell>
          <cell r="AF329">
            <v>0</v>
          </cell>
          <cell r="AG329">
            <v>0</v>
          </cell>
          <cell r="AH329" t="e">
            <v>#VALUE!</v>
          </cell>
          <cell r="AI329">
            <v>0</v>
          </cell>
          <cell r="AJ329">
            <v>0</v>
          </cell>
          <cell r="AK329">
            <v>0</v>
          </cell>
          <cell r="AL329">
            <v>0</v>
          </cell>
          <cell r="AM329">
            <v>0</v>
          </cell>
          <cell r="AN329">
            <v>0</v>
          </cell>
          <cell r="AO329">
            <v>0</v>
          </cell>
          <cell r="AP329">
            <v>0</v>
          </cell>
          <cell r="AQ329">
            <v>0</v>
          </cell>
          <cell r="AR329">
            <v>0</v>
          </cell>
          <cell r="AS329">
            <v>0</v>
          </cell>
          <cell r="AT329">
            <v>0</v>
          </cell>
          <cell r="AU329">
            <v>3.66</v>
          </cell>
          <cell r="AV329">
            <v>20</v>
          </cell>
          <cell r="AW329">
            <v>0</v>
          </cell>
          <cell r="AX329">
            <v>0</v>
          </cell>
        </row>
        <row r="330">
          <cell r="F330">
            <v>2356</v>
          </cell>
          <cell r="G330" t="str">
            <v>51010000629174</v>
          </cell>
          <cell r="H330" t="str">
            <v>Trung tâm Nội trú</v>
          </cell>
          <cell r="I330">
            <v>0</v>
          </cell>
          <cell r="J330" t="str">
            <v>Nữ</v>
          </cell>
          <cell r="K330">
            <v>1980</v>
          </cell>
          <cell r="L330">
            <v>29513</v>
          </cell>
          <cell r="M330">
            <v>42</v>
          </cell>
          <cell r="N330" t="str">
            <v>Kinh</v>
          </cell>
          <cell r="O330">
            <v>42025</v>
          </cell>
          <cell r="P330">
            <v>42392</v>
          </cell>
          <cell r="Q330" t="str">
            <v>Trường Đại học Vinh</v>
          </cell>
          <cell r="R330" t="str">
            <v>BC</v>
          </cell>
          <cell r="S330">
            <v>0</v>
          </cell>
          <cell r="T330">
            <v>0</v>
          </cell>
          <cell r="U330">
            <v>0</v>
          </cell>
          <cell r="V330" t="str">
            <v>01.003</v>
          </cell>
          <cell r="W330" t="str">
            <v>Chuyên viên</v>
          </cell>
          <cell r="X330" t="str">
            <v>Giám đốc</v>
          </cell>
          <cell r="Y330">
            <v>0</v>
          </cell>
          <cell r="Z330">
            <v>0</v>
          </cell>
          <cell r="AA330">
            <v>7</v>
          </cell>
          <cell r="AB330">
            <v>0.5</v>
          </cell>
          <cell r="AC330">
            <v>3.33</v>
          </cell>
          <cell r="AD330">
            <v>0</v>
          </cell>
          <cell r="AE330">
            <v>0</v>
          </cell>
          <cell r="AF330">
            <v>0</v>
          </cell>
          <cell r="AG330">
            <v>0</v>
          </cell>
          <cell r="AH330" t="e">
            <v>#VALUE!</v>
          </cell>
          <cell r="AI330">
            <v>0</v>
          </cell>
          <cell r="AJ330">
            <v>0</v>
          </cell>
          <cell r="AK330">
            <v>0</v>
          </cell>
          <cell r="AL330">
            <v>0</v>
          </cell>
          <cell r="AM330">
            <v>0</v>
          </cell>
          <cell r="AN330">
            <v>0</v>
          </cell>
          <cell r="AO330">
            <v>0</v>
          </cell>
          <cell r="AP330">
            <v>0</v>
          </cell>
          <cell r="AQ330">
            <v>0</v>
          </cell>
          <cell r="AR330">
            <v>0</v>
          </cell>
          <cell r="AS330">
            <v>0</v>
          </cell>
          <cell r="AT330">
            <v>0</v>
          </cell>
          <cell r="AU330">
            <v>3.83</v>
          </cell>
          <cell r="AV330">
            <v>20</v>
          </cell>
          <cell r="AW330">
            <v>0</v>
          </cell>
          <cell r="AX330">
            <v>0</v>
          </cell>
        </row>
        <row r="331">
          <cell r="F331">
            <v>2049</v>
          </cell>
          <cell r="G331" t="str">
            <v>51010000382097</v>
          </cell>
          <cell r="H331" t="str">
            <v>Trung tâm Nội trú</v>
          </cell>
          <cell r="I331">
            <v>0</v>
          </cell>
          <cell r="J331" t="str">
            <v>Nữ</v>
          </cell>
          <cell r="K331">
            <v>1989</v>
          </cell>
          <cell r="L331">
            <v>32600</v>
          </cell>
          <cell r="M331">
            <v>33</v>
          </cell>
          <cell r="N331" t="str">
            <v>Kinh</v>
          </cell>
          <cell r="O331">
            <v>41258</v>
          </cell>
          <cell r="P331">
            <v>43966</v>
          </cell>
          <cell r="Q331" t="str">
            <v>Trường Đại học Vinh</v>
          </cell>
          <cell r="R331" t="str">
            <v>BC</v>
          </cell>
          <cell r="S331">
            <v>0</v>
          </cell>
          <cell r="T331">
            <v>0</v>
          </cell>
          <cell r="U331">
            <v>0</v>
          </cell>
          <cell r="V331" t="str">
            <v>01.003</v>
          </cell>
          <cell r="W331" t="str">
            <v>Chuyên viên</v>
          </cell>
          <cell r="X331">
            <v>0</v>
          </cell>
          <cell r="Y331">
            <v>0</v>
          </cell>
          <cell r="Z331">
            <v>0</v>
          </cell>
          <cell r="AA331">
            <v>4</v>
          </cell>
          <cell r="AB331">
            <v>0</v>
          </cell>
          <cell r="AC331">
            <v>3</v>
          </cell>
          <cell r="AD331">
            <v>0</v>
          </cell>
          <cell r="AE331">
            <v>0</v>
          </cell>
          <cell r="AF331">
            <v>0</v>
          </cell>
          <cell r="AG331">
            <v>0</v>
          </cell>
          <cell r="AH331" t="e">
            <v>#VALUE!</v>
          </cell>
          <cell r="AI331">
            <v>0</v>
          </cell>
          <cell r="AJ331">
            <v>0</v>
          </cell>
          <cell r="AK331">
            <v>0</v>
          </cell>
          <cell r="AL331">
            <v>0</v>
          </cell>
          <cell r="AM331">
            <v>0</v>
          </cell>
          <cell r="AN331">
            <v>0</v>
          </cell>
          <cell r="AO331">
            <v>0</v>
          </cell>
          <cell r="AP331">
            <v>0</v>
          </cell>
          <cell r="AQ331">
            <v>0</v>
          </cell>
          <cell r="AR331">
            <v>0</v>
          </cell>
          <cell r="AS331">
            <v>0</v>
          </cell>
          <cell r="AT331">
            <v>0</v>
          </cell>
          <cell r="AU331">
            <v>3</v>
          </cell>
          <cell r="AV331">
            <v>20</v>
          </cell>
          <cell r="AW331">
            <v>0</v>
          </cell>
          <cell r="AX331">
            <v>0</v>
          </cell>
        </row>
        <row r="332">
          <cell r="F332">
            <v>1622</v>
          </cell>
          <cell r="G332" t="str">
            <v>51010000023208</v>
          </cell>
          <cell r="H332" t="str">
            <v>Trung tâm Nội trú</v>
          </cell>
          <cell r="I332">
            <v>0</v>
          </cell>
          <cell r="J332" t="str">
            <v>Nam</v>
          </cell>
          <cell r="K332">
            <v>1971</v>
          </cell>
          <cell r="L332">
            <v>25984</v>
          </cell>
          <cell r="M332">
            <v>51</v>
          </cell>
          <cell r="N332" t="str">
            <v>Kinh</v>
          </cell>
          <cell r="O332">
            <v>34790</v>
          </cell>
          <cell r="P332">
            <v>32599</v>
          </cell>
          <cell r="Q332" t="str">
            <v>Bộ đội</v>
          </cell>
          <cell r="R332" t="str">
            <v>BC</v>
          </cell>
          <cell r="S332">
            <v>0</v>
          </cell>
          <cell r="T332">
            <v>0</v>
          </cell>
          <cell r="U332">
            <v>0</v>
          </cell>
          <cell r="V332" t="str">
            <v>01.003</v>
          </cell>
          <cell r="W332" t="str">
            <v>Chuyên viên</v>
          </cell>
          <cell r="X332" t="str">
            <v>Phó Giám đốc</v>
          </cell>
          <cell r="Y332">
            <v>0</v>
          </cell>
          <cell r="Z332">
            <v>0</v>
          </cell>
          <cell r="AA332">
            <v>6</v>
          </cell>
          <cell r="AB332">
            <v>0.4</v>
          </cell>
          <cell r="AC332">
            <v>4.32</v>
          </cell>
          <cell r="AD332">
            <v>0</v>
          </cell>
          <cell r="AE332">
            <v>0</v>
          </cell>
          <cell r="AF332">
            <v>0</v>
          </cell>
          <cell r="AG332">
            <v>0</v>
          </cell>
          <cell r="AH332" t="e">
            <v>#VALUE!</v>
          </cell>
          <cell r="AI332">
            <v>0</v>
          </cell>
          <cell r="AJ332">
            <v>0</v>
          </cell>
          <cell r="AK332">
            <v>0</v>
          </cell>
          <cell r="AL332">
            <v>0</v>
          </cell>
          <cell r="AM332">
            <v>0</v>
          </cell>
          <cell r="AN332">
            <v>0</v>
          </cell>
          <cell r="AO332">
            <v>0</v>
          </cell>
          <cell r="AP332">
            <v>0</v>
          </cell>
          <cell r="AQ332">
            <v>0</v>
          </cell>
          <cell r="AR332">
            <v>0</v>
          </cell>
          <cell r="AS332">
            <v>0</v>
          </cell>
          <cell r="AT332">
            <v>0</v>
          </cell>
          <cell r="AU332">
            <v>4.7200000000000006</v>
          </cell>
          <cell r="AV332">
            <v>20</v>
          </cell>
          <cell r="AW332">
            <v>0</v>
          </cell>
          <cell r="AX332">
            <v>0</v>
          </cell>
        </row>
        <row r="333">
          <cell r="F333">
            <v>1856</v>
          </cell>
          <cell r="G333" t="str">
            <v>51010000194733</v>
          </cell>
          <cell r="H333" t="str">
            <v>Trung tâm Nội trú</v>
          </cell>
          <cell r="I333">
            <v>0</v>
          </cell>
          <cell r="J333" t="str">
            <v>Nữ</v>
          </cell>
          <cell r="K333">
            <v>1969</v>
          </cell>
          <cell r="L333">
            <v>25521</v>
          </cell>
          <cell r="M333">
            <v>53</v>
          </cell>
          <cell r="N333" t="str">
            <v>Kinh</v>
          </cell>
          <cell r="O333">
            <v>38275</v>
          </cell>
          <cell r="P333">
            <v>43966</v>
          </cell>
          <cell r="Q333" t="str">
            <v>Trường Đại học Vinh</v>
          </cell>
          <cell r="R333" t="str">
            <v>BC</v>
          </cell>
          <cell r="S333">
            <v>0</v>
          </cell>
          <cell r="T333">
            <v>0</v>
          </cell>
          <cell r="U333">
            <v>0</v>
          </cell>
          <cell r="V333" t="str">
            <v>13.096</v>
          </cell>
          <cell r="W333" t="str">
            <v>Kỹ thuật viên</v>
          </cell>
          <cell r="X333">
            <v>0</v>
          </cell>
          <cell r="Y333">
            <v>0</v>
          </cell>
          <cell r="Z333">
            <v>0</v>
          </cell>
          <cell r="AA333">
            <v>3.5</v>
          </cell>
          <cell r="AB333">
            <v>0</v>
          </cell>
          <cell r="AC333">
            <v>3.2600000000000007</v>
          </cell>
          <cell r="AD333">
            <v>0</v>
          </cell>
          <cell r="AE333">
            <v>0</v>
          </cell>
          <cell r="AF333">
            <v>0</v>
          </cell>
          <cell r="AG333">
            <v>0</v>
          </cell>
          <cell r="AH333" t="e">
            <v>#VALUE!</v>
          </cell>
          <cell r="AI333">
            <v>0</v>
          </cell>
          <cell r="AJ333">
            <v>0</v>
          </cell>
          <cell r="AK333">
            <v>0</v>
          </cell>
          <cell r="AL333">
            <v>0</v>
          </cell>
          <cell r="AM333">
            <v>0</v>
          </cell>
          <cell r="AN333">
            <v>0</v>
          </cell>
          <cell r="AO333">
            <v>0</v>
          </cell>
          <cell r="AP333">
            <v>0</v>
          </cell>
          <cell r="AQ333">
            <v>0</v>
          </cell>
          <cell r="AR333">
            <v>0</v>
          </cell>
          <cell r="AS333">
            <v>0</v>
          </cell>
          <cell r="AT333">
            <v>0</v>
          </cell>
          <cell r="AU333">
            <v>3.2600000000000007</v>
          </cell>
          <cell r="AV333">
            <v>20</v>
          </cell>
          <cell r="AW333">
            <v>0</v>
          </cell>
          <cell r="AX333">
            <v>0</v>
          </cell>
        </row>
        <row r="334">
          <cell r="F334">
            <v>1626</v>
          </cell>
          <cell r="G334" t="str">
            <v>51010000199011</v>
          </cell>
          <cell r="H334" t="str">
            <v>Trung tâm Nội trú</v>
          </cell>
          <cell r="I334">
            <v>0</v>
          </cell>
          <cell r="J334" t="str">
            <v>Nam</v>
          </cell>
          <cell r="K334">
            <v>1982</v>
          </cell>
          <cell r="L334">
            <v>30113</v>
          </cell>
          <cell r="M334">
            <v>40</v>
          </cell>
          <cell r="N334" t="str">
            <v>Kinh</v>
          </cell>
          <cell r="O334" t="str">
            <v xml:space="preserve">  -   -</v>
          </cell>
          <cell r="P334">
            <v>43966</v>
          </cell>
          <cell r="Q334" t="str">
            <v>Trường Đại học Vinh</v>
          </cell>
          <cell r="R334" t="str">
            <v>BC</v>
          </cell>
          <cell r="S334">
            <v>0</v>
          </cell>
          <cell r="T334">
            <v>0</v>
          </cell>
          <cell r="U334">
            <v>0</v>
          </cell>
          <cell r="V334" t="str">
            <v>01.003</v>
          </cell>
          <cell r="W334" t="str">
            <v>Chuyên viên</v>
          </cell>
          <cell r="X334">
            <v>0</v>
          </cell>
          <cell r="Y334">
            <v>0</v>
          </cell>
          <cell r="Z334">
            <v>0</v>
          </cell>
          <cell r="AA334">
            <v>4</v>
          </cell>
          <cell r="AB334">
            <v>0</v>
          </cell>
          <cell r="AC334">
            <v>3</v>
          </cell>
          <cell r="AD334">
            <v>0</v>
          </cell>
          <cell r="AE334">
            <v>0</v>
          </cell>
          <cell r="AF334">
            <v>0</v>
          </cell>
          <cell r="AG334">
            <v>0</v>
          </cell>
          <cell r="AH334" t="e">
            <v>#VALUE!</v>
          </cell>
          <cell r="AI334">
            <v>0</v>
          </cell>
          <cell r="AJ334">
            <v>0</v>
          </cell>
          <cell r="AK334">
            <v>0</v>
          </cell>
          <cell r="AL334">
            <v>0</v>
          </cell>
          <cell r="AM334">
            <v>0</v>
          </cell>
          <cell r="AN334">
            <v>0</v>
          </cell>
          <cell r="AO334">
            <v>0</v>
          </cell>
          <cell r="AP334">
            <v>0</v>
          </cell>
          <cell r="AQ334">
            <v>0</v>
          </cell>
          <cell r="AR334">
            <v>0</v>
          </cell>
          <cell r="AS334">
            <v>0</v>
          </cell>
          <cell r="AT334">
            <v>0</v>
          </cell>
          <cell r="AU334">
            <v>3</v>
          </cell>
          <cell r="AV334">
            <v>20</v>
          </cell>
          <cell r="AW334">
            <v>0</v>
          </cell>
          <cell r="AX334">
            <v>0</v>
          </cell>
        </row>
        <row r="335">
          <cell r="F335">
            <v>1823</v>
          </cell>
          <cell r="G335" t="str">
            <v>51010000197787</v>
          </cell>
          <cell r="H335" t="str">
            <v>Trung tâm Thông tin - Thư viện Nguyễn Thúc Hào</v>
          </cell>
          <cell r="I335" t="str">
            <v>Tổ Hành chính</v>
          </cell>
          <cell r="J335" t="str">
            <v>Nữ</v>
          </cell>
          <cell r="K335">
            <v>1974</v>
          </cell>
          <cell r="L335">
            <v>27353</v>
          </cell>
          <cell r="M335">
            <v>48</v>
          </cell>
          <cell r="N335" t="str">
            <v>Kinh</v>
          </cell>
          <cell r="O335">
            <v>35431</v>
          </cell>
          <cell r="P335">
            <v>35431</v>
          </cell>
          <cell r="Q335" t="str">
            <v>Trường Đại học Sư phạm Vinh</v>
          </cell>
          <cell r="R335" t="str">
            <v>BC</v>
          </cell>
          <cell r="S335">
            <v>0</v>
          </cell>
          <cell r="T335">
            <v>0</v>
          </cell>
          <cell r="U335">
            <v>0</v>
          </cell>
          <cell r="V335" t="str">
            <v>01.003</v>
          </cell>
          <cell r="W335" t="str">
            <v>Chuyên viên</v>
          </cell>
          <cell r="X335">
            <v>0</v>
          </cell>
          <cell r="Y335">
            <v>0</v>
          </cell>
          <cell r="Z335">
            <v>0</v>
          </cell>
          <cell r="AA335">
            <v>4</v>
          </cell>
          <cell r="AB335">
            <v>0</v>
          </cell>
          <cell r="AC335">
            <v>4.6500000000000004</v>
          </cell>
          <cell r="AD335">
            <v>0</v>
          </cell>
          <cell r="AE335">
            <v>0</v>
          </cell>
          <cell r="AF335">
            <v>0</v>
          </cell>
          <cell r="AG335">
            <v>0</v>
          </cell>
          <cell r="AH335" t="e">
            <v>#VALUE!</v>
          </cell>
          <cell r="AI335">
            <v>0</v>
          </cell>
          <cell r="AJ335">
            <v>0</v>
          </cell>
          <cell r="AK335">
            <v>0</v>
          </cell>
          <cell r="AL335">
            <v>0</v>
          </cell>
          <cell r="AM335">
            <v>0</v>
          </cell>
          <cell r="AN335">
            <v>0</v>
          </cell>
          <cell r="AO335">
            <v>0</v>
          </cell>
          <cell r="AP335">
            <v>0</v>
          </cell>
          <cell r="AQ335">
            <v>0</v>
          </cell>
          <cell r="AR335">
            <v>0</v>
          </cell>
          <cell r="AS335">
            <v>0</v>
          </cell>
          <cell r="AT335">
            <v>0</v>
          </cell>
          <cell r="AU335">
            <v>4.6500000000000004</v>
          </cell>
          <cell r="AV335">
            <v>20</v>
          </cell>
          <cell r="AW335">
            <v>0</v>
          </cell>
          <cell r="AX335">
            <v>0</v>
          </cell>
        </row>
        <row r="336">
          <cell r="F336">
            <v>2340</v>
          </cell>
          <cell r="G336" t="str">
            <v>51010000299416</v>
          </cell>
          <cell r="H336" t="str">
            <v>Trung tâm Thông tin - Thư viện Nguyễn Thúc Hào</v>
          </cell>
          <cell r="I336" t="str">
            <v>Tổ Hành chính</v>
          </cell>
          <cell r="J336" t="str">
            <v>Nữ</v>
          </cell>
          <cell r="K336">
            <v>1990</v>
          </cell>
          <cell r="L336">
            <v>33138</v>
          </cell>
          <cell r="M336">
            <v>32</v>
          </cell>
          <cell r="N336" t="str">
            <v>Kinh</v>
          </cell>
          <cell r="O336">
            <v>41879</v>
          </cell>
          <cell r="P336">
            <v>43824</v>
          </cell>
          <cell r="Q336" t="str">
            <v>Trường Đại học Vinh</v>
          </cell>
          <cell r="R336" t="str">
            <v>BC</v>
          </cell>
          <cell r="S336">
            <v>0</v>
          </cell>
          <cell r="T336">
            <v>0</v>
          </cell>
          <cell r="U336">
            <v>0</v>
          </cell>
          <cell r="V336" t="str">
            <v>01.003</v>
          </cell>
          <cell r="W336" t="str">
            <v>Chuyên viên</v>
          </cell>
          <cell r="X336">
            <v>0</v>
          </cell>
          <cell r="Y336">
            <v>0</v>
          </cell>
          <cell r="Z336">
            <v>0</v>
          </cell>
          <cell r="AA336">
            <v>4</v>
          </cell>
          <cell r="AB336">
            <v>0</v>
          </cell>
          <cell r="AC336">
            <v>3</v>
          </cell>
          <cell r="AD336">
            <v>0</v>
          </cell>
          <cell r="AE336">
            <v>0</v>
          </cell>
          <cell r="AF336">
            <v>0</v>
          </cell>
          <cell r="AG336">
            <v>0</v>
          </cell>
          <cell r="AH336" t="e">
            <v>#VALUE!</v>
          </cell>
          <cell r="AI336">
            <v>0</v>
          </cell>
          <cell r="AJ336">
            <v>0</v>
          </cell>
          <cell r="AK336">
            <v>0</v>
          </cell>
          <cell r="AL336">
            <v>0</v>
          </cell>
          <cell r="AM336">
            <v>0</v>
          </cell>
          <cell r="AN336">
            <v>0</v>
          </cell>
          <cell r="AO336">
            <v>0</v>
          </cell>
          <cell r="AP336">
            <v>0</v>
          </cell>
          <cell r="AQ336">
            <v>0</v>
          </cell>
          <cell r="AR336">
            <v>0</v>
          </cell>
          <cell r="AS336">
            <v>0</v>
          </cell>
          <cell r="AT336">
            <v>0</v>
          </cell>
          <cell r="AU336">
            <v>3</v>
          </cell>
          <cell r="AV336">
            <v>20</v>
          </cell>
          <cell r="AW336">
            <v>0</v>
          </cell>
          <cell r="AX336">
            <v>0</v>
          </cell>
        </row>
        <row r="337">
          <cell r="F337">
            <v>1878</v>
          </cell>
          <cell r="G337" t="str">
            <v>0101000264783</v>
          </cell>
          <cell r="H337" t="str">
            <v>Trung tâm Thông tin - Thư viện Nguyễn Thúc Hào</v>
          </cell>
          <cell r="I337" t="str">
            <v>Tổ Hành chính</v>
          </cell>
          <cell r="J337" t="str">
            <v>Nam</v>
          </cell>
          <cell r="K337">
            <v>1974</v>
          </cell>
          <cell r="L337">
            <v>27303</v>
          </cell>
          <cell r="M337">
            <v>48</v>
          </cell>
          <cell r="N337" t="str">
            <v>Kinh</v>
          </cell>
          <cell r="O337">
            <v>34943</v>
          </cell>
          <cell r="P337">
            <v>34943</v>
          </cell>
          <cell r="Q337" t="str">
            <v>Trường Đại học Sư phạm Vinh</v>
          </cell>
          <cell r="R337" t="str">
            <v>BC</v>
          </cell>
          <cell r="S337">
            <v>0</v>
          </cell>
          <cell r="T337">
            <v>0</v>
          </cell>
          <cell r="U337">
            <v>0</v>
          </cell>
          <cell r="V337" t="str">
            <v>01.002</v>
          </cell>
          <cell r="W337" t="str">
            <v>Chuyên viên chính</v>
          </cell>
          <cell r="X337" t="str">
            <v>Giám đốc</v>
          </cell>
          <cell r="Y337">
            <v>0</v>
          </cell>
          <cell r="Z337" t="str">
            <v>Phó Bí thư CB</v>
          </cell>
          <cell r="AA337">
            <v>7</v>
          </cell>
          <cell r="AB337">
            <v>0.5</v>
          </cell>
          <cell r="AC337">
            <v>5.42</v>
          </cell>
          <cell r="AD337">
            <v>0</v>
          </cell>
          <cell r="AE337">
            <v>0</v>
          </cell>
          <cell r="AF337">
            <v>0</v>
          </cell>
          <cell r="AG337">
            <v>0</v>
          </cell>
          <cell r="AH337" t="e">
            <v>#VALUE!</v>
          </cell>
          <cell r="AI337">
            <v>0</v>
          </cell>
          <cell r="AJ337">
            <v>0</v>
          </cell>
          <cell r="AK337">
            <v>0</v>
          </cell>
          <cell r="AL337">
            <v>0</v>
          </cell>
          <cell r="AM337">
            <v>0</v>
          </cell>
          <cell r="AN337">
            <v>0</v>
          </cell>
          <cell r="AO337">
            <v>0</v>
          </cell>
          <cell r="AP337">
            <v>0</v>
          </cell>
          <cell r="AQ337">
            <v>0</v>
          </cell>
          <cell r="AR337">
            <v>0</v>
          </cell>
          <cell r="AS337">
            <v>0</v>
          </cell>
          <cell r="AT337">
            <v>0</v>
          </cell>
          <cell r="AU337">
            <v>5.92</v>
          </cell>
          <cell r="AV337">
            <v>20</v>
          </cell>
          <cell r="AW337">
            <v>0</v>
          </cell>
          <cell r="AX337">
            <v>0</v>
          </cell>
        </row>
        <row r="338">
          <cell r="F338">
            <v>1881</v>
          </cell>
          <cell r="G338" t="str">
            <v>51010000190519</v>
          </cell>
          <cell r="H338" t="str">
            <v>Trung tâm Thông tin - Thư viện Nguyễn Thúc Hào</v>
          </cell>
          <cell r="I338" t="str">
            <v>Tổ Hành chính</v>
          </cell>
          <cell r="J338" t="str">
            <v>Nam</v>
          </cell>
          <cell r="K338">
            <v>1976</v>
          </cell>
          <cell r="L338">
            <v>27942</v>
          </cell>
          <cell r="M338">
            <v>46</v>
          </cell>
          <cell r="N338" t="str">
            <v>Kinh</v>
          </cell>
          <cell r="O338">
            <v>36557</v>
          </cell>
          <cell r="P338">
            <v>38587</v>
          </cell>
          <cell r="Q338" t="str">
            <v>Trường Đại học Sư phạm Vinh</v>
          </cell>
          <cell r="R338" t="str">
            <v>BC</v>
          </cell>
          <cell r="S338">
            <v>0</v>
          </cell>
          <cell r="T338">
            <v>0</v>
          </cell>
          <cell r="U338">
            <v>0</v>
          </cell>
          <cell r="V338" t="str">
            <v>13.096</v>
          </cell>
          <cell r="W338" t="str">
            <v>Kỹ thuật viên</v>
          </cell>
          <cell r="X338">
            <v>0</v>
          </cell>
          <cell r="Y338">
            <v>0</v>
          </cell>
          <cell r="Z338">
            <v>0</v>
          </cell>
          <cell r="AA338">
            <v>3.5</v>
          </cell>
          <cell r="AB338">
            <v>0</v>
          </cell>
          <cell r="AC338">
            <v>3.8600000000000008</v>
          </cell>
          <cell r="AD338">
            <v>0</v>
          </cell>
          <cell r="AE338">
            <v>0</v>
          </cell>
          <cell r="AF338">
            <v>0</v>
          </cell>
          <cell r="AG338">
            <v>0</v>
          </cell>
          <cell r="AH338" t="e">
            <v>#VALUE!</v>
          </cell>
          <cell r="AI338">
            <v>0</v>
          </cell>
          <cell r="AJ338">
            <v>0</v>
          </cell>
          <cell r="AK338">
            <v>0</v>
          </cell>
          <cell r="AL338">
            <v>0</v>
          </cell>
          <cell r="AM338">
            <v>0</v>
          </cell>
          <cell r="AN338">
            <v>0</v>
          </cell>
          <cell r="AO338">
            <v>0</v>
          </cell>
          <cell r="AP338">
            <v>0</v>
          </cell>
          <cell r="AQ338">
            <v>0</v>
          </cell>
          <cell r="AR338">
            <v>0</v>
          </cell>
          <cell r="AS338">
            <v>0</v>
          </cell>
          <cell r="AT338">
            <v>0</v>
          </cell>
          <cell r="AU338">
            <v>3.8600000000000008</v>
          </cell>
          <cell r="AV338">
            <v>20</v>
          </cell>
          <cell r="AW338">
            <v>0</v>
          </cell>
          <cell r="AX338">
            <v>0</v>
          </cell>
        </row>
        <row r="339">
          <cell r="F339">
            <v>1877</v>
          </cell>
          <cell r="G339" t="str">
            <v>51010000190245</v>
          </cell>
          <cell r="H339" t="str">
            <v>Trung tâm Thông tin - Thư viện Nguyễn Thúc Hào</v>
          </cell>
          <cell r="I339" t="str">
            <v>Tổ Hành chính</v>
          </cell>
          <cell r="J339" t="str">
            <v>Nam</v>
          </cell>
          <cell r="K339">
            <v>1971</v>
          </cell>
          <cell r="L339">
            <v>26178</v>
          </cell>
          <cell r="M339">
            <v>51</v>
          </cell>
          <cell r="N339" t="str">
            <v>Kinh</v>
          </cell>
          <cell r="O339">
            <v>37159</v>
          </cell>
          <cell r="P339">
            <v>40360</v>
          </cell>
          <cell r="Q339" t="str">
            <v>Trường Đại học Vinh</v>
          </cell>
          <cell r="R339" t="str">
            <v>BC</v>
          </cell>
          <cell r="S339">
            <v>0</v>
          </cell>
          <cell r="T339">
            <v>0</v>
          </cell>
          <cell r="U339">
            <v>0</v>
          </cell>
          <cell r="V339" t="str">
            <v>01.003</v>
          </cell>
          <cell r="W339" t="str">
            <v>Chuyên viên</v>
          </cell>
          <cell r="X339">
            <v>0</v>
          </cell>
          <cell r="Y339" t="str">
            <v>Tổ trưởng tổ CT</v>
          </cell>
          <cell r="Z339">
            <v>0</v>
          </cell>
          <cell r="AA339">
            <v>4.5</v>
          </cell>
          <cell r="AB339">
            <v>0</v>
          </cell>
          <cell r="AC339">
            <v>4.6500000000000004</v>
          </cell>
          <cell r="AD339">
            <v>0</v>
          </cell>
          <cell r="AE339">
            <v>0</v>
          </cell>
          <cell r="AF339">
            <v>0</v>
          </cell>
          <cell r="AG339">
            <v>0</v>
          </cell>
          <cell r="AH339" t="e">
            <v>#VALUE!</v>
          </cell>
          <cell r="AI339">
            <v>0</v>
          </cell>
          <cell r="AJ339">
            <v>0</v>
          </cell>
          <cell r="AK339">
            <v>0</v>
          </cell>
          <cell r="AL339">
            <v>0</v>
          </cell>
          <cell r="AM339">
            <v>0</v>
          </cell>
          <cell r="AN339">
            <v>0</v>
          </cell>
          <cell r="AO339">
            <v>0</v>
          </cell>
          <cell r="AP339">
            <v>0</v>
          </cell>
          <cell r="AQ339">
            <v>0</v>
          </cell>
          <cell r="AR339">
            <v>0</v>
          </cell>
          <cell r="AS339">
            <v>0</v>
          </cell>
          <cell r="AT339">
            <v>0</v>
          </cell>
          <cell r="AU339">
            <v>4.6500000000000004</v>
          </cell>
          <cell r="AV339">
            <v>20</v>
          </cell>
          <cell r="AW339">
            <v>0.1</v>
          </cell>
          <cell r="AX339">
            <v>0</v>
          </cell>
        </row>
        <row r="340">
          <cell r="F340">
            <v>1901</v>
          </cell>
          <cell r="G340" t="str">
            <v>51010000192144</v>
          </cell>
          <cell r="H340" t="str">
            <v>Trung tâm Thông tin - Thư viện Nguyễn Thúc Hào</v>
          </cell>
          <cell r="I340" t="str">
            <v>Tổ phân loại - Biên mục</v>
          </cell>
          <cell r="J340" t="str">
            <v>Nữ</v>
          </cell>
          <cell r="K340">
            <v>1985</v>
          </cell>
          <cell r="L340">
            <v>31168</v>
          </cell>
          <cell r="M340">
            <v>37</v>
          </cell>
          <cell r="N340" t="str">
            <v>Kinh</v>
          </cell>
          <cell r="O340">
            <v>39883</v>
          </cell>
          <cell r="P340">
            <v>40360</v>
          </cell>
          <cell r="Q340" t="str">
            <v>Trường Đại học Vinh</v>
          </cell>
          <cell r="R340" t="str">
            <v>BC</v>
          </cell>
          <cell r="S340">
            <v>0</v>
          </cell>
          <cell r="T340">
            <v>0</v>
          </cell>
          <cell r="U340">
            <v>0</v>
          </cell>
          <cell r="V340" t="str">
            <v>17.170</v>
          </cell>
          <cell r="W340" t="str">
            <v>Thư viện viên</v>
          </cell>
          <cell r="X340">
            <v>0</v>
          </cell>
          <cell r="Y340">
            <v>0</v>
          </cell>
          <cell r="Z340">
            <v>0</v>
          </cell>
          <cell r="AA340">
            <v>4</v>
          </cell>
          <cell r="AB340">
            <v>0</v>
          </cell>
          <cell r="AC340">
            <v>3.33</v>
          </cell>
          <cell r="AD340">
            <v>0</v>
          </cell>
          <cell r="AE340">
            <v>0</v>
          </cell>
          <cell r="AF340">
            <v>0</v>
          </cell>
          <cell r="AG340">
            <v>0</v>
          </cell>
          <cell r="AH340" t="e">
            <v>#VALUE!</v>
          </cell>
          <cell r="AI340">
            <v>0</v>
          </cell>
          <cell r="AJ340">
            <v>0</v>
          </cell>
          <cell r="AK340">
            <v>0</v>
          </cell>
          <cell r="AL340">
            <v>0</v>
          </cell>
          <cell r="AM340">
            <v>0</v>
          </cell>
          <cell r="AN340">
            <v>0</v>
          </cell>
          <cell r="AO340">
            <v>0</v>
          </cell>
          <cell r="AP340">
            <v>0</v>
          </cell>
          <cell r="AQ340">
            <v>0</v>
          </cell>
          <cell r="AR340">
            <v>0</v>
          </cell>
          <cell r="AS340">
            <v>0</v>
          </cell>
          <cell r="AT340">
            <v>0</v>
          </cell>
          <cell r="AU340">
            <v>3.33</v>
          </cell>
          <cell r="AV340">
            <v>20</v>
          </cell>
          <cell r="AW340">
            <v>0</v>
          </cell>
          <cell r="AX340">
            <v>0</v>
          </cell>
        </row>
        <row r="341">
          <cell r="F341">
            <v>1890</v>
          </cell>
          <cell r="G341" t="str">
            <v>51010000191655</v>
          </cell>
          <cell r="H341" t="str">
            <v>Trung tâm Thông tin - Thư viện Nguyễn Thúc Hào</v>
          </cell>
          <cell r="I341" t="str">
            <v>Tổ phân loại - Biên mục</v>
          </cell>
          <cell r="J341" t="str">
            <v>Nữ</v>
          </cell>
          <cell r="K341">
            <v>1979</v>
          </cell>
          <cell r="L341">
            <v>28856</v>
          </cell>
          <cell r="M341">
            <v>43</v>
          </cell>
          <cell r="N341" t="str">
            <v>Kinh</v>
          </cell>
          <cell r="O341">
            <v>39883</v>
          </cell>
          <cell r="P341">
            <v>40360</v>
          </cell>
          <cell r="Q341" t="str">
            <v>Trường Đại học Vinh</v>
          </cell>
          <cell r="R341" t="str">
            <v>BC</v>
          </cell>
          <cell r="S341">
            <v>0</v>
          </cell>
          <cell r="T341">
            <v>0</v>
          </cell>
          <cell r="U341">
            <v>0</v>
          </cell>
          <cell r="V341" t="str">
            <v>01.003</v>
          </cell>
          <cell r="W341" t="str">
            <v>Chuyên viên</v>
          </cell>
          <cell r="X341">
            <v>0</v>
          </cell>
          <cell r="Y341" t="str">
            <v>Tổ trưởng tổ CT</v>
          </cell>
          <cell r="Z341">
            <v>0</v>
          </cell>
          <cell r="AA341">
            <v>4.5</v>
          </cell>
          <cell r="AB341">
            <v>0</v>
          </cell>
          <cell r="AC341">
            <v>3.33</v>
          </cell>
          <cell r="AD341">
            <v>0</v>
          </cell>
          <cell r="AE341">
            <v>0</v>
          </cell>
          <cell r="AF341">
            <v>0</v>
          </cell>
          <cell r="AG341">
            <v>0</v>
          </cell>
          <cell r="AH341" t="e">
            <v>#VALUE!</v>
          </cell>
          <cell r="AI341">
            <v>0</v>
          </cell>
          <cell r="AJ341">
            <v>0</v>
          </cell>
          <cell r="AK341">
            <v>0</v>
          </cell>
          <cell r="AL341">
            <v>0</v>
          </cell>
          <cell r="AM341">
            <v>0</v>
          </cell>
          <cell r="AN341">
            <v>0</v>
          </cell>
          <cell r="AO341">
            <v>0</v>
          </cell>
          <cell r="AP341">
            <v>0</v>
          </cell>
          <cell r="AQ341">
            <v>0</v>
          </cell>
          <cell r="AR341">
            <v>0</v>
          </cell>
          <cell r="AS341">
            <v>0</v>
          </cell>
          <cell r="AT341">
            <v>0</v>
          </cell>
          <cell r="AU341">
            <v>3.33</v>
          </cell>
          <cell r="AV341">
            <v>20</v>
          </cell>
          <cell r="AW341">
            <v>0.1</v>
          </cell>
          <cell r="AX341">
            <v>0</v>
          </cell>
        </row>
        <row r="342">
          <cell r="F342">
            <v>1883</v>
          </cell>
          <cell r="G342" t="str">
            <v>51010000192375</v>
          </cell>
          <cell r="H342" t="str">
            <v>Trung tâm Thông tin - Thư viện Nguyễn Thúc Hào</v>
          </cell>
          <cell r="I342" t="str">
            <v>Tổ phân loại - Biên mục</v>
          </cell>
          <cell r="J342" t="str">
            <v>Nữ</v>
          </cell>
          <cell r="K342">
            <v>1977</v>
          </cell>
          <cell r="L342">
            <v>28463</v>
          </cell>
          <cell r="M342">
            <v>45</v>
          </cell>
          <cell r="N342" t="str">
            <v>Kinh</v>
          </cell>
          <cell r="O342">
            <v>37316</v>
          </cell>
          <cell r="P342">
            <v>38485</v>
          </cell>
          <cell r="Q342" t="str">
            <v>Trường Đại học Vinh</v>
          </cell>
          <cell r="R342" t="str">
            <v>BC</v>
          </cell>
          <cell r="S342">
            <v>0</v>
          </cell>
          <cell r="T342">
            <v>0</v>
          </cell>
          <cell r="U342">
            <v>0</v>
          </cell>
          <cell r="V342" t="str">
            <v>17.170</v>
          </cell>
          <cell r="W342" t="str">
            <v>Thư viện viên</v>
          </cell>
          <cell r="X342">
            <v>0</v>
          </cell>
          <cell r="Y342">
            <v>0</v>
          </cell>
          <cell r="Z342">
            <v>0</v>
          </cell>
          <cell r="AA342">
            <v>4</v>
          </cell>
          <cell r="AB342">
            <v>0</v>
          </cell>
          <cell r="AC342">
            <v>4.32</v>
          </cell>
          <cell r="AD342">
            <v>0</v>
          </cell>
          <cell r="AE342">
            <v>0</v>
          </cell>
          <cell r="AF342">
            <v>0</v>
          </cell>
          <cell r="AG342">
            <v>0</v>
          </cell>
          <cell r="AH342" t="e">
            <v>#VALUE!</v>
          </cell>
          <cell r="AI342">
            <v>0</v>
          </cell>
          <cell r="AJ342">
            <v>0</v>
          </cell>
          <cell r="AK342">
            <v>0</v>
          </cell>
          <cell r="AL342">
            <v>0</v>
          </cell>
          <cell r="AM342">
            <v>0</v>
          </cell>
          <cell r="AN342">
            <v>0</v>
          </cell>
          <cell r="AO342">
            <v>0</v>
          </cell>
          <cell r="AP342">
            <v>0</v>
          </cell>
          <cell r="AQ342">
            <v>0</v>
          </cell>
          <cell r="AR342">
            <v>0</v>
          </cell>
          <cell r="AS342">
            <v>0</v>
          </cell>
          <cell r="AT342">
            <v>0</v>
          </cell>
          <cell r="AU342">
            <v>4.32</v>
          </cell>
          <cell r="AV342">
            <v>20</v>
          </cell>
          <cell r="AW342">
            <v>0</v>
          </cell>
          <cell r="AX342">
            <v>0</v>
          </cell>
        </row>
        <row r="343">
          <cell r="F343">
            <v>1899</v>
          </cell>
          <cell r="G343" t="str">
            <v>51010000192445</v>
          </cell>
          <cell r="H343" t="str">
            <v>Trung tâm Thông tin - Thư viện Nguyễn Thúc Hào</v>
          </cell>
          <cell r="I343" t="str">
            <v>Tổ phân loại - Biên mục</v>
          </cell>
          <cell r="J343" t="str">
            <v>Nữ</v>
          </cell>
          <cell r="K343">
            <v>1983</v>
          </cell>
          <cell r="L343">
            <v>30629</v>
          </cell>
          <cell r="M343">
            <v>39</v>
          </cell>
          <cell r="N343" t="str">
            <v>Kinh</v>
          </cell>
          <cell r="O343">
            <v>39239</v>
          </cell>
          <cell r="P343">
            <v>39995</v>
          </cell>
          <cell r="Q343" t="str">
            <v>Trường Đại học Vinh</v>
          </cell>
          <cell r="R343" t="str">
            <v>BC</v>
          </cell>
          <cell r="S343">
            <v>0</v>
          </cell>
          <cell r="T343">
            <v>0</v>
          </cell>
          <cell r="U343">
            <v>0</v>
          </cell>
          <cell r="V343" t="str">
            <v>01.003</v>
          </cell>
          <cell r="W343" t="str">
            <v>Chuyên viên</v>
          </cell>
          <cell r="X343">
            <v>0</v>
          </cell>
          <cell r="Y343">
            <v>0</v>
          </cell>
          <cell r="Z343">
            <v>0</v>
          </cell>
          <cell r="AA343">
            <v>4</v>
          </cell>
          <cell r="AB343">
            <v>0</v>
          </cell>
          <cell r="AC343">
            <v>3.66</v>
          </cell>
          <cell r="AD343">
            <v>0</v>
          </cell>
          <cell r="AE343">
            <v>0</v>
          </cell>
          <cell r="AF343">
            <v>0</v>
          </cell>
          <cell r="AG343">
            <v>0</v>
          </cell>
          <cell r="AH343" t="e">
            <v>#VALUE!</v>
          </cell>
          <cell r="AI343">
            <v>0</v>
          </cell>
          <cell r="AJ343">
            <v>0</v>
          </cell>
          <cell r="AK343">
            <v>0</v>
          </cell>
          <cell r="AL343">
            <v>0</v>
          </cell>
          <cell r="AM343">
            <v>0</v>
          </cell>
          <cell r="AN343">
            <v>0</v>
          </cell>
          <cell r="AO343">
            <v>0</v>
          </cell>
          <cell r="AP343">
            <v>0</v>
          </cell>
          <cell r="AQ343">
            <v>0</v>
          </cell>
          <cell r="AR343">
            <v>0</v>
          </cell>
          <cell r="AS343">
            <v>0</v>
          </cell>
          <cell r="AT343">
            <v>0</v>
          </cell>
          <cell r="AU343">
            <v>3.66</v>
          </cell>
          <cell r="AV343">
            <v>20</v>
          </cell>
          <cell r="AW343">
            <v>0</v>
          </cell>
          <cell r="AX343">
            <v>0</v>
          </cell>
        </row>
        <row r="344">
          <cell r="F344">
            <v>1903</v>
          </cell>
          <cell r="G344" t="str">
            <v>51010000228401</v>
          </cell>
          <cell r="H344" t="str">
            <v>Trung tâm Thông tin - Thư viện Nguyễn Thúc Hào</v>
          </cell>
          <cell r="I344" t="str">
            <v>Tổ phân loại - Biên mục</v>
          </cell>
          <cell r="J344" t="str">
            <v>Nữ</v>
          </cell>
          <cell r="K344">
            <v>1986</v>
          </cell>
          <cell r="L344">
            <v>31423</v>
          </cell>
          <cell r="M344">
            <v>36</v>
          </cell>
          <cell r="N344" t="str">
            <v>Kinh</v>
          </cell>
          <cell r="O344">
            <v>40375</v>
          </cell>
          <cell r="P344">
            <v>43283</v>
          </cell>
          <cell r="Q344" t="str">
            <v>Trường Đại học Vinh</v>
          </cell>
          <cell r="R344" t="str">
            <v>BC</v>
          </cell>
          <cell r="S344">
            <v>0</v>
          </cell>
          <cell r="T344">
            <v>0</v>
          </cell>
          <cell r="U344">
            <v>0</v>
          </cell>
          <cell r="V344" t="str">
            <v>17.170</v>
          </cell>
          <cell r="W344" t="str">
            <v>Thư viện viên</v>
          </cell>
          <cell r="X344">
            <v>0</v>
          </cell>
          <cell r="Y344">
            <v>0</v>
          </cell>
          <cell r="Z344">
            <v>0</v>
          </cell>
          <cell r="AA344">
            <v>4</v>
          </cell>
          <cell r="AB344">
            <v>0</v>
          </cell>
          <cell r="AC344">
            <v>3.33</v>
          </cell>
          <cell r="AD344">
            <v>0</v>
          </cell>
          <cell r="AE344">
            <v>0</v>
          </cell>
          <cell r="AF344">
            <v>0</v>
          </cell>
          <cell r="AG344">
            <v>0</v>
          </cell>
          <cell r="AH344" t="e">
            <v>#VALUE!</v>
          </cell>
          <cell r="AI344">
            <v>0</v>
          </cell>
          <cell r="AJ344">
            <v>0</v>
          </cell>
          <cell r="AK344">
            <v>0</v>
          </cell>
          <cell r="AL344">
            <v>0</v>
          </cell>
          <cell r="AM344">
            <v>0</v>
          </cell>
          <cell r="AN344">
            <v>0</v>
          </cell>
          <cell r="AO344">
            <v>0</v>
          </cell>
          <cell r="AP344">
            <v>0</v>
          </cell>
          <cell r="AQ344">
            <v>0</v>
          </cell>
          <cell r="AR344">
            <v>0</v>
          </cell>
          <cell r="AS344">
            <v>0</v>
          </cell>
          <cell r="AT344">
            <v>0</v>
          </cell>
          <cell r="AU344">
            <v>3.33</v>
          </cell>
          <cell r="AV344">
            <v>20</v>
          </cell>
          <cell r="AW344">
            <v>0</v>
          </cell>
          <cell r="AX344">
            <v>0</v>
          </cell>
        </row>
        <row r="345">
          <cell r="F345">
            <v>1885</v>
          </cell>
          <cell r="G345" t="str">
            <v>51010000190908</v>
          </cell>
          <cell r="H345" t="str">
            <v>Trung tâm Thông tin - Thư viện Nguyễn Thúc Hào</v>
          </cell>
          <cell r="I345" t="str">
            <v>Tổ phân loại - Biên mục</v>
          </cell>
          <cell r="J345" t="str">
            <v>Nữ</v>
          </cell>
          <cell r="K345">
            <v>1978</v>
          </cell>
          <cell r="L345">
            <v>28583</v>
          </cell>
          <cell r="M345">
            <v>44</v>
          </cell>
          <cell r="N345" t="str">
            <v>Kinh</v>
          </cell>
          <cell r="O345">
            <v>38322</v>
          </cell>
          <cell r="P345">
            <v>39448</v>
          </cell>
          <cell r="Q345" t="str">
            <v>Trường Đại học Vinh</v>
          </cell>
          <cell r="R345" t="str">
            <v>BC</v>
          </cell>
          <cell r="S345">
            <v>0</v>
          </cell>
          <cell r="T345">
            <v>0</v>
          </cell>
          <cell r="U345">
            <v>0</v>
          </cell>
          <cell r="V345" t="str">
            <v>01.003</v>
          </cell>
          <cell r="W345" t="str">
            <v>Chuyên viên</v>
          </cell>
          <cell r="X345">
            <v>0</v>
          </cell>
          <cell r="Y345">
            <v>0</v>
          </cell>
          <cell r="Z345">
            <v>0</v>
          </cell>
          <cell r="AA345">
            <v>4</v>
          </cell>
          <cell r="AB345">
            <v>0</v>
          </cell>
          <cell r="AC345">
            <v>3.99</v>
          </cell>
          <cell r="AD345">
            <v>0</v>
          </cell>
          <cell r="AE345">
            <v>0</v>
          </cell>
          <cell r="AF345">
            <v>0</v>
          </cell>
          <cell r="AG345">
            <v>0</v>
          </cell>
          <cell r="AH345" t="e">
            <v>#VALUE!</v>
          </cell>
          <cell r="AI345">
            <v>0</v>
          </cell>
          <cell r="AJ345">
            <v>0</v>
          </cell>
          <cell r="AK345">
            <v>0</v>
          </cell>
          <cell r="AL345">
            <v>0</v>
          </cell>
          <cell r="AM345">
            <v>0</v>
          </cell>
          <cell r="AN345">
            <v>0</v>
          </cell>
          <cell r="AO345">
            <v>0</v>
          </cell>
          <cell r="AP345">
            <v>0</v>
          </cell>
          <cell r="AQ345">
            <v>0</v>
          </cell>
          <cell r="AR345">
            <v>0</v>
          </cell>
          <cell r="AS345">
            <v>0</v>
          </cell>
          <cell r="AT345">
            <v>0</v>
          </cell>
          <cell r="AU345">
            <v>3.99</v>
          </cell>
          <cell r="AV345">
            <v>20</v>
          </cell>
          <cell r="AW345">
            <v>0</v>
          </cell>
          <cell r="AX345">
            <v>0</v>
          </cell>
        </row>
        <row r="346">
          <cell r="F346">
            <v>1893</v>
          </cell>
          <cell r="G346" t="str">
            <v>51010000190607</v>
          </cell>
          <cell r="H346" t="str">
            <v>Trung tâm Thông tin - Thư viện Nguyễn Thúc Hào</v>
          </cell>
          <cell r="I346" t="str">
            <v>Tổ phân loại - Biên mục</v>
          </cell>
          <cell r="J346" t="str">
            <v>Nữ</v>
          </cell>
          <cell r="K346">
            <v>1981</v>
          </cell>
          <cell r="L346">
            <v>29736</v>
          </cell>
          <cell r="M346">
            <v>41</v>
          </cell>
          <cell r="N346" t="str">
            <v>Kinh</v>
          </cell>
          <cell r="O346">
            <v>39295</v>
          </cell>
          <cell r="P346">
            <v>39995</v>
          </cell>
          <cell r="Q346" t="str">
            <v>Trường Đại học Vinh</v>
          </cell>
          <cell r="R346" t="str">
            <v>BC</v>
          </cell>
          <cell r="S346">
            <v>0</v>
          </cell>
          <cell r="T346">
            <v>0</v>
          </cell>
          <cell r="U346">
            <v>0</v>
          </cell>
          <cell r="V346" t="str">
            <v>17.170</v>
          </cell>
          <cell r="W346" t="str">
            <v>Thư viện viên</v>
          </cell>
          <cell r="X346">
            <v>0</v>
          </cell>
          <cell r="Y346">
            <v>0</v>
          </cell>
          <cell r="Z346" t="str">
            <v>Phó CTCĐBP</v>
          </cell>
          <cell r="AA346">
            <v>4</v>
          </cell>
          <cell r="AB346">
            <v>0</v>
          </cell>
          <cell r="AC346">
            <v>3.33</v>
          </cell>
          <cell r="AD346">
            <v>0</v>
          </cell>
          <cell r="AE346">
            <v>0</v>
          </cell>
          <cell r="AF346">
            <v>0</v>
          </cell>
          <cell r="AG346">
            <v>0</v>
          </cell>
          <cell r="AH346" t="e">
            <v>#VALUE!</v>
          </cell>
          <cell r="AI346">
            <v>0</v>
          </cell>
          <cell r="AJ346">
            <v>0</v>
          </cell>
          <cell r="AK346">
            <v>0</v>
          </cell>
          <cell r="AL346">
            <v>0</v>
          </cell>
          <cell r="AM346">
            <v>0</v>
          </cell>
          <cell r="AN346">
            <v>0</v>
          </cell>
          <cell r="AO346">
            <v>0</v>
          </cell>
          <cell r="AP346">
            <v>0</v>
          </cell>
          <cell r="AQ346">
            <v>0</v>
          </cell>
          <cell r="AR346">
            <v>0</v>
          </cell>
          <cell r="AS346">
            <v>0</v>
          </cell>
          <cell r="AT346">
            <v>0</v>
          </cell>
          <cell r="AU346">
            <v>3.33</v>
          </cell>
          <cell r="AV346">
            <v>20</v>
          </cell>
          <cell r="AW346">
            <v>0</v>
          </cell>
          <cell r="AX346">
            <v>0</v>
          </cell>
        </row>
        <row r="347">
          <cell r="F347">
            <v>1902</v>
          </cell>
          <cell r="G347" t="str">
            <v>51010000190315</v>
          </cell>
          <cell r="H347" t="str">
            <v>Trung tâm Thông tin - Thư viện Nguyễn Thúc Hào</v>
          </cell>
          <cell r="I347" t="str">
            <v>Tổ phục vụ</v>
          </cell>
          <cell r="J347" t="str">
            <v>Nữ</v>
          </cell>
          <cell r="K347">
            <v>1985</v>
          </cell>
          <cell r="L347">
            <v>31323</v>
          </cell>
          <cell r="M347">
            <v>37</v>
          </cell>
          <cell r="N347" t="str">
            <v>Kinh</v>
          </cell>
          <cell r="O347">
            <v>39883</v>
          </cell>
          <cell r="P347">
            <v>40360</v>
          </cell>
          <cell r="Q347" t="str">
            <v>Trường Đại học Vinh</v>
          </cell>
          <cell r="R347" t="str">
            <v>BC</v>
          </cell>
          <cell r="S347">
            <v>0</v>
          </cell>
          <cell r="T347">
            <v>0</v>
          </cell>
          <cell r="U347">
            <v>0</v>
          </cell>
          <cell r="V347" t="str">
            <v>17.170</v>
          </cell>
          <cell r="W347" t="str">
            <v>Thư viện viên</v>
          </cell>
          <cell r="X347">
            <v>0</v>
          </cell>
          <cell r="Y347">
            <v>0</v>
          </cell>
          <cell r="Z347">
            <v>0</v>
          </cell>
          <cell r="AA347">
            <v>4</v>
          </cell>
          <cell r="AB347">
            <v>0</v>
          </cell>
          <cell r="AC347">
            <v>3</v>
          </cell>
          <cell r="AD347">
            <v>0</v>
          </cell>
          <cell r="AE347">
            <v>0</v>
          </cell>
          <cell r="AF347">
            <v>0</v>
          </cell>
          <cell r="AG347">
            <v>0</v>
          </cell>
          <cell r="AH347" t="e">
            <v>#VALUE!</v>
          </cell>
          <cell r="AI347">
            <v>0</v>
          </cell>
          <cell r="AJ347">
            <v>0</v>
          </cell>
          <cell r="AK347">
            <v>0</v>
          </cell>
          <cell r="AL347">
            <v>0</v>
          </cell>
          <cell r="AM347">
            <v>0</v>
          </cell>
          <cell r="AN347">
            <v>0</v>
          </cell>
          <cell r="AO347">
            <v>0</v>
          </cell>
          <cell r="AP347">
            <v>0</v>
          </cell>
          <cell r="AQ347">
            <v>0</v>
          </cell>
          <cell r="AR347">
            <v>0</v>
          </cell>
          <cell r="AS347">
            <v>0</v>
          </cell>
          <cell r="AT347">
            <v>0</v>
          </cell>
          <cell r="AU347">
            <v>3</v>
          </cell>
          <cell r="AV347">
            <v>20</v>
          </cell>
          <cell r="AW347">
            <v>0</v>
          </cell>
          <cell r="AX347">
            <v>0</v>
          </cell>
        </row>
        <row r="348">
          <cell r="F348">
            <v>1904</v>
          </cell>
          <cell r="G348" t="str">
            <v>51010000228410</v>
          </cell>
          <cell r="H348" t="str">
            <v>Trung tâm Thông tin - Thư viện Nguyễn Thúc Hào</v>
          </cell>
          <cell r="I348" t="str">
            <v>Tổ phục vụ</v>
          </cell>
          <cell r="J348" t="str">
            <v>Nữ</v>
          </cell>
          <cell r="K348">
            <v>1986</v>
          </cell>
          <cell r="L348">
            <v>31498</v>
          </cell>
          <cell r="M348">
            <v>36</v>
          </cell>
          <cell r="N348" t="str">
            <v>Kinh</v>
          </cell>
          <cell r="O348">
            <v>40375</v>
          </cell>
          <cell r="P348">
            <v>43283</v>
          </cell>
          <cell r="Q348" t="str">
            <v>Trường Đại học Vinh</v>
          </cell>
          <cell r="R348" t="str">
            <v>BC</v>
          </cell>
          <cell r="S348">
            <v>0</v>
          </cell>
          <cell r="T348">
            <v>0</v>
          </cell>
          <cell r="U348">
            <v>0</v>
          </cell>
          <cell r="V348" t="str">
            <v>17.170</v>
          </cell>
          <cell r="W348" t="str">
            <v>Thư viện viên</v>
          </cell>
          <cell r="X348">
            <v>0</v>
          </cell>
          <cell r="Y348">
            <v>0</v>
          </cell>
          <cell r="Z348">
            <v>0</v>
          </cell>
          <cell r="AA348">
            <v>4</v>
          </cell>
          <cell r="AB348">
            <v>0</v>
          </cell>
          <cell r="AC348">
            <v>3.33</v>
          </cell>
          <cell r="AD348">
            <v>0</v>
          </cell>
          <cell r="AE348">
            <v>0</v>
          </cell>
          <cell r="AF348">
            <v>0</v>
          </cell>
          <cell r="AG348">
            <v>0</v>
          </cell>
          <cell r="AH348" t="e">
            <v>#VALUE!</v>
          </cell>
          <cell r="AI348">
            <v>0</v>
          </cell>
          <cell r="AJ348">
            <v>0</v>
          </cell>
          <cell r="AK348">
            <v>0</v>
          </cell>
          <cell r="AL348">
            <v>0</v>
          </cell>
          <cell r="AM348">
            <v>0</v>
          </cell>
          <cell r="AN348">
            <v>0</v>
          </cell>
          <cell r="AO348">
            <v>0</v>
          </cell>
          <cell r="AP348">
            <v>0</v>
          </cell>
          <cell r="AQ348">
            <v>0</v>
          </cell>
          <cell r="AR348">
            <v>0</v>
          </cell>
          <cell r="AS348">
            <v>0</v>
          </cell>
          <cell r="AT348">
            <v>0</v>
          </cell>
          <cell r="AU348">
            <v>3.33</v>
          </cell>
          <cell r="AV348">
            <v>20</v>
          </cell>
          <cell r="AW348">
            <v>0</v>
          </cell>
          <cell r="AX348">
            <v>0</v>
          </cell>
        </row>
        <row r="349">
          <cell r="F349">
            <v>1876</v>
          </cell>
          <cell r="G349" t="str">
            <v>51010000024593</v>
          </cell>
          <cell r="H349" t="str">
            <v>Trung tâm Thông tin - Thư viện Nguyễn Thúc Hào</v>
          </cell>
          <cell r="I349" t="str">
            <v>Tổ phục vụ</v>
          </cell>
          <cell r="J349" t="str">
            <v>Nữ</v>
          </cell>
          <cell r="K349">
            <v>1970</v>
          </cell>
          <cell r="L349">
            <v>25633</v>
          </cell>
          <cell r="M349">
            <v>52</v>
          </cell>
          <cell r="N349" t="str">
            <v>Kinh</v>
          </cell>
          <cell r="O349">
            <v>37622</v>
          </cell>
          <cell r="P349">
            <v>39995</v>
          </cell>
          <cell r="Q349" t="str">
            <v>Trường Đại học Vinh</v>
          </cell>
          <cell r="R349" t="str">
            <v>BC</v>
          </cell>
          <cell r="S349">
            <v>0</v>
          </cell>
          <cell r="T349">
            <v>0</v>
          </cell>
          <cell r="U349">
            <v>0</v>
          </cell>
          <cell r="V349" t="str">
            <v>01.003</v>
          </cell>
          <cell r="W349" t="str">
            <v>Chuyên viên</v>
          </cell>
          <cell r="X349">
            <v>0</v>
          </cell>
          <cell r="Y349">
            <v>0</v>
          </cell>
          <cell r="Z349">
            <v>0</v>
          </cell>
          <cell r="AA349">
            <v>4</v>
          </cell>
          <cell r="AB349">
            <v>0</v>
          </cell>
          <cell r="AC349">
            <v>3.99</v>
          </cell>
          <cell r="AD349">
            <v>0</v>
          </cell>
          <cell r="AE349">
            <v>0</v>
          </cell>
          <cell r="AF349">
            <v>0</v>
          </cell>
          <cell r="AG349">
            <v>0</v>
          </cell>
          <cell r="AH349" t="e">
            <v>#VALUE!</v>
          </cell>
          <cell r="AI349">
            <v>0</v>
          </cell>
          <cell r="AJ349">
            <v>0</v>
          </cell>
          <cell r="AK349">
            <v>0</v>
          </cell>
          <cell r="AL349">
            <v>0</v>
          </cell>
          <cell r="AM349">
            <v>0</v>
          </cell>
          <cell r="AN349">
            <v>0</v>
          </cell>
          <cell r="AO349">
            <v>0</v>
          </cell>
          <cell r="AP349">
            <v>0</v>
          </cell>
          <cell r="AQ349">
            <v>0</v>
          </cell>
          <cell r="AR349">
            <v>0</v>
          </cell>
          <cell r="AS349">
            <v>0</v>
          </cell>
          <cell r="AT349">
            <v>0</v>
          </cell>
          <cell r="AU349">
            <v>3.99</v>
          </cell>
          <cell r="AV349">
            <v>20</v>
          </cell>
          <cell r="AW349">
            <v>0</v>
          </cell>
          <cell r="AX349">
            <v>0</v>
          </cell>
        </row>
        <row r="350">
          <cell r="F350">
            <v>1888</v>
          </cell>
          <cell r="G350" t="str">
            <v>51010000191549</v>
          </cell>
          <cell r="H350" t="str">
            <v>Trung tâm Thông tin - Thư viện Nguyễn Thúc Hào</v>
          </cell>
          <cell r="I350" t="str">
            <v>Tổ phục vụ</v>
          </cell>
          <cell r="J350" t="str">
            <v>Nữ</v>
          </cell>
          <cell r="K350">
            <v>1978</v>
          </cell>
          <cell r="L350">
            <v>28773</v>
          </cell>
          <cell r="M350">
            <v>44</v>
          </cell>
          <cell r="N350" t="str">
            <v>Kinh</v>
          </cell>
          <cell r="O350">
            <v>39239</v>
          </cell>
          <cell r="P350">
            <v>39995</v>
          </cell>
          <cell r="Q350" t="str">
            <v>Trường Đại học Vinh</v>
          </cell>
          <cell r="R350" t="str">
            <v>BC</v>
          </cell>
          <cell r="S350">
            <v>0</v>
          </cell>
          <cell r="T350">
            <v>0</v>
          </cell>
          <cell r="U350">
            <v>0</v>
          </cell>
          <cell r="V350" t="str">
            <v>01.003</v>
          </cell>
          <cell r="W350" t="str">
            <v>Chuyên viên</v>
          </cell>
          <cell r="X350">
            <v>0</v>
          </cell>
          <cell r="Y350">
            <v>0</v>
          </cell>
          <cell r="Z350">
            <v>0</v>
          </cell>
          <cell r="AA350">
            <v>4</v>
          </cell>
          <cell r="AB350">
            <v>0</v>
          </cell>
          <cell r="AC350">
            <v>3.66</v>
          </cell>
          <cell r="AD350">
            <v>0</v>
          </cell>
          <cell r="AE350">
            <v>0</v>
          </cell>
          <cell r="AF350">
            <v>0</v>
          </cell>
          <cell r="AG350">
            <v>0</v>
          </cell>
          <cell r="AH350" t="e">
            <v>#VALUE!</v>
          </cell>
          <cell r="AI350">
            <v>0</v>
          </cell>
          <cell r="AJ350">
            <v>0</v>
          </cell>
          <cell r="AK350">
            <v>0</v>
          </cell>
          <cell r="AL350">
            <v>0</v>
          </cell>
          <cell r="AM350">
            <v>0</v>
          </cell>
          <cell r="AN350">
            <v>0</v>
          </cell>
          <cell r="AO350">
            <v>0</v>
          </cell>
          <cell r="AP350">
            <v>0</v>
          </cell>
          <cell r="AQ350">
            <v>0</v>
          </cell>
          <cell r="AR350">
            <v>0</v>
          </cell>
          <cell r="AS350">
            <v>0</v>
          </cell>
          <cell r="AT350">
            <v>0</v>
          </cell>
          <cell r="AU350">
            <v>3.66</v>
          </cell>
          <cell r="AV350">
            <v>20</v>
          </cell>
          <cell r="AW350">
            <v>0</v>
          </cell>
          <cell r="AX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40375</v>
          </cell>
          <cell r="P351">
            <v>41334</v>
          </cell>
          <cell r="Q351" t="str">
            <v>Trường Đại học Vinh</v>
          </cell>
          <cell r="R351" t="str">
            <v>BC</v>
          </cell>
          <cell r="S351">
            <v>0</v>
          </cell>
          <cell r="T351">
            <v>0</v>
          </cell>
          <cell r="U351">
            <v>0</v>
          </cell>
          <cell r="V351" t="str">
            <v>17.170</v>
          </cell>
          <cell r="W351" t="str">
            <v>Thư viện viên</v>
          </cell>
          <cell r="X351">
            <v>0</v>
          </cell>
          <cell r="Y351">
            <v>0</v>
          </cell>
          <cell r="Z351" t="str">
            <v>CT CĐ BP</v>
          </cell>
          <cell r="AA351">
            <v>5</v>
          </cell>
          <cell r="AB351">
            <v>0</v>
          </cell>
          <cell r="AC351">
            <v>3.33</v>
          </cell>
          <cell r="AD351">
            <v>0</v>
          </cell>
          <cell r="AE351">
            <v>0</v>
          </cell>
          <cell r="AF351">
            <v>0</v>
          </cell>
          <cell r="AG351">
            <v>0</v>
          </cell>
          <cell r="AH351" t="e">
            <v>#VALUE!</v>
          </cell>
          <cell r="AI351">
            <v>0</v>
          </cell>
          <cell r="AJ351">
            <v>0</v>
          </cell>
          <cell r="AK351">
            <v>0</v>
          </cell>
          <cell r="AL351">
            <v>0</v>
          </cell>
          <cell r="AM351">
            <v>0</v>
          </cell>
          <cell r="AN351">
            <v>0</v>
          </cell>
          <cell r="AO351">
            <v>0</v>
          </cell>
          <cell r="AP351">
            <v>0</v>
          </cell>
          <cell r="AQ351">
            <v>0</v>
          </cell>
          <cell r="AR351">
            <v>0</v>
          </cell>
          <cell r="AS351">
            <v>0</v>
          </cell>
          <cell r="AT351">
            <v>0</v>
          </cell>
          <cell r="AU351">
            <v>3.33</v>
          </cell>
          <cell r="AV351">
            <v>20</v>
          </cell>
          <cell r="AW351">
            <v>0</v>
          </cell>
          <cell r="AX351">
            <v>0</v>
          </cell>
        </row>
        <row r="352">
          <cell r="F352">
            <v>1892</v>
          </cell>
          <cell r="G352" t="str">
            <v>51010000190421</v>
          </cell>
          <cell r="H352" t="str">
            <v>Trung tâm Thông tin - Thư viện Nguyễn Thúc Hào</v>
          </cell>
          <cell r="I352" t="str">
            <v>Tổ thông tin - tư liệu</v>
          </cell>
          <cell r="J352" t="str">
            <v>Nữ</v>
          </cell>
          <cell r="K352">
            <v>1980</v>
          </cell>
          <cell r="L352">
            <v>29385</v>
          </cell>
          <cell r="M352">
            <v>42</v>
          </cell>
          <cell r="N352" t="str">
            <v>Kinh</v>
          </cell>
          <cell r="O352">
            <v>39295</v>
          </cell>
          <cell r="P352">
            <v>39995</v>
          </cell>
          <cell r="Q352" t="str">
            <v>Trường Đại học Vinh</v>
          </cell>
          <cell r="R352" t="str">
            <v>BC</v>
          </cell>
          <cell r="S352">
            <v>0</v>
          </cell>
          <cell r="T352">
            <v>0</v>
          </cell>
          <cell r="U352">
            <v>0</v>
          </cell>
          <cell r="V352" t="str">
            <v>01.003</v>
          </cell>
          <cell r="W352" t="str">
            <v>Chuyên viên</v>
          </cell>
          <cell r="X352">
            <v>0</v>
          </cell>
          <cell r="Y352">
            <v>0</v>
          </cell>
          <cell r="Z352">
            <v>0</v>
          </cell>
          <cell r="AA352">
            <v>4</v>
          </cell>
          <cell r="AB352">
            <v>0</v>
          </cell>
          <cell r="AC352">
            <v>3.66</v>
          </cell>
          <cell r="AD352">
            <v>0</v>
          </cell>
          <cell r="AE352">
            <v>0</v>
          </cell>
          <cell r="AF352">
            <v>0</v>
          </cell>
          <cell r="AG352">
            <v>0</v>
          </cell>
          <cell r="AH352" t="e">
            <v>#VALUE!</v>
          </cell>
          <cell r="AI352">
            <v>0</v>
          </cell>
          <cell r="AJ352">
            <v>0</v>
          </cell>
          <cell r="AK352">
            <v>0</v>
          </cell>
          <cell r="AL352">
            <v>0</v>
          </cell>
          <cell r="AM352">
            <v>0</v>
          </cell>
          <cell r="AN352">
            <v>0</v>
          </cell>
          <cell r="AO352">
            <v>0</v>
          </cell>
          <cell r="AP352">
            <v>0</v>
          </cell>
          <cell r="AQ352">
            <v>0</v>
          </cell>
          <cell r="AR352">
            <v>0</v>
          </cell>
          <cell r="AS352">
            <v>0</v>
          </cell>
          <cell r="AT352">
            <v>0</v>
          </cell>
          <cell r="AU352">
            <v>3.66</v>
          </cell>
          <cell r="AV352">
            <v>20</v>
          </cell>
          <cell r="AW352">
            <v>0</v>
          </cell>
          <cell r="AX352">
            <v>0</v>
          </cell>
        </row>
        <row r="353">
          <cell r="F353">
            <v>1636</v>
          </cell>
          <cell r="G353" t="str">
            <v>51010000192630</v>
          </cell>
          <cell r="H353" t="str">
            <v>Trung tâm Thông tin - Thư viện Nguyễn Thúc Hào</v>
          </cell>
          <cell r="I353">
            <v>0</v>
          </cell>
          <cell r="J353" t="str">
            <v>Nam</v>
          </cell>
          <cell r="K353">
            <v>1974</v>
          </cell>
          <cell r="L353">
            <v>27210</v>
          </cell>
          <cell r="M353">
            <v>48</v>
          </cell>
          <cell r="N353" t="str">
            <v>Kinh</v>
          </cell>
          <cell r="O353">
            <v>35643</v>
          </cell>
          <cell r="P353">
            <v>35643</v>
          </cell>
          <cell r="Q353" t="str">
            <v>Trường Đại học Sư phạm Vinh</v>
          </cell>
          <cell r="R353" t="str">
            <v>BC</v>
          </cell>
          <cell r="S353">
            <v>0</v>
          </cell>
          <cell r="T353">
            <v>0</v>
          </cell>
          <cell r="U353">
            <v>0</v>
          </cell>
          <cell r="V353" t="str">
            <v>01.003</v>
          </cell>
          <cell r="W353" t="str">
            <v>Chuyên viên</v>
          </cell>
          <cell r="X353" t="str">
            <v>Phó Giám đốc</v>
          </cell>
          <cell r="Y353">
            <v>0</v>
          </cell>
          <cell r="Z353">
            <v>0</v>
          </cell>
          <cell r="AA353">
            <v>6</v>
          </cell>
          <cell r="AB353">
            <v>0.4</v>
          </cell>
          <cell r="AC353">
            <v>4.6500000000000004</v>
          </cell>
          <cell r="AD353">
            <v>0</v>
          </cell>
          <cell r="AE353">
            <v>0</v>
          </cell>
          <cell r="AF353">
            <v>0</v>
          </cell>
          <cell r="AG353">
            <v>0</v>
          </cell>
          <cell r="AH353" t="e">
            <v>#VALUE!</v>
          </cell>
          <cell r="AI353">
            <v>0</v>
          </cell>
          <cell r="AJ353">
            <v>0</v>
          </cell>
          <cell r="AK353">
            <v>0</v>
          </cell>
          <cell r="AL353">
            <v>0</v>
          </cell>
          <cell r="AM353">
            <v>0</v>
          </cell>
          <cell r="AN353">
            <v>0</v>
          </cell>
          <cell r="AO353">
            <v>0</v>
          </cell>
          <cell r="AP353">
            <v>0</v>
          </cell>
          <cell r="AQ353">
            <v>0</v>
          </cell>
          <cell r="AR353">
            <v>0</v>
          </cell>
          <cell r="AS353">
            <v>0</v>
          </cell>
          <cell r="AT353">
            <v>0</v>
          </cell>
          <cell r="AU353">
            <v>5.0500000000000007</v>
          </cell>
          <cell r="AV353">
            <v>20</v>
          </cell>
          <cell r="AW353">
            <v>0</v>
          </cell>
          <cell r="AX353">
            <v>0</v>
          </cell>
        </row>
        <row r="354">
          <cell r="F354">
            <v>1896</v>
          </cell>
          <cell r="G354" t="str">
            <v>51010000228395</v>
          </cell>
          <cell r="H354" t="str">
            <v>Trung tâm Thông tin - Thư viện Nguyễn Thúc Hào</v>
          </cell>
          <cell r="I354">
            <v>0</v>
          </cell>
          <cell r="J354" t="str">
            <v>Nữ</v>
          </cell>
          <cell r="K354">
            <v>1982</v>
          </cell>
          <cell r="L354">
            <v>30214</v>
          </cell>
          <cell r="M354">
            <v>40</v>
          </cell>
          <cell r="N354" t="str">
            <v>Kinh</v>
          </cell>
          <cell r="O354">
            <v>40375</v>
          </cell>
          <cell r="P354">
            <v>43283</v>
          </cell>
          <cell r="Q354" t="str">
            <v>Trường Đại học Vinh</v>
          </cell>
          <cell r="R354" t="str">
            <v>BC</v>
          </cell>
          <cell r="S354">
            <v>0</v>
          </cell>
          <cell r="T354">
            <v>0</v>
          </cell>
          <cell r="U354">
            <v>0</v>
          </cell>
          <cell r="V354" t="str">
            <v>17.170</v>
          </cell>
          <cell r="W354" t="str">
            <v>Thư viện viên</v>
          </cell>
          <cell r="X354">
            <v>0</v>
          </cell>
          <cell r="Y354">
            <v>0</v>
          </cell>
          <cell r="Z354">
            <v>0</v>
          </cell>
          <cell r="AA354">
            <v>4</v>
          </cell>
          <cell r="AB354">
            <v>0</v>
          </cell>
          <cell r="AC354">
            <v>3.33</v>
          </cell>
          <cell r="AD354">
            <v>0</v>
          </cell>
          <cell r="AE354">
            <v>0</v>
          </cell>
          <cell r="AF354">
            <v>0</v>
          </cell>
          <cell r="AG354">
            <v>0</v>
          </cell>
          <cell r="AH354" t="e">
            <v>#VALUE!</v>
          </cell>
          <cell r="AI354">
            <v>0</v>
          </cell>
          <cell r="AJ354">
            <v>0</v>
          </cell>
          <cell r="AK354">
            <v>0</v>
          </cell>
          <cell r="AL354">
            <v>0</v>
          </cell>
          <cell r="AM354">
            <v>0</v>
          </cell>
          <cell r="AN354">
            <v>0</v>
          </cell>
          <cell r="AO354">
            <v>0</v>
          </cell>
          <cell r="AP354">
            <v>0</v>
          </cell>
          <cell r="AQ354">
            <v>0</v>
          </cell>
          <cell r="AR354">
            <v>0</v>
          </cell>
          <cell r="AS354">
            <v>0</v>
          </cell>
          <cell r="AT354">
            <v>0</v>
          </cell>
          <cell r="AU354">
            <v>3.33</v>
          </cell>
          <cell r="AV354">
            <v>20</v>
          </cell>
          <cell r="AW354">
            <v>0</v>
          </cell>
          <cell r="AX354">
            <v>0</v>
          </cell>
        </row>
        <row r="355">
          <cell r="F355">
            <v>1918</v>
          </cell>
          <cell r="G355" t="str">
            <v>51010000196933</v>
          </cell>
          <cell r="H355" t="str">
            <v>Trung tâm Thực hành - Thí nghiệm</v>
          </cell>
          <cell r="I355" t="str">
            <v>Hóa học</v>
          </cell>
          <cell r="J355" t="str">
            <v>Nữ</v>
          </cell>
          <cell r="K355">
            <v>1974</v>
          </cell>
          <cell r="L355">
            <v>27333</v>
          </cell>
          <cell r="M355">
            <v>48</v>
          </cell>
          <cell r="N355" t="str">
            <v>Kinh</v>
          </cell>
          <cell r="O355">
            <v>38292</v>
          </cell>
          <cell r="P355">
            <v>35905</v>
          </cell>
          <cell r="Q355" t="str">
            <v>Sở GD Nghệ An</v>
          </cell>
          <cell r="R355" t="str">
            <v>BC</v>
          </cell>
          <cell r="S355">
            <v>0</v>
          </cell>
          <cell r="T355">
            <v>0</v>
          </cell>
          <cell r="U355">
            <v>0</v>
          </cell>
          <cell r="V355" t="str">
            <v>13.096</v>
          </cell>
          <cell r="W355" t="str">
            <v>Kỹ thuật viên</v>
          </cell>
          <cell r="X355">
            <v>0</v>
          </cell>
          <cell r="Y355">
            <v>0</v>
          </cell>
          <cell r="Z355">
            <v>0</v>
          </cell>
          <cell r="AA355">
            <v>3.5</v>
          </cell>
          <cell r="AB355">
            <v>0</v>
          </cell>
          <cell r="AC355">
            <v>4.0599999999999996</v>
          </cell>
          <cell r="AD355">
            <v>0</v>
          </cell>
          <cell r="AE355">
            <v>0</v>
          </cell>
          <cell r="AF355">
            <v>0</v>
          </cell>
          <cell r="AG355">
            <v>0</v>
          </cell>
          <cell r="AH355" t="e">
            <v>#VALUE!</v>
          </cell>
          <cell r="AI355">
            <v>13</v>
          </cell>
          <cell r="AJ355">
            <v>0</v>
          </cell>
          <cell r="AK355">
            <v>0</v>
          </cell>
          <cell r="AL355">
            <v>0</v>
          </cell>
          <cell r="AM355">
            <v>0</v>
          </cell>
          <cell r="AN355">
            <v>0.52779999999999994</v>
          </cell>
          <cell r="AO355">
            <v>0</v>
          </cell>
          <cell r="AP355">
            <v>0</v>
          </cell>
          <cell r="AQ355">
            <v>0</v>
          </cell>
          <cell r="AR355">
            <v>0</v>
          </cell>
          <cell r="AS355">
            <v>0</v>
          </cell>
          <cell r="AT355">
            <v>0</v>
          </cell>
          <cell r="AU355">
            <v>4.5877999999999997</v>
          </cell>
          <cell r="AV355">
            <v>20</v>
          </cell>
          <cell r="AW355">
            <v>0</v>
          </cell>
          <cell r="AX355">
            <v>0</v>
          </cell>
        </row>
        <row r="356">
          <cell r="F356">
            <v>1950</v>
          </cell>
          <cell r="G356" t="str">
            <v>51010000188073</v>
          </cell>
          <cell r="H356" t="str">
            <v>Trung tâm Thực hành - Thí nghiệm</v>
          </cell>
          <cell r="I356" t="str">
            <v>Hóa học</v>
          </cell>
          <cell r="J356" t="str">
            <v>Nữ</v>
          </cell>
          <cell r="K356">
            <v>1982</v>
          </cell>
          <cell r="L356">
            <v>29990</v>
          </cell>
          <cell r="M356">
            <v>40</v>
          </cell>
          <cell r="N356" t="str">
            <v>Kinh</v>
          </cell>
          <cell r="O356">
            <v>39860</v>
          </cell>
          <cell r="P356">
            <v>40360</v>
          </cell>
          <cell r="Q356" t="str">
            <v>Trường Đại học Vinh</v>
          </cell>
          <cell r="R356" t="str">
            <v>BC</v>
          </cell>
          <cell r="S356">
            <v>0</v>
          </cell>
          <cell r="T356">
            <v>0</v>
          </cell>
          <cell r="U356">
            <v>0</v>
          </cell>
          <cell r="V356" t="str">
            <v>13.096</v>
          </cell>
          <cell r="W356" t="str">
            <v>Kỹ thuật viên</v>
          </cell>
          <cell r="X356">
            <v>0</v>
          </cell>
          <cell r="Y356">
            <v>0</v>
          </cell>
          <cell r="Z356">
            <v>0</v>
          </cell>
          <cell r="AA356">
            <v>3.5</v>
          </cell>
          <cell r="AB356">
            <v>0</v>
          </cell>
          <cell r="AC356">
            <v>3.0600000000000005</v>
          </cell>
          <cell r="AD356">
            <v>0</v>
          </cell>
          <cell r="AE356">
            <v>0</v>
          </cell>
          <cell r="AF356">
            <v>0</v>
          </cell>
          <cell r="AG356">
            <v>0</v>
          </cell>
          <cell r="AH356" t="e">
            <v>#VALUE!</v>
          </cell>
          <cell r="AI356">
            <v>0</v>
          </cell>
          <cell r="AJ356">
            <v>0</v>
          </cell>
          <cell r="AK356">
            <v>0</v>
          </cell>
          <cell r="AL356">
            <v>0</v>
          </cell>
          <cell r="AM356">
            <v>0</v>
          </cell>
          <cell r="AN356">
            <v>0</v>
          </cell>
          <cell r="AO356">
            <v>0</v>
          </cell>
          <cell r="AP356">
            <v>0</v>
          </cell>
          <cell r="AQ356">
            <v>0</v>
          </cell>
          <cell r="AR356">
            <v>0</v>
          </cell>
          <cell r="AS356">
            <v>0</v>
          </cell>
          <cell r="AT356">
            <v>0</v>
          </cell>
          <cell r="AU356">
            <v>3.0600000000000005</v>
          </cell>
          <cell r="AV356">
            <v>20</v>
          </cell>
          <cell r="AW356">
            <v>0</v>
          </cell>
          <cell r="AX356">
            <v>0</v>
          </cell>
        </row>
        <row r="357">
          <cell r="F357">
            <v>1959</v>
          </cell>
          <cell r="G357" t="str">
            <v>51010000197112</v>
          </cell>
          <cell r="H357" t="str">
            <v>Trung tâm Thực hành - Thí nghiệm</v>
          </cell>
          <cell r="I357" t="str">
            <v>Hóa học</v>
          </cell>
          <cell r="J357" t="str">
            <v>Nữ</v>
          </cell>
          <cell r="K357">
            <v>1983</v>
          </cell>
          <cell r="L357">
            <v>30672</v>
          </cell>
          <cell r="M357">
            <v>39</v>
          </cell>
          <cell r="N357" t="str">
            <v>Kinh</v>
          </cell>
          <cell r="O357">
            <v>39722</v>
          </cell>
          <cell r="P357">
            <v>40360</v>
          </cell>
          <cell r="Q357" t="str">
            <v>Trường Đại học Vinh</v>
          </cell>
          <cell r="R357" t="str">
            <v>BC</v>
          </cell>
          <cell r="S357">
            <v>0</v>
          </cell>
          <cell r="T357">
            <v>0</v>
          </cell>
          <cell r="U357">
            <v>0</v>
          </cell>
          <cell r="V357" t="str">
            <v>01.003</v>
          </cell>
          <cell r="W357" t="str">
            <v>Chuyên viên</v>
          </cell>
          <cell r="X357" t="str">
            <v>Phó Giám đốc</v>
          </cell>
          <cell r="Y357">
            <v>0</v>
          </cell>
          <cell r="Z357">
            <v>0</v>
          </cell>
          <cell r="AA357">
            <v>6</v>
          </cell>
          <cell r="AB357">
            <v>0.4</v>
          </cell>
          <cell r="AC357">
            <v>3.33</v>
          </cell>
          <cell r="AD357">
            <v>0</v>
          </cell>
          <cell r="AE357">
            <v>0</v>
          </cell>
          <cell r="AF357">
            <v>0</v>
          </cell>
          <cell r="AG357">
            <v>0</v>
          </cell>
          <cell r="AH357" t="e">
            <v>#VALUE!</v>
          </cell>
          <cell r="AI357">
            <v>0</v>
          </cell>
          <cell r="AJ357">
            <v>0</v>
          </cell>
          <cell r="AK357">
            <v>0</v>
          </cell>
          <cell r="AL357">
            <v>0</v>
          </cell>
          <cell r="AM357">
            <v>0</v>
          </cell>
          <cell r="AN357">
            <v>0</v>
          </cell>
          <cell r="AO357">
            <v>0</v>
          </cell>
          <cell r="AP357">
            <v>0</v>
          </cell>
          <cell r="AQ357">
            <v>0</v>
          </cell>
          <cell r="AR357">
            <v>0</v>
          </cell>
          <cell r="AS357">
            <v>0</v>
          </cell>
          <cell r="AT357">
            <v>0</v>
          </cell>
          <cell r="AU357">
            <v>3.73</v>
          </cell>
          <cell r="AV357">
            <v>20</v>
          </cell>
          <cell r="AW357">
            <v>0</v>
          </cell>
          <cell r="AX357">
            <v>0</v>
          </cell>
        </row>
        <row r="358">
          <cell r="F358">
            <v>1940</v>
          </cell>
          <cell r="G358" t="str">
            <v>51010000195383</v>
          </cell>
          <cell r="H358" t="str">
            <v>Trung tâm Thực hành - Thí nghiệm</v>
          </cell>
          <cell r="I358" t="str">
            <v>Hóa học</v>
          </cell>
          <cell r="J358" t="str">
            <v>Nữ</v>
          </cell>
          <cell r="K358">
            <v>1980</v>
          </cell>
          <cell r="L358">
            <v>29348</v>
          </cell>
          <cell r="M358">
            <v>42</v>
          </cell>
          <cell r="N358" t="str">
            <v>Kinh</v>
          </cell>
          <cell r="O358">
            <v>38275</v>
          </cell>
          <cell r="P358">
            <v>39448</v>
          </cell>
          <cell r="Q358" t="str">
            <v>Trường Đại học Vinh</v>
          </cell>
          <cell r="R358" t="str">
            <v>BC</v>
          </cell>
          <cell r="S358">
            <v>0</v>
          </cell>
          <cell r="T358">
            <v>0</v>
          </cell>
          <cell r="U358">
            <v>0</v>
          </cell>
          <cell r="V358" t="str">
            <v>13.096</v>
          </cell>
          <cell r="W358" t="str">
            <v>Kỹ thuật viên</v>
          </cell>
          <cell r="X358">
            <v>0</v>
          </cell>
          <cell r="Y358">
            <v>0</v>
          </cell>
          <cell r="Z358">
            <v>0</v>
          </cell>
          <cell r="AA358">
            <v>3.5</v>
          </cell>
          <cell r="AB358">
            <v>0</v>
          </cell>
          <cell r="AC358">
            <v>3.4600000000000009</v>
          </cell>
          <cell r="AD358">
            <v>0</v>
          </cell>
          <cell r="AE358">
            <v>0</v>
          </cell>
          <cell r="AF358">
            <v>0</v>
          </cell>
          <cell r="AG358">
            <v>0</v>
          </cell>
          <cell r="AH358" t="e">
            <v>#VALUE!</v>
          </cell>
          <cell r="AI358">
            <v>0</v>
          </cell>
          <cell r="AJ358">
            <v>0</v>
          </cell>
          <cell r="AK358">
            <v>0</v>
          </cell>
          <cell r="AL358">
            <v>0</v>
          </cell>
          <cell r="AM358">
            <v>0</v>
          </cell>
          <cell r="AN358">
            <v>0</v>
          </cell>
          <cell r="AO358">
            <v>0</v>
          </cell>
          <cell r="AP358">
            <v>0</v>
          </cell>
          <cell r="AQ358">
            <v>0</v>
          </cell>
          <cell r="AR358">
            <v>0</v>
          </cell>
          <cell r="AS358">
            <v>0</v>
          </cell>
          <cell r="AT358">
            <v>0</v>
          </cell>
          <cell r="AU358">
            <v>3.4600000000000009</v>
          </cell>
          <cell r="AV358">
            <v>20</v>
          </cell>
          <cell r="AW358">
            <v>0</v>
          </cell>
          <cell r="AX358">
            <v>0</v>
          </cell>
        </row>
        <row r="359">
          <cell r="F359">
            <v>1951</v>
          </cell>
          <cell r="G359" t="str">
            <v>51010000224870</v>
          </cell>
          <cell r="H359" t="str">
            <v>Trung tâm Thực hành - Thí nghiệm</v>
          </cell>
          <cell r="I359" t="str">
            <v>hóa học</v>
          </cell>
          <cell r="J359" t="str">
            <v>Nữ</v>
          </cell>
          <cell r="K359">
            <v>1982</v>
          </cell>
          <cell r="L359">
            <v>30023</v>
          </cell>
          <cell r="M359">
            <v>40</v>
          </cell>
          <cell r="N359" t="str">
            <v>Kinh</v>
          </cell>
          <cell r="O359">
            <v>40408</v>
          </cell>
          <cell r="P359">
            <v>43283</v>
          </cell>
          <cell r="Q359" t="str">
            <v>Trường Đại học Vinh</v>
          </cell>
          <cell r="R359" t="str">
            <v>BC</v>
          </cell>
          <cell r="S359">
            <v>0</v>
          </cell>
          <cell r="T359">
            <v>0</v>
          </cell>
          <cell r="U359">
            <v>0</v>
          </cell>
          <cell r="V359" t="str">
            <v>13.096</v>
          </cell>
          <cell r="W359" t="str">
            <v>Kỹ thuật viên</v>
          </cell>
          <cell r="X359">
            <v>0</v>
          </cell>
          <cell r="Y359">
            <v>0</v>
          </cell>
          <cell r="Z359">
            <v>0</v>
          </cell>
          <cell r="AA359">
            <v>3.5</v>
          </cell>
          <cell r="AB359">
            <v>0</v>
          </cell>
          <cell r="AC359">
            <v>2.8600000000000003</v>
          </cell>
          <cell r="AD359">
            <v>0</v>
          </cell>
          <cell r="AE359">
            <v>0</v>
          </cell>
          <cell r="AF359">
            <v>0</v>
          </cell>
          <cell r="AG359">
            <v>0</v>
          </cell>
          <cell r="AH359" t="e">
            <v>#VALUE!</v>
          </cell>
          <cell r="AI359">
            <v>0</v>
          </cell>
          <cell r="AJ359">
            <v>0</v>
          </cell>
          <cell r="AK359">
            <v>0</v>
          </cell>
          <cell r="AL359">
            <v>0</v>
          </cell>
          <cell r="AM359">
            <v>0</v>
          </cell>
          <cell r="AN359">
            <v>0</v>
          </cell>
          <cell r="AO359">
            <v>0</v>
          </cell>
          <cell r="AP359">
            <v>0</v>
          </cell>
          <cell r="AQ359">
            <v>0</v>
          </cell>
          <cell r="AR359">
            <v>0</v>
          </cell>
          <cell r="AS359">
            <v>0</v>
          </cell>
          <cell r="AT359">
            <v>0</v>
          </cell>
          <cell r="AU359">
            <v>2.8600000000000003</v>
          </cell>
          <cell r="AV359">
            <v>20</v>
          </cell>
          <cell r="AW359">
            <v>0</v>
          </cell>
          <cell r="AX359">
            <v>0</v>
          </cell>
        </row>
        <row r="360">
          <cell r="F360">
            <v>1953</v>
          </cell>
          <cell r="G360" t="str">
            <v>51010000120792</v>
          </cell>
          <cell r="H360" t="str">
            <v>Trung tâm Thực hành - Thí nghiệm</v>
          </cell>
          <cell r="I360" t="str">
            <v>Hóa học</v>
          </cell>
          <cell r="J360" t="str">
            <v>Nữ</v>
          </cell>
          <cell r="K360">
            <v>1982</v>
          </cell>
          <cell r="L360">
            <v>30294</v>
          </cell>
          <cell r="M360">
            <v>40</v>
          </cell>
          <cell r="N360" t="str">
            <v>Kinh</v>
          </cell>
          <cell r="O360">
            <v>39248</v>
          </cell>
          <cell r="P360">
            <v>39995</v>
          </cell>
          <cell r="Q360" t="str">
            <v>Trường Đại học Vinh</v>
          </cell>
          <cell r="R360" t="str">
            <v>BC</v>
          </cell>
          <cell r="S360">
            <v>0</v>
          </cell>
          <cell r="T360">
            <v>0</v>
          </cell>
          <cell r="U360">
            <v>0</v>
          </cell>
          <cell r="V360" t="str">
            <v>13.096</v>
          </cell>
          <cell r="W360" t="str">
            <v>Kỹ thuật viên</v>
          </cell>
          <cell r="X360">
            <v>0</v>
          </cell>
          <cell r="Y360">
            <v>0</v>
          </cell>
          <cell r="Z360">
            <v>0</v>
          </cell>
          <cell r="AA360">
            <v>3.5</v>
          </cell>
          <cell r="AB360">
            <v>0</v>
          </cell>
          <cell r="AC360">
            <v>3.2600000000000007</v>
          </cell>
          <cell r="AD360">
            <v>0</v>
          </cell>
          <cell r="AE360">
            <v>0</v>
          </cell>
          <cell r="AF360">
            <v>0</v>
          </cell>
          <cell r="AG360">
            <v>0</v>
          </cell>
          <cell r="AH360" t="e">
            <v>#VALUE!</v>
          </cell>
          <cell r="AI360">
            <v>0</v>
          </cell>
          <cell r="AJ360">
            <v>0</v>
          </cell>
          <cell r="AK360">
            <v>0</v>
          </cell>
          <cell r="AL360">
            <v>0</v>
          </cell>
          <cell r="AM360">
            <v>0</v>
          </cell>
          <cell r="AN360">
            <v>0</v>
          </cell>
          <cell r="AO360">
            <v>0</v>
          </cell>
          <cell r="AP360">
            <v>0</v>
          </cell>
          <cell r="AQ360">
            <v>0</v>
          </cell>
          <cell r="AR360">
            <v>0</v>
          </cell>
          <cell r="AS360">
            <v>0</v>
          </cell>
          <cell r="AT360">
            <v>0</v>
          </cell>
          <cell r="AU360">
            <v>3.2600000000000007</v>
          </cell>
          <cell r="AV360">
            <v>20</v>
          </cell>
          <cell r="AW360">
            <v>0</v>
          </cell>
          <cell r="AX360">
            <v>0</v>
          </cell>
        </row>
        <row r="361">
          <cell r="F361">
            <v>1929</v>
          </cell>
          <cell r="G361" t="str">
            <v>51010000195347</v>
          </cell>
          <cell r="H361" t="str">
            <v>Trung tâm Thực hành - Thí nghiệm</v>
          </cell>
          <cell r="I361" t="str">
            <v>Hóa học</v>
          </cell>
          <cell r="J361" t="str">
            <v>Nữ</v>
          </cell>
          <cell r="K361">
            <v>1977</v>
          </cell>
          <cell r="L361">
            <v>28290</v>
          </cell>
          <cell r="M361">
            <v>45</v>
          </cell>
          <cell r="N361" t="str">
            <v>Kinh</v>
          </cell>
          <cell r="O361">
            <v>37956</v>
          </cell>
          <cell r="P361">
            <v>39448</v>
          </cell>
          <cell r="Q361" t="str">
            <v>Trường Đại học Vinh</v>
          </cell>
          <cell r="R361" t="str">
            <v>BC</v>
          </cell>
          <cell r="S361">
            <v>0</v>
          </cell>
          <cell r="T361">
            <v>0</v>
          </cell>
          <cell r="U361">
            <v>0</v>
          </cell>
          <cell r="V361" t="str">
            <v>13.096</v>
          </cell>
          <cell r="W361" t="str">
            <v>Kỹ thuật viên</v>
          </cell>
          <cell r="X361">
            <v>0</v>
          </cell>
          <cell r="Y361">
            <v>0</v>
          </cell>
          <cell r="Z361">
            <v>0</v>
          </cell>
          <cell r="AA361">
            <v>3.5</v>
          </cell>
          <cell r="AB361">
            <v>0</v>
          </cell>
          <cell r="AC361">
            <v>3.4600000000000004</v>
          </cell>
          <cell r="AD361">
            <v>0</v>
          </cell>
          <cell r="AE361">
            <v>0</v>
          </cell>
          <cell r="AF361">
            <v>0</v>
          </cell>
          <cell r="AG361">
            <v>0</v>
          </cell>
          <cell r="AH361" t="e">
            <v>#VALUE!</v>
          </cell>
          <cell r="AI361">
            <v>0</v>
          </cell>
          <cell r="AJ361">
            <v>0</v>
          </cell>
          <cell r="AK361">
            <v>0</v>
          </cell>
          <cell r="AL361">
            <v>0</v>
          </cell>
          <cell r="AM361">
            <v>0</v>
          </cell>
          <cell r="AN361">
            <v>0</v>
          </cell>
          <cell r="AO361">
            <v>0</v>
          </cell>
          <cell r="AP361">
            <v>0</v>
          </cell>
          <cell r="AQ361">
            <v>0</v>
          </cell>
          <cell r="AR361">
            <v>0</v>
          </cell>
          <cell r="AS361">
            <v>0</v>
          </cell>
          <cell r="AT361">
            <v>0</v>
          </cell>
          <cell r="AU361">
            <v>3.4600000000000004</v>
          </cell>
          <cell r="AV361">
            <v>20</v>
          </cell>
          <cell r="AW361">
            <v>0</v>
          </cell>
          <cell r="AX361">
            <v>0</v>
          </cell>
        </row>
        <row r="362">
          <cell r="F362">
            <v>1961</v>
          </cell>
          <cell r="G362" t="str">
            <v>51010000197024</v>
          </cell>
          <cell r="H362" t="str">
            <v>Trung tâm Thực hành - Thí nghiệm</v>
          </cell>
          <cell r="I362" t="str">
            <v>Hóa học</v>
          </cell>
          <cell r="J362" t="str">
            <v>Nữ</v>
          </cell>
          <cell r="K362">
            <v>1984</v>
          </cell>
          <cell r="L362">
            <v>30682</v>
          </cell>
          <cell r="M362">
            <v>38</v>
          </cell>
          <cell r="N362" t="str">
            <v>Kinh</v>
          </cell>
          <cell r="O362">
            <v>39722</v>
          </cell>
          <cell r="P362">
            <v>40360</v>
          </cell>
          <cell r="Q362" t="str">
            <v>Trường Đại học Vinh</v>
          </cell>
          <cell r="R362" t="str">
            <v>BC</v>
          </cell>
          <cell r="S362">
            <v>0</v>
          </cell>
          <cell r="T362">
            <v>0</v>
          </cell>
          <cell r="U362">
            <v>0</v>
          </cell>
          <cell r="V362" t="str">
            <v>13.096</v>
          </cell>
          <cell r="W362" t="str">
            <v>Kỹ thuật viên</v>
          </cell>
          <cell r="X362">
            <v>0</v>
          </cell>
          <cell r="Y362">
            <v>0</v>
          </cell>
          <cell r="Z362">
            <v>0</v>
          </cell>
          <cell r="AA362">
            <v>3.5</v>
          </cell>
          <cell r="AB362">
            <v>0</v>
          </cell>
          <cell r="AC362">
            <v>3.0600000000000005</v>
          </cell>
          <cell r="AD362">
            <v>0</v>
          </cell>
          <cell r="AE362">
            <v>0</v>
          </cell>
          <cell r="AF362">
            <v>0</v>
          </cell>
          <cell r="AG362">
            <v>0</v>
          </cell>
          <cell r="AH362" t="e">
            <v>#VALUE!</v>
          </cell>
          <cell r="AI362">
            <v>0</v>
          </cell>
          <cell r="AJ362">
            <v>0</v>
          </cell>
          <cell r="AK362">
            <v>0</v>
          </cell>
          <cell r="AL362">
            <v>0</v>
          </cell>
          <cell r="AM362">
            <v>0</v>
          </cell>
          <cell r="AN362">
            <v>0</v>
          </cell>
          <cell r="AO362">
            <v>0</v>
          </cell>
          <cell r="AP362">
            <v>0</v>
          </cell>
          <cell r="AQ362">
            <v>0</v>
          </cell>
          <cell r="AR362">
            <v>0</v>
          </cell>
          <cell r="AS362">
            <v>0</v>
          </cell>
          <cell r="AT362">
            <v>0</v>
          </cell>
          <cell r="AU362">
            <v>3.0600000000000005</v>
          </cell>
          <cell r="AV362">
            <v>20</v>
          </cell>
          <cell r="AW362">
            <v>0</v>
          </cell>
          <cell r="AX362">
            <v>0</v>
          </cell>
        </row>
        <row r="363">
          <cell r="F363">
            <v>1337</v>
          </cell>
          <cell r="G363" t="str">
            <v>51010000447598</v>
          </cell>
          <cell r="H363" t="str">
            <v>Trung tâm Thực hành - Thí nghiệm</v>
          </cell>
          <cell r="I363" t="str">
            <v>Khoa Vật lý</v>
          </cell>
          <cell r="J363" t="str">
            <v>Nam</v>
          </cell>
          <cell r="K363">
            <v>1979</v>
          </cell>
          <cell r="L363">
            <v>29162</v>
          </cell>
          <cell r="M363">
            <v>43</v>
          </cell>
          <cell r="N363" t="str">
            <v>Kinh</v>
          </cell>
          <cell r="O363">
            <v>38384</v>
          </cell>
          <cell r="P363">
            <v>38924</v>
          </cell>
          <cell r="Q363" t="str">
            <v>Trường Đại học Vinh</v>
          </cell>
          <cell r="R363" t="str">
            <v>BC</v>
          </cell>
          <cell r="S363">
            <v>0</v>
          </cell>
          <cell r="T363">
            <v>0</v>
          </cell>
          <cell r="U363">
            <v>0</v>
          </cell>
          <cell r="V363" t="str">
            <v>V.07.01.02</v>
          </cell>
          <cell r="W363" t="str">
            <v>Giảng viên chính (hạng II)</v>
          </cell>
          <cell r="X363" t="str">
            <v>Giám đốc</v>
          </cell>
          <cell r="Y363">
            <v>0</v>
          </cell>
          <cell r="Z363">
            <v>0</v>
          </cell>
          <cell r="AA363">
            <v>7</v>
          </cell>
          <cell r="AB363">
            <v>0.5</v>
          </cell>
          <cell r="AC363">
            <v>4.4000000000000004</v>
          </cell>
          <cell r="AD363">
            <v>0</v>
          </cell>
          <cell r="AE363">
            <v>0</v>
          </cell>
          <cell r="AF363">
            <v>0</v>
          </cell>
          <cell r="AG363">
            <v>0</v>
          </cell>
          <cell r="AH363" t="e">
            <v>#VALUE!</v>
          </cell>
          <cell r="AI363">
            <v>0</v>
          </cell>
          <cell r="AJ363">
            <v>0</v>
          </cell>
          <cell r="AK363">
            <v>0</v>
          </cell>
          <cell r="AL363">
            <v>0</v>
          </cell>
          <cell r="AM363">
            <v>0</v>
          </cell>
          <cell r="AN363">
            <v>0</v>
          </cell>
          <cell r="AO363">
            <v>12</v>
          </cell>
          <cell r="AP363">
            <v>0</v>
          </cell>
          <cell r="AQ363">
            <v>0</v>
          </cell>
          <cell r="AR363">
            <v>0</v>
          </cell>
          <cell r="AS363">
            <v>0</v>
          </cell>
          <cell r="AT363">
            <v>0.58800000000000008</v>
          </cell>
          <cell r="AU363">
            <v>5.4880000000000004</v>
          </cell>
          <cell r="AV363">
            <v>40</v>
          </cell>
          <cell r="AW363">
            <v>0</v>
          </cell>
          <cell r="AX363">
            <v>0</v>
          </cell>
        </row>
        <row r="364">
          <cell r="F364">
            <v>1948</v>
          </cell>
          <cell r="G364" t="str">
            <v>51010000192153</v>
          </cell>
          <cell r="H364" t="str">
            <v>Trung tâm Thực hành - Thí nghiệm</v>
          </cell>
          <cell r="I364" t="str">
            <v>Sinh - Địa</v>
          </cell>
          <cell r="J364" t="str">
            <v>Nữ</v>
          </cell>
          <cell r="K364">
            <v>1981</v>
          </cell>
          <cell r="L364">
            <v>29930</v>
          </cell>
          <cell r="M364">
            <v>41</v>
          </cell>
          <cell r="N364" t="str">
            <v>Kinh</v>
          </cell>
          <cell r="O364">
            <v>40193</v>
          </cell>
          <cell r="P364">
            <v>40193</v>
          </cell>
          <cell r="Q364">
            <v>0</v>
          </cell>
          <cell r="R364" t="str">
            <v>BC</v>
          </cell>
          <cell r="S364">
            <v>0</v>
          </cell>
          <cell r="T364">
            <v>0</v>
          </cell>
          <cell r="U364">
            <v>0</v>
          </cell>
          <cell r="V364" t="str">
            <v>13.096</v>
          </cell>
          <cell r="W364" t="str">
            <v>Kỹ thuật viên</v>
          </cell>
          <cell r="X364">
            <v>0</v>
          </cell>
          <cell r="Y364">
            <v>0</v>
          </cell>
          <cell r="Z364">
            <v>0</v>
          </cell>
          <cell r="AA364">
            <v>3.5</v>
          </cell>
          <cell r="AB364">
            <v>0</v>
          </cell>
          <cell r="AC364">
            <v>3.4600000000000004</v>
          </cell>
          <cell r="AD364">
            <v>0</v>
          </cell>
          <cell r="AE364">
            <v>0</v>
          </cell>
          <cell r="AF364">
            <v>0</v>
          </cell>
          <cell r="AG364">
            <v>0</v>
          </cell>
          <cell r="AH364" t="e">
            <v>#VALUE!</v>
          </cell>
          <cell r="AI364">
            <v>0</v>
          </cell>
          <cell r="AJ364">
            <v>0</v>
          </cell>
          <cell r="AK364">
            <v>0</v>
          </cell>
          <cell r="AL364">
            <v>0</v>
          </cell>
          <cell r="AM364">
            <v>0</v>
          </cell>
          <cell r="AN364">
            <v>0</v>
          </cell>
          <cell r="AO364">
            <v>0</v>
          </cell>
          <cell r="AP364">
            <v>0</v>
          </cell>
          <cell r="AQ364">
            <v>0</v>
          </cell>
          <cell r="AR364">
            <v>0</v>
          </cell>
          <cell r="AS364">
            <v>0</v>
          </cell>
          <cell r="AT364">
            <v>0</v>
          </cell>
          <cell r="AU364">
            <v>3.4600000000000004</v>
          </cell>
          <cell r="AV364">
            <v>20</v>
          </cell>
          <cell r="AW364">
            <v>0</v>
          </cell>
          <cell r="AX364">
            <v>0</v>
          </cell>
        </row>
        <row r="365">
          <cell r="F365">
            <v>1925</v>
          </cell>
          <cell r="G365" t="str">
            <v>51010000195310</v>
          </cell>
          <cell r="H365" t="str">
            <v>Trung tâm Thực hành - Thí nghiệm</v>
          </cell>
          <cell r="I365" t="str">
            <v>Sinh - Địa</v>
          </cell>
          <cell r="J365" t="str">
            <v>Nữ</v>
          </cell>
          <cell r="K365">
            <v>1976</v>
          </cell>
          <cell r="L365">
            <v>27999</v>
          </cell>
          <cell r="M365">
            <v>46</v>
          </cell>
          <cell r="N365" t="str">
            <v>Kinh</v>
          </cell>
          <cell r="O365">
            <v>37681</v>
          </cell>
          <cell r="P365">
            <v>38587</v>
          </cell>
          <cell r="Q365" t="str">
            <v>Trường Đại học Vinh</v>
          </cell>
          <cell r="R365" t="str">
            <v>BC</v>
          </cell>
          <cell r="S365">
            <v>0</v>
          </cell>
          <cell r="T365">
            <v>0</v>
          </cell>
          <cell r="U365">
            <v>0</v>
          </cell>
          <cell r="V365" t="str">
            <v>13.096</v>
          </cell>
          <cell r="W365" t="str">
            <v>Kỹ thuật viên</v>
          </cell>
          <cell r="X365">
            <v>0</v>
          </cell>
          <cell r="Y365">
            <v>0</v>
          </cell>
          <cell r="Z365">
            <v>0</v>
          </cell>
          <cell r="AA365">
            <v>3.5</v>
          </cell>
          <cell r="AB365">
            <v>0</v>
          </cell>
          <cell r="AC365">
            <v>4.0600000000000005</v>
          </cell>
          <cell r="AD365">
            <v>0</v>
          </cell>
          <cell r="AE365">
            <v>0</v>
          </cell>
          <cell r="AF365">
            <v>0</v>
          </cell>
          <cell r="AG365">
            <v>0</v>
          </cell>
          <cell r="AH365" t="e">
            <v>#VALUE!</v>
          </cell>
          <cell r="AI365">
            <v>6</v>
          </cell>
          <cell r="AJ365">
            <v>0</v>
          </cell>
          <cell r="AK365">
            <v>0</v>
          </cell>
          <cell r="AL365">
            <v>0</v>
          </cell>
          <cell r="AM365">
            <v>0</v>
          </cell>
          <cell r="AN365">
            <v>0.24360000000000004</v>
          </cell>
          <cell r="AO365">
            <v>0</v>
          </cell>
          <cell r="AP365">
            <v>0</v>
          </cell>
          <cell r="AQ365">
            <v>0</v>
          </cell>
          <cell r="AR365">
            <v>0</v>
          </cell>
          <cell r="AS365">
            <v>0</v>
          </cell>
          <cell r="AT365">
            <v>0</v>
          </cell>
          <cell r="AU365">
            <v>4.3036000000000003</v>
          </cell>
          <cell r="AV365">
            <v>20</v>
          </cell>
          <cell r="AW365">
            <v>0</v>
          </cell>
          <cell r="AX365">
            <v>0</v>
          </cell>
        </row>
        <row r="366">
          <cell r="F366">
            <v>1946</v>
          </cell>
          <cell r="G366" t="str">
            <v>51010000195815</v>
          </cell>
          <cell r="H366" t="str">
            <v>Trung tâm Thực hành - Thí nghiệm</v>
          </cell>
          <cell r="I366" t="str">
            <v>Sinh - Địa</v>
          </cell>
          <cell r="J366" t="str">
            <v>Nữ</v>
          </cell>
          <cell r="K366">
            <v>1981</v>
          </cell>
          <cell r="L366">
            <v>29675</v>
          </cell>
          <cell r="M366">
            <v>41</v>
          </cell>
          <cell r="N366" t="str">
            <v>Kinh</v>
          </cell>
          <cell r="O366">
            <v>38992</v>
          </cell>
          <cell r="P366">
            <v>39448</v>
          </cell>
          <cell r="Q366" t="str">
            <v>Trường Đại học Vinh</v>
          </cell>
          <cell r="R366" t="str">
            <v>BC</v>
          </cell>
          <cell r="S366">
            <v>0</v>
          </cell>
          <cell r="T366">
            <v>0</v>
          </cell>
          <cell r="U366">
            <v>0</v>
          </cell>
          <cell r="V366" t="str">
            <v>13.096</v>
          </cell>
          <cell r="W366" t="str">
            <v>Kỹ thuật viên</v>
          </cell>
          <cell r="X366">
            <v>0</v>
          </cell>
          <cell r="Y366" t="str">
            <v>Tổ trưởng chuyên môn</v>
          </cell>
          <cell r="Z366">
            <v>0</v>
          </cell>
          <cell r="AA366">
            <v>4.5</v>
          </cell>
          <cell r="AB366">
            <v>0</v>
          </cell>
          <cell r="AC366">
            <v>3.2600000000000007</v>
          </cell>
          <cell r="AD366">
            <v>0</v>
          </cell>
          <cell r="AE366">
            <v>0</v>
          </cell>
          <cell r="AF366">
            <v>0</v>
          </cell>
          <cell r="AG366">
            <v>0</v>
          </cell>
          <cell r="AH366" t="e">
            <v>#VALUE!</v>
          </cell>
          <cell r="AI366">
            <v>0</v>
          </cell>
          <cell r="AJ366">
            <v>0</v>
          </cell>
          <cell r="AK366">
            <v>0</v>
          </cell>
          <cell r="AL366">
            <v>0</v>
          </cell>
          <cell r="AM366">
            <v>0</v>
          </cell>
          <cell r="AN366">
            <v>0</v>
          </cell>
          <cell r="AO366">
            <v>0</v>
          </cell>
          <cell r="AP366">
            <v>0</v>
          </cell>
          <cell r="AQ366">
            <v>0</v>
          </cell>
          <cell r="AR366">
            <v>0</v>
          </cell>
          <cell r="AS366">
            <v>0</v>
          </cell>
          <cell r="AT366">
            <v>0</v>
          </cell>
          <cell r="AU366">
            <v>3.2600000000000007</v>
          </cell>
          <cell r="AV366">
            <v>20</v>
          </cell>
          <cell r="AW366">
            <v>0.1</v>
          </cell>
          <cell r="AX366">
            <v>0</v>
          </cell>
        </row>
        <row r="367">
          <cell r="F367">
            <v>1937</v>
          </cell>
          <cell r="G367" t="str">
            <v>51010000200320</v>
          </cell>
          <cell r="H367" t="str">
            <v>Trung tâm Thực hành - Thí nghiệm</v>
          </cell>
          <cell r="I367" t="str">
            <v>Tổ Hóa sinh - Môi trường</v>
          </cell>
          <cell r="J367" t="str">
            <v>Nữ</v>
          </cell>
          <cell r="K367">
            <v>1980</v>
          </cell>
          <cell r="L367">
            <v>29574</v>
          </cell>
          <cell r="M367">
            <v>42</v>
          </cell>
          <cell r="N367" t="str">
            <v>Kinh</v>
          </cell>
          <cell r="O367">
            <v>38061</v>
          </cell>
          <cell r="P367">
            <v>38587</v>
          </cell>
          <cell r="Q367" t="str">
            <v>Trường Đại học Vinh</v>
          </cell>
          <cell r="R367" t="str">
            <v>BC</v>
          </cell>
          <cell r="S367">
            <v>0</v>
          </cell>
          <cell r="T367">
            <v>0</v>
          </cell>
          <cell r="U367">
            <v>0</v>
          </cell>
          <cell r="V367" t="str">
            <v>13.096</v>
          </cell>
          <cell r="W367" t="str">
            <v>Kỹ thuật viên</v>
          </cell>
          <cell r="X367">
            <v>0</v>
          </cell>
          <cell r="Y367">
            <v>0</v>
          </cell>
          <cell r="Z367">
            <v>0</v>
          </cell>
          <cell r="AA367">
            <v>4.5</v>
          </cell>
          <cell r="AB367">
            <v>0</v>
          </cell>
          <cell r="AC367">
            <v>3.8600000000000003</v>
          </cell>
          <cell r="AD367">
            <v>0</v>
          </cell>
          <cell r="AE367">
            <v>0</v>
          </cell>
          <cell r="AF367">
            <v>0</v>
          </cell>
          <cell r="AG367">
            <v>0</v>
          </cell>
          <cell r="AH367" t="e">
            <v>#VALUE!</v>
          </cell>
          <cell r="AI367">
            <v>0</v>
          </cell>
          <cell r="AJ367">
            <v>0</v>
          </cell>
          <cell r="AK367">
            <v>0</v>
          </cell>
          <cell r="AL367">
            <v>0</v>
          </cell>
          <cell r="AM367">
            <v>0</v>
          </cell>
          <cell r="AN367">
            <v>0</v>
          </cell>
          <cell r="AO367">
            <v>0</v>
          </cell>
          <cell r="AP367">
            <v>0</v>
          </cell>
          <cell r="AQ367">
            <v>0</v>
          </cell>
          <cell r="AR367">
            <v>0</v>
          </cell>
          <cell r="AS367">
            <v>0</v>
          </cell>
          <cell r="AT367">
            <v>0</v>
          </cell>
          <cell r="AU367">
            <v>3.8600000000000003</v>
          </cell>
          <cell r="AV367">
            <v>20</v>
          </cell>
          <cell r="AW367">
            <v>0.1</v>
          </cell>
          <cell r="AX367">
            <v>0</v>
          </cell>
        </row>
        <row r="368">
          <cell r="F368">
            <v>1952</v>
          </cell>
          <cell r="G368" t="str">
            <v>51010000189465</v>
          </cell>
          <cell r="H368" t="str">
            <v>Trung tâm Thực hành - Thí nghiệm</v>
          </cell>
          <cell r="I368" t="str">
            <v>Tổ Kỹ thuật và Công nghệ</v>
          </cell>
          <cell r="J368" t="str">
            <v>Nữ</v>
          </cell>
          <cell r="K368">
            <v>1982</v>
          </cell>
          <cell r="L368">
            <v>30090</v>
          </cell>
          <cell r="M368">
            <v>40</v>
          </cell>
          <cell r="N368" t="str">
            <v>Kinh</v>
          </cell>
          <cell r="O368">
            <v>40270</v>
          </cell>
          <cell r="P368" t="str">
            <v xml:space="preserve">  -   -</v>
          </cell>
          <cell r="Q368">
            <v>0</v>
          </cell>
          <cell r="R368" t="str">
            <v>BC</v>
          </cell>
          <cell r="S368">
            <v>0</v>
          </cell>
          <cell r="T368">
            <v>0</v>
          </cell>
          <cell r="U368">
            <v>0</v>
          </cell>
          <cell r="V368" t="str">
            <v>13.096</v>
          </cell>
          <cell r="W368" t="str">
            <v>Kỹ thuật viên</v>
          </cell>
          <cell r="X368">
            <v>0</v>
          </cell>
          <cell r="Y368" t="str">
            <v>Tổ trưởng tổ CT</v>
          </cell>
          <cell r="Z368">
            <v>0</v>
          </cell>
          <cell r="AA368">
            <v>4.5</v>
          </cell>
          <cell r="AB368">
            <v>0</v>
          </cell>
          <cell r="AC368">
            <v>3.4600000000000009</v>
          </cell>
          <cell r="AD368">
            <v>0</v>
          </cell>
          <cell r="AE368">
            <v>0</v>
          </cell>
          <cell r="AF368">
            <v>0</v>
          </cell>
          <cell r="AG368">
            <v>0</v>
          </cell>
          <cell r="AH368" t="e">
            <v>#VALUE!</v>
          </cell>
          <cell r="AI368">
            <v>0</v>
          </cell>
          <cell r="AJ368">
            <v>0</v>
          </cell>
          <cell r="AK368">
            <v>0</v>
          </cell>
          <cell r="AL368">
            <v>0</v>
          </cell>
          <cell r="AM368">
            <v>0</v>
          </cell>
          <cell r="AN368">
            <v>0</v>
          </cell>
          <cell r="AO368">
            <v>0</v>
          </cell>
          <cell r="AP368">
            <v>0</v>
          </cell>
          <cell r="AQ368">
            <v>0</v>
          </cell>
          <cell r="AR368">
            <v>0</v>
          </cell>
          <cell r="AS368">
            <v>0</v>
          </cell>
          <cell r="AT368">
            <v>0</v>
          </cell>
          <cell r="AU368">
            <v>3.4600000000000009</v>
          </cell>
          <cell r="AV368">
            <v>20</v>
          </cell>
          <cell r="AW368">
            <v>0.1</v>
          </cell>
          <cell r="AX368">
            <v>0</v>
          </cell>
        </row>
        <row r="369">
          <cell r="F369">
            <v>1917</v>
          </cell>
          <cell r="G369" t="str">
            <v>51010000191123</v>
          </cell>
          <cell r="H369" t="str">
            <v>Trung tâm Thực hành - Thí nghiệm</v>
          </cell>
          <cell r="I369" t="str">
            <v>Tổ Sư phạm Tự nhiên</v>
          </cell>
          <cell r="J369" t="str">
            <v>Nữ</v>
          </cell>
          <cell r="K369">
            <v>1974</v>
          </cell>
          <cell r="L369">
            <v>27250</v>
          </cell>
          <cell r="M369">
            <v>48</v>
          </cell>
          <cell r="N369" t="str">
            <v>Kinh</v>
          </cell>
          <cell r="O369">
            <v>35309</v>
          </cell>
          <cell r="P369">
            <v>35309</v>
          </cell>
          <cell r="Q369" t="str">
            <v>Trường Đại học Sư phạm Vinh</v>
          </cell>
          <cell r="R369" t="str">
            <v>BC</v>
          </cell>
          <cell r="S369">
            <v>0</v>
          </cell>
          <cell r="T369">
            <v>0</v>
          </cell>
          <cell r="U369">
            <v>0</v>
          </cell>
          <cell r="V369" t="str">
            <v>13.096</v>
          </cell>
          <cell r="W369" t="str">
            <v>Kỹ thuật viên</v>
          </cell>
          <cell r="X369">
            <v>0</v>
          </cell>
          <cell r="Y369" t="str">
            <v>Tổ trưởng tổ CT</v>
          </cell>
          <cell r="Z369">
            <v>0</v>
          </cell>
          <cell r="AA369">
            <v>4.5</v>
          </cell>
          <cell r="AB369">
            <v>0</v>
          </cell>
          <cell r="AC369">
            <v>4.0599999999999996</v>
          </cell>
          <cell r="AD369">
            <v>0</v>
          </cell>
          <cell r="AE369">
            <v>0</v>
          </cell>
          <cell r="AF369">
            <v>0</v>
          </cell>
          <cell r="AG369">
            <v>0</v>
          </cell>
          <cell r="AH369" t="e">
            <v>#VALUE!</v>
          </cell>
          <cell r="AI369">
            <v>13</v>
          </cell>
          <cell r="AJ369">
            <v>0</v>
          </cell>
          <cell r="AK369">
            <v>0</v>
          </cell>
          <cell r="AL369">
            <v>0</v>
          </cell>
          <cell r="AM369">
            <v>0</v>
          </cell>
          <cell r="AN369">
            <v>0.52779999999999994</v>
          </cell>
          <cell r="AO369">
            <v>0</v>
          </cell>
          <cell r="AP369">
            <v>0</v>
          </cell>
          <cell r="AQ369">
            <v>0</v>
          </cell>
          <cell r="AR369">
            <v>0</v>
          </cell>
          <cell r="AS369">
            <v>0</v>
          </cell>
          <cell r="AT369">
            <v>0</v>
          </cell>
          <cell r="AU369">
            <v>4.5877999999999997</v>
          </cell>
          <cell r="AV369">
            <v>20</v>
          </cell>
          <cell r="AW369">
            <v>0.1</v>
          </cell>
          <cell r="AX369">
            <v>0</v>
          </cell>
        </row>
        <row r="370">
          <cell r="F370">
            <v>1938</v>
          </cell>
          <cell r="G370" t="str">
            <v>51010000190458</v>
          </cell>
          <cell r="H370" t="str">
            <v>Trung tâm Thực hành - Thí nghiệm</v>
          </cell>
          <cell r="I370" t="str">
            <v>Tổ Xây dựng</v>
          </cell>
          <cell r="J370" t="str">
            <v>Nam</v>
          </cell>
          <cell r="K370">
            <v>1980</v>
          </cell>
          <cell r="L370">
            <v>29226</v>
          </cell>
          <cell r="M370">
            <v>42</v>
          </cell>
          <cell r="N370" t="str">
            <v>Kinh</v>
          </cell>
          <cell r="O370">
            <v>38504</v>
          </cell>
          <cell r="P370">
            <v>39448</v>
          </cell>
          <cell r="Q370" t="str">
            <v>Trường Đại học Vinh</v>
          </cell>
          <cell r="R370" t="str">
            <v>BC</v>
          </cell>
          <cell r="S370">
            <v>0</v>
          </cell>
          <cell r="T370">
            <v>0</v>
          </cell>
          <cell r="U370">
            <v>0</v>
          </cell>
          <cell r="V370" t="str">
            <v>13.096</v>
          </cell>
          <cell r="W370" t="str">
            <v>Kỹ thuật viên</v>
          </cell>
          <cell r="X370">
            <v>0</v>
          </cell>
          <cell r="Y370" t="str">
            <v>Tổ trưởng tổ CT</v>
          </cell>
          <cell r="Z370">
            <v>0</v>
          </cell>
          <cell r="AA370">
            <v>4.5</v>
          </cell>
          <cell r="AB370">
            <v>0</v>
          </cell>
          <cell r="AC370">
            <v>3.4600000000000009</v>
          </cell>
          <cell r="AD370">
            <v>0</v>
          </cell>
          <cell r="AE370">
            <v>0</v>
          </cell>
          <cell r="AF370">
            <v>0</v>
          </cell>
          <cell r="AG370">
            <v>0</v>
          </cell>
          <cell r="AH370" t="e">
            <v>#VALUE!</v>
          </cell>
          <cell r="AI370">
            <v>0</v>
          </cell>
          <cell r="AJ370">
            <v>0</v>
          </cell>
          <cell r="AK370">
            <v>0</v>
          </cell>
          <cell r="AL370">
            <v>0</v>
          </cell>
          <cell r="AM370">
            <v>0</v>
          </cell>
          <cell r="AN370">
            <v>0</v>
          </cell>
          <cell r="AO370">
            <v>0</v>
          </cell>
          <cell r="AP370">
            <v>0</v>
          </cell>
          <cell r="AQ370">
            <v>0</v>
          </cell>
          <cell r="AR370">
            <v>0</v>
          </cell>
          <cell r="AS370">
            <v>0</v>
          </cell>
          <cell r="AT370">
            <v>0</v>
          </cell>
          <cell r="AU370">
            <v>3.4600000000000009</v>
          </cell>
          <cell r="AV370">
            <v>20</v>
          </cell>
          <cell r="AW370">
            <v>0.1</v>
          </cell>
          <cell r="AX370">
            <v>0</v>
          </cell>
        </row>
        <row r="371">
          <cell r="F371">
            <v>1922</v>
          </cell>
          <cell r="G371" t="str">
            <v>51010000197565</v>
          </cell>
          <cell r="H371" t="str">
            <v>Trung tâm Thực hành - Thí nghiệm</v>
          </cell>
          <cell r="I371" t="str">
            <v>Vật lý và Công nghệ</v>
          </cell>
          <cell r="J371" t="str">
            <v>Nữ</v>
          </cell>
          <cell r="K371">
            <v>1976</v>
          </cell>
          <cell r="L371">
            <v>27773</v>
          </cell>
          <cell r="M371">
            <v>46</v>
          </cell>
          <cell r="N371" t="str">
            <v>Kinh</v>
          </cell>
          <cell r="O371">
            <v>38245</v>
          </cell>
          <cell r="P371">
            <v>37347</v>
          </cell>
          <cell r="Q371">
            <v>0</v>
          </cell>
          <cell r="R371" t="str">
            <v>BC</v>
          </cell>
          <cell r="S371">
            <v>0</v>
          </cell>
          <cell r="T371">
            <v>0</v>
          </cell>
          <cell r="U371">
            <v>0</v>
          </cell>
          <cell r="V371" t="str">
            <v>13.096</v>
          </cell>
          <cell r="W371" t="str">
            <v>Kỹ thuật viên</v>
          </cell>
          <cell r="X371">
            <v>0</v>
          </cell>
          <cell r="Y371">
            <v>0</v>
          </cell>
          <cell r="Z371">
            <v>0</v>
          </cell>
          <cell r="AA371">
            <v>3.5</v>
          </cell>
          <cell r="AB371">
            <v>0</v>
          </cell>
          <cell r="AC371">
            <v>4.0599999999999996</v>
          </cell>
          <cell r="AD371">
            <v>0</v>
          </cell>
          <cell r="AE371">
            <v>0</v>
          </cell>
          <cell r="AF371">
            <v>0</v>
          </cell>
          <cell r="AG371">
            <v>0</v>
          </cell>
          <cell r="AH371" t="e">
            <v>#VALUE!</v>
          </cell>
          <cell r="AI371">
            <v>7</v>
          </cell>
          <cell r="AJ371">
            <v>8</v>
          </cell>
          <cell r="AK371" t="str">
            <v>1679/QĐ-ĐHV</v>
          </cell>
          <cell r="AL371">
            <v>44652</v>
          </cell>
          <cell r="AM371">
            <v>44652</v>
          </cell>
          <cell r="AN371">
            <v>0.28420000000000001</v>
          </cell>
          <cell r="AO371">
            <v>0</v>
          </cell>
          <cell r="AP371">
            <v>0</v>
          </cell>
          <cell r="AQ371">
            <v>0</v>
          </cell>
          <cell r="AR371">
            <v>0</v>
          </cell>
          <cell r="AS371">
            <v>0</v>
          </cell>
          <cell r="AT371">
            <v>0</v>
          </cell>
          <cell r="AU371">
            <v>4.3441999999999998</v>
          </cell>
          <cell r="AV371">
            <v>20</v>
          </cell>
          <cell r="AW371">
            <v>0</v>
          </cell>
          <cell r="AX371">
            <v>0</v>
          </cell>
        </row>
        <row r="372">
          <cell r="F372">
            <v>1963</v>
          </cell>
          <cell r="G372" t="str">
            <v>51010000223646</v>
          </cell>
          <cell r="H372" t="str">
            <v>Trung tâm Thực hành - Thí nghiệm</v>
          </cell>
          <cell r="I372" t="str">
            <v>Vật lý và Công nghệ</v>
          </cell>
          <cell r="J372" t="str">
            <v>Nữ</v>
          </cell>
          <cell r="K372">
            <v>1985</v>
          </cell>
          <cell r="L372">
            <v>31206</v>
          </cell>
          <cell r="M372">
            <v>37</v>
          </cell>
          <cell r="N372" t="str">
            <v>Kinh</v>
          </cell>
          <cell r="O372">
            <v>40360</v>
          </cell>
          <cell r="P372">
            <v>43283</v>
          </cell>
          <cell r="Q372" t="str">
            <v>Trường Đại học Vinh</v>
          </cell>
          <cell r="R372" t="str">
            <v>BC</v>
          </cell>
          <cell r="S372">
            <v>0</v>
          </cell>
          <cell r="T372">
            <v>0</v>
          </cell>
          <cell r="U372">
            <v>0</v>
          </cell>
          <cell r="V372" t="str">
            <v>13.096</v>
          </cell>
          <cell r="W372" t="str">
            <v>Kỹ thuật viên</v>
          </cell>
          <cell r="X372">
            <v>0</v>
          </cell>
          <cell r="Y372">
            <v>0</v>
          </cell>
          <cell r="Z372">
            <v>0</v>
          </cell>
          <cell r="AA372">
            <v>3.5</v>
          </cell>
          <cell r="AB372">
            <v>0</v>
          </cell>
          <cell r="AC372">
            <v>2.8600000000000003</v>
          </cell>
          <cell r="AD372">
            <v>0</v>
          </cell>
          <cell r="AE372">
            <v>0</v>
          </cell>
          <cell r="AF372">
            <v>0</v>
          </cell>
          <cell r="AG372">
            <v>0</v>
          </cell>
          <cell r="AH372" t="e">
            <v>#VALUE!</v>
          </cell>
          <cell r="AI372">
            <v>0</v>
          </cell>
          <cell r="AJ372">
            <v>0</v>
          </cell>
          <cell r="AK372">
            <v>0</v>
          </cell>
          <cell r="AL372">
            <v>0</v>
          </cell>
          <cell r="AM372">
            <v>0</v>
          </cell>
          <cell r="AN372">
            <v>0</v>
          </cell>
          <cell r="AO372">
            <v>0</v>
          </cell>
          <cell r="AP372">
            <v>0</v>
          </cell>
          <cell r="AQ372">
            <v>0</v>
          </cell>
          <cell r="AR372">
            <v>0</v>
          </cell>
          <cell r="AS372">
            <v>0</v>
          </cell>
          <cell r="AT372">
            <v>0</v>
          </cell>
          <cell r="AU372">
            <v>2.8600000000000003</v>
          </cell>
          <cell r="AV372">
            <v>20</v>
          </cell>
          <cell r="AW372">
            <v>0</v>
          </cell>
          <cell r="AX372">
            <v>0</v>
          </cell>
        </row>
        <row r="373">
          <cell r="F373">
            <v>1928</v>
          </cell>
          <cell r="G373" t="str">
            <v>51010000192472</v>
          </cell>
          <cell r="H373" t="str">
            <v>Trung tâm Thực hành - Thí nghiệm</v>
          </cell>
          <cell r="I373" t="str">
            <v>Vật lý và Công nghệ</v>
          </cell>
          <cell r="J373" t="str">
            <v>Nam</v>
          </cell>
          <cell r="K373">
            <v>1976</v>
          </cell>
          <cell r="L373">
            <v>28113</v>
          </cell>
          <cell r="M373">
            <v>46</v>
          </cell>
          <cell r="N373" t="str">
            <v>Kinh</v>
          </cell>
          <cell r="O373">
            <v>40118</v>
          </cell>
          <cell r="P373" t="str">
            <v xml:space="preserve">  -   -</v>
          </cell>
          <cell r="Q373">
            <v>0</v>
          </cell>
          <cell r="R373" t="str">
            <v>BC</v>
          </cell>
          <cell r="S373">
            <v>0</v>
          </cell>
          <cell r="T373">
            <v>0</v>
          </cell>
          <cell r="U373">
            <v>0</v>
          </cell>
          <cell r="V373" t="str">
            <v>13.096</v>
          </cell>
          <cell r="W373" t="str">
            <v>Kỹ thuật viên</v>
          </cell>
          <cell r="X373">
            <v>0</v>
          </cell>
          <cell r="Y373">
            <v>0</v>
          </cell>
          <cell r="Z373">
            <v>0</v>
          </cell>
          <cell r="AA373">
            <v>3.5</v>
          </cell>
          <cell r="AB373">
            <v>0</v>
          </cell>
          <cell r="AC373">
            <v>3.8600000000000008</v>
          </cell>
          <cell r="AD373">
            <v>0</v>
          </cell>
          <cell r="AE373">
            <v>0</v>
          </cell>
          <cell r="AF373">
            <v>0</v>
          </cell>
          <cell r="AG373">
            <v>0</v>
          </cell>
          <cell r="AH373" t="e">
            <v>#VALUE!</v>
          </cell>
          <cell r="AI373">
            <v>0</v>
          </cell>
          <cell r="AJ373">
            <v>0</v>
          </cell>
          <cell r="AK373">
            <v>0</v>
          </cell>
          <cell r="AL373">
            <v>0</v>
          </cell>
          <cell r="AM373">
            <v>0</v>
          </cell>
          <cell r="AN373">
            <v>0</v>
          </cell>
          <cell r="AO373">
            <v>0</v>
          </cell>
          <cell r="AP373">
            <v>0</v>
          </cell>
          <cell r="AQ373">
            <v>0</v>
          </cell>
          <cell r="AR373">
            <v>0</v>
          </cell>
          <cell r="AS373">
            <v>0</v>
          </cell>
          <cell r="AT373">
            <v>0</v>
          </cell>
          <cell r="AU373">
            <v>3.8600000000000008</v>
          </cell>
          <cell r="AV373">
            <v>20</v>
          </cell>
          <cell r="AW373">
            <v>0</v>
          </cell>
          <cell r="AX373">
            <v>0</v>
          </cell>
        </row>
        <row r="374">
          <cell r="F374">
            <v>2213</v>
          </cell>
          <cell r="G374" t="str">
            <v>51010000514614</v>
          </cell>
          <cell r="H374" t="str">
            <v>Trung tâm Thực hành - Thí nghiệm</v>
          </cell>
          <cell r="I374" t="str">
            <v>Vật lý và Công nghệ</v>
          </cell>
          <cell r="J374" t="str">
            <v>Nam</v>
          </cell>
          <cell r="K374">
            <v>1992</v>
          </cell>
          <cell r="L374">
            <v>33848</v>
          </cell>
          <cell r="M374">
            <v>30</v>
          </cell>
          <cell r="N374" t="str">
            <v>Kinh</v>
          </cell>
          <cell r="O374">
            <v>0</v>
          </cell>
          <cell r="P374">
            <v>43283</v>
          </cell>
          <cell r="Q374" t="str">
            <v>Trường Đại học Vinh</v>
          </cell>
          <cell r="R374" t="str">
            <v>BC</v>
          </cell>
          <cell r="S374">
            <v>0</v>
          </cell>
          <cell r="T374">
            <v>0</v>
          </cell>
          <cell r="U374">
            <v>0</v>
          </cell>
          <cell r="V374" t="str">
            <v>13.096</v>
          </cell>
          <cell r="W374" t="str">
            <v>Kỹ thuật viên</v>
          </cell>
          <cell r="X374">
            <v>0</v>
          </cell>
          <cell r="Y374">
            <v>0</v>
          </cell>
          <cell r="Z374">
            <v>0</v>
          </cell>
          <cell r="AA374">
            <v>3.5</v>
          </cell>
          <cell r="AB374">
            <v>0</v>
          </cell>
          <cell r="AC374">
            <v>2.4600000000000004</v>
          </cell>
          <cell r="AD374">
            <v>0</v>
          </cell>
          <cell r="AE374">
            <v>0</v>
          </cell>
          <cell r="AF374">
            <v>0</v>
          </cell>
          <cell r="AG374">
            <v>0</v>
          </cell>
          <cell r="AH374" t="e">
            <v>#VALUE!</v>
          </cell>
          <cell r="AI374">
            <v>0</v>
          </cell>
          <cell r="AJ374">
            <v>0</v>
          </cell>
          <cell r="AK374">
            <v>0</v>
          </cell>
          <cell r="AL374">
            <v>0</v>
          </cell>
          <cell r="AM374">
            <v>0</v>
          </cell>
          <cell r="AN374">
            <v>0</v>
          </cell>
          <cell r="AO374">
            <v>0</v>
          </cell>
          <cell r="AP374">
            <v>0</v>
          </cell>
          <cell r="AQ374">
            <v>0</v>
          </cell>
          <cell r="AR374">
            <v>0</v>
          </cell>
          <cell r="AS374">
            <v>0</v>
          </cell>
          <cell r="AT374">
            <v>0</v>
          </cell>
          <cell r="AU374">
            <v>2.4600000000000004</v>
          </cell>
          <cell r="AV374">
            <v>20</v>
          </cell>
          <cell r="AW374">
            <v>0</v>
          </cell>
          <cell r="AX374">
            <v>0</v>
          </cell>
        </row>
        <row r="375">
          <cell r="F375">
            <v>1942</v>
          </cell>
          <cell r="G375" t="str">
            <v>51010000191132</v>
          </cell>
          <cell r="H375" t="str">
            <v>Trung tâm Thực hành - Thí nghiệm</v>
          </cell>
          <cell r="I375" t="str">
            <v>Vật lý và Công nghệ</v>
          </cell>
          <cell r="J375" t="str">
            <v>Nam</v>
          </cell>
          <cell r="K375">
            <v>1980</v>
          </cell>
          <cell r="L375">
            <v>29484</v>
          </cell>
          <cell r="M375">
            <v>42</v>
          </cell>
          <cell r="N375" t="str">
            <v>Kinh</v>
          </cell>
          <cell r="O375">
            <v>37544</v>
          </cell>
          <cell r="P375">
            <v>39448</v>
          </cell>
          <cell r="Q375" t="str">
            <v>Trường Đại học Vinh</v>
          </cell>
          <cell r="R375" t="str">
            <v>BC</v>
          </cell>
          <cell r="S375">
            <v>0</v>
          </cell>
          <cell r="T375">
            <v>0</v>
          </cell>
          <cell r="U375">
            <v>0</v>
          </cell>
          <cell r="V375" t="str">
            <v>13.096</v>
          </cell>
          <cell r="W375" t="str">
            <v>Kỹ thuật viên</v>
          </cell>
          <cell r="X375">
            <v>0</v>
          </cell>
          <cell r="Y375">
            <v>0</v>
          </cell>
          <cell r="Z375">
            <v>0</v>
          </cell>
          <cell r="AA375">
            <v>3.5</v>
          </cell>
          <cell r="AB375">
            <v>0</v>
          </cell>
          <cell r="AC375">
            <v>3.6600000000000006</v>
          </cell>
          <cell r="AD375">
            <v>0</v>
          </cell>
          <cell r="AE375">
            <v>0</v>
          </cell>
          <cell r="AF375">
            <v>0</v>
          </cell>
          <cell r="AG375">
            <v>0</v>
          </cell>
          <cell r="AH375" t="e">
            <v>#VALUE!</v>
          </cell>
          <cell r="AI375">
            <v>0</v>
          </cell>
          <cell r="AJ375">
            <v>0</v>
          </cell>
          <cell r="AK375">
            <v>0</v>
          </cell>
          <cell r="AL375">
            <v>0</v>
          </cell>
          <cell r="AM375">
            <v>0</v>
          </cell>
          <cell r="AN375">
            <v>0</v>
          </cell>
          <cell r="AO375">
            <v>0</v>
          </cell>
          <cell r="AP375">
            <v>0</v>
          </cell>
          <cell r="AQ375">
            <v>0</v>
          </cell>
          <cell r="AR375">
            <v>0</v>
          </cell>
          <cell r="AS375">
            <v>0</v>
          </cell>
          <cell r="AT375">
            <v>0</v>
          </cell>
          <cell r="AU375">
            <v>3.6600000000000006</v>
          </cell>
          <cell r="AV375">
            <v>20</v>
          </cell>
          <cell r="AW375">
            <v>0</v>
          </cell>
          <cell r="AX375">
            <v>0</v>
          </cell>
        </row>
        <row r="376">
          <cell r="F376">
            <v>1932</v>
          </cell>
          <cell r="G376" t="str">
            <v>51010000197592</v>
          </cell>
          <cell r="H376" t="str">
            <v>Trung tâm Thực hành - Thí nghiệm</v>
          </cell>
          <cell r="I376" t="str">
            <v>Vật lý và Công nghệ</v>
          </cell>
          <cell r="J376" t="str">
            <v>Nam</v>
          </cell>
          <cell r="K376">
            <v>1978</v>
          </cell>
          <cell r="L376">
            <v>28640</v>
          </cell>
          <cell r="M376">
            <v>44</v>
          </cell>
          <cell r="N376" t="str">
            <v>Kinh</v>
          </cell>
          <cell r="O376">
            <v>37712</v>
          </cell>
          <cell r="P376">
            <v>38485</v>
          </cell>
          <cell r="Q376" t="str">
            <v>Trường Đại học Vinh</v>
          </cell>
          <cell r="R376" t="str">
            <v>BC</v>
          </cell>
          <cell r="S376">
            <v>0</v>
          </cell>
          <cell r="T376">
            <v>0</v>
          </cell>
          <cell r="U376">
            <v>0</v>
          </cell>
          <cell r="V376" t="str">
            <v>13.096</v>
          </cell>
          <cell r="W376" t="str">
            <v>Kỹ thuật viên</v>
          </cell>
          <cell r="X376">
            <v>0</v>
          </cell>
          <cell r="Y376">
            <v>0</v>
          </cell>
          <cell r="Z376">
            <v>0</v>
          </cell>
          <cell r="AA376">
            <v>3.5</v>
          </cell>
          <cell r="AB376">
            <v>0</v>
          </cell>
          <cell r="AC376">
            <v>4.0599999999999996</v>
          </cell>
          <cell r="AD376">
            <v>0</v>
          </cell>
          <cell r="AE376">
            <v>0</v>
          </cell>
          <cell r="AF376">
            <v>0</v>
          </cell>
          <cell r="AG376">
            <v>0</v>
          </cell>
          <cell r="AH376" t="e">
            <v>#VALUE!</v>
          </cell>
          <cell r="AI376">
            <v>7</v>
          </cell>
          <cell r="AJ376">
            <v>8</v>
          </cell>
          <cell r="AK376" t="str">
            <v>1679/QĐ-ĐHV</v>
          </cell>
          <cell r="AL376">
            <v>44694</v>
          </cell>
          <cell r="AM376">
            <v>44682</v>
          </cell>
          <cell r="AN376">
            <v>0.28420000000000001</v>
          </cell>
          <cell r="AO376">
            <v>0</v>
          </cell>
          <cell r="AP376">
            <v>0</v>
          </cell>
          <cell r="AQ376">
            <v>0</v>
          </cell>
          <cell r="AR376">
            <v>0</v>
          </cell>
          <cell r="AS376">
            <v>0</v>
          </cell>
          <cell r="AT376">
            <v>0</v>
          </cell>
          <cell r="AU376">
            <v>4.3441999999999998</v>
          </cell>
          <cell r="AV376">
            <v>20</v>
          </cell>
          <cell r="AW376">
            <v>0</v>
          </cell>
          <cell r="AX376">
            <v>0</v>
          </cell>
        </row>
        <row r="377">
          <cell r="F377">
            <v>1915</v>
          </cell>
          <cell r="G377" t="str">
            <v>51010000026702</v>
          </cell>
          <cell r="H377" t="str">
            <v>Trung tâm Thực hành - Thí nghiệm</v>
          </cell>
          <cell r="I377" t="str">
            <v>Vật lý và Công nghệ</v>
          </cell>
          <cell r="J377" t="str">
            <v>Nam</v>
          </cell>
          <cell r="K377">
            <v>1971</v>
          </cell>
          <cell r="L377">
            <v>26078</v>
          </cell>
          <cell r="M377">
            <v>51</v>
          </cell>
          <cell r="N377" t="str">
            <v>Kinh</v>
          </cell>
          <cell r="O377">
            <v>35551</v>
          </cell>
          <cell r="P377">
            <v>35551</v>
          </cell>
          <cell r="Q377" t="str">
            <v>Trường Đại học Sư phạm Vinh</v>
          </cell>
          <cell r="R377" t="str">
            <v>BC</v>
          </cell>
          <cell r="S377">
            <v>0</v>
          </cell>
          <cell r="T377">
            <v>0</v>
          </cell>
          <cell r="U377">
            <v>0</v>
          </cell>
          <cell r="V377" t="str">
            <v>13.095</v>
          </cell>
          <cell r="W377" t="str">
            <v>Kỹ sư</v>
          </cell>
          <cell r="X377" t="str">
            <v>Phó Giám đốc</v>
          </cell>
          <cell r="Y377">
            <v>0</v>
          </cell>
          <cell r="Z377" t="str">
            <v>Phó Bí thư CB</v>
          </cell>
          <cell r="AA377">
            <v>6</v>
          </cell>
          <cell r="AB377">
            <v>0.4</v>
          </cell>
          <cell r="AC377">
            <v>4.6500000000000004</v>
          </cell>
          <cell r="AD377">
            <v>4.9800000000000004</v>
          </cell>
          <cell r="AE377" t="str">
            <v>1679/QĐ-ĐHV</v>
          </cell>
          <cell r="AF377">
            <v>44682</v>
          </cell>
          <cell r="AG377">
            <v>44682</v>
          </cell>
          <cell r="AH377" t="e">
            <v>#VALUE!</v>
          </cell>
          <cell r="AI377">
            <v>0</v>
          </cell>
          <cell r="AJ377">
            <v>0</v>
          </cell>
          <cell r="AK377">
            <v>0</v>
          </cell>
          <cell r="AL377">
            <v>0</v>
          </cell>
          <cell r="AM377">
            <v>0</v>
          </cell>
          <cell r="AN377">
            <v>0</v>
          </cell>
          <cell r="AO377">
            <v>0</v>
          </cell>
          <cell r="AP377">
            <v>0</v>
          </cell>
          <cell r="AQ377">
            <v>0</v>
          </cell>
          <cell r="AR377">
            <v>0</v>
          </cell>
          <cell r="AS377">
            <v>0</v>
          </cell>
          <cell r="AT377">
            <v>0</v>
          </cell>
          <cell r="AU377">
            <v>5.0500000000000007</v>
          </cell>
          <cell r="AV377">
            <v>20</v>
          </cell>
          <cell r="AW377">
            <v>0</v>
          </cell>
          <cell r="AX377">
            <v>0</v>
          </cell>
        </row>
        <row r="378">
          <cell r="F378">
            <v>1944</v>
          </cell>
          <cell r="G378" t="str">
            <v>51010000190582</v>
          </cell>
          <cell r="H378" t="str">
            <v>Trung tâm Thực hành - Thí nghiệm</v>
          </cell>
          <cell r="I378" t="str">
            <v>Vật lý và Công nghệ</v>
          </cell>
          <cell r="J378" t="str">
            <v>Nữ</v>
          </cell>
          <cell r="K378">
            <v>1980</v>
          </cell>
          <cell r="L378">
            <v>29537</v>
          </cell>
          <cell r="M378">
            <v>42</v>
          </cell>
          <cell r="N378" t="str">
            <v>Kinh</v>
          </cell>
          <cell r="O378">
            <v>37622</v>
          </cell>
          <cell r="P378">
            <v>39448</v>
          </cell>
          <cell r="Q378" t="str">
            <v>Trường Đại học Vinh</v>
          </cell>
          <cell r="R378" t="str">
            <v>BC</v>
          </cell>
          <cell r="S378">
            <v>0</v>
          </cell>
          <cell r="T378">
            <v>0</v>
          </cell>
          <cell r="U378">
            <v>0</v>
          </cell>
          <cell r="V378" t="str">
            <v>13.096</v>
          </cell>
          <cell r="W378" t="str">
            <v>Kỹ thuật viên</v>
          </cell>
          <cell r="X378">
            <v>0</v>
          </cell>
          <cell r="Y378">
            <v>0</v>
          </cell>
          <cell r="Z378" t="str">
            <v>CTCĐBP</v>
          </cell>
          <cell r="AA378">
            <v>5</v>
          </cell>
          <cell r="AB378">
            <v>0</v>
          </cell>
          <cell r="AC378">
            <v>3.6600000000000006</v>
          </cell>
          <cell r="AD378">
            <v>0</v>
          </cell>
          <cell r="AE378">
            <v>0</v>
          </cell>
          <cell r="AF378">
            <v>0</v>
          </cell>
          <cell r="AG378">
            <v>0</v>
          </cell>
          <cell r="AH378" t="e">
            <v>#VALUE!</v>
          </cell>
          <cell r="AI378">
            <v>0</v>
          </cell>
          <cell r="AJ378">
            <v>0</v>
          </cell>
          <cell r="AK378">
            <v>0</v>
          </cell>
          <cell r="AL378">
            <v>0</v>
          </cell>
          <cell r="AM378">
            <v>0</v>
          </cell>
          <cell r="AN378">
            <v>0</v>
          </cell>
          <cell r="AO378">
            <v>0</v>
          </cell>
          <cell r="AP378">
            <v>0</v>
          </cell>
          <cell r="AQ378">
            <v>0</v>
          </cell>
          <cell r="AR378">
            <v>0</v>
          </cell>
          <cell r="AS378">
            <v>0</v>
          </cell>
          <cell r="AT378">
            <v>0</v>
          </cell>
          <cell r="AU378">
            <v>3.6600000000000006</v>
          </cell>
          <cell r="AV378">
            <v>20</v>
          </cell>
          <cell r="AW378">
            <v>0</v>
          </cell>
          <cell r="AX378">
            <v>0</v>
          </cell>
        </row>
        <row r="379">
          <cell r="F379">
            <v>1935</v>
          </cell>
          <cell r="G379" t="str">
            <v>51010000197547</v>
          </cell>
          <cell r="H379" t="str">
            <v>Trung tâm Thực hành - Thí nghiệm</v>
          </cell>
          <cell r="I379" t="str">
            <v>Vật lý và Công nghệ</v>
          </cell>
          <cell r="J379" t="str">
            <v>Nữ</v>
          </cell>
          <cell r="K379">
            <v>1979</v>
          </cell>
          <cell r="L379">
            <v>29169</v>
          </cell>
          <cell r="M379">
            <v>43</v>
          </cell>
          <cell r="N379" t="str">
            <v>Kinh</v>
          </cell>
          <cell r="O379">
            <v>39873</v>
          </cell>
          <cell r="P379" t="str">
            <v xml:space="preserve">  -   -</v>
          </cell>
          <cell r="Q379">
            <v>0</v>
          </cell>
          <cell r="R379" t="str">
            <v>BC</v>
          </cell>
          <cell r="S379">
            <v>0</v>
          </cell>
          <cell r="T379">
            <v>0</v>
          </cell>
          <cell r="U379">
            <v>0</v>
          </cell>
          <cell r="V379" t="str">
            <v>13.096</v>
          </cell>
          <cell r="W379" t="str">
            <v>Kỹ thuật viên</v>
          </cell>
          <cell r="X379">
            <v>0</v>
          </cell>
          <cell r="Y379">
            <v>0</v>
          </cell>
          <cell r="Z379">
            <v>0</v>
          </cell>
          <cell r="AA379">
            <v>3.5</v>
          </cell>
          <cell r="AB379">
            <v>0</v>
          </cell>
          <cell r="AC379">
            <v>3.8600000000000008</v>
          </cell>
          <cell r="AD379">
            <v>0</v>
          </cell>
          <cell r="AE379">
            <v>0</v>
          </cell>
          <cell r="AF379">
            <v>0</v>
          </cell>
          <cell r="AG379">
            <v>0</v>
          </cell>
          <cell r="AH379" t="e">
            <v>#VALUE!</v>
          </cell>
          <cell r="AI379">
            <v>0</v>
          </cell>
          <cell r="AJ379">
            <v>0</v>
          </cell>
          <cell r="AK379">
            <v>0</v>
          </cell>
          <cell r="AL379">
            <v>0</v>
          </cell>
          <cell r="AM379">
            <v>0</v>
          </cell>
          <cell r="AN379">
            <v>0</v>
          </cell>
          <cell r="AO379">
            <v>0</v>
          </cell>
          <cell r="AP379">
            <v>0</v>
          </cell>
          <cell r="AQ379">
            <v>0</v>
          </cell>
          <cell r="AR379">
            <v>0</v>
          </cell>
          <cell r="AS379">
            <v>0</v>
          </cell>
          <cell r="AT379">
            <v>0</v>
          </cell>
          <cell r="AU379">
            <v>3.8600000000000008</v>
          </cell>
          <cell r="AV379">
            <v>20</v>
          </cell>
          <cell r="AW379">
            <v>0</v>
          </cell>
          <cell r="AX379">
            <v>0</v>
          </cell>
        </row>
        <row r="380">
          <cell r="F380">
            <v>1956</v>
          </cell>
          <cell r="G380" t="str">
            <v>51010000158100</v>
          </cell>
          <cell r="H380" t="str">
            <v>Trung tâm Thực hành - Thí nghiệm</v>
          </cell>
          <cell r="I380" t="str">
            <v>Vật lý và Công nghệ</v>
          </cell>
          <cell r="J380" t="str">
            <v>Nam</v>
          </cell>
          <cell r="K380">
            <v>1983</v>
          </cell>
          <cell r="L380">
            <v>30383</v>
          </cell>
          <cell r="M380">
            <v>39</v>
          </cell>
          <cell r="N380" t="str">
            <v>Kinh</v>
          </cell>
          <cell r="O380">
            <v>39239</v>
          </cell>
          <cell r="P380">
            <v>40360</v>
          </cell>
          <cell r="Q380" t="str">
            <v>Trường Đại học Vinh</v>
          </cell>
          <cell r="R380" t="str">
            <v>BC</v>
          </cell>
          <cell r="S380">
            <v>0</v>
          </cell>
          <cell r="T380">
            <v>0</v>
          </cell>
          <cell r="U380">
            <v>0</v>
          </cell>
          <cell r="V380" t="str">
            <v>13.096</v>
          </cell>
          <cell r="W380" t="str">
            <v>Kỹ thuật viên</v>
          </cell>
          <cell r="X380">
            <v>0</v>
          </cell>
          <cell r="Y380">
            <v>0</v>
          </cell>
          <cell r="Z380" t="str">
            <v>Phó CTCĐBP</v>
          </cell>
          <cell r="AA380">
            <v>3.5</v>
          </cell>
          <cell r="AB380">
            <v>0</v>
          </cell>
          <cell r="AC380">
            <v>3.2600000000000007</v>
          </cell>
          <cell r="AD380">
            <v>0</v>
          </cell>
          <cell r="AE380">
            <v>0</v>
          </cell>
          <cell r="AF380">
            <v>0</v>
          </cell>
          <cell r="AG380">
            <v>0</v>
          </cell>
          <cell r="AH380" t="e">
            <v>#VALUE!</v>
          </cell>
          <cell r="AI380">
            <v>0</v>
          </cell>
          <cell r="AJ380">
            <v>0</v>
          </cell>
          <cell r="AK380">
            <v>0</v>
          </cell>
          <cell r="AL380">
            <v>0</v>
          </cell>
          <cell r="AM380">
            <v>0</v>
          </cell>
          <cell r="AN380">
            <v>0</v>
          </cell>
          <cell r="AO380">
            <v>0</v>
          </cell>
          <cell r="AP380">
            <v>0</v>
          </cell>
          <cell r="AQ380">
            <v>0</v>
          </cell>
          <cell r="AR380">
            <v>0</v>
          </cell>
          <cell r="AS380">
            <v>0</v>
          </cell>
          <cell r="AT380">
            <v>0</v>
          </cell>
          <cell r="AU380">
            <v>3.2600000000000007</v>
          </cell>
          <cell r="AV380">
            <v>20</v>
          </cell>
          <cell r="AW380">
            <v>0</v>
          </cell>
          <cell r="AX380">
            <v>0</v>
          </cell>
        </row>
        <row r="381">
          <cell r="F381">
            <v>1962</v>
          </cell>
          <cell r="G381" t="str">
            <v>51010000107740</v>
          </cell>
          <cell r="H381" t="str">
            <v>Trung tâm Thực hành - Thí nghiệm</v>
          </cell>
          <cell r="I381" t="str">
            <v>xây dựng</v>
          </cell>
          <cell r="J381" t="str">
            <v>Nam</v>
          </cell>
          <cell r="K381">
            <v>1984</v>
          </cell>
          <cell r="L381">
            <v>30921</v>
          </cell>
          <cell r="M381">
            <v>38</v>
          </cell>
          <cell r="N381" t="str">
            <v>Kinh</v>
          </cell>
          <cell r="O381">
            <v>39860</v>
          </cell>
          <cell r="P381">
            <v>40360</v>
          </cell>
          <cell r="Q381" t="str">
            <v>Trường Đại học Vinh</v>
          </cell>
          <cell r="R381" t="str">
            <v>BC</v>
          </cell>
          <cell r="S381">
            <v>0</v>
          </cell>
          <cell r="T381">
            <v>0</v>
          </cell>
          <cell r="U381">
            <v>0</v>
          </cell>
          <cell r="V381" t="str">
            <v>13.096</v>
          </cell>
          <cell r="W381" t="str">
            <v>Kỹ thuật viên</v>
          </cell>
          <cell r="X381">
            <v>0</v>
          </cell>
          <cell r="Y381">
            <v>0</v>
          </cell>
          <cell r="Z381">
            <v>0</v>
          </cell>
          <cell r="AA381">
            <v>3.5</v>
          </cell>
          <cell r="AB381">
            <v>0</v>
          </cell>
          <cell r="AC381">
            <v>3.0600000000000005</v>
          </cell>
          <cell r="AD381">
            <v>0</v>
          </cell>
          <cell r="AE381">
            <v>0</v>
          </cell>
          <cell r="AF381">
            <v>0</v>
          </cell>
          <cell r="AG381">
            <v>0</v>
          </cell>
          <cell r="AH381" t="e">
            <v>#VALUE!</v>
          </cell>
          <cell r="AI381">
            <v>0</v>
          </cell>
          <cell r="AJ381">
            <v>0</v>
          </cell>
          <cell r="AK381">
            <v>0</v>
          </cell>
          <cell r="AL381">
            <v>0</v>
          </cell>
          <cell r="AM381">
            <v>0</v>
          </cell>
          <cell r="AN381">
            <v>0</v>
          </cell>
          <cell r="AO381">
            <v>0</v>
          </cell>
          <cell r="AP381">
            <v>0</v>
          </cell>
          <cell r="AQ381">
            <v>0</v>
          </cell>
          <cell r="AR381">
            <v>0</v>
          </cell>
          <cell r="AS381">
            <v>0</v>
          </cell>
          <cell r="AT381">
            <v>0</v>
          </cell>
          <cell r="AU381">
            <v>3.0600000000000005</v>
          </cell>
          <cell r="AV381">
            <v>20</v>
          </cell>
          <cell r="AW381">
            <v>0</v>
          </cell>
          <cell r="AX381">
            <v>0</v>
          </cell>
        </row>
        <row r="382">
          <cell r="F382">
            <v>1954</v>
          </cell>
          <cell r="G382" t="str">
            <v>51010000230974</v>
          </cell>
          <cell r="H382" t="str">
            <v>Trung tâm Thực hành - Thí nghiệm</v>
          </cell>
          <cell r="I382" t="str">
            <v>xây dựng</v>
          </cell>
          <cell r="J382" t="str">
            <v>Nữ</v>
          </cell>
          <cell r="K382">
            <v>1983</v>
          </cell>
          <cell r="L382">
            <v>30336</v>
          </cell>
          <cell r="M382">
            <v>39</v>
          </cell>
          <cell r="N382" t="str">
            <v>Kinh</v>
          </cell>
          <cell r="O382">
            <v>40408</v>
          </cell>
          <cell r="P382">
            <v>40408</v>
          </cell>
          <cell r="Q382">
            <v>0</v>
          </cell>
          <cell r="R382" t="str">
            <v>BC</v>
          </cell>
          <cell r="S382">
            <v>0</v>
          </cell>
          <cell r="T382">
            <v>0</v>
          </cell>
          <cell r="U382">
            <v>0</v>
          </cell>
          <cell r="V382" t="str">
            <v>13.096</v>
          </cell>
          <cell r="W382" t="str">
            <v>Kỹ thuật viên</v>
          </cell>
          <cell r="X382">
            <v>0</v>
          </cell>
          <cell r="Y382">
            <v>0</v>
          </cell>
          <cell r="Z382">
            <v>0</v>
          </cell>
          <cell r="AA382">
            <v>3.5</v>
          </cell>
          <cell r="AB382">
            <v>0</v>
          </cell>
          <cell r="AC382">
            <v>2.8600000000000008</v>
          </cell>
          <cell r="AD382">
            <v>0</v>
          </cell>
          <cell r="AE382">
            <v>0</v>
          </cell>
          <cell r="AF382">
            <v>0</v>
          </cell>
          <cell r="AG382">
            <v>0</v>
          </cell>
          <cell r="AH382" t="e">
            <v>#VALUE!</v>
          </cell>
          <cell r="AI382">
            <v>0</v>
          </cell>
          <cell r="AJ382">
            <v>0</v>
          </cell>
          <cell r="AK382">
            <v>0</v>
          </cell>
          <cell r="AL382">
            <v>0</v>
          </cell>
          <cell r="AM382">
            <v>0</v>
          </cell>
          <cell r="AN382">
            <v>0</v>
          </cell>
          <cell r="AO382">
            <v>0</v>
          </cell>
          <cell r="AP382">
            <v>0</v>
          </cell>
          <cell r="AQ382">
            <v>0</v>
          </cell>
          <cell r="AR382">
            <v>0</v>
          </cell>
          <cell r="AS382">
            <v>0</v>
          </cell>
          <cell r="AT382">
            <v>0</v>
          </cell>
          <cell r="AU382">
            <v>2.8600000000000008</v>
          </cell>
          <cell r="AV382">
            <v>20</v>
          </cell>
          <cell r="AW382">
            <v>0</v>
          </cell>
          <cell r="AX382">
            <v>0</v>
          </cell>
        </row>
        <row r="383">
          <cell r="F383">
            <v>2030</v>
          </cell>
          <cell r="G383" t="str">
            <v>51010000392157</v>
          </cell>
          <cell r="H383" t="str">
            <v>Trung tâm Thực hành - Thí nghiệm</v>
          </cell>
          <cell r="I383" t="str">
            <v>xây dựng</v>
          </cell>
          <cell r="J383" t="str">
            <v>Nam</v>
          </cell>
          <cell r="K383">
            <v>1978</v>
          </cell>
          <cell r="L383">
            <v>28736</v>
          </cell>
          <cell r="M383">
            <v>44</v>
          </cell>
          <cell r="N383" t="str">
            <v>Kinh</v>
          </cell>
          <cell r="O383">
            <v>41334</v>
          </cell>
          <cell r="P383">
            <v>0</v>
          </cell>
          <cell r="Q383">
            <v>0</v>
          </cell>
          <cell r="R383" t="str">
            <v>HĐDH</v>
          </cell>
          <cell r="S383">
            <v>0</v>
          </cell>
          <cell r="T383">
            <v>0</v>
          </cell>
          <cell r="U383">
            <v>0</v>
          </cell>
          <cell r="V383" t="str">
            <v>13.096</v>
          </cell>
          <cell r="W383" t="str">
            <v>Kỹ thuật viên</v>
          </cell>
          <cell r="X383">
            <v>0</v>
          </cell>
          <cell r="Y383">
            <v>0</v>
          </cell>
          <cell r="Z383">
            <v>0</v>
          </cell>
          <cell r="AA383">
            <v>3.5</v>
          </cell>
          <cell r="AB383">
            <v>0</v>
          </cell>
          <cell r="AC383">
            <v>2.8600000000000003</v>
          </cell>
          <cell r="AD383">
            <v>0</v>
          </cell>
          <cell r="AE383">
            <v>0</v>
          </cell>
          <cell r="AF383">
            <v>0</v>
          </cell>
          <cell r="AG383">
            <v>0</v>
          </cell>
          <cell r="AH383" t="e">
            <v>#VALUE!</v>
          </cell>
          <cell r="AI383">
            <v>0</v>
          </cell>
          <cell r="AJ383">
            <v>0</v>
          </cell>
          <cell r="AK383">
            <v>0</v>
          </cell>
          <cell r="AL383">
            <v>0</v>
          </cell>
          <cell r="AM383">
            <v>0</v>
          </cell>
          <cell r="AN383">
            <v>0</v>
          </cell>
          <cell r="AO383">
            <v>0</v>
          </cell>
          <cell r="AP383">
            <v>0</v>
          </cell>
          <cell r="AQ383">
            <v>0</v>
          </cell>
          <cell r="AR383">
            <v>0</v>
          </cell>
          <cell r="AS383">
            <v>0</v>
          </cell>
          <cell r="AT383">
            <v>0</v>
          </cell>
          <cell r="AU383">
            <v>2.8600000000000003</v>
          </cell>
          <cell r="AV383">
            <v>20</v>
          </cell>
          <cell r="AW383">
            <v>0</v>
          </cell>
          <cell r="AX383">
            <v>0</v>
          </cell>
        </row>
        <row r="384">
          <cell r="F384">
            <v>1958</v>
          </cell>
          <cell r="G384" t="str">
            <v>51010000191789</v>
          </cell>
          <cell r="H384" t="str">
            <v>Trung tâm Thực hành - Thí nghiệm</v>
          </cell>
          <cell r="I384" t="str">
            <v>xây dựng</v>
          </cell>
          <cell r="J384" t="str">
            <v>Nam</v>
          </cell>
          <cell r="K384">
            <v>1983</v>
          </cell>
          <cell r="L384">
            <v>30655</v>
          </cell>
          <cell r="M384">
            <v>39</v>
          </cell>
          <cell r="N384" t="str">
            <v>Kinh</v>
          </cell>
          <cell r="O384">
            <v>39860</v>
          </cell>
          <cell r="P384">
            <v>40360</v>
          </cell>
          <cell r="Q384" t="str">
            <v>Trường Đại học Vinh</v>
          </cell>
          <cell r="R384" t="str">
            <v>BC</v>
          </cell>
          <cell r="S384">
            <v>0</v>
          </cell>
          <cell r="T384">
            <v>0</v>
          </cell>
          <cell r="U384">
            <v>0</v>
          </cell>
          <cell r="V384" t="str">
            <v>13.096</v>
          </cell>
          <cell r="W384" t="str">
            <v>Kỹ thuật viên</v>
          </cell>
          <cell r="X384">
            <v>0</v>
          </cell>
          <cell r="Y384">
            <v>0</v>
          </cell>
          <cell r="Z384">
            <v>0</v>
          </cell>
          <cell r="AA384">
            <v>3.5</v>
          </cell>
          <cell r="AB384">
            <v>0</v>
          </cell>
          <cell r="AC384">
            <v>3.0600000000000005</v>
          </cell>
          <cell r="AD384">
            <v>0</v>
          </cell>
          <cell r="AE384">
            <v>0</v>
          </cell>
          <cell r="AF384">
            <v>0</v>
          </cell>
          <cell r="AG384">
            <v>0</v>
          </cell>
          <cell r="AH384" t="e">
            <v>#VALUE!</v>
          </cell>
          <cell r="AI384">
            <v>0</v>
          </cell>
          <cell r="AJ384">
            <v>0</v>
          </cell>
          <cell r="AK384">
            <v>0</v>
          </cell>
          <cell r="AL384">
            <v>0</v>
          </cell>
          <cell r="AM384">
            <v>0</v>
          </cell>
          <cell r="AN384">
            <v>0</v>
          </cell>
          <cell r="AO384">
            <v>0</v>
          </cell>
          <cell r="AP384">
            <v>0</v>
          </cell>
          <cell r="AQ384">
            <v>0</v>
          </cell>
          <cell r="AR384">
            <v>0</v>
          </cell>
          <cell r="AS384">
            <v>0</v>
          </cell>
          <cell r="AT384">
            <v>0</v>
          </cell>
          <cell r="AU384">
            <v>3.0600000000000005</v>
          </cell>
          <cell r="AV384">
            <v>20</v>
          </cell>
          <cell r="AW384">
            <v>0</v>
          </cell>
          <cell r="AX384">
            <v>0</v>
          </cell>
        </row>
        <row r="385">
          <cell r="F385">
            <v>1912</v>
          </cell>
          <cell r="G385" t="str">
            <v>51010000192463</v>
          </cell>
          <cell r="H385" t="str">
            <v>Trung tâm Thực hành - Thí nghiệm</v>
          </cell>
          <cell r="I385" t="str">
            <v>xây dựng</v>
          </cell>
          <cell r="J385" t="str">
            <v>Nữ</v>
          </cell>
          <cell r="K385">
            <v>1969</v>
          </cell>
          <cell r="L385">
            <v>25250</v>
          </cell>
          <cell r="M385">
            <v>53</v>
          </cell>
          <cell r="N385" t="str">
            <v>Kinh</v>
          </cell>
          <cell r="O385">
            <v>37956</v>
          </cell>
          <cell r="P385">
            <v>31955</v>
          </cell>
          <cell r="Q385" t="str">
            <v>Nhà máy Dệt kim Hoàng Thị Loan</v>
          </cell>
          <cell r="R385" t="str">
            <v>BC</v>
          </cell>
          <cell r="S385">
            <v>0</v>
          </cell>
          <cell r="T385">
            <v>0</v>
          </cell>
          <cell r="U385">
            <v>0</v>
          </cell>
          <cell r="V385" t="str">
            <v>01.007</v>
          </cell>
          <cell r="W385" t="str">
            <v>Nhân viên kỹ thuật</v>
          </cell>
          <cell r="X385">
            <v>0</v>
          </cell>
          <cell r="Y385">
            <v>0</v>
          </cell>
          <cell r="Z385">
            <v>0</v>
          </cell>
          <cell r="AA385">
            <v>3.5</v>
          </cell>
          <cell r="AB385">
            <v>0</v>
          </cell>
          <cell r="AC385">
            <v>3.63</v>
          </cell>
          <cell r="AD385">
            <v>0</v>
          </cell>
          <cell r="AE385">
            <v>0</v>
          </cell>
          <cell r="AF385">
            <v>0</v>
          </cell>
          <cell r="AG385">
            <v>0</v>
          </cell>
          <cell r="AH385" t="e">
            <v>#VALUE!</v>
          </cell>
          <cell r="AI385">
            <v>12</v>
          </cell>
          <cell r="AJ385">
            <v>0</v>
          </cell>
          <cell r="AK385">
            <v>0</v>
          </cell>
          <cell r="AL385">
            <v>0</v>
          </cell>
          <cell r="AM385">
            <v>0</v>
          </cell>
          <cell r="AN385">
            <v>0.43560000000000004</v>
          </cell>
          <cell r="AO385">
            <v>0</v>
          </cell>
          <cell r="AP385">
            <v>0</v>
          </cell>
          <cell r="AQ385">
            <v>0</v>
          </cell>
          <cell r="AR385">
            <v>0</v>
          </cell>
          <cell r="AS385">
            <v>0</v>
          </cell>
          <cell r="AT385">
            <v>0</v>
          </cell>
          <cell r="AU385">
            <v>4.0655999999999999</v>
          </cell>
          <cell r="AV385">
            <v>20</v>
          </cell>
          <cell r="AW385">
            <v>0</v>
          </cell>
          <cell r="AX385">
            <v>0</v>
          </cell>
        </row>
        <row r="386">
          <cell r="F386">
            <v>2628</v>
          </cell>
          <cell r="G386" t="str">
            <v>51010002329522</v>
          </cell>
          <cell r="H386" t="str">
            <v>Trung tâm Thực hành - Thí nghiệm</v>
          </cell>
          <cell r="I386">
            <v>0</v>
          </cell>
          <cell r="J386" t="str">
            <v>Nữ</v>
          </cell>
          <cell r="K386">
            <v>1995</v>
          </cell>
          <cell r="L386">
            <v>34720</v>
          </cell>
          <cell r="M386">
            <v>27</v>
          </cell>
          <cell r="N386" t="str">
            <v>Kinh</v>
          </cell>
          <cell r="O386">
            <v>43966</v>
          </cell>
          <cell r="P386">
            <v>43966</v>
          </cell>
          <cell r="Q386" t="str">
            <v>Trường Đại học Vinh</v>
          </cell>
          <cell r="R386" t="str">
            <v>BC</v>
          </cell>
          <cell r="S386">
            <v>0</v>
          </cell>
          <cell r="T386">
            <v>0</v>
          </cell>
          <cell r="U386">
            <v>0</v>
          </cell>
          <cell r="V386" t="str">
            <v>13.096</v>
          </cell>
          <cell r="W386" t="str">
            <v>Kỹ thuật viên</v>
          </cell>
          <cell r="X386">
            <v>0</v>
          </cell>
          <cell r="Y386">
            <v>0</v>
          </cell>
          <cell r="Z386">
            <v>0</v>
          </cell>
          <cell r="AA386">
            <v>3.5</v>
          </cell>
          <cell r="AB386">
            <v>0</v>
          </cell>
          <cell r="AC386">
            <v>1.86</v>
          </cell>
          <cell r="AD386">
            <v>2.06</v>
          </cell>
          <cell r="AE386" t="str">
            <v>1679/QĐ-ĐHV</v>
          </cell>
          <cell r="AF386">
            <v>44696</v>
          </cell>
          <cell r="AG386">
            <v>44682</v>
          </cell>
          <cell r="AH386" t="e">
            <v>#VALUE!</v>
          </cell>
          <cell r="AI386">
            <v>0</v>
          </cell>
          <cell r="AJ386">
            <v>0</v>
          </cell>
          <cell r="AK386">
            <v>0</v>
          </cell>
          <cell r="AL386">
            <v>0</v>
          </cell>
          <cell r="AM386">
            <v>0</v>
          </cell>
          <cell r="AN386">
            <v>0</v>
          </cell>
          <cell r="AO386">
            <v>0</v>
          </cell>
          <cell r="AP386">
            <v>0</v>
          </cell>
          <cell r="AQ386">
            <v>0</v>
          </cell>
          <cell r="AR386">
            <v>0</v>
          </cell>
          <cell r="AS386">
            <v>0</v>
          </cell>
          <cell r="AT386">
            <v>0</v>
          </cell>
          <cell r="AU386">
            <v>1.86</v>
          </cell>
          <cell r="AV386">
            <v>20</v>
          </cell>
          <cell r="AW386">
            <v>0</v>
          </cell>
          <cell r="AX386">
            <v>0</v>
          </cell>
        </row>
        <row r="387">
          <cell r="F387">
            <v>1134</v>
          </cell>
          <cell r="G387" t="str">
            <v>51010000189915</v>
          </cell>
          <cell r="H387" t="str">
            <v>Trường Khoa học Xã hội và Nhân văn</v>
          </cell>
          <cell r="I387" t="str">
            <v>Khoa Chính trị và Báo chí</v>
          </cell>
          <cell r="J387" t="str">
            <v>Nam</v>
          </cell>
          <cell r="K387">
            <v>1958</v>
          </cell>
          <cell r="L387">
            <v>21245</v>
          </cell>
          <cell r="M387">
            <v>64</v>
          </cell>
          <cell r="N387" t="str">
            <v>Kinh</v>
          </cell>
          <cell r="O387">
            <v>29524</v>
          </cell>
          <cell r="P387">
            <v>27990</v>
          </cell>
          <cell r="Q387" t="str">
            <v>Trung đoàn 250-quân khu IV</v>
          </cell>
          <cell r="R387" t="str">
            <v>BC</v>
          </cell>
          <cell r="S387">
            <v>0</v>
          </cell>
          <cell r="T387">
            <v>0</v>
          </cell>
          <cell r="U387">
            <v>0</v>
          </cell>
          <cell r="V387" t="str">
            <v>V.07.01.01</v>
          </cell>
          <cell r="W387" t="str">
            <v>Giảng viên cao cấp (hạng I)</v>
          </cell>
          <cell r="X387">
            <v>0</v>
          </cell>
          <cell r="Y387">
            <v>0</v>
          </cell>
          <cell r="Z387">
            <v>0</v>
          </cell>
          <cell r="AA387">
            <v>6</v>
          </cell>
          <cell r="AB387">
            <v>0.6</v>
          </cell>
          <cell r="AC387">
            <v>6.92</v>
          </cell>
          <cell r="AD387">
            <v>0</v>
          </cell>
          <cell r="AE387">
            <v>0</v>
          </cell>
          <cell r="AF387">
            <v>0</v>
          </cell>
          <cell r="AG387">
            <v>0</v>
          </cell>
          <cell r="AH387" t="e">
            <v>#VALUE!</v>
          </cell>
          <cell r="AI387">
            <v>0</v>
          </cell>
          <cell r="AJ387">
            <v>0</v>
          </cell>
          <cell r="AK387">
            <v>0</v>
          </cell>
          <cell r="AL387">
            <v>0</v>
          </cell>
          <cell r="AM387">
            <v>0</v>
          </cell>
          <cell r="AN387">
            <v>0</v>
          </cell>
          <cell r="AO387">
            <v>33</v>
          </cell>
          <cell r="AP387">
            <v>0</v>
          </cell>
          <cell r="AQ387">
            <v>0</v>
          </cell>
          <cell r="AR387">
            <v>0</v>
          </cell>
          <cell r="AS387">
            <v>0</v>
          </cell>
          <cell r="AT387">
            <v>2.4815999999999998</v>
          </cell>
          <cell r="AU387">
            <v>10.0016</v>
          </cell>
          <cell r="AV387">
            <v>45</v>
          </cell>
          <cell r="AW387">
            <v>0</v>
          </cell>
          <cell r="AX387">
            <v>0</v>
          </cell>
        </row>
        <row r="388">
          <cell r="F388">
            <v>1489</v>
          </cell>
          <cell r="G388" t="str">
            <v>51010000193350</v>
          </cell>
          <cell r="H388" t="str">
            <v>Trường Khoa học Xã hội và Nhân văn</v>
          </cell>
          <cell r="I388" t="str">
            <v>Khoa Chính trị và Báo chí</v>
          </cell>
          <cell r="J388" t="str">
            <v>Nam</v>
          </cell>
          <cell r="K388">
            <v>1979</v>
          </cell>
          <cell r="L388">
            <v>28898</v>
          </cell>
          <cell r="M388">
            <v>43</v>
          </cell>
          <cell r="N388" t="str">
            <v>Kinh</v>
          </cell>
          <cell r="O388">
            <v>39601</v>
          </cell>
          <cell r="P388">
            <v>39995</v>
          </cell>
          <cell r="Q388" t="str">
            <v>Trường Đại học Sư phạm Vinh</v>
          </cell>
          <cell r="R388" t="str">
            <v>BC</v>
          </cell>
          <cell r="S388">
            <v>0</v>
          </cell>
          <cell r="T388">
            <v>0</v>
          </cell>
          <cell r="U388">
            <v>0</v>
          </cell>
          <cell r="V388" t="str">
            <v>V.07.01.02</v>
          </cell>
          <cell r="W388" t="str">
            <v>Giảng viên chính (hạng II)</v>
          </cell>
          <cell r="X388" t="str">
            <v>Phó Hiệu trưởng trường thuộc</v>
          </cell>
          <cell r="Y388">
            <v>0</v>
          </cell>
          <cell r="Z388" t="str">
            <v>Phó Bí thư ĐBBP</v>
          </cell>
          <cell r="AA388">
            <v>6.5</v>
          </cell>
          <cell r="AB388">
            <v>0.5</v>
          </cell>
          <cell r="AC388">
            <v>4.74</v>
          </cell>
          <cell r="AD388">
            <v>0</v>
          </cell>
          <cell r="AE388">
            <v>0</v>
          </cell>
          <cell r="AF388">
            <v>0</v>
          </cell>
          <cell r="AG388">
            <v>0</v>
          </cell>
          <cell r="AH388" t="e">
            <v>#VALUE!</v>
          </cell>
          <cell r="AI388">
            <v>0</v>
          </cell>
          <cell r="AJ388">
            <v>0</v>
          </cell>
          <cell r="AK388">
            <v>0</v>
          </cell>
          <cell r="AL388">
            <v>0</v>
          </cell>
          <cell r="AM388">
            <v>0</v>
          </cell>
          <cell r="AN388">
            <v>0</v>
          </cell>
          <cell r="AO388">
            <v>11</v>
          </cell>
          <cell r="AP388">
            <v>12</v>
          </cell>
          <cell r="AQ388" t="str">
            <v>1678/QĐ-ĐHV</v>
          </cell>
          <cell r="AR388">
            <v>44714</v>
          </cell>
          <cell r="AS388">
            <v>44713</v>
          </cell>
          <cell r="AT388">
            <v>0.57640000000000002</v>
          </cell>
          <cell r="AU388">
            <v>5.8163999999999998</v>
          </cell>
          <cell r="AV388">
            <v>40</v>
          </cell>
          <cell r="AW388">
            <v>0</v>
          </cell>
          <cell r="AX388">
            <v>0.1</v>
          </cell>
        </row>
        <row r="389">
          <cell r="F389">
            <v>2350</v>
          </cell>
          <cell r="G389" t="str">
            <v>51010000590207</v>
          </cell>
          <cell r="H389" t="str">
            <v>Trường Khoa học Xã hội và Nhân văn</v>
          </cell>
          <cell r="I389" t="str">
            <v>Khoa Chính trị và Báo chí</v>
          </cell>
          <cell r="J389" t="str">
            <v>Nữ</v>
          </cell>
          <cell r="K389">
            <v>1988</v>
          </cell>
          <cell r="L389">
            <v>32504</v>
          </cell>
          <cell r="M389">
            <v>34</v>
          </cell>
          <cell r="N389" t="str">
            <v>Kinh</v>
          </cell>
          <cell r="O389">
            <v>0</v>
          </cell>
          <cell r="P389">
            <v>43283</v>
          </cell>
          <cell r="Q389" t="str">
            <v>Trường Đại học Vinh</v>
          </cell>
          <cell r="R389" t="str">
            <v>BC</v>
          </cell>
          <cell r="S389">
            <v>0</v>
          </cell>
          <cell r="T389">
            <v>0</v>
          </cell>
          <cell r="U389">
            <v>0</v>
          </cell>
          <cell r="V389" t="str">
            <v>V.07.01.03</v>
          </cell>
          <cell r="W389" t="str">
            <v>Giảng viên (hạng III)</v>
          </cell>
          <cell r="X389">
            <v>0</v>
          </cell>
          <cell r="Y389">
            <v>0</v>
          </cell>
          <cell r="Z389">
            <v>0</v>
          </cell>
          <cell r="AA389">
            <v>4</v>
          </cell>
          <cell r="AB389">
            <v>0</v>
          </cell>
          <cell r="AC389">
            <v>3</v>
          </cell>
          <cell r="AD389">
            <v>0</v>
          </cell>
          <cell r="AE389">
            <v>0</v>
          </cell>
          <cell r="AF389">
            <v>0</v>
          </cell>
          <cell r="AG389">
            <v>0</v>
          </cell>
          <cell r="AH389" t="e">
            <v>#VALUE!</v>
          </cell>
          <cell r="AI389">
            <v>0</v>
          </cell>
          <cell r="AJ389">
            <v>0</v>
          </cell>
          <cell r="AK389">
            <v>0</v>
          </cell>
          <cell r="AL389">
            <v>0</v>
          </cell>
          <cell r="AM389">
            <v>0</v>
          </cell>
          <cell r="AN389">
            <v>0</v>
          </cell>
          <cell r="AO389">
            <v>0</v>
          </cell>
          <cell r="AP389">
            <v>0</v>
          </cell>
          <cell r="AQ389">
            <v>0</v>
          </cell>
          <cell r="AR389">
            <v>0</v>
          </cell>
          <cell r="AS389">
            <v>0</v>
          </cell>
          <cell r="AT389">
            <v>0</v>
          </cell>
          <cell r="AU389">
            <v>3</v>
          </cell>
          <cell r="AV389">
            <v>0</v>
          </cell>
          <cell r="AW389">
            <v>0</v>
          </cell>
          <cell r="AX389">
            <v>0</v>
          </cell>
        </row>
        <row r="390">
          <cell r="F390">
            <v>2015</v>
          </cell>
          <cell r="G390" t="str">
            <v>51010000347023</v>
          </cell>
          <cell r="H390" t="str">
            <v>Trường Khoa học Xã hội và Nhân văn</v>
          </cell>
          <cell r="I390" t="str">
            <v>Khoa Chính trị và Báo chí</v>
          </cell>
          <cell r="J390" t="str">
            <v>Nữ</v>
          </cell>
          <cell r="K390">
            <v>1988</v>
          </cell>
          <cell r="L390">
            <v>32340</v>
          </cell>
          <cell r="M390">
            <v>34</v>
          </cell>
          <cell r="N390" t="str">
            <v>Kinh</v>
          </cell>
          <cell r="O390">
            <v>41061</v>
          </cell>
          <cell r="P390">
            <v>42887</v>
          </cell>
          <cell r="Q390" t="str">
            <v>Trường Đại học Vinh</v>
          </cell>
          <cell r="R390" t="str">
            <v>BC</v>
          </cell>
          <cell r="S390">
            <v>0</v>
          </cell>
          <cell r="T390">
            <v>0</v>
          </cell>
          <cell r="U390">
            <v>0</v>
          </cell>
          <cell r="V390" t="str">
            <v>V.07.01.03</v>
          </cell>
          <cell r="W390" t="str">
            <v>Giảng viên (hạng III)</v>
          </cell>
          <cell r="X390">
            <v>0</v>
          </cell>
          <cell r="Y390">
            <v>0</v>
          </cell>
          <cell r="Z390" t="str">
            <v>Phó Bí thư CB HSSV</v>
          </cell>
          <cell r="AA390">
            <v>4</v>
          </cell>
          <cell r="AB390">
            <v>0</v>
          </cell>
          <cell r="AC390">
            <v>3</v>
          </cell>
          <cell r="AD390">
            <v>3.33</v>
          </cell>
          <cell r="AE390" t="str">
            <v>1679/QĐ-ĐHV</v>
          </cell>
          <cell r="AF390">
            <v>44713</v>
          </cell>
          <cell r="AG390">
            <v>44713</v>
          </cell>
          <cell r="AH390" t="e">
            <v>#VALUE!</v>
          </cell>
          <cell r="AI390">
            <v>0</v>
          </cell>
          <cell r="AJ390">
            <v>0</v>
          </cell>
          <cell r="AK390">
            <v>0</v>
          </cell>
          <cell r="AL390">
            <v>0</v>
          </cell>
          <cell r="AM390">
            <v>0</v>
          </cell>
          <cell r="AN390">
            <v>0</v>
          </cell>
          <cell r="AO390">
            <v>6</v>
          </cell>
          <cell r="AP390">
            <v>0</v>
          </cell>
          <cell r="AQ390">
            <v>0</v>
          </cell>
          <cell r="AR390">
            <v>0</v>
          </cell>
          <cell r="AS390">
            <v>0</v>
          </cell>
          <cell r="AT390">
            <v>0.18</v>
          </cell>
          <cell r="AU390">
            <v>3.18</v>
          </cell>
          <cell r="AV390">
            <v>45</v>
          </cell>
          <cell r="AW390">
            <v>0</v>
          </cell>
          <cell r="AX390">
            <v>0</v>
          </cell>
        </row>
        <row r="391">
          <cell r="F391">
            <v>2464</v>
          </cell>
          <cell r="G391" t="str">
            <v>51010000823505</v>
          </cell>
          <cell r="H391" t="str">
            <v>Trường Khoa học Xã hội và Nhân văn</v>
          </cell>
          <cell r="I391" t="str">
            <v>Khoa Chính trị và Báo chí</v>
          </cell>
          <cell r="J391" t="str">
            <v>Nữ</v>
          </cell>
          <cell r="K391">
            <v>1988</v>
          </cell>
          <cell r="L391">
            <v>32398</v>
          </cell>
          <cell r="M391">
            <v>34</v>
          </cell>
          <cell r="N391" t="str">
            <v>Kinh</v>
          </cell>
          <cell r="O391">
            <v>42494</v>
          </cell>
          <cell r="P391">
            <v>43824</v>
          </cell>
          <cell r="Q391">
            <v>0</v>
          </cell>
          <cell r="R391" t="str">
            <v>BC</v>
          </cell>
          <cell r="S391">
            <v>0</v>
          </cell>
          <cell r="T391">
            <v>0</v>
          </cell>
          <cell r="U391">
            <v>0</v>
          </cell>
          <cell r="V391" t="str">
            <v>V.07.01.03</v>
          </cell>
          <cell r="W391" t="str">
            <v>Giảng viên (hạng III)</v>
          </cell>
          <cell r="X391">
            <v>0</v>
          </cell>
          <cell r="Y391">
            <v>0</v>
          </cell>
          <cell r="Z391">
            <v>0</v>
          </cell>
          <cell r="AA391">
            <v>4</v>
          </cell>
          <cell r="AB391">
            <v>0</v>
          </cell>
          <cell r="AC391">
            <v>3</v>
          </cell>
          <cell r="AD391">
            <v>0</v>
          </cell>
          <cell r="AE391">
            <v>0</v>
          </cell>
          <cell r="AF391">
            <v>0</v>
          </cell>
          <cell r="AG391">
            <v>0</v>
          </cell>
          <cell r="AH391" t="e">
            <v>#VALUE!</v>
          </cell>
          <cell r="AI391">
            <v>0</v>
          </cell>
          <cell r="AJ391">
            <v>0</v>
          </cell>
          <cell r="AK391">
            <v>0</v>
          </cell>
          <cell r="AL391">
            <v>0</v>
          </cell>
          <cell r="AM391">
            <v>0</v>
          </cell>
          <cell r="AN391">
            <v>0</v>
          </cell>
          <cell r="AO391">
            <v>0</v>
          </cell>
          <cell r="AP391">
            <v>0</v>
          </cell>
          <cell r="AQ391">
            <v>0</v>
          </cell>
          <cell r="AR391">
            <v>0</v>
          </cell>
          <cell r="AS391">
            <v>0</v>
          </cell>
          <cell r="AT391">
            <v>0</v>
          </cell>
          <cell r="AU391">
            <v>3</v>
          </cell>
          <cell r="AV391">
            <v>25</v>
          </cell>
          <cell r="AW391">
            <v>0</v>
          </cell>
          <cell r="AX391">
            <v>0</v>
          </cell>
        </row>
        <row r="392">
          <cell r="F392">
            <v>2586</v>
          </cell>
          <cell r="G392" t="str">
            <v>51010000902015</v>
          </cell>
          <cell r="H392" t="str">
            <v>Trường Khoa học Xã hội và Nhân văn</v>
          </cell>
          <cell r="I392" t="str">
            <v>Khoa Chính trị và Báo chí</v>
          </cell>
          <cell r="J392" t="str">
            <v>nữ</v>
          </cell>
          <cell r="K392">
            <v>1989</v>
          </cell>
          <cell r="L392">
            <v>32629</v>
          </cell>
          <cell r="M392">
            <v>33</v>
          </cell>
          <cell r="N392" t="str">
            <v>Kinh</v>
          </cell>
          <cell r="O392">
            <v>43493</v>
          </cell>
          <cell r="P392">
            <v>43966</v>
          </cell>
          <cell r="Q392" t="str">
            <v>Trường Đại học Vinh</v>
          </cell>
          <cell r="R392" t="str">
            <v>BC</v>
          </cell>
          <cell r="S392">
            <v>0</v>
          </cell>
          <cell r="T392">
            <v>0</v>
          </cell>
          <cell r="U392">
            <v>0</v>
          </cell>
          <cell r="V392" t="str">
            <v>V.07.01.03</v>
          </cell>
          <cell r="W392" t="str">
            <v>Giảng viên (hạng III)</v>
          </cell>
          <cell r="X392">
            <v>0</v>
          </cell>
          <cell r="Y392">
            <v>0</v>
          </cell>
          <cell r="Z392">
            <v>0</v>
          </cell>
          <cell r="AA392">
            <v>4</v>
          </cell>
          <cell r="AB392">
            <v>0</v>
          </cell>
          <cell r="AC392">
            <v>2.67</v>
          </cell>
          <cell r="AD392">
            <v>0</v>
          </cell>
          <cell r="AE392">
            <v>0</v>
          </cell>
          <cell r="AF392">
            <v>0</v>
          </cell>
          <cell r="AG392">
            <v>0</v>
          </cell>
          <cell r="AH392" t="e">
            <v>#VALUE!</v>
          </cell>
          <cell r="AI392">
            <v>0</v>
          </cell>
          <cell r="AJ392">
            <v>0</v>
          </cell>
          <cell r="AK392">
            <v>0</v>
          </cell>
          <cell r="AL392">
            <v>0</v>
          </cell>
          <cell r="AM392">
            <v>0</v>
          </cell>
          <cell r="AN392">
            <v>0</v>
          </cell>
          <cell r="AO392">
            <v>0</v>
          </cell>
          <cell r="AP392">
            <v>0</v>
          </cell>
          <cell r="AQ392">
            <v>0</v>
          </cell>
          <cell r="AR392">
            <v>0</v>
          </cell>
          <cell r="AS392">
            <v>0</v>
          </cell>
          <cell r="AT392">
            <v>0</v>
          </cell>
          <cell r="AU392">
            <v>2.67</v>
          </cell>
          <cell r="AV392">
            <v>25</v>
          </cell>
          <cell r="AW392">
            <v>0</v>
          </cell>
          <cell r="AX392">
            <v>0</v>
          </cell>
        </row>
        <row r="393">
          <cell r="F393">
            <v>2318</v>
          </cell>
          <cell r="G393" t="str">
            <v>51010000529098</v>
          </cell>
          <cell r="H393" t="str">
            <v>Trường Khoa học Xã hội và Nhân văn</v>
          </cell>
          <cell r="I393" t="str">
            <v>Khoa Chính trị và Báo chí</v>
          </cell>
          <cell r="J393" t="str">
            <v>Nữ</v>
          </cell>
          <cell r="K393">
            <v>1988</v>
          </cell>
          <cell r="L393">
            <v>32455</v>
          </cell>
          <cell r="M393">
            <v>34</v>
          </cell>
          <cell r="N393" t="str">
            <v>Kinh</v>
          </cell>
          <cell r="O393">
            <v>41773</v>
          </cell>
          <cell r="P393">
            <v>42887</v>
          </cell>
          <cell r="Q393" t="str">
            <v>Trường Đại học Vinh</v>
          </cell>
          <cell r="R393" t="str">
            <v>BC</v>
          </cell>
          <cell r="S393">
            <v>0</v>
          </cell>
          <cell r="T393">
            <v>0</v>
          </cell>
          <cell r="U393">
            <v>0</v>
          </cell>
          <cell r="V393" t="str">
            <v>V.07.01.03</v>
          </cell>
          <cell r="W393" t="str">
            <v>Giảng viên (hạng III)</v>
          </cell>
          <cell r="X393">
            <v>0</v>
          </cell>
          <cell r="Y393">
            <v>0</v>
          </cell>
          <cell r="Z393" t="str">
            <v>CVHT + TLĐT + TL ĐTTT</v>
          </cell>
          <cell r="AA393">
            <v>4</v>
          </cell>
          <cell r="AB393">
            <v>0</v>
          </cell>
          <cell r="AC393">
            <v>3</v>
          </cell>
          <cell r="AD393">
            <v>0</v>
          </cell>
          <cell r="AE393">
            <v>0</v>
          </cell>
          <cell r="AF393">
            <v>0</v>
          </cell>
          <cell r="AG393">
            <v>0</v>
          </cell>
          <cell r="AH393" t="e">
            <v>#VALUE!</v>
          </cell>
          <cell r="AI393">
            <v>0</v>
          </cell>
          <cell r="AJ393">
            <v>0</v>
          </cell>
          <cell r="AK393">
            <v>0</v>
          </cell>
          <cell r="AL393">
            <v>0</v>
          </cell>
          <cell r="AM393">
            <v>0</v>
          </cell>
          <cell r="AN393">
            <v>0</v>
          </cell>
          <cell r="AO393">
            <v>6</v>
          </cell>
          <cell r="AP393">
            <v>7</v>
          </cell>
          <cell r="AQ393" t="str">
            <v>1678/QĐ-ĐHV</v>
          </cell>
          <cell r="AR393">
            <v>44695</v>
          </cell>
          <cell r="AS393">
            <v>44682</v>
          </cell>
          <cell r="AT393">
            <v>0.18</v>
          </cell>
          <cell r="AU393">
            <v>3.18</v>
          </cell>
          <cell r="AV393">
            <v>45</v>
          </cell>
          <cell r="AW393">
            <v>0</v>
          </cell>
          <cell r="AX393">
            <v>0</v>
          </cell>
        </row>
        <row r="394">
          <cell r="F394">
            <v>2364</v>
          </cell>
          <cell r="G394" t="str">
            <v>51010000636800</v>
          </cell>
          <cell r="H394" t="str">
            <v>Trường Khoa học Xã hội và Nhân văn</v>
          </cell>
          <cell r="I394" t="str">
            <v>Khoa Chính trị và Báo chí</v>
          </cell>
          <cell r="J394" t="str">
            <v>Nữ</v>
          </cell>
          <cell r="K394">
            <v>1988</v>
          </cell>
          <cell r="L394">
            <v>32309</v>
          </cell>
          <cell r="M394">
            <v>34</v>
          </cell>
          <cell r="N394" t="str">
            <v>Kinh</v>
          </cell>
          <cell r="O394">
            <v>42125</v>
          </cell>
          <cell r="P394">
            <v>43283</v>
          </cell>
          <cell r="Q394" t="str">
            <v>Trường Đại học Vinh</v>
          </cell>
          <cell r="R394" t="str">
            <v>BC</v>
          </cell>
          <cell r="S394">
            <v>0</v>
          </cell>
          <cell r="T394">
            <v>0</v>
          </cell>
          <cell r="U394">
            <v>0</v>
          </cell>
          <cell r="V394" t="str">
            <v>V.07.01.03</v>
          </cell>
          <cell r="W394" t="str">
            <v>Giảng viên (hạng III)</v>
          </cell>
          <cell r="X394">
            <v>0</v>
          </cell>
          <cell r="Y394">
            <v>0</v>
          </cell>
          <cell r="Z394">
            <v>0</v>
          </cell>
          <cell r="AA394">
            <v>4</v>
          </cell>
          <cell r="AB394">
            <v>0</v>
          </cell>
          <cell r="AC394">
            <v>3</v>
          </cell>
          <cell r="AD394">
            <v>0</v>
          </cell>
          <cell r="AE394">
            <v>0</v>
          </cell>
          <cell r="AF394">
            <v>0</v>
          </cell>
          <cell r="AG394">
            <v>0</v>
          </cell>
          <cell r="AH394" t="e">
            <v>#VALUE!</v>
          </cell>
          <cell r="AI394">
            <v>0</v>
          </cell>
          <cell r="AJ394">
            <v>0</v>
          </cell>
          <cell r="AK394">
            <v>0</v>
          </cell>
          <cell r="AL394">
            <v>0</v>
          </cell>
          <cell r="AM394">
            <v>0</v>
          </cell>
          <cell r="AN394">
            <v>0</v>
          </cell>
          <cell r="AO394">
            <v>5</v>
          </cell>
          <cell r="AP394">
            <v>6</v>
          </cell>
          <cell r="AQ394" t="str">
            <v>1678/QĐ-ĐHV</v>
          </cell>
          <cell r="AR394">
            <v>44682</v>
          </cell>
          <cell r="AS394">
            <v>44682</v>
          </cell>
          <cell r="AT394">
            <v>0.15</v>
          </cell>
          <cell r="AU394">
            <v>3.15</v>
          </cell>
          <cell r="AV394">
            <v>25</v>
          </cell>
          <cell r="AW394">
            <v>0</v>
          </cell>
          <cell r="AX394">
            <v>0</v>
          </cell>
        </row>
        <row r="395">
          <cell r="F395">
            <v>1151</v>
          </cell>
          <cell r="G395" t="str">
            <v>51010000192117</v>
          </cell>
          <cell r="H395" t="str">
            <v>Trường Khoa học Xã hội và Nhân văn</v>
          </cell>
          <cell r="I395" t="str">
            <v>Khoa Chính trị và Báo chí</v>
          </cell>
          <cell r="J395" t="str">
            <v>Nữ</v>
          </cell>
          <cell r="K395">
            <v>1971</v>
          </cell>
          <cell r="L395">
            <v>25987</v>
          </cell>
          <cell r="M395">
            <v>51</v>
          </cell>
          <cell r="N395" t="str">
            <v>Kinh</v>
          </cell>
          <cell r="O395">
            <v>36586</v>
          </cell>
          <cell r="P395">
            <v>33983</v>
          </cell>
          <cell r="Q395" t="str">
            <v>trường THPT Nghi Lộc II</v>
          </cell>
          <cell r="R395" t="str">
            <v>BC</v>
          </cell>
          <cell r="S395">
            <v>0</v>
          </cell>
          <cell r="T395">
            <v>0</v>
          </cell>
          <cell r="U395">
            <v>0</v>
          </cell>
          <cell r="V395" t="str">
            <v>V.07.01.02</v>
          </cell>
          <cell r="W395" t="str">
            <v>Giảng viên chính (hạng II)</v>
          </cell>
          <cell r="X395">
            <v>0</v>
          </cell>
          <cell r="Y395">
            <v>0</v>
          </cell>
          <cell r="Z395" t="str">
            <v>Chủ tịch Công đoàn</v>
          </cell>
          <cell r="AA395">
            <v>7.5</v>
          </cell>
          <cell r="AB395">
            <v>0</v>
          </cell>
          <cell r="AC395">
            <v>5.76</v>
          </cell>
          <cell r="AD395">
            <v>0</v>
          </cell>
          <cell r="AE395">
            <v>0</v>
          </cell>
          <cell r="AF395">
            <v>0</v>
          </cell>
          <cell r="AG395">
            <v>0</v>
          </cell>
          <cell r="AH395" t="e">
            <v>#VALUE!</v>
          </cell>
          <cell r="AI395">
            <v>0</v>
          </cell>
          <cell r="AJ395">
            <v>0</v>
          </cell>
          <cell r="AK395">
            <v>0</v>
          </cell>
          <cell r="AL395">
            <v>0</v>
          </cell>
          <cell r="AM395">
            <v>0</v>
          </cell>
          <cell r="AN395">
            <v>0</v>
          </cell>
          <cell r="AO395">
            <v>24</v>
          </cell>
          <cell r="AP395">
            <v>0</v>
          </cell>
          <cell r="AQ395">
            <v>0</v>
          </cell>
          <cell r="AR395">
            <v>0</v>
          </cell>
          <cell r="AS395">
            <v>0</v>
          </cell>
          <cell r="AT395">
            <v>1.3824000000000001</v>
          </cell>
          <cell r="AU395">
            <v>7.1424000000000003</v>
          </cell>
          <cell r="AV395">
            <v>45</v>
          </cell>
          <cell r="AW395">
            <v>0</v>
          </cell>
          <cell r="AX395">
            <v>0</v>
          </cell>
        </row>
        <row r="396">
          <cell r="F396">
            <v>1139</v>
          </cell>
          <cell r="G396" t="str">
            <v>51010000190397</v>
          </cell>
          <cell r="H396" t="str">
            <v>Trường Khoa học Xã hội và Nhân văn</v>
          </cell>
          <cell r="I396" t="str">
            <v>Khoa Chính trị và Báo chí</v>
          </cell>
          <cell r="J396" t="str">
            <v>Nữ</v>
          </cell>
          <cell r="K396">
            <v>1984</v>
          </cell>
          <cell r="L396">
            <v>30844</v>
          </cell>
          <cell r="M396">
            <v>38</v>
          </cell>
          <cell r="N396" t="str">
            <v>Kinh</v>
          </cell>
          <cell r="O396">
            <v>39601</v>
          </cell>
          <cell r="P396">
            <v>40360</v>
          </cell>
          <cell r="Q396" t="str">
            <v>Trường Đại học Vinh</v>
          </cell>
          <cell r="R396" t="str">
            <v>BC</v>
          </cell>
          <cell r="S396">
            <v>0</v>
          </cell>
          <cell r="T396">
            <v>0</v>
          </cell>
          <cell r="U396">
            <v>0</v>
          </cell>
          <cell r="V396" t="str">
            <v>V.07.01.03</v>
          </cell>
          <cell r="W396" t="str">
            <v>Giảng viên (hạng III)</v>
          </cell>
          <cell r="X396">
            <v>0</v>
          </cell>
          <cell r="Y396">
            <v>0</v>
          </cell>
          <cell r="Z396" t="str">
            <v>Chủ tịch CĐBP</v>
          </cell>
          <cell r="AA396">
            <v>4.5</v>
          </cell>
          <cell r="AB396">
            <v>0</v>
          </cell>
          <cell r="AC396">
            <v>3.66</v>
          </cell>
          <cell r="AD396">
            <v>0</v>
          </cell>
          <cell r="AE396">
            <v>0</v>
          </cell>
          <cell r="AF396">
            <v>0</v>
          </cell>
          <cell r="AG396">
            <v>0</v>
          </cell>
          <cell r="AH396" t="e">
            <v>#VALUE!</v>
          </cell>
          <cell r="AI396">
            <v>0</v>
          </cell>
          <cell r="AJ396">
            <v>0</v>
          </cell>
          <cell r="AK396">
            <v>0</v>
          </cell>
          <cell r="AL396">
            <v>0</v>
          </cell>
          <cell r="AM396">
            <v>0</v>
          </cell>
          <cell r="AN396">
            <v>0</v>
          </cell>
          <cell r="AO396">
            <v>12</v>
          </cell>
          <cell r="AP396">
            <v>0</v>
          </cell>
          <cell r="AQ396">
            <v>0</v>
          </cell>
          <cell r="AR396">
            <v>0</v>
          </cell>
          <cell r="AS396">
            <v>0</v>
          </cell>
          <cell r="AT396">
            <v>0.43920000000000003</v>
          </cell>
          <cell r="AU396">
            <v>4.0991999999999997</v>
          </cell>
          <cell r="AV396">
            <v>45</v>
          </cell>
          <cell r="AW396">
            <v>0</v>
          </cell>
          <cell r="AX396">
            <v>0</v>
          </cell>
        </row>
        <row r="397">
          <cell r="F397">
            <v>1153</v>
          </cell>
          <cell r="G397" t="str">
            <v>51010000192296</v>
          </cell>
          <cell r="H397" t="str">
            <v>Trường Khoa học Xã hội và Nhân văn</v>
          </cell>
          <cell r="I397" t="str">
            <v>Khoa Chính trị và Báo chí</v>
          </cell>
          <cell r="J397" t="str">
            <v>Nam</v>
          </cell>
          <cell r="K397">
            <v>1983</v>
          </cell>
          <cell r="L397">
            <v>30415</v>
          </cell>
          <cell r="M397">
            <v>39</v>
          </cell>
          <cell r="N397" t="str">
            <v>Kinh</v>
          </cell>
          <cell r="O397">
            <v>39083</v>
          </cell>
          <cell r="P397">
            <v>39692</v>
          </cell>
          <cell r="Q397" t="str">
            <v>Trường Đại học Vinh</v>
          </cell>
          <cell r="R397" t="str">
            <v>BC</v>
          </cell>
          <cell r="S397">
            <v>0</v>
          </cell>
          <cell r="T397">
            <v>0</v>
          </cell>
          <cell r="U397">
            <v>0</v>
          </cell>
          <cell r="V397" t="str">
            <v>V.07.01.03</v>
          </cell>
          <cell r="W397" t="str">
            <v>Giảng viên (hạng III)</v>
          </cell>
          <cell r="X397">
            <v>0</v>
          </cell>
          <cell r="Y397" t="str">
            <v>Phó Trưởng khoa</v>
          </cell>
          <cell r="Z397" t="str">
            <v>Phó Bí thư CB</v>
          </cell>
          <cell r="AA397">
            <v>5</v>
          </cell>
          <cell r="AB397">
            <v>0.4</v>
          </cell>
          <cell r="AC397">
            <v>3.66</v>
          </cell>
          <cell r="AD397">
            <v>0</v>
          </cell>
          <cell r="AE397">
            <v>0</v>
          </cell>
          <cell r="AF397">
            <v>0</v>
          </cell>
          <cell r="AG397">
            <v>0</v>
          </cell>
          <cell r="AH397" t="e">
            <v>#VALUE!</v>
          </cell>
          <cell r="AI397">
            <v>0</v>
          </cell>
          <cell r="AJ397">
            <v>0</v>
          </cell>
          <cell r="AK397">
            <v>0</v>
          </cell>
          <cell r="AL397">
            <v>0</v>
          </cell>
          <cell r="AM397">
            <v>0</v>
          </cell>
          <cell r="AN397">
            <v>0</v>
          </cell>
          <cell r="AO397">
            <v>10</v>
          </cell>
          <cell r="AP397">
            <v>0</v>
          </cell>
          <cell r="AQ397">
            <v>0</v>
          </cell>
          <cell r="AR397">
            <v>0</v>
          </cell>
          <cell r="AS397">
            <v>0</v>
          </cell>
          <cell r="AT397">
            <v>0.40600000000000008</v>
          </cell>
          <cell r="AU397">
            <v>4.4660000000000002</v>
          </cell>
          <cell r="AV397">
            <v>45</v>
          </cell>
          <cell r="AW397">
            <v>0</v>
          </cell>
          <cell r="AX397">
            <v>0</v>
          </cell>
        </row>
        <row r="398">
          <cell r="F398">
            <v>1157</v>
          </cell>
          <cell r="G398" t="str">
            <v>51010000190564</v>
          </cell>
          <cell r="H398" t="str">
            <v>Trường Khoa học Xã hội và Nhân văn</v>
          </cell>
          <cell r="I398" t="str">
            <v>Khoa Chính trị và Báo chí</v>
          </cell>
          <cell r="J398" t="str">
            <v>Nam</v>
          </cell>
          <cell r="K398">
            <v>1963</v>
          </cell>
          <cell r="L398">
            <v>23016</v>
          </cell>
          <cell r="M398">
            <v>59</v>
          </cell>
          <cell r="N398" t="str">
            <v>Kinh</v>
          </cell>
          <cell r="O398">
            <v>32143</v>
          </cell>
          <cell r="P398">
            <v>32143</v>
          </cell>
          <cell r="Q398" t="str">
            <v>Trường Đại học Sư phạm Vinh</v>
          </cell>
          <cell r="R398" t="str">
            <v>BC</v>
          </cell>
          <cell r="S398">
            <v>0</v>
          </cell>
          <cell r="T398">
            <v>0</v>
          </cell>
          <cell r="U398">
            <v>0</v>
          </cell>
          <cell r="V398" t="str">
            <v>V.07.01.01</v>
          </cell>
          <cell r="W398" t="str">
            <v>Giảng viên cao cấp (hạng I)</v>
          </cell>
          <cell r="X398" t="str">
            <v>Phó Hiệu trưởng trường thuộc</v>
          </cell>
          <cell r="Y398">
            <v>0</v>
          </cell>
          <cell r="Z398">
            <v>0</v>
          </cell>
          <cell r="AA398">
            <v>6.5</v>
          </cell>
          <cell r="AB398">
            <v>0.5</v>
          </cell>
          <cell r="AC398">
            <v>6.92</v>
          </cell>
          <cell r="AD398">
            <v>0</v>
          </cell>
          <cell r="AE398">
            <v>0</v>
          </cell>
          <cell r="AF398">
            <v>0</v>
          </cell>
          <cell r="AG398">
            <v>0</v>
          </cell>
          <cell r="AH398" t="e">
            <v>#VALUE!</v>
          </cell>
          <cell r="AI398">
            <v>0</v>
          </cell>
          <cell r="AJ398">
            <v>0</v>
          </cell>
          <cell r="AK398">
            <v>0</v>
          </cell>
          <cell r="AL398">
            <v>0</v>
          </cell>
          <cell r="AM398">
            <v>0</v>
          </cell>
          <cell r="AN398">
            <v>0</v>
          </cell>
          <cell r="AO398">
            <v>27</v>
          </cell>
          <cell r="AP398">
            <v>0</v>
          </cell>
          <cell r="AQ398">
            <v>0</v>
          </cell>
          <cell r="AR398">
            <v>0</v>
          </cell>
          <cell r="AS398">
            <v>0</v>
          </cell>
          <cell r="AT398">
            <v>2.0034000000000001</v>
          </cell>
          <cell r="AU398">
            <v>9.4234000000000009</v>
          </cell>
          <cell r="AV398">
            <v>45</v>
          </cell>
          <cell r="AW398">
            <v>0</v>
          </cell>
          <cell r="AX398">
            <v>0.1</v>
          </cell>
        </row>
        <row r="399">
          <cell r="F399">
            <v>1138</v>
          </cell>
          <cell r="G399" t="str">
            <v>51010000190281</v>
          </cell>
          <cell r="H399" t="str">
            <v>Trường Khoa học Xã hội và Nhân văn</v>
          </cell>
          <cell r="I399" t="str">
            <v>Khoa Chính trị và Báo chí</v>
          </cell>
          <cell r="J399" t="str">
            <v>Nữ</v>
          </cell>
          <cell r="K399">
            <v>1982</v>
          </cell>
          <cell r="L399">
            <v>30241</v>
          </cell>
          <cell r="M399">
            <v>40</v>
          </cell>
          <cell r="N399" t="str">
            <v>Kinh</v>
          </cell>
          <cell r="O399">
            <v>38245</v>
          </cell>
          <cell r="P399">
            <v>38924</v>
          </cell>
          <cell r="Q399" t="str">
            <v>Trường Đại học Vinh</v>
          </cell>
          <cell r="R399" t="str">
            <v>BC</v>
          </cell>
          <cell r="S399">
            <v>0</v>
          </cell>
          <cell r="T399">
            <v>0</v>
          </cell>
          <cell r="U399">
            <v>0</v>
          </cell>
          <cell r="V399" t="str">
            <v>V.07.01.03</v>
          </cell>
          <cell r="W399" t="str">
            <v>Giảng viên (hạng III)</v>
          </cell>
          <cell r="X399">
            <v>0</v>
          </cell>
          <cell r="Y399">
            <v>0</v>
          </cell>
          <cell r="Z399">
            <v>0</v>
          </cell>
          <cell r="AA399">
            <v>4</v>
          </cell>
          <cell r="AB399">
            <v>0</v>
          </cell>
          <cell r="AC399">
            <v>3.99</v>
          </cell>
          <cell r="AD399">
            <v>0</v>
          </cell>
          <cell r="AE399">
            <v>0</v>
          </cell>
          <cell r="AF399">
            <v>0</v>
          </cell>
          <cell r="AG399">
            <v>0</v>
          </cell>
          <cell r="AH399" t="e">
            <v>#VALUE!</v>
          </cell>
          <cell r="AI399">
            <v>0</v>
          </cell>
          <cell r="AJ399">
            <v>0</v>
          </cell>
          <cell r="AK399">
            <v>0</v>
          </cell>
          <cell r="AL399">
            <v>0</v>
          </cell>
          <cell r="AM399">
            <v>0</v>
          </cell>
          <cell r="AN399">
            <v>0</v>
          </cell>
          <cell r="AO399">
            <v>14</v>
          </cell>
          <cell r="AP399">
            <v>0</v>
          </cell>
          <cell r="AQ399">
            <v>0</v>
          </cell>
          <cell r="AR399">
            <v>0</v>
          </cell>
          <cell r="AS399">
            <v>0</v>
          </cell>
          <cell r="AT399">
            <v>0.55859999999999999</v>
          </cell>
          <cell r="AU399">
            <v>4.5486000000000004</v>
          </cell>
          <cell r="AV399">
            <v>45</v>
          </cell>
          <cell r="AW399">
            <v>0</v>
          </cell>
          <cell r="AX399">
            <v>0</v>
          </cell>
        </row>
        <row r="400">
          <cell r="F400">
            <v>1136</v>
          </cell>
          <cell r="G400" t="str">
            <v>51010000190032</v>
          </cell>
          <cell r="H400" t="str">
            <v>Trường Khoa học Xã hội và Nhân văn</v>
          </cell>
          <cell r="I400" t="str">
            <v>Khoa Chính trị và Báo chí</v>
          </cell>
          <cell r="J400" t="str">
            <v>Nữ</v>
          </cell>
          <cell r="K400">
            <v>1975</v>
          </cell>
          <cell r="L400">
            <v>27514</v>
          </cell>
          <cell r="M400">
            <v>47</v>
          </cell>
          <cell r="N400" t="str">
            <v>Kinh</v>
          </cell>
          <cell r="O400">
            <v>34943</v>
          </cell>
          <cell r="P400">
            <v>35462</v>
          </cell>
          <cell r="Q400" t="str">
            <v>Trường Đại học Sư phạm Vinh</v>
          </cell>
          <cell r="R400" t="str">
            <v>BC</v>
          </cell>
          <cell r="S400">
            <v>0</v>
          </cell>
          <cell r="T400">
            <v>0</v>
          </cell>
          <cell r="U400">
            <v>0</v>
          </cell>
          <cell r="V400" t="str">
            <v>V.07.01.02</v>
          </cell>
          <cell r="W400" t="str">
            <v>Giảng viên chính (hạng II)</v>
          </cell>
          <cell r="X400">
            <v>0</v>
          </cell>
          <cell r="Y400" t="str">
            <v>Trưởng khoa</v>
          </cell>
          <cell r="Z400" t="str">
            <v>Bí thư CB</v>
          </cell>
          <cell r="AA400">
            <v>5.5</v>
          </cell>
          <cell r="AB400">
            <v>0.5</v>
          </cell>
          <cell r="AC400">
            <v>5.76</v>
          </cell>
          <cell r="AD400">
            <v>0</v>
          </cell>
          <cell r="AE400">
            <v>0</v>
          </cell>
          <cell r="AF400">
            <v>0</v>
          </cell>
          <cell r="AG400">
            <v>0</v>
          </cell>
          <cell r="AH400" t="e">
            <v>#VALUE!</v>
          </cell>
          <cell r="AI400">
            <v>0</v>
          </cell>
          <cell r="AJ400">
            <v>0</v>
          </cell>
          <cell r="AK400">
            <v>0</v>
          </cell>
          <cell r="AL400">
            <v>0</v>
          </cell>
          <cell r="AM400">
            <v>0</v>
          </cell>
          <cell r="AN400">
            <v>0</v>
          </cell>
          <cell r="AO400">
            <v>19</v>
          </cell>
          <cell r="AP400">
            <v>0</v>
          </cell>
          <cell r="AQ400">
            <v>0</v>
          </cell>
          <cell r="AR400">
            <v>0</v>
          </cell>
          <cell r="AS400">
            <v>0</v>
          </cell>
          <cell r="AT400">
            <v>1.1894</v>
          </cell>
          <cell r="AU400">
            <v>7.4493999999999998</v>
          </cell>
          <cell r="AV400">
            <v>45</v>
          </cell>
          <cell r="AW400">
            <v>0</v>
          </cell>
          <cell r="AX400">
            <v>0</v>
          </cell>
        </row>
        <row r="401">
          <cell r="F401">
            <v>1508</v>
          </cell>
          <cell r="G401" t="str">
            <v>51010000194469</v>
          </cell>
          <cell r="H401" t="str">
            <v>Trường Khoa học Xã hội và Nhân văn</v>
          </cell>
          <cell r="I401" t="str">
            <v>Khoa Du lịch và Công tác xã hội</v>
          </cell>
          <cell r="J401" t="str">
            <v>Nam</v>
          </cell>
          <cell r="K401">
            <v>1978</v>
          </cell>
          <cell r="L401">
            <v>28771</v>
          </cell>
          <cell r="M401">
            <v>44</v>
          </cell>
          <cell r="N401" t="str">
            <v>Kinh</v>
          </cell>
          <cell r="O401">
            <v>37681</v>
          </cell>
          <cell r="P401">
            <v>38924</v>
          </cell>
          <cell r="Q401" t="str">
            <v>Trường Đại học Vinh</v>
          </cell>
          <cell r="R401" t="str">
            <v>BC</v>
          </cell>
          <cell r="S401">
            <v>0</v>
          </cell>
          <cell r="T401">
            <v>0</v>
          </cell>
          <cell r="U401">
            <v>0</v>
          </cell>
          <cell r="V401" t="str">
            <v>V.07.01.02</v>
          </cell>
          <cell r="W401" t="str">
            <v>Giảng viên chính (hạng II)</v>
          </cell>
          <cell r="X401">
            <v>0</v>
          </cell>
          <cell r="Y401">
            <v>0</v>
          </cell>
          <cell r="Z401" t="str">
            <v>Chủ tịch CĐ Trường thuộc</v>
          </cell>
          <cell r="AA401">
            <v>5.5</v>
          </cell>
          <cell r="AB401">
            <v>0</v>
          </cell>
          <cell r="AC401">
            <v>4.4000000000000004</v>
          </cell>
          <cell r="AD401">
            <v>0</v>
          </cell>
          <cell r="AE401">
            <v>0</v>
          </cell>
          <cell r="AF401">
            <v>0</v>
          </cell>
          <cell r="AG401">
            <v>0</v>
          </cell>
          <cell r="AH401" t="e">
            <v>#VALUE!</v>
          </cell>
          <cell r="AI401">
            <v>0</v>
          </cell>
          <cell r="AJ401">
            <v>0</v>
          </cell>
          <cell r="AK401">
            <v>0</v>
          </cell>
          <cell r="AL401">
            <v>0</v>
          </cell>
          <cell r="AM401">
            <v>0</v>
          </cell>
          <cell r="AN401">
            <v>0</v>
          </cell>
          <cell r="AO401">
            <v>18</v>
          </cell>
          <cell r="AP401">
            <v>0</v>
          </cell>
          <cell r="AQ401">
            <v>0</v>
          </cell>
          <cell r="AR401">
            <v>0</v>
          </cell>
          <cell r="AS401">
            <v>0</v>
          </cell>
          <cell r="AT401">
            <v>0.79200000000000004</v>
          </cell>
          <cell r="AU401">
            <v>5.1920000000000002</v>
          </cell>
          <cell r="AV401">
            <v>40</v>
          </cell>
          <cell r="AW401">
            <v>0</v>
          </cell>
          <cell r="AX401">
            <v>0</v>
          </cell>
        </row>
        <row r="402">
          <cell r="F402">
            <v>1477</v>
          </cell>
          <cell r="G402" t="str">
            <v>51010000193800</v>
          </cell>
          <cell r="H402" t="str">
            <v>Trường Khoa học Xã hội và Nhân văn</v>
          </cell>
          <cell r="I402" t="str">
            <v>Khoa Du lịch và Công tác xã hội</v>
          </cell>
          <cell r="J402" t="str">
            <v>Nam</v>
          </cell>
          <cell r="K402">
            <v>1962</v>
          </cell>
          <cell r="L402">
            <v>22681</v>
          </cell>
          <cell r="M402">
            <v>60</v>
          </cell>
          <cell r="N402" t="str">
            <v>Kinh</v>
          </cell>
          <cell r="O402">
            <v>30621</v>
          </cell>
          <cell r="P402">
            <v>30621</v>
          </cell>
          <cell r="Q402" t="str">
            <v>Trường Đại học Sư phạm Vinh</v>
          </cell>
          <cell r="R402" t="str">
            <v>BC</v>
          </cell>
          <cell r="S402">
            <v>0</v>
          </cell>
          <cell r="T402">
            <v>0</v>
          </cell>
          <cell r="U402">
            <v>0</v>
          </cell>
          <cell r="V402" t="str">
            <v>V.07.01.01</v>
          </cell>
          <cell r="W402" t="str">
            <v>Giảng viên cao cấp (hạng I)</v>
          </cell>
          <cell r="X402">
            <v>0</v>
          </cell>
          <cell r="Y402">
            <v>0</v>
          </cell>
          <cell r="Z402" t="str">
            <v>Chủ tịch Hội CCB</v>
          </cell>
          <cell r="AA402">
            <v>7.5</v>
          </cell>
          <cell r="AB402">
            <v>0</v>
          </cell>
          <cell r="AC402">
            <v>6.56</v>
          </cell>
          <cell r="AD402">
            <v>0</v>
          </cell>
          <cell r="AE402">
            <v>0</v>
          </cell>
          <cell r="AF402">
            <v>0</v>
          </cell>
          <cell r="AG402">
            <v>0</v>
          </cell>
          <cell r="AH402" t="e">
            <v>#VALUE!</v>
          </cell>
          <cell r="AI402">
            <v>0</v>
          </cell>
          <cell r="AJ402">
            <v>0</v>
          </cell>
          <cell r="AK402">
            <v>0</v>
          </cell>
          <cell r="AL402">
            <v>0</v>
          </cell>
          <cell r="AM402">
            <v>0</v>
          </cell>
          <cell r="AN402">
            <v>0</v>
          </cell>
          <cell r="AO402">
            <v>35</v>
          </cell>
          <cell r="AP402">
            <v>0</v>
          </cell>
          <cell r="AQ402">
            <v>0</v>
          </cell>
          <cell r="AR402">
            <v>0</v>
          </cell>
          <cell r="AS402">
            <v>0</v>
          </cell>
          <cell r="AT402">
            <v>2.2959999999999998</v>
          </cell>
          <cell r="AU402">
            <v>8.8559999999999999</v>
          </cell>
          <cell r="AV402">
            <v>40</v>
          </cell>
          <cell r="AW402">
            <v>0</v>
          </cell>
          <cell r="AX402">
            <v>0</v>
          </cell>
        </row>
        <row r="403">
          <cell r="F403">
            <v>1480</v>
          </cell>
          <cell r="G403" t="str">
            <v>51010000193606</v>
          </cell>
          <cell r="H403" t="str">
            <v>Trường Khoa học Xã hội và Nhân văn</v>
          </cell>
          <cell r="I403" t="str">
            <v>Khoa Du lịch và Công tác xã hội</v>
          </cell>
          <cell r="J403" t="str">
            <v>Nữ</v>
          </cell>
          <cell r="K403">
            <v>1985</v>
          </cell>
          <cell r="L403">
            <v>31065</v>
          </cell>
          <cell r="M403">
            <v>37</v>
          </cell>
          <cell r="N403" t="str">
            <v>Kinh</v>
          </cell>
          <cell r="O403">
            <v>39755</v>
          </cell>
          <cell r="P403">
            <v>40360</v>
          </cell>
          <cell r="Q403" t="str">
            <v>Trường Đại học Vinh</v>
          </cell>
          <cell r="R403" t="str">
            <v>BC</v>
          </cell>
          <cell r="S403">
            <v>0</v>
          </cell>
          <cell r="T403">
            <v>0</v>
          </cell>
          <cell r="U403">
            <v>0</v>
          </cell>
          <cell r="V403" t="str">
            <v>V.07.01.03</v>
          </cell>
          <cell r="W403" t="str">
            <v>Giảng viên (hạng III)</v>
          </cell>
          <cell r="X403">
            <v>0</v>
          </cell>
          <cell r="Y403">
            <v>0</v>
          </cell>
          <cell r="Z403">
            <v>0</v>
          </cell>
          <cell r="AA403">
            <v>4</v>
          </cell>
          <cell r="AB403">
            <v>0</v>
          </cell>
          <cell r="AC403">
            <v>3.66</v>
          </cell>
          <cell r="AD403">
            <v>0</v>
          </cell>
          <cell r="AE403">
            <v>0</v>
          </cell>
          <cell r="AF403">
            <v>0</v>
          </cell>
          <cell r="AG403">
            <v>0</v>
          </cell>
          <cell r="AH403" t="e">
            <v>#VALUE!</v>
          </cell>
          <cell r="AI403">
            <v>0</v>
          </cell>
          <cell r="AJ403">
            <v>0</v>
          </cell>
          <cell r="AK403">
            <v>0</v>
          </cell>
          <cell r="AL403">
            <v>0</v>
          </cell>
          <cell r="AM403">
            <v>0</v>
          </cell>
          <cell r="AN403">
            <v>0</v>
          </cell>
          <cell r="AO403">
            <v>12</v>
          </cell>
          <cell r="AP403">
            <v>0</v>
          </cell>
          <cell r="AQ403">
            <v>0</v>
          </cell>
          <cell r="AR403">
            <v>0</v>
          </cell>
          <cell r="AS403">
            <v>0</v>
          </cell>
          <cell r="AT403">
            <v>0.43920000000000003</v>
          </cell>
          <cell r="AU403">
            <v>4.0991999999999997</v>
          </cell>
          <cell r="AV403">
            <v>25</v>
          </cell>
          <cell r="AW403">
            <v>0</v>
          </cell>
          <cell r="AX403">
            <v>0</v>
          </cell>
        </row>
        <row r="404">
          <cell r="F404">
            <v>1510</v>
          </cell>
          <cell r="G404" t="str">
            <v>51010000193758</v>
          </cell>
          <cell r="H404" t="str">
            <v>Trường Khoa học Xã hội và Nhân văn</v>
          </cell>
          <cell r="I404" t="str">
            <v>Khoa Du lịch và Công tác xã hội</v>
          </cell>
          <cell r="J404" t="str">
            <v>Nữ</v>
          </cell>
          <cell r="K404">
            <v>1980</v>
          </cell>
          <cell r="L404">
            <v>29493</v>
          </cell>
          <cell r="M404">
            <v>42</v>
          </cell>
          <cell r="N404" t="str">
            <v>Kinh</v>
          </cell>
          <cell r="O404">
            <v>39874</v>
          </cell>
          <cell r="P404">
            <v>40360</v>
          </cell>
          <cell r="Q404" t="str">
            <v>Trường Đại học Vinh</v>
          </cell>
          <cell r="R404" t="str">
            <v>BC</v>
          </cell>
          <cell r="S404">
            <v>0</v>
          </cell>
          <cell r="T404">
            <v>0</v>
          </cell>
          <cell r="U404">
            <v>0</v>
          </cell>
          <cell r="V404" t="str">
            <v>V.07.01.02</v>
          </cell>
          <cell r="W404" t="str">
            <v>Giảng viên chính (hạng II)</v>
          </cell>
          <cell r="X404">
            <v>0</v>
          </cell>
          <cell r="Y404" t="str">
            <v>Phó Trưởng khoa</v>
          </cell>
          <cell r="Z404" t="str">
            <v>TLĐT + TL ĐBCL</v>
          </cell>
          <cell r="AA404">
            <v>5</v>
          </cell>
          <cell r="AB404">
            <v>0.4</v>
          </cell>
          <cell r="AC404">
            <v>4.4000000000000004</v>
          </cell>
          <cell r="AD404">
            <v>0</v>
          </cell>
          <cell r="AE404">
            <v>0</v>
          </cell>
          <cell r="AF404">
            <v>0</v>
          </cell>
          <cell r="AG404">
            <v>0</v>
          </cell>
          <cell r="AH404" t="e">
            <v>#VALUE!</v>
          </cell>
          <cell r="AI404">
            <v>0</v>
          </cell>
          <cell r="AJ404">
            <v>0</v>
          </cell>
          <cell r="AK404">
            <v>0</v>
          </cell>
          <cell r="AL404">
            <v>0</v>
          </cell>
          <cell r="AM404">
            <v>0</v>
          </cell>
          <cell r="AN404">
            <v>0</v>
          </cell>
          <cell r="AO404">
            <v>12</v>
          </cell>
          <cell r="AP404">
            <v>0</v>
          </cell>
          <cell r="AQ404">
            <v>0</v>
          </cell>
          <cell r="AR404">
            <v>0</v>
          </cell>
          <cell r="AS404">
            <v>0</v>
          </cell>
          <cell r="AT404">
            <v>0.57600000000000007</v>
          </cell>
          <cell r="AU404">
            <v>5.3760000000000012</v>
          </cell>
          <cell r="AV404">
            <v>40</v>
          </cell>
          <cell r="AW404">
            <v>0</v>
          </cell>
          <cell r="AX404">
            <v>0</v>
          </cell>
        </row>
        <row r="405">
          <cell r="F405">
            <v>2025</v>
          </cell>
          <cell r="G405" t="str">
            <v>51010000371138</v>
          </cell>
          <cell r="H405" t="str">
            <v>Trường Khoa học Xã hội và Nhân văn</v>
          </cell>
          <cell r="I405" t="str">
            <v>Khoa Du lịch và Công tác xã hội</v>
          </cell>
          <cell r="J405" t="str">
            <v>Nữ</v>
          </cell>
          <cell r="K405">
            <v>1988</v>
          </cell>
          <cell r="L405">
            <v>32445</v>
          </cell>
          <cell r="M405">
            <v>34</v>
          </cell>
          <cell r="N405" t="str">
            <v>Kinh</v>
          </cell>
          <cell r="O405">
            <v>41071</v>
          </cell>
          <cell r="P405">
            <v>43283</v>
          </cell>
          <cell r="Q405" t="str">
            <v>Trường Đại học Vinh</v>
          </cell>
          <cell r="R405" t="str">
            <v>BC</v>
          </cell>
          <cell r="S405">
            <v>0</v>
          </cell>
          <cell r="T405">
            <v>0</v>
          </cell>
          <cell r="U405">
            <v>0</v>
          </cell>
          <cell r="V405" t="str">
            <v>V.07.01.03</v>
          </cell>
          <cell r="W405" t="str">
            <v>Giảng viên (hạng III)</v>
          </cell>
          <cell r="X405">
            <v>0</v>
          </cell>
          <cell r="Y405">
            <v>0</v>
          </cell>
          <cell r="Z405">
            <v>0</v>
          </cell>
          <cell r="AA405">
            <v>4</v>
          </cell>
          <cell r="AB405">
            <v>0</v>
          </cell>
          <cell r="AC405">
            <v>3</v>
          </cell>
          <cell r="AD405">
            <v>3.33</v>
          </cell>
          <cell r="AE405" t="str">
            <v>1679/QĐ-ĐHV</v>
          </cell>
          <cell r="AF405">
            <v>44723</v>
          </cell>
          <cell r="AG405">
            <v>44713</v>
          </cell>
          <cell r="AH405" t="e">
            <v>#VALUE!</v>
          </cell>
          <cell r="AI405">
            <v>0</v>
          </cell>
          <cell r="AJ405">
            <v>0</v>
          </cell>
          <cell r="AK405">
            <v>0</v>
          </cell>
          <cell r="AL405">
            <v>0</v>
          </cell>
          <cell r="AM405">
            <v>0</v>
          </cell>
          <cell r="AN405">
            <v>0</v>
          </cell>
          <cell r="AO405">
            <v>8</v>
          </cell>
          <cell r="AP405">
            <v>9</v>
          </cell>
          <cell r="AQ405" t="str">
            <v>1678/QĐ-ĐHV</v>
          </cell>
          <cell r="AR405">
            <v>44723</v>
          </cell>
          <cell r="AS405">
            <v>44713</v>
          </cell>
          <cell r="AT405">
            <v>0.24</v>
          </cell>
          <cell r="AU405">
            <v>3.24</v>
          </cell>
          <cell r="AV405">
            <v>25</v>
          </cell>
          <cell r="AW405">
            <v>0</v>
          </cell>
          <cell r="AX405">
            <v>0</v>
          </cell>
        </row>
        <row r="406">
          <cell r="F406">
            <v>1479</v>
          </cell>
          <cell r="G406" t="str">
            <v>51010000193518</v>
          </cell>
          <cell r="H406" t="str">
            <v>Trường Khoa học Xã hội và Nhân văn</v>
          </cell>
          <cell r="I406" t="str">
            <v>Khoa Du lịch và Công tác xã hội</v>
          </cell>
          <cell r="J406" t="str">
            <v>Nữ</v>
          </cell>
          <cell r="K406">
            <v>1984</v>
          </cell>
          <cell r="L406">
            <v>31026</v>
          </cell>
          <cell r="M406">
            <v>38</v>
          </cell>
          <cell r="N406" t="str">
            <v>Kinh</v>
          </cell>
          <cell r="O406">
            <v>40162</v>
          </cell>
          <cell r="P406">
            <v>40969</v>
          </cell>
          <cell r="Q406" t="str">
            <v>Trường Đại học Vinh</v>
          </cell>
          <cell r="R406" t="str">
            <v>BC</v>
          </cell>
          <cell r="S406">
            <v>0</v>
          </cell>
          <cell r="T406">
            <v>0</v>
          </cell>
          <cell r="U406">
            <v>0</v>
          </cell>
          <cell r="V406" t="str">
            <v>V.07.01.03</v>
          </cell>
          <cell r="W406" t="str">
            <v>Giảng viên (hạng III)</v>
          </cell>
          <cell r="X406">
            <v>0</v>
          </cell>
          <cell r="Y406">
            <v>0</v>
          </cell>
          <cell r="Z406">
            <v>0</v>
          </cell>
          <cell r="AA406">
            <v>4</v>
          </cell>
          <cell r="AB406">
            <v>0</v>
          </cell>
          <cell r="AC406">
            <v>3.33</v>
          </cell>
          <cell r="AD406">
            <v>0</v>
          </cell>
          <cell r="AE406">
            <v>0</v>
          </cell>
          <cell r="AF406">
            <v>0</v>
          </cell>
          <cell r="AG406">
            <v>0</v>
          </cell>
          <cell r="AH406" t="e">
            <v>#VALUE!</v>
          </cell>
          <cell r="AI406">
            <v>0</v>
          </cell>
          <cell r="AJ406">
            <v>0</v>
          </cell>
          <cell r="AK406">
            <v>0</v>
          </cell>
          <cell r="AL406">
            <v>0</v>
          </cell>
          <cell r="AM406">
            <v>0</v>
          </cell>
          <cell r="AN406">
            <v>0</v>
          </cell>
          <cell r="AO406">
            <v>11</v>
          </cell>
          <cell r="AP406">
            <v>0</v>
          </cell>
          <cell r="AQ406">
            <v>0</v>
          </cell>
          <cell r="AR406">
            <v>0</v>
          </cell>
          <cell r="AS406">
            <v>0</v>
          </cell>
          <cell r="AT406">
            <v>0.36630000000000001</v>
          </cell>
          <cell r="AU406">
            <v>3.6962999999999999</v>
          </cell>
          <cell r="AV406">
            <v>25</v>
          </cell>
          <cell r="AW406">
            <v>0</v>
          </cell>
          <cell r="AX406">
            <v>0</v>
          </cell>
        </row>
        <row r="407">
          <cell r="F407">
            <v>1147</v>
          </cell>
          <cell r="G407" t="str">
            <v>51010000191187</v>
          </cell>
          <cell r="H407" t="str">
            <v>Trường Khoa học Xã hội và Nhân văn</v>
          </cell>
          <cell r="I407" t="str">
            <v>Khoa Du lịch và Công tác xã hội</v>
          </cell>
          <cell r="J407" t="str">
            <v>Nam</v>
          </cell>
          <cell r="K407">
            <v>1978</v>
          </cell>
          <cell r="L407">
            <v>28529</v>
          </cell>
          <cell r="M407">
            <v>44</v>
          </cell>
          <cell r="N407" t="str">
            <v>Kinh</v>
          </cell>
          <cell r="O407">
            <v>39309</v>
          </cell>
          <cell r="P407">
            <v>39995</v>
          </cell>
          <cell r="Q407" t="str">
            <v>Trường Đại học Vinh</v>
          </cell>
          <cell r="R407" t="str">
            <v>BC</v>
          </cell>
          <cell r="S407">
            <v>0</v>
          </cell>
          <cell r="T407">
            <v>0</v>
          </cell>
          <cell r="U407">
            <v>0</v>
          </cell>
          <cell r="V407" t="str">
            <v>V.07.01.02</v>
          </cell>
          <cell r="W407" t="str">
            <v>Giảng viên chính (hạng II)</v>
          </cell>
          <cell r="X407">
            <v>0</v>
          </cell>
          <cell r="Y407" t="str">
            <v>Trưởng khoa</v>
          </cell>
          <cell r="Z407" t="str">
            <v>Bí thư CB</v>
          </cell>
          <cell r="AA407">
            <v>5.5</v>
          </cell>
          <cell r="AB407">
            <v>0.5</v>
          </cell>
          <cell r="AC407">
            <v>4.74</v>
          </cell>
          <cell r="AD407">
            <v>0</v>
          </cell>
          <cell r="AE407">
            <v>0</v>
          </cell>
          <cell r="AF407">
            <v>0</v>
          </cell>
          <cell r="AG407">
            <v>0</v>
          </cell>
          <cell r="AH407" t="e">
            <v>#VALUE!</v>
          </cell>
          <cell r="AI407">
            <v>0</v>
          </cell>
          <cell r="AJ407">
            <v>0</v>
          </cell>
          <cell r="AK407">
            <v>0</v>
          </cell>
          <cell r="AL407">
            <v>0</v>
          </cell>
          <cell r="AM407">
            <v>0</v>
          </cell>
          <cell r="AN407">
            <v>0</v>
          </cell>
          <cell r="AO407">
            <v>17</v>
          </cell>
          <cell r="AP407">
            <v>0</v>
          </cell>
          <cell r="AQ407">
            <v>0</v>
          </cell>
          <cell r="AR407">
            <v>0</v>
          </cell>
          <cell r="AS407">
            <v>0</v>
          </cell>
          <cell r="AT407">
            <v>0.89080000000000004</v>
          </cell>
          <cell r="AU407">
            <v>6.1308000000000007</v>
          </cell>
          <cell r="AV407">
            <v>45</v>
          </cell>
          <cell r="AW407">
            <v>0</v>
          </cell>
          <cell r="AX407">
            <v>0</v>
          </cell>
        </row>
        <row r="408">
          <cell r="F408">
            <v>1476</v>
          </cell>
          <cell r="G408" t="str">
            <v>51010000247965</v>
          </cell>
          <cell r="H408" t="str">
            <v>Trường Khoa học Xã hội và Nhân văn</v>
          </cell>
          <cell r="I408" t="str">
            <v>Khoa Du lịch và Công tác xã hội</v>
          </cell>
          <cell r="J408" t="str">
            <v>Nữ</v>
          </cell>
          <cell r="K408">
            <v>1985</v>
          </cell>
          <cell r="L408">
            <v>31338</v>
          </cell>
          <cell r="M408">
            <v>37</v>
          </cell>
          <cell r="N408" t="str">
            <v>Kinh</v>
          </cell>
          <cell r="O408">
            <v>39755</v>
          </cell>
          <cell r="P408">
            <v>40969</v>
          </cell>
          <cell r="Q408" t="str">
            <v>Trường Đại học Vinh</v>
          </cell>
          <cell r="R408" t="str">
            <v>BC</v>
          </cell>
          <cell r="S408">
            <v>0</v>
          </cell>
          <cell r="T408">
            <v>0</v>
          </cell>
          <cell r="U408">
            <v>0</v>
          </cell>
          <cell r="V408" t="str">
            <v>V.07.01.03</v>
          </cell>
          <cell r="W408" t="str">
            <v>Giảng viên (hạng III)</v>
          </cell>
          <cell r="X408">
            <v>0</v>
          </cell>
          <cell r="Y408">
            <v>0</v>
          </cell>
          <cell r="Z408">
            <v>0</v>
          </cell>
          <cell r="AA408">
            <v>4</v>
          </cell>
          <cell r="AB408">
            <v>0</v>
          </cell>
          <cell r="AC408">
            <v>3.66</v>
          </cell>
          <cell r="AD408">
            <v>0</v>
          </cell>
          <cell r="AE408">
            <v>0</v>
          </cell>
          <cell r="AF408">
            <v>0</v>
          </cell>
          <cell r="AG408">
            <v>0</v>
          </cell>
          <cell r="AH408" t="e">
            <v>#VALUE!</v>
          </cell>
          <cell r="AI408">
            <v>0</v>
          </cell>
          <cell r="AJ408">
            <v>0</v>
          </cell>
          <cell r="AK408">
            <v>0</v>
          </cell>
          <cell r="AL408">
            <v>0</v>
          </cell>
          <cell r="AM408">
            <v>0</v>
          </cell>
          <cell r="AN408">
            <v>0</v>
          </cell>
          <cell r="AO408">
            <v>12</v>
          </cell>
          <cell r="AP408">
            <v>0</v>
          </cell>
          <cell r="AQ408">
            <v>0</v>
          </cell>
          <cell r="AR408">
            <v>0</v>
          </cell>
          <cell r="AS408">
            <v>0</v>
          </cell>
          <cell r="AT408">
            <v>0.43920000000000003</v>
          </cell>
          <cell r="AU408">
            <v>4.0991999999999997</v>
          </cell>
          <cell r="AV408">
            <v>25</v>
          </cell>
          <cell r="AW408">
            <v>0</v>
          </cell>
          <cell r="AX408">
            <v>0</v>
          </cell>
        </row>
        <row r="409">
          <cell r="F409">
            <v>1475</v>
          </cell>
          <cell r="G409" t="str">
            <v>51010000193536</v>
          </cell>
          <cell r="H409" t="str">
            <v>Trường Khoa học Xã hội và Nhân văn</v>
          </cell>
          <cell r="I409" t="str">
            <v>Khoa Du lịch và Công tác xã hội</v>
          </cell>
          <cell r="J409" t="str">
            <v>Nữ</v>
          </cell>
          <cell r="K409">
            <v>1985</v>
          </cell>
          <cell r="L409">
            <v>31102</v>
          </cell>
          <cell r="M409">
            <v>37</v>
          </cell>
          <cell r="N409" t="str">
            <v>Kinh</v>
          </cell>
          <cell r="O409">
            <v>40162</v>
          </cell>
          <cell r="P409">
            <v>40969</v>
          </cell>
          <cell r="Q409" t="str">
            <v>Trường Đại học Vinh</v>
          </cell>
          <cell r="R409" t="str">
            <v>BC</v>
          </cell>
          <cell r="S409">
            <v>0</v>
          </cell>
          <cell r="T409">
            <v>0</v>
          </cell>
          <cell r="U409">
            <v>0</v>
          </cell>
          <cell r="V409" t="str">
            <v>V.07.01.03</v>
          </cell>
          <cell r="W409" t="str">
            <v>Giảng viên (hạng III)</v>
          </cell>
          <cell r="X409">
            <v>0</v>
          </cell>
          <cell r="Y409">
            <v>0</v>
          </cell>
          <cell r="Z409" t="str">
            <v>CVHT</v>
          </cell>
          <cell r="AA409">
            <v>4</v>
          </cell>
          <cell r="AB409">
            <v>0</v>
          </cell>
          <cell r="AC409">
            <v>3.33</v>
          </cell>
          <cell r="AD409">
            <v>0</v>
          </cell>
          <cell r="AE409">
            <v>0</v>
          </cell>
          <cell r="AF409">
            <v>0</v>
          </cell>
          <cell r="AG409">
            <v>0</v>
          </cell>
          <cell r="AH409" t="e">
            <v>#VALUE!</v>
          </cell>
          <cell r="AI409">
            <v>0</v>
          </cell>
          <cell r="AJ409">
            <v>0</v>
          </cell>
          <cell r="AK409">
            <v>0</v>
          </cell>
          <cell r="AL409">
            <v>0</v>
          </cell>
          <cell r="AM409">
            <v>0</v>
          </cell>
          <cell r="AN409">
            <v>0</v>
          </cell>
          <cell r="AO409">
            <v>11</v>
          </cell>
          <cell r="AP409">
            <v>0</v>
          </cell>
          <cell r="AQ409">
            <v>0</v>
          </cell>
          <cell r="AR409">
            <v>0</v>
          </cell>
          <cell r="AS409">
            <v>0</v>
          </cell>
          <cell r="AT409">
            <v>0.36630000000000001</v>
          </cell>
          <cell r="AU409">
            <v>3.6962999999999999</v>
          </cell>
          <cell r="AV409">
            <v>25</v>
          </cell>
          <cell r="AW409">
            <v>0</v>
          </cell>
          <cell r="AX409">
            <v>0</v>
          </cell>
        </row>
        <row r="410">
          <cell r="F410">
            <v>1474</v>
          </cell>
          <cell r="G410" t="str">
            <v>51010000193581</v>
          </cell>
          <cell r="H410" t="str">
            <v>Trường Khoa học Xã hội và Nhân văn</v>
          </cell>
          <cell r="I410" t="str">
            <v>Khoa Du lịch và Công tác xã hội</v>
          </cell>
          <cell r="J410" t="str">
            <v>Nữ</v>
          </cell>
          <cell r="K410">
            <v>1984</v>
          </cell>
          <cell r="L410">
            <v>31041</v>
          </cell>
          <cell r="M410">
            <v>38</v>
          </cell>
          <cell r="N410" t="str">
            <v>Kinh</v>
          </cell>
          <cell r="O410">
            <v>39755</v>
          </cell>
          <cell r="P410">
            <v>40360</v>
          </cell>
          <cell r="Q410" t="str">
            <v>Trường Đại học Vinh</v>
          </cell>
          <cell r="R410" t="str">
            <v>BC</v>
          </cell>
          <cell r="S410">
            <v>0</v>
          </cell>
          <cell r="T410">
            <v>0</v>
          </cell>
          <cell r="U410">
            <v>0</v>
          </cell>
          <cell r="V410" t="str">
            <v>V.07.01.03</v>
          </cell>
          <cell r="W410" t="str">
            <v>Giảng viên (hạng III)</v>
          </cell>
          <cell r="X410">
            <v>0</v>
          </cell>
          <cell r="Y410">
            <v>0</v>
          </cell>
          <cell r="Z410">
            <v>0</v>
          </cell>
          <cell r="AA410">
            <v>4</v>
          </cell>
          <cell r="AB410">
            <v>0</v>
          </cell>
          <cell r="AC410">
            <v>3.66</v>
          </cell>
          <cell r="AD410">
            <v>0</v>
          </cell>
          <cell r="AE410">
            <v>0</v>
          </cell>
          <cell r="AF410">
            <v>0</v>
          </cell>
          <cell r="AG410">
            <v>0</v>
          </cell>
          <cell r="AH410" t="e">
            <v>#VALUE!</v>
          </cell>
          <cell r="AI410">
            <v>0</v>
          </cell>
          <cell r="AJ410">
            <v>0</v>
          </cell>
          <cell r="AK410">
            <v>0</v>
          </cell>
          <cell r="AL410">
            <v>0</v>
          </cell>
          <cell r="AM410">
            <v>0</v>
          </cell>
          <cell r="AN410">
            <v>0</v>
          </cell>
          <cell r="AO410">
            <v>12</v>
          </cell>
          <cell r="AP410">
            <v>0</v>
          </cell>
          <cell r="AQ410">
            <v>0</v>
          </cell>
          <cell r="AR410">
            <v>0</v>
          </cell>
          <cell r="AS410">
            <v>0</v>
          </cell>
          <cell r="AT410">
            <v>0.43920000000000003</v>
          </cell>
          <cell r="AU410">
            <v>4.0991999999999997</v>
          </cell>
          <cell r="AV410">
            <v>25</v>
          </cell>
          <cell r="AW410">
            <v>0</v>
          </cell>
          <cell r="AX410">
            <v>0</v>
          </cell>
        </row>
        <row r="411">
          <cell r="F411">
            <v>1472</v>
          </cell>
          <cell r="G411" t="str">
            <v>51010000193332</v>
          </cell>
          <cell r="H411" t="str">
            <v>Trường Khoa học Xã hội và Nhân văn</v>
          </cell>
          <cell r="I411" t="str">
            <v>Khoa Du lịch và Công tác xã hội</v>
          </cell>
          <cell r="J411" t="str">
            <v>Nam</v>
          </cell>
          <cell r="K411">
            <v>1979</v>
          </cell>
          <cell r="L411">
            <v>29100</v>
          </cell>
          <cell r="M411">
            <v>43</v>
          </cell>
          <cell r="N411" t="str">
            <v>Kinh</v>
          </cell>
          <cell r="O411">
            <v>40210</v>
          </cell>
          <cell r="P411">
            <v>40969</v>
          </cell>
          <cell r="Q411" t="str">
            <v>Trường Đại học Vinh</v>
          </cell>
          <cell r="R411" t="str">
            <v>BC</v>
          </cell>
          <cell r="S411">
            <v>0</v>
          </cell>
          <cell r="T411">
            <v>0</v>
          </cell>
          <cell r="U411">
            <v>0</v>
          </cell>
          <cell r="V411" t="str">
            <v>V.07.01.03</v>
          </cell>
          <cell r="W411" t="str">
            <v>Giảng viên (hạng III)</v>
          </cell>
          <cell r="X411">
            <v>0</v>
          </cell>
          <cell r="Y411">
            <v>0</v>
          </cell>
          <cell r="Z411" t="str">
            <v>Phó Bí thư CB</v>
          </cell>
          <cell r="AA411">
            <v>4</v>
          </cell>
          <cell r="AB411">
            <v>0</v>
          </cell>
          <cell r="AC411">
            <v>3.33</v>
          </cell>
          <cell r="AD411">
            <v>0</v>
          </cell>
          <cell r="AE411">
            <v>0</v>
          </cell>
          <cell r="AF411">
            <v>0</v>
          </cell>
          <cell r="AG411">
            <v>0</v>
          </cell>
          <cell r="AH411" t="e">
            <v>#VALUE!</v>
          </cell>
          <cell r="AI411">
            <v>0</v>
          </cell>
          <cell r="AJ411">
            <v>0</v>
          </cell>
          <cell r="AK411">
            <v>0</v>
          </cell>
          <cell r="AL411">
            <v>0</v>
          </cell>
          <cell r="AM411">
            <v>0</v>
          </cell>
          <cell r="AN411">
            <v>0</v>
          </cell>
          <cell r="AO411">
            <v>10</v>
          </cell>
          <cell r="AP411">
            <v>11</v>
          </cell>
          <cell r="AQ411" t="str">
            <v>1678/QĐ-ĐHV</v>
          </cell>
          <cell r="AR411">
            <v>44593</v>
          </cell>
          <cell r="AS411">
            <v>44593</v>
          </cell>
          <cell r="AT411">
            <v>0.33299999999999996</v>
          </cell>
          <cell r="AU411">
            <v>3.6630000000000003</v>
          </cell>
          <cell r="AV411">
            <v>25</v>
          </cell>
          <cell r="AW411">
            <v>0</v>
          </cell>
          <cell r="AX411">
            <v>0</v>
          </cell>
        </row>
        <row r="412">
          <cell r="F412">
            <v>2473</v>
          </cell>
          <cell r="G412" t="str">
            <v>51010000525643</v>
          </cell>
          <cell r="H412" t="str">
            <v>Trường Khoa học Xã hội và Nhân văn</v>
          </cell>
          <cell r="I412" t="str">
            <v>Khoa Du lịch và Công tác xã hội</v>
          </cell>
          <cell r="J412" t="str">
            <v>Nữ</v>
          </cell>
          <cell r="K412">
            <v>1987</v>
          </cell>
          <cell r="L412">
            <v>32012</v>
          </cell>
          <cell r="M412">
            <v>35</v>
          </cell>
          <cell r="N412" t="str">
            <v>Kinh</v>
          </cell>
          <cell r="O412">
            <v>42491</v>
          </cell>
          <cell r="P412">
            <v>0</v>
          </cell>
          <cell r="Q412">
            <v>0</v>
          </cell>
          <cell r="R412" t="str">
            <v>BC</v>
          </cell>
          <cell r="S412">
            <v>0</v>
          </cell>
          <cell r="T412">
            <v>0</v>
          </cell>
          <cell r="U412">
            <v>0</v>
          </cell>
          <cell r="V412" t="str">
            <v>V.07.01.03</v>
          </cell>
          <cell r="W412" t="str">
            <v>Giảng viên (hạng III)</v>
          </cell>
          <cell r="X412">
            <v>0</v>
          </cell>
          <cell r="Y412">
            <v>0</v>
          </cell>
          <cell r="Z412" t="str">
            <v>Chủ tịch CĐBP</v>
          </cell>
          <cell r="AA412">
            <v>4.5</v>
          </cell>
          <cell r="AB412">
            <v>0</v>
          </cell>
          <cell r="AC412">
            <v>3.33</v>
          </cell>
          <cell r="AD412">
            <v>0</v>
          </cell>
          <cell r="AE412">
            <v>0</v>
          </cell>
          <cell r="AF412">
            <v>0</v>
          </cell>
          <cell r="AG412">
            <v>0</v>
          </cell>
          <cell r="AH412" t="e">
            <v>#VALUE!</v>
          </cell>
          <cell r="AI412">
            <v>0</v>
          </cell>
          <cell r="AJ412">
            <v>0</v>
          </cell>
          <cell r="AK412">
            <v>0</v>
          </cell>
          <cell r="AL412">
            <v>0</v>
          </cell>
          <cell r="AM412">
            <v>0</v>
          </cell>
          <cell r="AN412">
            <v>0</v>
          </cell>
          <cell r="AO412">
            <v>11</v>
          </cell>
          <cell r="AP412">
            <v>0</v>
          </cell>
          <cell r="AQ412">
            <v>0</v>
          </cell>
          <cell r="AR412">
            <v>0</v>
          </cell>
          <cell r="AS412">
            <v>0</v>
          </cell>
          <cell r="AT412">
            <v>0.36630000000000001</v>
          </cell>
          <cell r="AU412">
            <v>3.6962999999999999</v>
          </cell>
          <cell r="AV412">
            <v>25</v>
          </cell>
          <cell r="AW412">
            <v>0</v>
          </cell>
          <cell r="AX412">
            <v>0</v>
          </cell>
        </row>
        <row r="413">
          <cell r="F413">
            <v>1473</v>
          </cell>
          <cell r="G413" t="str">
            <v>51010000193572</v>
          </cell>
          <cell r="H413" t="str">
            <v>Trường Khoa học Xã hội và Nhân văn</v>
          </cell>
          <cell r="I413" t="str">
            <v>Khoa Du lịch và Công tác xã hội</v>
          </cell>
          <cell r="J413" t="str">
            <v>Nữ</v>
          </cell>
          <cell r="K413">
            <v>1983</v>
          </cell>
          <cell r="L413">
            <v>30661</v>
          </cell>
          <cell r="M413">
            <v>39</v>
          </cell>
          <cell r="N413" t="str">
            <v>Kinh</v>
          </cell>
          <cell r="O413">
            <v>39755</v>
          </cell>
          <cell r="P413">
            <v>40360</v>
          </cell>
          <cell r="Q413" t="str">
            <v>Trường Đại học Vinh</v>
          </cell>
          <cell r="R413" t="str">
            <v>BC</v>
          </cell>
          <cell r="S413">
            <v>0</v>
          </cell>
          <cell r="T413">
            <v>0</v>
          </cell>
          <cell r="U413">
            <v>0</v>
          </cell>
          <cell r="V413" t="str">
            <v>V.07.01.03</v>
          </cell>
          <cell r="W413" t="str">
            <v>Giảng viên (hạng III)</v>
          </cell>
          <cell r="X413">
            <v>0</v>
          </cell>
          <cell r="Y413">
            <v>0</v>
          </cell>
          <cell r="Z413">
            <v>0</v>
          </cell>
          <cell r="AA413">
            <v>4</v>
          </cell>
          <cell r="AB413">
            <v>0</v>
          </cell>
          <cell r="AC413">
            <v>3.66</v>
          </cell>
          <cell r="AD413">
            <v>0</v>
          </cell>
          <cell r="AE413">
            <v>0</v>
          </cell>
          <cell r="AF413">
            <v>0</v>
          </cell>
          <cell r="AG413">
            <v>0</v>
          </cell>
          <cell r="AH413" t="e">
            <v>#VALUE!</v>
          </cell>
          <cell r="AI413">
            <v>0</v>
          </cell>
          <cell r="AJ413">
            <v>0</v>
          </cell>
          <cell r="AK413">
            <v>0</v>
          </cell>
          <cell r="AL413">
            <v>0</v>
          </cell>
          <cell r="AM413">
            <v>0</v>
          </cell>
          <cell r="AN413">
            <v>0</v>
          </cell>
          <cell r="AO413">
            <v>12</v>
          </cell>
          <cell r="AP413">
            <v>0</v>
          </cell>
          <cell r="AQ413">
            <v>0</v>
          </cell>
          <cell r="AR413">
            <v>0</v>
          </cell>
          <cell r="AS413">
            <v>0</v>
          </cell>
          <cell r="AT413">
            <v>0.43920000000000003</v>
          </cell>
          <cell r="AU413">
            <v>4.0991999999999997</v>
          </cell>
          <cell r="AV413">
            <v>25</v>
          </cell>
          <cell r="AW413">
            <v>0</v>
          </cell>
          <cell r="AX413">
            <v>0</v>
          </cell>
        </row>
        <row r="414">
          <cell r="F414">
            <v>1483</v>
          </cell>
          <cell r="G414" t="str">
            <v>51010000193545</v>
          </cell>
          <cell r="H414" t="str">
            <v>Trường Khoa học Xã hội và Nhân văn</v>
          </cell>
          <cell r="I414" t="str">
            <v>Khoa Du lịch và Công tác xã hội</v>
          </cell>
          <cell r="J414" t="str">
            <v>Nữ</v>
          </cell>
          <cell r="K414">
            <v>1986</v>
          </cell>
          <cell r="L414">
            <v>31727</v>
          </cell>
          <cell r="M414">
            <v>36</v>
          </cell>
          <cell r="N414" t="str">
            <v>Kinh</v>
          </cell>
          <cell r="O414">
            <v>40162</v>
          </cell>
          <cell r="P414">
            <v>40969</v>
          </cell>
          <cell r="Q414" t="str">
            <v>Trường Đại học Vinh</v>
          </cell>
          <cell r="R414" t="str">
            <v>BC</v>
          </cell>
          <cell r="S414">
            <v>0</v>
          </cell>
          <cell r="T414">
            <v>0</v>
          </cell>
          <cell r="U414">
            <v>0</v>
          </cell>
          <cell r="V414" t="str">
            <v>V.07.01.03</v>
          </cell>
          <cell r="W414" t="str">
            <v>Giảng viên (hạng III)</v>
          </cell>
          <cell r="X414">
            <v>0</v>
          </cell>
          <cell r="Y414">
            <v>0</v>
          </cell>
          <cell r="Z414" t="str">
            <v>TL ĐTTT</v>
          </cell>
          <cell r="AA414">
            <v>4</v>
          </cell>
          <cell r="AB414">
            <v>0</v>
          </cell>
          <cell r="AC414">
            <v>3.33</v>
          </cell>
          <cell r="AD414">
            <v>0</v>
          </cell>
          <cell r="AE414">
            <v>0</v>
          </cell>
          <cell r="AF414">
            <v>0</v>
          </cell>
          <cell r="AG414">
            <v>0</v>
          </cell>
          <cell r="AH414" t="e">
            <v>#VALUE!</v>
          </cell>
          <cell r="AI414">
            <v>0</v>
          </cell>
          <cell r="AJ414">
            <v>0</v>
          </cell>
          <cell r="AK414">
            <v>0</v>
          </cell>
          <cell r="AL414">
            <v>0</v>
          </cell>
          <cell r="AM414">
            <v>0</v>
          </cell>
          <cell r="AN414">
            <v>0</v>
          </cell>
          <cell r="AO414">
            <v>11</v>
          </cell>
          <cell r="AP414">
            <v>0</v>
          </cell>
          <cell r="AQ414">
            <v>0</v>
          </cell>
          <cell r="AR414">
            <v>0</v>
          </cell>
          <cell r="AS414">
            <v>0</v>
          </cell>
          <cell r="AT414">
            <v>0.36630000000000001</v>
          </cell>
          <cell r="AU414">
            <v>3.6962999999999999</v>
          </cell>
          <cell r="AV414">
            <v>25</v>
          </cell>
          <cell r="AW414">
            <v>0</v>
          </cell>
          <cell r="AX414">
            <v>0</v>
          </cell>
        </row>
        <row r="415">
          <cell r="F415">
            <v>1471</v>
          </cell>
          <cell r="G415" t="str">
            <v>51010000193466</v>
          </cell>
          <cell r="H415" t="str">
            <v>Trường Khoa học Xã hội và Nhân văn</v>
          </cell>
          <cell r="I415" t="str">
            <v>Khoa Du lịch và Công tác xã hội</v>
          </cell>
          <cell r="J415" t="str">
            <v>Nữ</v>
          </cell>
          <cell r="K415">
            <v>1978</v>
          </cell>
          <cell r="L415">
            <v>28828</v>
          </cell>
          <cell r="M415">
            <v>44</v>
          </cell>
          <cell r="N415" t="str">
            <v>Kinh</v>
          </cell>
          <cell r="O415">
            <v>37408</v>
          </cell>
          <cell r="P415">
            <v>37708</v>
          </cell>
          <cell r="Q415" t="str">
            <v>Trường Đại học Vinh</v>
          </cell>
          <cell r="R415" t="str">
            <v>BC</v>
          </cell>
          <cell r="S415">
            <v>0</v>
          </cell>
          <cell r="T415">
            <v>0</v>
          </cell>
          <cell r="U415">
            <v>0</v>
          </cell>
          <cell r="V415" t="str">
            <v>V.07.01.02</v>
          </cell>
          <cell r="W415" t="str">
            <v>Giảng viên chính (hạng II)</v>
          </cell>
          <cell r="X415">
            <v>0</v>
          </cell>
          <cell r="Y415">
            <v>0</v>
          </cell>
          <cell r="Z415">
            <v>0</v>
          </cell>
          <cell r="AA415">
            <v>5</v>
          </cell>
          <cell r="AB415">
            <v>0</v>
          </cell>
          <cell r="AC415">
            <v>4.74</v>
          </cell>
          <cell r="AD415">
            <v>0</v>
          </cell>
          <cell r="AE415">
            <v>0</v>
          </cell>
          <cell r="AF415">
            <v>0</v>
          </cell>
          <cell r="AG415">
            <v>0</v>
          </cell>
          <cell r="AH415" t="e">
            <v>#VALUE!</v>
          </cell>
          <cell r="AI415">
            <v>0</v>
          </cell>
          <cell r="AJ415">
            <v>0</v>
          </cell>
          <cell r="AK415">
            <v>0</v>
          </cell>
          <cell r="AL415">
            <v>0</v>
          </cell>
          <cell r="AM415">
            <v>0</v>
          </cell>
          <cell r="AN415">
            <v>0</v>
          </cell>
          <cell r="AO415">
            <v>18</v>
          </cell>
          <cell r="AP415">
            <v>19</v>
          </cell>
          <cell r="AQ415" t="str">
            <v>1678/QĐ-ĐHV</v>
          </cell>
          <cell r="AR415">
            <v>44713</v>
          </cell>
          <cell r="AS415">
            <v>44713</v>
          </cell>
          <cell r="AT415">
            <v>0.85320000000000007</v>
          </cell>
          <cell r="AU415">
            <v>5.5932000000000004</v>
          </cell>
          <cell r="AV415">
            <v>40</v>
          </cell>
          <cell r="AW415">
            <v>0</v>
          </cell>
          <cell r="AX415">
            <v>0</v>
          </cell>
        </row>
        <row r="416">
          <cell r="F416">
            <v>2543</v>
          </cell>
          <cell r="G416" t="str">
            <v>51010001178387</v>
          </cell>
          <cell r="H416" t="str">
            <v>Trường Khoa học Xã hội và Nhân văn</v>
          </cell>
          <cell r="I416" t="str">
            <v>Khoa Luật học</v>
          </cell>
          <cell r="J416" t="str">
            <v>Nữ</v>
          </cell>
          <cell r="K416">
            <v>1995</v>
          </cell>
          <cell r="L416">
            <v>34941</v>
          </cell>
          <cell r="M416">
            <v>27</v>
          </cell>
          <cell r="N416" t="str">
            <v>Kinh</v>
          </cell>
          <cell r="O416">
            <v>43070</v>
          </cell>
          <cell r="P416">
            <v>43966</v>
          </cell>
          <cell r="Q416" t="str">
            <v>Trường Đại học Vinh</v>
          </cell>
          <cell r="R416" t="str">
            <v>BC</v>
          </cell>
          <cell r="S416">
            <v>0</v>
          </cell>
          <cell r="T416">
            <v>0</v>
          </cell>
          <cell r="U416">
            <v>0</v>
          </cell>
          <cell r="V416" t="str">
            <v>V.07.01.03</v>
          </cell>
          <cell r="W416" t="str">
            <v>Giảng viên (hạng III)</v>
          </cell>
          <cell r="X416">
            <v>0</v>
          </cell>
          <cell r="Y416">
            <v>0</v>
          </cell>
          <cell r="Z416" t="str">
            <v>CVHT</v>
          </cell>
          <cell r="AA416">
            <v>4</v>
          </cell>
          <cell r="AB416">
            <v>0</v>
          </cell>
          <cell r="AC416">
            <v>2.67</v>
          </cell>
          <cell r="AD416">
            <v>0</v>
          </cell>
          <cell r="AE416">
            <v>0</v>
          </cell>
          <cell r="AF416">
            <v>0</v>
          </cell>
          <cell r="AG416">
            <v>0</v>
          </cell>
          <cell r="AH416" t="e">
            <v>#VALUE!</v>
          </cell>
          <cell r="AI416">
            <v>0</v>
          </cell>
          <cell r="AJ416">
            <v>0</v>
          </cell>
          <cell r="AK416">
            <v>0</v>
          </cell>
          <cell r="AL416">
            <v>0</v>
          </cell>
          <cell r="AM416">
            <v>0</v>
          </cell>
          <cell r="AN416">
            <v>0</v>
          </cell>
          <cell r="AO416">
            <v>0</v>
          </cell>
          <cell r="AP416">
            <v>0</v>
          </cell>
          <cell r="AQ416">
            <v>0</v>
          </cell>
          <cell r="AR416">
            <v>0</v>
          </cell>
          <cell r="AS416">
            <v>0</v>
          </cell>
          <cell r="AT416">
            <v>0</v>
          </cell>
          <cell r="AU416">
            <v>2.67</v>
          </cell>
          <cell r="AV416">
            <v>0</v>
          </cell>
          <cell r="AW416">
            <v>0</v>
          </cell>
          <cell r="AX416">
            <v>0</v>
          </cell>
        </row>
        <row r="417">
          <cell r="F417">
            <v>1298</v>
          </cell>
          <cell r="G417" t="str">
            <v>51010000223600</v>
          </cell>
          <cell r="H417" t="str">
            <v>Trường Khoa học Xã hội và Nhân văn</v>
          </cell>
          <cell r="I417" t="str">
            <v>Khoa Luật học</v>
          </cell>
          <cell r="J417" t="str">
            <v>Nữ</v>
          </cell>
          <cell r="K417">
            <v>1984</v>
          </cell>
          <cell r="L417">
            <v>30971</v>
          </cell>
          <cell r="M417">
            <v>38</v>
          </cell>
          <cell r="N417" t="str">
            <v>Kinh</v>
          </cell>
          <cell r="O417">
            <v>40360</v>
          </cell>
          <cell r="P417">
            <v>41334</v>
          </cell>
          <cell r="Q417" t="str">
            <v>Trường Đại học Vinh</v>
          </cell>
          <cell r="R417" t="str">
            <v>BC</v>
          </cell>
          <cell r="S417">
            <v>0</v>
          </cell>
          <cell r="T417">
            <v>0</v>
          </cell>
          <cell r="U417">
            <v>0</v>
          </cell>
          <cell r="V417" t="str">
            <v>V.07.01.03</v>
          </cell>
          <cell r="W417" t="str">
            <v>Giảng viên (hạng III)</v>
          </cell>
          <cell r="X417">
            <v>0</v>
          </cell>
          <cell r="Y417">
            <v>0</v>
          </cell>
          <cell r="Z417" t="str">
            <v>Phó Chủ tịch CĐ Trường thuộc+ Chủ tịch CĐBP</v>
          </cell>
          <cell r="AA417">
            <v>5</v>
          </cell>
          <cell r="AB417">
            <v>0</v>
          </cell>
          <cell r="AC417">
            <v>3.33</v>
          </cell>
          <cell r="AD417">
            <v>0</v>
          </cell>
          <cell r="AE417">
            <v>0</v>
          </cell>
          <cell r="AF417">
            <v>0</v>
          </cell>
          <cell r="AG417">
            <v>0</v>
          </cell>
          <cell r="AH417" t="e">
            <v>#VALUE!</v>
          </cell>
          <cell r="AI417">
            <v>0</v>
          </cell>
          <cell r="AJ417">
            <v>0</v>
          </cell>
          <cell r="AK417">
            <v>0</v>
          </cell>
          <cell r="AL417">
            <v>0</v>
          </cell>
          <cell r="AM417">
            <v>0</v>
          </cell>
          <cell r="AN417">
            <v>0</v>
          </cell>
          <cell r="AO417">
            <v>10</v>
          </cell>
          <cell r="AP417">
            <v>0</v>
          </cell>
          <cell r="AQ417">
            <v>0</v>
          </cell>
          <cell r="AR417">
            <v>0</v>
          </cell>
          <cell r="AS417">
            <v>0</v>
          </cell>
          <cell r="AT417">
            <v>0.33299999999999996</v>
          </cell>
          <cell r="AU417">
            <v>3.6630000000000003</v>
          </cell>
          <cell r="AV417">
            <v>25</v>
          </cell>
          <cell r="AW417">
            <v>0</v>
          </cell>
          <cell r="AX417">
            <v>0</v>
          </cell>
        </row>
        <row r="418">
          <cell r="F418">
            <v>2353</v>
          </cell>
          <cell r="G418" t="str">
            <v>51010000625923</v>
          </cell>
          <cell r="H418" t="str">
            <v>Trường Khoa học Xã hội và Nhân văn</v>
          </cell>
          <cell r="I418" t="str">
            <v>Khoa Luật học</v>
          </cell>
          <cell r="J418" t="str">
            <v>Nữ</v>
          </cell>
          <cell r="K418">
            <v>1989</v>
          </cell>
          <cell r="L418">
            <v>32669</v>
          </cell>
          <cell r="M418">
            <v>33</v>
          </cell>
          <cell r="N418" t="str">
            <v>Kinh</v>
          </cell>
          <cell r="O418">
            <v>42012</v>
          </cell>
          <cell r="P418">
            <v>42887</v>
          </cell>
          <cell r="Q418" t="str">
            <v>Trường Đại học Vinh</v>
          </cell>
          <cell r="R418" t="str">
            <v>BC</v>
          </cell>
          <cell r="S418">
            <v>0</v>
          </cell>
          <cell r="T418">
            <v>0</v>
          </cell>
          <cell r="U418">
            <v>0</v>
          </cell>
          <cell r="V418" t="str">
            <v>V.07.01.03</v>
          </cell>
          <cell r="W418" t="str">
            <v>Giảng viên (hạng III)</v>
          </cell>
          <cell r="X418">
            <v>0</v>
          </cell>
          <cell r="Y418">
            <v>0</v>
          </cell>
          <cell r="Z418">
            <v>0</v>
          </cell>
          <cell r="AA418">
            <v>4</v>
          </cell>
          <cell r="AB418">
            <v>0</v>
          </cell>
          <cell r="AC418">
            <v>3</v>
          </cell>
          <cell r="AD418">
            <v>0</v>
          </cell>
          <cell r="AE418">
            <v>0</v>
          </cell>
          <cell r="AF418">
            <v>0</v>
          </cell>
          <cell r="AG418">
            <v>0</v>
          </cell>
          <cell r="AH418" t="e">
            <v>#VALUE!</v>
          </cell>
          <cell r="AI418">
            <v>0</v>
          </cell>
          <cell r="AJ418">
            <v>0</v>
          </cell>
          <cell r="AK418">
            <v>0</v>
          </cell>
          <cell r="AL418">
            <v>0</v>
          </cell>
          <cell r="AM418">
            <v>0</v>
          </cell>
          <cell r="AN418">
            <v>0</v>
          </cell>
          <cell r="AO418">
            <v>6</v>
          </cell>
          <cell r="AP418">
            <v>0</v>
          </cell>
          <cell r="AQ418">
            <v>0</v>
          </cell>
          <cell r="AR418">
            <v>0</v>
          </cell>
          <cell r="AS418">
            <v>0</v>
          </cell>
          <cell r="AT418">
            <v>0.18</v>
          </cell>
          <cell r="AU418">
            <v>3.18</v>
          </cell>
          <cell r="AV418">
            <v>25</v>
          </cell>
          <cell r="AW418">
            <v>0</v>
          </cell>
          <cell r="AX418">
            <v>0</v>
          </cell>
        </row>
        <row r="419">
          <cell r="F419">
            <v>1303</v>
          </cell>
          <cell r="G419" t="str">
            <v>51010000251656</v>
          </cell>
          <cell r="H419" t="str">
            <v>Trường Khoa học Xã hội và Nhân văn</v>
          </cell>
          <cell r="I419" t="str">
            <v>Khoa Luật học</v>
          </cell>
          <cell r="J419" t="str">
            <v>Nữ</v>
          </cell>
          <cell r="K419">
            <v>1988</v>
          </cell>
          <cell r="L419">
            <v>32225</v>
          </cell>
          <cell r="M419">
            <v>34</v>
          </cell>
          <cell r="N419" t="str">
            <v>Kinh</v>
          </cell>
          <cell r="O419">
            <v>40544</v>
          </cell>
          <cell r="P419">
            <v>42887</v>
          </cell>
          <cell r="Q419" t="str">
            <v>Trường Đại học Vinh</v>
          </cell>
          <cell r="R419" t="str">
            <v>BC</v>
          </cell>
          <cell r="S419">
            <v>0</v>
          </cell>
          <cell r="T419">
            <v>0</v>
          </cell>
          <cell r="U419">
            <v>0</v>
          </cell>
          <cell r="V419" t="str">
            <v>V.07.01.03</v>
          </cell>
          <cell r="W419" t="str">
            <v>Giảng viên (hạng III)</v>
          </cell>
          <cell r="X419">
            <v>0</v>
          </cell>
          <cell r="Y419">
            <v>0</v>
          </cell>
          <cell r="Z419">
            <v>0</v>
          </cell>
          <cell r="AA419">
            <v>4</v>
          </cell>
          <cell r="AB419">
            <v>0</v>
          </cell>
          <cell r="AC419">
            <v>3.33</v>
          </cell>
          <cell r="AD419">
            <v>0</v>
          </cell>
          <cell r="AE419">
            <v>0</v>
          </cell>
          <cell r="AF419">
            <v>0</v>
          </cell>
          <cell r="AG419">
            <v>0</v>
          </cell>
          <cell r="AH419" t="e">
            <v>#VALUE!</v>
          </cell>
          <cell r="AI419">
            <v>0</v>
          </cell>
          <cell r="AJ419">
            <v>0</v>
          </cell>
          <cell r="AK419">
            <v>0</v>
          </cell>
          <cell r="AL419">
            <v>0</v>
          </cell>
          <cell r="AM419">
            <v>0</v>
          </cell>
          <cell r="AN419">
            <v>0</v>
          </cell>
          <cell r="AO419">
            <v>8</v>
          </cell>
          <cell r="AP419">
            <v>0</v>
          </cell>
          <cell r="AQ419">
            <v>0</v>
          </cell>
          <cell r="AR419">
            <v>0</v>
          </cell>
          <cell r="AS419">
            <v>0</v>
          </cell>
          <cell r="AT419">
            <v>0.26640000000000003</v>
          </cell>
          <cell r="AU419">
            <v>3.5964</v>
          </cell>
          <cell r="AV419">
            <v>0</v>
          </cell>
          <cell r="AW419">
            <v>0</v>
          </cell>
          <cell r="AX419">
            <v>0</v>
          </cell>
        </row>
        <row r="420">
          <cell r="F420">
            <v>1304</v>
          </cell>
          <cell r="G420" t="str">
            <v>51010000188587</v>
          </cell>
          <cell r="H420" t="str">
            <v>Trường Khoa học Xã hội và Nhân văn</v>
          </cell>
          <cell r="I420" t="str">
            <v>Khoa Luật học</v>
          </cell>
          <cell r="J420" t="str">
            <v>Nam</v>
          </cell>
          <cell r="K420">
            <v>1971</v>
          </cell>
          <cell r="L420">
            <v>26134</v>
          </cell>
          <cell r="M420">
            <v>51</v>
          </cell>
          <cell r="N420" t="str">
            <v>Kinh</v>
          </cell>
          <cell r="O420">
            <v>34213</v>
          </cell>
          <cell r="P420">
            <v>34213</v>
          </cell>
          <cell r="Q420" t="str">
            <v>Trường Đại học Sư phạm Vinh</v>
          </cell>
          <cell r="R420" t="str">
            <v>BC</v>
          </cell>
          <cell r="S420">
            <v>0</v>
          </cell>
          <cell r="T420">
            <v>0</v>
          </cell>
          <cell r="U420">
            <v>0</v>
          </cell>
          <cell r="V420" t="str">
            <v>V.07.01.02</v>
          </cell>
          <cell r="W420" t="str">
            <v>Giảng viên chính (hạng II)</v>
          </cell>
          <cell r="X420" t="str">
            <v>Hiệu trưởng trường thuộc</v>
          </cell>
          <cell r="Y420">
            <v>0</v>
          </cell>
          <cell r="Z420" t="str">
            <v>Bí thư Đảng bộ BP</v>
          </cell>
          <cell r="AA420">
            <v>7.5</v>
          </cell>
          <cell r="AB420">
            <v>0.6</v>
          </cell>
          <cell r="AC420">
            <v>5.76</v>
          </cell>
          <cell r="AD420">
            <v>0</v>
          </cell>
          <cell r="AE420">
            <v>0</v>
          </cell>
          <cell r="AF420">
            <v>0</v>
          </cell>
          <cell r="AG420">
            <v>0</v>
          </cell>
          <cell r="AH420" t="e">
            <v>#VALUE!</v>
          </cell>
          <cell r="AI420">
            <v>0</v>
          </cell>
          <cell r="AJ420">
            <v>0</v>
          </cell>
          <cell r="AK420">
            <v>0</v>
          </cell>
          <cell r="AL420">
            <v>0</v>
          </cell>
          <cell r="AM420">
            <v>0</v>
          </cell>
          <cell r="AN420">
            <v>0</v>
          </cell>
          <cell r="AO420">
            <v>24</v>
          </cell>
          <cell r="AP420">
            <v>0</v>
          </cell>
          <cell r="AQ420">
            <v>0</v>
          </cell>
          <cell r="AR420">
            <v>0</v>
          </cell>
          <cell r="AS420">
            <v>0</v>
          </cell>
          <cell r="AT420">
            <v>1.5263999999999998</v>
          </cell>
          <cell r="AU420">
            <v>7.8863999999999992</v>
          </cell>
          <cell r="AV420">
            <v>45</v>
          </cell>
          <cell r="AW420">
            <v>0</v>
          </cell>
          <cell r="AX420">
            <v>0.1</v>
          </cell>
        </row>
        <row r="421">
          <cell r="F421">
            <v>1307</v>
          </cell>
          <cell r="G421" t="str">
            <v>51010000194566</v>
          </cell>
          <cell r="H421" t="str">
            <v>Trường Khoa học Xã hội và Nhân văn</v>
          </cell>
          <cell r="I421" t="str">
            <v>Khoa Luật học</v>
          </cell>
          <cell r="J421" t="str">
            <v>Nam</v>
          </cell>
          <cell r="K421">
            <v>1984</v>
          </cell>
          <cell r="L421">
            <v>30976</v>
          </cell>
          <cell r="M421">
            <v>38</v>
          </cell>
          <cell r="N421" t="str">
            <v>Kinh</v>
          </cell>
          <cell r="O421">
            <v>39925</v>
          </cell>
          <cell r="P421">
            <v>40360</v>
          </cell>
          <cell r="Q421" t="str">
            <v>Trường Đại học Vinh</v>
          </cell>
          <cell r="R421" t="str">
            <v>BC</v>
          </cell>
          <cell r="S421">
            <v>0</v>
          </cell>
          <cell r="T421">
            <v>0</v>
          </cell>
          <cell r="U421">
            <v>0</v>
          </cell>
          <cell r="V421" t="str">
            <v>V.07.01.03</v>
          </cell>
          <cell r="W421" t="str">
            <v>Giảng viên (hạng III)</v>
          </cell>
          <cell r="X421">
            <v>0</v>
          </cell>
          <cell r="Y421" t="str">
            <v>Trưởng khoa</v>
          </cell>
          <cell r="Z421" t="str">
            <v>Bí thư CB</v>
          </cell>
          <cell r="AA421">
            <v>5.5</v>
          </cell>
          <cell r="AB421">
            <v>0.5</v>
          </cell>
          <cell r="AC421">
            <v>3.33</v>
          </cell>
          <cell r="AD421">
            <v>3.66</v>
          </cell>
          <cell r="AE421" t="str">
            <v>1679/QĐ-ĐHV</v>
          </cell>
          <cell r="AF421">
            <v>44673</v>
          </cell>
          <cell r="AG421">
            <v>44682</v>
          </cell>
          <cell r="AH421" t="e">
            <v>#VALUE!</v>
          </cell>
          <cell r="AI421">
            <v>0</v>
          </cell>
          <cell r="AJ421">
            <v>0</v>
          </cell>
          <cell r="AK421">
            <v>0</v>
          </cell>
          <cell r="AL421">
            <v>0</v>
          </cell>
          <cell r="AM421">
            <v>0</v>
          </cell>
          <cell r="AN421">
            <v>0</v>
          </cell>
          <cell r="AO421">
            <v>11</v>
          </cell>
          <cell r="AP421">
            <v>12</v>
          </cell>
          <cell r="AQ421" t="str">
            <v>1678/QĐ-ĐHV</v>
          </cell>
          <cell r="AR421">
            <v>44673</v>
          </cell>
          <cell r="AS421">
            <v>44682</v>
          </cell>
          <cell r="AT421">
            <v>0.42130000000000001</v>
          </cell>
          <cell r="AU421">
            <v>4.2513000000000005</v>
          </cell>
          <cell r="AV421">
            <v>25</v>
          </cell>
          <cell r="AW421">
            <v>0</v>
          </cell>
          <cell r="AX421">
            <v>0</v>
          </cell>
        </row>
        <row r="422">
          <cell r="F422">
            <v>2544</v>
          </cell>
          <cell r="G422" t="str">
            <v>51010001181640</v>
          </cell>
          <cell r="H422" t="str">
            <v>Trường Khoa học Xã hội và Nhân văn</v>
          </cell>
          <cell r="I422" t="str">
            <v>Khoa Luật học</v>
          </cell>
          <cell r="J422" t="str">
            <v>Nữ</v>
          </cell>
          <cell r="K422">
            <v>1987</v>
          </cell>
          <cell r="L422">
            <v>31898</v>
          </cell>
          <cell r="M422">
            <v>35</v>
          </cell>
          <cell r="N422" t="str">
            <v>Kinh</v>
          </cell>
          <cell r="O422">
            <v>43070</v>
          </cell>
          <cell r="P422">
            <v>43966</v>
          </cell>
          <cell r="Q422" t="str">
            <v>Trường Đại học Vinh</v>
          </cell>
          <cell r="R422" t="str">
            <v>BC</v>
          </cell>
          <cell r="S422">
            <v>0</v>
          </cell>
          <cell r="T422">
            <v>0</v>
          </cell>
          <cell r="U422">
            <v>0</v>
          </cell>
          <cell r="V422" t="str">
            <v>V.07.01.03</v>
          </cell>
          <cell r="W422" t="str">
            <v>Giảng viên (hạng III)</v>
          </cell>
          <cell r="X422">
            <v>0</v>
          </cell>
          <cell r="Y422">
            <v>0</v>
          </cell>
          <cell r="Z422" t="str">
            <v>Bí thư Đoàn cơ sở</v>
          </cell>
          <cell r="AA422">
            <v>5.5</v>
          </cell>
          <cell r="AB422">
            <v>0</v>
          </cell>
          <cell r="AC422">
            <v>2.67</v>
          </cell>
          <cell r="AD422">
            <v>0</v>
          </cell>
          <cell r="AE422">
            <v>0</v>
          </cell>
          <cell r="AF422">
            <v>0</v>
          </cell>
          <cell r="AG422">
            <v>0</v>
          </cell>
          <cell r="AH422" t="e">
            <v>#VALUE!</v>
          </cell>
          <cell r="AI422">
            <v>0</v>
          </cell>
          <cell r="AJ422">
            <v>0</v>
          </cell>
          <cell r="AK422">
            <v>0</v>
          </cell>
          <cell r="AL422">
            <v>0</v>
          </cell>
          <cell r="AM422">
            <v>0</v>
          </cell>
          <cell r="AN422">
            <v>0</v>
          </cell>
          <cell r="AO422">
            <v>0</v>
          </cell>
          <cell r="AP422">
            <v>0</v>
          </cell>
          <cell r="AQ422">
            <v>0</v>
          </cell>
          <cell r="AR422">
            <v>0</v>
          </cell>
          <cell r="AS422">
            <v>0</v>
          </cell>
          <cell r="AT422">
            <v>0</v>
          </cell>
          <cell r="AU422">
            <v>2.67</v>
          </cell>
          <cell r="AV422">
            <v>0</v>
          </cell>
          <cell r="AW422">
            <v>0</v>
          </cell>
          <cell r="AX422">
            <v>0</v>
          </cell>
        </row>
        <row r="423">
          <cell r="F423">
            <v>1306</v>
          </cell>
          <cell r="G423" t="str">
            <v>51010000188657</v>
          </cell>
          <cell r="H423" t="str">
            <v>Trường Khoa học Xã hội và Nhân văn</v>
          </cell>
          <cell r="I423" t="str">
            <v>Khoa Luật học</v>
          </cell>
          <cell r="J423" t="str">
            <v>Nữ</v>
          </cell>
          <cell r="K423">
            <v>1984</v>
          </cell>
          <cell r="L423">
            <v>30706</v>
          </cell>
          <cell r="M423">
            <v>38</v>
          </cell>
          <cell r="N423" t="str">
            <v>Kinh</v>
          </cell>
          <cell r="O423">
            <v>39630</v>
          </cell>
          <cell r="P423">
            <v>40360</v>
          </cell>
          <cell r="Q423" t="str">
            <v>Trường Đại học Vinh</v>
          </cell>
          <cell r="R423" t="str">
            <v>BC</v>
          </cell>
          <cell r="S423">
            <v>0</v>
          </cell>
          <cell r="T423">
            <v>0</v>
          </cell>
          <cell r="U423">
            <v>0</v>
          </cell>
          <cell r="V423" t="str">
            <v>V.07.01.03</v>
          </cell>
          <cell r="W423" t="str">
            <v>Giảng viên (hạng III)</v>
          </cell>
          <cell r="X423">
            <v>0</v>
          </cell>
          <cell r="Y423">
            <v>0</v>
          </cell>
          <cell r="Z423">
            <v>0</v>
          </cell>
          <cell r="AA423">
            <v>4</v>
          </cell>
          <cell r="AB423">
            <v>0</v>
          </cell>
          <cell r="AC423">
            <v>3.66</v>
          </cell>
          <cell r="AD423">
            <v>0</v>
          </cell>
          <cell r="AE423">
            <v>0</v>
          </cell>
          <cell r="AF423">
            <v>0</v>
          </cell>
          <cell r="AG423">
            <v>0</v>
          </cell>
          <cell r="AH423" t="e">
            <v>#VALUE!</v>
          </cell>
          <cell r="AI423">
            <v>0</v>
          </cell>
          <cell r="AJ423">
            <v>0</v>
          </cell>
          <cell r="AK423">
            <v>0</v>
          </cell>
          <cell r="AL423">
            <v>0</v>
          </cell>
          <cell r="AM423">
            <v>0</v>
          </cell>
          <cell r="AN423">
            <v>0</v>
          </cell>
          <cell r="AO423">
            <v>12</v>
          </cell>
          <cell r="AP423">
            <v>0</v>
          </cell>
          <cell r="AQ423">
            <v>0</v>
          </cell>
          <cell r="AR423">
            <v>0</v>
          </cell>
          <cell r="AS423">
            <v>0</v>
          </cell>
          <cell r="AT423">
            <v>0.43920000000000003</v>
          </cell>
          <cell r="AU423">
            <v>4.0991999999999997</v>
          </cell>
          <cell r="AV423">
            <v>25</v>
          </cell>
          <cell r="AW423">
            <v>0</v>
          </cell>
          <cell r="AX423">
            <v>0</v>
          </cell>
        </row>
        <row r="424">
          <cell r="F424">
            <v>2481</v>
          </cell>
          <cell r="G424" t="str">
            <v>51010000833115</v>
          </cell>
          <cell r="H424" t="str">
            <v>Trường Khoa học Xã hội và Nhân văn</v>
          </cell>
          <cell r="I424" t="str">
            <v>Khoa Luật học</v>
          </cell>
          <cell r="J424" t="str">
            <v>Nam</v>
          </cell>
          <cell r="K424">
            <v>1989</v>
          </cell>
          <cell r="L424">
            <v>32724</v>
          </cell>
          <cell r="M424">
            <v>33</v>
          </cell>
          <cell r="N424" t="str">
            <v>Kinh</v>
          </cell>
          <cell r="O424">
            <v>42522</v>
          </cell>
          <cell r="P424">
            <v>43824</v>
          </cell>
          <cell r="Q424" t="str">
            <v>Trường Đại học Vinh</v>
          </cell>
          <cell r="R424" t="str">
            <v>BC</v>
          </cell>
          <cell r="S424">
            <v>0</v>
          </cell>
          <cell r="T424">
            <v>0</v>
          </cell>
          <cell r="U424">
            <v>0</v>
          </cell>
          <cell r="V424" t="str">
            <v>V.07.01.03</v>
          </cell>
          <cell r="W424" t="str">
            <v>Giảng viên (hạng III)</v>
          </cell>
          <cell r="X424">
            <v>0</v>
          </cell>
          <cell r="Y424">
            <v>0</v>
          </cell>
          <cell r="Z424">
            <v>0</v>
          </cell>
          <cell r="AA424">
            <v>4</v>
          </cell>
          <cell r="AB424">
            <v>0</v>
          </cell>
          <cell r="AC424">
            <v>2.67</v>
          </cell>
          <cell r="AD424">
            <v>0</v>
          </cell>
          <cell r="AE424">
            <v>0</v>
          </cell>
          <cell r="AF424">
            <v>0</v>
          </cell>
          <cell r="AG424">
            <v>0</v>
          </cell>
          <cell r="AH424" t="e">
            <v>#VALUE!</v>
          </cell>
          <cell r="AI424">
            <v>0</v>
          </cell>
          <cell r="AJ424">
            <v>0</v>
          </cell>
          <cell r="AK424">
            <v>0</v>
          </cell>
          <cell r="AL424">
            <v>0</v>
          </cell>
          <cell r="AM424">
            <v>0</v>
          </cell>
          <cell r="AN424">
            <v>0</v>
          </cell>
          <cell r="AO424">
            <v>0</v>
          </cell>
          <cell r="AP424">
            <v>0</v>
          </cell>
          <cell r="AQ424">
            <v>0</v>
          </cell>
          <cell r="AR424">
            <v>0</v>
          </cell>
          <cell r="AS424">
            <v>0</v>
          </cell>
          <cell r="AT424">
            <v>0</v>
          </cell>
          <cell r="AU424">
            <v>2.67</v>
          </cell>
          <cell r="AV424">
            <v>25</v>
          </cell>
          <cell r="AW424">
            <v>0</v>
          </cell>
          <cell r="AX424">
            <v>0</v>
          </cell>
        </row>
        <row r="425">
          <cell r="F425">
            <v>1310</v>
          </cell>
          <cell r="G425" t="str">
            <v>51010000216549</v>
          </cell>
          <cell r="H425" t="str">
            <v>Trường Khoa học Xã hội và Nhân văn</v>
          </cell>
          <cell r="I425" t="str">
            <v>Khoa Luật học</v>
          </cell>
          <cell r="J425" t="str">
            <v>Nữ</v>
          </cell>
          <cell r="K425">
            <v>1986</v>
          </cell>
          <cell r="L425">
            <v>31428</v>
          </cell>
          <cell r="M425">
            <v>36</v>
          </cell>
          <cell r="N425" t="str">
            <v>Kinh</v>
          </cell>
          <cell r="O425">
            <v>40129</v>
          </cell>
          <cell r="P425">
            <v>40969</v>
          </cell>
          <cell r="Q425" t="str">
            <v>Trường Đại học Vinh</v>
          </cell>
          <cell r="R425" t="str">
            <v>BC</v>
          </cell>
          <cell r="S425">
            <v>0</v>
          </cell>
          <cell r="T425">
            <v>0</v>
          </cell>
          <cell r="U425">
            <v>0</v>
          </cell>
          <cell r="V425" t="str">
            <v>V.07.01.03</v>
          </cell>
          <cell r="W425" t="str">
            <v>Giảng viên (hạng III)</v>
          </cell>
          <cell r="X425">
            <v>0</v>
          </cell>
          <cell r="Y425">
            <v>0</v>
          </cell>
          <cell r="Z425" t="str">
            <v>CVHT</v>
          </cell>
          <cell r="AA425">
            <v>4</v>
          </cell>
          <cell r="AB425">
            <v>0</v>
          </cell>
          <cell r="AC425">
            <v>3.33</v>
          </cell>
          <cell r="AD425">
            <v>0</v>
          </cell>
          <cell r="AE425">
            <v>0</v>
          </cell>
          <cell r="AF425">
            <v>0</v>
          </cell>
          <cell r="AG425">
            <v>0</v>
          </cell>
          <cell r="AH425" t="e">
            <v>#VALUE!</v>
          </cell>
          <cell r="AI425">
            <v>0</v>
          </cell>
          <cell r="AJ425">
            <v>0</v>
          </cell>
          <cell r="AK425">
            <v>0</v>
          </cell>
          <cell r="AL425">
            <v>0</v>
          </cell>
          <cell r="AM425">
            <v>0</v>
          </cell>
          <cell r="AN425">
            <v>0</v>
          </cell>
          <cell r="AO425">
            <v>10</v>
          </cell>
          <cell r="AP425">
            <v>0</v>
          </cell>
          <cell r="AQ425">
            <v>0</v>
          </cell>
          <cell r="AR425">
            <v>0</v>
          </cell>
          <cell r="AS425">
            <v>0</v>
          </cell>
          <cell r="AT425">
            <v>0.33299999999999996</v>
          </cell>
          <cell r="AU425">
            <v>3.6630000000000003</v>
          </cell>
          <cell r="AV425">
            <v>25</v>
          </cell>
          <cell r="AW425">
            <v>0</v>
          </cell>
          <cell r="AX425">
            <v>0</v>
          </cell>
        </row>
        <row r="426">
          <cell r="F426">
            <v>1308</v>
          </cell>
          <cell r="G426" t="str">
            <v>51010000166918</v>
          </cell>
          <cell r="H426" t="str">
            <v>Trường Khoa học Xã hội và Nhân văn</v>
          </cell>
          <cell r="I426" t="str">
            <v>Khoa Luật học</v>
          </cell>
          <cell r="J426" t="str">
            <v>Nữ</v>
          </cell>
          <cell r="K426">
            <v>1986</v>
          </cell>
          <cell r="L426">
            <v>31422</v>
          </cell>
          <cell r="M426">
            <v>36</v>
          </cell>
          <cell r="N426" t="str">
            <v>Kinh</v>
          </cell>
          <cell r="O426">
            <v>39722</v>
          </cell>
          <cell r="P426">
            <v>40360</v>
          </cell>
          <cell r="Q426" t="str">
            <v>Trường Đại học Vinh</v>
          </cell>
          <cell r="R426" t="str">
            <v>BC</v>
          </cell>
          <cell r="S426">
            <v>0</v>
          </cell>
          <cell r="T426">
            <v>0</v>
          </cell>
          <cell r="U426">
            <v>0</v>
          </cell>
          <cell r="V426" t="str">
            <v>V.07.01.03</v>
          </cell>
          <cell r="W426" t="str">
            <v>Giảng viên (hạng III)</v>
          </cell>
          <cell r="X426">
            <v>0</v>
          </cell>
          <cell r="Y426">
            <v>0</v>
          </cell>
          <cell r="Z426">
            <v>0</v>
          </cell>
          <cell r="AA426">
            <v>4</v>
          </cell>
          <cell r="AB426">
            <v>0</v>
          </cell>
          <cell r="AC426">
            <v>3.66</v>
          </cell>
          <cell r="AD426">
            <v>0</v>
          </cell>
          <cell r="AE426">
            <v>0</v>
          </cell>
          <cell r="AF426">
            <v>0</v>
          </cell>
          <cell r="AG426">
            <v>0</v>
          </cell>
          <cell r="AH426" t="e">
            <v>#VALUE!</v>
          </cell>
          <cell r="AI426">
            <v>0</v>
          </cell>
          <cell r="AJ426">
            <v>0</v>
          </cell>
          <cell r="AK426">
            <v>0</v>
          </cell>
          <cell r="AL426">
            <v>0</v>
          </cell>
          <cell r="AM426">
            <v>0</v>
          </cell>
          <cell r="AN426">
            <v>0</v>
          </cell>
          <cell r="AO426">
            <v>12</v>
          </cell>
          <cell r="AP426">
            <v>0</v>
          </cell>
          <cell r="AQ426">
            <v>0</v>
          </cell>
          <cell r="AR426">
            <v>0</v>
          </cell>
          <cell r="AS426">
            <v>0</v>
          </cell>
          <cell r="AT426">
            <v>0.43920000000000003</v>
          </cell>
          <cell r="AU426">
            <v>4.0991999999999997</v>
          </cell>
          <cell r="AV426">
            <v>25</v>
          </cell>
          <cell r="AW426">
            <v>0</v>
          </cell>
          <cell r="AX426">
            <v>0</v>
          </cell>
        </row>
        <row r="427">
          <cell r="F427">
            <v>1311</v>
          </cell>
          <cell r="G427" t="str">
            <v>51010000221020</v>
          </cell>
          <cell r="H427" t="str">
            <v>Trường Khoa học Xã hội và Nhân văn</v>
          </cell>
          <cell r="I427" t="str">
            <v>Khoa Luật học</v>
          </cell>
          <cell r="J427" t="str">
            <v>Nữ</v>
          </cell>
          <cell r="K427">
            <v>1986</v>
          </cell>
          <cell r="L427">
            <v>31487</v>
          </cell>
          <cell r="M427">
            <v>36</v>
          </cell>
          <cell r="N427" t="str">
            <v>Kinh</v>
          </cell>
          <cell r="O427">
            <v>39925</v>
          </cell>
          <cell r="P427">
            <v>40969</v>
          </cell>
          <cell r="Q427" t="str">
            <v>Trường Đại học Vinh</v>
          </cell>
          <cell r="R427" t="str">
            <v>BC</v>
          </cell>
          <cell r="S427">
            <v>0</v>
          </cell>
          <cell r="T427">
            <v>0</v>
          </cell>
          <cell r="U427">
            <v>0</v>
          </cell>
          <cell r="V427" t="str">
            <v>V.07.01.03</v>
          </cell>
          <cell r="W427" t="str">
            <v>Giảng viên (hạng III)</v>
          </cell>
          <cell r="X427">
            <v>0</v>
          </cell>
          <cell r="Y427">
            <v>0</v>
          </cell>
          <cell r="Z427">
            <v>0</v>
          </cell>
          <cell r="AA427">
            <v>4</v>
          </cell>
          <cell r="AB427">
            <v>0</v>
          </cell>
          <cell r="AC427">
            <v>3.66</v>
          </cell>
          <cell r="AD427">
            <v>0</v>
          </cell>
          <cell r="AE427">
            <v>0</v>
          </cell>
          <cell r="AF427">
            <v>0</v>
          </cell>
          <cell r="AG427">
            <v>0</v>
          </cell>
          <cell r="AH427" t="e">
            <v>#VALUE!</v>
          </cell>
          <cell r="AI427">
            <v>0</v>
          </cell>
          <cell r="AJ427">
            <v>0</v>
          </cell>
          <cell r="AK427">
            <v>0</v>
          </cell>
          <cell r="AL427">
            <v>0</v>
          </cell>
          <cell r="AM427">
            <v>0</v>
          </cell>
          <cell r="AN427">
            <v>0</v>
          </cell>
          <cell r="AO427">
            <v>11</v>
          </cell>
          <cell r="AP427">
            <v>12</v>
          </cell>
          <cell r="AQ427" t="str">
            <v>1678/QĐ-ĐHV</v>
          </cell>
          <cell r="AR427">
            <v>44673</v>
          </cell>
          <cell r="AS427">
            <v>44682</v>
          </cell>
          <cell r="AT427">
            <v>0.40260000000000007</v>
          </cell>
          <cell r="AU427">
            <v>4.0625999999999998</v>
          </cell>
          <cell r="AV427">
            <v>25</v>
          </cell>
          <cell r="AW427">
            <v>0</v>
          </cell>
          <cell r="AX427">
            <v>0</v>
          </cell>
        </row>
        <row r="428">
          <cell r="F428">
            <v>2266</v>
          </cell>
          <cell r="G428" t="str">
            <v>51010000157091</v>
          </cell>
          <cell r="H428" t="str">
            <v>Trường Khoa học Xã hội và Nhân văn</v>
          </cell>
          <cell r="I428" t="str">
            <v>Khoa Luật học</v>
          </cell>
          <cell r="J428" t="str">
            <v>Nữ</v>
          </cell>
          <cell r="K428">
            <v>1992</v>
          </cell>
          <cell r="L428">
            <v>33803</v>
          </cell>
          <cell r="M428">
            <v>30</v>
          </cell>
          <cell r="N428" t="str">
            <v>Kinh</v>
          </cell>
          <cell r="O428">
            <v>41730</v>
          </cell>
          <cell r="P428">
            <v>42887</v>
          </cell>
          <cell r="Q428" t="str">
            <v>Trường Đại học Vinh</v>
          </cell>
          <cell r="R428" t="str">
            <v>BC</v>
          </cell>
          <cell r="S428">
            <v>0</v>
          </cell>
          <cell r="T428">
            <v>0</v>
          </cell>
          <cell r="U428">
            <v>0</v>
          </cell>
          <cell r="V428" t="str">
            <v>V.07.01.03</v>
          </cell>
          <cell r="W428" t="str">
            <v>Giảng viên (hạng III)</v>
          </cell>
          <cell r="X428">
            <v>0</v>
          </cell>
          <cell r="Y428">
            <v>0</v>
          </cell>
          <cell r="Z428" t="str">
            <v>TL ĐTTT</v>
          </cell>
          <cell r="AA428">
            <v>4</v>
          </cell>
          <cell r="AB428">
            <v>0</v>
          </cell>
          <cell r="AC428">
            <v>3</v>
          </cell>
          <cell r="AD428">
            <v>0</v>
          </cell>
          <cell r="AE428">
            <v>0</v>
          </cell>
          <cell r="AF428">
            <v>0</v>
          </cell>
          <cell r="AG428">
            <v>0</v>
          </cell>
          <cell r="AH428" t="e">
            <v>#VALUE!</v>
          </cell>
          <cell r="AI428">
            <v>0</v>
          </cell>
          <cell r="AJ428">
            <v>0</v>
          </cell>
          <cell r="AK428">
            <v>0</v>
          </cell>
          <cell r="AL428">
            <v>0</v>
          </cell>
          <cell r="AM428">
            <v>0</v>
          </cell>
          <cell r="AN428">
            <v>0</v>
          </cell>
          <cell r="AO428">
            <v>6</v>
          </cell>
          <cell r="AP428">
            <v>7</v>
          </cell>
          <cell r="AQ428" t="str">
            <v>1678/QĐ-ĐHV</v>
          </cell>
          <cell r="AR428">
            <v>44652</v>
          </cell>
          <cell r="AS428">
            <v>44652</v>
          </cell>
          <cell r="AT428">
            <v>0.18</v>
          </cell>
          <cell r="AU428">
            <v>3.18</v>
          </cell>
          <cell r="AV428">
            <v>25</v>
          </cell>
          <cell r="AW428">
            <v>0</v>
          </cell>
          <cell r="AX428">
            <v>0</v>
          </cell>
        </row>
        <row r="429">
          <cell r="F429">
            <v>1302</v>
          </cell>
          <cell r="G429" t="str">
            <v>51010000223628</v>
          </cell>
          <cell r="H429" t="str">
            <v>Trường Khoa học Xã hội và Nhân văn</v>
          </cell>
          <cell r="I429" t="str">
            <v>Khoa Luật học</v>
          </cell>
          <cell r="J429" t="str">
            <v>Nữ</v>
          </cell>
          <cell r="K429">
            <v>1987</v>
          </cell>
          <cell r="L429">
            <v>32083</v>
          </cell>
          <cell r="M429">
            <v>35</v>
          </cell>
          <cell r="N429" t="str">
            <v>Kinh</v>
          </cell>
          <cell r="O429">
            <v>40360</v>
          </cell>
          <cell r="P429">
            <v>40969</v>
          </cell>
          <cell r="Q429" t="str">
            <v>Trường Đại học Vinh</v>
          </cell>
          <cell r="R429" t="str">
            <v>BC</v>
          </cell>
          <cell r="S429">
            <v>0</v>
          </cell>
          <cell r="T429">
            <v>0</v>
          </cell>
          <cell r="U429">
            <v>0</v>
          </cell>
          <cell r="V429" t="str">
            <v>V.07.01.03</v>
          </cell>
          <cell r="W429" t="str">
            <v>Giảng viên (hạng III)</v>
          </cell>
          <cell r="X429">
            <v>0</v>
          </cell>
          <cell r="Y429">
            <v>0</v>
          </cell>
          <cell r="Z429">
            <v>0</v>
          </cell>
          <cell r="AA429">
            <v>4</v>
          </cell>
          <cell r="AB429">
            <v>0</v>
          </cell>
          <cell r="AC429">
            <v>3.33</v>
          </cell>
          <cell r="AD429">
            <v>0</v>
          </cell>
          <cell r="AE429">
            <v>0</v>
          </cell>
          <cell r="AF429">
            <v>0</v>
          </cell>
          <cell r="AG429">
            <v>0</v>
          </cell>
          <cell r="AH429" t="e">
            <v>#VALUE!</v>
          </cell>
          <cell r="AI429">
            <v>0</v>
          </cell>
          <cell r="AJ429">
            <v>0</v>
          </cell>
          <cell r="AK429">
            <v>0</v>
          </cell>
          <cell r="AL429">
            <v>0</v>
          </cell>
          <cell r="AM429">
            <v>0</v>
          </cell>
          <cell r="AN429">
            <v>0</v>
          </cell>
          <cell r="AO429">
            <v>10</v>
          </cell>
          <cell r="AP429">
            <v>0</v>
          </cell>
          <cell r="AQ429">
            <v>0</v>
          </cell>
          <cell r="AR429">
            <v>0</v>
          </cell>
          <cell r="AS429">
            <v>0</v>
          </cell>
          <cell r="AT429">
            <v>0.33299999999999996</v>
          </cell>
          <cell r="AU429">
            <v>3.6630000000000003</v>
          </cell>
          <cell r="AV429">
            <v>25</v>
          </cell>
          <cell r="AW429">
            <v>0</v>
          </cell>
          <cell r="AX429">
            <v>0</v>
          </cell>
        </row>
        <row r="430">
          <cell r="F430">
            <v>1966</v>
          </cell>
          <cell r="G430" t="str">
            <v>51010000375228</v>
          </cell>
          <cell r="H430" t="str">
            <v>Trường Khoa học Xã hội và Nhân văn</v>
          </cell>
          <cell r="I430" t="str">
            <v>Khoa Luật học</v>
          </cell>
          <cell r="J430" t="str">
            <v>Nữ</v>
          </cell>
          <cell r="K430">
            <v>1987</v>
          </cell>
          <cell r="L430">
            <v>32137</v>
          </cell>
          <cell r="M430">
            <v>35</v>
          </cell>
          <cell r="N430" t="str">
            <v>Kinh</v>
          </cell>
          <cell r="O430">
            <v>41061</v>
          </cell>
          <cell r="P430">
            <v>42887</v>
          </cell>
          <cell r="Q430" t="str">
            <v>Trường Đại học Vinh</v>
          </cell>
          <cell r="R430" t="str">
            <v>BC</v>
          </cell>
          <cell r="S430">
            <v>0</v>
          </cell>
          <cell r="T430">
            <v>0</v>
          </cell>
          <cell r="U430">
            <v>0</v>
          </cell>
          <cell r="V430" t="str">
            <v>V.07.01.03</v>
          </cell>
          <cell r="W430" t="str">
            <v>Giảng viên (hạng III)</v>
          </cell>
          <cell r="X430">
            <v>0</v>
          </cell>
          <cell r="Y430">
            <v>0</v>
          </cell>
          <cell r="Z430">
            <v>0</v>
          </cell>
          <cell r="AA430">
            <v>4</v>
          </cell>
          <cell r="AB430">
            <v>0</v>
          </cell>
          <cell r="AC430">
            <v>3</v>
          </cell>
          <cell r="AD430">
            <v>3.33</v>
          </cell>
          <cell r="AE430" t="str">
            <v>1679/QĐ-ĐHV</v>
          </cell>
          <cell r="AF430">
            <v>44713</v>
          </cell>
          <cell r="AG430">
            <v>44713</v>
          </cell>
          <cell r="AH430" t="e">
            <v>#VALUE!</v>
          </cell>
          <cell r="AI430">
            <v>0</v>
          </cell>
          <cell r="AJ430">
            <v>0</v>
          </cell>
          <cell r="AK430">
            <v>0</v>
          </cell>
          <cell r="AL430">
            <v>0</v>
          </cell>
          <cell r="AM430">
            <v>0</v>
          </cell>
          <cell r="AN430">
            <v>0</v>
          </cell>
          <cell r="AO430">
            <v>8</v>
          </cell>
          <cell r="AP430">
            <v>9</v>
          </cell>
          <cell r="AQ430" t="str">
            <v>1678/QĐ-ĐHV</v>
          </cell>
          <cell r="AR430">
            <v>44713</v>
          </cell>
          <cell r="AS430">
            <v>44713</v>
          </cell>
          <cell r="AT430">
            <v>0.24</v>
          </cell>
          <cell r="AU430">
            <v>3.24</v>
          </cell>
          <cell r="AV430">
            <v>25</v>
          </cell>
          <cell r="AW430">
            <v>0</v>
          </cell>
          <cell r="AX430">
            <v>0</v>
          </cell>
        </row>
        <row r="431">
          <cell r="F431">
            <v>1312</v>
          </cell>
          <cell r="G431" t="str">
            <v>51010000251674</v>
          </cell>
          <cell r="H431" t="str">
            <v>Trường Khoa học Xã hội và Nhân văn</v>
          </cell>
          <cell r="I431" t="str">
            <v>Khoa Luật học</v>
          </cell>
          <cell r="J431" t="str">
            <v>Nữ</v>
          </cell>
          <cell r="K431">
            <v>1988</v>
          </cell>
          <cell r="L431">
            <v>32253</v>
          </cell>
          <cell r="M431">
            <v>34</v>
          </cell>
          <cell r="N431" t="str">
            <v>Kinh</v>
          </cell>
          <cell r="O431">
            <v>40544</v>
          </cell>
          <cell r="P431">
            <v>41334</v>
          </cell>
          <cell r="Q431" t="str">
            <v>Trường Đại học Vinh</v>
          </cell>
          <cell r="R431" t="str">
            <v>BC</v>
          </cell>
          <cell r="S431">
            <v>0</v>
          </cell>
          <cell r="T431">
            <v>0</v>
          </cell>
          <cell r="U431">
            <v>0</v>
          </cell>
          <cell r="V431" t="str">
            <v>V.07.01.03</v>
          </cell>
          <cell r="W431" t="str">
            <v>Giảng viên (hạng III)</v>
          </cell>
          <cell r="X431">
            <v>0</v>
          </cell>
          <cell r="Y431">
            <v>0</v>
          </cell>
          <cell r="Z431" t="str">
            <v>TLĐT</v>
          </cell>
          <cell r="AA431">
            <v>4</v>
          </cell>
          <cell r="AB431">
            <v>0</v>
          </cell>
          <cell r="AC431">
            <v>3.33</v>
          </cell>
          <cell r="AD431">
            <v>0</v>
          </cell>
          <cell r="AE431">
            <v>0</v>
          </cell>
          <cell r="AF431">
            <v>0</v>
          </cell>
          <cell r="AG431">
            <v>0</v>
          </cell>
          <cell r="AH431" t="e">
            <v>#VALUE!</v>
          </cell>
          <cell r="AI431">
            <v>0</v>
          </cell>
          <cell r="AJ431">
            <v>0</v>
          </cell>
          <cell r="AK431">
            <v>0</v>
          </cell>
          <cell r="AL431">
            <v>0</v>
          </cell>
          <cell r="AM431">
            <v>0</v>
          </cell>
          <cell r="AN431">
            <v>0</v>
          </cell>
          <cell r="AO431">
            <v>9</v>
          </cell>
          <cell r="AP431">
            <v>10</v>
          </cell>
          <cell r="AQ431" t="str">
            <v>1678/QĐ-ĐHV</v>
          </cell>
          <cell r="AR431">
            <v>44728</v>
          </cell>
          <cell r="AS431">
            <v>44743</v>
          </cell>
          <cell r="AT431">
            <v>0.29969999999999997</v>
          </cell>
          <cell r="AU431">
            <v>3.6297000000000001</v>
          </cell>
          <cell r="AV431">
            <v>25</v>
          </cell>
          <cell r="AW431">
            <v>0</v>
          </cell>
          <cell r="AX431">
            <v>0</v>
          </cell>
        </row>
        <row r="432">
          <cell r="F432">
            <v>1309</v>
          </cell>
          <cell r="G432" t="str">
            <v>51010000201086</v>
          </cell>
          <cell r="H432" t="str">
            <v>Trường Khoa học Xã hội và Nhân văn</v>
          </cell>
          <cell r="I432" t="str">
            <v>Khoa Luật học</v>
          </cell>
          <cell r="J432" t="str">
            <v>Nam</v>
          </cell>
          <cell r="K432">
            <v>1986</v>
          </cell>
          <cell r="L432">
            <v>31422</v>
          </cell>
          <cell r="M432">
            <v>36</v>
          </cell>
          <cell r="N432" t="str">
            <v>Kinh</v>
          </cell>
          <cell r="O432">
            <v>40129</v>
          </cell>
          <cell r="P432">
            <v>41334</v>
          </cell>
          <cell r="Q432" t="str">
            <v>Trường Đại học Vinh</v>
          </cell>
          <cell r="R432" t="str">
            <v>BC</v>
          </cell>
          <cell r="S432">
            <v>0</v>
          </cell>
          <cell r="T432">
            <v>0</v>
          </cell>
          <cell r="U432">
            <v>0</v>
          </cell>
          <cell r="V432" t="str">
            <v>V.07.01.03</v>
          </cell>
          <cell r="W432" t="str">
            <v>Giảng viên (hạng III)</v>
          </cell>
          <cell r="X432">
            <v>0</v>
          </cell>
          <cell r="Y432" t="str">
            <v>Phó Trưởng khoa</v>
          </cell>
          <cell r="Z432" t="str">
            <v>Phó Bí thư CB</v>
          </cell>
          <cell r="AA432">
            <v>5</v>
          </cell>
          <cell r="AB432">
            <v>0.4</v>
          </cell>
          <cell r="AC432">
            <v>3.66</v>
          </cell>
          <cell r="AD432">
            <v>0</v>
          </cell>
          <cell r="AE432">
            <v>0</v>
          </cell>
          <cell r="AF432">
            <v>0</v>
          </cell>
          <cell r="AG432">
            <v>0</v>
          </cell>
          <cell r="AH432" t="e">
            <v>#VALUE!</v>
          </cell>
          <cell r="AI432">
            <v>0</v>
          </cell>
          <cell r="AJ432">
            <v>0</v>
          </cell>
          <cell r="AK432">
            <v>0</v>
          </cell>
          <cell r="AL432">
            <v>0</v>
          </cell>
          <cell r="AM432">
            <v>0</v>
          </cell>
          <cell r="AN432">
            <v>0</v>
          </cell>
          <cell r="AO432">
            <v>11</v>
          </cell>
          <cell r="AP432">
            <v>0</v>
          </cell>
          <cell r="AQ432">
            <v>0</v>
          </cell>
          <cell r="AR432">
            <v>0</v>
          </cell>
          <cell r="AS432">
            <v>0</v>
          </cell>
          <cell r="AT432">
            <v>0.44660000000000005</v>
          </cell>
          <cell r="AU432">
            <v>4.5066000000000006</v>
          </cell>
          <cell r="AV432">
            <v>25</v>
          </cell>
          <cell r="AW432">
            <v>0</v>
          </cell>
          <cell r="AX432">
            <v>0</v>
          </cell>
        </row>
        <row r="433">
          <cell r="F433">
            <v>2354</v>
          </cell>
          <cell r="G433" t="str">
            <v>51010000633829</v>
          </cell>
          <cell r="H433" t="str">
            <v>Trường Khoa học Xã hội và Nhân văn</v>
          </cell>
          <cell r="I433" t="str">
            <v>Khoa Luật học</v>
          </cell>
          <cell r="J433" t="str">
            <v>Nam</v>
          </cell>
          <cell r="K433">
            <v>1974</v>
          </cell>
          <cell r="L433">
            <v>27248</v>
          </cell>
          <cell r="M433">
            <v>48</v>
          </cell>
          <cell r="N433" t="str">
            <v>Kinh</v>
          </cell>
          <cell r="O433">
            <v>42012</v>
          </cell>
          <cell r="P433">
            <v>42887</v>
          </cell>
          <cell r="Q433" t="str">
            <v>Trường Đại học Vinh</v>
          </cell>
          <cell r="R433" t="str">
            <v>BC</v>
          </cell>
          <cell r="S433">
            <v>0</v>
          </cell>
          <cell r="T433">
            <v>0</v>
          </cell>
          <cell r="U433">
            <v>0</v>
          </cell>
          <cell r="V433" t="str">
            <v>V.07.01.03</v>
          </cell>
          <cell r="W433" t="str">
            <v>Giảng viên (hạng III)</v>
          </cell>
          <cell r="X433">
            <v>0</v>
          </cell>
          <cell r="Y433" t="str">
            <v>Phó Trưởng khoa</v>
          </cell>
          <cell r="Z433">
            <v>0</v>
          </cell>
          <cell r="AA433">
            <v>5</v>
          </cell>
          <cell r="AB433">
            <v>0.4</v>
          </cell>
          <cell r="AC433">
            <v>3.66</v>
          </cell>
          <cell r="AD433">
            <v>0</v>
          </cell>
          <cell r="AE433">
            <v>0</v>
          </cell>
          <cell r="AF433">
            <v>0</v>
          </cell>
          <cell r="AG433">
            <v>0</v>
          </cell>
          <cell r="AH433" t="e">
            <v>#VALUE!</v>
          </cell>
          <cell r="AI433">
            <v>0</v>
          </cell>
          <cell r="AJ433">
            <v>0</v>
          </cell>
          <cell r="AK433">
            <v>0</v>
          </cell>
          <cell r="AL433">
            <v>0</v>
          </cell>
          <cell r="AM433">
            <v>0</v>
          </cell>
          <cell r="AN433">
            <v>0</v>
          </cell>
          <cell r="AO433">
            <v>6</v>
          </cell>
          <cell r="AP433">
            <v>0</v>
          </cell>
          <cell r="AQ433">
            <v>0</v>
          </cell>
          <cell r="AR433">
            <v>0</v>
          </cell>
          <cell r="AS433">
            <v>0</v>
          </cell>
          <cell r="AT433">
            <v>0.24360000000000004</v>
          </cell>
          <cell r="AU433">
            <v>4.3036000000000003</v>
          </cell>
          <cell r="AV433">
            <v>25</v>
          </cell>
          <cell r="AW433">
            <v>0</v>
          </cell>
          <cell r="AX433">
            <v>0</v>
          </cell>
        </row>
        <row r="434">
          <cell r="F434">
            <v>1294</v>
          </cell>
          <cell r="G434" t="str">
            <v>51010000251665</v>
          </cell>
          <cell r="H434" t="str">
            <v>Trường Khoa học Xã hội và Nhân văn</v>
          </cell>
          <cell r="I434" t="str">
            <v>Khoa Luật Kinh tế</v>
          </cell>
          <cell r="J434" t="str">
            <v>Nữ</v>
          </cell>
          <cell r="K434">
            <v>1988</v>
          </cell>
          <cell r="L434">
            <v>32481</v>
          </cell>
          <cell r="M434">
            <v>34</v>
          </cell>
          <cell r="N434" t="str">
            <v>Kinh</v>
          </cell>
          <cell r="O434">
            <v>40544</v>
          </cell>
          <cell r="P434">
            <v>42887</v>
          </cell>
          <cell r="Q434" t="str">
            <v>Trường Đại học Vinh</v>
          </cell>
          <cell r="R434" t="str">
            <v>BC</v>
          </cell>
          <cell r="S434">
            <v>0</v>
          </cell>
          <cell r="T434">
            <v>0</v>
          </cell>
          <cell r="U434">
            <v>0</v>
          </cell>
          <cell r="V434" t="str">
            <v>V.07.01.03</v>
          </cell>
          <cell r="W434" t="str">
            <v>Giảng viên (hạng III)</v>
          </cell>
          <cell r="X434">
            <v>0</v>
          </cell>
          <cell r="Y434">
            <v>0</v>
          </cell>
          <cell r="Z434">
            <v>0</v>
          </cell>
          <cell r="AA434">
            <v>4</v>
          </cell>
          <cell r="AB434">
            <v>0</v>
          </cell>
          <cell r="AC434">
            <v>3.33</v>
          </cell>
          <cell r="AD434">
            <v>0</v>
          </cell>
          <cell r="AE434">
            <v>0</v>
          </cell>
          <cell r="AF434">
            <v>0</v>
          </cell>
          <cell r="AG434">
            <v>0</v>
          </cell>
          <cell r="AH434" t="e">
            <v>#VALUE!</v>
          </cell>
          <cell r="AI434">
            <v>0</v>
          </cell>
          <cell r="AJ434">
            <v>0</v>
          </cell>
          <cell r="AK434">
            <v>0</v>
          </cell>
          <cell r="AL434">
            <v>0</v>
          </cell>
          <cell r="AM434">
            <v>0</v>
          </cell>
          <cell r="AN434">
            <v>0</v>
          </cell>
          <cell r="AO434">
            <v>10</v>
          </cell>
          <cell r="AP434">
            <v>0</v>
          </cell>
          <cell r="AQ434">
            <v>0</v>
          </cell>
          <cell r="AR434">
            <v>0</v>
          </cell>
          <cell r="AS434">
            <v>0</v>
          </cell>
          <cell r="AT434">
            <v>0.33299999999999996</v>
          </cell>
          <cell r="AU434">
            <v>3.6630000000000003</v>
          </cell>
          <cell r="AV434">
            <v>25</v>
          </cell>
          <cell r="AW434">
            <v>0</v>
          </cell>
          <cell r="AX434">
            <v>0</v>
          </cell>
        </row>
        <row r="435">
          <cell r="F435">
            <v>1291</v>
          </cell>
          <cell r="G435" t="str">
            <v>51010000223619</v>
          </cell>
          <cell r="H435" t="str">
            <v>Trường Khoa học Xã hội và Nhân văn</v>
          </cell>
          <cell r="I435" t="str">
            <v>Khoa Luật Kinh tế</v>
          </cell>
          <cell r="J435" t="str">
            <v>Nữ</v>
          </cell>
          <cell r="K435">
            <v>1987</v>
          </cell>
          <cell r="L435">
            <v>31983</v>
          </cell>
          <cell r="M435">
            <v>35</v>
          </cell>
          <cell r="N435" t="str">
            <v>Kinh</v>
          </cell>
          <cell r="O435">
            <v>40360</v>
          </cell>
          <cell r="P435">
            <v>40360</v>
          </cell>
          <cell r="Q435">
            <v>0</v>
          </cell>
          <cell r="R435" t="str">
            <v>BC</v>
          </cell>
          <cell r="S435">
            <v>0</v>
          </cell>
          <cell r="T435">
            <v>0</v>
          </cell>
          <cell r="U435">
            <v>0</v>
          </cell>
          <cell r="V435" t="str">
            <v>V.07.01.03</v>
          </cell>
          <cell r="W435" t="str">
            <v>Giảng viên (hạng III)</v>
          </cell>
          <cell r="X435">
            <v>0</v>
          </cell>
          <cell r="Y435">
            <v>0</v>
          </cell>
          <cell r="Z435">
            <v>0</v>
          </cell>
          <cell r="AA435">
            <v>4</v>
          </cell>
          <cell r="AB435">
            <v>0</v>
          </cell>
          <cell r="AC435">
            <v>3.33</v>
          </cell>
          <cell r="AD435">
            <v>0</v>
          </cell>
          <cell r="AE435">
            <v>0</v>
          </cell>
          <cell r="AF435">
            <v>0</v>
          </cell>
          <cell r="AG435">
            <v>0</v>
          </cell>
          <cell r="AH435" t="e">
            <v>#VALUE!</v>
          </cell>
          <cell r="AI435">
            <v>0</v>
          </cell>
          <cell r="AJ435">
            <v>0</v>
          </cell>
          <cell r="AK435">
            <v>0</v>
          </cell>
          <cell r="AL435">
            <v>0</v>
          </cell>
          <cell r="AM435">
            <v>0</v>
          </cell>
          <cell r="AN435">
            <v>0</v>
          </cell>
          <cell r="AO435">
            <v>8</v>
          </cell>
          <cell r="AP435">
            <v>0</v>
          </cell>
          <cell r="AQ435">
            <v>0</v>
          </cell>
          <cell r="AR435">
            <v>0</v>
          </cell>
          <cell r="AS435">
            <v>0</v>
          </cell>
          <cell r="AT435">
            <v>0.26640000000000003</v>
          </cell>
          <cell r="AU435">
            <v>3.5964</v>
          </cell>
          <cell r="AV435">
            <v>25</v>
          </cell>
          <cell r="AW435">
            <v>0</v>
          </cell>
          <cell r="AX435">
            <v>0</v>
          </cell>
        </row>
        <row r="436">
          <cell r="F436">
            <v>1292</v>
          </cell>
          <cell r="G436" t="str">
            <v>51010000188620</v>
          </cell>
          <cell r="H436" t="str">
            <v>Trường Khoa học Xã hội và Nhân văn</v>
          </cell>
          <cell r="I436" t="str">
            <v>Khoa Luật Kinh tế</v>
          </cell>
          <cell r="J436" t="str">
            <v>Nữ</v>
          </cell>
          <cell r="K436">
            <v>1987</v>
          </cell>
          <cell r="L436">
            <v>32030</v>
          </cell>
          <cell r="M436">
            <v>35</v>
          </cell>
          <cell r="N436" t="str">
            <v>Kinh</v>
          </cell>
          <cell r="O436">
            <v>40129</v>
          </cell>
          <cell r="P436">
            <v>40129</v>
          </cell>
          <cell r="Q436">
            <v>0</v>
          </cell>
          <cell r="R436" t="str">
            <v>BC</v>
          </cell>
          <cell r="S436">
            <v>0</v>
          </cell>
          <cell r="T436">
            <v>0</v>
          </cell>
          <cell r="U436">
            <v>0</v>
          </cell>
          <cell r="V436" t="str">
            <v>V.07.01.03</v>
          </cell>
          <cell r="W436" t="str">
            <v>Giảng viên (hạng III)</v>
          </cell>
          <cell r="X436">
            <v>0</v>
          </cell>
          <cell r="Y436">
            <v>0</v>
          </cell>
          <cell r="Z436">
            <v>0</v>
          </cell>
          <cell r="AA436">
            <v>4</v>
          </cell>
          <cell r="AB436">
            <v>0</v>
          </cell>
          <cell r="AC436">
            <v>3.33</v>
          </cell>
          <cell r="AD436">
            <v>0</v>
          </cell>
          <cell r="AE436">
            <v>0</v>
          </cell>
          <cell r="AF436">
            <v>0</v>
          </cell>
          <cell r="AG436">
            <v>0</v>
          </cell>
          <cell r="AH436" t="e">
            <v>#VALUE!</v>
          </cell>
          <cell r="AI436">
            <v>0</v>
          </cell>
          <cell r="AJ436">
            <v>0</v>
          </cell>
          <cell r="AK436">
            <v>0</v>
          </cell>
          <cell r="AL436">
            <v>0</v>
          </cell>
          <cell r="AM436">
            <v>0</v>
          </cell>
          <cell r="AN436">
            <v>0</v>
          </cell>
          <cell r="AO436">
            <v>9</v>
          </cell>
          <cell r="AP436">
            <v>0</v>
          </cell>
          <cell r="AQ436">
            <v>0</v>
          </cell>
          <cell r="AR436">
            <v>0</v>
          </cell>
          <cell r="AS436">
            <v>0</v>
          </cell>
          <cell r="AT436">
            <v>0.29969999999999997</v>
          </cell>
          <cell r="AU436">
            <v>3.6297000000000001</v>
          </cell>
          <cell r="AV436">
            <v>25</v>
          </cell>
          <cell r="AW436">
            <v>0</v>
          </cell>
          <cell r="AX436">
            <v>0</v>
          </cell>
        </row>
        <row r="437">
          <cell r="F437">
            <v>1316</v>
          </cell>
          <cell r="G437" t="str">
            <v>51010000188709</v>
          </cell>
          <cell r="H437" t="str">
            <v>Trường Khoa học Xã hội và Nhân văn</v>
          </cell>
          <cell r="I437" t="str">
            <v>Khoa Luật Kinh tế</v>
          </cell>
          <cell r="J437" t="str">
            <v>Nữ</v>
          </cell>
          <cell r="K437">
            <v>1984</v>
          </cell>
          <cell r="L437">
            <v>30828</v>
          </cell>
          <cell r="M437">
            <v>38</v>
          </cell>
          <cell r="N437" t="str">
            <v>Kinh</v>
          </cell>
          <cell r="O437">
            <v>39601</v>
          </cell>
          <cell r="P437">
            <v>39995</v>
          </cell>
          <cell r="Q437" t="str">
            <v>Trường Đại học Vinh</v>
          </cell>
          <cell r="R437" t="str">
            <v>BC</v>
          </cell>
          <cell r="S437">
            <v>0</v>
          </cell>
          <cell r="T437">
            <v>0</v>
          </cell>
          <cell r="U437">
            <v>0</v>
          </cell>
          <cell r="V437" t="str">
            <v>V.07.01.03</v>
          </cell>
          <cell r="W437" t="str">
            <v>Giảng viên (hạng III)</v>
          </cell>
          <cell r="X437">
            <v>0</v>
          </cell>
          <cell r="Y437" t="str">
            <v>Phó Trưởng khoa</v>
          </cell>
          <cell r="Z437">
            <v>0</v>
          </cell>
          <cell r="AA437">
            <v>5</v>
          </cell>
          <cell r="AB437">
            <v>0.4</v>
          </cell>
          <cell r="AC437">
            <v>3.66</v>
          </cell>
          <cell r="AD437">
            <v>0</v>
          </cell>
          <cell r="AE437">
            <v>0</v>
          </cell>
          <cell r="AF437">
            <v>0</v>
          </cell>
          <cell r="AG437">
            <v>0</v>
          </cell>
          <cell r="AH437" t="e">
            <v>#VALUE!</v>
          </cell>
          <cell r="AI437">
            <v>0</v>
          </cell>
          <cell r="AJ437">
            <v>0</v>
          </cell>
          <cell r="AK437">
            <v>0</v>
          </cell>
          <cell r="AL437">
            <v>0</v>
          </cell>
          <cell r="AM437">
            <v>0</v>
          </cell>
          <cell r="AN437">
            <v>0</v>
          </cell>
          <cell r="AO437">
            <v>12</v>
          </cell>
          <cell r="AP437">
            <v>13</v>
          </cell>
          <cell r="AQ437" t="str">
            <v>1678/QĐ-ĐHV</v>
          </cell>
          <cell r="AR437">
            <v>44714</v>
          </cell>
          <cell r="AS437">
            <v>44713</v>
          </cell>
          <cell r="AT437">
            <v>0.48720000000000008</v>
          </cell>
          <cell r="AU437">
            <v>4.5472000000000001</v>
          </cell>
          <cell r="AV437">
            <v>25</v>
          </cell>
          <cell r="AW437">
            <v>0</v>
          </cell>
          <cell r="AX437">
            <v>0</v>
          </cell>
        </row>
        <row r="438">
          <cell r="F438">
            <v>1319</v>
          </cell>
          <cell r="G438" t="str">
            <v>51010000858747</v>
          </cell>
          <cell r="H438" t="str">
            <v>Trường Khoa học Xã hội và Nhân văn</v>
          </cell>
          <cell r="I438" t="str">
            <v>Khoa Luật Kinh tế</v>
          </cell>
          <cell r="J438" t="str">
            <v>Nữ</v>
          </cell>
          <cell r="K438">
            <v>1988</v>
          </cell>
          <cell r="L438">
            <v>32276</v>
          </cell>
          <cell r="M438">
            <v>34</v>
          </cell>
          <cell r="N438" t="str">
            <v>Kinh</v>
          </cell>
          <cell r="O438">
            <v>40610</v>
          </cell>
          <cell r="P438">
            <v>42887</v>
          </cell>
          <cell r="Q438" t="str">
            <v>Trường Đại học Vinh</v>
          </cell>
          <cell r="R438" t="str">
            <v>BC</v>
          </cell>
          <cell r="S438">
            <v>0</v>
          </cell>
          <cell r="T438">
            <v>0</v>
          </cell>
          <cell r="U438">
            <v>0</v>
          </cell>
          <cell r="V438" t="str">
            <v>V.07.01.03</v>
          </cell>
          <cell r="W438" t="str">
            <v>Giảng viên (hạng III)</v>
          </cell>
          <cell r="X438">
            <v>0</v>
          </cell>
          <cell r="Y438">
            <v>0</v>
          </cell>
          <cell r="Z438" t="str">
            <v>CVHT</v>
          </cell>
          <cell r="AA438">
            <v>4</v>
          </cell>
          <cell r="AB438">
            <v>0</v>
          </cell>
          <cell r="AC438">
            <v>3.33</v>
          </cell>
          <cell r="AD438">
            <v>0</v>
          </cell>
          <cell r="AE438">
            <v>0</v>
          </cell>
          <cell r="AF438">
            <v>0</v>
          </cell>
          <cell r="AG438">
            <v>0</v>
          </cell>
          <cell r="AH438" t="e">
            <v>#VALUE!</v>
          </cell>
          <cell r="AI438">
            <v>0</v>
          </cell>
          <cell r="AJ438">
            <v>0</v>
          </cell>
          <cell r="AK438">
            <v>0</v>
          </cell>
          <cell r="AL438">
            <v>0</v>
          </cell>
          <cell r="AM438">
            <v>0</v>
          </cell>
          <cell r="AN438">
            <v>0</v>
          </cell>
          <cell r="AO438">
            <v>10</v>
          </cell>
          <cell r="AP438">
            <v>0</v>
          </cell>
          <cell r="AQ438">
            <v>0</v>
          </cell>
          <cell r="AR438">
            <v>0</v>
          </cell>
          <cell r="AS438">
            <v>0</v>
          </cell>
          <cell r="AT438">
            <v>0.33299999999999996</v>
          </cell>
          <cell r="AU438">
            <v>3.6630000000000003</v>
          </cell>
          <cell r="AV438">
            <v>25</v>
          </cell>
          <cell r="AW438">
            <v>0</v>
          </cell>
          <cell r="AX438">
            <v>0</v>
          </cell>
        </row>
        <row r="439">
          <cell r="F439">
            <v>1318</v>
          </cell>
          <cell r="G439" t="str">
            <v>51010000194575</v>
          </cell>
          <cell r="H439" t="str">
            <v>Trường Khoa học Xã hội và Nhân văn</v>
          </cell>
          <cell r="I439" t="str">
            <v>Khoa Luật Kinh tế</v>
          </cell>
          <cell r="J439" t="str">
            <v>Nữ</v>
          </cell>
          <cell r="K439">
            <v>1987</v>
          </cell>
          <cell r="L439">
            <v>31935</v>
          </cell>
          <cell r="M439">
            <v>35</v>
          </cell>
          <cell r="N439" t="str">
            <v>Kinh</v>
          </cell>
          <cell r="O439">
            <v>40129</v>
          </cell>
          <cell r="P439">
            <v>41334</v>
          </cell>
          <cell r="Q439" t="str">
            <v>Trường Đại học Vinh</v>
          </cell>
          <cell r="R439" t="str">
            <v>BC</v>
          </cell>
          <cell r="S439">
            <v>0</v>
          </cell>
          <cell r="T439">
            <v>0</v>
          </cell>
          <cell r="U439">
            <v>0</v>
          </cell>
          <cell r="V439" t="str">
            <v>V.07.01.03</v>
          </cell>
          <cell r="W439" t="str">
            <v>Giảng viên (hạng III)</v>
          </cell>
          <cell r="X439">
            <v>0</v>
          </cell>
          <cell r="Y439">
            <v>0</v>
          </cell>
          <cell r="Z439">
            <v>0</v>
          </cell>
          <cell r="AA439">
            <v>4</v>
          </cell>
          <cell r="AB439">
            <v>0</v>
          </cell>
          <cell r="AC439">
            <v>3.33</v>
          </cell>
          <cell r="AD439">
            <v>0</v>
          </cell>
          <cell r="AE439">
            <v>0</v>
          </cell>
          <cell r="AF439">
            <v>0</v>
          </cell>
          <cell r="AG439">
            <v>0</v>
          </cell>
          <cell r="AH439" t="e">
            <v>#VALUE!</v>
          </cell>
          <cell r="AI439">
            <v>0</v>
          </cell>
          <cell r="AJ439">
            <v>0</v>
          </cell>
          <cell r="AK439">
            <v>0</v>
          </cell>
          <cell r="AL439">
            <v>0</v>
          </cell>
          <cell r="AM439">
            <v>0</v>
          </cell>
          <cell r="AN439">
            <v>0</v>
          </cell>
          <cell r="AO439">
            <v>10</v>
          </cell>
          <cell r="AP439">
            <v>0</v>
          </cell>
          <cell r="AQ439">
            <v>0</v>
          </cell>
          <cell r="AR439">
            <v>0</v>
          </cell>
          <cell r="AS439">
            <v>0</v>
          </cell>
          <cell r="AT439">
            <v>0.33299999999999996</v>
          </cell>
          <cell r="AU439">
            <v>3.6630000000000003</v>
          </cell>
          <cell r="AV439">
            <v>25</v>
          </cell>
          <cell r="AW439">
            <v>0</v>
          </cell>
          <cell r="AX439">
            <v>0</v>
          </cell>
        </row>
        <row r="440">
          <cell r="F440">
            <v>1290</v>
          </cell>
          <cell r="G440" t="str">
            <v>51010000223637</v>
          </cell>
          <cell r="H440" t="str">
            <v>Trường Khoa học Xã hội và Nhân văn</v>
          </cell>
          <cell r="I440" t="str">
            <v>Khoa Luật Kinh tế</v>
          </cell>
          <cell r="J440" t="str">
            <v>Nữ</v>
          </cell>
          <cell r="K440">
            <v>1987</v>
          </cell>
          <cell r="L440">
            <v>31785</v>
          </cell>
          <cell r="M440">
            <v>35</v>
          </cell>
          <cell r="N440" t="str">
            <v>Kinh</v>
          </cell>
          <cell r="O440">
            <v>40360</v>
          </cell>
          <cell r="P440">
            <v>40360</v>
          </cell>
          <cell r="Q440">
            <v>0</v>
          </cell>
          <cell r="R440" t="str">
            <v>BC</v>
          </cell>
          <cell r="S440">
            <v>0</v>
          </cell>
          <cell r="T440">
            <v>0</v>
          </cell>
          <cell r="U440">
            <v>0</v>
          </cell>
          <cell r="V440" t="str">
            <v>V.07.01.03</v>
          </cell>
          <cell r="W440" t="str">
            <v>Giảng viên (hạng III)</v>
          </cell>
          <cell r="X440">
            <v>0</v>
          </cell>
          <cell r="Y440">
            <v>0</v>
          </cell>
          <cell r="Z440" t="str">
            <v>TL ĐTTT</v>
          </cell>
          <cell r="AA440">
            <v>4</v>
          </cell>
          <cell r="AB440">
            <v>0</v>
          </cell>
          <cell r="AC440">
            <v>3.33</v>
          </cell>
          <cell r="AD440">
            <v>0</v>
          </cell>
          <cell r="AE440">
            <v>0</v>
          </cell>
          <cell r="AF440">
            <v>0</v>
          </cell>
          <cell r="AG440">
            <v>0</v>
          </cell>
          <cell r="AH440" t="e">
            <v>#VALUE!</v>
          </cell>
          <cell r="AI440">
            <v>0</v>
          </cell>
          <cell r="AJ440">
            <v>0</v>
          </cell>
          <cell r="AK440">
            <v>0</v>
          </cell>
          <cell r="AL440">
            <v>0</v>
          </cell>
          <cell r="AM440">
            <v>0</v>
          </cell>
          <cell r="AN440">
            <v>0</v>
          </cell>
          <cell r="AO440">
            <v>10</v>
          </cell>
          <cell r="AP440">
            <v>0</v>
          </cell>
          <cell r="AQ440">
            <v>0</v>
          </cell>
          <cell r="AR440">
            <v>0</v>
          </cell>
          <cell r="AS440">
            <v>0</v>
          </cell>
          <cell r="AT440">
            <v>0.33299999999999996</v>
          </cell>
          <cell r="AU440">
            <v>3.6630000000000003</v>
          </cell>
          <cell r="AV440">
            <v>25</v>
          </cell>
          <cell r="AW440">
            <v>0</v>
          </cell>
          <cell r="AX440">
            <v>0</v>
          </cell>
        </row>
        <row r="441">
          <cell r="F441">
            <v>2272</v>
          </cell>
          <cell r="G441" t="str">
            <v>51010000517464</v>
          </cell>
          <cell r="H441" t="str">
            <v>Trường Khoa học Xã hội và Nhân văn</v>
          </cell>
          <cell r="I441" t="str">
            <v>Khoa Luật Kinh tế</v>
          </cell>
          <cell r="J441" t="str">
            <v>Nữ</v>
          </cell>
          <cell r="K441">
            <v>1991</v>
          </cell>
          <cell r="L441">
            <v>33335</v>
          </cell>
          <cell r="M441">
            <v>31</v>
          </cell>
          <cell r="N441" t="str">
            <v>Kinh</v>
          </cell>
          <cell r="O441">
            <v>41730</v>
          </cell>
          <cell r="P441">
            <v>42887</v>
          </cell>
          <cell r="Q441" t="str">
            <v>Trường Đại học Vinh</v>
          </cell>
          <cell r="R441" t="str">
            <v>BC</v>
          </cell>
          <cell r="S441">
            <v>0</v>
          </cell>
          <cell r="T441">
            <v>0</v>
          </cell>
          <cell r="U441">
            <v>0</v>
          </cell>
          <cell r="V441" t="str">
            <v>V.07.01.03</v>
          </cell>
          <cell r="W441" t="str">
            <v>Giảng viên (hạng III)</v>
          </cell>
          <cell r="X441">
            <v>0</v>
          </cell>
          <cell r="Y441">
            <v>0</v>
          </cell>
          <cell r="Z441">
            <v>0</v>
          </cell>
          <cell r="AA441">
            <v>4</v>
          </cell>
          <cell r="AB441">
            <v>0</v>
          </cell>
          <cell r="AC441">
            <v>3</v>
          </cell>
          <cell r="AD441">
            <v>0</v>
          </cell>
          <cell r="AE441">
            <v>0</v>
          </cell>
          <cell r="AF441">
            <v>0</v>
          </cell>
          <cell r="AG441">
            <v>0</v>
          </cell>
          <cell r="AH441" t="e">
            <v>#VALUE!</v>
          </cell>
          <cell r="AI441">
            <v>0</v>
          </cell>
          <cell r="AJ441">
            <v>0</v>
          </cell>
          <cell r="AK441">
            <v>0</v>
          </cell>
          <cell r="AL441">
            <v>0</v>
          </cell>
          <cell r="AM441">
            <v>0</v>
          </cell>
          <cell r="AN441">
            <v>0</v>
          </cell>
          <cell r="AO441">
            <v>0</v>
          </cell>
          <cell r="AP441">
            <v>0</v>
          </cell>
          <cell r="AQ441">
            <v>0</v>
          </cell>
          <cell r="AR441">
            <v>0</v>
          </cell>
          <cell r="AS441">
            <v>0</v>
          </cell>
          <cell r="AT441">
            <v>0</v>
          </cell>
          <cell r="AU441">
            <v>3</v>
          </cell>
          <cell r="AV441">
            <v>25</v>
          </cell>
          <cell r="AW441">
            <v>0</v>
          </cell>
          <cell r="AX441">
            <v>0</v>
          </cell>
        </row>
        <row r="442">
          <cell r="F442">
            <v>2552</v>
          </cell>
          <cell r="G442" t="str">
            <v>51010002329346</v>
          </cell>
          <cell r="H442" t="str">
            <v>Trường Khoa học Xã hội và Nhân văn</v>
          </cell>
          <cell r="I442" t="str">
            <v>Khoa Luật Kinh tế</v>
          </cell>
          <cell r="J442" t="str">
            <v>Nữ</v>
          </cell>
          <cell r="K442">
            <v>1988</v>
          </cell>
          <cell r="L442">
            <v>32497</v>
          </cell>
          <cell r="M442">
            <v>34</v>
          </cell>
          <cell r="N442" t="str">
            <v>Kinh</v>
          </cell>
          <cell r="O442">
            <v>43160</v>
          </cell>
          <cell r="P442">
            <v>43966</v>
          </cell>
          <cell r="Q442" t="str">
            <v>Trường Đại học Vinh</v>
          </cell>
          <cell r="R442" t="str">
            <v>BC</v>
          </cell>
          <cell r="S442">
            <v>0</v>
          </cell>
          <cell r="T442">
            <v>0</v>
          </cell>
          <cell r="U442">
            <v>0</v>
          </cell>
          <cell r="V442" t="str">
            <v>V.07.01.03</v>
          </cell>
          <cell r="W442" t="str">
            <v>Giảng viên (hạng III)</v>
          </cell>
          <cell r="X442">
            <v>0</v>
          </cell>
          <cell r="Y442">
            <v>0</v>
          </cell>
          <cell r="Z442" t="str">
            <v>Chủ tịch CĐBP</v>
          </cell>
          <cell r="AA442">
            <v>4.5</v>
          </cell>
          <cell r="AB442">
            <v>0</v>
          </cell>
          <cell r="AC442">
            <v>2.67</v>
          </cell>
          <cell r="AD442">
            <v>0</v>
          </cell>
          <cell r="AE442">
            <v>0</v>
          </cell>
          <cell r="AF442">
            <v>0</v>
          </cell>
          <cell r="AG442">
            <v>0</v>
          </cell>
          <cell r="AH442" t="e">
            <v>#VALUE!</v>
          </cell>
          <cell r="AI442">
            <v>0</v>
          </cell>
          <cell r="AJ442">
            <v>0</v>
          </cell>
          <cell r="AK442">
            <v>0</v>
          </cell>
          <cell r="AL442">
            <v>0</v>
          </cell>
          <cell r="AM442">
            <v>0</v>
          </cell>
          <cell r="AN442">
            <v>0</v>
          </cell>
          <cell r="AO442">
            <v>0</v>
          </cell>
          <cell r="AP442">
            <v>0</v>
          </cell>
          <cell r="AQ442">
            <v>0</v>
          </cell>
          <cell r="AR442">
            <v>0</v>
          </cell>
          <cell r="AS442">
            <v>0</v>
          </cell>
          <cell r="AT442">
            <v>0</v>
          </cell>
          <cell r="AU442">
            <v>2.67</v>
          </cell>
          <cell r="AV442">
            <v>0</v>
          </cell>
          <cell r="AW442">
            <v>0</v>
          </cell>
          <cell r="AX442">
            <v>0</v>
          </cell>
        </row>
        <row r="443">
          <cell r="F443">
            <v>1293</v>
          </cell>
          <cell r="G443" t="str">
            <v>51010000255791</v>
          </cell>
          <cell r="H443" t="str">
            <v>Trường Khoa học Xã hội và Nhân văn</v>
          </cell>
          <cell r="I443" t="str">
            <v>Khoa Luật Kinh tế</v>
          </cell>
          <cell r="J443" t="str">
            <v>Nữ</v>
          </cell>
          <cell r="K443">
            <v>1988</v>
          </cell>
          <cell r="L443">
            <v>32234</v>
          </cell>
          <cell r="M443">
            <v>34</v>
          </cell>
          <cell r="N443" t="str">
            <v>Kinh</v>
          </cell>
          <cell r="O443">
            <v>40610</v>
          </cell>
          <cell r="P443">
            <v>42887</v>
          </cell>
          <cell r="Q443" t="str">
            <v>Trường Đại học Vinh</v>
          </cell>
          <cell r="R443" t="str">
            <v>BC</v>
          </cell>
          <cell r="S443">
            <v>0</v>
          </cell>
          <cell r="T443">
            <v>0</v>
          </cell>
          <cell r="U443">
            <v>0</v>
          </cell>
          <cell r="V443" t="str">
            <v>V.07.01.03</v>
          </cell>
          <cell r="W443" t="str">
            <v>Giảng viên (hạng III)</v>
          </cell>
          <cell r="X443">
            <v>0</v>
          </cell>
          <cell r="Y443">
            <v>0</v>
          </cell>
          <cell r="Z443">
            <v>0</v>
          </cell>
          <cell r="AA443">
            <v>4</v>
          </cell>
          <cell r="AB443">
            <v>0</v>
          </cell>
          <cell r="AC443">
            <v>3.33</v>
          </cell>
          <cell r="AD443">
            <v>0</v>
          </cell>
          <cell r="AE443">
            <v>0</v>
          </cell>
          <cell r="AF443">
            <v>0</v>
          </cell>
          <cell r="AG443">
            <v>0</v>
          </cell>
          <cell r="AH443" t="e">
            <v>#VALUE!</v>
          </cell>
          <cell r="AI443">
            <v>0</v>
          </cell>
          <cell r="AJ443">
            <v>0</v>
          </cell>
          <cell r="AK443">
            <v>0</v>
          </cell>
          <cell r="AL443">
            <v>0</v>
          </cell>
          <cell r="AM443">
            <v>0</v>
          </cell>
          <cell r="AN443">
            <v>0</v>
          </cell>
          <cell r="AO443">
            <v>9</v>
          </cell>
          <cell r="AP443">
            <v>0</v>
          </cell>
          <cell r="AQ443">
            <v>0</v>
          </cell>
          <cell r="AR443">
            <v>0</v>
          </cell>
          <cell r="AS443">
            <v>0</v>
          </cell>
          <cell r="AT443">
            <v>0.29969999999999997</v>
          </cell>
          <cell r="AU443">
            <v>3.6297000000000001</v>
          </cell>
          <cell r="AV443">
            <v>25</v>
          </cell>
          <cell r="AW443">
            <v>0</v>
          </cell>
          <cell r="AX443">
            <v>0</v>
          </cell>
        </row>
        <row r="444">
          <cell r="F444">
            <v>2355</v>
          </cell>
          <cell r="G444" t="str">
            <v>51010000625242</v>
          </cell>
          <cell r="H444" t="str">
            <v>Trường Khoa học Xã hội và Nhân văn</v>
          </cell>
          <cell r="I444" t="str">
            <v>Khoa Luật Kinh tế</v>
          </cell>
          <cell r="J444" t="str">
            <v>Nữ</v>
          </cell>
          <cell r="K444">
            <v>1992</v>
          </cell>
          <cell r="L444">
            <v>33798</v>
          </cell>
          <cell r="M444">
            <v>30</v>
          </cell>
          <cell r="N444" t="str">
            <v>Kinh</v>
          </cell>
          <cell r="O444">
            <v>42012</v>
          </cell>
          <cell r="P444">
            <v>42887</v>
          </cell>
          <cell r="Q444" t="str">
            <v>Trường Đại học Vinh</v>
          </cell>
          <cell r="R444" t="str">
            <v>BC</v>
          </cell>
          <cell r="S444">
            <v>0</v>
          </cell>
          <cell r="T444">
            <v>0</v>
          </cell>
          <cell r="U444">
            <v>0</v>
          </cell>
          <cell r="V444" t="str">
            <v>V.07.01.03</v>
          </cell>
          <cell r="W444" t="str">
            <v>Giảng viên (hạng III)</v>
          </cell>
          <cell r="X444">
            <v>0</v>
          </cell>
          <cell r="Y444">
            <v>0</v>
          </cell>
          <cell r="Z444">
            <v>0</v>
          </cell>
          <cell r="AA444">
            <v>4</v>
          </cell>
          <cell r="AB444">
            <v>0</v>
          </cell>
          <cell r="AC444">
            <v>3</v>
          </cell>
          <cell r="AD444">
            <v>0</v>
          </cell>
          <cell r="AE444">
            <v>0</v>
          </cell>
          <cell r="AF444">
            <v>0</v>
          </cell>
          <cell r="AG444">
            <v>0</v>
          </cell>
          <cell r="AH444" t="e">
            <v>#VALUE!</v>
          </cell>
          <cell r="AI444">
            <v>0</v>
          </cell>
          <cell r="AJ444">
            <v>0</v>
          </cell>
          <cell r="AK444">
            <v>0</v>
          </cell>
          <cell r="AL444">
            <v>0</v>
          </cell>
          <cell r="AM444">
            <v>0</v>
          </cell>
          <cell r="AN444">
            <v>0</v>
          </cell>
          <cell r="AO444">
            <v>6</v>
          </cell>
          <cell r="AP444">
            <v>0</v>
          </cell>
          <cell r="AQ444">
            <v>0</v>
          </cell>
          <cell r="AR444">
            <v>0</v>
          </cell>
          <cell r="AS444">
            <v>0</v>
          </cell>
          <cell r="AT444">
            <v>0.18</v>
          </cell>
          <cell r="AU444">
            <v>3.18</v>
          </cell>
          <cell r="AV444">
            <v>25</v>
          </cell>
          <cell r="AW444">
            <v>0</v>
          </cell>
          <cell r="AX444">
            <v>0</v>
          </cell>
        </row>
        <row r="445">
          <cell r="F445">
            <v>1289</v>
          </cell>
          <cell r="G445" t="str">
            <v>51010000188772</v>
          </cell>
          <cell r="H445" t="str">
            <v>Trường Khoa học Xã hội và Nhân văn</v>
          </cell>
          <cell r="I445" t="str">
            <v>Khoa Luật Kinh tế</v>
          </cell>
          <cell r="J445" t="str">
            <v>Nữ</v>
          </cell>
          <cell r="K445">
            <v>1983</v>
          </cell>
          <cell r="L445">
            <v>30463</v>
          </cell>
          <cell r="M445">
            <v>39</v>
          </cell>
          <cell r="N445" t="str">
            <v>Kinh</v>
          </cell>
          <cell r="O445">
            <v>39601</v>
          </cell>
          <cell r="P445">
            <v>39995</v>
          </cell>
          <cell r="Q445" t="str">
            <v>Trường Đại học Vinh</v>
          </cell>
          <cell r="R445" t="str">
            <v>BC</v>
          </cell>
          <cell r="S445">
            <v>0</v>
          </cell>
          <cell r="T445">
            <v>0</v>
          </cell>
          <cell r="U445">
            <v>0</v>
          </cell>
          <cell r="V445" t="str">
            <v>V.07.01.03</v>
          </cell>
          <cell r="W445" t="str">
            <v>Giảng viên (hạng III)</v>
          </cell>
          <cell r="X445">
            <v>0</v>
          </cell>
          <cell r="Y445">
            <v>0</v>
          </cell>
          <cell r="Z445">
            <v>0</v>
          </cell>
          <cell r="AA445">
            <v>4</v>
          </cell>
          <cell r="AB445">
            <v>0</v>
          </cell>
          <cell r="AC445">
            <v>3.66</v>
          </cell>
          <cell r="AD445">
            <v>0</v>
          </cell>
          <cell r="AE445">
            <v>0</v>
          </cell>
          <cell r="AF445">
            <v>0</v>
          </cell>
          <cell r="AG445">
            <v>0</v>
          </cell>
          <cell r="AH445" t="e">
            <v>#VALUE!</v>
          </cell>
          <cell r="AI445">
            <v>0</v>
          </cell>
          <cell r="AJ445">
            <v>0</v>
          </cell>
          <cell r="AK445">
            <v>0</v>
          </cell>
          <cell r="AL445">
            <v>0</v>
          </cell>
          <cell r="AM445">
            <v>0</v>
          </cell>
          <cell r="AN445">
            <v>0</v>
          </cell>
          <cell r="AO445">
            <v>11</v>
          </cell>
          <cell r="AP445">
            <v>12</v>
          </cell>
          <cell r="AQ445" t="str">
            <v>1678/QĐ-ĐHV</v>
          </cell>
          <cell r="AR445">
            <v>44713</v>
          </cell>
          <cell r="AS445">
            <v>44713</v>
          </cell>
          <cell r="AT445">
            <v>0.40260000000000007</v>
          </cell>
          <cell r="AU445">
            <v>4.0625999999999998</v>
          </cell>
          <cell r="AV445">
            <v>25</v>
          </cell>
          <cell r="AW445">
            <v>0</v>
          </cell>
          <cell r="AX445">
            <v>0</v>
          </cell>
        </row>
        <row r="446">
          <cell r="F446">
            <v>1297</v>
          </cell>
          <cell r="G446" t="str">
            <v>51010000188815</v>
          </cell>
          <cell r="H446" t="str">
            <v>Trường Khoa học Xã hội và Nhân văn</v>
          </cell>
          <cell r="I446" t="str">
            <v>Khoa Luật Kinh tế</v>
          </cell>
          <cell r="J446" t="str">
            <v>Nữ</v>
          </cell>
          <cell r="K446">
            <v>1984</v>
          </cell>
          <cell r="L446">
            <v>30810</v>
          </cell>
          <cell r="M446">
            <v>38</v>
          </cell>
          <cell r="N446" t="str">
            <v>Kinh</v>
          </cell>
          <cell r="O446">
            <v>39925</v>
          </cell>
          <cell r="P446">
            <v>40360</v>
          </cell>
          <cell r="Q446" t="str">
            <v>Trường Đại học Vinh</v>
          </cell>
          <cell r="R446" t="str">
            <v>BC</v>
          </cell>
          <cell r="S446">
            <v>0</v>
          </cell>
          <cell r="T446">
            <v>0</v>
          </cell>
          <cell r="U446">
            <v>0</v>
          </cell>
          <cell r="V446" t="str">
            <v>V.07.01.02</v>
          </cell>
          <cell r="W446" t="str">
            <v>Giảng viên chính (hạng II)</v>
          </cell>
          <cell r="X446">
            <v>0</v>
          </cell>
          <cell r="Y446" t="str">
            <v>Trưởng khoa</v>
          </cell>
          <cell r="Z446" t="str">
            <v>Bí thư CB</v>
          </cell>
          <cell r="AA446">
            <v>5.5</v>
          </cell>
          <cell r="AB446">
            <v>0.5</v>
          </cell>
          <cell r="AC446">
            <v>4.4000000000000004</v>
          </cell>
          <cell r="AD446">
            <v>0</v>
          </cell>
          <cell r="AE446">
            <v>0</v>
          </cell>
          <cell r="AF446">
            <v>0</v>
          </cell>
          <cell r="AG446">
            <v>0</v>
          </cell>
          <cell r="AH446" t="e">
            <v>#VALUE!</v>
          </cell>
          <cell r="AI446">
            <v>0</v>
          </cell>
          <cell r="AJ446">
            <v>0</v>
          </cell>
          <cell r="AK446">
            <v>0</v>
          </cell>
          <cell r="AL446">
            <v>0</v>
          </cell>
          <cell r="AM446">
            <v>0</v>
          </cell>
          <cell r="AN446">
            <v>0</v>
          </cell>
          <cell r="AO446">
            <v>11</v>
          </cell>
          <cell r="AP446">
            <v>12</v>
          </cell>
          <cell r="AQ446" t="str">
            <v>1678/QĐ-ĐHV</v>
          </cell>
          <cell r="AR446">
            <v>44673</v>
          </cell>
          <cell r="AS446">
            <v>44682</v>
          </cell>
          <cell r="AT446">
            <v>0.53900000000000003</v>
          </cell>
          <cell r="AU446">
            <v>5.4390000000000001</v>
          </cell>
          <cell r="AV446">
            <v>25</v>
          </cell>
          <cell r="AW446">
            <v>0</v>
          </cell>
          <cell r="AX446">
            <v>0</v>
          </cell>
        </row>
        <row r="447">
          <cell r="F447">
            <v>1288</v>
          </cell>
          <cell r="G447" t="str">
            <v>51010000188611</v>
          </cell>
          <cell r="H447" t="str">
            <v>Trường Khoa học Xã hội và Nhân văn</v>
          </cell>
          <cell r="I447" t="str">
            <v>Khoa Luật Kinh tế</v>
          </cell>
          <cell r="J447" t="str">
            <v>Nữ</v>
          </cell>
          <cell r="K447">
            <v>1980</v>
          </cell>
          <cell r="L447">
            <v>29297</v>
          </cell>
          <cell r="M447">
            <v>42</v>
          </cell>
          <cell r="N447" t="str">
            <v>Kinh</v>
          </cell>
          <cell r="O447">
            <v>39722</v>
          </cell>
          <cell r="P447">
            <v>40360</v>
          </cell>
          <cell r="Q447" t="str">
            <v>Trường Đại học Vinh</v>
          </cell>
          <cell r="R447" t="str">
            <v>BC</v>
          </cell>
          <cell r="S447">
            <v>0</v>
          </cell>
          <cell r="T447">
            <v>0</v>
          </cell>
          <cell r="U447">
            <v>0</v>
          </cell>
          <cell r="V447" t="str">
            <v>V.07.01.02</v>
          </cell>
          <cell r="W447" t="str">
            <v>Giảng viên chính (hạng II)</v>
          </cell>
          <cell r="X447">
            <v>0</v>
          </cell>
          <cell r="Y447" t="str">
            <v>Phó Trưởng khoa</v>
          </cell>
          <cell r="Z447" t="str">
            <v>Phó Bí thư CB</v>
          </cell>
          <cell r="AA447">
            <v>5</v>
          </cell>
          <cell r="AB447">
            <v>0.4</v>
          </cell>
          <cell r="AC447">
            <v>4.4000000000000004</v>
          </cell>
          <cell r="AD447">
            <v>0</v>
          </cell>
          <cell r="AE447">
            <v>0</v>
          </cell>
          <cell r="AF447">
            <v>0</v>
          </cell>
          <cell r="AG447">
            <v>0</v>
          </cell>
          <cell r="AH447" t="e">
            <v>#VALUE!</v>
          </cell>
          <cell r="AI447">
            <v>0</v>
          </cell>
          <cell r="AJ447">
            <v>0</v>
          </cell>
          <cell r="AK447">
            <v>0</v>
          </cell>
          <cell r="AL447">
            <v>0</v>
          </cell>
          <cell r="AM447">
            <v>0</v>
          </cell>
          <cell r="AN447">
            <v>0</v>
          </cell>
          <cell r="AO447">
            <v>12</v>
          </cell>
          <cell r="AP447">
            <v>0</v>
          </cell>
          <cell r="AQ447">
            <v>0</v>
          </cell>
          <cell r="AR447">
            <v>0</v>
          </cell>
          <cell r="AS447">
            <v>0</v>
          </cell>
          <cell r="AT447">
            <v>0.57600000000000007</v>
          </cell>
          <cell r="AU447">
            <v>5.3760000000000012</v>
          </cell>
          <cell r="AV447">
            <v>25</v>
          </cell>
          <cell r="AW447">
            <v>0</v>
          </cell>
          <cell r="AX447">
            <v>0</v>
          </cell>
        </row>
        <row r="448">
          <cell r="F448">
            <v>1301</v>
          </cell>
          <cell r="G448" t="str">
            <v>51010000223594</v>
          </cell>
          <cell r="H448" t="str">
            <v>Trường Khoa học Xã hội và Nhân văn</v>
          </cell>
          <cell r="I448" t="str">
            <v>Khoa Luật Kinh tế</v>
          </cell>
          <cell r="J448" t="str">
            <v>Nữ</v>
          </cell>
          <cell r="K448">
            <v>1987</v>
          </cell>
          <cell r="L448">
            <v>31786</v>
          </cell>
          <cell r="M448">
            <v>35</v>
          </cell>
          <cell r="N448" t="str">
            <v>Kinh</v>
          </cell>
          <cell r="O448">
            <v>40360</v>
          </cell>
          <cell r="P448">
            <v>40969</v>
          </cell>
          <cell r="Q448" t="str">
            <v>Trường Đại học Vinh</v>
          </cell>
          <cell r="R448" t="str">
            <v>BC</v>
          </cell>
          <cell r="S448">
            <v>0</v>
          </cell>
          <cell r="T448">
            <v>0</v>
          </cell>
          <cell r="U448">
            <v>0</v>
          </cell>
          <cell r="V448" t="str">
            <v>V.07.01.03</v>
          </cell>
          <cell r="W448" t="str">
            <v>Giảng viên (hạng III)</v>
          </cell>
          <cell r="X448">
            <v>0</v>
          </cell>
          <cell r="Y448">
            <v>0</v>
          </cell>
          <cell r="Z448">
            <v>0</v>
          </cell>
          <cell r="AA448">
            <v>4</v>
          </cell>
          <cell r="AB448">
            <v>0</v>
          </cell>
          <cell r="AC448">
            <v>3.33</v>
          </cell>
          <cell r="AD448">
            <v>0</v>
          </cell>
          <cell r="AE448">
            <v>0</v>
          </cell>
          <cell r="AF448">
            <v>0</v>
          </cell>
          <cell r="AG448">
            <v>0</v>
          </cell>
          <cell r="AH448" t="e">
            <v>#VALUE!</v>
          </cell>
          <cell r="AI448">
            <v>0</v>
          </cell>
          <cell r="AJ448">
            <v>0</v>
          </cell>
          <cell r="AK448">
            <v>0</v>
          </cell>
          <cell r="AL448">
            <v>0</v>
          </cell>
          <cell r="AM448">
            <v>0</v>
          </cell>
          <cell r="AN448">
            <v>0</v>
          </cell>
          <cell r="AO448">
            <v>10</v>
          </cell>
          <cell r="AP448">
            <v>0</v>
          </cell>
          <cell r="AQ448">
            <v>0</v>
          </cell>
          <cell r="AR448">
            <v>0</v>
          </cell>
          <cell r="AS448">
            <v>0</v>
          </cell>
          <cell r="AT448">
            <v>0.33299999999999996</v>
          </cell>
          <cell r="AU448">
            <v>3.6630000000000003</v>
          </cell>
          <cell r="AV448">
            <v>25</v>
          </cell>
          <cell r="AW448">
            <v>0</v>
          </cell>
          <cell r="AX448">
            <v>0</v>
          </cell>
        </row>
        <row r="449">
          <cell r="F449">
            <v>1315</v>
          </cell>
          <cell r="G449" t="str">
            <v>51010000188781</v>
          </cell>
          <cell r="H449" t="str">
            <v>Trường Khoa học Xã hội và Nhân văn</v>
          </cell>
          <cell r="I449" t="str">
            <v>Khoa Luật Kinh tế</v>
          </cell>
          <cell r="J449" t="str">
            <v>Nữ</v>
          </cell>
          <cell r="K449">
            <v>1983</v>
          </cell>
          <cell r="L449">
            <v>30426</v>
          </cell>
          <cell r="M449">
            <v>39</v>
          </cell>
          <cell r="N449" t="str">
            <v>Kinh</v>
          </cell>
          <cell r="O449">
            <v>39601</v>
          </cell>
          <cell r="P449">
            <v>39995</v>
          </cell>
          <cell r="Q449" t="str">
            <v>Trường Đại học Vinh</v>
          </cell>
          <cell r="R449" t="str">
            <v>BC</v>
          </cell>
          <cell r="S449">
            <v>0</v>
          </cell>
          <cell r="T449">
            <v>0</v>
          </cell>
          <cell r="U449">
            <v>0</v>
          </cell>
          <cell r="V449" t="str">
            <v>V.07.01.03</v>
          </cell>
          <cell r="W449" t="str">
            <v>Giảng viên (hạng III)</v>
          </cell>
          <cell r="X449">
            <v>0</v>
          </cell>
          <cell r="Y449">
            <v>0</v>
          </cell>
          <cell r="Z449" t="str">
            <v>TLĐT + TL ĐBCL</v>
          </cell>
          <cell r="AA449">
            <v>4</v>
          </cell>
          <cell r="AB449">
            <v>0</v>
          </cell>
          <cell r="AC449">
            <v>3.66</v>
          </cell>
          <cell r="AD449">
            <v>0</v>
          </cell>
          <cell r="AE449">
            <v>0</v>
          </cell>
          <cell r="AF449">
            <v>0</v>
          </cell>
          <cell r="AG449">
            <v>0</v>
          </cell>
          <cell r="AH449" t="e">
            <v>#VALUE!</v>
          </cell>
          <cell r="AI449">
            <v>0</v>
          </cell>
          <cell r="AJ449">
            <v>0</v>
          </cell>
          <cell r="AK449">
            <v>0</v>
          </cell>
          <cell r="AL449">
            <v>0</v>
          </cell>
          <cell r="AM449">
            <v>0</v>
          </cell>
          <cell r="AN449">
            <v>0</v>
          </cell>
          <cell r="AO449">
            <v>11</v>
          </cell>
          <cell r="AP449">
            <v>12</v>
          </cell>
          <cell r="AQ449" t="str">
            <v>1678/QĐ-ĐHV</v>
          </cell>
          <cell r="AR449">
            <v>44713</v>
          </cell>
          <cell r="AS449">
            <v>44713</v>
          </cell>
          <cell r="AT449">
            <v>0.40260000000000007</v>
          </cell>
          <cell r="AU449">
            <v>4.0625999999999998</v>
          </cell>
          <cell r="AV449">
            <v>25</v>
          </cell>
          <cell r="AW449">
            <v>0</v>
          </cell>
          <cell r="AX449">
            <v>0</v>
          </cell>
        </row>
        <row r="450">
          <cell r="F450">
            <v>1339</v>
          </cell>
          <cell r="G450" t="str">
            <v>51010000188806</v>
          </cell>
          <cell r="H450" t="str">
            <v>Trường Khoa học Xã hội và Nhân văn</v>
          </cell>
          <cell r="I450" t="str">
            <v>Văn phòng Trường</v>
          </cell>
          <cell r="J450" t="str">
            <v>Nữ</v>
          </cell>
          <cell r="K450">
            <v>1983</v>
          </cell>
          <cell r="L450">
            <v>30543</v>
          </cell>
          <cell r="M450">
            <v>39</v>
          </cell>
          <cell r="N450" t="str">
            <v>Kinh</v>
          </cell>
          <cell r="O450">
            <v>39853</v>
          </cell>
          <cell r="P450">
            <v>40360</v>
          </cell>
          <cell r="Q450" t="str">
            <v>Trường Đại học Vinh</v>
          </cell>
          <cell r="R450" t="str">
            <v>BC</v>
          </cell>
          <cell r="S450">
            <v>0</v>
          </cell>
          <cell r="T450">
            <v>0</v>
          </cell>
          <cell r="U450">
            <v>0</v>
          </cell>
          <cell r="V450" t="str">
            <v>01.003</v>
          </cell>
          <cell r="W450" t="str">
            <v>Chuyên viên</v>
          </cell>
          <cell r="X450">
            <v>0</v>
          </cell>
          <cell r="Y450">
            <v>0</v>
          </cell>
          <cell r="Z450" t="str">
            <v>TLQLSV</v>
          </cell>
          <cell r="AA450">
            <v>4</v>
          </cell>
          <cell r="AB450">
            <v>0</v>
          </cell>
          <cell r="AC450">
            <v>3.66</v>
          </cell>
          <cell r="AD450">
            <v>0</v>
          </cell>
          <cell r="AE450">
            <v>0</v>
          </cell>
          <cell r="AF450">
            <v>0</v>
          </cell>
          <cell r="AG450">
            <v>0</v>
          </cell>
          <cell r="AH450" t="e">
            <v>#VALUE!</v>
          </cell>
          <cell r="AI450">
            <v>0</v>
          </cell>
          <cell r="AJ450">
            <v>0</v>
          </cell>
          <cell r="AK450">
            <v>0</v>
          </cell>
          <cell r="AL450">
            <v>0</v>
          </cell>
          <cell r="AM450">
            <v>0</v>
          </cell>
          <cell r="AN450">
            <v>0</v>
          </cell>
          <cell r="AO450">
            <v>0</v>
          </cell>
          <cell r="AP450">
            <v>0</v>
          </cell>
          <cell r="AQ450">
            <v>0</v>
          </cell>
          <cell r="AR450">
            <v>0</v>
          </cell>
          <cell r="AS450">
            <v>0</v>
          </cell>
          <cell r="AT450">
            <v>0</v>
          </cell>
          <cell r="AU450">
            <v>3.66</v>
          </cell>
          <cell r="AV450">
            <v>20</v>
          </cell>
          <cell r="AW450">
            <v>0</v>
          </cell>
          <cell r="AX450">
            <v>1.65</v>
          </cell>
        </row>
        <row r="451">
          <cell r="F451">
            <v>2395</v>
          </cell>
          <cell r="G451" t="str">
            <v>51010000714742</v>
          </cell>
          <cell r="H451" t="str">
            <v>Trường Khoa học Xã hội và Nhân văn</v>
          </cell>
          <cell r="I451" t="str">
            <v>Văn phòng Trường</v>
          </cell>
          <cell r="J451" t="str">
            <v>Nữ</v>
          </cell>
          <cell r="K451">
            <v>1985</v>
          </cell>
          <cell r="L451">
            <v>31108</v>
          </cell>
          <cell r="M451">
            <v>37</v>
          </cell>
          <cell r="N451" t="str">
            <v>Kinh</v>
          </cell>
          <cell r="O451">
            <v>42261</v>
          </cell>
          <cell r="P451">
            <v>43824</v>
          </cell>
          <cell r="Q451" t="str">
            <v>Trường Đại học Vinh</v>
          </cell>
          <cell r="R451" t="str">
            <v>BC</v>
          </cell>
          <cell r="S451">
            <v>0</v>
          </cell>
          <cell r="T451">
            <v>0</v>
          </cell>
          <cell r="U451">
            <v>0</v>
          </cell>
          <cell r="V451" t="str">
            <v>01.003</v>
          </cell>
          <cell r="W451" t="str">
            <v>Chuyên viên</v>
          </cell>
          <cell r="X451">
            <v>0</v>
          </cell>
          <cell r="Y451">
            <v>0</v>
          </cell>
          <cell r="Z451">
            <v>0</v>
          </cell>
          <cell r="AA451">
            <v>4</v>
          </cell>
          <cell r="AB451">
            <v>0</v>
          </cell>
          <cell r="AC451">
            <v>2.67</v>
          </cell>
          <cell r="AD451">
            <v>0</v>
          </cell>
          <cell r="AE451">
            <v>0</v>
          </cell>
          <cell r="AF451">
            <v>0</v>
          </cell>
          <cell r="AG451">
            <v>0</v>
          </cell>
          <cell r="AH451" t="e">
            <v>#VALUE!</v>
          </cell>
          <cell r="AI451">
            <v>0</v>
          </cell>
          <cell r="AJ451">
            <v>0</v>
          </cell>
          <cell r="AK451">
            <v>0</v>
          </cell>
          <cell r="AL451">
            <v>0</v>
          </cell>
          <cell r="AM451">
            <v>0</v>
          </cell>
          <cell r="AN451">
            <v>0</v>
          </cell>
          <cell r="AO451">
            <v>0</v>
          </cell>
          <cell r="AP451">
            <v>0</v>
          </cell>
          <cell r="AQ451">
            <v>0</v>
          </cell>
          <cell r="AR451">
            <v>0</v>
          </cell>
          <cell r="AS451">
            <v>0</v>
          </cell>
          <cell r="AT451">
            <v>0</v>
          </cell>
          <cell r="AU451">
            <v>2.67</v>
          </cell>
          <cell r="AV451">
            <v>20</v>
          </cell>
          <cell r="AW451">
            <v>0</v>
          </cell>
          <cell r="AX451">
            <v>0.1</v>
          </cell>
        </row>
        <row r="452">
          <cell r="F452">
            <v>1894</v>
          </cell>
          <cell r="G452" t="str">
            <v>51010000229671</v>
          </cell>
          <cell r="H452" t="str">
            <v>Trường Khoa học Xã hội và Nhân văn</v>
          </cell>
          <cell r="I452" t="str">
            <v>Văn phòng Trường</v>
          </cell>
          <cell r="J452" t="str">
            <v>Nữ</v>
          </cell>
          <cell r="K452">
            <v>1981</v>
          </cell>
          <cell r="L452">
            <v>29743</v>
          </cell>
          <cell r="M452">
            <v>41</v>
          </cell>
          <cell r="N452" t="str">
            <v>Kinh</v>
          </cell>
          <cell r="O452">
            <v>40375</v>
          </cell>
          <cell r="P452">
            <v>41334</v>
          </cell>
          <cell r="Q452" t="str">
            <v>Trường Đại học Vinh</v>
          </cell>
          <cell r="R452" t="str">
            <v>BC</v>
          </cell>
          <cell r="S452">
            <v>0</v>
          </cell>
          <cell r="T452">
            <v>0</v>
          </cell>
          <cell r="U452">
            <v>0</v>
          </cell>
          <cell r="V452" t="str">
            <v>01.003</v>
          </cell>
          <cell r="W452" t="str">
            <v>Chuyên viên</v>
          </cell>
          <cell r="X452">
            <v>0</v>
          </cell>
          <cell r="Y452">
            <v>0</v>
          </cell>
          <cell r="Z452">
            <v>0</v>
          </cell>
          <cell r="AA452">
            <v>4</v>
          </cell>
          <cell r="AB452">
            <v>0</v>
          </cell>
          <cell r="AC452">
            <v>3.33</v>
          </cell>
          <cell r="AD452">
            <v>0</v>
          </cell>
          <cell r="AE452">
            <v>0</v>
          </cell>
          <cell r="AF452">
            <v>0</v>
          </cell>
          <cell r="AG452">
            <v>0</v>
          </cell>
          <cell r="AH452" t="e">
            <v>#VALUE!</v>
          </cell>
          <cell r="AI452">
            <v>0</v>
          </cell>
          <cell r="AJ452">
            <v>0</v>
          </cell>
          <cell r="AK452">
            <v>0</v>
          </cell>
          <cell r="AL452">
            <v>0</v>
          </cell>
          <cell r="AM452">
            <v>0</v>
          </cell>
          <cell r="AN452">
            <v>0</v>
          </cell>
          <cell r="AO452">
            <v>0</v>
          </cell>
          <cell r="AP452">
            <v>0</v>
          </cell>
          <cell r="AQ452">
            <v>0</v>
          </cell>
          <cell r="AR452">
            <v>0</v>
          </cell>
          <cell r="AS452">
            <v>0</v>
          </cell>
          <cell r="AT452">
            <v>0</v>
          </cell>
          <cell r="AU452">
            <v>3.33</v>
          </cell>
          <cell r="AV452">
            <v>20</v>
          </cell>
          <cell r="AW452">
            <v>0</v>
          </cell>
          <cell r="AX452">
            <v>0.1</v>
          </cell>
        </row>
        <row r="453">
          <cell r="F453">
            <v>1287</v>
          </cell>
          <cell r="G453" t="str">
            <v>51010000024609</v>
          </cell>
          <cell r="H453" t="str">
            <v>Trường Khoa học Xã hội và Nhân văn</v>
          </cell>
          <cell r="I453" t="str">
            <v>Văn phòng Trường</v>
          </cell>
          <cell r="J453" t="str">
            <v>Nữ</v>
          </cell>
          <cell r="K453">
            <v>1976</v>
          </cell>
          <cell r="L453">
            <v>27990</v>
          </cell>
          <cell r="M453">
            <v>46</v>
          </cell>
          <cell r="N453" t="str">
            <v>Kinh</v>
          </cell>
          <cell r="O453">
            <v>38322</v>
          </cell>
          <cell r="P453">
            <v>39448</v>
          </cell>
          <cell r="Q453" t="str">
            <v>Trường Đại học Vinh</v>
          </cell>
          <cell r="R453" t="str">
            <v>BC</v>
          </cell>
          <cell r="S453">
            <v>0</v>
          </cell>
          <cell r="T453">
            <v>0</v>
          </cell>
          <cell r="U453">
            <v>0</v>
          </cell>
          <cell r="V453" t="str">
            <v>01.003</v>
          </cell>
          <cell r="W453" t="str">
            <v>Chuyên viên</v>
          </cell>
          <cell r="X453">
            <v>0</v>
          </cell>
          <cell r="Y453">
            <v>0</v>
          </cell>
          <cell r="Z453" t="str">
            <v>TLQLSV</v>
          </cell>
          <cell r="AA453">
            <v>4.5</v>
          </cell>
          <cell r="AB453">
            <v>0</v>
          </cell>
          <cell r="AC453">
            <v>3.99</v>
          </cell>
          <cell r="AD453">
            <v>0</v>
          </cell>
          <cell r="AE453">
            <v>0</v>
          </cell>
          <cell r="AF453">
            <v>0</v>
          </cell>
          <cell r="AG453">
            <v>0</v>
          </cell>
          <cell r="AH453" t="e">
            <v>#VALUE!</v>
          </cell>
          <cell r="AI453">
            <v>0</v>
          </cell>
          <cell r="AJ453">
            <v>0</v>
          </cell>
          <cell r="AK453">
            <v>0</v>
          </cell>
          <cell r="AL453">
            <v>0</v>
          </cell>
          <cell r="AM453">
            <v>0</v>
          </cell>
          <cell r="AN453">
            <v>0</v>
          </cell>
          <cell r="AO453">
            <v>0</v>
          </cell>
          <cell r="AP453">
            <v>0</v>
          </cell>
          <cell r="AQ453">
            <v>0</v>
          </cell>
          <cell r="AR453">
            <v>0</v>
          </cell>
          <cell r="AS453">
            <v>0</v>
          </cell>
          <cell r="AT453">
            <v>0</v>
          </cell>
          <cell r="AU453">
            <v>3.99</v>
          </cell>
          <cell r="AV453">
            <v>20</v>
          </cell>
          <cell r="AW453">
            <v>0.1</v>
          </cell>
          <cell r="AX453">
            <v>0</v>
          </cell>
        </row>
        <row r="454">
          <cell r="F454">
            <v>1296</v>
          </cell>
          <cell r="G454" t="str">
            <v>51010000197574</v>
          </cell>
          <cell r="H454" t="str">
            <v>Trường Khoa học Xã hội và Nhân văn</v>
          </cell>
          <cell r="I454" t="str">
            <v>Văn phòng Trường</v>
          </cell>
          <cell r="J454" t="str">
            <v>Nữ</v>
          </cell>
          <cell r="K454">
            <v>1977</v>
          </cell>
          <cell r="L454">
            <v>28160</v>
          </cell>
          <cell r="M454">
            <v>45</v>
          </cell>
          <cell r="N454" t="str">
            <v>Kinh</v>
          </cell>
          <cell r="O454">
            <v>37288</v>
          </cell>
          <cell r="P454">
            <v>38485</v>
          </cell>
          <cell r="Q454" t="str">
            <v>Trường Đại học Vinh</v>
          </cell>
          <cell r="R454" t="str">
            <v>BC</v>
          </cell>
          <cell r="S454">
            <v>0</v>
          </cell>
          <cell r="T454">
            <v>0</v>
          </cell>
          <cell r="U454">
            <v>0</v>
          </cell>
          <cell r="V454" t="str">
            <v>01.003</v>
          </cell>
          <cell r="W454" t="str">
            <v>Chuyên viên</v>
          </cell>
          <cell r="X454">
            <v>0</v>
          </cell>
          <cell r="Y454">
            <v>0</v>
          </cell>
          <cell r="Z454" t="str">
            <v>TLĐT chuyên trách</v>
          </cell>
          <cell r="AA454">
            <v>4</v>
          </cell>
          <cell r="AB454">
            <v>0</v>
          </cell>
          <cell r="AC454">
            <v>4.32</v>
          </cell>
          <cell r="AD454">
            <v>0</v>
          </cell>
          <cell r="AE454">
            <v>0</v>
          </cell>
          <cell r="AF454">
            <v>0</v>
          </cell>
          <cell r="AG454">
            <v>0</v>
          </cell>
          <cell r="AH454" t="e">
            <v>#VALUE!</v>
          </cell>
          <cell r="AI454">
            <v>0</v>
          </cell>
          <cell r="AJ454">
            <v>0</v>
          </cell>
          <cell r="AK454">
            <v>0</v>
          </cell>
          <cell r="AL454">
            <v>0</v>
          </cell>
          <cell r="AM454">
            <v>0</v>
          </cell>
          <cell r="AN454">
            <v>0</v>
          </cell>
          <cell r="AO454">
            <v>0</v>
          </cell>
          <cell r="AP454">
            <v>0</v>
          </cell>
          <cell r="AQ454">
            <v>0</v>
          </cell>
          <cell r="AR454">
            <v>0</v>
          </cell>
          <cell r="AS454">
            <v>0</v>
          </cell>
          <cell r="AT454">
            <v>0</v>
          </cell>
          <cell r="AU454">
            <v>4.32</v>
          </cell>
          <cell r="AV454">
            <v>20</v>
          </cell>
          <cell r="AW454">
            <v>0</v>
          </cell>
          <cell r="AX454">
            <v>0.1</v>
          </cell>
        </row>
        <row r="455">
          <cell r="F455">
            <v>1251</v>
          </cell>
          <cell r="G455" t="str">
            <v>51010000196580</v>
          </cell>
          <cell r="H455" t="str">
            <v>Trường Kinh tế</v>
          </cell>
          <cell r="I455" t="str">
            <v>Khoa Kế toán</v>
          </cell>
          <cell r="J455" t="str">
            <v>Nữ</v>
          </cell>
          <cell r="K455">
            <v>1982</v>
          </cell>
          <cell r="L455">
            <v>30252</v>
          </cell>
          <cell r="M455">
            <v>40</v>
          </cell>
          <cell r="N455" t="str">
            <v>Kinh</v>
          </cell>
          <cell r="O455">
            <v>38353</v>
          </cell>
          <cell r="P455">
            <v>38924</v>
          </cell>
          <cell r="Q455" t="str">
            <v>Trường Đại học Vinh</v>
          </cell>
          <cell r="R455" t="str">
            <v>BC</v>
          </cell>
          <cell r="S455">
            <v>0</v>
          </cell>
          <cell r="T455">
            <v>0</v>
          </cell>
          <cell r="U455">
            <v>0</v>
          </cell>
          <cell r="V455" t="str">
            <v>V.07.01.02</v>
          </cell>
          <cell r="W455" t="str">
            <v>Giảng viên chính (hạng II)</v>
          </cell>
          <cell r="X455">
            <v>0</v>
          </cell>
          <cell r="Y455">
            <v>0</v>
          </cell>
          <cell r="Z455">
            <v>0</v>
          </cell>
          <cell r="AA455">
            <v>5</v>
          </cell>
          <cell r="AB455">
            <v>0</v>
          </cell>
          <cell r="AC455">
            <v>4.4000000000000004</v>
          </cell>
          <cell r="AD455">
            <v>0</v>
          </cell>
          <cell r="AE455">
            <v>0</v>
          </cell>
          <cell r="AF455">
            <v>0</v>
          </cell>
          <cell r="AG455">
            <v>0</v>
          </cell>
          <cell r="AH455" t="e">
            <v>#VALUE!</v>
          </cell>
          <cell r="AI455">
            <v>0</v>
          </cell>
          <cell r="AJ455">
            <v>0</v>
          </cell>
          <cell r="AK455">
            <v>0</v>
          </cell>
          <cell r="AL455">
            <v>0</v>
          </cell>
          <cell r="AM455">
            <v>0</v>
          </cell>
          <cell r="AN455">
            <v>0</v>
          </cell>
          <cell r="AO455">
            <v>16</v>
          </cell>
          <cell r="AP455">
            <v>0</v>
          </cell>
          <cell r="AQ455">
            <v>0</v>
          </cell>
          <cell r="AR455">
            <v>0</v>
          </cell>
          <cell r="AS455">
            <v>0</v>
          </cell>
          <cell r="AT455">
            <v>0.70400000000000007</v>
          </cell>
          <cell r="AU455">
            <v>5.1040000000000001</v>
          </cell>
          <cell r="AV455">
            <v>25</v>
          </cell>
          <cell r="AW455">
            <v>0</v>
          </cell>
          <cell r="AX455">
            <v>0</v>
          </cell>
        </row>
        <row r="456">
          <cell r="F456">
            <v>1257</v>
          </cell>
          <cell r="G456" t="str">
            <v>51010000287439</v>
          </cell>
          <cell r="H456" t="str">
            <v>Trường Kinh tế</v>
          </cell>
          <cell r="I456" t="str">
            <v>Khoa Kế toán</v>
          </cell>
          <cell r="J456" t="str">
            <v>Nữ</v>
          </cell>
          <cell r="K456">
            <v>1987</v>
          </cell>
          <cell r="L456">
            <v>31892</v>
          </cell>
          <cell r="M456">
            <v>35</v>
          </cell>
          <cell r="N456" t="str">
            <v>Kinh</v>
          </cell>
          <cell r="O456">
            <v>40801</v>
          </cell>
          <cell r="P456">
            <v>42887</v>
          </cell>
          <cell r="Q456" t="str">
            <v>Trường Đại học Vinh</v>
          </cell>
          <cell r="R456" t="str">
            <v>BC</v>
          </cell>
          <cell r="S456">
            <v>0</v>
          </cell>
          <cell r="T456">
            <v>0</v>
          </cell>
          <cell r="U456">
            <v>0</v>
          </cell>
          <cell r="V456" t="str">
            <v>V.07.01.03</v>
          </cell>
          <cell r="W456" t="str">
            <v>Giảng viên (hạng III)</v>
          </cell>
          <cell r="X456">
            <v>0</v>
          </cell>
          <cell r="Y456">
            <v>0</v>
          </cell>
          <cell r="Z456" t="str">
            <v>TL ĐTTT</v>
          </cell>
          <cell r="AA456">
            <v>4</v>
          </cell>
          <cell r="AB456">
            <v>0</v>
          </cell>
          <cell r="AC456">
            <v>3.33</v>
          </cell>
          <cell r="AD456">
            <v>0</v>
          </cell>
          <cell r="AE456">
            <v>0</v>
          </cell>
          <cell r="AF456">
            <v>0</v>
          </cell>
          <cell r="AG456">
            <v>0</v>
          </cell>
          <cell r="AH456" t="e">
            <v>#VALUE!</v>
          </cell>
          <cell r="AI456">
            <v>0</v>
          </cell>
          <cell r="AJ456">
            <v>0</v>
          </cell>
          <cell r="AK456">
            <v>0</v>
          </cell>
          <cell r="AL456">
            <v>0</v>
          </cell>
          <cell r="AM456">
            <v>0</v>
          </cell>
          <cell r="AN456">
            <v>0</v>
          </cell>
          <cell r="AO456">
            <v>9</v>
          </cell>
          <cell r="AP456">
            <v>0</v>
          </cell>
          <cell r="AQ456">
            <v>0</v>
          </cell>
          <cell r="AR456">
            <v>0</v>
          </cell>
          <cell r="AS456">
            <v>0</v>
          </cell>
          <cell r="AT456">
            <v>0.29969999999999997</v>
          </cell>
          <cell r="AU456">
            <v>3.6297000000000001</v>
          </cell>
          <cell r="AV456">
            <v>25</v>
          </cell>
          <cell r="AW456">
            <v>0</v>
          </cell>
          <cell r="AX456">
            <v>0</v>
          </cell>
        </row>
        <row r="457">
          <cell r="F457">
            <v>1247</v>
          </cell>
          <cell r="G457" t="str">
            <v>51010000196508</v>
          </cell>
          <cell r="H457" t="str">
            <v>Trường Kinh tế</v>
          </cell>
          <cell r="I457" t="str">
            <v>Khoa Kế toán</v>
          </cell>
          <cell r="J457" t="str">
            <v>Nữ</v>
          </cell>
          <cell r="K457">
            <v>1979</v>
          </cell>
          <cell r="L457">
            <v>29020</v>
          </cell>
          <cell r="M457">
            <v>43</v>
          </cell>
          <cell r="N457" t="str">
            <v>Kinh</v>
          </cell>
          <cell r="O457">
            <v>37726</v>
          </cell>
          <cell r="P457" t="str">
            <v xml:space="preserve">  -   -</v>
          </cell>
          <cell r="Q457" t="str">
            <v>Trường Đại học Vinh</v>
          </cell>
          <cell r="R457" t="str">
            <v>BC</v>
          </cell>
          <cell r="S457">
            <v>0</v>
          </cell>
          <cell r="T457">
            <v>0</v>
          </cell>
          <cell r="U457">
            <v>0</v>
          </cell>
          <cell r="V457" t="str">
            <v>V.07.01.02</v>
          </cell>
          <cell r="W457" t="str">
            <v>Giảng viên chính (hạng II)</v>
          </cell>
          <cell r="X457">
            <v>0</v>
          </cell>
          <cell r="Y457">
            <v>0</v>
          </cell>
          <cell r="Z457">
            <v>0</v>
          </cell>
          <cell r="AA457">
            <v>5</v>
          </cell>
          <cell r="AB457">
            <v>0</v>
          </cell>
          <cell r="AC457">
            <v>4.4000000000000004</v>
          </cell>
          <cell r="AD457">
            <v>0</v>
          </cell>
          <cell r="AE457">
            <v>0</v>
          </cell>
          <cell r="AF457">
            <v>0</v>
          </cell>
          <cell r="AG457">
            <v>0</v>
          </cell>
          <cell r="AH457" t="e">
            <v>#VALUE!</v>
          </cell>
          <cell r="AI457">
            <v>0</v>
          </cell>
          <cell r="AJ457">
            <v>0</v>
          </cell>
          <cell r="AK457">
            <v>0</v>
          </cell>
          <cell r="AL457">
            <v>0</v>
          </cell>
          <cell r="AM457">
            <v>0</v>
          </cell>
          <cell r="AN457">
            <v>0</v>
          </cell>
          <cell r="AO457">
            <v>15</v>
          </cell>
          <cell r="AP457">
            <v>16</v>
          </cell>
          <cell r="AQ457" t="str">
            <v>1678/QĐ-ĐHV</v>
          </cell>
          <cell r="AR457">
            <v>44652</v>
          </cell>
          <cell r="AS457">
            <v>44652</v>
          </cell>
          <cell r="AT457">
            <v>0.66</v>
          </cell>
          <cell r="AU457">
            <v>5.0600000000000005</v>
          </cell>
          <cell r="AV457">
            <v>25</v>
          </cell>
          <cell r="AW457">
            <v>0</v>
          </cell>
          <cell r="AX457">
            <v>0</v>
          </cell>
        </row>
        <row r="458">
          <cell r="F458">
            <v>1246</v>
          </cell>
          <cell r="G458" t="str">
            <v>51010000196401</v>
          </cell>
          <cell r="H458" t="str">
            <v>Trường Kinh tế</v>
          </cell>
          <cell r="I458" t="str">
            <v>Khoa Kế toán</v>
          </cell>
          <cell r="J458" t="str">
            <v>Nữ</v>
          </cell>
          <cell r="K458">
            <v>1977</v>
          </cell>
          <cell r="L458">
            <v>28451</v>
          </cell>
          <cell r="M458">
            <v>45</v>
          </cell>
          <cell r="N458" t="str">
            <v>Kinh</v>
          </cell>
          <cell r="O458">
            <v>37544</v>
          </cell>
          <cell r="P458">
            <v>38485</v>
          </cell>
          <cell r="Q458" t="str">
            <v>Trường Đại học Vinh</v>
          </cell>
          <cell r="R458" t="str">
            <v>BC</v>
          </cell>
          <cell r="S458">
            <v>0</v>
          </cell>
          <cell r="T458">
            <v>0</v>
          </cell>
          <cell r="U458">
            <v>0</v>
          </cell>
          <cell r="V458" t="str">
            <v>V.07.01.02</v>
          </cell>
          <cell r="W458" t="str">
            <v>Giảng viên chính (hạng II)</v>
          </cell>
          <cell r="X458" t="str">
            <v>Phó Hiệu trưởng trường thuộc</v>
          </cell>
          <cell r="Y458">
            <v>0</v>
          </cell>
          <cell r="Z458" t="str">
            <v>Phó Bí thư ĐBBP</v>
          </cell>
          <cell r="AA458">
            <v>6.5</v>
          </cell>
          <cell r="AB458">
            <v>0.5</v>
          </cell>
          <cell r="AC458">
            <v>4.74</v>
          </cell>
          <cell r="AD458">
            <v>0</v>
          </cell>
          <cell r="AE458">
            <v>0</v>
          </cell>
          <cell r="AF458">
            <v>0</v>
          </cell>
          <cell r="AG458">
            <v>0</v>
          </cell>
          <cell r="AH458" t="e">
            <v>#VALUE!</v>
          </cell>
          <cell r="AI458">
            <v>0</v>
          </cell>
          <cell r="AJ458">
            <v>0</v>
          </cell>
          <cell r="AK458">
            <v>0</v>
          </cell>
          <cell r="AL458">
            <v>0</v>
          </cell>
          <cell r="AM458">
            <v>0</v>
          </cell>
          <cell r="AN458">
            <v>0</v>
          </cell>
          <cell r="AO458">
            <v>16</v>
          </cell>
          <cell r="AP458">
            <v>0</v>
          </cell>
          <cell r="AQ458">
            <v>0</v>
          </cell>
          <cell r="AR458">
            <v>0</v>
          </cell>
          <cell r="AS458">
            <v>0</v>
          </cell>
          <cell r="AT458">
            <v>0.83840000000000003</v>
          </cell>
          <cell r="AU458">
            <v>6.0784000000000002</v>
          </cell>
          <cell r="AV458">
            <v>25</v>
          </cell>
          <cell r="AW458">
            <v>0</v>
          </cell>
          <cell r="AX458">
            <v>0.3</v>
          </cell>
        </row>
        <row r="459">
          <cell r="F459">
            <v>1259</v>
          </cell>
          <cell r="G459" t="str">
            <v>51010000234073</v>
          </cell>
          <cell r="H459" t="str">
            <v>Trường Kinh tế</v>
          </cell>
          <cell r="I459" t="str">
            <v>Khoa Kế toán</v>
          </cell>
          <cell r="J459" t="str">
            <v>Nữ</v>
          </cell>
          <cell r="K459">
            <v>1988</v>
          </cell>
          <cell r="L459">
            <v>32368</v>
          </cell>
          <cell r="M459">
            <v>34</v>
          </cell>
          <cell r="N459" t="str">
            <v>Kinh</v>
          </cell>
          <cell r="O459">
            <v>40413</v>
          </cell>
          <cell r="P459">
            <v>40969</v>
          </cell>
          <cell r="Q459" t="str">
            <v>Trường Đại học Vinh</v>
          </cell>
          <cell r="R459" t="str">
            <v>BC</v>
          </cell>
          <cell r="S459">
            <v>0</v>
          </cell>
          <cell r="T459">
            <v>0</v>
          </cell>
          <cell r="U459">
            <v>0</v>
          </cell>
          <cell r="V459" t="str">
            <v>V.07.01.03</v>
          </cell>
          <cell r="W459" t="str">
            <v>Giảng viên (hạng III)</v>
          </cell>
          <cell r="X459">
            <v>0</v>
          </cell>
          <cell r="Y459">
            <v>0</v>
          </cell>
          <cell r="Z459">
            <v>0</v>
          </cell>
          <cell r="AA459">
            <v>4</v>
          </cell>
          <cell r="AB459">
            <v>0</v>
          </cell>
          <cell r="AC459">
            <v>3.33</v>
          </cell>
          <cell r="AD459">
            <v>0</v>
          </cell>
          <cell r="AE459">
            <v>0</v>
          </cell>
          <cell r="AF459">
            <v>0</v>
          </cell>
          <cell r="AG459">
            <v>0</v>
          </cell>
          <cell r="AH459" t="e">
            <v>#VALUE!</v>
          </cell>
          <cell r="AI459">
            <v>0</v>
          </cell>
          <cell r="AJ459">
            <v>0</v>
          </cell>
          <cell r="AK459">
            <v>0</v>
          </cell>
          <cell r="AL459">
            <v>0</v>
          </cell>
          <cell r="AM459">
            <v>0</v>
          </cell>
          <cell r="AN459">
            <v>0</v>
          </cell>
          <cell r="AO459">
            <v>10</v>
          </cell>
          <cell r="AP459">
            <v>0</v>
          </cell>
          <cell r="AQ459">
            <v>0</v>
          </cell>
          <cell r="AR459">
            <v>0</v>
          </cell>
          <cell r="AS459">
            <v>0</v>
          </cell>
          <cell r="AT459">
            <v>0.33299999999999996</v>
          </cell>
          <cell r="AU459">
            <v>3.6630000000000003</v>
          </cell>
          <cell r="AV459">
            <v>25</v>
          </cell>
          <cell r="AW459">
            <v>0</v>
          </cell>
          <cell r="AX459">
            <v>0</v>
          </cell>
        </row>
        <row r="460">
          <cell r="F460">
            <v>1262</v>
          </cell>
          <cell r="G460" t="str">
            <v>51010000287396</v>
          </cell>
          <cell r="H460" t="str">
            <v>Trường Kinh tế</v>
          </cell>
          <cell r="I460" t="str">
            <v>Khoa Kế toán</v>
          </cell>
          <cell r="J460" t="str">
            <v>Nữ</v>
          </cell>
          <cell r="K460">
            <v>1989</v>
          </cell>
          <cell r="L460">
            <v>32796</v>
          </cell>
          <cell r="M460">
            <v>33</v>
          </cell>
          <cell r="N460" t="str">
            <v>Kinh</v>
          </cell>
          <cell r="O460">
            <v>40801</v>
          </cell>
          <cell r="P460">
            <v>42887</v>
          </cell>
          <cell r="Q460" t="str">
            <v>Trường Đại học Vinh</v>
          </cell>
          <cell r="R460" t="str">
            <v>BC</v>
          </cell>
          <cell r="S460">
            <v>0</v>
          </cell>
          <cell r="T460">
            <v>0</v>
          </cell>
          <cell r="U460">
            <v>0</v>
          </cell>
          <cell r="V460" t="str">
            <v>V.07.01.03</v>
          </cell>
          <cell r="W460" t="str">
            <v>Giảng viên (hạng III)</v>
          </cell>
          <cell r="X460">
            <v>0</v>
          </cell>
          <cell r="Y460">
            <v>0</v>
          </cell>
          <cell r="Z460">
            <v>0</v>
          </cell>
          <cell r="AA460">
            <v>4</v>
          </cell>
          <cell r="AB460">
            <v>0</v>
          </cell>
          <cell r="AC460">
            <v>3.33</v>
          </cell>
          <cell r="AD460">
            <v>0</v>
          </cell>
          <cell r="AE460">
            <v>0</v>
          </cell>
          <cell r="AF460">
            <v>0</v>
          </cell>
          <cell r="AG460">
            <v>0</v>
          </cell>
          <cell r="AH460" t="e">
            <v>#VALUE!</v>
          </cell>
          <cell r="AI460">
            <v>0</v>
          </cell>
          <cell r="AJ460">
            <v>0</v>
          </cell>
          <cell r="AK460">
            <v>0</v>
          </cell>
          <cell r="AL460">
            <v>0</v>
          </cell>
          <cell r="AM460">
            <v>0</v>
          </cell>
          <cell r="AN460">
            <v>0</v>
          </cell>
          <cell r="AO460">
            <v>9</v>
          </cell>
          <cell r="AP460">
            <v>0</v>
          </cell>
          <cell r="AQ460">
            <v>0</v>
          </cell>
          <cell r="AR460">
            <v>0</v>
          </cell>
          <cell r="AS460">
            <v>0</v>
          </cell>
          <cell r="AT460">
            <v>0.29969999999999997</v>
          </cell>
          <cell r="AU460">
            <v>3.6297000000000001</v>
          </cell>
          <cell r="AV460">
            <v>25</v>
          </cell>
          <cell r="AW460">
            <v>0</v>
          </cell>
          <cell r="AX460">
            <v>0</v>
          </cell>
        </row>
        <row r="461">
          <cell r="F461">
            <v>1255</v>
          </cell>
          <cell r="G461" t="str">
            <v>51010000196438</v>
          </cell>
          <cell r="H461" t="str">
            <v>Trường Kinh tế</v>
          </cell>
          <cell r="I461" t="str">
            <v>Khoa Kế toán</v>
          </cell>
          <cell r="J461" t="str">
            <v>Nữ</v>
          </cell>
          <cell r="K461">
            <v>1986</v>
          </cell>
          <cell r="L461">
            <v>31657</v>
          </cell>
          <cell r="M461">
            <v>36</v>
          </cell>
          <cell r="N461" t="str">
            <v>Kinh</v>
          </cell>
          <cell r="O461">
            <v>39692</v>
          </cell>
          <cell r="P461">
            <v>40360</v>
          </cell>
          <cell r="Q461" t="str">
            <v>Trường Đại học Vinh</v>
          </cell>
          <cell r="R461" t="str">
            <v>BC</v>
          </cell>
          <cell r="S461">
            <v>0</v>
          </cell>
          <cell r="T461">
            <v>0</v>
          </cell>
          <cell r="U461">
            <v>0</v>
          </cell>
          <cell r="V461" t="str">
            <v>V.07.01.03</v>
          </cell>
          <cell r="W461" t="str">
            <v>Giảng viên (hạng III)</v>
          </cell>
          <cell r="X461">
            <v>0</v>
          </cell>
          <cell r="Y461">
            <v>0</v>
          </cell>
          <cell r="Z461">
            <v>0</v>
          </cell>
          <cell r="AA461">
            <v>4</v>
          </cell>
          <cell r="AB461">
            <v>0</v>
          </cell>
          <cell r="AC461">
            <v>3.66</v>
          </cell>
          <cell r="AD461">
            <v>0</v>
          </cell>
          <cell r="AE461">
            <v>0</v>
          </cell>
          <cell r="AF461">
            <v>0</v>
          </cell>
          <cell r="AG461">
            <v>0</v>
          </cell>
          <cell r="AH461" t="e">
            <v>#VALUE!</v>
          </cell>
          <cell r="AI461">
            <v>0</v>
          </cell>
          <cell r="AJ461">
            <v>0</v>
          </cell>
          <cell r="AK461">
            <v>0</v>
          </cell>
          <cell r="AL461">
            <v>0</v>
          </cell>
          <cell r="AM461">
            <v>0</v>
          </cell>
          <cell r="AN461">
            <v>0</v>
          </cell>
          <cell r="AO461">
            <v>12</v>
          </cell>
          <cell r="AP461">
            <v>0</v>
          </cell>
          <cell r="AQ461">
            <v>0</v>
          </cell>
          <cell r="AR461">
            <v>0</v>
          </cell>
          <cell r="AS461">
            <v>0</v>
          </cell>
          <cell r="AT461">
            <v>0.43920000000000003</v>
          </cell>
          <cell r="AU461">
            <v>4.0991999999999997</v>
          </cell>
          <cell r="AV461">
            <v>25</v>
          </cell>
          <cell r="AW461">
            <v>0</v>
          </cell>
          <cell r="AX461">
            <v>0</v>
          </cell>
        </row>
        <row r="462">
          <cell r="F462">
            <v>1254</v>
          </cell>
          <cell r="G462" t="str">
            <v>51010000196331</v>
          </cell>
          <cell r="H462" t="str">
            <v>Trường Kinh tế</v>
          </cell>
          <cell r="I462" t="str">
            <v>Khoa Kế toán</v>
          </cell>
          <cell r="J462" t="str">
            <v>Nữ</v>
          </cell>
          <cell r="K462">
            <v>1986</v>
          </cell>
          <cell r="L462">
            <v>31539</v>
          </cell>
          <cell r="M462">
            <v>36</v>
          </cell>
          <cell r="N462" t="str">
            <v>Kinh</v>
          </cell>
          <cell r="O462">
            <v>40091</v>
          </cell>
          <cell r="P462">
            <v>40969</v>
          </cell>
          <cell r="Q462" t="str">
            <v>Trường Đại học Vinh</v>
          </cell>
          <cell r="R462" t="str">
            <v>BC</v>
          </cell>
          <cell r="S462">
            <v>0</v>
          </cell>
          <cell r="T462">
            <v>0</v>
          </cell>
          <cell r="U462">
            <v>0</v>
          </cell>
          <cell r="V462" t="str">
            <v>V.07.01.03</v>
          </cell>
          <cell r="W462" t="str">
            <v>Giảng viên (hạng III)</v>
          </cell>
          <cell r="X462">
            <v>0</v>
          </cell>
          <cell r="Y462">
            <v>0</v>
          </cell>
          <cell r="Z462" t="str">
            <v>Chủ tịch CĐBP</v>
          </cell>
          <cell r="AA462">
            <v>4.5</v>
          </cell>
          <cell r="AB462">
            <v>0</v>
          </cell>
          <cell r="AC462">
            <v>3.33</v>
          </cell>
          <cell r="AD462">
            <v>0</v>
          </cell>
          <cell r="AE462">
            <v>0</v>
          </cell>
          <cell r="AF462">
            <v>0</v>
          </cell>
          <cell r="AG462">
            <v>0</v>
          </cell>
          <cell r="AH462" t="e">
            <v>#VALUE!</v>
          </cell>
          <cell r="AI462">
            <v>0</v>
          </cell>
          <cell r="AJ462">
            <v>0</v>
          </cell>
          <cell r="AK462">
            <v>0</v>
          </cell>
          <cell r="AL462">
            <v>0</v>
          </cell>
          <cell r="AM462">
            <v>0</v>
          </cell>
          <cell r="AN462">
            <v>0</v>
          </cell>
          <cell r="AO462">
            <v>11</v>
          </cell>
          <cell r="AP462">
            <v>0</v>
          </cell>
          <cell r="AQ462">
            <v>0</v>
          </cell>
          <cell r="AR462">
            <v>0</v>
          </cell>
          <cell r="AS462">
            <v>0</v>
          </cell>
          <cell r="AT462">
            <v>0.36630000000000001</v>
          </cell>
          <cell r="AU462">
            <v>3.6962999999999999</v>
          </cell>
          <cell r="AV462">
            <v>25</v>
          </cell>
          <cell r="AW462">
            <v>0</v>
          </cell>
          <cell r="AX462">
            <v>0</v>
          </cell>
        </row>
        <row r="463">
          <cell r="F463">
            <v>1250</v>
          </cell>
          <cell r="G463" t="str">
            <v>51010000196456</v>
          </cell>
          <cell r="H463" t="str">
            <v>Trường Kinh tế</v>
          </cell>
          <cell r="I463" t="str">
            <v>Khoa Kế toán</v>
          </cell>
          <cell r="J463" t="str">
            <v>Nữ</v>
          </cell>
          <cell r="K463">
            <v>1981</v>
          </cell>
          <cell r="L463">
            <v>29893</v>
          </cell>
          <cell r="M463">
            <v>41</v>
          </cell>
          <cell r="N463" t="str">
            <v>Kinh</v>
          </cell>
          <cell r="O463">
            <v>38139</v>
          </cell>
          <cell r="P463">
            <v>38924</v>
          </cell>
          <cell r="Q463" t="str">
            <v>Trường Đại học Vinh</v>
          </cell>
          <cell r="R463" t="str">
            <v>BC</v>
          </cell>
          <cell r="S463">
            <v>0</v>
          </cell>
          <cell r="T463">
            <v>0</v>
          </cell>
          <cell r="U463">
            <v>0</v>
          </cell>
          <cell r="V463" t="str">
            <v>V.07.01.02</v>
          </cell>
          <cell r="W463" t="str">
            <v>Giảng viên chính (hạng II)</v>
          </cell>
          <cell r="X463">
            <v>0</v>
          </cell>
          <cell r="Y463">
            <v>0</v>
          </cell>
          <cell r="Z463">
            <v>0</v>
          </cell>
          <cell r="AA463">
            <v>5</v>
          </cell>
          <cell r="AB463">
            <v>0</v>
          </cell>
          <cell r="AC463">
            <v>4.74</v>
          </cell>
          <cell r="AD463">
            <v>0</v>
          </cell>
          <cell r="AE463">
            <v>0</v>
          </cell>
          <cell r="AF463">
            <v>0</v>
          </cell>
          <cell r="AG463">
            <v>0</v>
          </cell>
          <cell r="AH463" t="e">
            <v>#VALUE!</v>
          </cell>
          <cell r="AI463">
            <v>0</v>
          </cell>
          <cell r="AJ463">
            <v>0</v>
          </cell>
          <cell r="AK463">
            <v>0</v>
          </cell>
          <cell r="AL463">
            <v>0</v>
          </cell>
          <cell r="AM463">
            <v>0</v>
          </cell>
          <cell r="AN463">
            <v>0</v>
          </cell>
          <cell r="AO463">
            <v>16</v>
          </cell>
          <cell r="AP463">
            <v>17</v>
          </cell>
          <cell r="AQ463" t="str">
            <v>1678/QĐ-ĐHV</v>
          </cell>
          <cell r="AR463">
            <v>44713</v>
          </cell>
          <cell r="AS463">
            <v>44713</v>
          </cell>
          <cell r="AT463">
            <v>0.75840000000000007</v>
          </cell>
          <cell r="AU463">
            <v>5.4984000000000002</v>
          </cell>
          <cell r="AV463">
            <v>25</v>
          </cell>
          <cell r="AW463">
            <v>0</v>
          </cell>
          <cell r="AX463">
            <v>0</v>
          </cell>
        </row>
        <row r="464">
          <cell r="F464">
            <v>1258</v>
          </cell>
          <cell r="G464" t="str">
            <v>51010000244939</v>
          </cell>
          <cell r="H464" t="str">
            <v>Trường Kinh tế</v>
          </cell>
          <cell r="I464" t="str">
            <v>Khoa Kế toán</v>
          </cell>
          <cell r="J464" t="str">
            <v>Nữ</v>
          </cell>
          <cell r="K464">
            <v>1987</v>
          </cell>
          <cell r="L464">
            <v>32020</v>
          </cell>
          <cell r="M464">
            <v>35</v>
          </cell>
          <cell r="N464" t="str">
            <v>Kinh</v>
          </cell>
          <cell r="O464">
            <v>40413</v>
          </cell>
          <cell r="P464">
            <v>40969</v>
          </cell>
          <cell r="Q464" t="str">
            <v>Trường Đại học Vinh</v>
          </cell>
          <cell r="R464" t="str">
            <v>BC</v>
          </cell>
          <cell r="S464">
            <v>0</v>
          </cell>
          <cell r="T464">
            <v>0</v>
          </cell>
          <cell r="U464">
            <v>0</v>
          </cell>
          <cell r="V464" t="str">
            <v>V.07.01.03</v>
          </cell>
          <cell r="W464" t="str">
            <v>Giảng viên (hạng III)</v>
          </cell>
          <cell r="X464">
            <v>0</v>
          </cell>
          <cell r="Y464">
            <v>0</v>
          </cell>
          <cell r="Z464">
            <v>0</v>
          </cell>
          <cell r="AA464">
            <v>4</v>
          </cell>
          <cell r="AB464">
            <v>0</v>
          </cell>
          <cell r="AC464">
            <v>3.33</v>
          </cell>
          <cell r="AD464">
            <v>0</v>
          </cell>
          <cell r="AE464">
            <v>0</v>
          </cell>
          <cell r="AF464">
            <v>0</v>
          </cell>
          <cell r="AG464">
            <v>0</v>
          </cell>
          <cell r="AH464" t="e">
            <v>#VALUE!</v>
          </cell>
          <cell r="AI464">
            <v>0</v>
          </cell>
          <cell r="AJ464">
            <v>0</v>
          </cell>
          <cell r="AK464">
            <v>0</v>
          </cell>
          <cell r="AL464">
            <v>0</v>
          </cell>
          <cell r="AM464">
            <v>0</v>
          </cell>
          <cell r="AN464">
            <v>0</v>
          </cell>
          <cell r="AO464">
            <v>10</v>
          </cell>
          <cell r="AP464">
            <v>0</v>
          </cell>
          <cell r="AQ464">
            <v>0</v>
          </cell>
          <cell r="AR464">
            <v>0</v>
          </cell>
          <cell r="AS464">
            <v>0</v>
          </cell>
          <cell r="AT464">
            <v>0.33299999999999996</v>
          </cell>
          <cell r="AU464">
            <v>3.6630000000000003</v>
          </cell>
          <cell r="AV464">
            <v>25</v>
          </cell>
          <cell r="AW464">
            <v>0</v>
          </cell>
          <cell r="AX464">
            <v>0</v>
          </cell>
        </row>
        <row r="465">
          <cell r="F465">
            <v>1249</v>
          </cell>
          <cell r="G465" t="str">
            <v>51010000196526</v>
          </cell>
          <cell r="H465" t="str">
            <v>Trường Kinh tế</v>
          </cell>
          <cell r="I465" t="str">
            <v>Khoa Kế toán</v>
          </cell>
          <cell r="J465" t="str">
            <v>Nữ</v>
          </cell>
          <cell r="K465">
            <v>1981</v>
          </cell>
          <cell r="L465">
            <v>29744</v>
          </cell>
          <cell r="M465">
            <v>41</v>
          </cell>
          <cell r="N465" t="str">
            <v>Kinh</v>
          </cell>
          <cell r="O465">
            <v>38322</v>
          </cell>
          <cell r="P465">
            <v>38924</v>
          </cell>
          <cell r="Q465" t="str">
            <v>Trường Đại học Vinh</v>
          </cell>
          <cell r="R465" t="str">
            <v>BC</v>
          </cell>
          <cell r="S465">
            <v>0</v>
          </cell>
          <cell r="T465">
            <v>0</v>
          </cell>
          <cell r="U465">
            <v>0</v>
          </cell>
          <cell r="V465" t="str">
            <v>V.07.01.02</v>
          </cell>
          <cell r="W465" t="str">
            <v>Giảng viên chính (hạng II)</v>
          </cell>
          <cell r="X465">
            <v>0</v>
          </cell>
          <cell r="Y465" t="str">
            <v>Phó Trưởng khoa</v>
          </cell>
          <cell r="Z465" t="str">
            <v>Chủ tịch CĐ Trường thuộc + Phó Bí thư CB</v>
          </cell>
          <cell r="AA465">
            <v>5.5</v>
          </cell>
          <cell r="AB465">
            <v>0.4</v>
          </cell>
          <cell r="AC465">
            <v>4.4000000000000004</v>
          </cell>
          <cell r="AD465">
            <v>0</v>
          </cell>
          <cell r="AE465">
            <v>0</v>
          </cell>
          <cell r="AF465">
            <v>0</v>
          </cell>
          <cell r="AG465">
            <v>0</v>
          </cell>
          <cell r="AH465" t="e">
            <v>#VALUE!</v>
          </cell>
          <cell r="AI465">
            <v>0</v>
          </cell>
          <cell r="AJ465">
            <v>0</v>
          </cell>
          <cell r="AK465">
            <v>0</v>
          </cell>
          <cell r="AL465">
            <v>0</v>
          </cell>
          <cell r="AM465">
            <v>0</v>
          </cell>
          <cell r="AN465">
            <v>0</v>
          </cell>
          <cell r="AO465">
            <v>14</v>
          </cell>
          <cell r="AP465">
            <v>0</v>
          </cell>
          <cell r="AQ465">
            <v>0</v>
          </cell>
          <cell r="AR465">
            <v>0</v>
          </cell>
          <cell r="AS465">
            <v>0</v>
          </cell>
          <cell r="AT465">
            <v>0.67200000000000015</v>
          </cell>
          <cell r="AU465">
            <v>5.4720000000000013</v>
          </cell>
          <cell r="AV465">
            <v>25</v>
          </cell>
          <cell r="AW465">
            <v>0</v>
          </cell>
          <cell r="AX465">
            <v>0.2</v>
          </cell>
        </row>
        <row r="466">
          <cell r="F466">
            <v>1256</v>
          </cell>
          <cell r="G466" t="str">
            <v>51010000196322</v>
          </cell>
          <cell r="H466" t="str">
            <v>Trường Kinh tế</v>
          </cell>
          <cell r="I466" t="str">
            <v>Khoa Kế toán</v>
          </cell>
          <cell r="J466" t="str">
            <v>Nữ</v>
          </cell>
          <cell r="K466">
            <v>1986</v>
          </cell>
          <cell r="L466">
            <v>31723</v>
          </cell>
          <cell r="M466">
            <v>36</v>
          </cell>
          <cell r="N466" t="str">
            <v>Kinh</v>
          </cell>
          <cell r="O466">
            <v>40091</v>
          </cell>
          <cell r="P466">
            <v>40969</v>
          </cell>
          <cell r="Q466" t="str">
            <v>Trường Đại học Vinh</v>
          </cell>
          <cell r="R466" t="str">
            <v>BC</v>
          </cell>
          <cell r="S466">
            <v>0</v>
          </cell>
          <cell r="T466">
            <v>0</v>
          </cell>
          <cell r="U466">
            <v>0</v>
          </cell>
          <cell r="V466" t="str">
            <v>V.07.01.03</v>
          </cell>
          <cell r="W466" t="str">
            <v>Giảng viên (hạng III)</v>
          </cell>
          <cell r="X466">
            <v>0</v>
          </cell>
          <cell r="Y466">
            <v>0</v>
          </cell>
          <cell r="Z466" t="str">
            <v>Bí thư CBHSSV</v>
          </cell>
          <cell r="AA466">
            <v>5</v>
          </cell>
          <cell r="AB466">
            <v>0</v>
          </cell>
          <cell r="AC466">
            <v>3.33</v>
          </cell>
          <cell r="AD466">
            <v>0</v>
          </cell>
          <cell r="AE466">
            <v>0</v>
          </cell>
          <cell r="AF466">
            <v>0</v>
          </cell>
          <cell r="AG466">
            <v>0</v>
          </cell>
          <cell r="AH466" t="e">
            <v>#VALUE!</v>
          </cell>
          <cell r="AI466">
            <v>0</v>
          </cell>
          <cell r="AJ466">
            <v>0</v>
          </cell>
          <cell r="AK466">
            <v>0</v>
          </cell>
          <cell r="AL466">
            <v>0</v>
          </cell>
          <cell r="AM466">
            <v>0</v>
          </cell>
          <cell r="AN466">
            <v>0</v>
          </cell>
          <cell r="AO466">
            <v>11</v>
          </cell>
          <cell r="AP466">
            <v>0</v>
          </cell>
          <cell r="AQ466">
            <v>0</v>
          </cell>
          <cell r="AR466">
            <v>0</v>
          </cell>
          <cell r="AS466">
            <v>0</v>
          </cell>
          <cell r="AT466">
            <v>0.36630000000000001</v>
          </cell>
          <cell r="AU466">
            <v>3.6962999999999999</v>
          </cell>
          <cell r="AV466">
            <v>25</v>
          </cell>
          <cell r="AW466">
            <v>0</v>
          </cell>
          <cell r="AX466">
            <v>0</v>
          </cell>
        </row>
        <row r="467">
          <cell r="F467">
            <v>1252</v>
          </cell>
          <cell r="G467" t="str">
            <v>51066006066666</v>
          </cell>
          <cell r="H467" t="str">
            <v>Trường Kinh tế</v>
          </cell>
          <cell r="I467" t="str">
            <v>Khoa Kế toán</v>
          </cell>
          <cell r="J467" t="str">
            <v>Nữ</v>
          </cell>
          <cell r="K467">
            <v>1983</v>
          </cell>
          <cell r="L467">
            <v>30444</v>
          </cell>
          <cell r="M467">
            <v>39</v>
          </cell>
          <cell r="N467" t="str">
            <v>Kinh</v>
          </cell>
          <cell r="O467">
            <v>39328</v>
          </cell>
          <cell r="P467">
            <v>39995</v>
          </cell>
          <cell r="Q467" t="str">
            <v>Trường Đại học Vinh</v>
          </cell>
          <cell r="R467" t="str">
            <v>BC</v>
          </cell>
          <cell r="S467">
            <v>0</v>
          </cell>
          <cell r="T467">
            <v>0</v>
          </cell>
          <cell r="U467">
            <v>0</v>
          </cell>
          <cell r="V467" t="str">
            <v>V.07.01.02</v>
          </cell>
          <cell r="W467" t="str">
            <v>Giảng viên chính (hạng II)</v>
          </cell>
          <cell r="X467">
            <v>0</v>
          </cell>
          <cell r="Y467" t="str">
            <v>Trưởng khoa</v>
          </cell>
          <cell r="Z467" t="str">
            <v>Bí thư CB</v>
          </cell>
          <cell r="AA467">
            <v>5.5</v>
          </cell>
          <cell r="AB467">
            <v>0.5</v>
          </cell>
          <cell r="AC467">
            <v>4.4000000000000004</v>
          </cell>
          <cell r="AD467">
            <v>0</v>
          </cell>
          <cell r="AE467">
            <v>0</v>
          </cell>
          <cell r="AF467">
            <v>0</v>
          </cell>
          <cell r="AG467">
            <v>0</v>
          </cell>
          <cell r="AH467" t="e">
            <v>#VALUE!</v>
          </cell>
          <cell r="AI467">
            <v>0</v>
          </cell>
          <cell r="AJ467">
            <v>0</v>
          </cell>
          <cell r="AK467">
            <v>0</v>
          </cell>
          <cell r="AL467">
            <v>0</v>
          </cell>
          <cell r="AM467">
            <v>0</v>
          </cell>
          <cell r="AN467">
            <v>0</v>
          </cell>
          <cell r="AO467">
            <v>12</v>
          </cell>
          <cell r="AP467">
            <v>0</v>
          </cell>
          <cell r="AQ467">
            <v>0</v>
          </cell>
          <cell r="AR467">
            <v>0</v>
          </cell>
          <cell r="AS467">
            <v>0</v>
          </cell>
          <cell r="AT467">
            <v>0.58800000000000008</v>
          </cell>
          <cell r="AU467">
            <v>5.4880000000000004</v>
          </cell>
          <cell r="AV467">
            <v>25</v>
          </cell>
          <cell r="AW467">
            <v>0</v>
          </cell>
          <cell r="AX467">
            <v>0.2</v>
          </cell>
        </row>
        <row r="468">
          <cell r="F468">
            <v>1969</v>
          </cell>
          <cell r="G468" t="str">
            <v>51010000328657</v>
          </cell>
          <cell r="H468" t="str">
            <v>Trường Kinh tế</v>
          </cell>
          <cell r="I468" t="str">
            <v>Khoa Kế toán</v>
          </cell>
          <cell r="J468" t="str">
            <v>Nữ</v>
          </cell>
          <cell r="K468">
            <v>1989</v>
          </cell>
          <cell r="L468">
            <v>32826</v>
          </cell>
          <cell r="M468">
            <v>33</v>
          </cell>
          <cell r="N468" t="str">
            <v>Kinh</v>
          </cell>
          <cell r="O468">
            <v>41061</v>
          </cell>
          <cell r="P468">
            <v>42887</v>
          </cell>
          <cell r="Q468" t="str">
            <v>Trường Đại học Vinh</v>
          </cell>
          <cell r="R468" t="str">
            <v>BC</v>
          </cell>
          <cell r="S468">
            <v>0</v>
          </cell>
          <cell r="T468">
            <v>0</v>
          </cell>
          <cell r="U468">
            <v>0</v>
          </cell>
          <cell r="V468" t="str">
            <v>V.07.01.03</v>
          </cell>
          <cell r="W468" t="str">
            <v>Giảng viên (hạng III)</v>
          </cell>
          <cell r="X468">
            <v>0</v>
          </cell>
          <cell r="Y468">
            <v>0</v>
          </cell>
          <cell r="Z468">
            <v>0</v>
          </cell>
          <cell r="AA468">
            <v>4</v>
          </cell>
          <cell r="AB468">
            <v>0</v>
          </cell>
          <cell r="AC468">
            <v>3</v>
          </cell>
          <cell r="AD468">
            <v>3.33</v>
          </cell>
          <cell r="AE468" t="str">
            <v>1679/QĐ-ĐHV</v>
          </cell>
          <cell r="AF468">
            <v>44713</v>
          </cell>
          <cell r="AG468">
            <v>44713</v>
          </cell>
          <cell r="AH468" t="e">
            <v>#VALUE!</v>
          </cell>
          <cell r="AI468">
            <v>0</v>
          </cell>
          <cell r="AJ468">
            <v>0</v>
          </cell>
          <cell r="AK468">
            <v>0</v>
          </cell>
          <cell r="AL468">
            <v>0</v>
          </cell>
          <cell r="AM468">
            <v>0</v>
          </cell>
          <cell r="AN468">
            <v>0</v>
          </cell>
          <cell r="AO468">
            <v>8</v>
          </cell>
          <cell r="AP468">
            <v>9</v>
          </cell>
          <cell r="AQ468" t="str">
            <v>1678/QĐ-ĐHV</v>
          </cell>
          <cell r="AR468">
            <v>44713</v>
          </cell>
          <cell r="AS468">
            <v>44713</v>
          </cell>
          <cell r="AT468">
            <v>0.24</v>
          </cell>
          <cell r="AU468">
            <v>3.24</v>
          </cell>
          <cell r="AV468">
            <v>25</v>
          </cell>
          <cell r="AW468">
            <v>0</v>
          </cell>
          <cell r="AX468">
            <v>0</v>
          </cell>
        </row>
        <row r="469">
          <cell r="F469">
            <v>1260</v>
          </cell>
          <cell r="G469" t="str">
            <v>51010000281574</v>
          </cell>
          <cell r="H469" t="str">
            <v>Trường Kinh tế</v>
          </cell>
          <cell r="I469" t="str">
            <v>Khoa Kế toán</v>
          </cell>
          <cell r="J469" t="str">
            <v>Nữ</v>
          </cell>
          <cell r="K469">
            <v>1988</v>
          </cell>
          <cell r="L469">
            <v>32456</v>
          </cell>
          <cell r="M469">
            <v>34</v>
          </cell>
          <cell r="N469" t="str">
            <v>Kinh</v>
          </cell>
          <cell r="O469">
            <v>40710</v>
          </cell>
          <cell r="P469">
            <v>42887</v>
          </cell>
          <cell r="Q469" t="str">
            <v>Trường Đại học Vinh</v>
          </cell>
          <cell r="R469" t="str">
            <v>BC</v>
          </cell>
          <cell r="S469">
            <v>0</v>
          </cell>
          <cell r="T469">
            <v>0</v>
          </cell>
          <cell r="U469">
            <v>0</v>
          </cell>
          <cell r="V469" t="str">
            <v>V.07.01.03</v>
          </cell>
          <cell r="W469" t="str">
            <v>Giảng viên (hạng III)</v>
          </cell>
          <cell r="X469">
            <v>0</v>
          </cell>
          <cell r="Y469">
            <v>0</v>
          </cell>
          <cell r="Z469" t="str">
            <v>Phó Bí thư Đoàn cơ sở</v>
          </cell>
          <cell r="AA469">
            <v>4</v>
          </cell>
          <cell r="AB469">
            <v>0</v>
          </cell>
          <cell r="AC469">
            <v>3.33</v>
          </cell>
          <cell r="AD469">
            <v>0</v>
          </cell>
          <cell r="AE469">
            <v>0</v>
          </cell>
          <cell r="AF469">
            <v>0</v>
          </cell>
          <cell r="AG469">
            <v>0</v>
          </cell>
          <cell r="AH469" t="e">
            <v>#VALUE!</v>
          </cell>
          <cell r="AI469">
            <v>0</v>
          </cell>
          <cell r="AJ469">
            <v>0</v>
          </cell>
          <cell r="AK469">
            <v>0</v>
          </cell>
          <cell r="AL469">
            <v>0</v>
          </cell>
          <cell r="AM469">
            <v>0</v>
          </cell>
          <cell r="AN469">
            <v>0</v>
          </cell>
          <cell r="AO469">
            <v>9</v>
          </cell>
          <cell r="AP469">
            <v>10</v>
          </cell>
          <cell r="AQ469" t="str">
            <v>1678/QĐ-ĐHV</v>
          </cell>
          <cell r="AR469">
            <v>44728</v>
          </cell>
          <cell r="AS469">
            <v>44743</v>
          </cell>
          <cell r="AT469">
            <v>0.29969999999999997</v>
          </cell>
          <cell r="AU469">
            <v>3.6297000000000001</v>
          </cell>
          <cell r="AV469">
            <v>25</v>
          </cell>
          <cell r="AW469">
            <v>0</v>
          </cell>
          <cell r="AX469">
            <v>0</v>
          </cell>
        </row>
        <row r="470">
          <cell r="F470">
            <v>1970</v>
          </cell>
          <cell r="G470" t="str">
            <v>51010000328648</v>
          </cell>
          <cell r="H470" t="str">
            <v>Trường Kinh tế</v>
          </cell>
          <cell r="I470" t="str">
            <v>Khoa Kinh tế</v>
          </cell>
          <cell r="J470" t="str">
            <v>Nữ</v>
          </cell>
          <cell r="K470">
            <v>1987</v>
          </cell>
          <cell r="L470">
            <v>32117</v>
          </cell>
          <cell r="M470">
            <v>35</v>
          </cell>
          <cell r="N470" t="str">
            <v>Kinh</v>
          </cell>
          <cell r="O470">
            <v>41071</v>
          </cell>
          <cell r="P470">
            <v>42887</v>
          </cell>
          <cell r="Q470" t="str">
            <v>Trường Đại học Vinh</v>
          </cell>
          <cell r="R470" t="str">
            <v>BC</v>
          </cell>
          <cell r="S470">
            <v>0</v>
          </cell>
          <cell r="T470">
            <v>0</v>
          </cell>
          <cell r="U470">
            <v>0</v>
          </cell>
          <cell r="V470" t="str">
            <v>V.07.01.03</v>
          </cell>
          <cell r="W470" t="str">
            <v>Giảng viên (hạng III)</v>
          </cell>
          <cell r="X470">
            <v>0</v>
          </cell>
          <cell r="Y470">
            <v>0</v>
          </cell>
          <cell r="Z470">
            <v>0</v>
          </cell>
          <cell r="AA470">
            <v>4</v>
          </cell>
          <cell r="AB470">
            <v>0</v>
          </cell>
          <cell r="AC470">
            <v>3</v>
          </cell>
          <cell r="AD470">
            <v>3.33</v>
          </cell>
          <cell r="AE470" t="str">
            <v>1679/QĐ-ĐHV</v>
          </cell>
          <cell r="AF470">
            <v>44713</v>
          </cell>
          <cell r="AG470">
            <v>44713</v>
          </cell>
          <cell r="AH470" t="e">
            <v>#VALUE!</v>
          </cell>
          <cell r="AI470">
            <v>0</v>
          </cell>
          <cell r="AJ470">
            <v>0</v>
          </cell>
          <cell r="AK470">
            <v>0</v>
          </cell>
          <cell r="AL470">
            <v>0</v>
          </cell>
          <cell r="AM470">
            <v>0</v>
          </cell>
          <cell r="AN470">
            <v>0</v>
          </cell>
          <cell r="AO470">
            <v>8</v>
          </cell>
          <cell r="AP470">
            <v>9</v>
          </cell>
          <cell r="AQ470" t="str">
            <v>1678/QĐ-ĐHV</v>
          </cell>
          <cell r="AR470">
            <v>44713</v>
          </cell>
          <cell r="AS470">
            <v>44713</v>
          </cell>
          <cell r="AT470">
            <v>0.24</v>
          </cell>
          <cell r="AU470">
            <v>3.24</v>
          </cell>
          <cell r="AV470">
            <v>25</v>
          </cell>
          <cell r="AW470">
            <v>0</v>
          </cell>
          <cell r="AX470">
            <v>0</v>
          </cell>
        </row>
        <row r="471">
          <cell r="F471">
            <v>1243</v>
          </cell>
          <cell r="G471" t="str">
            <v>51010000196298</v>
          </cell>
          <cell r="H471" t="str">
            <v>Trường Kinh tế</v>
          </cell>
          <cell r="I471" t="str">
            <v>Khoa Kinh tế</v>
          </cell>
          <cell r="J471" t="str">
            <v>Nữ</v>
          </cell>
          <cell r="K471">
            <v>1983</v>
          </cell>
          <cell r="L471">
            <v>30625</v>
          </cell>
          <cell r="M471">
            <v>39</v>
          </cell>
          <cell r="N471" t="str">
            <v>Kinh</v>
          </cell>
          <cell r="O471">
            <v>39328</v>
          </cell>
          <cell r="P471">
            <v>40360</v>
          </cell>
          <cell r="Q471" t="str">
            <v>Trường Đại học Vinh</v>
          </cell>
          <cell r="R471" t="str">
            <v>BC</v>
          </cell>
          <cell r="S471">
            <v>0</v>
          </cell>
          <cell r="T471">
            <v>0</v>
          </cell>
          <cell r="U471">
            <v>0</v>
          </cell>
          <cell r="V471" t="str">
            <v>V.07.01.03</v>
          </cell>
          <cell r="W471" t="str">
            <v>Giảng viên (hạng III)</v>
          </cell>
          <cell r="X471">
            <v>0</v>
          </cell>
          <cell r="Y471" t="str">
            <v>Trưởng khoa</v>
          </cell>
          <cell r="Z471" t="str">
            <v>Bí thư CB</v>
          </cell>
          <cell r="AA471">
            <v>5.5</v>
          </cell>
          <cell r="AB471">
            <v>0.5</v>
          </cell>
          <cell r="AC471">
            <v>3.66</v>
          </cell>
          <cell r="AD471">
            <v>0</v>
          </cell>
          <cell r="AE471">
            <v>0</v>
          </cell>
          <cell r="AF471">
            <v>0</v>
          </cell>
          <cell r="AG471">
            <v>0</v>
          </cell>
          <cell r="AH471" t="e">
            <v>#VALUE!</v>
          </cell>
          <cell r="AI471">
            <v>0</v>
          </cell>
          <cell r="AJ471">
            <v>0</v>
          </cell>
          <cell r="AK471">
            <v>0</v>
          </cell>
          <cell r="AL471">
            <v>0</v>
          </cell>
          <cell r="AM471">
            <v>0</v>
          </cell>
          <cell r="AN471">
            <v>0</v>
          </cell>
          <cell r="AO471">
            <v>13</v>
          </cell>
          <cell r="AP471">
            <v>0</v>
          </cell>
          <cell r="AQ471">
            <v>0</v>
          </cell>
          <cell r="AR471">
            <v>0</v>
          </cell>
          <cell r="AS471">
            <v>0</v>
          </cell>
          <cell r="AT471">
            <v>0.54079999999999995</v>
          </cell>
          <cell r="AU471">
            <v>4.7008000000000001</v>
          </cell>
          <cell r="AV471">
            <v>25</v>
          </cell>
          <cell r="AW471">
            <v>0</v>
          </cell>
          <cell r="AX471">
            <v>0</v>
          </cell>
        </row>
        <row r="472">
          <cell r="F472">
            <v>2316</v>
          </cell>
          <cell r="G472" t="str">
            <v>51010000531011</v>
          </cell>
          <cell r="H472" t="str">
            <v>Trường Kinh tế</v>
          </cell>
          <cell r="I472" t="str">
            <v>Khoa Kinh tế</v>
          </cell>
          <cell r="J472" t="str">
            <v>Nữ</v>
          </cell>
          <cell r="K472">
            <v>1990</v>
          </cell>
          <cell r="L472">
            <v>33149</v>
          </cell>
          <cell r="M472">
            <v>32</v>
          </cell>
          <cell r="N472" t="str">
            <v>Kinh</v>
          </cell>
          <cell r="O472">
            <v>41779</v>
          </cell>
          <cell r="P472">
            <v>42887</v>
          </cell>
          <cell r="Q472" t="str">
            <v>Trường Đại học Vinh</v>
          </cell>
          <cell r="R472" t="str">
            <v>BC</v>
          </cell>
          <cell r="S472">
            <v>0</v>
          </cell>
          <cell r="T472">
            <v>0</v>
          </cell>
          <cell r="U472">
            <v>0</v>
          </cell>
          <cell r="V472" t="str">
            <v>V.07.01.03</v>
          </cell>
          <cell r="W472" t="str">
            <v>Giảng viên (hạng III)</v>
          </cell>
          <cell r="X472">
            <v>0</v>
          </cell>
          <cell r="Y472">
            <v>0</v>
          </cell>
          <cell r="Z472">
            <v>0</v>
          </cell>
          <cell r="AA472">
            <v>4</v>
          </cell>
          <cell r="AB472">
            <v>0</v>
          </cell>
          <cell r="AC472">
            <v>3</v>
          </cell>
          <cell r="AD472">
            <v>0</v>
          </cell>
          <cell r="AE472">
            <v>0</v>
          </cell>
          <cell r="AF472">
            <v>0</v>
          </cell>
          <cell r="AG472">
            <v>0</v>
          </cell>
          <cell r="AH472" t="e">
            <v>#VALUE!</v>
          </cell>
          <cell r="AI472">
            <v>0</v>
          </cell>
          <cell r="AJ472">
            <v>0</v>
          </cell>
          <cell r="AK472">
            <v>0</v>
          </cell>
          <cell r="AL472">
            <v>0</v>
          </cell>
          <cell r="AM472">
            <v>0</v>
          </cell>
          <cell r="AN472">
            <v>0</v>
          </cell>
          <cell r="AO472">
            <v>6</v>
          </cell>
          <cell r="AP472">
            <v>7</v>
          </cell>
          <cell r="AQ472" t="str">
            <v>1678/QĐ-ĐHV</v>
          </cell>
          <cell r="AR472">
            <v>44701</v>
          </cell>
          <cell r="AS472">
            <v>44713</v>
          </cell>
          <cell r="AT472">
            <v>0.18</v>
          </cell>
          <cell r="AU472">
            <v>3.18</v>
          </cell>
          <cell r="AV472">
            <v>25</v>
          </cell>
          <cell r="AW472">
            <v>0</v>
          </cell>
          <cell r="AX472">
            <v>0</v>
          </cell>
        </row>
        <row r="473">
          <cell r="F473">
            <v>2482</v>
          </cell>
          <cell r="G473" t="str">
            <v>51010000833124</v>
          </cell>
          <cell r="H473" t="str">
            <v>Trường Kinh tế</v>
          </cell>
          <cell r="I473" t="str">
            <v>Khoa Kinh tế</v>
          </cell>
          <cell r="J473" t="str">
            <v>Nữ</v>
          </cell>
          <cell r="K473">
            <v>1989</v>
          </cell>
          <cell r="L473">
            <v>32634</v>
          </cell>
          <cell r="M473">
            <v>33</v>
          </cell>
          <cell r="N473" t="str">
            <v>Kinh</v>
          </cell>
          <cell r="O473">
            <v>42525</v>
          </cell>
          <cell r="P473">
            <v>43824</v>
          </cell>
          <cell r="Q473" t="str">
            <v>Trường Đại học Vinh</v>
          </cell>
          <cell r="R473" t="str">
            <v>BC</v>
          </cell>
          <cell r="S473">
            <v>0</v>
          </cell>
          <cell r="T473">
            <v>0</v>
          </cell>
          <cell r="U473">
            <v>0</v>
          </cell>
          <cell r="V473" t="str">
            <v>V.07.01.03</v>
          </cell>
          <cell r="W473" t="str">
            <v>Giảng viên (hạng III)</v>
          </cell>
          <cell r="X473">
            <v>0</v>
          </cell>
          <cell r="Y473">
            <v>0</v>
          </cell>
          <cell r="Z473">
            <v>0</v>
          </cell>
          <cell r="AA473">
            <v>4</v>
          </cell>
          <cell r="AB473">
            <v>0</v>
          </cell>
          <cell r="AC473">
            <v>3</v>
          </cell>
          <cell r="AD473">
            <v>0</v>
          </cell>
          <cell r="AE473">
            <v>0</v>
          </cell>
          <cell r="AF473">
            <v>0</v>
          </cell>
          <cell r="AG473">
            <v>0</v>
          </cell>
          <cell r="AH473" t="e">
            <v>#VALUE!</v>
          </cell>
          <cell r="AI473">
            <v>0</v>
          </cell>
          <cell r="AJ473">
            <v>0</v>
          </cell>
          <cell r="AK473">
            <v>0</v>
          </cell>
          <cell r="AL473">
            <v>0</v>
          </cell>
          <cell r="AM473">
            <v>0</v>
          </cell>
          <cell r="AN473">
            <v>0</v>
          </cell>
          <cell r="AO473">
            <v>0</v>
          </cell>
          <cell r="AP473">
            <v>5</v>
          </cell>
          <cell r="AQ473" t="str">
            <v>1678/QĐ-ĐHV</v>
          </cell>
          <cell r="AR473">
            <v>44713</v>
          </cell>
          <cell r="AS473">
            <v>44713</v>
          </cell>
          <cell r="AT473">
            <v>0</v>
          </cell>
          <cell r="AU473">
            <v>3</v>
          </cell>
          <cell r="AV473">
            <v>25</v>
          </cell>
          <cell r="AW473">
            <v>0</v>
          </cell>
          <cell r="AX473">
            <v>0</v>
          </cell>
        </row>
        <row r="474">
          <cell r="F474">
            <v>1238</v>
          </cell>
          <cell r="G474" t="str">
            <v>51010000200560</v>
          </cell>
          <cell r="H474" t="str">
            <v>Trường Kinh tế</v>
          </cell>
          <cell r="I474" t="str">
            <v>Khoa Kinh tế</v>
          </cell>
          <cell r="J474" t="str">
            <v>Nam</v>
          </cell>
          <cell r="K474">
            <v>1981</v>
          </cell>
          <cell r="L474">
            <v>29910</v>
          </cell>
          <cell r="M474">
            <v>41</v>
          </cell>
          <cell r="N474" t="str">
            <v>Kinh</v>
          </cell>
          <cell r="O474">
            <v>38153</v>
          </cell>
          <cell r="P474">
            <v>38924</v>
          </cell>
          <cell r="Q474" t="str">
            <v>Trường Đại học Vinh</v>
          </cell>
          <cell r="R474" t="str">
            <v>BC</v>
          </cell>
          <cell r="S474">
            <v>0</v>
          </cell>
          <cell r="T474">
            <v>0</v>
          </cell>
          <cell r="U474">
            <v>0</v>
          </cell>
          <cell r="V474" t="str">
            <v>V.07.01.03</v>
          </cell>
          <cell r="W474" t="str">
            <v>Giảng viên (hạng III)</v>
          </cell>
          <cell r="X474">
            <v>0</v>
          </cell>
          <cell r="Y474">
            <v>0</v>
          </cell>
          <cell r="Z474">
            <v>0</v>
          </cell>
          <cell r="AA474">
            <v>4</v>
          </cell>
          <cell r="AB474">
            <v>0</v>
          </cell>
          <cell r="AC474">
            <v>3.99</v>
          </cell>
          <cell r="AD474">
            <v>0</v>
          </cell>
          <cell r="AE474">
            <v>0</v>
          </cell>
          <cell r="AF474">
            <v>0</v>
          </cell>
          <cell r="AG474">
            <v>0</v>
          </cell>
          <cell r="AH474" t="e">
            <v>#VALUE!</v>
          </cell>
          <cell r="AI474">
            <v>0</v>
          </cell>
          <cell r="AJ474">
            <v>0</v>
          </cell>
          <cell r="AK474">
            <v>0</v>
          </cell>
          <cell r="AL474">
            <v>0</v>
          </cell>
          <cell r="AM474">
            <v>0</v>
          </cell>
          <cell r="AN474">
            <v>0</v>
          </cell>
          <cell r="AO474">
            <v>10</v>
          </cell>
          <cell r="AP474">
            <v>0</v>
          </cell>
          <cell r="AQ474">
            <v>0</v>
          </cell>
          <cell r="AR474">
            <v>0</v>
          </cell>
          <cell r="AS474">
            <v>0</v>
          </cell>
          <cell r="AT474">
            <v>0.39900000000000008</v>
          </cell>
          <cell r="AU474">
            <v>4.3890000000000002</v>
          </cell>
          <cell r="AV474">
            <v>25</v>
          </cell>
          <cell r="AW474">
            <v>0</v>
          </cell>
          <cell r="AX474">
            <v>0</v>
          </cell>
        </row>
        <row r="475">
          <cell r="F475">
            <v>1240</v>
          </cell>
          <cell r="G475" t="str">
            <v>51010000196623</v>
          </cell>
          <cell r="H475" t="str">
            <v>Trường Kinh tế</v>
          </cell>
          <cell r="I475" t="str">
            <v>Khoa Kinh tế</v>
          </cell>
          <cell r="J475" t="str">
            <v>Nữ</v>
          </cell>
          <cell r="K475">
            <v>1982</v>
          </cell>
          <cell r="L475">
            <v>30182</v>
          </cell>
          <cell r="M475">
            <v>40</v>
          </cell>
          <cell r="N475" t="str">
            <v>Kinh</v>
          </cell>
          <cell r="O475">
            <v>39328</v>
          </cell>
          <cell r="P475">
            <v>39995</v>
          </cell>
          <cell r="Q475" t="str">
            <v>Trường Đại học Vinh</v>
          </cell>
          <cell r="R475" t="str">
            <v>BC</v>
          </cell>
          <cell r="S475">
            <v>0</v>
          </cell>
          <cell r="T475">
            <v>0</v>
          </cell>
          <cell r="U475">
            <v>0</v>
          </cell>
          <cell r="V475" t="str">
            <v>V.07.01.03</v>
          </cell>
          <cell r="W475" t="str">
            <v>Giảng viên (hạng III)</v>
          </cell>
          <cell r="X475">
            <v>0</v>
          </cell>
          <cell r="Y475">
            <v>0</v>
          </cell>
          <cell r="Z475" t="str">
            <v>Phó Chủ tịch CĐ Trường thuộc + Chủ tịch CĐBP</v>
          </cell>
          <cell r="AA475">
            <v>5</v>
          </cell>
          <cell r="AB475">
            <v>0</v>
          </cell>
          <cell r="AC475">
            <v>3.66</v>
          </cell>
          <cell r="AD475">
            <v>0</v>
          </cell>
          <cell r="AE475">
            <v>0</v>
          </cell>
          <cell r="AF475">
            <v>0</v>
          </cell>
          <cell r="AG475">
            <v>0</v>
          </cell>
          <cell r="AH475" t="e">
            <v>#VALUE!</v>
          </cell>
          <cell r="AI475">
            <v>0</v>
          </cell>
          <cell r="AJ475">
            <v>0</v>
          </cell>
          <cell r="AK475">
            <v>0</v>
          </cell>
          <cell r="AL475">
            <v>0</v>
          </cell>
          <cell r="AM475">
            <v>0</v>
          </cell>
          <cell r="AN475">
            <v>0</v>
          </cell>
          <cell r="AO475">
            <v>13</v>
          </cell>
          <cell r="AP475">
            <v>0</v>
          </cell>
          <cell r="AQ475">
            <v>0</v>
          </cell>
          <cell r="AR475">
            <v>0</v>
          </cell>
          <cell r="AS475">
            <v>0</v>
          </cell>
          <cell r="AT475">
            <v>0.4758</v>
          </cell>
          <cell r="AU475">
            <v>4.1357999999999997</v>
          </cell>
          <cell r="AV475">
            <v>25</v>
          </cell>
          <cell r="AW475">
            <v>0</v>
          </cell>
          <cell r="AX475">
            <v>0</v>
          </cell>
        </row>
        <row r="476">
          <cell r="F476">
            <v>1237</v>
          </cell>
          <cell r="G476" t="str">
            <v>51010000196605</v>
          </cell>
          <cell r="H476" t="str">
            <v>Trường Kinh tế</v>
          </cell>
          <cell r="I476" t="str">
            <v>Khoa Kinh tế</v>
          </cell>
          <cell r="J476" t="str">
            <v>Nữ</v>
          </cell>
          <cell r="K476">
            <v>1980</v>
          </cell>
          <cell r="L476">
            <v>29431</v>
          </cell>
          <cell r="M476">
            <v>42</v>
          </cell>
          <cell r="N476" t="str">
            <v>Kinh</v>
          </cell>
          <cell r="O476">
            <v>38139</v>
          </cell>
          <cell r="P476">
            <v>38924</v>
          </cell>
          <cell r="Q476" t="str">
            <v>Trường Đại học Vinh</v>
          </cell>
          <cell r="R476" t="str">
            <v>BC</v>
          </cell>
          <cell r="S476">
            <v>0</v>
          </cell>
          <cell r="T476">
            <v>0</v>
          </cell>
          <cell r="U476">
            <v>0</v>
          </cell>
          <cell r="V476" t="str">
            <v>V.07.01.02</v>
          </cell>
          <cell r="W476" t="str">
            <v>Giảng viên chính (hạng II)</v>
          </cell>
          <cell r="X476">
            <v>0</v>
          </cell>
          <cell r="Y476">
            <v>0</v>
          </cell>
          <cell r="Z476">
            <v>0</v>
          </cell>
          <cell r="AA476">
            <v>5</v>
          </cell>
          <cell r="AB476">
            <v>0</v>
          </cell>
          <cell r="AC476">
            <v>4.74</v>
          </cell>
          <cell r="AD476">
            <v>0</v>
          </cell>
          <cell r="AE476">
            <v>0</v>
          </cell>
          <cell r="AF476">
            <v>0</v>
          </cell>
          <cell r="AG476">
            <v>0</v>
          </cell>
          <cell r="AH476" t="e">
            <v>#VALUE!</v>
          </cell>
          <cell r="AI476">
            <v>0</v>
          </cell>
          <cell r="AJ476">
            <v>0</v>
          </cell>
          <cell r="AK476">
            <v>0</v>
          </cell>
          <cell r="AL476">
            <v>0</v>
          </cell>
          <cell r="AM476">
            <v>0</v>
          </cell>
          <cell r="AN476">
            <v>0</v>
          </cell>
          <cell r="AO476">
            <v>14</v>
          </cell>
          <cell r="AP476">
            <v>15</v>
          </cell>
          <cell r="AQ476" t="str">
            <v>1678/QĐ-ĐHV</v>
          </cell>
          <cell r="AR476">
            <v>44713</v>
          </cell>
          <cell r="AS476">
            <v>44713</v>
          </cell>
          <cell r="AT476">
            <v>0.66359999999999997</v>
          </cell>
          <cell r="AU476">
            <v>5.4036</v>
          </cell>
          <cell r="AV476">
            <v>25</v>
          </cell>
          <cell r="AW476">
            <v>0</v>
          </cell>
          <cell r="AX476">
            <v>0</v>
          </cell>
        </row>
        <row r="477">
          <cell r="F477">
            <v>1234</v>
          </cell>
          <cell r="G477" t="str">
            <v>51010000027097</v>
          </cell>
          <cell r="H477" t="str">
            <v>Trường Kinh tế</v>
          </cell>
          <cell r="I477" t="str">
            <v>Khoa Kinh tế</v>
          </cell>
          <cell r="J477" t="str">
            <v>Nữ</v>
          </cell>
          <cell r="K477">
            <v>1978</v>
          </cell>
          <cell r="L477">
            <v>28585</v>
          </cell>
          <cell r="M477">
            <v>44</v>
          </cell>
          <cell r="N477" t="str">
            <v>Kinh</v>
          </cell>
          <cell r="O477">
            <v>37316</v>
          </cell>
          <cell r="P477" t="str">
            <v xml:space="preserve">  -   -</v>
          </cell>
          <cell r="Q477" t="str">
            <v>Trường Đại học Vinh</v>
          </cell>
          <cell r="R477" t="str">
            <v>BC</v>
          </cell>
          <cell r="S477">
            <v>0</v>
          </cell>
          <cell r="T477">
            <v>0</v>
          </cell>
          <cell r="U477">
            <v>0</v>
          </cell>
          <cell r="V477" t="str">
            <v>V.07.01.01</v>
          </cell>
          <cell r="W477" t="str">
            <v>Giảng viên cao cấp (hạng I)</v>
          </cell>
          <cell r="X477" t="str">
            <v>Phó Hiệu trưởng trường thuộc</v>
          </cell>
          <cell r="Y477">
            <v>0</v>
          </cell>
          <cell r="Z477">
            <v>0</v>
          </cell>
          <cell r="AA477">
            <v>6.5</v>
          </cell>
          <cell r="AB477">
            <v>0.5</v>
          </cell>
          <cell r="AC477">
            <v>6.2</v>
          </cell>
          <cell r="AD477">
            <v>0</v>
          </cell>
          <cell r="AE477">
            <v>0</v>
          </cell>
          <cell r="AF477">
            <v>0</v>
          </cell>
          <cell r="AG477">
            <v>0</v>
          </cell>
          <cell r="AH477" t="e">
            <v>#VALUE!</v>
          </cell>
          <cell r="AI477">
            <v>0</v>
          </cell>
          <cell r="AJ477">
            <v>0</v>
          </cell>
          <cell r="AK477">
            <v>0</v>
          </cell>
          <cell r="AL477">
            <v>0</v>
          </cell>
          <cell r="AM477">
            <v>0</v>
          </cell>
          <cell r="AN477">
            <v>0</v>
          </cell>
          <cell r="AO477">
            <v>17</v>
          </cell>
          <cell r="AP477">
            <v>0</v>
          </cell>
          <cell r="AQ477">
            <v>0</v>
          </cell>
          <cell r="AR477">
            <v>0</v>
          </cell>
          <cell r="AS477">
            <v>0</v>
          </cell>
          <cell r="AT477">
            <v>1.139</v>
          </cell>
          <cell r="AU477">
            <v>7.8390000000000004</v>
          </cell>
          <cell r="AV477">
            <v>25</v>
          </cell>
          <cell r="AW477">
            <v>0</v>
          </cell>
          <cell r="AX477">
            <v>0.3</v>
          </cell>
        </row>
        <row r="478">
          <cell r="F478">
            <v>1242</v>
          </cell>
          <cell r="G478" t="str">
            <v>51010000199932</v>
          </cell>
          <cell r="H478" t="str">
            <v>Trường Kinh tế</v>
          </cell>
          <cell r="I478" t="str">
            <v>Khoa Kinh tế</v>
          </cell>
          <cell r="J478" t="str">
            <v>Nữ</v>
          </cell>
          <cell r="K478">
            <v>1983</v>
          </cell>
          <cell r="L478">
            <v>30498</v>
          </cell>
          <cell r="M478">
            <v>39</v>
          </cell>
          <cell r="N478" t="str">
            <v>Kinh</v>
          </cell>
          <cell r="O478">
            <v>39995</v>
          </cell>
          <cell r="P478">
            <v>40969</v>
          </cell>
          <cell r="Q478" t="str">
            <v>Trường Đại học Vinh</v>
          </cell>
          <cell r="R478" t="str">
            <v>BC</v>
          </cell>
          <cell r="S478">
            <v>0</v>
          </cell>
          <cell r="T478">
            <v>0</v>
          </cell>
          <cell r="U478">
            <v>0</v>
          </cell>
          <cell r="V478" t="str">
            <v>V.07.01.03</v>
          </cell>
          <cell r="W478" t="str">
            <v>Giảng viên (hạng III)</v>
          </cell>
          <cell r="X478">
            <v>0</v>
          </cell>
          <cell r="Y478">
            <v>0</v>
          </cell>
          <cell r="Z478">
            <v>0</v>
          </cell>
          <cell r="AA478">
            <v>4</v>
          </cell>
          <cell r="AB478">
            <v>0</v>
          </cell>
          <cell r="AC478">
            <v>3.33</v>
          </cell>
          <cell r="AD478">
            <v>0</v>
          </cell>
          <cell r="AE478">
            <v>0</v>
          </cell>
          <cell r="AF478">
            <v>0</v>
          </cell>
          <cell r="AG478">
            <v>0</v>
          </cell>
          <cell r="AH478" t="e">
            <v>#VALUE!</v>
          </cell>
          <cell r="AI478">
            <v>0</v>
          </cell>
          <cell r="AJ478">
            <v>0</v>
          </cell>
          <cell r="AK478">
            <v>0</v>
          </cell>
          <cell r="AL478">
            <v>0</v>
          </cell>
          <cell r="AM478">
            <v>0</v>
          </cell>
          <cell r="AN478">
            <v>0</v>
          </cell>
          <cell r="AO478">
            <v>11</v>
          </cell>
          <cell r="AP478">
            <v>0</v>
          </cell>
          <cell r="AQ478">
            <v>0</v>
          </cell>
          <cell r="AR478">
            <v>0</v>
          </cell>
          <cell r="AS478">
            <v>0</v>
          </cell>
          <cell r="AT478">
            <v>0.36630000000000001</v>
          </cell>
          <cell r="AU478">
            <v>3.6962999999999999</v>
          </cell>
          <cell r="AV478">
            <v>25</v>
          </cell>
          <cell r="AW478">
            <v>0</v>
          </cell>
          <cell r="AX478">
            <v>0</v>
          </cell>
        </row>
        <row r="479">
          <cell r="F479">
            <v>1357</v>
          </cell>
          <cell r="G479" t="str">
            <v>51010000195444</v>
          </cell>
          <cell r="H479" t="str">
            <v>Trường Kinh tế</v>
          </cell>
          <cell r="I479" t="str">
            <v>Khoa Kinh tế</v>
          </cell>
          <cell r="J479" t="str">
            <v>Nữ</v>
          </cell>
          <cell r="K479">
            <v>1977</v>
          </cell>
          <cell r="L479">
            <v>28438</v>
          </cell>
          <cell r="M479">
            <v>45</v>
          </cell>
          <cell r="N479" t="str">
            <v>Kinh</v>
          </cell>
          <cell r="O479">
            <v>37681</v>
          </cell>
          <cell r="P479" t="str">
            <v xml:space="preserve">  -   -</v>
          </cell>
          <cell r="Q479" t="str">
            <v>Trường Đại học Vinh</v>
          </cell>
          <cell r="R479" t="str">
            <v>BC</v>
          </cell>
          <cell r="S479">
            <v>0</v>
          </cell>
          <cell r="T479">
            <v>0</v>
          </cell>
          <cell r="U479">
            <v>0</v>
          </cell>
          <cell r="V479" t="str">
            <v>V.07.01.02</v>
          </cell>
          <cell r="W479" t="str">
            <v>Giảng viên chính (hạng II)</v>
          </cell>
          <cell r="X479">
            <v>0</v>
          </cell>
          <cell r="Y479">
            <v>0</v>
          </cell>
          <cell r="Z479">
            <v>0</v>
          </cell>
          <cell r="AA479">
            <v>5</v>
          </cell>
          <cell r="AB479">
            <v>0</v>
          </cell>
          <cell r="AC479">
            <v>4.4000000000000004</v>
          </cell>
          <cell r="AD479">
            <v>0</v>
          </cell>
          <cell r="AE479">
            <v>0</v>
          </cell>
          <cell r="AF479">
            <v>0</v>
          </cell>
          <cell r="AG479">
            <v>0</v>
          </cell>
          <cell r="AH479" t="e">
            <v>#VALUE!</v>
          </cell>
          <cell r="AI479">
            <v>0</v>
          </cell>
          <cell r="AJ479">
            <v>0</v>
          </cell>
          <cell r="AK479">
            <v>0</v>
          </cell>
          <cell r="AL479">
            <v>0</v>
          </cell>
          <cell r="AM479">
            <v>0</v>
          </cell>
          <cell r="AN479">
            <v>0</v>
          </cell>
          <cell r="AO479">
            <v>16</v>
          </cell>
          <cell r="AP479">
            <v>0</v>
          </cell>
          <cell r="AQ479">
            <v>0</v>
          </cell>
          <cell r="AR479">
            <v>0</v>
          </cell>
          <cell r="AS479">
            <v>0</v>
          </cell>
          <cell r="AT479">
            <v>0.70400000000000007</v>
          </cell>
          <cell r="AU479">
            <v>5.1040000000000001</v>
          </cell>
          <cell r="AV479">
            <v>25</v>
          </cell>
          <cell r="AW479">
            <v>0</v>
          </cell>
          <cell r="AX479">
            <v>0</v>
          </cell>
        </row>
        <row r="480">
          <cell r="F480">
            <v>1361</v>
          </cell>
          <cell r="G480" t="str">
            <v>51010000195754</v>
          </cell>
          <cell r="H480" t="str">
            <v>Trường Kinh tế</v>
          </cell>
          <cell r="I480" t="str">
            <v>Khoa Kinh tế</v>
          </cell>
          <cell r="J480" t="str">
            <v>Nữ</v>
          </cell>
          <cell r="K480">
            <v>1981</v>
          </cell>
          <cell r="L480">
            <v>29852</v>
          </cell>
          <cell r="M480">
            <v>41</v>
          </cell>
          <cell r="N480" t="str">
            <v>Kinh</v>
          </cell>
          <cell r="O480">
            <v>38822</v>
          </cell>
          <cell r="P480">
            <v>39448</v>
          </cell>
          <cell r="Q480" t="str">
            <v>Trường Đại học Vinh</v>
          </cell>
          <cell r="R480" t="str">
            <v>BC</v>
          </cell>
          <cell r="S480">
            <v>0</v>
          </cell>
          <cell r="T480">
            <v>0</v>
          </cell>
          <cell r="U480">
            <v>0</v>
          </cell>
          <cell r="V480" t="str">
            <v>V.07.01.03</v>
          </cell>
          <cell r="W480" t="str">
            <v>Giảng viên (hạng III)</v>
          </cell>
          <cell r="X480">
            <v>0</v>
          </cell>
          <cell r="Y480">
            <v>0</v>
          </cell>
          <cell r="Z480" t="str">
            <v>TL ĐTTT</v>
          </cell>
          <cell r="AA480">
            <v>4</v>
          </cell>
          <cell r="AB480">
            <v>0</v>
          </cell>
          <cell r="AC480">
            <v>3.66</v>
          </cell>
          <cell r="AD480">
            <v>0</v>
          </cell>
          <cell r="AE480">
            <v>0</v>
          </cell>
          <cell r="AF480">
            <v>0</v>
          </cell>
          <cell r="AG480">
            <v>0</v>
          </cell>
          <cell r="AH480" t="e">
            <v>#VALUE!</v>
          </cell>
          <cell r="AI480">
            <v>0</v>
          </cell>
          <cell r="AJ480">
            <v>0</v>
          </cell>
          <cell r="AK480">
            <v>0</v>
          </cell>
          <cell r="AL480">
            <v>0</v>
          </cell>
          <cell r="AM480">
            <v>0</v>
          </cell>
          <cell r="AN480">
            <v>0</v>
          </cell>
          <cell r="AO480">
            <v>13</v>
          </cell>
          <cell r="AP480">
            <v>14</v>
          </cell>
          <cell r="AQ480" t="str">
            <v>1678/QĐ-ĐHV</v>
          </cell>
          <cell r="AR480">
            <v>44665</v>
          </cell>
          <cell r="AS480">
            <v>44652</v>
          </cell>
          <cell r="AT480">
            <v>0.4758</v>
          </cell>
          <cell r="AU480">
            <v>4.1357999999999997</v>
          </cell>
          <cell r="AV480">
            <v>25</v>
          </cell>
          <cell r="AW480">
            <v>0</v>
          </cell>
          <cell r="AX480">
            <v>0</v>
          </cell>
        </row>
        <row r="481">
          <cell r="F481">
            <v>1971</v>
          </cell>
          <cell r="G481" t="str">
            <v>51010000305155</v>
          </cell>
          <cell r="H481" t="str">
            <v>Trường Kinh tế</v>
          </cell>
          <cell r="I481" t="str">
            <v>Khoa Kinh tế</v>
          </cell>
          <cell r="J481" t="str">
            <v>Nam</v>
          </cell>
          <cell r="K481">
            <v>1989</v>
          </cell>
          <cell r="L481">
            <v>32702</v>
          </cell>
          <cell r="M481">
            <v>33</v>
          </cell>
          <cell r="N481" t="str">
            <v>Kinh</v>
          </cell>
          <cell r="O481">
            <v>40910</v>
          </cell>
          <cell r="P481">
            <v>42887</v>
          </cell>
          <cell r="Q481" t="str">
            <v>Trường Đại học Vinh</v>
          </cell>
          <cell r="R481" t="str">
            <v>BC</v>
          </cell>
          <cell r="S481">
            <v>0</v>
          </cell>
          <cell r="T481">
            <v>0</v>
          </cell>
          <cell r="U481">
            <v>0</v>
          </cell>
          <cell r="V481" t="str">
            <v>V.07.01.03</v>
          </cell>
          <cell r="W481" t="str">
            <v>Giảng viên (hạng III)</v>
          </cell>
          <cell r="X481">
            <v>0</v>
          </cell>
          <cell r="Y481">
            <v>0</v>
          </cell>
          <cell r="Z481">
            <v>0</v>
          </cell>
          <cell r="AA481">
            <v>4</v>
          </cell>
          <cell r="AB481">
            <v>0</v>
          </cell>
          <cell r="AC481">
            <v>3.33</v>
          </cell>
          <cell r="AD481">
            <v>0</v>
          </cell>
          <cell r="AE481">
            <v>0</v>
          </cell>
          <cell r="AF481">
            <v>0</v>
          </cell>
          <cell r="AG481">
            <v>0</v>
          </cell>
          <cell r="AH481" t="e">
            <v>#VALUE!</v>
          </cell>
          <cell r="AI481">
            <v>0</v>
          </cell>
          <cell r="AJ481">
            <v>0</v>
          </cell>
          <cell r="AK481">
            <v>0</v>
          </cell>
          <cell r="AL481">
            <v>0</v>
          </cell>
          <cell r="AM481">
            <v>0</v>
          </cell>
          <cell r="AN481">
            <v>0</v>
          </cell>
          <cell r="AO481">
            <v>9</v>
          </cell>
          <cell r="AP481">
            <v>0</v>
          </cell>
          <cell r="AQ481">
            <v>0</v>
          </cell>
          <cell r="AR481">
            <v>0</v>
          </cell>
          <cell r="AS481">
            <v>0</v>
          </cell>
          <cell r="AT481">
            <v>0.29969999999999997</v>
          </cell>
          <cell r="AU481">
            <v>3.6297000000000001</v>
          </cell>
          <cell r="AV481">
            <v>25</v>
          </cell>
          <cell r="AW481">
            <v>0</v>
          </cell>
          <cell r="AX481">
            <v>0</v>
          </cell>
        </row>
        <row r="482">
          <cell r="F482">
            <v>1266</v>
          </cell>
          <cell r="G482" t="str">
            <v>51010000195514</v>
          </cell>
          <cell r="H482" t="str">
            <v>Trường Kinh tế</v>
          </cell>
          <cell r="I482" t="str">
            <v>Khoa Kinh tế</v>
          </cell>
          <cell r="J482" t="str">
            <v>Nữ</v>
          </cell>
          <cell r="K482">
            <v>1979</v>
          </cell>
          <cell r="L482">
            <v>29034</v>
          </cell>
          <cell r="M482">
            <v>43</v>
          </cell>
          <cell r="N482" t="str">
            <v>Kinh</v>
          </cell>
          <cell r="O482">
            <v>37347</v>
          </cell>
          <cell r="P482">
            <v>37708</v>
          </cell>
          <cell r="Q482" t="str">
            <v>Trường Đại học Vinh</v>
          </cell>
          <cell r="R482" t="str">
            <v>BC</v>
          </cell>
          <cell r="S482">
            <v>0</v>
          </cell>
          <cell r="T482">
            <v>0</v>
          </cell>
          <cell r="U482">
            <v>0</v>
          </cell>
          <cell r="V482" t="str">
            <v>V.07.01.02</v>
          </cell>
          <cell r="W482" t="str">
            <v>Giảng viên chính (hạng II)</v>
          </cell>
          <cell r="X482" t="str">
            <v>Phó Hiệu trưởng phụ trách trường thuộc</v>
          </cell>
          <cell r="Y482">
            <v>0</v>
          </cell>
          <cell r="Z482" t="str">
            <v>Bí thư Đảng bộ BP</v>
          </cell>
          <cell r="AA482">
            <v>7.5</v>
          </cell>
          <cell r="AB482">
            <v>0.6</v>
          </cell>
          <cell r="AC482">
            <v>4.74</v>
          </cell>
          <cell r="AD482">
            <v>0</v>
          </cell>
          <cell r="AE482">
            <v>0</v>
          </cell>
          <cell r="AF482">
            <v>0</v>
          </cell>
          <cell r="AG482">
            <v>0</v>
          </cell>
          <cell r="AH482" t="e">
            <v>#VALUE!</v>
          </cell>
          <cell r="AI482">
            <v>0</v>
          </cell>
          <cell r="AJ482">
            <v>0</v>
          </cell>
          <cell r="AK482">
            <v>0</v>
          </cell>
          <cell r="AL482">
            <v>0</v>
          </cell>
          <cell r="AM482">
            <v>0</v>
          </cell>
          <cell r="AN482">
            <v>0</v>
          </cell>
          <cell r="AO482">
            <v>16</v>
          </cell>
          <cell r="AP482">
            <v>17</v>
          </cell>
          <cell r="AQ482" t="str">
            <v>1678/QĐ-ĐHV</v>
          </cell>
          <cell r="AR482">
            <v>44652</v>
          </cell>
          <cell r="AS482">
            <v>44652</v>
          </cell>
          <cell r="AT482">
            <v>0.85439999999999994</v>
          </cell>
          <cell r="AU482">
            <v>6.1943999999999999</v>
          </cell>
          <cell r="AV482">
            <v>25</v>
          </cell>
          <cell r="AW482">
            <v>0</v>
          </cell>
          <cell r="AX482">
            <v>0.3</v>
          </cell>
        </row>
        <row r="483">
          <cell r="F483">
            <v>1245</v>
          </cell>
          <cell r="G483" t="str">
            <v>51010000196465</v>
          </cell>
          <cell r="H483" t="str">
            <v>Trường Kinh tế</v>
          </cell>
          <cell r="I483" t="str">
            <v>Khoa Kinh tế</v>
          </cell>
          <cell r="J483" t="str">
            <v>Nữ</v>
          </cell>
          <cell r="K483">
            <v>1979</v>
          </cell>
          <cell r="L483">
            <v>28967</v>
          </cell>
          <cell r="M483">
            <v>43</v>
          </cell>
          <cell r="N483" t="str">
            <v>Kinh</v>
          </cell>
          <cell r="O483">
            <v>37879</v>
          </cell>
          <cell r="P483" t="str">
            <v xml:space="preserve">  -   -</v>
          </cell>
          <cell r="Q483" t="str">
            <v>Trường Đại học Vinh</v>
          </cell>
          <cell r="R483" t="str">
            <v>BC</v>
          </cell>
          <cell r="S483">
            <v>0</v>
          </cell>
          <cell r="T483">
            <v>0</v>
          </cell>
          <cell r="U483">
            <v>0</v>
          </cell>
          <cell r="V483" t="str">
            <v>V.07.01.02</v>
          </cell>
          <cell r="W483" t="str">
            <v>Giảng viên chính (hạng II)</v>
          </cell>
          <cell r="X483">
            <v>0</v>
          </cell>
          <cell r="Y483" t="str">
            <v>Phó Trưởng khoa</v>
          </cell>
          <cell r="Z483" t="str">
            <v>Phó Bí thư CB</v>
          </cell>
          <cell r="AA483">
            <v>5</v>
          </cell>
          <cell r="AB483">
            <v>0.4</v>
          </cell>
          <cell r="AC483">
            <v>4.74</v>
          </cell>
          <cell r="AD483">
            <v>0</v>
          </cell>
          <cell r="AE483">
            <v>0</v>
          </cell>
          <cell r="AF483">
            <v>0</v>
          </cell>
          <cell r="AG483">
            <v>0</v>
          </cell>
          <cell r="AH483" t="e">
            <v>#VALUE!</v>
          </cell>
          <cell r="AI483">
            <v>0</v>
          </cell>
          <cell r="AJ483">
            <v>0</v>
          </cell>
          <cell r="AK483">
            <v>0</v>
          </cell>
          <cell r="AL483">
            <v>0</v>
          </cell>
          <cell r="AM483">
            <v>0</v>
          </cell>
          <cell r="AN483">
            <v>0</v>
          </cell>
          <cell r="AO483">
            <v>17</v>
          </cell>
          <cell r="AP483">
            <v>0</v>
          </cell>
          <cell r="AQ483">
            <v>0</v>
          </cell>
          <cell r="AR483">
            <v>0</v>
          </cell>
          <cell r="AS483">
            <v>0</v>
          </cell>
          <cell r="AT483">
            <v>0.87380000000000013</v>
          </cell>
          <cell r="AU483">
            <v>6.0138000000000007</v>
          </cell>
          <cell r="AV483">
            <v>25</v>
          </cell>
          <cell r="AW483">
            <v>0</v>
          </cell>
          <cell r="AX483">
            <v>0</v>
          </cell>
        </row>
        <row r="484">
          <cell r="F484">
            <v>2509</v>
          </cell>
          <cell r="G484" t="str">
            <v>51010000955514</v>
          </cell>
          <cell r="H484" t="str">
            <v>Trường Kinh tế</v>
          </cell>
          <cell r="I484" t="str">
            <v>Khoa Kinh tế</v>
          </cell>
          <cell r="J484" t="str">
            <v>Nữ</v>
          </cell>
          <cell r="K484">
            <v>1991</v>
          </cell>
          <cell r="L484">
            <v>33585</v>
          </cell>
          <cell r="M484">
            <v>31</v>
          </cell>
          <cell r="N484" t="str">
            <v>Kinh</v>
          </cell>
          <cell r="O484">
            <v>42751</v>
          </cell>
          <cell r="P484">
            <v>43824</v>
          </cell>
          <cell r="Q484" t="str">
            <v>Trường Đại học Vinh</v>
          </cell>
          <cell r="R484" t="str">
            <v>BC</v>
          </cell>
          <cell r="S484">
            <v>0</v>
          </cell>
          <cell r="T484">
            <v>0</v>
          </cell>
          <cell r="U484">
            <v>0</v>
          </cell>
          <cell r="V484" t="str">
            <v>V.07.01.03</v>
          </cell>
          <cell r="W484" t="str">
            <v>Giảng viên (hạng III)</v>
          </cell>
          <cell r="X484">
            <v>0</v>
          </cell>
          <cell r="Y484">
            <v>0</v>
          </cell>
          <cell r="Z484">
            <v>0</v>
          </cell>
          <cell r="AA484">
            <v>4</v>
          </cell>
          <cell r="AB484">
            <v>0</v>
          </cell>
          <cell r="AC484">
            <v>2.67</v>
          </cell>
          <cell r="AD484">
            <v>0</v>
          </cell>
          <cell r="AE484">
            <v>0</v>
          </cell>
          <cell r="AF484">
            <v>0</v>
          </cell>
          <cell r="AG484">
            <v>0</v>
          </cell>
          <cell r="AH484" t="e">
            <v>#VALUE!</v>
          </cell>
          <cell r="AI484">
            <v>0</v>
          </cell>
          <cell r="AJ484">
            <v>0</v>
          </cell>
          <cell r="AK484">
            <v>0</v>
          </cell>
          <cell r="AL484">
            <v>0</v>
          </cell>
          <cell r="AM484">
            <v>0</v>
          </cell>
          <cell r="AN484">
            <v>0</v>
          </cell>
          <cell r="AO484">
            <v>0</v>
          </cell>
          <cell r="AP484">
            <v>0</v>
          </cell>
          <cell r="AQ484">
            <v>0</v>
          </cell>
          <cell r="AR484">
            <v>0</v>
          </cell>
          <cell r="AS484">
            <v>0</v>
          </cell>
          <cell r="AT484">
            <v>0</v>
          </cell>
          <cell r="AU484">
            <v>2.67</v>
          </cell>
          <cell r="AV484">
            <v>25</v>
          </cell>
          <cell r="AW484">
            <v>0</v>
          </cell>
          <cell r="AX484">
            <v>0</v>
          </cell>
        </row>
        <row r="485">
          <cell r="F485">
            <v>1244</v>
          </cell>
          <cell r="G485" t="str">
            <v>51010000234091</v>
          </cell>
          <cell r="H485" t="str">
            <v>Trường Kinh tế</v>
          </cell>
          <cell r="I485" t="str">
            <v>Khoa Kinh tế</v>
          </cell>
          <cell r="J485" t="str">
            <v>Nữ</v>
          </cell>
          <cell r="K485">
            <v>1987</v>
          </cell>
          <cell r="L485">
            <v>31815</v>
          </cell>
          <cell r="M485">
            <v>35</v>
          </cell>
          <cell r="N485" t="str">
            <v>Kinh</v>
          </cell>
          <cell r="O485">
            <v>40413</v>
          </cell>
          <cell r="P485">
            <v>40969</v>
          </cell>
          <cell r="Q485" t="str">
            <v>Trường Đại học Vinh</v>
          </cell>
          <cell r="R485" t="str">
            <v>BC</v>
          </cell>
          <cell r="S485">
            <v>0</v>
          </cell>
          <cell r="T485">
            <v>0</v>
          </cell>
          <cell r="U485">
            <v>0</v>
          </cell>
          <cell r="V485" t="str">
            <v>V.07.01.03</v>
          </cell>
          <cell r="W485" t="str">
            <v>Giảng viên (hạng III)</v>
          </cell>
          <cell r="X485">
            <v>0</v>
          </cell>
          <cell r="Y485">
            <v>0</v>
          </cell>
          <cell r="Z485" t="str">
            <v>TLĐT</v>
          </cell>
          <cell r="AA485">
            <v>4</v>
          </cell>
          <cell r="AB485">
            <v>0</v>
          </cell>
          <cell r="AC485">
            <v>3.33</v>
          </cell>
          <cell r="AD485">
            <v>0</v>
          </cell>
          <cell r="AE485">
            <v>0</v>
          </cell>
          <cell r="AF485">
            <v>0</v>
          </cell>
          <cell r="AG485">
            <v>0</v>
          </cell>
          <cell r="AH485" t="e">
            <v>#VALUE!</v>
          </cell>
          <cell r="AI485">
            <v>0</v>
          </cell>
          <cell r="AJ485">
            <v>0</v>
          </cell>
          <cell r="AK485">
            <v>0</v>
          </cell>
          <cell r="AL485">
            <v>0</v>
          </cell>
          <cell r="AM485">
            <v>0</v>
          </cell>
          <cell r="AN485">
            <v>0</v>
          </cell>
          <cell r="AO485">
            <v>10</v>
          </cell>
          <cell r="AP485">
            <v>0</v>
          </cell>
          <cell r="AQ485">
            <v>0</v>
          </cell>
          <cell r="AR485">
            <v>0</v>
          </cell>
          <cell r="AS485">
            <v>0</v>
          </cell>
          <cell r="AT485">
            <v>0.33299999999999996</v>
          </cell>
          <cell r="AU485">
            <v>3.6630000000000003</v>
          </cell>
          <cell r="AV485">
            <v>25</v>
          </cell>
          <cell r="AW485">
            <v>0</v>
          </cell>
          <cell r="AX485">
            <v>0</v>
          </cell>
        </row>
        <row r="486">
          <cell r="F486">
            <v>1241</v>
          </cell>
          <cell r="G486" t="str">
            <v>51010000195994</v>
          </cell>
          <cell r="H486" t="str">
            <v>Trường Kinh tế</v>
          </cell>
          <cell r="I486" t="str">
            <v>Khoa Kinh tế</v>
          </cell>
          <cell r="J486" t="str">
            <v>Nữ</v>
          </cell>
          <cell r="K486">
            <v>1983</v>
          </cell>
          <cell r="L486">
            <v>30367</v>
          </cell>
          <cell r="M486">
            <v>39</v>
          </cell>
          <cell r="N486" t="str">
            <v>Kinh</v>
          </cell>
          <cell r="O486">
            <v>39820</v>
          </cell>
          <cell r="P486" t="str">
            <v xml:space="preserve">  -   -</v>
          </cell>
          <cell r="Q486" t="str">
            <v>Trường Đại học Kinh tế, Đại học Huế</v>
          </cell>
          <cell r="R486" t="str">
            <v>BC</v>
          </cell>
          <cell r="S486">
            <v>0</v>
          </cell>
          <cell r="T486">
            <v>0</v>
          </cell>
          <cell r="U486">
            <v>0</v>
          </cell>
          <cell r="V486" t="str">
            <v>V.07.01.02</v>
          </cell>
          <cell r="W486" t="str">
            <v>Giảng viên chính (hạng II)</v>
          </cell>
          <cell r="X486">
            <v>0</v>
          </cell>
          <cell r="Y486">
            <v>0</v>
          </cell>
          <cell r="Z486">
            <v>0</v>
          </cell>
          <cell r="AA486">
            <v>5</v>
          </cell>
          <cell r="AB486">
            <v>0</v>
          </cell>
          <cell r="AC486">
            <v>4.4000000000000004</v>
          </cell>
          <cell r="AD486">
            <v>0</v>
          </cell>
          <cell r="AE486">
            <v>0</v>
          </cell>
          <cell r="AF486">
            <v>0</v>
          </cell>
          <cell r="AG486">
            <v>0</v>
          </cell>
          <cell r="AH486" t="e">
            <v>#VALUE!</v>
          </cell>
          <cell r="AI486">
            <v>0</v>
          </cell>
          <cell r="AJ486">
            <v>0</v>
          </cell>
          <cell r="AK486">
            <v>0</v>
          </cell>
          <cell r="AL486">
            <v>0</v>
          </cell>
          <cell r="AM486">
            <v>0</v>
          </cell>
          <cell r="AN486">
            <v>0</v>
          </cell>
          <cell r="AO486">
            <v>13</v>
          </cell>
          <cell r="AP486">
            <v>0</v>
          </cell>
          <cell r="AQ486">
            <v>0</v>
          </cell>
          <cell r="AR486">
            <v>0</v>
          </cell>
          <cell r="AS486">
            <v>0</v>
          </cell>
          <cell r="AT486">
            <v>0.57200000000000006</v>
          </cell>
          <cell r="AU486">
            <v>4.9720000000000004</v>
          </cell>
          <cell r="AV486">
            <v>25</v>
          </cell>
          <cell r="AW486">
            <v>0</v>
          </cell>
          <cell r="AX486">
            <v>0</v>
          </cell>
        </row>
        <row r="487">
          <cell r="F487">
            <v>2653</v>
          </cell>
          <cell r="G487" t="str">
            <v>51010002329300</v>
          </cell>
          <cell r="H487" t="str">
            <v>Trường Kinh tế</v>
          </cell>
          <cell r="I487" t="str">
            <v>Khoa Quản trị Kinh doanh</v>
          </cell>
          <cell r="J487" t="str">
            <v>Nữ</v>
          </cell>
          <cell r="K487">
            <v>1962</v>
          </cell>
          <cell r="L487">
            <v>22943</v>
          </cell>
          <cell r="M487">
            <v>60</v>
          </cell>
          <cell r="N487" t="str">
            <v>Kinh</v>
          </cell>
          <cell r="O487">
            <v>44197</v>
          </cell>
          <cell r="P487">
            <v>0</v>
          </cell>
          <cell r="Q487" t="str">
            <v>Học viện tài chính</v>
          </cell>
          <cell r="R487" t="str">
            <v>BC</v>
          </cell>
          <cell r="S487">
            <v>0</v>
          </cell>
          <cell r="T487">
            <v>0</v>
          </cell>
          <cell r="U487">
            <v>0</v>
          </cell>
          <cell r="V487" t="str">
            <v>V.07.01.01</v>
          </cell>
          <cell r="W487" t="str">
            <v>Giảng viên cao cấp (hạng I)</v>
          </cell>
          <cell r="X487">
            <v>0</v>
          </cell>
          <cell r="Y487">
            <v>0</v>
          </cell>
          <cell r="Z487">
            <v>0</v>
          </cell>
          <cell r="AA487">
            <v>6</v>
          </cell>
          <cell r="AB487">
            <v>0.6</v>
          </cell>
          <cell r="AC487">
            <v>7.28</v>
          </cell>
          <cell r="AD487">
            <v>0</v>
          </cell>
          <cell r="AE487">
            <v>0</v>
          </cell>
          <cell r="AF487">
            <v>0</v>
          </cell>
          <cell r="AG487">
            <v>0</v>
          </cell>
          <cell r="AH487">
            <v>0</v>
          </cell>
          <cell r="AI487">
            <v>0</v>
          </cell>
          <cell r="AJ487">
            <v>0</v>
          </cell>
          <cell r="AK487">
            <v>0</v>
          </cell>
          <cell r="AL487">
            <v>0</v>
          </cell>
          <cell r="AM487">
            <v>0</v>
          </cell>
          <cell r="AN487">
            <v>0</v>
          </cell>
          <cell r="AO487">
            <v>35</v>
          </cell>
          <cell r="AP487">
            <v>36</v>
          </cell>
          <cell r="AQ487" t="str">
            <v>1678/QĐ-ĐHV</v>
          </cell>
          <cell r="AR487">
            <v>44652</v>
          </cell>
          <cell r="AS487">
            <v>44652</v>
          </cell>
          <cell r="AT487">
            <v>2.758</v>
          </cell>
          <cell r="AU487">
            <v>10.638</v>
          </cell>
          <cell r="AV487">
            <v>25</v>
          </cell>
          <cell r="AW487">
            <v>0</v>
          </cell>
          <cell r="AX487">
            <v>0</v>
          </cell>
        </row>
        <row r="488">
          <cell r="F488">
            <v>1267</v>
          </cell>
          <cell r="G488" t="str">
            <v>51010000196571</v>
          </cell>
          <cell r="H488" t="str">
            <v>Trường Kinh tế</v>
          </cell>
          <cell r="I488" t="str">
            <v>Khoa Quản trị Kinh doanh</v>
          </cell>
          <cell r="J488" t="str">
            <v>Nữ</v>
          </cell>
          <cell r="K488">
            <v>1979</v>
          </cell>
          <cell r="L488">
            <v>29191</v>
          </cell>
          <cell r="M488">
            <v>43</v>
          </cell>
          <cell r="N488" t="str">
            <v>Kinh</v>
          </cell>
          <cell r="O488">
            <v>37347</v>
          </cell>
          <cell r="P488">
            <v>38485</v>
          </cell>
          <cell r="Q488" t="str">
            <v>Trường Đại học Vinh</v>
          </cell>
          <cell r="R488" t="str">
            <v>BC</v>
          </cell>
          <cell r="S488">
            <v>0</v>
          </cell>
          <cell r="T488">
            <v>0</v>
          </cell>
          <cell r="U488">
            <v>0</v>
          </cell>
          <cell r="V488" t="str">
            <v>V.07.01.02</v>
          </cell>
          <cell r="W488" t="str">
            <v>Giảng viên chính (hạng II)</v>
          </cell>
          <cell r="X488">
            <v>0</v>
          </cell>
          <cell r="Y488" t="str">
            <v>Trưởng khoa</v>
          </cell>
          <cell r="Z488" t="str">
            <v>Bí thư CB</v>
          </cell>
          <cell r="AA488">
            <v>5.5</v>
          </cell>
          <cell r="AB488">
            <v>0.5</v>
          </cell>
          <cell r="AC488">
            <v>4.74</v>
          </cell>
          <cell r="AD488">
            <v>0</v>
          </cell>
          <cell r="AE488">
            <v>0</v>
          </cell>
          <cell r="AF488">
            <v>0</v>
          </cell>
          <cell r="AG488">
            <v>0</v>
          </cell>
          <cell r="AH488" t="e">
            <v>#VALUE!</v>
          </cell>
          <cell r="AI488">
            <v>0</v>
          </cell>
          <cell r="AJ488">
            <v>0</v>
          </cell>
          <cell r="AK488">
            <v>0</v>
          </cell>
          <cell r="AL488">
            <v>0</v>
          </cell>
          <cell r="AM488">
            <v>0</v>
          </cell>
          <cell r="AN488">
            <v>0</v>
          </cell>
          <cell r="AO488">
            <v>16</v>
          </cell>
          <cell r="AP488">
            <v>17</v>
          </cell>
          <cell r="AQ488" t="str">
            <v>1678/QĐ-ĐHV</v>
          </cell>
          <cell r="AR488">
            <v>44652</v>
          </cell>
          <cell r="AS488">
            <v>44652</v>
          </cell>
          <cell r="AT488">
            <v>0.83840000000000003</v>
          </cell>
          <cell r="AU488">
            <v>6.0784000000000002</v>
          </cell>
          <cell r="AV488">
            <v>25</v>
          </cell>
          <cell r="AW488">
            <v>0</v>
          </cell>
          <cell r="AX488">
            <v>0.1</v>
          </cell>
        </row>
        <row r="489">
          <cell r="F489">
            <v>1270</v>
          </cell>
          <cell r="G489" t="str">
            <v>51010000199950</v>
          </cell>
          <cell r="H489" t="str">
            <v>Trường Kinh tế</v>
          </cell>
          <cell r="I489" t="str">
            <v>Khoa Quản trị Kinh doanh</v>
          </cell>
          <cell r="J489" t="str">
            <v>Nữ</v>
          </cell>
          <cell r="K489">
            <v>1987</v>
          </cell>
          <cell r="L489">
            <v>32081</v>
          </cell>
          <cell r="M489">
            <v>35</v>
          </cell>
          <cell r="N489" t="str">
            <v>Kinh</v>
          </cell>
          <cell r="O489">
            <v>40091</v>
          </cell>
          <cell r="P489">
            <v>40969</v>
          </cell>
          <cell r="Q489" t="str">
            <v>Trường Đại học Vinh</v>
          </cell>
          <cell r="R489" t="str">
            <v>BC</v>
          </cell>
          <cell r="S489">
            <v>0</v>
          </cell>
          <cell r="T489">
            <v>0</v>
          </cell>
          <cell r="U489">
            <v>0</v>
          </cell>
          <cell r="V489" t="str">
            <v>V.07.01.03</v>
          </cell>
          <cell r="W489" t="str">
            <v>Giảng viên (hạng III)</v>
          </cell>
          <cell r="X489">
            <v>0</v>
          </cell>
          <cell r="Y489">
            <v>0</v>
          </cell>
          <cell r="Z489">
            <v>0</v>
          </cell>
          <cell r="AA489">
            <v>4</v>
          </cell>
          <cell r="AB489">
            <v>0</v>
          </cell>
          <cell r="AC489">
            <v>3.33</v>
          </cell>
          <cell r="AD489">
            <v>0</v>
          </cell>
          <cell r="AE489">
            <v>0</v>
          </cell>
          <cell r="AF489">
            <v>0</v>
          </cell>
          <cell r="AG489">
            <v>0</v>
          </cell>
          <cell r="AH489" t="e">
            <v>#VALUE!</v>
          </cell>
          <cell r="AI489">
            <v>0</v>
          </cell>
          <cell r="AJ489">
            <v>0</v>
          </cell>
          <cell r="AK489">
            <v>0</v>
          </cell>
          <cell r="AL489">
            <v>0</v>
          </cell>
          <cell r="AM489">
            <v>0</v>
          </cell>
          <cell r="AN489">
            <v>0</v>
          </cell>
          <cell r="AO489">
            <v>11</v>
          </cell>
          <cell r="AP489">
            <v>0</v>
          </cell>
          <cell r="AQ489">
            <v>0</v>
          </cell>
          <cell r="AR489">
            <v>0</v>
          </cell>
          <cell r="AS489">
            <v>0</v>
          </cell>
          <cell r="AT489">
            <v>0.36630000000000001</v>
          </cell>
          <cell r="AU489">
            <v>3.6962999999999999</v>
          </cell>
          <cell r="AV489">
            <v>25</v>
          </cell>
          <cell r="AW489">
            <v>0</v>
          </cell>
          <cell r="AX489">
            <v>0</v>
          </cell>
        </row>
        <row r="490">
          <cell r="F490">
            <v>2557</v>
          </cell>
          <cell r="G490" t="str">
            <v>51010001259033</v>
          </cell>
          <cell r="H490" t="str">
            <v>Trường Kinh tế</v>
          </cell>
          <cell r="I490" t="str">
            <v>Khoa Quản trị Kinh doanh</v>
          </cell>
          <cell r="J490" t="str">
            <v>Nữ</v>
          </cell>
          <cell r="K490">
            <v>1992</v>
          </cell>
          <cell r="L490">
            <v>33841</v>
          </cell>
          <cell r="M490">
            <v>30</v>
          </cell>
          <cell r="N490" t="str">
            <v>Kinh</v>
          </cell>
          <cell r="O490">
            <v>43192</v>
          </cell>
          <cell r="P490">
            <v>43824</v>
          </cell>
          <cell r="Q490" t="str">
            <v>Trường Đại học Vinh</v>
          </cell>
          <cell r="R490" t="str">
            <v>BC</v>
          </cell>
          <cell r="S490">
            <v>0</v>
          </cell>
          <cell r="T490">
            <v>0</v>
          </cell>
          <cell r="U490">
            <v>0</v>
          </cell>
          <cell r="V490" t="str">
            <v>V.07.01.03</v>
          </cell>
          <cell r="W490" t="str">
            <v>Giảng viên (hạng III)</v>
          </cell>
          <cell r="X490">
            <v>0</v>
          </cell>
          <cell r="Y490">
            <v>0</v>
          </cell>
          <cell r="Z490">
            <v>0</v>
          </cell>
          <cell r="AA490">
            <v>4</v>
          </cell>
          <cell r="AB490">
            <v>0</v>
          </cell>
          <cell r="AC490">
            <v>2.67</v>
          </cell>
          <cell r="AD490">
            <v>0</v>
          </cell>
          <cell r="AE490">
            <v>0</v>
          </cell>
          <cell r="AF490">
            <v>0</v>
          </cell>
          <cell r="AG490">
            <v>0</v>
          </cell>
          <cell r="AH490" t="e">
            <v>#VALUE!</v>
          </cell>
          <cell r="AI490">
            <v>0</v>
          </cell>
          <cell r="AJ490">
            <v>0</v>
          </cell>
          <cell r="AK490">
            <v>0</v>
          </cell>
          <cell r="AL490">
            <v>0</v>
          </cell>
          <cell r="AM490">
            <v>0</v>
          </cell>
          <cell r="AN490">
            <v>0</v>
          </cell>
          <cell r="AO490">
            <v>0</v>
          </cell>
          <cell r="AP490">
            <v>0</v>
          </cell>
          <cell r="AQ490">
            <v>0</v>
          </cell>
          <cell r="AR490">
            <v>0</v>
          </cell>
          <cell r="AS490">
            <v>0</v>
          </cell>
          <cell r="AT490">
            <v>0</v>
          </cell>
          <cell r="AU490">
            <v>2.67</v>
          </cell>
          <cell r="AV490">
            <v>25</v>
          </cell>
          <cell r="AW490">
            <v>0</v>
          </cell>
          <cell r="AX490">
            <v>0</v>
          </cell>
        </row>
        <row r="491">
          <cell r="F491">
            <v>1269</v>
          </cell>
          <cell r="G491" t="str">
            <v>51010000195985</v>
          </cell>
          <cell r="H491" t="str">
            <v>Trường Kinh tế</v>
          </cell>
          <cell r="I491" t="str">
            <v>Khoa Quản trị Kinh doanh</v>
          </cell>
          <cell r="J491" t="str">
            <v>Nam</v>
          </cell>
          <cell r="K491">
            <v>1986</v>
          </cell>
          <cell r="L491">
            <v>31742</v>
          </cell>
          <cell r="M491">
            <v>36</v>
          </cell>
          <cell r="N491" t="str">
            <v>Kinh</v>
          </cell>
          <cell r="O491">
            <v>39692</v>
          </cell>
          <cell r="P491">
            <v>40360</v>
          </cell>
          <cell r="Q491" t="str">
            <v>Trường Đại học Vinh</v>
          </cell>
          <cell r="R491" t="str">
            <v>BC</v>
          </cell>
          <cell r="S491">
            <v>0</v>
          </cell>
          <cell r="T491">
            <v>0</v>
          </cell>
          <cell r="U491">
            <v>0</v>
          </cell>
          <cell r="V491" t="str">
            <v>V.07.01.03</v>
          </cell>
          <cell r="W491" t="str">
            <v>Giảng viên (hạng III)</v>
          </cell>
          <cell r="X491">
            <v>0</v>
          </cell>
          <cell r="Y491" t="str">
            <v>Phó Trưởng khoa</v>
          </cell>
          <cell r="Z491">
            <v>0</v>
          </cell>
          <cell r="AA491">
            <v>5</v>
          </cell>
          <cell r="AB491">
            <v>0.4</v>
          </cell>
          <cell r="AC491">
            <v>3.66</v>
          </cell>
          <cell r="AD491">
            <v>0</v>
          </cell>
          <cell r="AE491">
            <v>0</v>
          </cell>
          <cell r="AF491">
            <v>0</v>
          </cell>
          <cell r="AG491">
            <v>0</v>
          </cell>
          <cell r="AH491" t="e">
            <v>#VALUE!</v>
          </cell>
          <cell r="AI491">
            <v>0</v>
          </cell>
          <cell r="AJ491">
            <v>0</v>
          </cell>
          <cell r="AK491">
            <v>0</v>
          </cell>
          <cell r="AL491">
            <v>0</v>
          </cell>
          <cell r="AM491">
            <v>0</v>
          </cell>
          <cell r="AN491">
            <v>0</v>
          </cell>
          <cell r="AO491">
            <v>12</v>
          </cell>
          <cell r="AP491">
            <v>0</v>
          </cell>
          <cell r="AQ491">
            <v>0</v>
          </cell>
          <cell r="AR491">
            <v>0</v>
          </cell>
          <cell r="AS491">
            <v>0</v>
          </cell>
          <cell r="AT491">
            <v>0.48720000000000008</v>
          </cell>
          <cell r="AU491">
            <v>4.5472000000000001</v>
          </cell>
          <cell r="AV491">
            <v>25</v>
          </cell>
          <cell r="AW491">
            <v>0</v>
          </cell>
          <cell r="AX491">
            <v>0.1</v>
          </cell>
        </row>
        <row r="492">
          <cell r="F492">
            <v>1268</v>
          </cell>
          <cell r="G492" t="str">
            <v>51010000189942</v>
          </cell>
          <cell r="H492" t="str">
            <v>Trường Kinh tế</v>
          </cell>
          <cell r="I492" t="str">
            <v>Khoa Quản trị Kinh doanh</v>
          </cell>
          <cell r="J492" t="str">
            <v>Nữ</v>
          </cell>
          <cell r="K492">
            <v>1983</v>
          </cell>
          <cell r="L492">
            <v>30505</v>
          </cell>
          <cell r="M492">
            <v>39</v>
          </cell>
          <cell r="N492" t="str">
            <v>Kinh</v>
          </cell>
          <cell r="O492">
            <v>38808</v>
          </cell>
          <cell r="P492">
            <v>39448</v>
          </cell>
          <cell r="Q492" t="str">
            <v>Trường Đại học Vinh</v>
          </cell>
          <cell r="R492" t="str">
            <v>BC</v>
          </cell>
          <cell r="S492">
            <v>0</v>
          </cell>
          <cell r="T492">
            <v>0</v>
          </cell>
          <cell r="U492">
            <v>0</v>
          </cell>
          <cell r="V492" t="str">
            <v>V.07.01.03</v>
          </cell>
          <cell r="W492" t="str">
            <v>Giảng viên (hạng III)</v>
          </cell>
          <cell r="X492">
            <v>0</v>
          </cell>
          <cell r="Y492" t="str">
            <v>Phó Trưởng khoa</v>
          </cell>
          <cell r="Z492" t="str">
            <v>Phó Bí thư CB</v>
          </cell>
          <cell r="AA492">
            <v>5</v>
          </cell>
          <cell r="AB492">
            <v>0.4</v>
          </cell>
          <cell r="AC492">
            <v>3.66</v>
          </cell>
          <cell r="AD492">
            <v>0</v>
          </cell>
          <cell r="AE492">
            <v>0</v>
          </cell>
          <cell r="AF492">
            <v>0</v>
          </cell>
          <cell r="AG492">
            <v>0</v>
          </cell>
          <cell r="AH492" t="e">
            <v>#VALUE!</v>
          </cell>
          <cell r="AI492">
            <v>0</v>
          </cell>
          <cell r="AJ492">
            <v>0</v>
          </cell>
          <cell r="AK492">
            <v>0</v>
          </cell>
          <cell r="AL492">
            <v>0</v>
          </cell>
          <cell r="AM492">
            <v>0</v>
          </cell>
          <cell r="AN492">
            <v>0</v>
          </cell>
          <cell r="AO492">
            <v>14</v>
          </cell>
          <cell r="AP492">
            <v>15</v>
          </cell>
          <cell r="AQ492" t="str">
            <v>1678/QĐ-ĐHV</v>
          </cell>
          <cell r="AR492">
            <v>44652</v>
          </cell>
          <cell r="AS492">
            <v>44652</v>
          </cell>
          <cell r="AT492">
            <v>0.56840000000000002</v>
          </cell>
          <cell r="AU492">
            <v>4.628400000000001</v>
          </cell>
          <cell r="AV492">
            <v>25</v>
          </cell>
          <cell r="AW492">
            <v>0</v>
          </cell>
          <cell r="AX492">
            <v>0.1</v>
          </cell>
        </row>
        <row r="493">
          <cell r="F493">
            <v>1265</v>
          </cell>
          <cell r="G493" t="str">
            <v>51010000196377</v>
          </cell>
          <cell r="H493" t="str">
            <v>Trường Kinh tế</v>
          </cell>
          <cell r="I493" t="str">
            <v>Khoa Quản trị Kinh doanh</v>
          </cell>
          <cell r="J493" t="str">
            <v>Nam</v>
          </cell>
          <cell r="K493">
            <v>1979</v>
          </cell>
          <cell r="L493">
            <v>28898</v>
          </cell>
          <cell r="M493">
            <v>43</v>
          </cell>
          <cell r="N493" t="str">
            <v>Kinh</v>
          </cell>
          <cell r="O493">
            <v>37879</v>
          </cell>
          <cell r="P493">
            <v>38587</v>
          </cell>
          <cell r="Q493" t="str">
            <v>Trường Đại học Vinh</v>
          </cell>
          <cell r="R493" t="str">
            <v>BC</v>
          </cell>
          <cell r="S493">
            <v>0</v>
          </cell>
          <cell r="T493">
            <v>0</v>
          </cell>
          <cell r="U493">
            <v>0</v>
          </cell>
          <cell r="V493" t="str">
            <v>V.07.01.03</v>
          </cell>
          <cell r="W493" t="str">
            <v>Giảng viên (hạng III)</v>
          </cell>
          <cell r="X493">
            <v>0</v>
          </cell>
          <cell r="Y493">
            <v>0</v>
          </cell>
          <cell r="Z493">
            <v>0</v>
          </cell>
          <cell r="AA493">
            <v>4</v>
          </cell>
          <cell r="AB493">
            <v>0</v>
          </cell>
          <cell r="AC493">
            <v>3.99</v>
          </cell>
          <cell r="AD493">
            <v>0</v>
          </cell>
          <cell r="AE493">
            <v>0</v>
          </cell>
          <cell r="AF493">
            <v>0</v>
          </cell>
          <cell r="AG493">
            <v>0</v>
          </cell>
          <cell r="AH493" t="e">
            <v>#VALUE!</v>
          </cell>
          <cell r="AI493">
            <v>0</v>
          </cell>
          <cell r="AJ493">
            <v>0</v>
          </cell>
          <cell r="AK493">
            <v>0</v>
          </cell>
          <cell r="AL493">
            <v>0</v>
          </cell>
          <cell r="AM493">
            <v>0</v>
          </cell>
          <cell r="AN493">
            <v>0</v>
          </cell>
          <cell r="AO493">
            <v>14</v>
          </cell>
          <cell r="AP493">
            <v>0</v>
          </cell>
          <cell r="AQ493">
            <v>0</v>
          </cell>
          <cell r="AR493">
            <v>0</v>
          </cell>
          <cell r="AS493">
            <v>0</v>
          </cell>
          <cell r="AT493">
            <v>0.55859999999999999</v>
          </cell>
          <cell r="AU493">
            <v>4.5486000000000004</v>
          </cell>
          <cell r="AV493">
            <v>25</v>
          </cell>
          <cell r="AW493">
            <v>0</v>
          </cell>
          <cell r="AX493">
            <v>0</v>
          </cell>
        </row>
        <row r="494">
          <cell r="F494">
            <v>1283</v>
          </cell>
          <cell r="G494" t="str">
            <v>51010000306802</v>
          </cell>
          <cell r="H494" t="str">
            <v>Trường Kinh tế</v>
          </cell>
          <cell r="I494" t="str">
            <v>Khoa Tài chính ngân hàng</v>
          </cell>
          <cell r="J494" t="str">
            <v>Nữ</v>
          </cell>
          <cell r="K494">
            <v>1989</v>
          </cell>
          <cell r="L494">
            <v>32699</v>
          </cell>
          <cell r="M494">
            <v>33</v>
          </cell>
          <cell r="N494" t="str">
            <v>Kinh</v>
          </cell>
          <cell r="O494">
            <v>40940</v>
          </cell>
          <cell r="P494" t="str">
            <v xml:space="preserve">  -   -</v>
          </cell>
          <cell r="Q494">
            <v>0</v>
          </cell>
          <cell r="R494" t="str">
            <v>BC</v>
          </cell>
          <cell r="S494">
            <v>0</v>
          </cell>
          <cell r="T494">
            <v>0</v>
          </cell>
          <cell r="U494">
            <v>0</v>
          </cell>
          <cell r="V494" t="str">
            <v>V.07.01.03</v>
          </cell>
          <cell r="W494" t="str">
            <v>Giảng viên (hạng III)</v>
          </cell>
          <cell r="X494">
            <v>0</v>
          </cell>
          <cell r="Y494">
            <v>0</v>
          </cell>
          <cell r="Z494" t="str">
            <v>TL ĐTTT</v>
          </cell>
          <cell r="AA494">
            <v>4</v>
          </cell>
          <cell r="AB494">
            <v>0</v>
          </cell>
          <cell r="AC494">
            <v>3.33</v>
          </cell>
          <cell r="AD494">
            <v>0</v>
          </cell>
          <cell r="AE494">
            <v>0</v>
          </cell>
          <cell r="AF494">
            <v>0</v>
          </cell>
          <cell r="AG494">
            <v>0</v>
          </cell>
          <cell r="AH494" t="e">
            <v>#VALUE!</v>
          </cell>
          <cell r="AI494">
            <v>0</v>
          </cell>
          <cell r="AJ494">
            <v>0</v>
          </cell>
          <cell r="AK494">
            <v>0</v>
          </cell>
          <cell r="AL494">
            <v>0</v>
          </cell>
          <cell r="AM494">
            <v>0</v>
          </cell>
          <cell r="AN494">
            <v>0</v>
          </cell>
          <cell r="AO494">
            <v>9</v>
          </cell>
          <cell r="AP494">
            <v>0</v>
          </cell>
          <cell r="AQ494">
            <v>0</v>
          </cell>
          <cell r="AR494">
            <v>0</v>
          </cell>
          <cell r="AS494">
            <v>0</v>
          </cell>
          <cell r="AT494">
            <v>0.29969999999999997</v>
          </cell>
          <cell r="AU494">
            <v>3.6297000000000001</v>
          </cell>
          <cell r="AV494">
            <v>25</v>
          </cell>
          <cell r="AW494">
            <v>0</v>
          </cell>
          <cell r="AX494">
            <v>0</v>
          </cell>
        </row>
        <row r="495">
          <cell r="F495">
            <v>1274</v>
          </cell>
          <cell r="G495" t="str">
            <v>51010000198230</v>
          </cell>
          <cell r="H495" t="str">
            <v>Trường Kinh tế</v>
          </cell>
          <cell r="I495" t="str">
            <v>Khoa Tài chính ngân hàng</v>
          </cell>
          <cell r="J495" t="str">
            <v>Nam</v>
          </cell>
          <cell r="K495">
            <v>1980</v>
          </cell>
          <cell r="L495">
            <v>29519</v>
          </cell>
          <cell r="M495">
            <v>42</v>
          </cell>
          <cell r="N495" t="str">
            <v>Kinh</v>
          </cell>
          <cell r="O495">
            <v>38808</v>
          </cell>
          <cell r="P495">
            <v>39448</v>
          </cell>
          <cell r="Q495" t="str">
            <v>Trường Đại học Vinh</v>
          </cell>
          <cell r="R495" t="str">
            <v>BC</v>
          </cell>
          <cell r="S495">
            <v>0</v>
          </cell>
          <cell r="T495">
            <v>0</v>
          </cell>
          <cell r="U495">
            <v>0</v>
          </cell>
          <cell r="V495" t="str">
            <v>V.07.01.02</v>
          </cell>
          <cell r="W495" t="str">
            <v>Giảng viên chính (hạng II)</v>
          </cell>
          <cell r="X495">
            <v>0</v>
          </cell>
          <cell r="Y495" t="str">
            <v>Trưởng khoa</v>
          </cell>
          <cell r="Z495" t="str">
            <v>Bí thư CB</v>
          </cell>
          <cell r="AA495">
            <v>5.5</v>
          </cell>
          <cell r="AB495">
            <v>0.5</v>
          </cell>
          <cell r="AC495">
            <v>4.74</v>
          </cell>
          <cell r="AD495">
            <v>0</v>
          </cell>
          <cell r="AE495">
            <v>0</v>
          </cell>
          <cell r="AF495">
            <v>0</v>
          </cell>
          <cell r="AG495">
            <v>0</v>
          </cell>
          <cell r="AH495" t="e">
            <v>#VALUE!</v>
          </cell>
          <cell r="AI495">
            <v>0</v>
          </cell>
          <cell r="AJ495">
            <v>0</v>
          </cell>
          <cell r="AK495">
            <v>0</v>
          </cell>
          <cell r="AL495">
            <v>0</v>
          </cell>
          <cell r="AM495">
            <v>0</v>
          </cell>
          <cell r="AN495">
            <v>0</v>
          </cell>
          <cell r="AO495">
            <v>14</v>
          </cell>
          <cell r="AP495">
            <v>15</v>
          </cell>
          <cell r="AQ495" t="str">
            <v>1678/QĐ-ĐHV</v>
          </cell>
          <cell r="AR495">
            <v>44652</v>
          </cell>
          <cell r="AS495">
            <v>44652</v>
          </cell>
          <cell r="AT495">
            <v>0.73360000000000003</v>
          </cell>
          <cell r="AU495">
            <v>5.9736000000000002</v>
          </cell>
          <cell r="AV495">
            <v>25</v>
          </cell>
          <cell r="AW495">
            <v>0</v>
          </cell>
          <cell r="AX495">
            <v>0</v>
          </cell>
        </row>
        <row r="496">
          <cell r="F496">
            <v>1282</v>
          </cell>
          <cell r="G496" t="str">
            <v>51010000195958</v>
          </cell>
          <cell r="H496" t="str">
            <v>Trường Kinh tế</v>
          </cell>
          <cell r="I496" t="str">
            <v>Khoa Tài chính ngân hàng</v>
          </cell>
          <cell r="J496" t="str">
            <v>Nữ</v>
          </cell>
          <cell r="K496">
            <v>1988</v>
          </cell>
          <cell r="L496">
            <v>32183</v>
          </cell>
          <cell r="M496">
            <v>34</v>
          </cell>
          <cell r="N496" t="str">
            <v>Kinh</v>
          </cell>
          <cell r="O496">
            <v>40091</v>
          </cell>
          <cell r="P496">
            <v>40969</v>
          </cell>
          <cell r="Q496" t="str">
            <v>Trường Đại học Vinh</v>
          </cell>
          <cell r="R496" t="str">
            <v>BC</v>
          </cell>
          <cell r="S496">
            <v>0</v>
          </cell>
          <cell r="T496">
            <v>0</v>
          </cell>
          <cell r="U496">
            <v>0</v>
          </cell>
          <cell r="V496" t="str">
            <v>V.07.01.03</v>
          </cell>
          <cell r="W496" t="str">
            <v>Giảng viên (hạng III)</v>
          </cell>
          <cell r="X496">
            <v>0</v>
          </cell>
          <cell r="Y496">
            <v>0</v>
          </cell>
          <cell r="Z496" t="str">
            <v>TLĐT</v>
          </cell>
          <cell r="AA496">
            <v>4</v>
          </cell>
          <cell r="AB496">
            <v>0</v>
          </cell>
          <cell r="AC496">
            <v>3.33</v>
          </cell>
          <cell r="AD496">
            <v>0</v>
          </cell>
          <cell r="AE496">
            <v>0</v>
          </cell>
          <cell r="AF496">
            <v>0</v>
          </cell>
          <cell r="AG496">
            <v>0</v>
          </cell>
          <cell r="AH496" t="e">
            <v>#VALUE!</v>
          </cell>
          <cell r="AI496">
            <v>0</v>
          </cell>
          <cell r="AJ496">
            <v>0</v>
          </cell>
          <cell r="AK496">
            <v>0</v>
          </cell>
          <cell r="AL496">
            <v>0</v>
          </cell>
          <cell r="AM496">
            <v>0</v>
          </cell>
          <cell r="AN496">
            <v>0</v>
          </cell>
          <cell r="AO496">
            <v>11</v>
          </cell>
          <cell r="AP496">
            <v>0</v>
          </cell>
          <cell r="AQ496">
            <v>0</v>
          </cell>
          <cell r="AR496">
            <v>0</v>
          </cell>
          <cell r="AS496">
            <v>0</v>
          </cell>
          <cell r="AT496">
            <v>0.36630000000000001</v>
          </cell>
          <cell r="AU496">
            <v>3.6962999999999999</v>
          </cell>
          <cell r="AV496">
            <v>25</v>
          </cell>
          <cell r="AW496">
            <v>0</v>
          </cell>
          <cell r="AX496">
            <v>0</v>
          </cell>
        </row>
        <row r="497">
          <cell r="F497">
            <v>1275</v>
          </cell>
          <cell r="G497" t="str">
            <v>51010000195569</v>
          </cell>
          <cell r="H497" t="str">
            <v>Trường Kinh tế</v>
          </cell>
          <cell r="I497" t="str">
            <v>Khoa Tài chính ngân hàng</v>
          </cell>
          <cell r="J497" t="str">
            <v>Nữ</v>
          </cell>
          <cell r="K497">
            <v>1985</v>
          </cell>
          <cell r="L497">
            <v>31128</v>
          </cell>
          <cell r="M497">
            <v>37</v>
          </cell>
          <cell r="N497" t="str">
            <v>Kinh</v>
          </cell>
          <cell r="O497">
            <v>39706</v>
          </cell>
          <cell r="P497">
            <v>40360</v>
          </cell>
          <cell r="Q497" t="str">
            <v>Trường Đại học Vinh</v>
          </cell>
          <cell r="R497" t="str">
            <v>BC</v>
          </cell>
          <cell r="S497">
            <v>0</v>
          </cell>
          <cell r="T497">
            <v>0</v>
          </cell>
          <cell r="U497">
            <v>0</v>
          </cell>
          <cell r="V497" t="str">
            <v>V.07.01.03</v>
          </cell>
          <cell r="W497" t="str">
            <v>Giảng viên (hạng III)</v>
          </cell>
          <cell r="X497">
            <v>0</v>
          </cell>
          <cell r="Y497">
            <v>0</v>
          </cell>
          <cell r="Z497">
            <v>0</v>
          </cell>
          <cell r="AA497">
            <v>4</v>
          </cell>
          <cell r="AB497">
            <v>0</v>
          </cell>
          <cell r="AC497">
            <v>3.66</v>
          </cell>
          <cell r="AD497">
            <v>0</v>
          </cell>
          <cell r="AE497">
            <v>0</v>
          </cell>
          <cell r="AF497">
            <v>0</v>
          </cell>
          <cell r="AG497">
            <v>0</v>
          </cell>
          <cell r="AH497" t="e">
            <v>#VALUE!</v>
          </cell>
          <cell r="AI497">
            <v>0</v>
          </cell>
          <cell r="AJ497">
            <v>0</v>
          </cell>
          <cell r="AK497">
            <v>0</v>
          </cell>
          <cell r="AL497">
            <v>0</v>
          </cell>
          <cell r="AM497">
            <v>0</v>
          </cell>
          <cell r="AN497">
            <v>0</v>
          </cell>
          <cell r="AO497">
            <v>12</v>
          </cell>
          <cell r="AP497">
            <v>0</v>
          </cell>
          <cell r="AQ497">
            <v>0</v>
          </cell>
          <cell r="AR497">
            <v>0</v>
          </cell>
          <cell r="AS497">
            <v>0</v>
          </cell>
          <cell r="AT497">
            <v>0.43920000000000003</v>
          </cell>
          <cell r="AU497">
            <v>4.0991999999999997</v>
          </cell>
          <cell r="AV497">
            <v>25</v>
          </cell>
          <cell r="AW497">
            <v>0</v>
          </cell>
          <cell r="AX497">
            <v>0</v>
          </cell>
        </row>
        <row r="498">
          <cell r="F498">
            <v>1281</v>
          </cell>
          <cell r="G498" t="str">
            <v>51010000234107</v>
          </cell>
          <cell r="H498" t="str">
            <v>Trường Kinh tế</v>
          </cell>
          <cell r="I498" t="str">
            <v>Khoa Tài chính ngân hàng</v>
          </cell>
          <cell r="J498" t="str">
            <v>Nữ</v>
          </cell>
          <cell r="K498">
            <v>1988</v>
          </cell>
          <cell r="L498">
            <v>32143</v>
          </cell>
          <cell r="M498">
            <v>34</v>
          </cell>
          <cell r="N498" t="str">
            <v>Kinh</v>
          </cell>
          <cell r="O498">
            <v>40413</v>
          </cell>
          <cell r="P498">
            <v>40969</v>
          </cell>
          <cell r="Q498" t="str">
            <v>Trường Đại học Vinh</v>
          </cell>
          <cell r="R498" t="str">
            <v>BC</v>
          </cell>
          <cell r="S498">
            <v>0</v>
          </cell>
          <cell r="T498">
            <v>0</v>
          </cell>
          <cell r="U498">
            <v>0</v>
          </cell>
          <cell r="V498" t="str">
            <v>V.07.01.03</v>
          </cell>
          <cell r="W498" t="str">
            <v>Giảng viên (hạng III)</v>
          </cell>
          <cell r="X498">
            <v>0</v>
          </cell>
          <cell r="Y498">
            <v>0</v>
          </cell>
          <cell r="Z498">
            <v>0</v>
          </cell>
          <cell r="AA498">
            <v>4</v>
          </cell>
          <cell r="AB498">
            <v>0</v>
          </cell>
          <cell r="AC498">
            <v>3.33</v>
          </cell>
          <cell r="AD498">
            <v>0</v>
          </cell>
          <cell r="AE498">
            <v>0</v>
          </cell>
          <cell r="AF498">
            <v>0</v>
          </cell>
          <cell r="AG498">
            <v>0</v>
          </cell>
          <cell r="AH498" t="e">
            <v>#VALUE!</v>
          </cell>
          <cell r="AI498">
            <v>0</v>
          </cell>
          <cell r="AJ498">
            <v>0</v>
          </cell>
          <cell r="AK498">
            <v>0</v>
          </cell>
          <cell r="AL498">
            <v>0</v>
          </cell>
          <cell r="AM498">
            <v>0</v>
          </cell>
          <cell r="AN498">
            <v>0</v>
          </cell>
          <cell r="AO498">
            <v>10</v>
          </cell>
          <cell r="AP498">
            <v>0</v>
          </cell>
          <cell r="AQ498">
            <v>0</v>
          </cell>
          <cell r="AR498">
            <v>0</v>
          </cell>
          <cell r="AS498">
            <v>0</v>
          </cell>
          <cell r="AT498">
            <v>0.33299999999999996</v>
          </cell>
          <cell r="AU498">
            <v>3.6630000000000003</v>
          </cell>
          <cell r="AV498">
            <v>25</v>
          </cell>
          <cell r="AW498">
            <v>0</v>
          </cell>
          <cell r="AX498">
            <v>0</v>
          </cell>
        </row>
        <row r="499">
          <cell r="F499">
            <v>2375</v>
          </cell>
          <cell r="G499" t="str">
            <v>51010000680922</v>
          </cell>
          <cell r="H499" t="str">
            <v>Trường Kinh tế</v>
          </cell>
          <cell r="I499" t="str">
            <v>Khoa Tài chính ngân hàng</v>
          </cell>
          <cell r="J499" t="str">
            <v>Nữ</v>
          </cell>
          <cell r="K499">
            <v>1986</v>
          </cell>
          <cell r="L499">
            <v>31511</v>
          </cell>
          <cell r="M499">
            <v>36</v>
          </cell>
          <cell r="N499" t="str">
            <v>Kinh</v>
          </cell>
          <cell r="O499">
            <v>0</v>
          </cell>
          <cell r="P499">
            <v>43283</v>
          </cell>
          <cell r="Q499" t="str">
            <v>Trường Đại học Vinh</v>
          </cell>
          <cell r="R499" t="str">
            <v>BC</v>
          </cell>
          <cell r="S499">
            <v>0</v>
          </cell>
          <cell r="T499">
            <v>0</v>
          </cell>
          <cell r="U499">
            <v>0</v>
          </cell>
          <cell r="V499" t="str">
            <v>V.07.01.03</v>
          </cell>
          <cell r="W499" t="str">
            <v>Giảng viên (hạng III)</v>
          </cell>
          <cell r="X499">
            <v>0</v>
          </cell>
          <cell r="Y499">
            <v>0</v>
          </cell>
          <cell r="Z499">
            <v>0</v>
          </cell>
          <cell r="AA499">
            <v>4</v>
          </cell>
          <cell r="AB499">
            <v>0</v>
          </cell>
          <cell r="AC499">
            <v>3.33</v>
          </cell>
          <cell r="AD499">
            <v>0</v>
          </cell>
          <cell r="AE499">
            <v>0</v>
          </cell>
          <cell r="AF499">
            <v>0</v>
          </cell>
          <cell r="AG499">
            <v>0</v>
          </cell>
          <cell r="AH499" t="e">
            <v>#VALUE!</v>
          </cell>
          <cell r="AI499">
            <v>0</v>
          </cell>
          <cell r="AJ499">
            <v>0</v>
          </cell>
          <cell r="AK499">
            <v>0</v>
          </cell>
          <cell r="AL499">
            <v>0</v>
          </cell>
          <cell r="AM499">
            <v>0</v>
          </cell>
          <cell r="AN499">
            <v>0</v>
          </cell>
          <cell r="AO499">
            <v>5</v>
          </cell>
          <cell r="AP499">
            <v>6</v>
          </cell>
          <cell r="AQ499" t="str">
            <v>1678/QĐ-ĐHV</v>
          </cell>
          <cell r="AR499">
            <v>44728</v>
          </cell>
          <cell r="AS499">
            <v>44743</v>
          </cell>
          <cell r="AT499">
            <v>0.16649999999999998</v>
          </cell>
          <cell r="AU499">
            <v>3.4965000000000002</v>
          </cell>
          <cell r="AV499">
            <v>25</v>
          </cell>
          <cell r="AW499">
            <v>0</v>
          </cell>
          <cell r="AX499">
            <v>0</v>
          </cell>
        </row>
        <row r="500">
          <cell r="F500">
            <v>1280</v>
          </cell>
          <cell r="G500" t="str">
            <v>51010000195736</v>
          </cell>
          <cell r="H500" t="str">
            <v>Trường Kinh tế</v>
          </cell>
          <cell r="I500" t="str">
            <v>Khoa Tài chính ngân hàng</v>
          </cell>
          <cell r="J500" t="str">
            <v>Nam</v>
          </cell>
          <cell r="K500">
            <v>1987</v>
          </cell>
          <cell r="L500">
            <v>31818</v>
          </cell>
          <cell r="M500">
            <v>35</v>
          </cell>
          <cell r="N500" t="str">
            <v>Kinh</v>
          </cell>
          <cell r="O500">
            <v>40091</v>
          </cell>
          <cell r="P500">
            <v>40969</v>
          </cell>
          <cell r="Q500" t="str">
            <v>Trường Đại học Vinh</v>
          </cell>
          <cell r="R500" t="str">
            <v>BC</v>
          </cell>
          <cell r="S500">
            <v>0</v>
          </cell>
          <cell r="T500">
            <v>0</v>
          </cell>
          <cell r="U500">
            <v>0</v>
          </cell>
          <cell r="V500" t="str">
            <v>V.07.01.03</v>
          </cell>
          <cell r="W500" t="str">
            <v>Giảng viên (hạng III)</v>
          </cell>
          <cell r="X500">
            <v>0</v>
          </cell>
          <cell r="Y500">
            <v>0</v>
          </cell>
          <cell r="Z500">
            <v>0</v>
          </cell>
          <cell r="AA500">
            <v>4</v>
          </cell>
          <cell r="AB500">
            <v>0</v>
          </cell>
          <cell r="AC500">
            <v>3.33</v>
          </cell>
          <cell r="AD500">
            <v>0</v>
          </cell>
          <cell r="AE500">
            <v>0</v>
          </cell>
          <cell r="AF500">
            <v>0</v>
          </cell>
          <cell r="AG500">
            <v>0</v>
          </cell>
          <cell r="AH500" t="e">
            <v>#VALUE!</v>
          </cell>
          <cell r="AI500">
            <v>0</v>
          </cell>
          <cell r="AJ500">
            <v>0</v>
          </cell>
          <cell r="AK500">
            <v>0</v>
          </cell>
          <cell r="AL500">
            <v>0</v>
          </cell>
          <cell r="AM500">
            <v>0</v>
          </cell>
          <cell r="AN500">
            <v>0</v>
          </cell>
          <cell r="AO500">
            <v>11</v>
          </cell>
          <cell r="AP500">
            <v>0</v>
          </cell>
          <cell r="AQ500">
            <v>0</v>
          </cell>
          <cell r="AR500">
            <v>0</v>
          </cell>
          <cell r="AS500">
            <v>0</v>
          </cell>
          <cell r="AT500">
            <v>0.36630000000000001</v>
          </cell>
          <cell r="AU500">
            <v>3.6962999999999999</v>
          </cell>
          <cell r="AV500">
            <v>25</v>
          </cell>
          <cell r="AW500">
            <v>0</v>
          </cell>
          <cell r="AX500">
            <v>0</v>
          </cell>
        </row>
        <row r="501">
          <cell r="F501">
            <v>1261</v>
          </cell>
          <cell r="G501" t="str">
            <v>51010000287527</v>
          </cell>
          <cell r="H501" t="str">
            <v>Trường Kinh tế</v>
          </cell>
          <cell r="I501" t="str">
            <v>Khoa Tài chính ngân hàng</v>
          </cell>
          <cell r="J501" t="str">
            <v>Nữ</v>
          </cell>
          <cell r="K501">
            <v>1989</v>
          </cell>
          <cell r="L501">
            <v>32742</v>
          </cell>
          <cell r="M501">
            <v>33</v>
          </cell>
          <cell r="N501" t="str">
            <v>Kinh</v>
          </cell>
          <cell r="O501">
            <v>40801</v>
          </cell>
          <cell r="P501" t="str">
            <v xml:space="preserve">  -   -</v>
          </cell>
          <cell r="Q501">
            <v>0</v>
          </cell>
          <cell r="R501" t="str">
            <v>BC</v>
          </cell>
          <cell r="S501">
            <v>0</v>
          </cell>
          <cell r="T501">
            <v>0</v>
          </cell>
          <cell r="U501">
            <v>0</v>
          </cell>
          <cell r="V501" t="str">
            <v>V.07.01.03</v>
          </cell>
          <cell r="W501" t="str">
            <v>Giảng viên (hạng III)</v>
          </cell>
          <cell r="X501">
            <v>0</v>
          </cell>
          <cell r="Y501">
            <v>0</v>
          </cell>
          <cell r="Z501" t="str">
            <v>Bí thư Đoàn cơ sở</v>
          </cell>
          <cell r="AA501">
            <v>5.5</v>
          </cell>
          <cell r="AB501">
            <v>0</v>
          </cell>
          <cell r="AC501">
            <v>3.33</v>
          </cell>
          <cell r="AD501">
            <v>0</v>
          </cell>
          <cell r="AE501">
            <v>0</v>
          </cell>
          <cell r="AF501">
            <v>0</v>
          </cell>
          <cell r="AG501">
            <v>0</v>
          </cell>
          <cell r="AH501" t="e">
            <v>#VALUE!</v>
          </cell>
          <cell r="AI501">
            <v>0</v>
          </cell>
          <cell r="AJ501">
            <v>0</v>
          </cell>
          <cell r="AK501">
            <v>0</v>
          </cell>
          <cell r="AL501">
            <v>0</v>
          </cell>
          <cell r="AM501">
            <v>0</v>
          </cell>
          <cell r="AN501">
            <v>0</v>
          </cell>
          <cell r="AO501">
            <v>9</v>
          </cell>
          <cell r="AP501">
            <v>0</v>
          </cell>
          <cell r="AQ501">
            <v>0</v>
          </cell>
          <cell r="AR501">
            <v>0</v>
          </cell>
          <cell r="AS501">
            <v>0</v>
          </cell>
          <cell r="AT501">
            <v>0.29969999999999997</v>
          </cell>
          <cell r="AU501">
            <v>3.6297000000000001</v>
          </cell>
          <cell r="AV501">
            <v>25</v>
          </cell>
          <cell r="AW501">
            <v>0</v>
          </cell>
          <cell r="AX501">
            <v>0</v>
          </cell>
        </row>
        <row r="502">
          <cell r="F502">
            <v>1279</v>
          </cell>
          <cell r="G502" t="str">
            <v>51010000228784</v>
          </cell>
          <cell r="H502" t="str">
            <v>Trường Kinh tế</v>
          </cell>
          <cell r="I502" t="str">
            <v>Khoa Tài chính ngân hàng</v>
          </cell>
          <cell r="J502" t="str">
            <v>Nữ</v>
          </cell>
          <cell r="K502">
            <v>1986</v>
          </cell>
          <cell r="L502">
            <v>31744</v>
          </cell>
          <cell r="M502">
            <v>36</v>
          </cell>
          <cell r="N502" t="str">
            <v>Kinh</v>
          </cell>
          <cell r="O502">
            <v>40413</v>
          </cell>
          <cell r="P502">
            <v>40969</v>
          </cell>
          <cell r="Q502" t="str">
            <v>Trường Đại học Vinh</v>
          </cell>
          <cell r="R502" t="str">
            <v>BC</v>
          </cell>
          <cell r="S502">
            <v>0</v>
          </cell>
          <cell r="T502">
            <v>0</v>
          </cell>
          <cell r="U502">
            <v>0</v>
          </cell>
          <cell r="V502" t="str">
            <v>V.07.01.03</v>
          </cell>
          <cell r="W502" t="str">
            <v>Giảng viên (hạng III)</v>
          </cell>
          <cell r="X502">
            <v>0</v>
          </cell>
          <cell r="Y502">
            <v>0</v>
          </cell>
          <cell r="Z502">
            <v>0</v>
          </cell>
          <cell r="AA502">
            <v>4</v>
          </cell>
          <cell r="AB502">
            <v>0</v>
          </cell>
          <cell r="AC502">
            <v>3.33</v>
          </cell>
          <cell r="AD502">
            <v>0</v>
          </cell>
          <cell r="AE502">
            <v>0</v>
          </cell>
          <cell r="AF502">
            <v>0</v>
          </cell>
          <cell r="AG502">
            <v>0</v>
          </cell>
          <cell r="AH502" t="e">
            <v>#VALUE!</v>
          </cell>
          <cell r="AI502">
            <v>0</v>
          </cell>
          <cell r="AJ502">
            <v>0</v>
          </cell>
          <cell r="AK502">
            <v>0</v>
          </cell>
          <cell r="AL502">
            <v>0</v>
          </cell>
          <cell r="AM502">
            <v>0</v>
          </cell>
          <cell r="AN502">
            <v>0</v>
          </cell>
          <cell r="AO502">
            <v>10</v>
          </cell>
          <cell r="AP502">
            <v>0</v>
          </cell>
          <cell r="AQ502">
            <v>0</v>
          </cell>
          <cell r="AR502">
            <v>0</v>
          </cell>
          <cell r="AS502">
            <v>0</v>
          </cell>
          <cell r="AT502">
            <v>0.33299999999999996</v>
          </cell>
          <cell r="AU502">
            <v>3.6630000000000003</v>
          </cell>
          <cell r="AV502">
            <v>25</v>
          </cell>
          <cell r="AW502">
            <v>0</v>
          </cell>
          <cell r="AX502">
            <v>0</v>
          </cell>
        </row>
        <row r="503">
          <cell r="F503">
            <v>1278</v>
          </cell>
          <cell r="G503" t="str">
            <v>51010000195967</v>
          </cell>
          <cell r="H503" t="str">
            <v>Trường Kinh tế</v>
          </cell>
          <cell r="I503" t="str">
            <v>Khoa Tài chính ngân hàng</v>
          </cell>
          <cell r="J503" t="str">
            <v>Nữ</v>
          </cell>
          <cell r="K503">
            <v>1986</v>
          </cell>
          <cell r="L503">
            <v>31699</v>
          </cell>
          <cell r="M503">
            <v>36</v>
          </cell>
          <cell r="N503" t="str">
            <v>Kinh</v>
          </cell>
          <cell r="O503">
            <v>39706</v>
          </cell>
          <cell r="P503">
            <v>40360</v>
          </cell>
          <cell r="Q503" t="str">
            <v>Trường Đại học Vinh</v>
          </cell>
          <cell r="R503" t="str">
            <v>BC</v>
          </cell>
          <cell r="S503">
            <v>0</v>
          </cell>
          <cell r="T503">
            <v>0</v>
          </cell>
          <cell r="U503">
            <v>0</v>
          </cell>
          <cell r="V503" t="str">
            <v>V.07.01.03</v>
          </cell>
          <cell r="W503" t="str">
            <v>Giảng viên (hạng III)</v>
          </cell>
          <cell r="X503">
            <v>0</v>
          </cell>
          <cell r="Y503" t="str">
            <v>Phó Trưởng khoa</v>
          </cell>
          <cell r="Z503" t="str">
            <v>Phó Bí thư CB</v>
          </cell>
          <cell r="AA503">
            <v>5</v>
          </cell>
          <cell r="AB503">
            <v>0.4</v>
          </cell>
          <cell r="AC503">
            <v>3.66</v>
          </cell>
          <cell r="AD503">
            <v>0</v>
          </cell>
          <cell r="AE503">
            <v>0</v>
          </cell>
          <cell r="AF503">
            <v>0</v>
          </cell>
          <cell r="AG503">
            <v>0</v>
          </cell>
          <cell r="AH503" t="e">
            <v>#VALUE!</v>
          </cell>
          <cell r="AI503">
            <v>0</v>
          </cell>
          <cell r="AJ503">
            <v>0</v>
          </cell>
          <cell r="AK503">
            <v>0</v>
          </cell>
          <cell r="AL503">
            <v>0</v>
          </cell>
          <cell r="AM503">
            <v>0</v>
          </cell>
          <cell r="AN503">
            <v>0</v>
          </cell>
          <cell r="AO503">
            <v>12</v>
          </cell>
          <cell r="AP503">
            <v>0</v>
          </cell>
          <cell r="AQ503">
            <v>0</v>
          </cell>
          <cell r="AR503">
            <v>0</v>
          </cell>
          <cell r="AS503">
            <v>0</v>
          </cell>
          <cell r="AT503">
            <v>0.48720000000000008</v>
          </cell>
          <cell r="AU503">
            <v>4.5472000000000001</v>
          </cell>
          <cell r="AV503">
            <v>0</v>
          </cell>
          <cell r="AW503">
            <v>0</v>
          </cell>
          <cell r="AX503">
            <v>0</v>
          </cell>
        </row>
        <row r="504">
          <cell r="F504">
            <v>2553</v>
          </cell>
          <cell r="G504" t="str">
            <v>51010002329319</v>
          </cell>
          <cell r="H504" t="str">
            <v>Trường Kinh tế</v>
          </cell>
          <cell r="I504" t="str">
            <v>Khoa Tài chính ngân hàng</v>
          </cell>
          <cell r="J504" t="str">
            <v>Nữ</v>
          </cell>
          <cell r="K504">
            <v>1992</v>
          </cell>
          <cell r="L504">
            <v>33765</v>
          </cell>
          <cell r="M504">
            <v>30</v>
          </cell>
          <cell r="N504" t="str">
            <v>Kinh</v>
          </cell>
          <cell r="O504">
            <v>43160</v>
          </cell>
          <cell r="P504">
            <v>43824</v>
          </cell>
          <cell r="Q504" t="str">
            <v>Trường Đại học Vinh</v>
          </cell>
          <cell r="R504" t="str">
            <v>BC</v>
          </cell>
          <cell r="S504">
            <v>0</v>
          </cell>
          <cell r="T504">
            <v>0</v>
          </cell>
          <cell r="U504">
            <v>0</v>
          </cell>
          <cell r="V504" t="str">
            <v>V.07.01.03</v>
          </cell>
          <cell r="W504" t="str">
            <v>Giảng viên (hạng III)</v>
          </cell>
          <cell r="X504">
            <v>0</v>
          </cell>
          <cell r="Y504">
            <v>0</v>
          </cell>
          <cell r="Z504">
            <v>0</v>
          </cell>
          <cell r="AA504">
            <v>4</v>
          </cell>
          <cell r="AB504">
            <v>0</v>
          </cell>
          <cell r="AC504">
            <v>2.67</v>
          </cell>
          <cell r="AD504">
            <v>0</v>
          </cell>
          <cell r="AE504">
            <v>0</v>
          </cell>
          <cell r="AF504">
            <v>0</v>
          </cell>
          <cell r="AG504">
            <v>0</v>
          </cell>
          <cell r="AH504" t="e">
            <v>#VALUE!</v>
          </cell>
          <cell r="AI504">
            <v>0</v>
          </cell>
          <cell r="AJ504">
            <v>0</v>
          </cell>
          <cell r="AK504">
            <v>0</v>
          </cell>
          <cell r="AL504">
            <v>0</v>
          </cell>
          <cell r="AM504">
            <v>0</v>
          </cell>
          <cell r="AN504">
            <v>0</v>
          </cell>
          <cell r="AO504">
            <v>0</v>
          </cell>
          <cell r="AP504">
            <v>0</v>
          </cell>
          <cell r="AQ504">
            <v>0</v>
          </cell>
          <cell r="AR504">
            <v>0</v>
          </cell>
          <cell r="AS504">
            <v>0</v>
          </cell>
          <cell r="AT504">
            <v>0</v>
          </cell>
          <cell r="AU504">
            <v>2.67</v>
          </cell>
          <cell r="AV504">
            <v>25</v>
          </cell>
          <cell r="AW504">
            <v>0</v>
          </cell>
          <cell r="AX504">
            <v>0</v>
          </cell>
        </row>
        <row r="505">
          <cell r="F505">
            <v>1276</v>
          </cell>
          <cell r="G505" t="str">
            <v>51010000195693</v>
          </cell>
          <cell r="H505" t="str">
            <v>Trường Kinh tế</v>
          </cell>
          <cell r="I505" t="str">
            <v>Khoa Tài chính ngân hàng</v>
          </cell>
          <cell r="J505" t="str">
            <v>Nữ</v>
          </cell>
          <cell r="K505">
            <v>1986</v>
          </cell>
          <cell r="L505">
            <v>31608</v>
          </cell>
          <cell r="M505">
            <v>36</v>
          </cell>
          <cell r="N505" t="str">
            <v>Kinh</v>
          </cell>
          <cell r="O505">
            <v>39706</v>
          </cell>
          <cell r="P505">
            <v>40360</v>
          </cell>
          <cell r="Q505" t="str">
            <v>Trường Đại học Vinh</v>
          </cell>
          <cell r="R505" t="str">
            <v>BC</v>
          </cell>
          <cell r="S505">
            <v>0</v>
          </cell>
          <cell r="T505">
            <v>0</v>
          </cell>
          <cell r="U505">
            <v>0</v>
          </cell>
          <cell r="V505" t="str">
            <v>V.07.01.03</v>
          </cell>
          <cell r="W505" t="str">
            <v>Giảng viên (hạng III)</v>
          </cell>
          <cell r="X505">
            <v>0</v>
          </cell>
          <cell r="Y505">
            <v>0</v>
          </cell>
          <cell r="Z505" t="str">
            <v>Chủ tịch CĐBP</v>
          </cell>
          <cell r="AA505">
            <v>4.5</v>
          </cell>
          <cell r="AB505">
            <v>0</v>
          </cell>
          <cell r="AC505">
            <v>3.66</v>
          </cell>
          <cell r="AD505">
            <v>0</v>
          </cell>
          <cell r="AE505">
            <v>0</v>
          </cell>
          <cell r="AF505">
            <v>0</v>
          </cell>
          <cell r="AG505">
            <v>0</v>
          </cell>
          <cell r="AH505" t="e">
            <v>#VALUE!</v>
          </cell>
          <cell r="AI505">
            <v>0</v>
          </cell>
          <cell r="AJ505">
            <v>0</v>
          </cell>
          <cell r="AK505">
            <v>0</v>
          </cell>
          <cell r="AL505">
            <v>0</v>
          </cell>
          <cell r="AM505">
            <v>0</v>
          </cell>
          <cell r="AN505">
            <v>0</v>
          </cell>
          <cell r="AO505">
            <v>12</v>
          </cell>
          <cell r="AP505">
            <v>0</v>
          </cell>
          <cell r="AQ505">
            <v>0</v>
          </cell>
          <cell r="AR505">
            <v>0</v>
          </cell>
          <cell r="AS505">
            <v>0</v>
          </cell>
          <cell r="AT505">
            <v>0.43920000000000003</v>
          </cell>
          <cell r="AU505">
            <v>4.0991999999999997</v>
          </cell>
          <cell r="AV505">
            <v>25</v>
          </cell>
          <cell r="AW505">
            <v>0</v>
          </cell>
          <cell r="AX505">
            <v>0</v>
          </cell>
        </row>
        <row r="506">
          <cell r="F506">
            <v>1277</v>
          </cell>
          <cell r="G506" t="str">
            <v>51010000195976</v>
          </cell>
          <cell r="H506" t="str">
            <v>Trường Kinh tế</v>
          </cell>
          <cell r="I506" t="str">
            <v>Khoa Tài chính ngân hàng</v>
          </cell>
          <cell r="J506" t="str">
            <v>Nữ</v>
          </cell>
          <cell r="K506">
            <v>1986</v>
          </cell>
          <cell r="L506">
            <v>31609</v>
          </cell>
          <cell r="M506">
            <v>36</v>
          </cell>
          <cell r="N506" t="str">
            <v>Kinh</v>
          </cell>
          <cell r="O506">
            <v>39706</v>
          </cell>
          <cell r="P506">
            <v>40360</v>
          </cell>
          <cell r="Q506" t="str">
            <v>Trường Đại học Vinh</v>
          </cell>
          <cell r="R506" t="str">
            <v>BC</v>
          </cell>
          <cell r="S506">
            <v>0</v>
          </cell>
          <cell r="T506">
            <v>0</v>
          </cell>
          <cell r="U506">
            <v>0</v>
          </cell>
          <cell r="V506" t="str">
            <v>V.07.01.03</v>
          </cell>
          <cell r="W506" t="str">
            <v>Giảng viên (hạng III)</v>
          </cell>
          <cell r="X506">
            <v>0</v>
          </cell>
          <cell r="Y506">
            <v>0</v>
          </cell>
          <cell r="Z506">
            <v>0</v>
          </cell>
          <cell r="AA506">
            <v>4</v>
          </cell>
          <cell r="AB506">
            <v>0</v>
          </cell>
          <cell r="AC506">
            <v>3.66</v>
          </cell>
          <cell r="AD506">
            <v>0</v>
          </cell>
          <cell r="AE506">
            <v>0</v>
          </cell>
          <cell r="AF506">
            <v>0</v>
          </cell>
          <cell r="AG506">
            <v>0</v>
          </cell>
          <cell r="AH506" t="e">
            <v>#VALUE!</v>
          </cell>
          <cell r="AI506">
            <v>0</v>
          </cell>
          <cell r="AJ506">
            <v>0</v>
          </cell>
          <cell r="AK506">
            <v>0</v>
          </cell>
          <cell r="AL506">
            <v>0</v>
          </cell>
          <cell r="AM506">
            <v>0</v>
          </cell>
          <cell r="AN506">
            <v>0</v>
          </cell>
          <cell r="AO506">
            <v>12</v>
          </cell>
          <cell r="AP506">
            <v>0</v>
          </cell>
          <cell r="AQ506">
            <v>0</v>
          </cell>
          <cell r="AR506">
            <v>0</v>
          </cell>
          <cell r="AS506">
            <v>0</v>
          </cell>
          <cell r="AT506">
            <v>0.43920000000000003</v>
          </cell>
          <cell r="AU506">
            <v>4.0991999999999997</v>
          </cell>
          <cell r="AV506">
            <v>25</v>
          </cell>
          <cell r="AW506">
            <v>0</v>
          </cell>
          <cell r="AX506">
            <v>0</v>
          </cell>
        </row>
        <row r="507">
          <cell r="F507">
            <v>2348</v>
          </cell>
          <cell r="G507" t="str">
            <v>51010000590225</v>
          </cell>
          <cell r="H507" t="str">
            <v>Trường Kinh tế</v>
          </cell>
          <cell r="I507" t="str">
            <v>Văn phòng Trường</v>
          </cell>
          <cell r="J507" t="str">
            <v>Nữ</v>
          </cell>
          <cell r="K507">
            <v>1983</v>
          </cell>
          <cell r="L507">
            <v>30493</v>
          </cell>
          <cell r="M507">
            <v>39</v>
          </cell>
          <cell r="N507" t="str">
            <v>Kinh</v>
          </cell>
          <cell r="O507">
            <v>0</v>
          </cell>
          <cell r="P507">
            <v>43283</v>
          </cell>
          <cell r="Q507" t="str">
            <v>Trường Đại học Vinh</v>
          </cell>
          <cell r="R507" t="str">
            <v>BC</v>
          </cell>
          <cell r="S507">
            <v>0</v>
          </cell>
          <cell r="T507">
            <v>0</v>
          </cell>
          <cell r="U507">
            <v>0</v>
          </cell>
          <cell r="V507" t="str">
            <v>01.003</v>
          </cell>
          <cell r="W507" t="str">
            <v>Chuyên viên</v>
          </cell>
          <cell r="X507">
            <v>0</v>
          </cell>
          <cell r="Y507">
            <v>0</v>
          </cell>
          <cell r="Z507" t="str">
            <v>TLQLSV</v>
          </cell>
          <cell r="AA507">
            <v>4</v>
          </cell>
          <cell r="AB507">
            <v>0</v>
          </cell>
          <cell r="AC507">
            <v>3</v>
          </cell>
          <cell r="AD507">
            <v>0</v>
          </cell>
          <cell r="AE507">
            <v>0</v>
          </cell>
          <cell r="AF507">
            <v>0</v>
          </cell>
          <cell r="AG507">
            <v>0</v>
          </cell>
          <cell r="AH507" t="e">
            <v>#VALUE!</v>
          </cell>
          <cell r="AI507">
            <v>0</v>
          </cell>
          <cell r="AJ507">
            <v>0</v>
          </cell>
          <cell r="AK507">
            <v>0</v>
          </cell>
          <cell r="AL507">
            <v>0</v>
          </cell>
          <cell r="AM507">
            <v>0</v>
          </cell>
          <cell r="AN507">
            <v>0</v>
          </cell>
          <cell r="AO507">
            <v>0</v>
          </cell>
          <cell r="AP507">
            <v>0</v>
          </cell>
          <cell r="AQ507">
            <v>0</v>
          </cell>
          <cell r="AR507">
            <v>0</v>
          </cell>
          <cell r="AS507">
            <v>0</v>
          </cell>
          <cell r="AT507">
            <v>0</v>
          </cell>
          <cell r="AU507">
            <v>3</v>
          </cell>
          <cell r="AV507">
            <v>20</v>
          </cell>
          <cell r="AW507">
            <v>0</v>
          </cell>
          <cell r="AX507">
            <v>1.7999999999999998</v>
          </cell>
        </row>
        <row r="508">
          <cell r="F508">
            <v>2452</v>
          </cell>
          <cell r="G508" t="str">
            <v>51010000748103</v>
          </cell>
          <cell r="H508" t="str">
            <v>Trường Kinh tế</v>
          </cell>
          <cell r="I508" t="str">
            <v>Văn phòng Trường</v>
          </cell>
          <cell r="J508" t="str">
            <v>Nam</v>
          </cell>
          <cell r="K508">
            <v>1989</v>
          </cell>
          <cell r="L508">
            <v>32745</v>
          </cell>
          <cell r="M508">
            <v>33</v>
          </cell>
          <cell r="N508" t="str">
            <v>Kinh</v>
          </cell>
          <cell r="O508">
            <v>42318</v>
          </cell>
          <cell r="P508">
            <v>0</v>
          </cell>
          <cell r="Q508">
            <v>0</v>
          </cell>
          <cell r="R508" t="str">
            <v>HĐDH</v>
          </cell>
          <cell r="S508">
            <v>0</v>
          </cell>
          <cell r="T508">
            <v>0</v>
          </cell>
          <cell r="U508">
            <v>0</v>
          </cell>
          <cell r="V508" t="str">
            <v>01.003</v>
          </cell>
          <cell r="W508" t="str">
            <v>Chuyên viên</v>
          </cell>
          <cell r="X508">
            <v>0</v>
          </cell>
          <cell r="Y508">
            <v>0</v>
          </cell>
          <cell r="Z508" t="str">
            <v>TLQLSV</v>
          </cell>
          <cell r="AA508">
            <v>4</v>
          </cell>
          <cell r="AB508">
            <v>0</v>
          </cell>
          <cell r="AC508">
            <v>2.67</v>
          </cell>
          <cell r="AD508">
            <v>0</v>
          </cell>
          <cell r="AE508">
            <v>0</v>
          </cell>
          <cell r="AF508">
            <v>0</v>
          </cell>
          <cell r="AG508">
            <v>0</v>
          </cell>
          <cell r="AH508" t="e">
            <v>#VALUE!</v>
          </cell>
          <cell r="AI508">
            <v>0</v>
          </cell>
          <cell r="AJ508">
            <v>0</v>
          </cell>
          <cell r="AK508">
            <v>0</v>
          </cell>
          <cell r="AL508">
            <v>0</v>
          </cell>
          <cell r="AM508">
            <v>0</v>
          </cell>
          <cell r="AN508">
            <v>0</v>
          </cell>
          <cell r="AO508">
            <v>0</v>
          </cell>
          <cell r="AP508">
            <v>0</v>
          </cell>
          <cell r="AQ508">
            <v>0</v>
          </cell>
          <cell r="AR508">
            <v>0</v>
          </cell>
          <cell r="AS508">
            <v>0</v>
          </cell>
          <cell r="AT508">
            <v>0</v>
          </cell>
          <cell r="AU508">
            <v>2.67</v>
          </cell>
          <cell r="AV508">
            <v>20</v>
          </cell>
          <cell r="AW508">
            <v>0</v>
          </cell>
          <cell r="AX508">
            <v>1.6500000000000001</v>
          </cell>
        </row>
        <row r="509">
          <cell r="F509">
            <v>1847</v>
          </cell>
          <cell r="G509" t="str">
            <v>51010000192773</v>
          </cell>
          <cell r="H509" t="str">
            <v>Trường Kinh tế</v>
          </cell>
          <cell r="I509" t="str">
            <v>Văn phòng Trường</v>
          </cell>
          <cell r="J509" t="str">
            <v>Nữ</v>
          </cell>
          <cell r="K509">
            <v>1975</v>
          </cell>
          <cell r="L509">
            <v>27546</v>
          </cell>
          <cell r="M509">
            <v>47</v>
          </cell>
          <cell r="N509" t="str">
            <v>Kinh</v>
          </cell>
          <cell r="O509">
            <v>35370</v>
          </cell>
          <cell r="P509">
            <v>35370</v>
          </cell>
          <cell r="Q509" t="str">
            <v>Trường Đại học Sư phạm Vinh</v>
          </cell>
          <cell r="R509" t="str">
            <v>BC</v>
          </cell>
          <cell r="S509">
            <v>0</v>
          </cell>
          <cell r="T509">
            <v>0</v>
          </cell>
          <cell r="U509">
            <v>0</v>
          </cell>
          <cell r="V509" t="str">
            <v>01.003</v>
          </cell>
          <cell r="W509" t="str">
            <v>Chuyên viên</v>
          </cell>
          <cell r="X509">
            <v>0</v>
          </cell>
          <cell r="Y509">
            <v>0</v>
          </cell>
          <cell r="Z509">
            <v>0</v>
          </cell>
          <cell r="AA509">
            <v>4</v>
          </cell>
          <cell r="AB509">
            <v>0</v>
          </cell>
          <cell r="AC509">
            <v>4.6500000000000004</v>
          </cell>
          <cell r="AD509">
            <v>0</v>
          </cell>
          <cell r="AE509">
            <v>0</v>
          </cell>
          <cell r="AF509">
            <v>0</v>
          </cell>
          <cell r="AG509">
            <v>0</v>
          </cell>
          <cell r="AH509" t="e">
            <v>#VALUE!</v>
          </cell>
          <cell r="AI509">
            <v>0</v>
          </cell>
          <cell r="AJ509">
            <v>0</v>
          </cell>
          <cell r="AK509">
            <v>0</v>
          </cell>
          <cell r="AL509">
            <v>0</v>
          </cell>
          <cell r="AM509">
            <v>0</v>
          </cell>
          <cell r="AN509">
            <v>0</v>
          </cell>
          <cell r="AO509">
            <v>0</v>
          </cell>
          <cell r="AP509">
            <v>0</v>
          </cell>
          <cell r="AQ509">
            <v>0</v>
          </cell>
          <cell r="AR509">
            <v>0</v>
          </cell>
          <cell r="AS509">
            <v>0</v>
          </cell>
          <cell r="AT509">
            <v>0</v>
          </cell>
          <cell r="AU509">
            <v>4.6500000000000004</v>
          </cell>
          <cell r="AV509">
            <v>20</v>
          </cell>
          <cell r="AW509">
            <v>0</v>
          </cell>
          <cell r="AX509">
            <v>0.3</v>
          </cell>
        </row>
        <row r="510">
          <cell r="F510">
            <v>2333</v>
          </cell>
          <cell r="G510" t="str">
            <v>51010000567432</v>
          </cell>
          <cell r="H510" t="str">
            <v>Trường Kinh tế</v>
          </cell>
          <cell r="I510" t="str">
            <v>Văn phòng Trường</v>
          </cell>
          <cell r="J510" t="str">
            <v>Nữ</v>
          </cell>
          <cell r="K510">
            <v>1988</v>
          </cell>
          <cell r="L510">
            <v>32441</v>
          </cell>
          <cell r="M510">
            <v>34</v>
          </cell>
          <cell r="N510" t="str">
            <v>Kinh</v>
          </cell>
          <cell r="O510">
            <v>41877</v>
          </cell>
          <cell r="P510">
            <v>43283</v>
          </cell>
          <cell r="Q510" t="str">
            <v>Trường Đại học Vinh</v>
          </cell>
          <cell r="R510" t="str">
            <v>BC</v>
          </cell>
          <cell r="S510">
            <v>0</v>
          </cell>
          <cell r="T510">
            <v>0</v>
          </cell>
          <cell r="U510">
            <v>0</v>
          </cell>
          <cell r="V510" t="str">
            <v>01.003</v>
          </cell>
          <cell r="W510" t="str">
            <v>Chuyên viên</v>
          </cell>
          <cell r="X510">
            <v>0</v>
          </cell>
          <cell r="Y510">
            <v>0</v>
          </cell>
          <cell r="Z510" t="str">
            <v>TLĐT chuyên trách + CVHT</v>
          </cell>
          <cell r="AA510">
            <v>4</v>
          </cell>
          <cell r="AB510">
            <v>0</v>
          </cell>
          <cell r="AC510">
            <v>3</v>
          </cell>
          <cell r="AD510">
            <v>0</v>
          </cell>
          <cell r="AE510">
            <v>0</v>
          </cell>
          <cell r="AF510">
            <v>0</v>
          </cell>
          <cell r="AG510">
            <v>0</v>
          </cell>
          <cell r="AH510" t="e">
            <v>#VALUE!</v>
          </cell>
          <cell r="AI510">
            <v>0</v>
          </cell>
          <cell r="AJ510">
            <v>0</v>
          </cell>
          <cell r="AK510">
            <v>0</v>
          </cell>
          <cell r="AL510">
            <v>0</v>
          </cell>
          <cell r="AM510">
            <v>0</v>
          </cell>
          <cell r="AN510">
            <v>0</v>
          </cell>
          <cell r="AO510">
            <v>0</v>
          </cell>
          <cell r="AP510">
            <v>0</v>
          </cell>
          <cell r="AQ510">
            <v>0</v>
          </cell>
          <cell r="AR510">
            <v>0</v>
          </cell>
          <cell r="AS510">
            <v>0</v>
          </cell>
          <cell r="AT510">
            <v>0</v>
          </cell>
          <cell r="AU510">
            <v>3</v>
          </cell>
          <cell r="AV510">
            <v>20</v>
          </cell>
          <cell r="AW510">
            <v>0</v>
          </cell>
          <cell r="AX510">
            <v>0.3</v>
          </cell>
        </row>
        <row r="511">
          <cell r="F511">
            <v>2345</v>
          </cell>
          <cell r="G511" t="str">
            <v>51010000575259</v>
          </cell>
          <cell r="H511" t="str">
            <v>Trường Kinh tế</v>
          </cell>
          <cell r="I511" t="str">
            <v>Văn phòng Trường</v>
          </cell>
          <cell r="J511" t="str">
            <v>Nữ</v>
          </cell>
          <cell r="K511">
            <v>1989</v>
          </cell>
          <cell r="L511">
            <v>32754</v>
          </cell>
          <cell r="M511">
            <v>33</v>
          </cell>
          <cell r="N511" t="str">
            <v>Kinh</v>
          </cell>
          <cell r="O511">
            <v>41791</v>
          </cell>
          <cell r="P511">
            <v>0</v>
          </cell>
          <cell r="Q511">
            <v>0</v>
          </cell>
          <cell r="R511" t="str">
            <v>BC</v>
          </cell>
          <cell r="S511">
            <v>0</v>
          </cell>
          <cell r="T511">
            <v>0</v>
          </cell>
          <cell r="U511">
            <v>0</v>
          </cell>
          <cell r="V511" t="str">
            <v>01.003</v>
          </cell>
          <cell r="W511" t="str">
            <v>Chuyên viên</v>
          </cell>
          <cell r="X511">
            <v>0</v>
          </cell>
          <cell r="Y511">
            <v>0</v>
          </cell>
          <cell r="Z511">
            <v>0</v>
          </cell>
          <cell r="AA511">
            <v>4</v>
          </cell>
          <cell r="AB511">
            <v>0</v>
          </cell>
          <cell r="AC511">
            <v>3.33</v>
          </cell>
          <cell r="AD511">
            <v>0</v>
          </cell>
          <cell r="AE511">
            <v>0</v>
          </cell>
          <cell r="AF511">
            <v>0</v>
          </cell>
          <cell r="AG511">
            <v>0</v>
          </cell>
          <cell r="AH511" t="e">
            <v>#VALUE!</v>
          </cell>
          <cell r="AI511">
            <v>0</v>
          </cell>
          <cell r="AJ511">
            <v>0</v>
          </cell>
          <cell r="AK511">
            <v>0</v>
          </cell>
          <cell r="AL511">
            <v>0</v>
          </cell>
          <cell r="AM511">
            <v>0</v>
          </cell>
          <cell r="AN511">
            <v>0</v>
          </cell>
          <cell r="AO511">
            <v>0</v>
          </cell>
          <cell r="AP511">
            <v>0</v>
          </cell>
          <cell r="AQ511">
            <v>0</v>
          </cell>
          <cell r="AR511">
            <v>0</v>
          </cell>
          <cell r="AS511">
            <v>0</v>
          </cell>
          <cell r="AT511">
            <v>0</v>
          </cell>
          <cell r="AU511">
            <v>3.33</v>
          </cell>
          <cell r="AV511">
            <v>20</v>
          </cell>
          <cell r="AW511">
            <v>0</v>
          </cell>
          <cell r="AX511">
            <v>0.3</v>
          </cell>
        </row>
        <row r="512">
          <cell r="F512">
            <v>1056</v>
          </cell>
          <cell r="G512" t="str">
            <v>51010000192588</v>
          </cell>
          <cell r="H512" t="str">
            <v>Trường Sư phạm</v>
          </cell>
          <cell r="I512" t="str">
            <v>Khoa Địa lý</v>
          </cell>
          <cell r="J512" t="str">
            <v>Nữ</v>
          </cell>
          <cell r="K512">
            <v>1982</v>
          </cell>
          <cell r="L512">
            <v>30045</v>
          </cell>
          <cell r="M512">
            <v>40</v>
          </cell>
          <cell r="N512" t="str">
            <v>Kinh</v>
          </cell>
          <cell r="O512">
            <v>38275</v>
          </cell>
          <cell r="P512">
            <v>39448</v>
          </cell>
          <cell r="Q512" t="str">
            <v>Trường Đại học Vinh</v>
          </cell>
          <cell r="R512" t="str">
            <v>BC</v>
          </cell>
          <cell r="S512">
            <v>0</v>
          </cell>
          <cell r="T512">
            <v>0</v>
          </cell>
          <cell r="U512">
            <v>0</v>
          </cell>
          <cell r="V512" t="str">
            <v>V.07.01.02</v>
          </cell>
          <cell r="W512" t="str">
            <v>Giảng viên chính (hạng II)</v>
          </cell>
          <cell r="X512">
            <v>0</v>
          </cell>
          <cell r="Y512">
            <v>0</v>
          </cell>
          <cell r="Z512" t="str">
            <v>Chủ tịch CĐ Trường thuộc + Chủ tịch CĐBP</v>
          </cell>
          <cell r="AA512">
            <v>5.5</v>
          </cell>
          <cell r="AB512">
            <v>0</v>
          </cell>
          <cell r="AC512">
            <v>4.74</v>
          </cell>
          <cell r="AD512">
            <v>0</v>
          </cell>
          <cell r="AE512">
            <v>0</v>
          </cell>
          <cell r="AF512">
            <v>0</v>
          </cell>
          <cell r="AG512">
            <v>0</v>
          </cell>
          <cell r="AH512" t="e">
            <v>#VALUE!</v>
          </cell>
          <cell r="AI512">
            <v>0</v>
          </cell>
          <cell r="AJ512">
            <v>0</v>
          </cell>
          <cell r="AK512">
            <v>0</v>
          </cell>
          <cell r="AL512">
            <v>0</v>
          </cell>
          <cell r="AM512">
            <v>0</v>
          </cell>
          <cell r="AN512">
            <v>0</v>
          </cell>
          <cell r="AO512">
            <v>14</v>
          </cell>
          <cell r="AP512">
            <v>0</v>
          </cell>
          <cell r="AQ512">
            <v>0</v>
          </cell>
          <cell r="AR512">
            <v>0</v>
          </cell>
          <cell r="AS512">
            <v>0</v>
          </cell>
          <cell r="AT512">
            <v>0.66359999999999997</v>
          </cell>
          <cell r="AU512">
            <v>5.4036</v>
          </cell>
          <cell r="AV512">
            <v>40</v>
          </cell>
          <cell r="AW512">
            <v>0</v>
          </cell>
          <cell r="AX512">
            <v>0</v>
          </cell>
        </row>
        <row r="513">
          <cell r="F513">
            <v>1047</v>
          </cell>
          <cell r="G513" t="str">
            <v>51010000191372</v>
          </cell>
          <cell r="H513" t="str">
            <v>Trường Sư phạm</v>
          </cell>
          <cell r="I513" t="str">
            <v>Khoa Địa lý</v>
          </cell>
          <cell r="J513" t="str">
            <v>Nữ</v>
          </cell>
          <cell r="K513">
            <v>1978</v>
          </cell>
          <cell r="L513">
            <v>28611</v>
          </cell>
          <cell r="M513">
            <v>44</v>
          </cell>
          <cell r="N513" t="str">
            <v>Kinh</v>
          </cell>
          <cell r="O513">
            <v>38275</v>
          </cell>
          <cell r="P513">
            <v>38718</v>
          </cell>
          <cell r="Q513" t="str">
            <v>Trường Đại học Vinh</v>
          </cell>
          <cell r="R513" t="str">
            <v>BC</v>
          </cell>
          <cell r="S513">
            <v>0</v>
          </cell>
          <cell r="T513">
            <v>0</v>
          </cell>
          <cell r="U513">
            <v>0</v>
          </cell>
          <cell r="V513" t="str">
            <v>V.07.01.02</v>
          </cell>
          <cell r="W513" t="str">
            <v>Giảng viên chính (hạng II)</v>
          </cell>
          <cell r="X513">
            <v>0</v>
          </cell>
          <cell r="Y513" t="str">
            <v>Phó Trưởng khoa</v>
          </cell>
          <cell r="Z513" t="str">
            <v>Phó Bí thư CB</v>
          </cell>
          <cell r="AA513">
            <v>5</v>
          </cell>
          <cell r="AB513">
            <v>0.4</v>
          </cell>
          <cell r="AC513">
            <v>4.74</v>
          </cell>
          <cell r="AD513">
            <v>0</v>
          </cell>
          <cell r="AE513">
            <v>0</v>
          </cell>
          <cell r="AF513">
            <v>0</v>
          </cell>
          <cell r="AG513">
            <v>0</v>
          </cell>
          <cell r="AH513" t="e">
            <v>#VALUE!</v>
          </cell>
          <cell r="AI513">
            <v>0</v>
          </cell>
          <cell r="AJ513">
            <v>0</v>
          </cell>
          <cell r="AK513">
            <v>0</v>
          </cell>
          <cell r="AL513">
            <v>0</v>
          </cell>
          <cell r="AM513">
            <v>0</v>
          </cell>
          <cell r="AN513">
            <v>0</v>
          </cell>
          <cell r="AO513">
            <v>16</v>
          </cell>
          <cell r="AP513">
            <v>0</v>
          </cell>
          <cell r="AQ513">
            <v>0</v>
          </cell>
          <cell r="AR513">
            <v>0</v>
          </cell>
          <cell r="AS513">
            <v>0</v>
          </cell>
          <cell r="AT513">
            <v>0.82240000000000013</v>
          </cell>
          <cell r="AU513">
            <v>5.9624000000000006</v>
          </cell>
          <cell r="AV513">
            <v>40</v>
          </cell>
          <cell r="AW513">
            <v>0</v>
          </cell>
          <cell r="AX513">
            <v>0</v>
          </cell>
        </row>
        <row r="514">
          <cell r="F514">
            <v>1062</v>
          </cell>
          <cell r="G514" t="str">
            <v>51010000190139</v>
          </cell>
          <cell r="H514" t="str">
            <v>Trường Sư phạm</v>
          </cell>
          <cell r="I514" t="str">
            <v>Khoa Địa lý</v>
          </cell>
          <cell r="J514" t="str">
            <v>Nữ</v>
          </cell>
          <cell r="K514">
            <v>1980</v>
          </cell>
          <cell r="L514">
            <v>29479</v>
          </cell>
          <cell r="M514">
            <v>42</v>
          </cell>
          <cell r="N514" t="str">
            <v>Kinh</v>
          </cell>
          <cell r="O514">
            <v>37879</v>
          </cell>
          <cell r="P514">
            <v>38245</v>
          </cell>
          <cell r="Q514" t="str">
            <v>Trường Đại học Vinh</v>
          </cell>
          <cell r="R514" t="str">
            <v>BC</v>
          </cell>
          <cell r="S514">
            <v>0</v>
          </cell>
          <cell r="T514">
            <v>0</v>
          </cell>
          <cell r="U514">
            <v>0</v>
          </cell>
          <cell r="V514" t="str">
            <v>V.07.01.03</v>
          </cell>
          <cell r="W514" t="str">
            <v>Giảng viên (hạng III)</v>
          </cell>
          <cell r="X514">
            <v>0</v>
          </cell>
          <cell r="Y514">
            <v>0</v>
          </cell>
          <cell r="Z514">
            <v>0</v>
          </cell>
          <cell r="AA514">
            <v>4</v>
          </cell>
          <cell r="AB514">
            <v>0</v>
          </cell>
          <cell r="AC514">
            <v>3.99</v>
          </cell>
          <cell r="AD514">
            <v>0</v>
          </cell>
          <cell r="AE514">
            <v>0</v>
          </cell>
          <cell r="AF514">
            <v>0</v>
          </cell>
          <cell r="AG514">
            <v>0</v>
          </cell>
          <cell r="AH514" t="e">
            <v>#VALUE!</v>
          </cell>
          <cell r="AI514">
            <v>0</v>
          </cell>
          <cell r="AJ514">
            <v>0</v>
          </cell>
          <cell r="AK514">
            <v>0</v>
          </cell>
          <cell r="AL514">
            <v>0</v>
          </cell>
          <cell r="AM514">
            <v>0</v>
          </cell>
          <cell r="AN514">
            <v>0</v>
          </cell>
          <cell r="AO514">
            <v>7</v>
          </cell>
          <cell r="AP514">
            <v>0</v>
          </cell>
          <cell r="AQ514">
            <v>0</v>
          </cell>
          <cell r="AR514">
            <v>0</v>
          </cell>
          <cell r="AS514">
            <v>0</v>
          </cell>
          <cell r="AT514">
            <v>0.27929999999999999</v>
          </cell>
          <cell r="AU514">
            <v>4.2693000000000003</v>
          </cell>
          <cell r="AV514">
            <v>0</v>
          </cell>
          <cell r="AW514">
            <v>0</v>
          </cell>
          <cell r="AX514">
            <v>0</v>
          </cell>
        </row>
        <row r="515">
          <cell r="F515">
            <v>1046</v>
          </cell>
          <cell r="G515" t="str">
            <v>51010000191868</v>
          </cell>
          <cell r="H515" t="str">
            <v>Trường Sư phạm</v>
          </cell>
          <cell r="I515" t="str">
            <v>Khoa Địa lý</v>
          </cell>
          <cell r="J515" t="str">
            <v>Nữ</v>
          </cell>
          <cell r="K515">
            <v>1974</v>
          </cell>
          <cell r="L515">
            <v>27275</v>
          </cell>
          <cell r="M515">
            <v>48</v>
          </cell>
          <cell r="N515" t="str">
            <v>Kinh</v>
          </cell>
          <cell r="O515">
            <v>37500</v>
          </cell>
          <cell r="P515">
            <v>37706</v>
          </cell>
          <cell r="Q515" t="str">
            <v>Trường Đại học Vinh</v>
          </cell>
          <cell r="R515" t="str">
            <v>BC</v>
          </cell>
          <cell r="S515">
            <v>0</v>
          </cell>
          <cell r="T515">
            <v>0</v>
          </cell>
          <cell r="U515">
            <v>0</v>
          </cell>
          <cell r="V515" t="str">
            <v>V.07.01.01</v>
          </cell>
          <cell r="W515" t="str">
            <v>Giảng viên cao cấp (hạng I)</v>
          </cell>
          <cell r="X515">
            <v>0</v>
          </cell>
          <cell r="Y515" t="str">
            <v>Trưởng khoa</v>
          </cell>
          <cell r="Z515" t="str">
            <v>Bí thư CB</v>
          </cell>
          <cell r="AA515">
            <v>6</v>
          </cell>
          <cell r="AB515">
            <v>0.5</v>
          </cell>
          <cell r="AC515">
            <v>6.56</v>
          </cell>
          <cell r="AD515">
            <v>0</v>
          </cell>
          <cell r="AE515">
            <v>0</v>
          </cell>
          <cell r="AF515">
            <v>0</v>
          </cell>
          <cell r="AG515">
            <v>0</v>
          </cell>
          <cell r="AH515" t="e">
            <v>#VALUE!</v>
          </cell>
          <cell r="AI515">
            <v>0</v>
          </cell>
          <cell r="AJ515">
            <v>0</v>
          </cell>
          <cell r="AK515">
            <v>0</v>
          </cell>
          <cell r="AL515">
            <v>0</v>
          </cell>
          <cell r="AM515">
            <v>0</v>
          </cell>
          <cell r="AN515">
            <v>0</v>
          </cell>
          <cell r="AO515">
            <v>18</v>
          </cell>
          <cell r="AP515">
            <v>0</v>
          </cell>
          <cell r="AQ515">
            <v>0</v>
          </cell>
          <cell r="AR515">
            <v>0</v>
          </cell>
          <cell r="AS515">
            <v>0</v>
          </cell>
          <cell r="AT515">
            <v>1.2707999999999999</v>
          </cell>
          <cell r="AU515">
            <v>8.3308</v>
          </cell>
          <cell r="AV515">
            <v>40</v>
          </cell>
          <cell r="AW515">
            <v>0</v>
          </cell>
          <cell r="AX515">
            <v>0</v>
          </cell>
        </row>
        <row r="516">
          <cell r="F516">
            <v>1057</v>
          </cell>
          <cell r="G516" t="str">
            <v>51010000191682</v>
          </cell>
          <cell r="H516" t="str">
            <v>Trường Sư phạm</v>
          </cell>
          <cell r="I516" t="str">
            <v>Khoa Địa lý</v>
          </cell>
          <cell r="J516" t="str">
            <v>Nữ</v>
          </cell>
          <cell r="K516">
            <v>1982</v>
          </cell>
          <cell r="L516">
            <v>30205</v>
          </cell>
          <cell r="M516">
            <v>40</v>
          </cell>
          <cell r="N516" t="str">
            <v>Kinh</v>
          </cell>
          <cell r="O516">
            <v>38275</v>
          </cell>
          <cell r="P516">
            <v>38924</v>
          </cell>
          <cell r="Q516" t="str">
            <v>Trường Đại học Vinh</v>
          </cell>
          <cell r="R516" t="str">
            <v>BC</v>
          </cell>
          <cell r="S516">
            <v>0</v>
          </cell>
          <cell r="T516">
            <v>0</v>
          </cell>
          <cell r="U516">
            <v>0</v>
          </cell>
          <cell r="V516" t="str">
            <v>V.07.01.02</v>
          </cell>
          <cell r="W516" t="str">
            <v>Giảng viên chính (hạng II)</v>
          </cell>
          <cell r="X516">
            <v>0</v>
          </cell>
          <cell r="Y516" t="str">
            <v>Phó Trưởng khoa</v>
          </cell>
          <cell r="Z516">
            <v>0</v>
          </cell>
          <cell r="AA516">
            <v>5</v>
          </cell>
          <cell r="AB516">
            <v>0.4</v>
          </cell>
          <cell r="AC516">
            <v>4.74</v>
          </cell>
          <cell r="AD516">
            <v>0</v>
          </cell>
          <cell r="AE516">
            <v>0</v>
          </cell>
          <cell r="AF516">
            <v>0</v>
          </cell>
          <cell r="AG516">
            <v>0</v>
          </cell>
          <cell r="AH516" t="e">
            <v>#VALUE!</v>
          </cell>
          <cell r="AI516">
            <v>0</v>
          </cell>
          <cell r="AJ516">
            <v>0</v>
          </cell>
          <cell r="AK516">
            <v>0</v>
          </cell>
          <cell r="AL516">
            <v>0</v>
          </cell>
          <cell r="AM516">
            <v>0</v>
          </cell>
          <cell r="AN516">
            <v>0</v>
          </cell>
          <cell r="AO516">
            <v>14</v>
          </cell>
          <cell r="AP516">
            <v>0</v>
          </cell>
          <cell r="AQ516">
            <v>0</v>
          </cell>
          <cell r="AR516">
            <v>0</v>
          </cell>
          <cell r="AS516">
            <v>0</v>
          </cell>
          <cell r="AT516">
            <v>0.71960000000000013</v>
          </cell>
          <cell r="AU516">
            <v>5.8596000000000004</v>
          </cell>
          <cell r="AV516">
            <v>40</v>
          </cell>
          <cell r="AW516">
            <v>0</v>
          </cell>
          <cell r="AX516">
            <v>0</v>
          </cell>
        </row>
        <row r="517">
          <cell r="F517">
            <v>1059</v>
          </cell>
          <cell r="G517" t="str">
            <v>51010000192348</v>
          </cell>
          <cell r="H517" t="str">
            <v>Trường Sư phạm</v>
          </cell>
          <cell r="I517" t="str">
            <v>Khoa Địa lý</v>
          </cell>
          <cell r="J517" t="str">
            <v>Nam</v>
          </cell>
          <cell r="K517">
            <v>1973</v>
          </cell>
          <cell r="L517">
            <v>26688</v>
          </cell>
          <cell r="M517">
            <v>49</v>
          </cell>
          <cell r="N517" t="str">
            <v>Kinh</v>
          </cell>
          <cell r="O517">
            <v>37988</v>
          </cell>
          <cell r="P517">
            <v>38384</v>
          </cell>
          <cell r="Q517" t="str">
            <v>Trường Đại học Vinh</v>
          </cell>
          <cell r="R517" t="str">
            <v>BC</v>
          </cell>
          <cell r="S517">
            <v>0</v>
          </cell>
          <cell r="T517">
            <v>0</v>
          </cell>
          <cell r="U517">
            <v>0</v>
          </cell>
          <cell r="V517" t="str">
            <v>V.07.01.03</v>
          </cell>
          <cell r="W517" t="str">
            <v>Giảng viên (hạng III)</v>
          </cell>
          <cell r="X517">
            <v>0</v>
          </cell>
          <cell r="Y517">
            <v>0</v>
          </cell>
          <cell r="Z517">
            <v>0</v>
          </cell>
          <cell r="AA517">
            <v>4</v>
          </cell>
          <cell r="AB517">
            <v>0</v>
          </cell>
          <cell r="AC517">
            <v>4.32</v>
          </cell>
          <cell r="AD517">
            <v>0</v>
          </cell>
          <cell r="AE517">
            <v>0</v>
          </cell>
          <cell r="AF517">
            <v>0</v>
          </cell>
          <cell r="AG517">
            <v>0</v>
          </cell>
          <cell r="AH517" t="e">
            <v>#VALUE!</v>
          </cell>
          <cell r="AI517">
            <v>0</v>
          </cell>
          <cell r="AJ517">
            <v>0</v>
          </cell>
          <cell r="AK517">
            <v>0</v>
          </cell>
          <cell r="AL517">
            <v>0</v>
          </cell>
          <cell r="AM517">
            <v>0</v>
          </cell>
          <cell r="AN517">
            <v>0</v>
          </cell>
          <cell r="AO517">
            <v>18</v>
          </cell>
          <cell r="AP517">
            <v>0</v>
          </cell>
          <cell r="AQ517">
            <v>0</v>
          </cell>
          <cell r="AR517">
            <v>0</v>
          </cell>
          <cell r="AS517">
            <v>0</v>
          </cell>
          <cell r="AT517">
            <v>0.77760000000000007</v>
          </cell>
          <cell r="AU517">
            <v>5.0975999999999999</v>
          </cell>
          <cell r="AV517">
            <v>40</v>
          </cell>
          <cell r="AW517">
            <v>0</v>
          </cell>
          <cell r="AX517">
            <v>0</v>
          </cell>
        </row>
        <row r="518">
          <cell r="F518">
            <v>1052</v>
          </cell>
          <cell r="G518" t="str">
            <v>51010000192481</v>
          </cell>
          <cell r="H518" t="str">
            <v>Trường Sư phạm</v>
          </cell>
          <cell r="I518" t="str">
            <v>Khoa Địa lý</v>
          </cell>
          <cell r="J518" t="str">
            <v>Nam</v>
          </cell>
          <cell r="K518">
            <v>1977</v>
          </cell>
          <cell r="L518">
            <v>28204</v>
          </cell>
          <cell r="M518">
            <v>45</v>
          </cell>
          <cell r="N518" t="str">
            <v>Kinh</v>
          </cell>
          <cell r="O518">
            <v>36983</v>
          </cell>
          <cell r="P518">
            <v>36774</v>
          </cell>
          <cell r="Q518" t="str">
            <v>Phòng Giáo dục-Kỳ Anh-Hà Tĩnh</v>
          </cell>
          <cell r="R518" t="str">
            <v>BC</v>
          </cell>
          <cell r="S518">
            <v>0</v>
          </cell>
          <cell r="T518">
            <v>0</v>
          </cell>
          <cell r="U518">
            <v>0</v>
          </cell>
          <cell r="V518" t="str">
            <v>V.07.01.02</v>
          </cell>
          <cell r="W518" t="str">
            <v>Giảng viên chính (hạng II)</v>
          </cell>
          <cell r="X518">
            <v>0</v>
          </cell>
          <cell r="Y518">
            <v>0</v>
          </cell>
          <cell r="Z518" t="str">
            <v>TL ĐBCL</v>
          </cell>
          <cell r="AA518">
            <v>5</v>
          </cell>
          <cell r="AB518">
            <v>0</v>
          </cell>
          <cell r="AC518">
            <v>4.4000000000000004</v>
          </cell>
          <cell r="AD518">
            <v>0</v>
          </cell>
          <cell r="AE518">
            <v>0</v>
          </cell>
          <cell r="AF518">
            <v>0</v>
          </cell>
          <cell r="AG518">
            <v>0</v>
          </cell>
          <cell r="AH518" t="e">
            <v>#VALUE!</v>
          </cell>
          <cell r="AI518">
            <v>0</v>
          </cell>
          <cell r="AJ518">
            <v>0</v>
          </cell>
          <cell r="AK518">
            <v>0</v>
          </cell>
          <cell r="AL518">
            <v>0</v>
          </cell>
          <cell r="AM518">
            <v>0</v>
          </cell>
          <cell r="AN518">
            <v>0</v>
          </cell>
          <cell r="AO518">
            <v>18</v>
          </cell>
          <cell r="AP518">
            <v>0</v>
          </cell>
          <cell r="AQ518">
            <v>0</v>
          </cell>
          <cell r="AR518">
            <v>0</v>
          </cell>
          <cell r="AS518">
            <v>0</v>
          </cell>
          <cell r="AT518">
            <v>0.79200000000000004</v>
          </cell>
          <cell r="AU518">
            <v>5.1920000000000002</v>
          </cell>
          <cell r="AV518">
            <v>40</v>
          </cell>
          <cell r="AW518">
            <v>0</v>
          </cell>
          <cell r="AX518">
            <v>0</v>
          </cell>
        </row>
        <row r="519">
          <cell r="F519">
            <v>2011</v>
          </cell>
          <cell r="G519" t="str">
            <v>51010000192135</v>
          </cell>
          <cell r="H519" t="str">
            <v>Trường Sư phạm</v>
          </cell>
          <cell r="I519" t="str">
            <v>Khoa Địa lý</v>
          </cell>
          <cell r="J519" t="str">
            <v>Nữ</v>
          </cell>
          <cell r="K519">
            <v>1976</v>
          </cell>
          <cell r="L519">
            <v>28011</v>
          </cell>
          <cell r="M519">
            <v>46</v>
          </cell>
          <cell r="N519" t="str">
            <v>Kinh</v>
          </cell>
          <cell r="O519">
            <v>36831</v>
          </cell>
          <cell r="P519">
            <v>36404</v>
          </cell>
          <cell r="Q519" t="str">
            <v>Phòng Giáo dục-Phú Vang-TT.Huế</v>
          </cell>
          <cell r="R519" t="str">
            <v>BC</v>
          </cell>
          <cell r="S519">
            <v>0</v>
          </cell>
          <cell r="T519">
            <v>0</v>
          </cell>
          <cell r="U519">
            <v>0</v>
          </cell>
          <cell r="V519" t="str">
            <v>V.07.01.03</v>
          </cell>
          <cell r="W519" t="str">
            <v>Giảng viên (hạng III)</v>
          </cell>
          <cell r="X519">
            <v>0</v>
          </cell>
          <cell r="Y519">
            <v>0</v>
          </cell>
          <cell r="Z519">
            <v>0</v>
          </cell>
          <cell r="AA519">
            <v>4</v>
          </cell>
          <cell r="AB519">
            <v>0</v>
          </cell>
          <cell r="AC519">
            <v>4.6500000000000004</v>
          </cell>
          <cell r="AD519">
            <v>0</v>
          </cell>
          <cell r="AE519">
            <v>0</v>
          </cell>
          <cell r="AF519">
            <v>0</v>
          </cell>
          <cell r="AG519">
            <v>0</v>
          </cell>
          <cell r="AH519" t="e">
            <v>#VALUE!</v>
          </cell>
          <cell r="AI519">
            <v>0</v>
          </cell>
          <cell r="AJ519">
            <v>0</v>
          </cell>
          <cell r="AK519">
            <v>0</v>
          </cell>
          <cell r="AL519">
            <v>0</v>
          </cell>
          <cell r="AM519">
            <v>0</v>
          </cell>
          <cell r="AN519">
            <v>0</v>
          </cell>
          <cell r="AO519">
            <v>19</v>
          </cell>
          <cell r="AP519">
            <v>0</v>
          </cell>
          <cell r="AQ519">
            <v>0</v>
          </cell>
          <cell r="AR519">
            <v>0</v>
          </cell>
          <cell r="AS519">
            <v>0</v>
          </cell>
          <cell r="AT519">
            <v>0.88350000000000006</v>
          </cell>
          <cell r="AU519">
            <v>5.5335000000000001</v>
          </cell>
          <cell r="AV519">
            <v>40</v>
          </cell>
          <cell r="AW519">
            <v>0</v>
          </cell>
          <cell r="AX519">
            <v>0</v>
          </cell>
        </row>
        <row r="520">
          <cell r="F520">
            <v>1055</v>
          </cell>
          <cell r="G520" t="str">
            <v>51010000192223</v>
          </cell>
          <cell r="H520" t="str">
            <v>Trường Sư phạm</v>
          </cell>
          <cell r="I520" t="str">
            <v>Khoa Địa lý</v>
          </cell>
          <cell r="J520" t="str">
            <v>Nữ</v>
          </cell>
          <cell r="K520">
            <v>1977</v>
          </cell>
          <cell r="L520">
            <v>28364</v>
          </cell>
          <cell r="M520">
            <v>45</v>
          </cell>
          <cell r="N520" t="str">
            <v>Kinh</v>
          </cell>
          <cell r="O520">
            <v>37909</v>
          </cell>
          <cell r="P520">
            <v>37347</v>
          </cell>
          <cell r="Q520" t="str">
            <v>Phòng GD huyện Nam Đàn</v>
          </cell>
          <cell r="R520" t="str">
            <v>BC</v>
          </cell>
          <cell r="S520">
            <v>0</v>
          </cell>
          <cell r="T520">
            <v>0</v>
          </cell>
          <cell r="U520">
            <v>0</v>
          </cell>
          <cell r="V520" t="str">
            <v>V.07.01.02</v>
          </cell>
          <cell r="W520" t="str">
            <v>Giảng viên chính (hạng II)</v>
          </cell>
          <cell r="X520">
            <v>0</v>
          </cell>
          <cell r="Y520">
            <v>0</v>
          </cell>
          <cell r="Z520" t="str">
            <v>TLĐT + CVHT + TL ĐTTT</v>
          </cell>
          <cell r="AA520">
            <v>5</v>
          </cell>
          <cell r="AB520">
            <v>0</v>
          </cell>
          <cell r="AC520">
            <v>4.4000000000000004</v>
          </cell>
          <cell r="AD520">
            <v>0</v>
          </cell>
          <cell r="AE520">
            <v>0</v>
          </cell>
          <cell r="AF520">
            <v>0</v>
          </cell>
          <cell r="AG520">
            <v>0</v>
          </cell>
          <cell r="AH520" t="e">
            <v>#VALUE!</v>
          </cell>
          <cell r="AI520">
            <v>0</v>
          </cell>
          <cell r="AJ520">
            <v>0</v>
          </cell>
          <cell r="AK520">
            <v>0</v>
          </cell>
          <cell r="AL520">
            <v>0</v>
          </cell>
          <cell r="AM520">
            <v>0</v>
          </cell>
          <cell r="AN520">
            <v>0</v>
          </cell>
          <cell r="AO520">
            <v>18</v>
          </cell>
          <cell r="AP520">
            <v>0</v>
          </cell>
          <cell r="AQ520">
            <v>0</v>
          </cell>
          <cell r="AR520">
            <v>0</v>
          </cell>
          <cell r="AS520">
            <v>0</v>
          </cell>
          <cell r="AT520">
            <v>0.79200000000000004</v>
          </cell>
          <cell r="AU520">
            <v>5.1920000000000002</v>
          </cell>
          <cell r="AV520">
            <v>40</v>
          </cell>
          <cell r="AW520">
            <v>0</v>
          </cell>
          <cell r="AX520">
            <v>0</v>
          </cell>
        </row>
        <row r="521">
          <cell r="F521">
            <v>1152</v>
          </cell>
          <cell r="G521" t="str">
            <v>51010000192418</v>
          </cell>
          <cell r="H521" t="str">
            <v>Trường Sư phạm</v>
          </cell>
          <cell r="I521" t="str">
            <v>Khoa Giáo dục Chính trị</v>
          </cell>
          <cell r="J521" t="str">
            <v>Nữ</v>
          </cell>
          <cell r="K521">
            <v>1980</v>
          </cell>
          <cell r="L521">
            <v>29488</v>
          </cell>
          <cell r="M521">
            <v>42</v>
          </cell>
          <cell r="N521" t="str">
            <v>Kinh</v>
          </cell>
          <cell r="O521">
            <v>38245</v>
          </cell>
          <cell r="P521">
            <v>39692</v>
          </cell>
          <cell r="Q521" t="str">
            <v>Trường Đại học Vinh</v>
          </cell>
          <cell r="R521" t="str">
            <v>BC</v>
          </cell>
          <cell r="S521">
            <v>0</v>
          </cell>
          <cell r="T521">
            <v>0</v>
          </cell>
          <cell r="U521">
            <v>0</v>
          </cell>
          <cell r="V521" t="str">
            <v>V.07.01.02</v>
          </cell>
          <cell r="W521" t="str">
            <v>Giảng viên chính (hạng II)</v>
          </cell>
          <cell r="X521">
            <v>0</v>
          </cell>
          <cell r="Y521" t="str">
            <v>Phó Trưởng khoa</v>
          </cell>
          <cell r="Z521" t="str">
            <v>Phó Bí thư CB</v>
          </cell>
          <cell r="AA521">
            <v>5</v>
          </cell>
          <cell r="AB521">
            <v>0.4</v>
          </cell>
          <cell r="AC521">
            <v>4.4000000000000004</v>
          </cell>
          <cell r="AD521">
            <v>0</v>
          </cell>
          <cell r="AE521">
            <v>0</v>
          </cell>
          <cell r="AF521">
            <v>0</v>
          </cell>
          <cell r="AG521">
            <v>0</v>
          </cell>
          <cell r="AH521" t="e">
            <v>#VALUE!</v>
          </cell>
          <cell r="AI521">
            <v>0</v>
          </cell>
          <cell r="AJ521">
            <v>0</v>
          </cell>
          <cell r="AK521">
            <v>0</v>
          </cell>
          <cell r="AL521">
            <v>0</v>
          </cell>
          <cell r="AM521">
            <v>0</v>
          </cell>
          <cell r="AN521">
            <v>0</v>
          </cell>
          <cell r="AO521">
            <v>11</v>
          </cell>
          <cell r="AP521">
            <v>0</v>
          </cell>
          <cell r="AQ521">
            <v>0</v>
          </cell>
          <cell r="AR521">
            <v>0</v>
          </cell>
          <cell r="AS521">
            <v>0</v>
          </cell>
          <cell r="AT521">
            <v>0.52800000000000014</v>
          </cell>
          <cell r="AU521">
            <v>5.3280000000000012</v>
          </cell>
          <cell r="AV521">
            <v>45</v>
          </cell>
          <cell r="AW521">
            <v>0</v>
          </cell>
          <cell r="AX521">
            <v>0</v>
          </cell>
        </row>
        <row r="522">
          <cell r="F522">
            <v>2495</v>
          </cell>
          <cell r="G522" t="str">
            <v>51010000884821</v>
          </cell>
          <cell r="H522" t="str">
            <v>Trường Sư phạm</v>
          </cell>
          <cell r="I522" t="str">
            <v>Khoa Giáo dục Chính trị</v>
          </cell>
          <cell r="J522" t="str">
            <v>Nữ</v>
          </cell>
          <cell r="K522">
            <v>1988</v>
          </cell>
          <cell r="L522">
            <v>32188</v>
          </cell>
          <cell r="M522">
            <v>34</v>
          </cell>
          <cell r="N522" t="str">
            <v>Kinh</v>
          </cell>
          <cell r="O522">
            <v>42644</v>
          </cell>
          <cell r="P522">
            <v>43966</v>
          </cell>
          <cell r="Q522" t="str">
            <v>Trường Đại học Vinh</v>
          </cell>
          <cell r="R522" t="str">
            <v>BC</v>
          </cell>
          <cell r="S522">
            <v>0</v>
          </cell>
          <cell r="T522">
            <v>0</v>
          </cell>
          <cell r="U522">
            <v>0</v>
          </cell>
          <cell r="V522" t="str">
            <v>V.07.01.03</v>
          </cell>
          <cell r="W522" t="str">
            <v>Giảng viên (hạng III)</v>
          </cell>
          <cell r="X522">
            <v>0</v>
          </cell>
          <cell r="Y522">
            <v>0</v>
          </cell>
          <cell r="Z522">
            <v>0</v>
          </cell>
          <cell r="AA522">
            <v>4</v>
          </cell>
          <cell r="AB522">
            <v>0</v>
          </cell>
          <cell r="AC522">
            <v>2.67</v>
          </cell>
          <cell r="AD522">
            <v>0</v>
          </cell>
          <cell r="AE522">
            <v>0</v>
          </cell>
          <cell r="AF522">
            <v>0</v>
          </cell>
          <cell r="AG522">
            <v>0</v>
          </cell>
          <cell r="AH522" t="e">
            <v>#VALUE!</v>
          </cell>
          <cell r="AI522">
            <v>0</v>
          </cell>
          <cell r="AJ522">
            <v>0</v>
          </cell>
          <cell r="AK522">
            <v>0</v>
          </cell>
          <cell r="AL522">
            <v>0</v>
          </cell>
          <cell r="AM522">
            <v>0</v>
          </cell>
          <cell r="AN522">
            <v>0</v>
          </cell>
          <cell r="AO522">
            <v>0</v>
          </cell>
          <cell r="AP522">
            <v>0</v>
          </cell>
          <cell r="AQ522">
            <v>0</v>
          </cell>
          <cell r="AR522">
            <v>0</v>
          </cell>
          <cell r="AS522">
            <v>0</v>
          </cell>
          <cell r="AT522">
            <v>0</v>
          </cell>
          <cell r="AU522">
            <v>2.67</v>
          </cell>
          <cell r="AV522">
            <v>45</v>
          </cell>
          <cell r="AW522">
            <v>0</v>
          </cell>
          <cell r="AX522">
            <v>0</v>
          </cell>
        </row>
        <row r="523">
          <cell r="F523">
            <v>1150</v>
          </cell>
          <cell r="G523" t="str">
            <v>51010000192214</v>
          </cell>
          <cell r="H523" t="str">
            <v>Trường Sư phạm</v>
          </cell>
          <cell r="I523" t="str">
            <v>Khoa Giáo dục Chính trị</v>
          </cell>
          <cell r="J523" t="str">
            <v>Nữ</v>
          </cell>
          <cell r="K523">
            <v>1970</v>
          </cell>
          <cell r="L523">
            <v>25669</v>
          </cell>
          <cell r="M523">
            <v>52</v>
          </cell>
          <cell r="N523" t="str">
            <v>Kinh</v>
          </cell>
          <cell r="O523">
            <v>37725</v>
          </cell>
          <cell r="P523">
            <v>34213</v>
          </cell>
          <cell r="Q523" t="str">
            <v>Trường THPT Kim Liên</v>
          </cell>
          <cell r="R523" t="str">
            <v>BC</v>
          </cell>
          <cell r="S523">
            <v>0</v>
          </cell>
          <cell r="T523">
            <v>0</v>
          </cell>
          <cell r="U523">
            <v>0</v>
          </cell>
          <cell r="V523" t="str">
            <v>V.07.01.03</v>
          </cell>
          <cell r="W523" t="str">
            <v>Giảng viên (hạng III)</v>
          </cell>
          <cell r="X523">
            <v>0</v>
          </cell>
          <cell r="Y523">
            <v>0</v>
          </cell>
          <cell r="Z523">
            <v>0</v>
          </cell>
          <cell r="AA523">
            <v>4</v>
          </cell>
          <cell r="AB523">
            <v>0</v>
          </cell>
          <cell r="AC523">
            <v>4.9800000000000004</v>
          </cell>
          <cell r="AD523">
            <v>0</v>
          </cell>
          <cell r="AE523">
            <v>0</v>
          </cell>
          <cell r="AF523">
            <v>0</v>
          </cell>
          <cell r="AG523">
            <v>0</v>
          </cell>
          <cell r="AH523" t="e">
            <v>#VALUE!</v>
          </cell>
          <cell r="AI523">
            <v>6</v>
          </cell>
          <cell r="AJ523">
            <v>0</v>
          </cell>
          <cell r="AK523">
            <v>0</v>
          </cell>
          <cell r="AL523">
            <v>0</v>
          </cell>
          <cell r="AM523">
            <v>0</v>
          </cell>
          <cell r="AN523">
            <v>0.29880000000000001</v>
          </cell>
          <cell r="AO523">
            <v>26</v>
          </cell>
          <cell r="AP523">
            <v>0</v>
          </cell>
          <cell r="AQ523">
            <v>0</v>
          </cell>
          <cell r="AR523">
            <v>0</v>
          </cell>
          <cell r="AS523">
            <v>0</v>
          </cell>
          <cell r="AT523">
            <v>1.3724880000000002</v>
          </cell>
          <cell r="AU523">
            <v>6.651288000000001</v>
          </cell>
          <cell r="AV523">
            <v>45</v>
          </cell>
          <cell r="AW523">
            <v>0</v>
          </cell>
          <cell r="AX523">
            <v>0</v>
          </cell>
        </row>
        <row r="524">
          <cell r="F524">
            <v>1160</v>
          </cell>
          <cell r="G524" t="str">
            <v>51010000190874</v>
          </cell>
          <cell r="H524" t="str">
            <v>Trường Sư phạm</v>
          </cell>
          <cell r="I524" t="str">
            <v>Khoa Giáo dục Chính trị</v>
          </cell>
          <cell r="J524" t="str">
            <v>Nữ</v>
          </cell>
          <cell r="K524">
            <v>1980</v>
          </cell>
          <cell r="L524">
            <v>29313</v>
          </cell>
          <cell r="M524">
            <v>42</v>
          </cell>
          <cell r="N524" t="str">
            <v>Kinh</v>
          </cell>
          <cell r="O524">
            <v>37681</v>
          </cell>
          <cell r="P524">
            <v>38063</v>
          </cell>
          <cell r="Q524" t="str">
            <v>Trường Đại học Vinh</v>
          </cell>
          <cell r="R524" t="str">
            <v>BC</v>
          </cell>
          <cell r="S524">
            <v>0</v>
          </cell>
          <cell r="T524">
            <v>0</v>
          </cell>
          <cell r="U524">
            <v>0</v>
          </cell>
          <cell r="V524" t="str">
            <v>V.07.01.03</v>
          </cell>
          <cell r="W524" t="str">
            <v>Giảng viên (hạng III)</v>
          </cell>
          <cell r="X524">
            <v>0</v>
          </cell>
          <cell r="Y524">
            <v>0</v>
          </cell>
          <cell r="Z524">
            <v>0</v>
          </cell>
          <cell r="AA524">
            <v>4</v>
          </cell>
          <cell r="AB524">
            <v>0</v>
          </cell>
          <cell r="AC524">
            <v>3.99</v>
          </cell>
          <cell r="AD524">
            <v>0</v>
          </cell>
          <cell r="AE524">
            <v>0</v>
          </cell>
          <cell r="AF524">
            <v>0</v>
          </cell>
          <cell r="AG524">
            <v>0</v>
          </cell>
          <cell r="AH524" t="e">
            <v>#VALUE!</v>
          </cell>
          <cell r="AI524">
            <v>0</v>
          </cell>
          <cell r="AJ524">
            <v>0</v>
          </cell>
          <cell r="AK524">
            <v>0</v>
          </cell>
          <cell r="AL524">
            <v>0</v>
          </cell>
          <cell r="AM524">
            <v>0</v>
          </cell>
          <cell r="AN524">
            <v>0</v>
          </cell>
          <cell r="AO524">
            <v>16</v>
          </cell>
          <cell r="AP524">
            <v>0</v>
          </cell>
          <cell r="AQ524">
            <v>0</v>
          </cell>
          <cell r="AR524">
            <v>0</v>
          </cell>
          <cell r="AS524">
            <v>0</v>
          </cell>
          <cell r="AT524">
            <v>0.63840000000000008</v>
          </cell>
          <cell r="AU524">
            <v>4.6284000000000001</v>
          </cell>
          <cell r="AV524">
            <v>45</v>
          </cell>
          <cell r="AW524">
            <v>0</v>
          </cell>
          <cell r="AX524">
            <v>0</v>
          </cell>
        </row>
        <row r="525">
          <cell r="F525">
            <v>1159</v>
          </cell>
          <cell r="G525" t="str">
            <v>51010000190485</v>
          </cell>
          <cell r="H525" t="str">
            <v>Trường Sư phạm</v>
          </cell>
          <cell r="I525" t="str">
            <v>Khoa Giáo dục Chính trị</v>
          </cell>
          <cell r="J525" t="str">
            <v>Nam</v>
          </cell>
          <cell r="K525">
            <v>1969</v>
          </cell>
          <cell r="L525">
            <v>25514</v>
          </cell>
          <cell r="M525">
            <v>53</v>
          </cell>
          <cell r="N525" t="str">
            <v>Kinh</v>
          </cell>
          <cell r="O525">
            <v>33117</v>
          </cell>
          <cell r="P525">
            <v>33117</v>
          </cell>
          <cell r="Q525" t="str">
            <v>Trường Đại học Sư phạm Vinh</v>
          </cell>
          <cell r="R525" t="str">
            <v>BC</v>
          </cell>
          <cell r="S525">
            <v>0</v>
          </cell>
          <cell r="T525">
            <v>0</v>
          </cell>
          <cell r="U525">
            <v>0</v>
          </cell>
          <cell r="V525" t="str">
            <v>V.07.01.01</v>
          </cell>
          <cell r="W525" t="str">
            <v>Giảng viên cao cấp (hạng I)</v>
          </cell>
          <cell r="X525">
            <v>0</v>
          </cell>
          <cell r="Y525" t="str">
            <v>Trưởng khoa</v>
          </cell>
          <cell r="Z525" t="str">
            <v>Bí thư CB</v>
          </cell>
          <cell r="AA525">
            <v>6</v>
          </cell>
          <cell r="AB525">
            <v>0.5</v>
          </cell>
          <cell r="AC525">
            <v>6.56</v>
          </cell>
          <cell r="AD525">
            <v>0</v>
          </cell>
          <cell r="AE525">
            <v>0</v>
          </cell>
          <cell r="AF525">
            <v>0</v>
          </cell>
          <cell r="AG525">
            <v>0</v>
          </cell>
          <cell r="AH525" t="e">
            <v>#VALUE!</v>
          </cell>
          <cell r="AI525">
            <v>0</v>
          </cell>
          <cell r="AJ525">
            <v>0</v>
          </cell>
          <cell r="AK525">
            <v>0</v>
          </cell>
          <cell r="AL525">
            <v>0</v>
          </cell>
          <cell r="AM525">
            <v>0</v>
          </cell>
          <cell r="AN525">
            <v>0</v>
          </cell>
          <cell r="AO525">
            <v>29</v>
          </cell>
          <cell r="AP525">
            <v>0</v>
          </cell>
          <cell r="AQ525">
            <v>0</v>
          </cell>
          <cell r="AR525">
            <v>0</v>
          </cell>
          <cell r="AS525">
            <v>0</v>
          </cell>
          <cell r="AT525">
            <v>2.0473999999999997</v>
          </cell>
          <cell r="AU525">
            <v>9.1073999999999984</v>
          </cell>
          <cell r="AV525">
            <v>45</v>
          </cell>
          <cell r="AW525">
            <v>0</v>
          </cell>
          <cell r="AX525">
            <v>0</v>
          </cell>
        </row>
        <row r="526">
          <cell r="F526">
            <v>1141</v>
          </cell>
          <cell r="G526" t="str">
            <v>51010000191725</v>
          </cell>
          <cell r="H526" t="str">
            <v>Trường Sư phạm</v>
          </cell>
          <cell r="I526" t="str">
            <v>Khoa Giáo dục Chính trị</v>
          </cell>
          <cell r="J526" t="str">
            <v>Nữ</v>
          </cell>
          <cell r="K526">
            <v>1969</v>
          </cell>
          <cell r="L526">
            <v>25236</v>
          </cell>
          <cell r="M526">
            <v>53</v>
          </cell>
          <cell r="N526" t="str">
            <v>Kinh</v>
          </cell>
          <cell r="O526">
            <v>38322</v>
          </cell>
          <cell r="P526">
            <v>34421</v>
          </cell>
          <cell r="Q526" t="str">
            <v>Trươờng chính trị tỉnh Nghệ An</v>
          </cell>
          <cell r="R526" t="str">
            <v>BC</v>
          </cell>
          <cell r="S526">
            <v>0</v>
          </cell>
          <cell r="T526">
            <v>0</v>
          </cell>
          <cell r="U526">
            <v>0</v>
          </cell>
          <cell r="V526" t="str">
            <v>V.07.01.02</v>
          </cell>
          <cell r="W526" t="str">
            <v>Giảng viên chính (hạng II)</v>
          </cell>
          <cell r="X526">
            <v>0</v>
          </cell>
          <cell r="Y526">
            <v>0</v>
          </cell>
          <cell r="Z526" t="str">
            <v>TLĐT + CVHT + TL ĐTTT</v>
          </cell>
          <cell r="AA526">
            <v>5</v>
          </cell>
          <cell r="AB526">
            <v>0</v>
          </cell>
          <cell r="AC526">
            <v>5.76</v>
          </cell>
          <cell r="AD526">
            <v>0</v>
          </cell>
          <cell r="AE526">
            <v>0</v>
          </cell>
          <cell r="AF526">
            <v>0</v>
          </cell>
          <cell r="AG526">
            <v>0</v>
          </cell>
          <cell r="AH526" t="e">
            <v>#VALUE!</v>
          </cell>
          <cell r="AI526">
            <v>0</v>
          </cell>
          <cell r="AJ526">
            <v>0</v>
          </cell>
          <cell r="AK526">
            <v>0</v>
          </cell>
          <cell r="AL526">
            <v>0</v>
          </cell>
          <cell r="AM526">
            <v>0</v>
          </cell>
          <cell r="AN526">
            <v>0</v>
          </cell>
          <cell r="AO526">
            <v>24</v>
          </cell>
          <cell r="AP526">
            <v>0</v>
          </cell>
          <cell r="AQ526">
            <v>0</v>
          </cell>
          <cell r="AR526">
            <v>0</v>
          </cell>
          <cell r="AS526">
            <v>0</v>
          </cell>
          <cell r="AT526">
            <v>1.3824000000000001</v>
          </cell>
          <cell r="AU526">
            <v>7.1424000000000003</v>
          </cell>
          <cell r="AV526">
            <v>45</v>
          </cell>
          <cell r="AW526">
            <v>0</v>
          </cell>
          <cell r="AX526">
            <v>0</v>
          </cell>
        </row>
        <row r="527">
          <cell r="F527">
            <v>1144</v>
          </cell>
          <cell r="G527" t="str">
            <v>51010000191804</v>
          </cell>
          <cell r="H527" t="str">
            <v>Trường Sư phạm</v>
          </cell>
          <cell r="I527" t="str">
            <v>Khoa Giáo dục Chính trị</v>
          </cell>
          <cell r="J527" t="str">
            <v>Nữ</v>
          </cell>
          <cell r="K527">
            <v>1982</v>
          </cell>
          <cell r="L527">
            <v>30091</v>
          </cell>
          <cell r="M527">
            <v>40</v>
          </cell>
          <cell r="N527" t="str">
            <v>Kinh</v>
          </cell>
          <cell r="O527">
            <v>38037</v>
          </cell>
          <cell r="P527">
            <v>39448</v>
          </cell>
          <cell r="Q527" t="str">
            <v>Trường Đại học Vinh</v>
          </cell>
          <cell r="R527" t="str">
            <v>BC</v>
          </cell>
          <cell r="S527">
            <v>0</v>
          </cell>
          <cell r="T527">
            <v>0</v>
          </cell>
          <cell r="U527">
            <v>0</v>
          </cell>
          <cell r="V527" t="str">
            <v>V.07.01.02</v>
          </cell>
          <cell r="W527" t="str">
            <v>Giảng viên chính (hạng II)</v>
          </cell>
          <cell r="X527">
            <v>0</v>
          </cell>
          <cell r="Y527">
            <v>0</v>
          </cell>
          <cell r="Z527">
            <v>0</v>
          </cell>
          <cell r="AA527">
            <v>5</v>
          </cell>
          <cell r="AB527">
            <v>0</v>
          </cell>
          <cell r="AC527">
            <v>4.4000000000000004</v>
          </cell>
          <cell r="AD527">
            <v>0</v>
          </cell>
          <cell r="AE527">
            <v>0</v>
          </cell>
          <cell r="AF527">
            <v>0</v>
          </cell>
          <cell r="AG527">
            <v>0</v>
          </cell>
          <cell r="AH527" t="e">
            <v>#VALUE!</v>
          </cell>
          <cell r="AI527">
            <v>0</v>
          </cell>
          <cell r="AJ527">
            <v>0</v>
          </cell>
          <cell r="AK527">
            <v>0</v>
          </cell>
          <cell r="AL527">
            <v>0</v>
          </cell>
          <cell r="AM527">
            <v>0</v>
          </cell>
          <cell r="AN527">
            <v>0</v>
          </cell>
          <cell r="AO527">
            <v>15</v>
          </cell>
          <cell r="AP527">
            <v>0</v>
          </cell>
          <cell r="AQ527">
            <v>0</v>
          </cell>
          <cell r="AR527">
            <v>0</v>
          </cell>
          <cell r="AS527">
            <v>0</v>
          </cell>
          <cell r="AT527">
            <v>0.66</v>
          </cell>
          <cell r="AU527">
            <v>5.0600000000000005</v>
          </cell>
          <cell r="AV527">
            <v>45</v>
          </cell>
          <cell r="AW527">
            <v>0</v>
          </cell>
          <cell r="AX527">
            <v>0</v>
          </cell>
        </row>
        <row r="528">
          <cell r="F528">
            <v>2315</v>
          </cell>
          <cell r="G528" t="str">
            <v>51010000529131</v>
          </cell>
          <cell r="H528" t="str">
            <v>Trường Sư phạm</v>
          </cell>
          <cell r="I528" t="str">
            <v>Khoa Giáo dục Chính trị</v>
          </cell>
          <cell r="J528" t="str">
            <v>Nữ</v>
          </cell>
          <cell r="K528">
            <v>1986</v>
          </cell>
          <cell r="L528">
            <v>31564</v>
          </cell>
          <cell r="M528">
            <v>36</v>
          </cell>
          <cell r="N528" t="str">
            <v>Kinh</v>
          </cell>
          <cell r="O528">
            <v>41765</v>
          </cell>
          <cell r="P528">
            <v>43824</v>
          </cell>
          <cell r="Q528" t="str">
            <v>Trường Đại học Vinh</v>
          </cell>
          <cell r="R528" t="str">
            <v>BC</v>
          </cell>
          <cell r="S528">
            <v>0</v>
          </cell>
          <cell r="T528">
            <v>0</v>
          </cell>
          <cell r="U528">
            <v>0</v>
          </cell>
          <cell r="V528" t="str">
            <v>V.07.01.03</v>
          </cell>
          <cell r="W528" t="str">
            <v>Giảng viên (hạng III)</v>
          </cell>
          <cell r="X528">
            <v>0</v>
          </cell>
          <cell r="Y528">
            <v>0</v>
          </cell>
          <cell r="Z528">
            <v>0</v>
          </cell>
          <cell r="AA528">
            <v>4</v>
          </cell>
          <cell r="AB528">
            <v>0</v>
          </cell>
          <cell r="AC528">
            <v>3</v>
          </cell>
          <cell r="AD528">
            <v>0</v>
          </cell>
          <cell r="AE528">
            <v>0</v>
          </cell>
          <cell r="AF528">
            <v>0</v>
          </cell>
          <cell r="AG528">
            <v>0</v>
          </cell>
          <cell r="AH528" t="e">
            <v>#VALUE!</v>
          </cell>
          <cell r="AI528">
            <v>0</v>
          </cell>
          <cell r="AJ528">
            <v>0</v>
          </cell>
          <cell r="AK528">
            <v>0</v>
          </cell>
          <cell r="AL528">
            <v>0</v>
          </cell>
          <cell r="AM528">
            <v>0</v>
          </cell>
          <cell r="AN528">
            <v>0</v>
          </cell>
          <cell r="AO528">
            <v>6</v>
          </cell>
          <cell r="AP528">
            <v>7</v>
          </cell>
          <cell r="AQ528" t="str">
            <v>1678/QĐ-ĐHV</v>
          </cell>
          <cell r="AR528">
            <v>44687</v>
          </cell>
          <cell r="AS528">
            <v>44682</v>
          </cell>
          <cell r="AT528">
            <v>0.18</v>
          </cell>
          <cell r="AU528">
            <v>3.18</v>
          </cell>
          <cell r="AV528">
            <v>45</v>
          </cell>
          <cell r="AW528">
            <v>0</v>
          </cell>
          <cell r="AX528">
            <v>0</v>
          </cell>
        </row>
        <row r="529">
          <cell r="F529">
            <v>1143</v>
          </cell>
          <cell r="G529" t="str">
            <v>51010000191479</v>
          </cell>
          <cell r="H529" t="str">
            <v>Trường Sư phạm</v>
          </cell>
          <cell r="I529" t="str">
            <v>Khoa Giáo dục Chính trị</v>
          </cell>
          <cell r="J529" t="str">
            <v>Nữ</v>
          </cell>
          <cell r="K529">
            <v>1975</v>
          </cell>
          <cell r="L529">
            <v>27424</v>
          </cell>
          <cell r="M529">
            <v>47</v>
          </cell>
          <cell r="N529" t="str">
            <v>Kinh</v>
          </cell>
          <cell r="O529">
            <v>35309</v>
          </cell>
          <cell r="P529">
            <v>35977</v>
          </cell>
          <cell r="Q529" t="str">
            <v>Trường Đại học Sư phạm Vinh</v>
          </cell>
          <cell r="R529" t="str">
            <v>BC</v>
          </cell>
          <cell r="S529">
            <v>0</v>
          </cell>
          <cell r="T529">
            <v>0</v>
          </cell>
          <cell r="U529">
            <v>0</v>
          </cell>
          <cell r="V529" t="str">
            <v>V.07.01.02</v>
          </cell>
          <cell r="W529" t="str">
            <v>Giảng viên chính (hạng II)</v>
          </cell>
          <cell r="X529">
            <v>0</v>
          </cell>
          <cell r="Y529">
            <v>0</v>
          </cell>
          <cell r="Z529">
            <v>0</v>
          </cell>
          <cell r="AA529">
            <v>5</v>
          </cell>
          <cell r="AB529">
            <v>0</v>
          </cell>
          <cell r="AC529">
            <v>5.42</v>
          </cell>
          <cell r="AD529">
            <v>0</v>
          </cell>
          <cell r="AE529">
            <v>0</v>
          </cell>
          <cell r="AF529">
            <v>0</v>
          </cell>
          <cell r="AG529">
            <v>0</v>
          </cell>
          <cell r="AH529" t="e">
            <v>#VALUE!</v>
          </cell>
          <cell r="AI529">
            <v>0</v>
          </cell>
          <cell r="AJ529">
            <v>0</v>
          </cell>
          <cell r="AK529">
            <v>0</v>
          </cell>
          <cell r="AL529">
            <v>0</v>
          </cell>
          <cell r="AM529">
            <v>0</v>
          </cell>
          <cell r="AN529">
            <v>0</v>
          </cell>
          <cell r="AO529">
            <v>19</v>
          </cell>
          <cell r="AP529">
            <v>0</v>
          </cell>
          <cell r="AQ529">
            <v>0</v>
          </cell>
          <cell r="AR529">
            <v>0</v>
          </cell>
          <cell r="AS529">
            <v>0</v>
          </cell>
          <cell r="AT529">
            <v>1.0298</v>
          </cell>
          <cell r="AU529">
            <v>6.4497999999999998</v>
          </cell>
          <cell r="AV529">
            <v>45</v>
          </cell>
          <cell r="AW529">
            <v>0</v>
          </cell>
          <cell r="AX529">
            <v>0</v>
          </cell>
        </row>
        <row r="530">
          <cell r="F530">
            <v>1158</v>
          </cell>
          <cell r="G530" t="str">
            <v>51010000190759</v>
          </cell>
          <cell r="H530" t="str">
            <v>Trường Sư phạm</v>
          </cell>
          <cell r="I530" t="str">
            <v>Khoa Giáo dục Chính trị</v>
          </cell>
          <cell r="J530" t="str">
            <v>Nam</v>
          </cell>
          <cell r="K530">
            <v>1969</v>
          </cell>
          <cell r="L530">
            <v>25362</v>
          </cell>
          <cell r="M530">
            <v>53</v>
          </cell>
          <cell r="N530" t="str">
            <v>Kinh</v>
          </cell>
          <cell r="O530">
            <v>34213</v>
          </cell>
          <cell r="P530">
            <v>34213</v>
          </cell>
          <cell r="Q530" t="str">
            <v>Trường Đại học Sư phạm Vinh</v>
          </cell>
          <cell r="R530" t="str">
            <v>BC</v>
          </cell>
          <cell r="S530">
            <v>0</v>
          </cell>
          <cell r="T530">
            <v>0</v>
          </cell>
          <cell r="U530">
            <v>0</v>
          </cell>
          <cell r="V530" t="str">
            <v>V.07.01.03</v>
          </cell>
          <cell r="W530" t="str">
            <v>Giảng viên (hạng III)</v>
          </cell>
          <cell r="X530">
            <v>0</v>
          </cell>
          <cell r="Y530">
            <v>0</v>
          </cell>
          <cell r="Z530">
            <v>0</v>
          </cell>
          <cell r="AA530">
            <v>4</v>
          </cell>
          <cell r="AB530">
            <v>0</v>
          </cell>
          <cell r="AC530">
            <v>4.9800000000000004</v>
          </cell>
          <cell r="AD530">
            <v>0</v>
          </cell>
          <cell r="AE530">
            <v>0</v>
          </cell>
          <cell r="AF530">
            <v>0</v>
          </cell>
          <cell r="AG530">
            <v>0</v>
          </cell>
          <cell r="AH530" t="e">
            <v>#VALUE!</v>
          </cell>
          <cell r="AI530">
            <v>0</v>
          </cell>
          <cell r="AJ530">
            <v>0</v>
          </cell>
          <cell r="AK530">
            <v>0</v>
          </cell>
          <cell r="AL530">
            <v>0</v>
          </cell>
          <cell r="AM530">
            <v>0</v>
          </cell>
          <cell r="AN530">
            <v>0</v>
          </cell>
          <cell r="AO530">
            <v>22</v>
          </cell>
          <cell r="AP530">
            <v>0</v>
          </cell>
          <cell r="AQ530">
            <v>0</v>
          </cell>
          <cell r="AR530">
            <v>0</v>
          </cell>
          <cell r="AS530">
            <v>0</v>
          </cell>
          <cell r="AT530">
            <v>1.0956000000000001</v>
          </cell>
          <cell r="AU530">
            <v>6.0756000000000006</v>
          </cell>
          <cell r="AV530">
            <v>45</v>
          </cell>
          <cell r="AW530">
            <v>0</v>
          </cell>
          <cell r="AX530">
            <v>0</v>
          </cell>
        </row>
        <row r="531">
          <cell r="F531">
            <v>2485</v>
          </cell>
          <cell r="G531" t="str">
            <v>51010000836318</v>
          </cell>
          <cell r="H531" t="str">
            <v>Trường Sư phạm</v>
          </cell>
          <cell r="I531" t="str">
            <v>Khoa Giáo dục Chính trị</v>
          </cell>
          <cell r="J531" t="str">
            <v>Nữ</v>
          </cell>
          <cell r="K531">
            <v>1989</v>
          </cell>
          <cell r="L531">
            <v>32860</v>
          </cell>
          <cell r="M531">
            <v>33</v>
          </cell>
          <cell r="N531" t="str">
            <v>Kinh</v>
          </cell>
          <cell r="O531">
            <v>42522</v>
          </cell>
          <cell r="P531">
            <v>0</v>
          </cell>
          <cell r="Q531">
            <v>0</v>
          </cell>
          <cell r="R531" t="str">
            <v>HĐDH</v>
          </cell>
          <cell r="S531">
            <v>0</v>
          </cell>
          <cell r="T531">
            <v>0</v>
          </cell>
          <cell r="U531">
            <v>0</v>
          </cell>
          <cell r="V531" t="str">
            <v>V.07.01.03</v>
          </cell>
          <cell r="W531" t="str">
            <v>Giảng viên (hạng III)</v>
          </cell>
          <cell r="X531">
            <v>0</v>
          </cell>
          <cell r="Y531">
            <v>0</v>
          </cell>
          <cell r="Z531">
            <v>0</v>
          </cell>
          <cell r="AA531">
            <v>4</v>
          </cell>
          <cell r="AB531">
            <v>0</v>
          </cell>
          <cell r="AC531">
            <v>2.67</v>
          </cell>
          <cell r="AD531">
            <v>0</v>
          </cell>
          <cell r="AE531">
            <v>0</v>
          </cell>
          <cell r="AF531">
            <v>0</v>
          </cell>
          <cell r="AG531">
            <v>0</v>
          </cell>
          <cell r="AH531" t="e">
            <v>#VALUE!</v>
          </cell>
          <cell r="AI531">
            <v>0</v>
          </cell>
          <cell r="AJ531">
            <v>0</v>
          </cell>
          <cell r="AK531">
            <v>0</v>
          </cell>
          <cell r="AL531">
            <v>0</v>
          </cell>
          <cell r="AM531">
            <v>0</v>
          </cell>
          <cell r="AN531">
            <v>0</v>
          </cell>
          <cell r="AO531">
            <v>0</v>
          </cell>
          <cell r="AP531">
            <v>0</v>
          </cell>
          <cell r="AQ531">
            <v>0</v>
          </cell>
          <cell r="AR531">
            <v>0</v>
          </cell>
          <cell r="AS531">
            <v>0</v>
          </cell>
          <cell r="AT531">
            <v>0</v>
          </cell>
          <cell r="AU531">
            <v>2.67</v>
          </cell>
          <cell r="AV531">
            <v>45</v>
          </cell>
          <cell r="AW531">
            <v>0</v>
          </cell>
          <cell r="AX531">
            <v>0</v>
          </cell>
        </row>
        <row r="532">
          <cell r="F532">
            <v>1148</v>
          </cell>
          <cell r="G532" t="str">
            <v>51010000191327</v>
          </cell>
          <cell r="H532" t="str">
            <v>Trường Sư phạm</v>
          </cell>
          <cell r="I532" t="str">
            <v>Khoa Giáo dục Chính trị</v>
          </cell>
          <cell r="J532" t="str">
            <v>Nam</v>
          </cell>
          <cell r="K532">
            <v>1982</v>
          </cell>
          <cell r="L532">
            <v>30291</v>
          </cell>
          <cell r="M532">
            <v>40</v>
          </cell>
          <cell r="N532" t="str">
            <v>Kinh</v>
          </cell>
          <cell r="O532">
            <v>40102</v>
          </cell>
          <cell r="P532">
            <v>40969</v>
          </cell>
          <cell r="Q532" t="str">
            <v>Trường Đại học Vinh</v>
          </cell>
          <cell r="R532" t="str">
            <v>BC</v>
          </cell>
          <cell r="S532">
            <v>0</v>
          </cell>
          <cell r="T532">
            <v>0</v>
          </cell>
          <cell r="U532">
            <v>0</v>
          </cell>
          <cell r="V532" t="str">
            <v>V.07.01.03</v>
          </cell>
          <cell r="W532" t="str">
            <v>Giảng viên (hạng III)</v>
          </cell>
          <cell r="X532">
            <v>0</v>
          </cell>
          <cell r="Y532" t="str">
            <v>Phó Trưởng khoa</v>
          </cell>
          <cell r="Z532">
            <v>0</v>
          </cell>
          <cell r="AA532">
            <v>5</v>
          </cell>
          <cell r="AB532">
            <v>0.4</v>
          </cell>
          <cell r="AC532">
            <v>3.33</v>
          </cell>
          <cell r="AD532">
            <v>0</v>
          </cell>
          <cell r="AE532">
            <v>0</v>
          </cell>
          <cell r="AF532">
            <v>0</v>
          </cell>
          <cell r="AG532">
            <v>0</v>
          </cell>
          <cell r="AH532" t="e">
            <v>#VALUE!</v>
          </cell>
          <cell r="AI532">
            <v>0</v>
          </cell>
          <cell r="AJ532">
            <v>0</v>
          </cell>
          <cell r="AK532">
            <v>0</v>
          </cell>
          <cell r="AL532">
            <v>0</v>
          </cell>
          <cell r="AM532">
            <v>0</v>
          </cell>
          <cell r="AN532">
            <v>0</v>
          </cell>
          <cell r="AO532">
            <v>10</v>
          </cell>
          <cell r="AP532">
            <v>0</v>
          </cell>
          <cell r="AQ532">
            <v>0</v>
          </cell>
          <cell r="AR532">
            <v>0</v>
          </cell>
          <cell r="AS532">
            <v>0</v>
          </cell>
          <cell r="AT532">
            <v>0.373</v>
          </cell>
          <cell r="AU532">
            <v>4.1029999999999998</v>
          </cell>
          <cell r="AV532">
            <v>45</v>
          </cell>
          <cell r="AW532">
            <v>0</v>
          </cell>
          <cell r="AX532">
            <v>0</v>
          </cell>
        </row>
        <row r="533">
          <cell r="F533">
            <v>2352</v>
          </cell>
          <cell r="G533" t="str">
            <v>51010000624595</v>
          </cell>
          <cell r="H533" t="str">
            <v>Trường Sư phạm</v>
          </cell>
          <cell r="I533" t="str">
            <v>Khoa Giáo dục Chính trị</v>
          </cell>
          <cell r="J533" t="str">
            <v>Nữ</v>
          </cell>
          <cell r="K533">
            <v>1985</v>
          </cell>
          <cell r="L533">
            <v>31100</v>
          </cell>
          <cell r="M533">
            <v>37</v>
          </cell>
          <cell r="N533" t="str">
            <v>Kinh</v>
          </cell>
          <cell r="O533">
            <v>0</v>
          </cell>
          <cell r="P533">
            <v>0</v>
          </cell>
          <cell r="Q533">
            <v>0</v>
          </cell>
          <cell r="R533" t="str">
            <v>BC</v>
          </cell>
          <cell r="S533">
            <v>0</v>
          </cell>
          <cell r="T533">
            <v>0</v>
          </cell>
          <cell r="U533">
            <v>0</v>
          </cell>
          <cell r="V533" t="str">
            <v>V.07.01.03</v>
          </cell>
          <cell r="W533" t="str">
            <v>Giảng viên (hạng III)</v>
          </cell>
          <cell r="X533">
            <v>0</v>
          </cell>
          <cell r="Y533">
            <v>0</v>
          </cell>
          <cell r="Z533">
            <v>0</v>
          </cell>
          <cell r="AA533">
            <v>4</v>
          </cell>
          <cell r="AB533">
            <v>0</v>
          </cell>
          <cell r="AC533">
            <v>3.33</v>
          </cell>
          <cell r="AD533">
            <v>0</v>
          </cell>
          <cell r="AE533">
            <v>0</v>
          </cell>
          <cell r="AF533">
            <v>0</v>
          </cell>
          <cell r="AG533">
            <v>0</v>
          </cell>
          <cell r="AH533" t="e">
            <v>#VALUE!</v>
          </cell>
          <cell r="AI533">
            <v>0</v>
          </cell>
          <cell r="AJ533">
            <v>0</v>
          </cell>
          <cell r="AK533">
            <v>0</v>
          </cell>
          <cell r="AL533">
            <v>0</v>
          </cell>
          <cell r="AM533">
            <v>0</v>
          </cell>
          <cell r="AN533">
            <v>0</v>
          </cell>
          <cell r="AO533">
            <v>11</v>
          </cell>
          <cell r="AP533">
            <v>0</v>
          </cell>
          <cell r="AQ533">
            <v>0</v>
          </cell>
          <cell r="AR533">
            <v>0</v>
          </cell>
          <cell r="AS533">
            <v>0</v>
          </cell>
          <cell r="AT533">
            <v>0.36630000000000001</v>
          </cell>
          <cell r="AU533">
            <v>3.6962999999999999</v>
          </cell>
          <cell r="AV533">
            <v>45</v>
          </cell>
          <cell r="AW533">
            <v>0</v>
          </cell>
          <cell r="AX533">
            <v>0</v>
          </cell>
        </row>
        <row r="534">
          <cell r="F534">
            <v>2534</v>
          </cell>
          <cell r="G534" t="str">
            <v>51010001128753</v>
          </cell>
          <cell r="H534" t="str">
            <v>Trường Sư phạm</v>
          </cell>
          <cell r="I534" t="str">
            <v>Khoa Giáo dục mầm non</v>
          </cell>
          <cell r="J534" t="str">
            <v>Nữ</v>
          </cell>
          <cell r="K534">
            <v>1989</v>
          </cell>
          <cell r="L534">
            <v>32649</v>
          </cell>
          <cell r="M534">
            <v>33</v>
          </cell>
          <cell r="N534" t="str">
            <v>Kinh</v>
          </cell>
          <cell r="O534">
            <v>42994</v>
          </cell>
          <cell r="P534">
            <v>43966</v>
          </cell>
          <cell r="Q534" t="str">
            <v>Trường Đại học Vinh</v>
          </cell>
          <cell r="R534" t="str">
            <v>BC</v>
          </cell>
          <cell r="S534">
            <v>0</v>
          </cell>
          <cell r="T534">
            <v>0</v>
          </cell>
          <cell r="U534">
            <v>0</v>
          </cell>
          <cell r="V534" t="str">
            <v>V.07.01.03</v>
          </cell>
          <cell r="W534" t="str">
            <v>Giảng viên (hạng III)</v>
          </cell>
          <cell r="X534">
            <v>0</v>
          </cell>
          <cell r="Y534">
            <v>0</v>
          </cell>
          <cell r="Z534" t="str">
            <v>CVHT</v>
          </cell>
          <cell r="AA534">
            <v>4</v>
          </cell>
          <cell r="AB534">
            <v>0</v>
          </cell>
          <cell r="AC534">
            <v>3</v>
          </cell>
          <cell r="AD534">
            <v>0</v>
          </cell>
          <cell r="AE534">
            <v>0</v>
          </cell>
          <cell r="AF534">
            <v>0</v>
          </cell>
          <cell r="AG534">
            <v>0</v>
          </cell>
          <cell r="AH534" t="e">
            <v>#VALUE!</v>
          </cell>
          <cell r="AI534">
            <v>0</v>
          </cell>
          <cell r="AJ534">
            <v>0</v>
          </cell>
          <cell r="AK534">
            <v>0</v>
          </cell>
          <cell r="AL534">
            <v>0</v>
          </cell>
          <cell r="AM534">
            <v>0</v>
          </cell>
          <cell r="AN534">
            <v>0</v>
          </cell>
          <cell r="AO534">
            <v>0</v>
          </cell>
          <cell r="AP534">
            <v>0</v>
          </cell>
          <cell r="AQ534">
            <v>0</v>
          </cell>
          <cell r="AR534">
            <v>0</v>
          </cell>
          <cell r="AS534">
            <v>0</v>
          </cell>
          <cell r="AT534">
            <v>0</v>
          </cell>
          <cell r="AU534">
            <v>3</v>
          </cell>
          <cell r="AV534">
            <v>40</v>
          </cell>
          <cell r="AW534">
            <v>0</v>
          </cell>
          <cell r="AX534">
            <v>0</v>
          </cell>
        </row>
        <row r="535">
          <cell r="F535">
            <v>1123</v>
          </cell>
          <cell r="G535" t="str">
            <v>51010000193208</v>
          </cell>
          <cell r="H535" t="str">
            <v>Trường Sư phạm</v>
          </cell>
          <cell r="I535" t="str">
            <v>Khoa Giáo dục mầm non</v>
          </cell>
          <cell r="J535" t="str">
            <v>Nữ</v>
          </cell>
          <cell r="K535">
            <v>1980</v>
          </cell>
          <cell r="L535">
            <v>29326</v>
          </cell>
          <cell r="M535">
            <v>42</v>
          </cell>
          <cell r="N535" t="str">
            <v>Kinh</v>
          </cell>
          <cell r="O535">
            <v>37681</v>
          </cell>
          <cell r="P535">
            <v>38485</v>
          </cell>
          <cell r="Q535" t="str">
            <v>Trường Đại học Vinh</v>
          </cell>
          <cell r="R535" t="str">
            <v>BC</v>
          </cell>
          <cell r="S535">
            <v>0</v>
          </cell>
          <cell r="T535">
            <v>0</v>
          </cell>
          <cell r="U535">
            <v>0</v>
          </cell>
          <cell r="V535" t="str">
            <v>V.07.01.03</v>
          </cell>
          <cell r="W535" t="str">
            <v>Giảng viên (hạng III)</v>
          </cell>
          <cell r="X535">
            <v>0</v>
          </cell>
          <cell r="Y535" t="str">
            <v>Phó Trưởng khoa</v>
          </cell>
          <cell r="Z535" t="str">
            <v>CVHT + Chủ tịch CĐBP</v>
          </cell>
          <cell r="AA535">
            <v>5</v>
          </cell>
          <cell r="AB535">
            <v>0.4</v>
          </cell>
          <cell r="AC535">
            <v>4.32</v>
          </cell>
          <cell r="AD535">
            <v>0</v>
          </cell>
          <cell r="AE535">
            <v>0</v>
          </cell>
          <cell r="AF535">
            <v>0</v>
          </cell>
          <cell r="AG535">
            <v>0</v>
          </cell>
          <cell r="AH535" t="e">
            <v>#VALUE!</v>
          </cell>
          <cell r="AI535">
            <v>0</v>
          </cell>
          <cell r="AJ535">
            <v>0</v>
          </cell>
          <cell r="AK535">
            <v>0</v>
          </cell>
          <cell r="AL535">
            <v>0</v>
          </cell>
          <cell r="AM535">
            <v>0</v>
          </cell>
          <cell r="AN535">
            <v>0</v>
          </cell>
          <cell r="AO535">
            <v>16</v>
          </cell>
          <cell r="AP535">
            <v>0</v>
          </cell>
          <cell r="AQ535">
            <v>0</v>
          </cell>
          <cell r="AR535">
            <v>0</v>
          </cell>
          <cell r="AS535">
            <v>0</v>
          </cell>
          <cell r="AT535">
            <v>0.75520000000000009</v>
          </cell>
          <cell r="AU535">
            <v>5.475200000000001</v>
          </cell>
          <cell r="AV535">
            <v>40</v>
          </cell>
          <cell r="AW535">
            <v>0</v>
          </cell>
          <cell r="AX535">
            <v>0</v>
          </cell>
        </row>
        <row r="536">
          <cell r="F536">
            <v>1113</v>
          </cell>
          <cell r="G536" t="str">
            <v>51010000193314</v>
          </cell>
          <cell r="H536" t="str">
            <v>Trường Sư phạm</v>
          </cell>
          <cell r="I536" t="str">
            <v>Khoa Giáo dục mầm non</v>
          </cell>
          <cell r="J536" t="str">
            <v>Nữ</v>
          </cell>
          <cell r="K536">
            <v>1980</v>
          </cell>
          <cell r="L536">
            <v>29369</v>
          </cell>
          <cell r="M536">
            <v>42</v>
          </cell>
          <cell r="N536" t="str">
            <v>Kinh</v>
          </cell>
          <cell r="O536">
            <v>38139</v>
          </cell>
          <cell r="P536">
            <v>38587</v>
          </cell>
          <cell r="Q536" t="str">
            <v>Trường Đại học Vinh</v>
          </cell>
          <cell r="R536" t="str">
            <v>BC</v>
          </cell>
          <cell r="S536">
            <v>0</v>
          </cell>
          <cell r="T536">
            <v>0</v>
          </cell>
          <cell r="U536">
            <v>0</v>
          </cell>
          <cell r="V536" t="str">
            <v>V.07.01.03</v>
          </cell>
          <cell r="W536" t="str">
            <v>Giảng viên (hạng III)</v>
          </cell>
          <cell r="X536">
            <v>0</v>
          </cell>
          <cell r="Y536">
            <v>0</v>
          </cell>
          <cell r="Z536" t="str">
            <v>TLĐT</v>
          </cell>
          <cell r="AA536">
            <v>4</v>
          </cell>
          <cell r="AB536">
            <v>0</v>
          </cell>
          <cell r="AC536">
            <v>4.32</v>
          </cell>
          <cell r="AD536">
            <v>0</v>
          </cell>
          <cell r="AE536">
            <v>0</v>
          </cell>
          <cell r="AF536">
            <v>0</v>
          </cell>
          <cell r="AG536">
            <v>0</v>
          </cell>
          <cell r="AH536" t="e">
            <v>#VALUE!</v>
          </cell>
          <cell r="AI536">
            <v>0</v>
          </cell>
          <cell r="AJ536">
            <v>0</v>
          </cell>
          <cell r="AK536">
            <v>0</v>
          </cell>
          <cell r="AL536">
            <v>0</v>
          </cell>
          <cell r="AM536">
            <v>0</v>
          </cell>
          <cell r="AN536">
            <v>0</v>
          </cell>
          <cell r="AO536">
            <v>16</v>
          </cell>
          <cell r="AP536">
            <v>17</v>
          </cell>
          <cell r="AQ536" t="str">
            <v>1678/QĐ-ĐHV</v>
          </cell>
          <cell r="AR536">
            <v>44713</v>
          </cell>
          <cell r="AS536">
            <v>44713</v>
          </cell>
          <cell r="AT536">
            <v>0.69120000000000004</v>
          </cell>
          <cell r="AU536">
            <v>5.0112000000000005</v>
          </cell>
          <cell r="AV536">
            <v>40</v>
          </cell>
          <cell r="AW536">
            <v>0</v>
          </cell>
          <cell r="AX536">
            <v>0</v>
          </cell>
        </row>
        <row r="537">
          <cell r="F537">
            <v>2535</v>
          </cell>
          <cell r="G537" t="str">
            <v>51010001164827</v>
          </cell>
          <cell r="H537" t="str">
            <v>Trường Sư phạm</v>
          </cell>
          <cell r="I537" t="str">
            <v>Khoa Giáo dục mầm non</v>
          </cell>
          <cell r="J537" t="str">
            <v>Nam</v>
          </cell>
          <cell r="K537">
            <v>1982</v>
          </cell>
          <cell r="L537">
            <v>30238</v>
          </cell>
          <cell r="M537">
            <v>40</v>
          </cell>
          <cell r="N537" t="str">
            <v>Thái</v>
          </cell>
          <cell r="O537">
            <v>43040</v>
          </cell>
          <cell r="P537">
            <v>0</v>
          </cell>
          <cell r="Q537">
            <v>0</v>
          </cell>
          <cell r="R537" t="str">
            <v>BC</v>
          </cell>
          <cell r="S537">
            <v>0</v>
          </cell>
          <cell r="T537">
            <v>0</v>
          </cell>
          <cell r="U537">
            <v>0</v>
          </cell>
          <cell r="V537" t="str">
            <v>V.07.01.03</v>
          </cell>
          <cell r="W537" t="str">
            <v>Giảng viên (hạng III)</v>
          </cell>
          <cell r="X537">
            <v>0</v>
          </cell>
          <cell r="Y537">
            <v>0</v>
          </cell>
          <cell r="Z537" t="str">
            <v>CVHT</v>
          </cell>
          <cell r="AA537">
            <v>4</v>
          </cell>
          <cell r="AB537">
            <v>0</v>
          </cell>
          <cell r="AC537">
            <v>3.66</v>
          </cell>
          <cell r="AD537">
            <v>0</v>
          </cell>
          <cell r="AE537">
            <v>0</v>
          </cell>
          <cell r="AF537">
            <v>0</v>
          </cell>
          <cell r="AG537">
            <v>0</v>
          </cell>
          <cell r="AH537" t="e">
            <v>#VALUE!</v>
          </cell>
          <cell r="AI537">
            <v>0</v>
          </cell>
          <cell r="AJ537">
            <v>0</v>
          </cell>
          <cell r="AK537">
            <v>0</v>
          </cell>
          <cell r="AL537">
            <v>0</v>
          </cell>
          <cell r="AM537">
            <v>0</v>
          </cell>
          <cell r="AN537">
            <v>0</v>
          </cell>
          <cell r="AO537">
            <v>15</v>
          </cell>
          <cell r="AP537">
            <v>0</v>
          </cell>
          <cell r="AQ537">
            <v>0</v>
          </cell>
          <cell r="AR537">
            <v>0</v>
          </cell>
          <cell r="AS537">
            <v>0</v>
          </cell>
          <cell r="AT537">
            <v>0.54900000000000004</v>
          </cell>
          <cell r="AU537">
            <v>4.2090000000000005</v>
          </cell>
          <cell r="AV537">
            <v>40</v>
          </cell>
          <cell r="AW537">
            <v>0</v>
          </cell>
          <cell r="AX537">
            <v>0</v>
          </cell>
        </row>
        <row r="538">
          <cell r="F538">
            <v>2561</v>
          </cell>
          <cell r="G538" t="str">
            <v>51010000844454</v>
          </cell>
          <cell r="H538" t="str">
            <v>Trường Sư phạm</v>
          </cell>
          <cell r="I538" t="str">
            <v>Khoa Giáo dục mầm non</v>
          </cell>
          <cell r="J538" t="str">
            <v>Nữ</v>
          </cell>
          <cell r="K538">
            <v>1996</v>
          </cell>
          <cell r="L538">
            <v>35376</v>
          </cell>
          <cell r="M538">
            <v>26</v>
          </cell>
          <cell r="N538" t="str">
            <v>Kinh</v>
          </cell>
          <cell r="O538">
            <v>43282</v>
          </cell>
          <cell r="P538">
            <v>0</v>
          </cell>
          <cell r="Q538">
            <v>0</v>
          </cell>
          <cell r="R538" t="str">
            <v>HĐDH</v>
          </cell>
          <cell r="S538">
            <v>0</v>
          </cell>
          <cell r="T538">
            <v>0</v>
          </cell>
          <cell r="U538">
            <v>0</v>
          </cell>
          <cell r="V538" t="str">
            <v>V.07.01.03</v>
          </cell>
          <cell r="W538" t="str">
            <v>Giảng viên (hạng III)</v>
          </cell>
          <cell r="X538">
            <v>0</v>
          </cell>
          <cell r="Y538">
            <v>0</v>
          </cell>
          <cell r="Z538" t="str">
            <v>Bí thư Đoàn cơ sở + TL ĐTTT</v>
          </cell>
          <cell r="AA538">
            <v>5.5</v>
          </cell>
          <cell r="AB538">
            <v>0</v>
          </cell>
          <cell r="AC538">
            <v>2.34</v>
          </cell>
          <cell r="AD538">
            <v>0</v>
          </cell>
          <cell r="AE538">
            <v>0</v>
          </cell>
          <cell r="AF538">
            <v>0</v>
          </cell>
          <cell r="AG538">
            <v>0</v>
          </cell>
          <cell r="AH538" t="e">
            <v>#VALUE!</v>
          </cell>
          <cell r="AI538">
            <v>0</v>
          </cell>
          <cell r="AJ538">
            <v>0</v>
          </cell>
          <cell r="AK538">
            <v>0</v>
          </cell>
          <cell r="AL538">
            <v>0</v>
          </cell>
          <cell r="AM538">
            <v>0</v>
          </cell>
          <cell r="AN538">
            <v>0</v>
          </cell>
          <cell r="AO538">
            <v>0</v>
          </cell>
          <cell r="AP538">
            <v>0</v>
          </cell>
          <cell r="AQ538">
            <v>0</v>
          </cell>
          <cell r="AR538">
            <v>0</v>
          </cell>
          <cell r="AS538">
            <v>0</v>
          </cell>
          <cell r="AT538">
            <v>0</v>
          </cell>
          <cell r="AU538">
            <v>2.34</v>
          </cell>
          <cell r="AV538">
            <v>40</v>
          </cell>
          <cell r="AW538">
            <v>0</v>
          </cell>
          <cell r="AX538">
            <v>0</v>
          </cell>
        </row>
        <row r="539">
          <cell r="F539">
            <v>1120</v>
          </cell>
          <cell r="G539" t="str">
            <v>51010000193235</v>
          </cell>
          <cell r="H539" t="str">
            <v>Trường Sư phạm</v>
          </cell>
          <cell r="I539" t="str">
            <v>Khoa Giáo dục mầm non</v>
          </cell>
          <cell r="J539" t="str">
            <v>Nữ</v>
          </cell>
          <cell r="K539">
            <v>1974</v>
          </cell>
          <cell r="L539">
            <v>27316</v>
          </cell>
          <cell r="M539">
            <v>48</v>
          </cell>
          <cell r="N539" t="str">
            <v>Kinh</v>
          </cell>
          <cell r="O539">
            <v>36039</v>
          </cell>
          <cell r="P539">
            <v>36557</v>
          </cell>
          <cell r="Q539" t="str">
            <v>Trường Đại học sư phạm Vinh</v>
          </cell>
          <cell r="R539" t="str">
            <v>BC</v>
          </cell>
          <cell r="S539">
            <v>0</v>
          </cell>
          <cell r="T539">
            <v>0</v>
          </cell>
          <cell r="U539">
            <v>0</v>
          </cell>
          <cell r="V539" t="str">
            <v>V.07.01.02</v>
          </cell>
          <cell r="W539" t="str">
            <v>Giảng viên chính (hạng II)</v>
          </cell>
          <cell r="X539">
            <v>0</v>
          </cell>
          <cell r="Y539" t="str">
            <v>Trưởng khoa</v>
          </cell>
          <cell r="Z539" t="str">
            <v>Bí thư CB</v>
          </cell>
          <cell r="AA539">
            <v>5.5</v>
          </cell>
          <cell r="AB539">
            <v>0.5</v>
          </cell>
          <cell r="AC539">
            <v>4.74</v>
          </cell>
          <cell r="AD539">
            <v>0</v>
          </cell>
          <cell r="AE539">
            <v>0</v>
          </cell>
          <cell r="AF539">
            <v>0</v>
          </cell>
          <cell r="AG539">
            <v>0</v>
          </cell>
          <cell r="AH539" t="e">
            <v>#VALUE!</v>
          </cell>
          <cell r="AI539">
            <v>0</v>
          </cell>
          <cell r="AJ539">
            <v>0</v>
          </cell>
          <cell r="AK539">
            <v>0</v>
          </cell>
          <cell r="AL539">
            <v>0</v>
          </cell>
          <cell r="AM539">
            <v>0</v>
          </cell>
          <cell r="AN539">
            <v>0</v>
          </cell>
          <cell r="AO539">
            <v>22</v>
          </cell>
          <cell r="AP539">
            <v>0</v>
          </cell>
          <cell r="AQ539">
            <v>0</v>
          </cell>
          <cell r="AR539">
            <v>0</v>
          </cell>
          <cell r="AS539">
            <v>0</v>
          </cell>
          <cell r="AT539">
            <v>1.1528</v>
          </cell>
          <cell r="AU539">
            <v>6.3928000000000003</v>
          </cell>
          <cell r="AV539">
            <v>40</v>
          </cell>
          <cell r="AW539">
            <v>0</v>
          </cell>
          <cell r="AX539">
            <v>0</v>
          </cell>
        </row>
        <row r="540">
          <cell r="F540">
            <v>1112</v>
          </cell>
          <cell r="G540" t="str">
            <v>51010000193110</v>
          </cell>
          <cell r="H540" t="str">
            <v>Trường Sư phạm</v>
          </cell>
          <cell r="I540" t="str">
            <v>Khoa Giáo dục mầm non</v>
          </cell>
          <cell r="J540" t="str">
            <v>Nữ</v>
          </cell>
          <cell r="K540">
            <v>1980</v>
          </cell>
          <cell r="L540">
            <v>29360</v>
          </cell>
          <cell r="M540">
            <v>42</v>
          </cell>
          <cell r="N540" t="str">
            <v>Kinh</v>
          </cell>
          <cell r="O540">
            <v>38139</v>
          </cell>
          <cell r="P540">
            <v>38587</v>
          </cell>
          <cell r="Q540" t="str">
            <v>Trường Đại học Vinh</v>
          </cell>
          <cell r="R540" t="str">
            <v>BC</v>
          </cell>
          <cell r="S540">
            <v>0</v>
          </cell>
          <cell r="T540">
            <v>0</v>
          </cell>
          <cell r="U540">
            <v>0</v>
          </cell>
          <cell r="V540" t="str">
            <v>V.07.01.03</v>
          </cell>
          <cell r="W540" t="str">
            <v>Giảng viên (hạng III)</v>
          </cell>
          <cell r="X540">
            <v>0</v>
          </cell>
          <cell r="Y540">
            <v>0</v>
          </cell>
          <cell r="Z540" t="str">
            <v>TLĐT</v>
          </cell>
          <cell r="AA540">
            <v>4</v>
          </cell>
          <cell r="AB540">
            <v>0</v>
          </cell>
          <cell r="AC540">
            <v>3.99</v>
          </cell>
          <cell r="AD540">
            <v>0</v>
          </cell>
          <cell r="AE540">
            <v>0</v>
          </cell>
          <cell r="AF540">
            <v>0</v>
          </cell>
          <cell r="AG540">
            <v>0</v>
          </cell>
          <cell r="AH540" t="e">
            <v>#VALUE!</v>
          </cell>
          <cell r="AI540">
            <v>0</v>
          </cell>
          <cell r="AJ540">
            <v>0</v>
          </cell>
          <cell r="AK540">
            <v>0</v>
          </cell>
          <cell r="AL540">
            <v>0</v>
          </cell>
          <cell r="AM540">
            <v>0</v>
          </cell>
          <cell r="AN540">
            <v>0</v>
          </cell>
          <cell r="AO540">
            <v>12</v>
          </cell>
          <cell r="AP540">
            <v>13</v>
          </cell>
          <cell r="AQ540" t="str">
            <v>1678/QĐ-ĐHV</v>
          </cell>
          <cell r="AR540">
            <v>44713</v>
          </cell>
          <cell r="AS540">
            <v>44713</v>
          </cell>
          <cell r="AT540">
            <v>0.4788</v>
          </cell>
          <cell r="AU540">
            <v>4.4687999999999999</v>
          </cell>
          <cell r="AV540">
            <v>40</v>
          </cell>
          <cell r="AW540">
            <v>0</v>
          </cell>
          <cell r="AX540">
            <v>0</v>
          </cell>
        </row>
        <row r="541">
          <cell r="F541">
            <v>2324</v>
          </cell>
          <cell r="G541" t="str">
            <v>51010000527074</v>
          </cell>
          <cell r="H541" t="str">
            <v>Trường Sư phạm</v>
          </cell>
          <cell r="I541" t="str">
            <v>Khoa Giáo dục mầm non</v>
          </cell>
          <cell r="J541" t="str">
            <v>Nam</v>
          </cell>
          <cell r="K541">
            <v>1971</v>
          </cell>
          <cell r="L541">
            <v>26147</v>
          </cell>
          <cell r="M541">
            <v>51</v>
          </cell>
          <cell r="N541" t="str">
            <v>Kinh</v>
          </cell>
          <cell r="O541">
            <v>0</v>
          </cell>
          <cell r="P541">
            <v>0</v>
          </cell>
          <cell r="Q541">
            <v>0</v>
          </cell>
          <cell r="R541" t="str">
            <v>BC</v>
          </cell>
          <cell r="S541">
            <v>0</v>
          </cell>
          <cell r="T541">
            <v>0</v>
          </cell>
          <cell r="U541">
            <v>0</v>
          </cell>
          <cell r="V541" t="str">
            <v>V.07.01.03</v>
          </cell>
          <cell r="W541" t="str">
            <v>Giảng viên (hạng III)</v>
          </cell>
          <cell r="X541">
            <v>0</v>
          </cell>
          <cell r="Y541">
            <v>0</v>
          </cell>
          <cell r="Z541">
            <v>0</v>
          </cell>
          <cell r="AA541">
            <v>4</v>
          </cell>
          <cell r="AB541">
            <v>0</v>
          </cell>
          <cell r="AC541">
            <v>4.9800000000000004</v>
          </cell>
          <cell r="AD541">
            <v>0</v>
          </cell>
          <cell r="AE541">
            <v>0</v>
          </cell>
          <cell r="AF541">
            <v>0</v>
          </cell>
          <cell r="AG541">
            <v>0</v>
          </cell>
          <cell r="AH541" t="e">
            <v>#VALUE!</v>
          </cell>
          <cell r="AI541">
            <v>5</v>
          </cell>
          <cell r="AJ541">
            <v>0</v>
          </cell>
          <cell r="AK541">
            <v>0</v>
          </cell>
          <cell r="AL541">
            <v>0</v>
          </cell>
          <cell r="AM541">
            <v>0</v>
          </cell>
          <cell r="AN541">
            <v>0.24900000000000003</v>
          </cell>
          <cell r="AO541">
            <v>26</v>
          </cell>
          <cell r="AP541">
            <v>0</v>
          </cell>
          <cell r="AQ541">
            <v>0</v>
          </cell>
          <cell r="AR541">
            <v>0</v>
          </cell>
          <cell r="AS541">
            <v>0</v>
          </cell>
          <cell r="AT541">
            <v>1.35954</v>
          </cell>
          <cell r="AU541">
            <v>6.5885400000000001</v>
          </cell>
          <cell r="AV541">
            <v>40</v>
          </cell>
          <cell r="AW541">
            <v>0</v>
          </cell>
          <cell r="AX541">
            <v>0</v>
          </cell>
        </row>
        <row r="542">
          <cell r="F542">
            <v>1098</v>
          </cell>
          <cell r="G542" t="str">
            <v>51010000193095</v>
          </cell>
          <cell r="H542" t="str">
            <v>Trường Sư phạm</v>
          </cell>
          <cell r="I542" t="str">
            <v>Khoa Giáo dục Tiểu học</v>
          </cell>
          <cell r="J542" t="str">
            <v>Nữ</v>
          </cell>
          <cell r="K542">
            <v>1973</v>
          </cell>
          <cell r="L542">
            <v>26967</v>
          </cell>
          <cell r="M542">
            <v>49</v>
          </cell>
          <cell r="N542" t="str">
            <v>Kinh</v>
          </cell>
          <cell r="O542">
            <v>35490</v>
          </cell>
          <cell r="P542">
            <v>35490</v>
          </cell>
          <cell r="Q542" t="str">
            <v>Trương ĐHS Vinh</v>
          </cell>
          <cell r="R542" t="str">
            <v>BC</v>
          </cell>
          <cell r="S542">
            <v>0</v>
          </cell>
          <cell r="T542">
            <v>0</v>
          </cell>
          <cell r="U542">
            <v>0</v>
          </cell>
          <cell r="V542" t="str">
            <v>V.07.01.02</v>
          </cell>
          <cell r="W542" t="str">
            <v>Giảng viên chính (hạng II)</v>
          </cell>
          <cell r="X542">
            <v>0</v>
          </cell>
          <cell r="Y542" t="str">
            <v>Phó Trưởng khoa</v>
          </cell>
          <cell r="Z542">
            <v>0</v>
          </cell>
          <cell r="AA542">
            <v>5</v>
          </cell>
          <cell r="AB542">
            <v>0.4</v>
          </cell>
          <cell r="AC542">
            <v>5.76</v>
          </cell>
          <cell r="AD542">
            <v>0</v>
          </cell>
          <cell r="AE542">
            <v>0</v>
          </cell>
          <cell r="AF542">
            <v>0</v>
          </cell>
          <cell r="AG542">
            <v>0</v>
          </cell>
          <cell r="AH542" t="e">
            <v>#VALUE!</v>
          </cell>
          <cell r="AI542">
            <v>0</v>
          </cell>
          <cell r="AJ542">
            <v>0</v>
          </cell>
          <cell r="AK542">
            <v>0</v>
          </cell>
          <cell r="AL542">
            <v>0</v>
          </cell>
          <cell r="AM542">
            <v>0</v>
          </cell>
          <cell r="AN542">
            <v>0</v>
          </cell>
          <cell r="AO542">
            <v>23</v>
          </cell>
          <cell r="AP542">
            <v>0</v>
          </cell>
          <cell r="AQ542">
            <v>0</v>
          </cell>
          <cell r="AR542">
            <v>0</v>
          </cell>
          <cell r="AS542">
            <v>0</v>
          </cell>
          <cell r="AT542">
            <v>1.4168000000000001</v>
          </cell>
          <cell r="AU542">
            <v>7.5768000000000004</v>
          </cell>
          <cell r="AV542">
            <v>40</v>
          </cell>
          <cell r="AW542">
            <v>0</v>
          </cell>
          <cell r="AX542">
            <v>0.1</v>
          </cell>
        </row>
        <row r="543">
          <cell r="F543">
            <v>1097</v>
          </cell>
          <cell r="G543" t="str">
            <v>51010000024104</v>
          </cell>
          <cell r="H543" t="str">
            <v>Trường Sư phạm</v>
          </cell>
          <cell r="I543" t="str">
            <v>Khoa Giáo dục Tiểu học</v>
          </cell>
          <cell r="J543" t="str">
            <v>Nữ</v>
          </cell>
          <cell r="K543">
            <v>1970</v>
          </cell>
          <cell r="L543">
            <v>25769</v>
          </cell>
          <cell r="M543">
            <v>52</v>
          </cell>
          <cell r="N543" t="str">
            <v>Kinh</v>
          </cell>
          <cell r="O543">
            <v>35452</v>
          </cell>
          <cell r="P543">
            <v>33482</v>
          </cell>
          <cell r="Q543" t="str">
            <v>Trường Năng Khiếu Can Lộc</v>
          </cell>
          <cell r="R543" t="str">
            <v>BC</v>
          </cell>
          <cell r="S543">
            <v>0</v>
          </cell>
          <cell r="T543">
            <v>0</v>
          </cell>
          <cell r="U543">
            <v>0</v>
          </cell>
          <cell r="V543" t="str">
            <v>V.07.01.01</v>
          </cell>
          <cell r="W543" t="str">
            <v>Giảng viên cao cấp (hạng I)</v>
          </cell>
          <cell r="X543">
            <v>0</v>
          </cell>
          <cell r="Y543" t="str">
            <v>Trưởng khoa</v>
          </cell>
          <cell r="Z543" t="str">
            <v>Bí thư CB</v>
          </cell>
          <cell r="AA543">
            <v>6</v>
          </cell>
          <cell r="AB543">
            <v>0.5</v>
          </cell>
          <cell r="AC543">
            <v>6.56</v>
          </cell>
          <cell r="AD543">
            <v>0</v>
          </cell>
          <cell r="AE543">
            <v>0</v>
          </cell>
          <cell r="AF543">
            <v>0</v>
          </cell>
          <cell r="AG543">
            <v>0</v>
          </cell>
          <cell r="AH543" t="e">
            <v>#VALUE!</v>
          </cell>
          <cell r="AI543">
            <v>0</v>
          </cell>
          <cell r="AJ543">
            <v>0</v>
          </cell>
          <cell r="AK543">
            <v>0</v>
          </cell>
          <cell r="AL543">
            <v>0</v>
          </cell>
          <cell r="AM543">
            <v>0</v>
          </cell>
          <cell r="AN543">
            <v>0</v>
          </cell>
          <cell r="AO543">
            <v>26</v>
          </cell>
          <cell r="AP543">
            <v>0</v>
          </cell>
          <cell r="AQ543">
            <v>0</v>
          </cell>
          <cell r="AR543">
            <v>0</v>
          </cell>
          <cell r="AS543">
            <v>0</v>
          </cell>
          <cell r="AT543">
            <v>1.8356000000000001</v>
          </cell>
          <cell r="AU543">
            <v>8.8956</v>
          </cell>
          <cell r="AV543">
            <v>40</v>
          </cell>
          <cell r="AW543">
            <v>0</v>
          </cell>
          <cell r="AX543">
            <v>0.1</v>
          </cell>
        </row>
        <row r="544">
          <cell r="F544">
            <v>1101</v>
          </cell>
          <cell r="G544" t="str">
            <v>51010000193077</v>
          </cell>
          <cell r="H544" t="str">
            <v>Trường Sư phạm</v>
          </cell>
          <cell r="I544" t="str">
            <v>Khoa Giáo dục Tiểu học</v>
          </cell>
          <cell r="J544" t="str">
            <v>Nữ</v>
          </cell>
          <cell r="K544">
            <v>1976</v>
          </cell>
          <cell r="L544">
            <v>28057</v>
          </cell>
          <cell r="M544">
            <v>46</v>
          </cell>
          <cell r="N544" t="str">
            <v>Kinh</v>
          </cell>
          <cell r="O544">
            <v>36220</v>
          </cell>
          <cell r="P544">
            <v>36220</v>
          </cell>
          <cell r="Q544" t="str">
            <v>Trường Đại học Sư phạm Vinh</v>
          </cell>
          <cell r="R544" t="str">
            <v>BC</v>
          </cell>
          <cell r="S544">
            <v>0</v>
          </cell>
          <cell r="T544">
            <v>0</v>
          </cell>
          <cell r="U544">
            <v>0</v>
          </cell>
          <cell r="V544" t="str">
            <v>V.07.01.02</v>
          </cell>
          <cell r="W544" t="str">
            <v>Giảng viên chính (hạng II)</v>
          </cell>
          <cell r="X544">
            <v>0</v>
          </cell>
          <cell r="Y544" t="str">
            <v>Phó Trưởng khoa</v>
          </cell>
          <cell r="Z544" t="str">
            <v>Phó Bí thư CB</v>
          </cell>
          <cell r="AA544">
            <v>5</v>
          </cell>
          <cell r="AB544">
            <v>0.4</v>
          </cell>
          <cell r="AC544">
            <v>4.74</v>
          </cell>
          <cell r="AD544">
            <v>0</v>
          </cell>
          <cell r="AE544">
            <v>0</v>
          </cell>
          <cell r="AF544">
            <v>0</v>
          </cell>
          <cell r="AG544">
            <v>0</v>
          </cell>
          <cell r="AH544" t="e">
            <v>#VALUE!</v>
          </cell>
          <cell r="AI544">
            <v>0</v>
          </cell>
          <cell r="AJ544">
            <v>0</v>
          </cell>
          <cell r="AK544">
            <v>0</v>
          </cell>
          <cell r="AL544">
            <v>0</v>
          </cell>
          <cell r="AM544">
            <v>0</v>
          </cell>
          <cell r="AN544">
            <v>0</v>
          </cell>
          <cell r="AO544">
            <v>22</v>
          </cell>
          <cell r="AP544">
            <v>0</v>
          </cell>
          <cell r="AQ544">
            <v>0</v>
          </cell>
          <cell r="AR544">
            <v>0</v>
          </cell>
          <cell r="AS544">
            <v>0</v>
          </cell>
          <cell r="AT544">
            <v>1.1308</v>
          </cell>
          <cell r="AU544">
            <v>6.2708000000000004</v>
          </cell>
          <cell r="AV544">
            <v>40</v>
          </cell>
          <cell r="AW544">
            <v>0</v>
          </cell>
          <cell r="AX544">
            <v>0.1</v>
          </cell>
        </row>
        <row r="545">
          <cell r="F545">
            <v>1107</v>
          </cell>
          <cell r="G545" t="str">
            <v>51010000193138</v>
          </cell>
          <cell r="H545" t="str">
            <v>Trường Sư phạm</v>
          </cell>
          <cell r="I545" t="str">
            <v>Khoa Giáo dục Tiểu học</v>
          </cell>
          <cell r="J545" t="str">
            <v>Nữ</v>
          </cell>
          <cell r="K545">
            <v>1981</v>
          </cell>
          <cell r="L545">
            <v>29673</v>
          </cell>
          <cell r="M545">
            <v>41</v>
          </cell>
          <cell r="N545" t="str">
            <v>Kinh</v>
          </cell>
          <cell r="O545">
            <v>39083</v>
          </cell>
          <cell r="P545">
            <v>39692</v>
          </cell>
          <cell r="Q545" t="str">
            <v>Trường Đại học Vinh</v>
          </cell>
          <cell r="R545" t="str">
            <v>BC</v>
          </cell>
          <cell r="S545">
            <v>0</v>
          </cell>
          <cell r="T545">
            <v>0</v>
          </cell>
          <cell r="U545">
            <v>0</v>
          </cell>
          <cell r="V545" t="str">
            <v>V.07.01.02</v>
          </cell>
          <cell r="W545" t="str">
            <v>Giảng viên chính (hạng II)</v>
          </cell>
          <cell r="X545">
            <v>0</v>
          </cell>
          <cell r="Y545">
            <v>0</v>
          </cell>
          <cell r="Z545" t="str">
            <v>TLĐT</v>
          </cell>
          <cell r="AA545">
            <v>5</v>
          </cell>
          <cell r="AB545">
            <v>0</v>
          </cell>
          <cell r="AC545">
            <v>4.4000000000000004</v>
          </cell>
          <cell r="AD545">
            <v>0</v>
          </cell>
          <cell r="AE545">
            <v>0</v>
          </cell>
          <cell r="AF545">
            <v>0</v>
          </cell>
          <cell r="AG545">
            <v>0</v>
          </cell>
          <cell r="AH545" t="e">
            <v>#VALUE!</v>
          </cell>
          <cell r="AI545">
            <v>0</v>
          </cell>
          <cell r="AJ545">
            <v>0</v>
          </cell>
          <cell r="AK545">
            <v>0</v>
          </cell>
          <cell r="AL545">
            <v>0</v>
          </cell>
          <cell r="AM545">
            <v>0</v>
          </cell>
          <cell r="AN545">
            <v>0</v>
          </cell>
          <cell r="AO545">
            <v>14</v>
          </cell>
          <cell r="AP545">
            <v>0</v>
          </cell>
          <cell r="AQ545">
            <v>0</v>
          </cell>
          <cell r="AR545">
            <v>0</v>
          </cell>
          <cell r="AS545">
            <v>0</v>
          </cell>
          <cell r="AT545">
            <v>0.6160000000000001</v>
          </cell>
          <cell r="AU545">
            <v>5.016</v>
          </cell>
          <cell r="AV545">
            <v>40</v>
          </cell>
          <cell r="AW545">
            <v>0</v>
          </cell>
          <cell r="AX545">
            <v>0</v>
          </cell>
        </row>
        <row r="546">
          <cell r="F546">
            <v>1103</v>
          </cell>
          <cell r="G546" t="str">
            <v>51010000226089</v>
          </cell>
          <cell r="H546" t="str">
            <v>Trường Sư phạm</v>
          </cell>
          <cell r="I546" t="str">
            <v>Khoa Giáo dục Tiểu học</v>
          </cell>
          <cell r="J546" t="str">
            <v>Nữ</v>
          </cell>
          <cell r="K546">
            <v>1984</v>
          </cell>
          <cell r="L546">
            <v>31020</v>
          </cell>
          <cell r="M546">
            <v>38</v>
          </cell>
          <cell r="N546" t="str">
            <v>Kinh</v>
          </cell>
          <cell r="O546">
            <v>40392</v>
          </cell>
          <cell r="P546">
            <v>40969</v>
          </cell>
          <cell r="Q546" t="str">
            <v>Trường Đại học Vinh</v>
          </cell>
          <cell r="R546" t="str">
            <v>BC</v>
          </cell>
          <cell r="S546">
            <v>0</v>
          </cell>
          <cell r="T546">
            <v>0</v>
          </cell>
          <cell r="U546">
            <v>0</v>
          </cell>
          <cell r="V546" t="str">
            <v>V.07.01.03</v>
          </cell>
          <cell r="W546" t="str">
            <v>Giảng viên (hạng III)</v>
          </cell>
          <cell r="X546">
            <v>0</v>
          </cell>
          <cell r="Y546">
            <v>0</v>
          </cell>
          <cell r="Z546" t="str">
            <v>CVHT + Chủ tịch CĐBP</v>
          </cell>
          <cell r="AA546">
            <v>4.5</v>
          </cell>
          <cell r="AB546">
            <v>0</v>
          </cell>
          <cell r="AC546">
            <v>3.66</v>
          </cell>
          <cell r="AD546">
            <v>0</v>
          </cell>
          <cell r="AE546">
            <v>0</v>
          </cell>
          <cell r="AF546">
            <v>0</v>
          </cell>
          <cell r="AG546">
            <v>0</v>
          </cell>
          <cell r="AH546" t="e">
            <v>#VALUE!</v>
          </cell>
          <cell r="AI546">
            <v>0</v>
          </cell>
          <cell r="AJ546">
            <v>0</v>
          </cell>
          <cell r="AK546">
            <v>0</v>
          </cell>
          <cell r="AL546">
            <v>0</v>
          </cell>
          <cell r="AM546">
            <v>0</v>
          </cell>
          <cell r="AN546">
            <v>0</v>
          </cell>
          <cell r="AO546">
            <v>10</v>
          </cell>
          <cell r="AP546">
            <v>0</v>
          </cell>
          <cell r="AQ546">
            <v>0</v>
          </cell>
          <cell r="AR546">
            <v>0</v>
          </cell>
          <cell r="AS546">
            <v>0</v>
          </cell>
          <cell r="AT546">
            <v>0.36599999999999999</v>
          </cell>
          <cell r="AU546">
            <v>4.0259999999999998</v>
          </cell>
          <cell r="AV546">
            <v>40</v>
          </cell>
          <cell r="AW546">
            <v>0</v>
          </cell>
          <cell r="AX546">
            <v>0</v>
          </cell>
        </row>
        <row r="547">
          <cell r="F547">
            <v>1118</v>
          </cell>
          <cell r="G547" t="str">
            <v>51010000193217</v>
          </cell>
          <cell r="H547" t="str">
            <v>Trường Sư phạm</v>
          </cell>
          <cell r="I547" t="str">
            <v>Khoa Giáo dục Tiểu học</v>
          </cell>
          <cell r="J547" t="str">
            <v>Nữ</v>
          </cell>
          <cell r="K547">
            <v>1970</v>
          </cell>
          <cell r="L547">
            <v>25713</v>
          </cell>
          <cell r="M547">
            <v>52</v>
          </cell>
          <cell r="N547" t="str">
            <v>Kinh</v>
          </cell>
          <cell r="O547">
            <v>37438</v>
          </cell>
          <cell r="P547">
            <v>34213</v>
          </cell>
          <cell r="Q547" t="str">
            <v>Trường Tiểu học-Hưng Thịnh-Hưng Nguyên-Na</v>
          </cell>
          <cell r="R547" t="str">
            <v>BC</v>
          </cell>
          <cell r="S547">
            <v>0</v>
          </cell>
          <cell r="T547">
            <v>0</v>
          </cell>
          <cell r="U547">
            <v>0</v>
          </cell>
          <cell r="V547" t="str">
            <v>V.07.05.15</v>
          </cell>
          <cell r="W547" t="str">
            <v>Giáo viên THPT (hạng III)</v>
          </cell>
          <cell r="X547">
            <v>0</v>
          </cell>
          <cell r="Y547">
            <v>0</v>
          </cell>
          <cell r="Z547">
            <v>0</v>
          </cell>
          <cell r="AA547">
            <v>4</v>
          </cell>
          <cell r="AB547">
            <v>0</v>
          </cell>
          <cell r="AC547">
            <v>4.9800000000000004</v>
          </cell>
          <cell r="AD547">
            <v>0</v>
          </cell>
          <cell r="AE547">
            <v>0</v>
          </cell>
          <cell r="AF547">
            <v>0</v>
          </cell>
          <cell r="AG547">
            <v>0</v>
          </cell>
          <cell r="AH547" t="e">
            <v>#VALUE!</v>
          </cell>
          <cell r="AI547">
            <v>0</v>
          </cell>
          <cell r="AJ547">
            <v>0</v>
          </cell>
          <cell r="AK547">
            <v>0</v>
          </cell>
          <cell r="AL547">
            <v>0</v>
          </cell>
          <cell r="AM547">
            <v>0</v>
          </cell>
          <cell r="AN547">
            <v>0</v>
          </cell>
          <cell r="AO547">
            <v>26</v>
          </cell>
          <cell r="AP547">
            <v>0</v>
          </cell>
          <cell r="AQ547">
            <v>0</v>
          </cell>
          <cell r="AR547">
            <v>0</v>
          </cell>
          <cell r="AS547">
            <v>0</v>
          </cell>
          <cell r="AT547">
            <v>1.2948000000000002</v>
          </cell>
          <cell r="AU547">
            <v>6.2748000000000008</v>
          </cell>
          <cell r="AV547">
            <v>40</v>
          </cell>
          <cell r="AW547">
            <v>0</v>
          </cell>
          <cell r="AX547">
            <v>0</v>
          </cell>
        </row>
        <row r="548">
          <cell r="F548">
            <v>1102</v>
          </cell>
          <cell r="G548" t="str">
            <v>51010000024131</v>
          </cell>
          <cell r="H548" t="str">
            <v>Trường Sư phạm</v>
          </cell>
          <cell r="I548" t="str">
            <v>Khoa Giáo dục Tiểu học</v>
          </cell>
          <cell r="J548" t="str">
            <v>Nam</v>
          </cell>
          <cell r="K548">
            <v>1981</v>
          </cell>
          <cell r="L548">
            <v>29903</v>
          </cell>
          <cell r="M548">
            <v>41</v>
          </cell>
          <cell r="N548" t="str">
            <v>Kinh</v>
          </cell>
          <cell r="O548">
            <v>37987</v>
          </cell>
          <cell r="P548">
            <v>38587</v>
          </cell>
          <cell r="Q548" t="str">
            <v>Trường Đại học Vinh</v>
          </cell>
          <cell r="R548" t="str">
            <v>BC</v>
          </cell>
          <cell r="S548">
            <v>0</v>
          </cell>
          <cell r="T548">
            <v>0</v>
          </cell>
          <cell r="U548">
            <v>0</v>
          </cell>
          <cell r="V548" t="str">
            <v>V.07.01.03</v>
          </cell>
          <cell r="W548" t="str">
            <v>Giảng viên (hạng III)</v>
          </cell>
          <cell r="X548">
            <v>0</v>
          </cell>
          <cell r="Y548">
            <v>0</v>
          </cell>
          <cell r="Z548" t="str">
            <v>TLĐT chuyên trách</v>
          </cell>
          <cell r="AA548">
            <v>4</v>
          </cell>
          <cell r="AB548">
            <v>0</v>
          </cell>
          <cell r="AC548">
            <v>4.32</v>
          </cell>
          <cell r="AD548">
            <v>0</v>
          </cell>
          <cell r="AE548">
            <v>0</v>
          </cell>
          <cell r="AF548">
            <v>0</v>
          </cell>
          <cell r="AG548">
            <v>0</v>
          </cell>
          <cell r="AH548" t="e">
            <v>#VALUE!</v>
          </cell>
          <cell r="AI548">
            <v>0</v>
          </cell>
          <cell r="AJ548">
            <v>0</v>
          </cell>
          <cell r="AK548">
            <v>0</v>
          </cell>
          <cell r="AL548">
            <v>0</v>
          </cell>
          <cell r="AM548">
            <v>0</v>
          </cell>
          <cell r="AN548">
            <v>0</v>
          </cell>
          <cell r="AO548">
            <v>13</v>
          </cell>
          <cell r="AP548">
            <v>0</v>
          </cell>
          <cell r="AQ548">
            <v>0</v>
          </cell>
          <cell r="AR548">
            <v>0</v>
          </cell>
          <cell r="AS548">
            <v>0</v>
          </cell>
          <cell r="AT548">
            <v>0.56159999999999999</v>
          </cell>
          <cell r="AU548">
            <v>4.8816000000000006</v>
          </cell>
          <cell r="AV548">
            <v>40</v>
          </cell>
          <cell r="AW548">
            <v>0</v>
          </cell>
          <cell r="AX548">
            <v>0.3</v>
          </cell>
        </row>
        <row r="549">
          <cell r="F549">
            <v>2373</v>
          </cell>
          <cell r="G549" t="str">
            <v>51010000690499</v>
          </cell>
          <cell r="H549" t="str">
            <v>Trường Sư phạm</v>
          </cell>
          <cell r="I549" t="str">
            <v>Khoa Giáo dục Tiểu học</v>
          </cell>
          <cell r="J549" t="str">
            <v>Nam</v>
          </cell>
          <cell r="K549">
            <v>1990</v>
          </cell>
          <cell r="L549">
            <v>33162</v>
          </cell>
          <cell r="M549">
            <v>32</v>
          </cell>
          <cell r="N549" t="str">
            <v>Kinh</v>
          </cell>
          <cell r="O549">
            <v>42201</v>
          </cell>
          <cell r="P549">
            <v>42887</v>
          </cell>
          <cell r="Q549" t="str">
            <v>Trường Đại học Vinh</v>
          </cell>
          <cell r="R549" t="str">
            <v>BC</v>
          </cell>
          <cell r="S549">
            <v>0</v>
          </cell>
          <cell r="T549">
            <v>0</v>
          </cell>
          <cell r="U549">
            <v>0</v>
          </cell>
          <cell r="V549" t="str">
            <v>V.07.01.03</v>
          </cell>
          <cell r="W549" t="str">
            <v>Giảng viên (hạng III)</v>
          </cell>
          <cell r="X549">
            <v>0</v>
          </cell>
          <cell r="Y549">
            <v>0</v>
          </cell>
          <cell r="Z549" t="str">
            <v>TLĐT + Bí thư CB HSSV + TL ĐTTT</v>
          </cell>
          <cell r="AA549">
            <v>5</v>
          </cell>
          <cell r="AB549">
            <v>0</v>
          </cell>
          <cell r="AC549">
            <v>3</v>
          </cell>
          <cell r="AD549">
            <v>0</v>
          </cell>
          <cell r="AE549">
            <v>0</v>
          </cell>
          <cell r="AF549">
            <v>0</v>
          </cell>
          <cell r="AG549">
            <v>0</v>
          </cell>
          <cell r="AH549" t="e">
            <v>#VALUE!</v>
          </cell>
          <cell r="AI549">
            <v>0</v>
          </cell>
          <cell r="AJ549">
            <v>0</v>
          </cell>
          <cell r="AK549">
            <v>0</v>
          </cell>
          <cell r="AL549">
            <v>0</v>
          </cell>
          <cell r="AM549">
            <v>0</v>
          </cell>
          <cell r="AN549">
            <v>0</v>
          </cell>
          <cell r="AO549">
            <v>5</v>
          </cell>
          <cell r="AP549">
            <v>0</v>
          </cell>
          <cell r="AQ549">
            <v>0</v>
          </cell>
          <cell r="AR549">
            <v>0</v>
          </cell>
          <cell r="AS549">
            <v>0</v>
          </cell>
          <cell r="AT549">
            <v>0.15</v>
          </cell>
          <cell r="AU549">
            <v>3.15</v>
          </cell>
          <cell r="AV549">
            <v>40</v>
          </cell>
          <cell r="AW549">
            <v>0</v>
          </cell>
          <cell r="AX549">
            <v>0</v>
          </cell>
        </row>
        <row r="550">
          <cell r="F550">
            <v>2095</v>
          </cell>
          <cell r="G550" t="str">
            <v>51010000465624</v>
          </cell>
          <cell r="H550" t="str">
            <v>Trường Sư phạm</v>
          </cell>
          <cell r="I550" t="str">
            <v>Khoa Giáo dục Tiểu học</v>
          </cell>
          <cell r="J550" t="str">
            <v>Nam</v>
          </cell>
          <cell r="K550">
            <v>1985</v>
          </cell>
          <cell r="L550">
            <v>31340</v>
          </cell>
          <cell r="M550">
            <v>37</v>
          </cell>
          <cell r="N550" t="str">
            <v>Kinh</v>
          </cell>
          <cell r="O550">
            <v>41548</v>
          </cell>
          <cell r="P550">
            <v>43966</v>
          </cell>
          <cell r="Q550" t="str">
            <v>Trường Đại học Vinh</v>
          </cell>
          <cell r="R550" t="str">
            <v>BC</v>
          </cell>
          <cell r="S550">
            <v>0</v>
          </cell>
          <cell r="T550">
            <v>0</v>
          </cell>
          <cell r="U550">
            <v>0</v>
          </cell>
          <cell r="V550" t="str">
            <v>01.003</v>
          </cell>
          <cell r="W550" t="str">
            <v>Chuyên viên</v>
          </cell>
          <cell r="X550">
            <v>0</v>
          </cell>
          <cell r="Y550">
            <v>0</v>
          </cell>
          <cell r="Z550">
            <v>0</v>
          </cell>
          <cell r="AA550">
            <v>4</v>
          </cell>
          <cell r="AB550">
            <v>0</v>
          </cell>
          <cell r="AC550">
            <v>3</v>
          </cell>
          <cell r="AD550">
            <v>0</v>
          </cell>
          <cell r="AE550">
            <v>0</v>
          </cell>
          <cell r="AF550">
            <v>0</v>
          </cell>
          <cell r="AG550">
            <v>0</v>
          </cell>
          <cell r="AH550" t="e">
            <v>#VALUE!</v>
          </cell>
          <cell r="AI550">
            <v>0</v>
          </cell>
          <cell r="AJ550">
            <v>0</v>
          </cell>
          <cell r="AK550">
            <v>0</v>
          </cell>
          <cell r="AL550">
            <v>0</v>
          </cell>
          <cell r="AM550">
            <v>0</v>
          </cell>
          <cell r="AN550">
            <v>0</v>
          </cell>
          <cell r="AO550">
            <v>0</v>
          </cell>
          <cell r="AP550">
            <v>0</v>
          </cell>
          <cell r="AQ550">
            <v>0</v>
          </cell>
          <cell r="AR550">
            <v>0</v>
          </cell>
          <cell r="AS550">
            <v>0</v>
          </cell>
          <cell r="AT550">
            <v>0</v>
          </cell>
          <cell r="AU550">
            <v>3</v>
          </cell>
          <cell r="AV550">
            <v>20</v>
          </cell>
          <cell r="AW550">
            <v>0</v>
          </cell>
          <cell r="AX550">
            <v>0</v>
          </cell>
        </row>
        <row r="551">
          <cell r="F551">
            <v>1119</v>
          </cell>
          <cell r="G551" t="str">
            <v>51010000193271</v>
          </cell>
          <cell r="H551" t="str">
            <v>Trường Sư phạm</v>
          </cell>
          <cell r="I551" t="str">
            <v>Khoa Giáo dục Tiểu học</v>
          </cell>
          <cell r="J551" t="str">
            <v>Nam</v>
          </cell>
          <cell r="K551">
            <v>1978</v>
          </cell>
          <cell r="L551">
            <v>28763</v>
          </cell>
          <cell r="M551">
            <v>44</v>
          </cell>
          <cell r="N551" t="str">
            <v>Kinh</v>
          </cell>
          <cell r="O551">
            <v>38139</v>
          </cell>
          <cell r="P551">
            <v>38924</v>
          </cell>
          <cell r="Q551" t="str">
            <v>Trường Đại học Vinh</v>
          </cell>
          <cell r="R551" t="str">
            <v>BC</v>
          </cell>
          <cell r="S551">
            <v>0</v>
          </cell>
          <cell r="T551">
            <v>0</v>
          </cell>
          <cell r="U551">
            <v>0</v>
          </cell>
          <cell r="V551" t="str">
            <v>V.07.01.03</v>
          </cell>
          <cell r="W551" t="str">
            <v>Giảng viên (hạng III)</v>
          </cell>
          <cell r="X551">
            <v>0</v>
          </cell>
          <cell r="Y551">
            <v>0</v>
          </cell>
          <cell r="Z551">
            <v>0</v>
          </cell>
          <cell r="AA551">
            <v>4</v>
          </cell>
          <cell r="AB551">
            <v>0</v>
          </cell>
          <cell r="AC551">
            <v>3.99</v>
          </cell>
          <cell r="AD551">
            <v>0</v>
          </cell>
          <cell r="AE551">
            <v>0</v>
          </cell>
          <cell r="AF551">
            <v>0</v>
          </cell>
          <cell r="AG551">
            <v>0</v>
          </cell>
          <cell r="AH551" t="e">
            <v>#VALUE!</v>
          </cell>
          <cell r="AI551">
            <v>0</v>
          </cell>
          <cell r="AJ551">
            <v>0</v>
          </cell>
          <cell r="AK551">
            <v>0</v>
          </cell>
          <cell r="AL551">
            <v>0</v>
          </cell>
          <cell r="AM551">
            <v>0</v>
          </cell>
          <cell r="AN551">
            <v>0</v>
          </cell>
          <cell r="AO551">
            <v>16</v>
          </cell>
          <cell r="AP551">
            <v>17</v>
          </cell>
          <cell r="AQ551" t="str">
            <v>1678/QĐ-ĐHV</v>
          </cell>
          <cell r="AR551">
            <v>44713</v>
          </cell>
          <cell r="AS551">
            <v>44713</v>
          </cell>
          <cell r="AT551">
            <v>0.63840000000000008</v>
          </cell>
          <cell r="AU551">
            <v>4.6284000000000001</v>
          </cell>
          <cell r="AV551">
            <v>40</v>
          </cell>
          <cell r="AW551">
            <v>0</v>
          </cell>
          <cell r="AX551">
            <v>0</v>
          </cell>
        </row>
        <row r="552">
          <cell r="F552">
            <v>2675</v>
          </cell>
          <cell r="G552" t="str">
            <v>51010000524783</v>
          </cell>
          <cell r="H552" t="str">
            <v>Trường Sư phạm</v>
          </cell>
          <cell r="I552" t="str">
            <v>Khoa Giáo dục Tiểu học</v>
          </cell>
          <cell r="J552" t="str">
            <v>Nữ</v>
          </cell>
          <cell r="K552">
            <v>1983</v>
          </cell>
          <cell r="L552">
            <v>30644</v>
          </cell>
          <cell r="M552">
            <v>39</v>
          </cell>
          <cell r="N552" t="str">
            <v>Kinh</v>
          </cell>
          <cell r="O552">
            <v>44418</v>
          </cell>
          <cell r="P552">
            <v>0</v>
          </cell>
          <cell r="Q552">
            <v>0</v>
          </cell>
          <cell r="R552" t="str">
            <v>BC</v>
          </cell>
          <cell r="S552">
            <v>0</v>
          </cell>
          <cell r="T552">
            <v>0</v>
          </cell>
          <cell r="U552">
            <v>0</v>
          </cell>
          <cell r="V552" t="str">
            <v>V.07.01.02</v>
          </cell>
          <cell r="W552" t="str">
            <v>Giảng viên chính (hạng II)</v>
          </cell>
          <cell r="X552">
            <v>0</v>
          </cell>
          <cell r="Y552">
            <v>0</v>
          </cell>
          <cell r="Z552" t="str">
            <v>CVHT</v>
          </cell>
          <cell r="AA552">
            <v>5</v>
          </cell>
          <cell r="AB552">
            <v>0</v>
          </cell>
          <cell r="AC552">
            <v>4.4000000000000004</v>
          </cell>
          <cell r="AD552">
            <v>0</v>
          </cell>
          <cell r="AE552">
            <v>0</v>
          </cell>
          <cell r="AF552">
            <v>0</v>
          </cell>
          <cell r="AG552">
            <v>0</v>
          </cell>
          <cell r="AH552">
            <v>0</v>
          </cell>
          <cell r="AI552">
            <v>0</v>
          </cell>
          <cell r="AJ552">
            <v>0</v>
          </cell>
          <cell r="AK552">
            <v>0</v>
          </cell>
          <cell r="AL552">
            <v>0</v>
          </cell>
          <cell r="AM552">
            <v>0</v>
          </cell>
          <cell r="AN552">
            <v>0</v>
          </cell>
          <cell r="AO552">
            <v>16</v>
          </cell>
          <cell r="AP552">
            <v>0</v>
          </cell>
          <cell r="AQ552">
            <v>0</v>
          </cell>
          <cell r="AR552">
            <v>0</v>
          </cell>
          <cell r="AS552">
            <v>0</v>
          </cell>
          <cell r="AT552">
            <v>0</v>
          </cell>
          <cell r="AU552">
            <v>0</v>
          </cell>
          <cell r="AV552">
            <v>40</v>
          </cell>
          <cell r="AW552">
            <v>0</v>
          </cell>
          <cell r="AX552">
            <v>0</v>
          </cell>
        </row>
        <row r="553">
          <cell r="F553">
            <v>1225</v>
          </cell>
          <cell r="G553" t="str">
            <v>51010000197167</v>
          </cell>
          <cell r="H553" t="str">
            <v>Trường Sư phạm</v>
          </cell>
          <cell r="I553" t="str">
            <v>Khoa Hóa học</v>
          </cell>
          <cell r="J553" t="str">
            <v>Nam</v>
          </cell>
          <cell r="K553">
            <v>1974</v>
          </cell>
          <cell r="L553">
            <v>27148</v>
          </cell>
          <cell r="M553">
            <v>48</v>
          </cell>
          <cell r="N553" t="str">
            <v>Kinh</v>
          </cell>
          <cell r="O553">
            <v>35278</v>
          </cell>
          <cell r="P553">
            <v>36553</v>
          </cell>
          <cell r="Q553" t="str">
            <v>Trường Đại học Sư phạm Vinh</v>
          </cell>
          <cell r="R553" t="str">
            <v>BC</v>
          </cell>
          <cell r="S553">
            <v>0</v>
          </cell>
          <cell r="T553">
            <v>0</v>
          </cell>
          <cell r="U553">
            <v>0</v>
          </cell>
          <cell r="V553" t="str">
            <v>V.07.01.01</v>
          </cell>
          <cell r="W553" t="str">
            <v>Giảng viên cao cấp (hạng I)</v>
          </cell>
          <cell r="X553">
            <v>0</v>
          </cell>
          <cell r="Y553" t="str">
            <v>Phó Trưởng khoa</v>
          </cell>
          <cell r="Z553">
            <v>0</v>
          </cell>
          <cell r="AA553">
            <v>6</v>
          </cell>
          <cell r="AB553">
            <v>0.4</v>
          </cell>
          <cell r="AC553">
            <v>6.92</v>
          </cell>
          <cell r="AD553">
            <v>0</v>
          </cell>
          <cell r="AE553">
            <v>0</v>
          </cell>
          <cell r="AF553">
            <v>0</v>
          </cell>
          <cell r="AG553">
            <v>0</v>
          </cell>
          <cell r="AH553" t="e">
            <v>#VALUE!</v>
          </cell>
          <cell r="AI553">
            <v>0</v>
          </cell>
          <cell r="AJ553">
            <v>0</v>
          </cell>
          <cell r="AK553">
            <v>0</v>
          </cell>
          <cell r="AL553">
            <v>0</v>
          </cell>
          <cell r="AM553">
            <v>0</v>
          </cell>
          <cell r="AN553">
            <v>0</v>
          </cell>
          <cell r="AO553">
            <v>22</v>
          </cell>
          <cell r="AP553">
            <v>0</v>
          </cell>
          <cell r="AQ553">
            <v>0</v>
          </cell>
          <cell r="AR553">
            <v>0</v>
          </cell>
          <cell r="AS553">
            <v>0</v>
          </cell>
          <cell r="AT553">
            <v>1.6104000000000003</v>
          </cell>
          <cell r="AU553">
            <v>8.9304000000000006</v>
          </cell>
          <cell r="AV553">
            <v>40</v>
          </cell>
          <cell r="AW553">
            <v>0</v>
          </cell>
          <cell r="AX553">
            <v>0</v>
          </cell>
        </row>
        <row r="554">
          <cell r="F554">
            <v>1202</v>
          </cell>
          <cell r="G554" t="str">
            <v>51010000196890</v>
          </cell>
          <cell r="H554" t="str">
            <v>Trường Sư phạm</v>
          </cell>
          <cell r="I554" t="str">
            <v>Khoa Hóa học</v>
          </cell>
          <cell r="J554" t="str">
            <v>Nam</v>
          </cell>
          <cell r="K554">
            <v>1980</v>
          </cell>
          <cell r="L554">
            <v>29361</v>
          </cell>
          <cell r="M554">
            <v>42</v>
          </cell>
          <cell r="N554" t="str">
            <v>Kinh</v>
          </cell>
          <cell r="O554">
            <v>38443</v>
          </cell>
          <cell r="P554">
            <v>38924</v>
          </cell>
          <cell r="Q554" t="str">
            <v>Trường Đại học Vinh</v>
          </cell>
          <cell r="R554" t="str">
            <v>BC</v>
          </cell>
          <cell r="S554">
            <v>0</v>
          </cell>
          <cell r="T554">
            <v>0</v>
          </cell>
          <cell r="U554">
            <v>0</v>
          </cell>
          <cell r="V554" t="str">
            <v>V.07.01.02</v>
          </cell>
          <cell r="W554" t="str">
            <v>Giảng viên chính (hạng II)</v>
          </cell>
          <cell r="X554">
            <v>0</v>
          </cell>
          <cell r="Y554">
            <v>0</v>
          </cell>
          <cell r="Z554" t="str">
            <v>Phó Bí thư CB</v>
          </cell>
          <cell r="AA554">
            <v>5</v>
          </cell>
          <cell r="AB554">
            <v>0</v>
          </cell>
          <cell r="AC554">
            <v>4.4000000000000004</v>
          </cell>
          <cell r="AD554">
            <v>0</v>
          </cell>
          <cell r="AE554">
            <v>0</v>
          </cell>
          <cell r="AF554">
            <v>0</v>
          </cell>
          <cell r="AG554">
            <v>0</v>
          </cell>
          <cell r="AH554" t="e">
            <v>#VALUE!</v>
          </cell>
          <cell r="AI554">
            <v>0</v>
          </cell>
          <cell r="AJ554">
            <v>0</v>
          </cell>
          <cell r="AK554">
            <v>0</v>
          </cell>
          <cell r="AL554">
            <v>0</v>
          </cell>
          <cell r="AM554">
            <v>0</v>
          </cell>
          <cell r="AN554">
            <v>0</v>
          </cell>
          <cell r="AO554">
            <v>11</v>
          </cell>
          <cell r="AP554">
            <v>0</v>
          </cell>
          <cell r="AQ554">
            <v>0</v>
          </cell>
          <cell r="AR554">
            <v>0</v>
          </cell>
          <cell r="AS554">
            <v>0</v>
          </cell>
          <cell r="AT554">
            <v>0.48400000000000004</v>
          </cell>
          <cell r="AU554">
            <v>4.8840000000000003</v>
          </cell>
          <cell r="AV554">
            <v>40</v>
          </cell>
          <cell r="AW554">
            <v>0</v>
          </cell>
          <cell r="AX554">
            <v>0</v>
          </cell>
        </row>
        <row r="555">
          <cell r="F555">
            <v>2019</v>
          </cell>
          <cell r="G555" t="str">
            <v>51010000387843</v>
          </cell>
          <cell r="H555" t="str">
            <v>Trường Sư phạm</v>
          </cell>
          <cell r="I555" t="str">
            <v>Khoa Hóa học</v>
          </cell>
          <cell r="J555" t="str">
            <v>Nữ</v>
          </cell>
          <cell r="K555">
            <v>1987</v>
          </cell>
          <cell r="L555">
            <v>31945</v>
          </cell>
          <cell r="M555">
            <v>35</v>
          </cell>
          <cell r="N555" t="str">
            <v>Kinh</v>
          </cell>
          <cell r="O555">
            <v>41323</v>
          </cell>
          <cell r="P555" t="str">
            <v xml:space="preserve">  -   -</v>
          </cell>
          <cell r="Q555">
            <v>0</v>
          </cell>
          <cell r="R555" t="str">
            <v>BC</v>
          </cell>
          <cell r="S555">
            <v>0</v>
          </cell>
          <cell r="T555">
            <v>0</v>
          </cell>
          <cell r="U555">
            <v>0</v>
          </cell>
          <cell r="V555" t="str">
            <v>V.07.01.03</v>
          </cell>
          <cell r="W555" t="str">
            <v>Giảng viên (hạng III)</v>
          </cell>
          <cell r="X555">
            <v>0</v>
          </cell>
          <cell r="Y555">
            <v>0</v>
          </cell>
          <cell r="Z555">
            <v>0</v>
          </cell>
          <cell r="AA555">
            <v>4</v>
          </cell>
          <cell r="AB555">
            <v>0</v>
          </cell>
          <cell r="AC555">
            <v>3.33</v>
          </cell>
          <cell r="AD555">
            <v>0</v>
          </cell>
          <cell r="AE555">
            <v>0</v>
          </cell>
          <cell r="AF555">
            <v>0</v>
          </cell>
          <cell r="AG555">
            <v>0</v>
          </cell>
          <cell r="AH555" t="e">
            <v>#VALUE!</v>
          </cell>
          <cell r="AI555">
            <v>0</v>
          </cell>
          <cell r="AJ555">
            <v>0</v>
          </cell>
          <cell r="AK555">
            <v>0</v>
          </cell>
          <cell r="AL555">
            <v>0</v>
          </cell>
          <cell r="AM555">
            <v>0</v>
          </cell>
          <cell r="AN555">
            <v>0</v>
          </cell>
          <cell r="AO555">
            <v>8</v>
          </cell>
          <cell r="AP555">
            <v>0</v>
          </cell>
          <cell r="AQ555">
            <v>0</v>
          </cell>
          <cell r="AR555">
            <v>0</v>
          </cell>
          <cell r="AS555">
            <v>0</v>
          </cell>
          <cell r="AT555">
            <v>0.26640000000000003</v>
          </cell>
          <cell r="AU555">
            <v>3.5964</v>
          </cell>
          <cell r="AV555">
            <v>40</v>
          </cell>
          <cell r="AW555">
            <v>0</v>
          </cell>
          <cell r="AX555">
            <v>0</v>
          </cell>
        </row>
        <row r="556">
          <cell r="F556">
            <v>1219</v>
          </cell>
          <cell r="G556" t="str">
            <v>51010000196942</v>
          </cell>
          <cell r="H556" t="str">
            <v>Trường Sư phạm</v>
          </cell>
          <cell r="I556" t="str">
            <v>Khoa Hóa học</v>
          </cell>
          <cell r="J556" t="str">
            <v>Nữ</v>
          </cell>
          <cell r="K556">
            <v>1976</v>
          </cell>
          <cell r="L556">
            <v>28064</v>
          </cell>
          <cell r="M556">
            <v>46</v>
          </cell>
          <cell r="N556" t="str">
            <v>Kinh</v>
          </cell>
          <cell r="O556">
            <v>37408</v>
          </cell>
          <cell r="P556">
            <v>38485</v>
          </cell>
          <cell r="Q556" t="str">
            <v>Trường Đại học Vinh</v>
          </cell>
          <cell r="R556" t="str">
            <v>BC</v>
          </cell>
          <cell r="S556">
            <v>0</v>
          </cell>
          <cell r="T556">
            <v>0</v>
          </cell>
          <cell r="U556">
            <v>0</v>
          </cell>
          <cell r="V556" t="str">
            <v>V.07.01.01</v>
          </cell>
          <cell r="W556" t="str">
            <v>Giảng viên cao cấp (hạng I)</v>
          </cell>
          <cell r="X556">
            <v>0</v>
          </cell>
          <cell r="Y556" t="str">
            <v>Phó Trưởng khoa</v>
          </cell>
          <cell r="Z556">
            <v>0</v>
          </cell>
          <cell r="AA556">
            <v>6</v>
          </cell>
          <cell r="AB556">
            <v>0.4</v>
          </cell>
          <cell r="AC556">
            <v>6.56</v>
          </cell>
          <cell r="AD556">
            <v>0</v>
          </cell>
          <cell r="AE556">
            <v>0</v>
          </cell>
          <cell r="AF556">
            <v>0</v>
          </cell>
          <cell r="AG556">
            <v>0</v>
          </cell>
          <cell r="AH556" t="e">
            <v>#VALUE!</v>
          </cell>
          <cell r="AI556">
            <v>0</v>
          </cell>
          <cell r="AJ556">
            <v>0</v>
          </cell>
          <cell r="AK556">
            <v>0</v>
          </cell>
          <cell r="AL556">
            <v>0</v>
          </cell>
          <cell r="AM556">
            <v>0</v>
          </cell>
          <cell r="AN556">
            <v>0</v>
          </cell>
          <cell r="AO556">
            <v>18</v>
          </cell>
          <cell r="AP556">
            <v>19</v>
          </cell>
          <cell r="AQ556" t="str">
            <v>1678/QĐ-ĐHV</v>
          </cell>
          <cell r="AR556">
            <v>44713</v>
          </cell>
          <cell r="AS556">
            <v>44713</v>
          </cell>
          <cell r="AT556">
            <v>1.2527999999999999</v>
          </cell>
          <cell r="AU556">
            <v>8.2127999999999997</v>
          </cell>
          <cell r="AV556">
            <v>40</v>
          </cell>
          <cell r="AW556">
            <v>0</v>
          </cell>
          <cell r="AX556">
            <v>0</v>
          </cell>
        </row>
        <row r="557">
          <cell r="F557">
            <v>1201</v>
          </cell>
          <cell r="G557" t="str">
            <v>51010000197219</v>
          </cell>
          <cell r="H557" t="str">
            <v>Trường Sư phạm</v>
          </cell>
          <cell r="I557" t="str">
            <v>Khoa Hóa học</v>
          </cell>
          <cell r="J557" t="str">
            <v>Nam</v>
          </cell>
          <cell r="K557">
            <v>1976</v>
          </cell>
          <cell r="L557">
            <v>27929</v>
          </cell>
          <cell r="M557">
            <v>46</v>
          </cell>
          <cell r="N557" t="str">
            <v>Kinh</v>
          </cell>
          <cell r="O557">
            <v>37408</v>
          </cell>
          <cell r="P557">
            <v>37708</v>
          </cell>
          <cell r="Q557" t="str">
            <v>Trường Đại học Vinh</v>
          </cell>
          <cell r="R557" t="str">
            <v>BC</v>
          </cell>
          <cell r="S557">
            <v>0</v>
          </cell>
          <cell r="T557">
            <v>0</v>
          </cell>
          <cell r="U557">
            <v>0</v>
          </cell>
          <cell r="V557" t="str">
            <v>V.07.01.01</v>
          </cell>
          <cell r="W557" t="str">
            <v>Giảng viên cao cấp (hạng I)</v>
          </cell>
          <cell r="X557">
            <v>0</v>
          </cell>
          <cell r="Y557" t="str">
            <v>Trưởng khoa</v>
          </cell>
          <cell r="Z557" t="str">
            <v>Bí thư CB</v>
          </cell>
          <cell r="AA557">
            <v>6</v>
          </cell>
          <cell r="AB557">
            <v>0.5</v>
          </cell>
          <cell r="AC557">
            <v>6.56</v>
          </cell>
          <cell r="AD557">
            <v>0</v>
          </cell>
          <cell r="AE557">
            <v>0</v>
          </cell>
          <cell r="AF557">
            <v>0</v>
          </cell>
          <cell r="AG557">
            <v>0</v>
          </cell>
          <cell r="AH557" t="e">
            <v>#VALUE!</v>
          </cell>
          <cell r="AI557">
            <v>0</v>
          </cell>
          <cell r="AJ557">
            <v>0</v>
          </cell>
          <cell r="AK557">
            <v>0</v>
          </cell>
          <cell r="AL557">
            <v>0</v>
          </cell>
          <cell r="AM557">
            <v>0</v>
          </cell>
          <cell r="AN557">
            <v>0</v>
          </cell>
          <cell r="AO557">
            <v>18</v>
          </cell>
          <cell r="AP557">
            <v>19</v>
          </cell>
          <cell r="AQ557" t="str">
            <v>1678/QĐ-ĐHV</v>
          </cell>
          <cell r="AR557">
            <v>44713</v>
          </cell>
          <cell r="AS557">
            <v>44713</v>
          </cell>
          <cell r="AT557">
            <v>1.2707999999999999</v>
          </cell>
          <cell r="AU557">
            <v>8.3308</v>
          </cell>
          <cell r="AV557">
            <v>40</v>
          </cell>
          <cell r="AW557">
            <v>0</v>
          </cell>
          <cell r="AX557">
            <v>0</v>
          </cell>
        </row>
        <row r="558">
          <cell r="F558">
            <v>1208</v>
          </cell>
          <cell r="G558" t="str">
            <v>51010000230877</v>
          </cell>
          <cell r="H558" t="str">
            <v>Trường Sư phạm</v>
          </cell>
          <cell r="I558" t="str">
            <v>Khoa Hóa học</v>
          </cell>
          <cell r="J558" t="str">
            <v>Nam</v>
          </cell>
          <cell r="K558">
            <v>1984</v>
          </cell>
          <cell r="L558">
            <v>30776</v>
          </cell>
          <cell r="M558">
            <v>38</v>
          </cell>
          <cell r="N558" t="str">
            <v>Kinh</v>
          </cell>
          <cell r="O558">
            <v>40392</v>
          </cell>
          <cell r="P558">
            <v>43283</v>
          </cell>
          <cell r="Q558" t="str">
            <v>Trường Đại học Vinh</v>
          </cell>
          <cell r="R558" t="str">
            <v>BC</v>
          </cell>
          <cell r="S558">
            <v>0</v>
          </cell>
          <cell r="T558">
            <v>0</v>
          </cell>
          <cell r="U558">
            <v>0</v>
          </cell>
          <cell r="V558" t="str">
            <v>V.07.01.03</v>
          </cell>
          <cell r="W558" t="str">
            <v>Giảng viên (hạng III)</v>
          </cell>
          <cell r="X558">
            <v>0</v>
          </cell>
          <cell r="Y558">
            <v>0</v>
          </cell>
          <cell r="Z558">
            <v>0</v>
          </cell>
          <cell r="AA558">
            <v>4</v>
          </cell>
          <cell r="AB558">
            <v>0</v>
          </cell>
          <cell r="AC558">
            <v>3.33</v>
          </cell>
          <cell r="AD558">
            <v>0</v>
          </cell>
          <cell r="AE558">
            <v>0</v>
          </cell>
          <cell r="AF558">
            <v>0</v>
          </cell>
          <cell r="AG558">
            <v>0</v>
          </cell>
          <cell r="AH558" t="e">
            <v>#VALUE!</v>
          </cell>
          <cell r="AI558">
            <v>0</v>
          </cell>
          <cell r="AJ558">
            <v>0</v>
          </cell>
          <cell r="AK558">
            <v>0</v>
          </cell>
          <cell r="AL558">
            <v>0</v>
          </cell>
          <cell r="AM558">
            <v>0</v>
          </cell>
          <cell r="AN558">
            <v>0</v>
          </cell>
          <cell r="AO558">
            <v>10</v>
          </cell>
          <cell r="AP558">
            <v>0</v>
          </cell>
          <cell r="AQ558">
            <v>0</v>
          </cell>
          <cell r="AR558">
            <v>0</v>
          </cell>
          <cell r="AS558">
            <v>0</v>
          </cell>
          <cell r="AT558">
            <v>0.33299999999999996</v>
          </cell>
          <cell r="AU558">
            <v>3.6630000000000003</v>
          </cell>
          <cell r="AV558">
            <v>40</v>
          </cell>
          <cell r="AW558">
            <v>0</v>
          </cell>
          <cell r="AX558">
            <v>0</v>
          </cell>
        </row>
        <row r="559">
          <cell r="F559">
            <v>1200</v>
          </cell>
          <cell r="G559" t="str">
            <v>51010000197149</v>
          </cell>
          <cell r="H559" t="str">
            <v>Trường Sư phạm</v>
          </cell>
          <cell r="I559" t="str">
            <v>Khoa Hóa học</v>
          </cell>
          <cell r="J559" t="str">
            <v>Nữ</v>
          </cell>
          <cell r="K559">
            <v>1975</v>
          </cell>
          <cell r="L559">
            <v>27508</v>
          </cell>
          <cell r="M559">
            <v>47</v>
          </cell>
          <cell r="N559" t="str">
            <v>Kinh</v>
          </cell>
          <cell r="O559">
            <v>35309</v>
          </cell>
          <cell r="P559">
            <v>35309</v>
          </cell>
          <cell r="Q559" t="str">
            <v>Trường Đại học Sư phạm Vinh</v>
          </cell>
          <cell r="R559" t="str">
            <v>BC</v>
          </cell>
          <cell r="S559">
            <v>0</v>
          </cell>
          <cell r="T559">
            <v>0</v>
          </cell>
          <cell r="U559">
            <v>0</v>
          </cell>
          <cell r="V559" t="str">
            <v>V.07.01.02</v>
          </cell>
          <cell r="W559" t="str">
            <v>Giảng viên chính (hạng II)</v>
          </cell>
          <cell r="X559">
            <v>0</v>
          </cell>
          <cell r="Y559">
            <v>0</v>
          </cell>
          <cell r="Z559">
            <v>0</v>
          </cell>
          <cell r="AA559">
            <v>5</v>
          </cell>
          <cell r="AB559">
            <v>0</v>
          </cell>
          <cell r="AC559">
            <v>5.42</v>
          </cell>
          <cell r="AD559">
            <v>0</v>
          </cell>
          <cell r="AE559">
            <v>0</v>
          </cell>
          <cell r="AF559">
            <v>0</v>
          </cell>
          <cell r="AG559">
            <v>0</v>
          </cell>
          <cell r="AH559" t="e">
            <v>#VALUE!</v>
          </cell>
          <cell r="AI559">
            <v>0</v>
          </cell>
          <cell r="AJ559">
            <v>0</v>
          </cell>
          <cell r="AK559">
            <v>0</v>
          </cell>
          <cell r="AL559">
            <v>0</v>
          </cell>
          <cell r="AM559">
            <v>0</v>
          </cell>
          <cell r="AN559">
            <v>0</v>
          </cell>
          <cell r="AO559">
            <v>22</v>
          </cell>
          <cell r="AP559">
            <v>0</v>
          </cell>
          <cell r="AQ559">
            <v>0</v>
          </cell>
          <cell r="AR559">
            <v>0</v>
          </cell>
          <cell r="AS559">
            <v>0</v>
          </cell>
          <cell r="AT559">
            <v>1.1923999999999999</v>
          </cell>
          <cell r="AU559">
            <v>6.6124000000000001</v>
          </cell>
          <cell r="AV559">
            <v>40</v>
          </cell>
          <cell r="AW559">
            <v>0</v>
          </cell>
          <cell r="AX559">
            <v>0</v>
          </cell>
        </row>
        <row r="560">
          <cell r="F560">
            <v>2593</v>
          </cell>
          <cell r="G560" t="str">
            <v>51010000527542</v>
          </cell>
          <cell r="H560" t="str">
            <v>Trường Sư phạm</v>
          </cell>
          <cell r="I560" t="str">
            <v>Khoa Hóa học</v>
          </cell>
          <cell r="J560" t="str">
            <v>nữ</v>
          </cell>
          <cell r="K560">
            <v>1980</v>
          </cell>
          <cell r="L560">
            <v>29246</v>
          </cell>
          <cell r="M560">
            <v>42</v>
          </cell>
          <cell r="N560" t="str">
            <v>Kinh</v>
          </cell>
          <cell r="O560">
            <v>43678</v>
          </cell>
          <cell r="P560">
            <v>0</v>
          </cell>
          <cell r="Q560">
            <v>0</v>
          </cell>
          <cell r="R560" t="str">
            <v>BC</v>
          </cell>
          <cell r="S560">
            <v>0</v>
          </cell>
          <cell r="T560">
            <v>0</v>
          </cell>
          <cell r="U560">
            <v>0</v>
          </cell>
          <cell r="V560" t="str">
            <v>V.07.01.03</v>
          </cell>
          <cell r="W560" t="str">
            <v>Giảng viên (hạng III)</v>
          </cell>
          <cell r="X560">
            <v>0</v>
          </cell>
          <cell r="Y560">
            <v>0</v>
          </cell>
          <cell r="Z560" t="str">
            <v>Chủ tịch CĐBP</v>
          </cell>
          <cell r="AA560">
            <v>4.5</v>
          </cell>
          <cell r="AB560">
            <v>0</v>
          </cell>
          <cell r="AC560">
            <v>3.99</v>
          </cell>
          <cell r="AD560">
            <v>0</v>
          </cell>
          <cell r="AE560">
            <v>0</v>
          </cell>
          <cell r="AF560">
            <v>0</v>
          </cell>
          <cell r="AG560">
            <v>0</v>
          </cell>
          <cell r="AH560" t="e">
            <v>#VALUE!</v>
          </cell>
          <cell r="AI560">
            <v>0</v>
          </cell>
          <cell r="AJ560">
            <v>0</v>
          </cell>
          <cell r="AK560">
            <v>0</v>
          </cell>
          <cell r="AL560">
            <v>0</v>
          </cell>
          <cell r="AM560">
            <v>0</v>
          </cell>
          <cell r="AN560">
            <v>0</v>
          </cell>
          <cell r="AO560">
            <v>14</v>
          </cell>
          <cell r="AP560">
            <v>0</v>
          </cell>
          <cell r="AQ560">
            <v>0</v>
          </cell>
          <cell r="AR560">
            <v>0</v>
          </cell>
          <cell r="AS560">
            <v>0</v>
          </cell>
          <cell r="AT560">
            <v>0.55859999999999999</v>
          </cell>
          <cell r="AU560">
            <v>4.5486000000000004</v>
          </cell>
          <cell r="AV560">
            <v>40</v>
          </cell>
          <cell r="AW560">
            <v>0</v>
          </cell>
          <cell r="AX560">
            <v>0</v>
          </cell>
        </row>
        <row r="561">
          <cell r="F561">
            <v>2609</v>
          </cell>
          <cell r="G561" t="str">
            <v>51010001728162</v>
          </cell>
          <cell r="H561" t="str">
            <v>Trường Sư phạm</v>
          </cell>
          <cell r="I561" t="str">
            <v>Khoa Hóa học</v>
          </cell>
          <cell r="J561" t="str">
            <v>Nữ</v>
          </cell>
          <cell r="K561">
            <v>1997</v>
          </cell>
          <cell r="L561">
            <v>35726</v>
          </cell>
          <cell r="M561">
            <v>25</v>
          </cell>
          <cell r="N561" t="str">
            <v>Kinh</v>
          </cell>
          <cell r="O561">
            <v>43800</v>
          </cell>
          <cell r="P561">
            <v>0</v>
          </cell>
          <cell r="Q561">
            <v>0</v>
          </cell>
          <cell r="R561" t="str">
            <v>HĐXĐTH</v>
          </cell>
          <cell r="S561">
            <v>44167</v>
          </cell>
          <cell r="T561">
            <v>44532</v>
          </cell>
          <cell r="U561">
            <v>1</v>
          </cell>
          <cell r="V561" t="str">
            <v>V.07.01.03</v>
          </cell>
          <cell r="W561" t="str">
            <v>Giảng viên (hạng III)</v>
          </cell>
          <cell r="X561">
            <v>0</v>
          </cell>
          <cell r="Y561">
            <v>0</v>
          </cell>
          <cell r="Z561" t="str">
            <v>Phó Bí thư Đoàn cơ sở</v>
          </cell>
          <cell r="AA561">
            <v>4</v>
          </cell>
          <cell r="AB561">
            <v>0</v>
          </cell>
          <cell r="AC561">
            <v>2.34</v>
          </cell>
          <cell r="AD561">
            <v>0</v>
          </cell>
          <cell r="AE561">
            <v>0</v>
          </cell>
          <cell r="AF561">
            <v>0</v>
          </cell>
          <cell r="AG561">
            <v>0</v>
          </cell>
          <cell r="AH561" t="e">
            <v>#VALUE!</v>
          </cell>
          <cell r="AI561">
            <v>0</v>
          </cell>
          <cell r="AJ561">
            <v>0</v>
          </cell>
          <cell r="AK561">
            <v>0</v>
          </cell>
          <cell r="AL561">
            <v>0</v>
          </cell>
          <cell r="AM561">
            <v>0</v>
          </cell>
          <cell r="AN561">
            <v>0</v>
          </cell>
          <cell r="AO561">
            <v>0</v>
          </cell>
          <cell r="AP561">
            <v>0</v>
          </cell>
          <cell r="AQ561">
            <v>0</v>
          </cell>
          <cell r="AR561">
            <v>0</v>
          </cell>
          <cell r="AS561">
            <v>0</v>
          </cell>
          <cell r="AT561">
            <v>0</v>
          </cell>
          <cell r="AU561">
            <v>2.34</v>
          </cell>
          <cell r="AV561">
            <v>0</v>
          </cell>
          <cell r="AW561">
            <v>0</v>
          </cell>
          <cell r="AX561">
            <v>0</v>
          </cell>
        </row>
        <row r="562">
          <cell r="F562">
            <v>1230</v>
          </cell>
          <cell r="G562" t="str">
            <v>51010000197088</v>
          </cell>
          <cell r="H562" t="str">
            <v>Trường Sư phạm</v>
          </cell>
          <cell r="I562" t="str">
            <v>Khoa Hóa học</v>
          </cell>
          <cell r="J562" t="str">
            <v>Nữ</v>
          </cell>
          <cell r="K562">
            <v>1971</v>
          </cell>
          <cell r="L562">
            <v>26041</v>
          </cell>
          <cell r="M562">
            <v>51</v>
          </cell>
          <cell r="N562" t="str">
            <v>Kinh</v>
          </cell>
          <cell r="O562">
            <v>33482</v>
          </cell>
          <cell r="P562">
            <v>33482</v>
          </cell>
          <cell r="Q562" t="str">
            <v>Trường Đại học Sư phạm Vinh</v>
          </cell>
          <cell r="R562" t="str">
            <v>BC</v>
          </cell>
          <cell r="S562">
            <v>0</v>
          </cell>
          <cell r="T562">
            <v>0</v>
          </cell>
          <cell r="U562">
            <v>0</v>
          </cell>
          <cell r="V562" t="str">
            <v>V.07.01.01</v>
          </cell>
          <cell r="W562" t="str">
            <v>Giảng viên cao cấp (hạng I)</v>
          </cell>
          <cell r="X562">
            <v>0</v>
          </cell>
          <cell r="Y562">
            <v>0</v>
          </cell>
          <cell r="Z562">
            <v>0</v>
          </cell>
          <cell r="AA562">
            <v>6</v>
          </cell>
          <cell r="AB562">
            <v>0</v>
          </cell>
          <cell r="AC562">
            <v>6.56</v>
          </cell>
          <cell r="AD562">
            <v>0</v>
          </cell>
          <cell r="AE562">
            <v>0</v>
          </cell>
          <cell r="AF562">
            <v>0</v>
          </cell>
          <cell r="AG562">
            <v>0</v>
          </cell>
          <cell r="AH562" t="e">
            <v>#VALUE!</v>
          </cell>
          <cell r="AI562">
            <v>0</v>
          </cell>
          <cell r="AJ562">
            <v>0</v>
          </cell>
          <cell r="AK562">
            <v>0</v>
          </cell>
          <cell r="AL562">
            <v>0</v>
          </cell>
          <cell r="AM562">
            <v>0</v>
          </cell>
          <cell r="AN562">
            <v>0</v>
          </cell>
          <cell r="AO562">
            <v>28</v>
          </cell>
          <cell r="AP562">
            <v>0</v>
          </cell>
          <cell r="AQ562">
            <v>0</v>
          </cell>
          <cell r="AR562">
            <v>0</v>
          </cell>
          <cell r="AS562">
            <v>0</v>
          </cell>
          <cell r="AT562">
            <v>1.8367999999999998</v>
          </cell>
          <cell r="AU562">
            <v>8.3967999999999989</v>
          </cell>
          <cell r="AV562">
            <v>40</v>
          </cell>
          <cell r="AW562">
            <v>0</v>
          </cell>
          <cell r="AX562">
            <v>0</v>
          </cell>
        </row>
        <row r="563">
          <cell r="F563">
            <v>1232</v>
          </cell>
          <cell r="G563" t="str">
            <v>51010000196988</v>
          </cell>
          <cell r="H563" t="str">
            <v>Trường Sư phạm</v>
          </cell>
          <cell r="I563" t="str">
            <v>Khoa Hóa học</v>
          </cell>
          <cell r="J563" t="str">
            <v>Nữ</v>
          </cell>
          <cell r="K563">
            <v>1980</v>
          </cell>
          <cell r="L563">
            <v>29494</v>
          </cell>
          <cell r="M563">
            <v>42</v>
          </cell>
          <cell r="N563" t="str">
            <v>Kinh</v>
          </cell>
          <cell r="O563">
            <v>39356</v>
          </cell>
          <cell r="P563">
            <v>39995</v>
          </cell>
          <cell r="Q563" t="str">
            <v>Trường Đại học Vinh</v>
          </cell>
          <cell r="R563" t="str">
            <v>BC</v>
          </cell>
          <cell r="S563">
            <v>0</v>
          </cell>
          <cell r="T563">
            <v>0</v>
          </cell>
          <cell r="U563">
            <v>0</v>
          </cell>
          <cell r="V563" t="str">
            <v>V.07.01.03</v>
          </cell>
          <cell r="W563" t="str">
            <v>Giảng viên (hạng III)</v>
          </cell>
          <cell r="X563">
            <v>0</v>
          </cell>
          <cell r="Y563">
            <v>0</v>
          </cell>
          <cell r="Z563">
            <v>0</v>
          </cell>
          <cell r="AA563">
            <v>4</v>
          </cell>
          <cell r="AB563">
            <v>0</v>
          </cell>
          <cell r="AC563">
            <v>3.99</v>
          </cell>
          <cell r="AD563">
            <v>0</v>
          </cell>
          <cell r="AE563">
            <v>0</v>
          </cell>
          <cell r="AF563">
            <v>0</v>
          </cell>
          <cell r="AG563">
            <v>0</v>
          </cell>
          <cell r="AH563" t="e">
            <v>#VALUE!</v>
          </cell>
          <cell r="AI563">
            <v>0</v>
          </cell>
          <cell r="AJ563">
            <v>0</v>
          </cell>
          <cell r="AK563">
            <v>0</v>
          </cell>
          <cell r="AL563">
            <v>0</v>
          </cell>
          <cell r="AM563">
            <v>0</v>
          </cell>
          <cell r="AN563">
            <v>0</v>
          </cell>
          <cell r="AO563">
            <v>13</v>
          </cell>
          <cell r="AP563">
            <v>0</v>
          </cell>
          <cell r="AQ563">
            <v>0</v>
          </cell>
          <cell r="AR563">
            <v>0</v>
          </cell>
          <cell r="AS563">
            <v>0</v>
          </cell>
          <cell r="AT563">
            <v>0.51870000000000005</v>
          </cell>
          <cell r="AU563">
            <v>4.5087000000000002</v>
          </cell>
          <cell r="AV563">
            <v>40</v>
          </cell>
          <cell r="AW563">
            <v>0</v>
          </cell>
          <cell r="AX563">
            <v>0</v>
          </cell>
        </row>
        <row r="564">
          <cell r="F564">
            <v>2018</v>
          </cell>
          <cell r="G564" t="str">
            <v>51010000858756</v>
          </cell>
          <cell r="H564" t="str">
            <v>Trường Sư phạm</v>
          </cell>
          <cell r="I564" t="str">
            <v>Khoa Hóa học</v>
          </cell>
          <cell r="J564" t="str">
            <v>Nữ</v>
          </cell>
          <cell r="K564">
            <v>1987</v>
          </cell>
          <cell r="L564">
            <v>31837</v>
          </cell>
          <cell r="M564">
            <v>35</v>
          </cell>
          <cell r="N564" t="str">
            <v>Kinh</v>
          </cell>
          <cell r="O564">
            <v>41323</v>
          </cell>
          <cell r="P564">
            <v>43283</v>
          </cell>
          <cell r="Q564" t="str">
            <v>Trường Đại học Vinh</v>
          </cell>
          <cell r="R564" t="str">
            <v>BC</v>
          </cell>
          <cell r="S564">
            <v>0</v>
          </cell>
          <cell r="T564">
            <v>0</v>
          </cell>
          <cell r="U564">
            <v>0</v>
          </cell>
          <cell r="V564" t="str">
            <v>V.07.01.03</v>
          </cell>
          <cell r="W564" t="str">
            <v>Giảng viên (hạng III)</v>
          </cell>
          <cell r="X564">
            <v>0</v>
          </cell>
          <cell r="Y564">
            <v>0</v>
          </cell>
          <cell r="Z564" t="str">
            <v>TLĐT + CVHT + TL ĐTTT</v>
          </cell>
          <cell r="AA564">
            <v>4</v>
          </cell>
          <cell r="AB564">
            <v>0</v>
          </cell>
          <cell r="AC564">
            <v>3.33</v>
          </cell>
          <cell r="AD564">
            <v>0</v>
          </cell>
          <cell r="AE564">
            <v>0</v>
          </cell>
          <cell r="AF564">
            <v>0</v>
          </cell>
          <cell r="AG564">
            <v>0</v>
          </cell>
          <cell r="AH564" t="e">
            <v>#VALUE!</v>
          </cell>
          <cell r="AI564">
            <v>0</v>
          </cell>
          <cell r="AJ564">
            <v>0</v>
          </cell>
          <cell r="AK564">
            <v>0</v>
          </cell>
          <cell r="AL564">
            <v>0</v>
          </cell>
          <cell r="AM564">
            <v>0</v>
          </cell>
          <cell r="AN564">
            <v>0</v>
          </cell>
          <cell r="AO564">
            <v>8</v>
          </cell>
          <cell r="AP564">
            <v>0</v>
          </cell>
          <cell r="AQ564">
            <v>0</v>
          </cell>
          <cell r="AR564">
            <v>0</v>
          </cell>
          <cell r="AS564">
            <v>0</v>
          </cell>
          <cell r="AT564">
            <v>0.26640000000000003</v>
          </cell>
          <cell r="AU564">
            <v>3.5964</v>
          </cell>
          <cell r="AV564">
            <v>40</v>
          </cell>
          <cell r="AW564">
            <v>0</v>
          </cell>
          <cell r="AX564">
            <v>0</v>
          </cell>
        </row>
        <row r="565">
          <cell r="F565">
            <v>1222</v>
          </cell>
          <cell r="G565" t="str">
            <v>51010000224852</v>
          </cell>
          <cell r="H565" t="str">
            <v>Trường Sư phạm</v>
          </cell>
          <cell r="I565" t="str">
            <v>Khoa Hóa học</v>
          </cell>
          <cell r="J565" t="str">
            <v>Nữ</v>
          </cell>
          <cell r="K565">
            <v>1987</v>
          </cell>
          <cell r="L565">
            <v>32130</v>
          </cell>
          <cell r="M565">
            <v>35</v>
          </cell>
          <cell r="N565" t="str">
            <v>Kinh</v>
          </cell>
          <cell r="O565">
            <v>40392</v>
          </cell>
          <cell r="P565">
            <v>40969</v>
          </cell>
          <cell r="Q565" t="str">
            <v>Trường Đại học Vinh</v>
          </cell>
          <cell r="R565" t="str">
            <v>BC</v>
          </cell>
          <cell r="S565">
            <v>0</v>
          </cell>
          <cell r="T565">
            <v>0</v>
          </cell>
          <cell r="U565">
            <v>0</v>
          </cell>
          <cell r="V565" t="str">
            <v>V.07.01.03</v>
          </cell>
          <cell r="W565" t="str">
            <v>Giảng viên (hạng III)</v>
          </cell>
          <cell r="X565">
            <v>0</v>
          </cell>
          <cell r="Y565">
            <v>0</v>
          </cell>
          <cell r="Z565">
            <v>0</v>
          </cell>
          <cell r="AA565">
            <v>4</v>
          </cell>
          <cell r="AB565">
            <v>0</v>
          </cell>
          <cell r="AC565">
            <v>3.33</v>
          </cell>
          <cell r="AD565">
            <v>0</v>
          </cell>
          <cell r="AE565">
            <v>0</v>
          </cell>
          <cell r="AF565">
            <v>0</v>
          </cell>
          <cell r="AG565">
            <v>0</v>
          </cell>
          <cell r="AH565" t="e">
            <v>#VALUE!</v>
          </cell>
          <cell r="AI565">
            <v>0</v>
          </cell>
          <cell r="AJ565">
            <v>0</v>
          </cell>
          <cell r="AK565">
            <v>0</v>
          </cell>
          <cell r="AL565">
            <v>0</v>
          </cell>
          <cell r="AM565">
            <v>0</v>
          </cell>
          <cell r="AN565">
            <v>0</v>
          </cell>
          <cell r="AO565">
            <v>10</v>
          </cell>
          <cell r="AP565">
            <v>0</v>
          </cell>
          <cell r="AQ565">
            <v>0</v>
          </cell>
          <cell r="AR565">
            <v>0</v>
          </cell>
          <cell r="AS565">
            <v>0</v>
          </cell>
          <cell r="AT565">
            <v>0.33299999999999996</v>
          </cell>
          <cell r="AU565">
            <v>3.6630000000000003</v>
          </cell>
          <cell r="AV565">
            <v>40</v>
          </cell>
          <cell r="AW565">
            <v>0</v>
          </cell>
          <cell r="AX565">
            <v>0</v>
          </cell>
        </row>
        <row r="566">
          <cell r="F566">
            <v>1502</v>
          </cell>
          <cell r="G566" t="str">
            <v>51010000193730</v>
          </cell>
          <cell r="H566" t="str">
            <v>Trường Sư phạm</v>
          </cell>
          <cell r="I566" t="str">
            <v>Khoa Lịch sử</v>
          </cell>
          <cell r="J566" t="str">
            <v>Nữ</v>
          </cell>
          <cell r="K566">
            <v>1980</v>
          </cell>
          <cell r="L566">
            <v>29567</v>
          </cell>
          <cell r="M566">
            <v>42</v>
          </cell>
          <cell r="N566" t="str">
            <v>Kinh</v>
          </cell>
          <cell r="O566">
            <v>38791</v>
          </cell>
          <cell r="P566">
            <v>38718</v>
          </cell>
          <cell r="Q566">
            <v>0</v>
          </cell>
          <cell r="R566" t="str">
            <v>BC</v>
          </cell>
          <cell r="S566">
            <v>0</v>
          </cell>
          <cell r="T566">
            <v>0</v>
          </cell>
          <cell r="U566">
            <v>0</v>
          </cell>
          <cell r="V566" t="str">
            <v>V.07.01.02</v>
          </cell>
          <cell r="W566" t="str">
            <v>Giảng viên chính (hạng II)</v>
          </cell>
          <cell r="X566">
            <v>0</v>
          </cell>
          <cell r="Y566">
            <v>0</v>
          </cell>
          <cell r="Z566">
            <v>0</v>
          </cell>
          <cell r="AA566">
            <v>5</v>
          </cell>
          <cell r="AB566">
            <v>0</v>
          </cell>
          <cell r="AC566">
            <v>4.4000000000000004</v>
          </cell>
          <cell r="AD566">
            <v>0</v>
          </cell>
          <cell r="AE566">
            <v>0</v>
          </cell>
          <cell r="AF566">
            <v>0</v>
          </cell>
          <cell r="AG566">
            <v>0</v>
          </cell>
          <cell r="AH566" t="e">
            <v>#VALUE!</v>
          </cell>
          <cell r="AI566">
            <v>0</v>
          </cell>
          <cell r="AJ566">
            <v>0</v>
          </cell>
          <cell r="AK566">
            <v>0</v>
          </cell>
          <cell r="AL566">
            <v>0</v>
          </cell>
          <cell r="AM566">
            <v>0</v>
          </cell>
          <cell r="AN566">
            <v>0</v>
          </cell>
          <cell r="AO566">
            <v>16</v>
          </cell>
          <cell r="AP566">
            <v>0</v>
          </cell>
          <cell r="AQ566">
            <v>0</v>
          </cell>
          <cell r="AR566">
            <v>0</v>
          </cell>
          <cell r="AS566">
            <v>0</v>
          </cell>
          <cell r="AT566">
            <v>0.70400000000000007</v>
          </cell>
          <cell r="AU566">
            <v>5.1040000000000001</v>
          </cell>
          <cell r="AV566">
            <v>40</v>
          </cell>
          <cell r="AW566">
            <v>0</v>
          </cell>
          <cell r="AX566">
            <v>0</v>
          </cell>
        </row>
        <row r="567">
          <cell r="F567">
            <v>1500</v>
          </cell>
          <cell r="G567" t="str">
            <v>51010000193448</v>
          </cell>
          <cell r="H567" t="str">
            <v>Trường Sư phạm</v>
          </cell>
          <cell r="I567" t="str">
            <v>Khoa Lịch sử</v>
          </cell>
          <cell r="J567" t="str">
            <v>Nữ</v>
          </cell>
          <cell r="K567">
            <v>1978</v>
          </cell>
          <cell r="L567">
            <v>28730</v>
          </cell>
          <cell r="M567">
            <v>44</v>
          </cell>
          <cell r="N567" t="str">
            <v>Kinh</v>
          </cell>
          <cell r="O567">
            <v>37712</v>
          </cell>
          <cell r="P567" t="str">
            <v xml:space="preserve">  -   -</v>
          </cell>
          <cell r="Q567" t="str">
            <v>Trường Đại học Vinh</v>
          </cell>
          <cell r="R567" t="str">
            <v>BC</v>
          </cell>
          <cell r="S567">
            <v>0</v>
          </cell>
          <cell r="T567">
            <v>0</v>
          </cell>
          <cell r="U567">
            <v>0</v>
          </cell>
          <cell r="V567" t="str">
            <v>V.07.01.02</v>
          </cell>
          <cell r="W567" t="str">
            <v>Giảng viên chính (hạng II)</v>
          </cell>
          <cell r="X567">
            <v>0</v>
          </cell>
          <cell r="Y567">
            <v>0</v>
          </cell>
          <cell r="Z567" t="str">
            <v>Phó Chủ tịch CĐ Trường thuộc + Chủ tịch CĐBP</v>
          </cell>
          <cell r="AA567">
            <v>5</v>
          </cell>
          <cell r="AB567">
            <v>0</v>
          </cell>
          <cell r="AC567">
            <v>4.74</v>
          </cell>
          <cell r="AD567">
            <v>0</v>
          </cell>
          <cell r="AE567">
            <v>0</v>
          </cell>
          <cell r="AF567">
            <v>0</v>
          </cell>
          <cell r="AG567">
            <v>0</v>
          </cell>
          <cell r="AH567" t="e">
            <v>#VALUE!</v>
          </cell>
          <cell r="AI567">
            <v>0</v>
          </cell>
          <cell r="AJ567">
            <v>0</v>
          </cell>
          <cell r="AK567">
            <v>0</v>
          </cell>
          <cell r="AL567">
            <v>0</v>
          </cell>
          <cell r="AM567">
            <v>0</v>
          </cell>
          <cell r="AN567">
            <v>0</v>
          </cell>
          <cell r="AO567">
            <v>17</v>
          </cell>
          <cell r="AP567">
            <v>18</v>
          </cell>
          <cell r="AQ567" t="str">
            <v>1678/QĐ-ĐHV</v>
          </cell>
          <cell r="AR567">
            <v>44652</v>
          </cell>
          <cell r="AS567">
            <v>44652</v>
          </cell>
          <cell r="AT567">
            <v>0.80579999999999996</v>
          </cell>
          <cell r="AU567">
            <v>5.5457999999999998</v>
          </cell>
          <cell r="AV567">
            <v>40</v>
          </cell>
          <cell r="AW567">
            <v>0</v>
          </cell>
          <cell r="AX567">
            <v>0</v>
          </cell>
        </row>
        <row r="568">
          <cell r="F568">
            <v>1492</v>
          </cell>
          <cell r="G568" t="str">
            <v>51010000193439</v>
          </cell>
          <cell r="H568" t="str">
            <v>Trường Sư phạm</v>
          </cell>
          <cell r="I568" t="str">
            <v>Khoa Lịch sử</v>
          </cell>
          <cell r="J568" t="str">
            <v>Nữ</v>
          </cell>
          <cell r="K568">
            <v>1979</v>
          </cell>
          <cell r="L568">
            <v>29160</v>
          </cell>
          <cell r="M568">
            <v>43</v>
          </cell>
          <cell r="N568" t="str">
            <v>Kinh</v>
          </cell>
          <cell r="O568">
            <v>38883</v>
          </cell>
          <cell r="P568">
            <v>38838</v>
          </cell>
          <cell r="Q568" t="str">
            <v>Sở Giáo dục Nghệ An</v>
          </cell>
          <cell r="R568" t="str">
            <v>BC</v>
          </cell>
          <cell r="S568">
            <v>0</v>
          </cell>
          <cell r="T568">
            <v>0</v>
          </cell>
          <cell r="U568">
            <v>0</v>
          </cell>
          <cell r="V568" t="str">
            <v>V.07.01.02</v>
          </cell>
          <cell r="W568" t="str">
            <v>Giảng viên chính (hạng II)</v>
          </cell>
          <cell r="X568">
            <v>0</v>
          </cell>
          <cell r="Y568">
            <v>0</v>
          </cell>
          <cell r="Z568">
            <v>0</v>
          </cell>
          <cell r="AA568">
            <v>5</v>
          </cell>
          <cell r="AB568">
            <v>0</v>
          </cell>
          <cell r="AC568">
            <v>4.4000000000000004</v>
          </cell>
          <cell r="AD568">
            <v>0</v>
          </cell>
          <cell r="AE568">
            <v>0</v>
          </cell>
          <cell r="AF568">
            <v>0</v>
          </cell>
          <cell r="AG568">
            <v>0</v>
          </cell>
          <cell r="AH568" t="e">
            <v>#VALUE!</v>
          </cell>
          <cell r="AI568">
            <v>0</v>
          </cell>
          <cell r="AJ568">
            <v>0</v>
          </cell>
          <cell r="AK568">
            <v>0</v>
          </cell>
          <cell r="AL568">
            <v>0</v>
          </cell>
          <cell r="AM568">
            <v>0</v>
          </cell>
          <cell r="AN568">
            <v>0</v>
          </cell>
          <cell r="AO568">
            <v>17</v>
          </cell>
          <cell r="AP568">
            <v>0</v>
          </cell>
          <cell r="AQ568">
            <v>0</v>
          </cell>
          <cell r="AR568">
            <v>0</v>
          </cell>
          <cell r="AS568">
            <v>0</v>
          </cell>
          <cell r="AT568">
            <v>0.74800000000000011</v>
          </cell>
          <cell r="AU568">
            <v>5.1480000000000006</v>
          </cell>
          <cell r="AV568">
            <v>40</v>
          </cell>
          <cell r="AW568">
            <v>0</v>
          </cell>
          <cell r="AX568">
            <v>0</v>
          </cell>
        </row>
        <row r="569">
          <cell r="F569">
            <v>1491</v>
          </cell>
          <cell r="G569" t="str">
            <v>51010000193369</v>
          </cell>
          <cell r="H569" t="str">
            <v>Trường Sư phạm</v>
          </cell>
          <cell r="I569" t="str">
            <v>Khoa Lịch sử</v>
          </cell>
          <cell r="J569" t="str">
            <v>Nam</v>
          </cell>
          <cell r="K569">
            <v>1979</v>
          </cell>
          <cell r="L569">
            <v>29140</v>
          </cell>
          <cell r="M569">
            <v>43</v>
          </cell>
          <cell r="N569" t="str">
            <v>Kinh</v>
          </cell>
          <cell r="O569">
            <v>38143</v>
          </cell>
          <cell r="P569">
            <v>38924</v>
          </cell>
          <cell r="Q569" t="str">
            <v>Trường Đại học Vinh</v>
          </cell>
          <cell r="R569" t="str">
            <v>BC</v>
          </cell>
          <cell r="S569">
            <v>0</v>
          </cell>
          <cell r="T569">
            <v>0</v>
          </cell>
          <cell r="U569">
            <v>0</v>
          </cell>
          <cell r="V569" t="str">
            <v>V.07.01.02</v>
          </cell>
          <cell r="W569" t="str">
            <v>Giảng viên chính (hạng II)</v>
          </cell>
          <cell r="X569">
            <v>0</v>
          </cell>
          <cell r="Y569" t="str">
            <v>Trưởng khoa</v>
          </cell>
          <cell r="Z569" t="str">
            <v>Bí thư CB</v>
          </cell>
          <cell r="AA569">
            <v>5.5</v>
          </cell>
          <cell r="AB569">
            <v>0.5</v>
          </cell>
          <cell r="AC569">
            <v>4.74</v>
          </cell>
          <cell r="AD569">
            <v>0</v>
          </cell>
          <cell r="AE569">
            <v>0</v>
          </cell>
          <cell r="AF569">
            <v>0</v>
          </cell>
          <cell r="AG569">
            <v>0</v>
          </cell>
          <cell r="AH569" t="e">
            <v>#VALUE!</v>
          </cell>
          <cell r="AI569">
            <v>0</v>
          </cell>
          <cell r="AJ569">
            <v>0</v>
          </cell>
          <cell r="AK569">
            <v>0</v>
          </cell>
          <cell r="AL569">
            <v>0</v>
          </cell>
          <cell r="AM569">
            <v>0</v>
          </cell>
          <cell r="AN569">
            <v>0</v>
          </cell>
          <cell r="AO569">
            <v>15</v>
          </cell>
          <cell r="AP569">
            <v>16</v>
          </cell>
          <cell r="AQ569" t="str">
            <v>1678/QĐ-ĐHV</v>
          </cell>
          <cell r="AR569">
            <v>44656</v>
          </cell>
          <cell r="AS569">
            <v>44652</v>
          </cell>
          <cell r="AT569">
            <v>0.78600000000000003</v>
          </cell>
          <cell r="AU569">
            <v>6.0259999999999998</v>
          </cell>
          <cell r="AV569">
            <v>40</v>
          </cell>
          <cell r="AW569">
            <v>0</v>
          </cell>
          <cell r="AX569">
            <v>0</v>
          </cell>
        </row>
        <row r="570">
          <cell r="F570">
            <v>1504</v>
          </cell>
          <cell r="G570" t="str">
            <v>51010000193615</v>
          </cell>
          <cell r="H570" t="str">
            <v>Trường Sư phạm</v>
          </cell>
          <cell r="I570" t="str">
            <v>Khoa Lịch sử</v>
          </cell>
          <cell r="J570" t="str">
            <v>Nữ</v>
          </cell>
          <cell r="K570">
            <v>1984</v>
          </cell>
          <cell r="L570">
            <v>30950</v>
          </cell>
          <cell r="M570">
            <v>38</v>
          </cell>
          <cell r="N570" t="str">
            <v>Kinh</v>
          </cell>
          <cell r="O570">
            <v>39874</v>
          </cell>
          <cell r="P570">
            <v>40360</v>
          </cell>
          <cell r="Q570" t="str">
            <v>Trường Đại học Vinh</v>
          </cell>
          <cell r="R570" t="str">
            <v>BC</v>
          </cell>
          <cell r="S570">
            <v>0</v>
          </cell>
          <cell r="T570">
            <v>0</v>
          </cell>
          <cell r="U570">
            <v>0</v>
          </cell>
          <cell r="V570" t="str">
            <v>V.07.01.02</v>
          </cell>
          <cell r="W570" t="str">
            <v>Giảng viên chính (hạng II)</v>
          </cell>
          <cell r="X570">
            <v>0</v>
          </cell>
          <cell r="Y570" t="str">
            <v>Phó Trưởng khoa</v>
          </cell>
          <cell r="Z570">
            <v>0</v>
          </cell>
          <cell r="AA570">
            <v>5</v>
          </cell>
          <cell r="AB570">
            <v>0.4</v>
          </cell>
          <cell r="AC570">
            <v>4.4000000000000004</v>
          </cell>
          <cell r="AD570">
            <v>0</v>
          </cell>
          <cell r="AE570">
            <v>0</v>
          </cell>
          <cell r="AF570">
            <v>0</v>
          </cell>
          <cell r="AG570">
            <v>0</v>
          </cell>
          <cell r="AH570" t="e">
            <v>#VALUE!</v>
          </cell>
          <cell r="AI570">
            <v>0</v>
          </cell>
          <cell r="AJ570">
            <v>0</v>
          </cell>
          <cell r="AK570">
            <v>0</v>
          </cell>
          <cell r="AL570">
            <v>0</v>
          </cell>
          <cell r="AM570">
            <v>0</v>
          </cell>
          <cell r="AN570">
            <v>0</v>
          </cell>
          <cell r="AO570">
            <v>12</v>
          </cell>
          <cell r="AP570">
            <v>0</v>
          </cell>
          <cell r="AQ570">
            <v>0</v>
          </cell>
          <cell r="AR570">
            <v>0</v>
          </cell>
          <cell r="AS570">
            <v>0</v>
          </cell>
          <cell r="AT570">
            <v>0.57600000000000007</v>
          </cell>
          <cell r="AU570">
            <v>5.3760000000000012</v>
          </cell>
          <cell r="AV570">
            <v>40</v>
          </cell>
          <cell r="AW570">
            <v>0</v>
          </cell>
          <cell r="AX570">
            <v>0</v>
          </cell>
        </row>
        <row r="571">
          <cell r="F571">
            <v>1501</v>
          </cell>
          <cell r="G571" t="str">
            <v>51010000193378</v>
          </cell>
          <cell r="H571" t="str">
            <v>Trường Sư phạm</v>
          </cell>
          <cell r="I571" t="str">
            <v>Khoa Lịch sử</v>
          </cell>
          <cell r="J571" t="str">
            <v>Nữ</v>
          </cell>
          <cell r="K571">
            <v>1979</v>
          </cell>
          <cell r="L571">
            <v>29149</v>
          </cell>
          <cell r="M571">
            <v>43</v>
          </cell>
          <cell r="N571" t="str">
            <v>Kinh</v>
          </cell>
          <cell r="O571">
            <v>38143</v>
          </cell>
          <cell r="P571">
            <v>38924</v>
          </cell>
          <cell r="Q571" t="str">
            <v>Trường Đại học Vinh</v>
          </cell>
          <cell r="R571" t="str">
            <v>BC</v>
          </cell>
          <cell r="S571">
            <v>0</v>
          </cell>
          <cell r="T571">
            <v>0</v>
          </cell>
          <cell r="U571">
            <v>0</v>
          </cell>
          <cell r="V571" t="str">
            <v>V.07.01.02</v>
          </cell>
          <cell r="W571" t="str">
            <v>Giảng viên chính (hạng II)</v>
          </cell>
          <cell r="X571">
            <v>0</v>
          </cell>
          <cell r="Y571">
            <v>0</v>
          </cell>
          <cell r="Z571">
            <v>0</v>
          </cell>
          <cell r="AA571">
            <v>5</v>
          </cell>
          <cell r="AB571">
            <v>0</v>
          </cell>
          <cell r="AC571">
            <v>4.4000000000000004</v>
          </cell>
          <cell r="AD571">
            <v>0</v>
          </cell>
          <cell r="AE571">
            <v>0</v>
          </cell>
          <cell r="AF571">
            <v>0</v>
          </cell>
          <cell r="AG571">
            <v>0</v>
          </cell>
          <cell r="AH571" t="e">
            <v>#VALUE!</v>
          </cell>
          <cell r="AI571">
            <v>0</v>
          </cell>
          <cell r="AJ571">
            <v>0</v>
          </cell>
          <cell r="AK571">
            <v>0</v>
          </cell>
          <cell r="AL571">
            <v>0</v>
          </cell>
          <cell r="AM571">
            <v>0</v>
          </cell>
          <cell r="AN571">
            <v>0</v>
          </cell>
          <cell r="AO571">
            <v>16</v>
          </cell>
          <cell r="AP571">
            <v>17</v>
          </cell>
          <cell r="AQ571" t="str">
            <v>1678/QĐ-ĐHV</v>
          </cell>
          <cell r="AR571">
            <v>44717</v>
          </cell>
          <cell r="AS571">
            <v>44713</v>
          </cell>
          <cell r="AT571">
            <v>0.70400000000000007</v>
          </cell>
          <cell r="AU571">
            <v>5.1040000000000001</v>
          </cell>
          <cell r="AV571">
            <v>40</v>
          </cell>
          <cell r="AW571">
            <v>0</v>
          </cell>
          <cell r="AX571">
            <v>0</v>
          </cell>
        </row>
        <row r="572">
          <cell r="F572">
            <v>1497</v>
          </cell>
          <cell r="G572" t="str">
            <v>51010000193794</v>
          </cell>
          <cell r="H572" t="str">
            <v>Trường Sư phạm</v>
          </cell>
          <cell r="I572" t="str">
            <v>Khoa Lịch sử</v>
          </cell>
          <cell r="J572" t="str">
            <v>Nam</v>
          </cell>
          <cell r="K572">
            <v>1964</v>
          </cell>
          <cell r="L572">
            <v>23540</v>
          </cell>
          <cell r="M572">
            <v>58</v>
          </cell>
          <cell r="N572" t="str">
            <v>Kinh</v>
          </cell>
          <cell r="O572">
            <v>38231</v>
          </cell>
          <cell r="P572">
            <v>32725</v>
          </cell>
          <cell r="Q572" t="str">
            <v>Sở GD Nghệ An</v>
          </cell>
          <cell r="R572" t="str">
            <v>BC</v>
          </cell>
          <cell r="S572">
            <v>0</v>
          </cell>
          <cell r="T572">
            <v>0</v>
          </cell>
          <cell r="U572">
            <v>0</v>
          </cell>
          <cell r="V572" t="str">
            <v>V.07.01.01</v>
          </cell>
          <cell r="W572" t="str">
            <v>Giảng viên cao cấp (hạng I)</v>
          </cell>
          <cell r="X572">
            <v>0</v>
          </cell>
          <cell r="Y572">
            <v>0</v>
          </cell>
          <cell r="Z572">
            <v>0</v>
          </cell>
          <cell r="AA572">
            <v>6</v>
          </cell>
          <cell r="AB572">
            <v>0</v>
          </cell>
          <cell r="AC572">
            <v>6.56</v>
          </cell>
          <cell r="AD572">
            <v>0</v>
          </cell>
          <cell r="AE572">
            <v>0</v>
          </cell>
          <cell r="AF572">
            <v>0</v>
          </cell>
          <cell r="AG572">
            <v>0</v>
          </cell>
          <cell r="AH572" t="e">
            <v>#VALUE!</v>
          </cell>
          <cell r="AI572">
            <v>0</v>
          </cell>
          <cell r="AJ572">
            <v>0</v>
          </cell>
          <cell r="AK572">
            <v>0</v>
          </cell>
          <cell r="AL572">
            <v>0</v>
          </cell>
          <cell r="AM572">
            <v>0</v>
          </cell>
          <cell r="AN572">
            <v>0</v>
          </cell>
          <cell r="AO572">
            <v>30</v>
          </cell>
          <cell r="AP572">
            <v>0</v>
          </cell>
          <cell r="AQ572">
            <v>0</v>
          </cell>
          <cell r="AR572">
            <v>0</v>
          </cell>
          <cell r="AS572">
            <v>0</v>
          </cell>
          <cell r="AT572">
            <v>1.9679999999999997</v>
          </cell>
          <cell r="AU572">
            <v>8.5279999999999987</v>
          </cell>
          <cell r="AV572">
            <v>40</v>
          </cell>
          <cell r="AW572">
            <v>0</v>
          </cell>
          <cell r="AX572">
            <v>0</v>
          </cell>
        </row>
        <row r="573">
          <cell r="F573">
            <v>1507</v>
          </cell>
          <cell r="G573" t="str">
            <v>51010000193493</v>
          </cell>
          <cell r="H573" t="str">
            <v>Trường Sư phạm</v>
          </cell>
          <cell r="I573" t="str">
            <v>Khoa Lịch sử</v>
          </cell>
          <cell r="J573" t="str">
            <v>Nữ</v>
          </cell>
          <cell r="K573">
            <v>1975</v>
          </cell>
          <cell r="L573">
            <v>27743</v>
          </cell>
          <cell r="M573">
            <v>47</v>
          </cell>
          <cell r="N573" t="str">
            <v>Kinh</v>
          </cell>
          <cell r="O573">
            <v>35300</v>
          </cell>
          <cell r="P573">
            <v>35300</v>
          </cell>
          <cell r="Q573" t="str">
            <v>Trường Đại học Sư phạm Vinh</v>
          </cell>
          <cell r="R573" t="str">
            <v>BC</v>
          </cell>
          <cell r="S573">
            <v>0</v>
          </cell>
          <cell r="T573">
            <v>0</v>
          </cell>
          <cell r="U573">
            <v>0</v>
          </cell>
          <cell r="V573" t="str">
            <v>V.07.01.02</v>
          </cell>
          <cell r="W573" t="str">
            <v>Giảng viên chính (hạng II)</v>
          </cell>
          <cell r="X573">
            <v>0</v>
          </cell>
          <cell r="Y573" t="str">
            <v>Chủ nhiệm lớp</v>
          </cell>
          <cell r="Z573" t="str">
            <v>TL ĐTTT</v>
          </cell>
          <cell r="AA573">
            <v>5</v>
          </cell>
          <cell r="AB573">
            <v>0</v>
          </cell>
          <cell r="AC573">
            <v>5.08</v>
          </cell>
          <cell r="AD573">
            <v>0</v>
          </cell>
          <cell r="AE573">
            <v>0</v>
          </cell>
          <cell r="AF573">
            <v>0</v>
          </cell>
          <cell r="AG573">
            <v>0</v>
          </cell>
          <cell r="AH573" t="e">
            <v>#VALUE!</v>
          </cell>
          <cell r="AI573">
            <v>0</v>
          </cell>
          <cell r="AJ573">
            <v>0</v>
          </cell>
          <cell r="AK573">
            <v>0</v>
          </cell>
          <cell r="AL573">
            <v>0</v>
          </cell>
          <cell r="AM573">
            <v>0</v>
          </cell>
          <cell r="AN573">
            <v>0</v>
          </cell>
          <cell r="AO573">
            <v>21</v>
          </cell>
          <cell r="AP573">
            <v>0</v>
          </cell>
          <cell r="AQ573">
            <v>0</v>
          </cell>
          <cell r="AR573">
            <v>0</v>
          </cell>
          <cell r="AS573">
            <v>0</v>
          </cell>
          <cell r="AT573">
            <v>1.0668</v>
          </cell>
          <cell r="AU573">
            <v>6.1467999999999998</v>
          </cell>
          <cell r="AV573">
            <v>40</v>
          </cell>
          <cell r="AW573">
            <v>0</v>
          </cell>
          <cell r="AX573">
            <v>0</v>
          </cell>
        </row>
        <row r="574">
          <cell r="F574">
            <v>1506</v>
          </cell>
          <cell r="G574" t="str">
            <v>51010000193776</v>
          </cell>
          <cell r="H574" t="str">
            <v>Trường Sư phạm</v>
          </cell>
          <cell r="I574" t="str">
            <v>Khoa Lịch sử</v>
          </cell>
          <cell r="J574" t="str">
            <v>Nữ</v>
          </cell>
          <cell r="K574">
            <v>1969</v>
          </cell>
          <cell r="L574">
            <v>25505</v>
          </cell>
          <cell r="M574">
            <v>53</v>
          </cell>
          <cell r="N574" t="str">
            <v>Kinh</v>
          </cell>
          <cell r="O574">
            <v>33119</v>
          </cell>
          <cell r="P574">
            <v>33119</v>
          </cell>
          <cell r="Q574" t="str">
            <v>Phòng Giáo dục Đức Thọ-Hà Tĩnh</v>
          </cell>
          <cell r="R574" t="str">
            <v>BC</v>
          </cell>
          <cell r="S574">
            <v>0</v>
          </cell>
          <cell r="T574">
            <v>0</v>
          </cell>
          <cell r="U574">
            <v>0</v>
          </cell>
          <cell r="V574" t="str">
            <v>V.07.01.02</v>
          </cell>
          <cell r="W574" t="str">
            <v>Giảng viên chính (hạng II)</v>
          </cell>
          <cell r="X574">
            <v>0</v>
          </cell>
          <cell r="Y574">
            <v>0</v>
          </cell>
          <cell r="Z574">
            <v>0</v>
          </cell>
          <cell r="AA574">
            <v>5</v>
          </cell>
          <cell r="AB574">
            <v>0</v>
          </cell>
          <cell r="AC574">
            <v>6.1</v>
          </cell>
          <cell r="AD574">
            <v>0</v>
          </cell>
          <cell r="AE574">
            <v>0</v>
          </cell>
          <cell r="AF574">
            <v>0</v>
          </cell>
          <cell r="AG574">
            <v>0</v>
          </cell>
          <cell r="AH574" t="e">
            <v>#VALUE!</v>
          </cell>
          <cell r="AI574">
            <v>0</v>
          </cell>
          <cell r="AJ574">
            <v>0</v>
          </cell>
          <cell r="AK574">
            <v>0</v>
          </cell>
          <cell r="AL574">
            <v>0</v>
          </cell>
          <cell r="AM574">
            <v>0</v>
          </cell>
          <cell r="AN574">
            <v>0</v>
          </cell>
          <cell r="AO574">
            <v>27</v>
          </cell>
          <cell r="AP574">
            <v>0</v>
          </cell>
          <cell r="AQ574">
            <v>0</v>
          </cell>
          <cell r="AR574">
            <v>0</v>
          </cell>
          <cell r="AS574">
            <v>0</v>
          </cell>
          <cell r="AT574">
            <v>1.6469999999999998</v>
          </cell>
          <cell r="AU574">
            <v>7.7469999999999999</v>
          </cell>
          <cell r="AV574">
            <v>40</v>
          </cell>
          <cell r="AW574">
            <v>0</v>
          </cell>
          <cell r="AX574">
            <v>0</v>
          </cell>
        </row>
        <row r="575">
          <cell r="F575">
            <v>1494</v>
          </cell>
          <cell r="G575" t="str">
            <v>51010000343119</v>
          </cell>
          <cell r="H575" t="str">
            <v>Trường Sư phạm</v>
          </cell>
          <cell r="I575" t="str">
            <v>Khoa Lịch sử</v>
          </cell>
          <cell r="J575" t="str">
            <v>Nam</v>
          </cell>
          <cell r="K575">
            <v>1981</v>
          </cell>
          <cell r="L575">
            <v>29743</v>
          </cell>
          <cell r="M575">
            <v>41</v>
          </cell>
          <cell r="N575" t="str">
            <v>Kinh</v>
          </cell>
          <cell r="O575">
            <v>38899</v>
          </cell>
          <cell r="P575">
            <v>39448</v>
          </cell>
          <cell r="Q575" t="str">
            <v>Trường Đại học Vinh</v>
          </cell>
          <cell r="R575" t="str">
            <v>BC</v>
          </cell>
          <cell r="S575">
            <v>0</v>
          </cell>
          <cell r="T575">
            <v>0</v>
          </cell>
          <cell r="U575">
            <v>0</v>
          </cell>
          <cell r="V575" t="str">
            <v>V.07.01.02</v>
          </cell>
          <cell r="W575" t="str">
            <v>Giảng viên chính (hạng II)</v>
          </cell>
          <cell r="X575">
            <v>0</v>
          </cell>
          <cell r="Y575" t="str">
            <v>Phó Trưởng khoa</v>
          </cell>
          <cell r="Z575" t="str">
            <v>Phó Bí thư CB</v>
          </cell>
          <cell r="AA575">
            <v>5</v>
          </cell>
          <cell r="AB575">
            <v>0.4</v>
          </cell>
          <cell r="AC575">
            <v>4.74</v>
          </cell>
          <cell r="AD575">
            <v>0</v>
          </cell>
          <cell r="AE575">
            <v>0</v>
          </cell>
          <cell r="AF575">
            <v>0</v>
          </cell>
          <cell r="AG575">
            <v>0</v>
          </cell>
          <cell r="AH575" t="e">
            <v>#VALUE!</v>
          </cell>
          <cell r="AI575">
            <v>0</v>
          </cell>
          <cell r="AJ575">
            <v>0</v>
          </cell>
          <cell r="AK575">
            <v>0</v>
          </cell>
          <cell r="AL575">
            <v>0</v>
          </cell>
          <cell r="AM575">
            <v>0</v>
          </cell>
          <cell r="AN575">
            <v>0</v>
          </cell>
          <cell r="AO575">
            <v>10</v>
          </cell>
          <cell r="AP575">
            <v>11</v>
          </cell>
          <cell r="AQ575" t="str">
            <v>1678/QĐ-ĐHV</v>
          </cell>
          <cell r="AR575">
            <v>44713</v>
          </cell>
          <cell r="AS575">
            <v>44713</v>
          </cell>
          <cell r="AT575">
            <v>0.51400000000000001</v>
          </cell>
          <cell r="AU575">
            <v>5.6540000000000008</v>
          </cell>
          <cell r="AV575">
            <v>40</v>
          </cell>
          <cell r="AW575">
            <v>0</v>
          </cell>
          <cell r="AX575">
            <v>0</v>
          </cell>
        </row>
        <row r="576">
          <cell r="F576">
            <v>1493</v>
          </cell>
          <cell r="G576" t="str">
            <v>51010000193633</v>
          </cell>
          <cell r="H576" t="str">
            <v>Trường Sư phạm</v>
          </cell>
          <cell r="I576" t="str">
            <v>Khoa Lịch sử</v>
          </cell>
          <cell r="J576" t="str">
            <v>Nữ</v>
          </cell>
          <cell r="K576">
            <v>1981</v>
          </cell>
          <cell r="L576">
            <v>29633</v>
          </cell>
          <cell r="M576">
            <v>41</v>
          </cell>
          <cell r="N576" t="str">
            <v>Kinh</v>
          </cell>
          <cell r="O576">
            <v>38899</v>
          </cell>
          <cell r="P576">
            <v>39448</v>
          </cell>
          <cell r="Q576" t="str">
            <v>Trường Đại học Vinh</v>
          </cell>
          <cell r="R576" t="str">
            <v>BC</v>
          </cell>
          <cell r="S576">
            <v>0</v>
          </cell>
          <cell r="T576">
            <v>0</v>
          </cell>
          <cell r="U576">
            <v>0</v>
          </cell>
          <cell r="V576" t="str">
            <v>V.07.01.02</v>
          </cell>
          <cell r="W576" t="str">
            <v>Giảng viên chính (hạng II)</v>
          </cell>
          <cell r="X576">
            <v>0</v>
          </cell>
          <cell r="Y576">
            <v>0</v>
          </cell>
          <cell r="Z576" t="str">
            <v>TLĐT + CVHT</v>
          </cell>
          <cell r="AA576">
            <v>5</v>
          </cell>
          <cell r="AB576">
            <v>0</v>
          </cell>
          <cell r="AC576">
            <v>4.4000000000000004</v>
          </cell>
          <cell r="AD576">
            <v>0</v>
          </cell>
          <cell r="AE576">
            <v>0</v>
          </cell>
          <cell r="AF576">
            <v>0</v>
          </cell>
          <cell r="AG576">
            <v>0</v>
          </cell>
          <cell r="AH576" t="e">
            <v>#VALUE!</v>
          </cell>
          <cell r="AI576">
            <v>0</v>
          </cell>
          <cell r="AJ576">
            <v>0</v>
          </cell>
          <cell r="AK576">
            <v>0</v>
          </cell>
          <cell r="AL576">
            <v>0</v>
          </cell>
          <cell r="AM576">
            <v>0</v>
          </cell>
          <cell r="AN576">
            <v>0</v>
          </cell>
          <cell r="AO576">
            <v>14</v>
          </cell>
          <cell r="AP576">
            <v>0</v>
          </cell>
          <cell r="AQ576">
            <v>0</v>
          </cell>
          <cell r="AR576">
            <v>0</v>
          </cell>
          <cell r="AS576">
            <v>0</v>
          </cell>
          <cell r="AT576">
            <v>0.6160000000000001</v>
          </cell>
          <cell r="AU576">
            <v>5.016</v>
          </cell>
          <cell r="AV576">
            <v>40</v>
          </cell>
          <cell r="AW576">
            <v>0</v>
          </cell>
          <cell r="AX576">
            <v>0</v>
          </cell>
        </row>
        <row r="577">
          <cell r="F577">
            <v>1499</v>
          </cell>
          <cell r="G577" t="str">
            <v>51010000193509</v>
          </cell>
          <cell r="H577" t="str">
            <v>Trường Sư phạm</v>
          </cell>
          <cell r="I577" t="str">
            <v>Khoa Lịch sử</v>
          </cell>
          <cell r="J577" t="str">
            <v>Nam</v>
          </cell>
          <cell r="K577">
            <v>1975</v>
          </cell>
          <cell r="L577">
            <v>27604</v>
          </cell>
          <cell r="M577">
            <v>47</v>
          </cell>
          <cell r="N577" t="str">
            <v>Kinh</v>
          </cell>
          <cell r="O577">
            <v>35309</v>
          </cell>
          <cell r="P577">
            <v>35674</v>
          </cell>
          <cell r="Q577" t="str">
            <v>Trường Đại học Sư phạm Vinh</v>
          </cell>
          <cell r="R577" t="str">
            <v>BC</v>
          </cell>
          <cell r="S577">
            <v>0</v>
          </cell>
          <cell r="T577">
            <v>0</v>
          </cell>
          <cell r="U577">
            <v>0</v>
          </cell>
          <cell r="V577" t="str">
            <v>V.07.01.01</v>
          </cell>
          <cell r="W577" t="str">
            <v>Giảng viên cao cấp (hạng I)</v>
          </cell>
          <cell r="X577" t="str">
            <v>Phó Hiệu trưởng trường thuộc</v>
          </cell>
          <cell r="Y577">
            <v>0</v>
          </cell>
          <cell r="Z577" t="str">
            <v>Bí thư Đảng bộ BP</v>
          </cell>
          <cell r="AA577">
            <v>6.5</v>
          </cell>
          <cell r="AB577">
            <v>0.5</v>
          </cell>
          <cell r="AC577">
            <v>6.56</v>
          </cell>
          <cell r="AD577">
            <v>0</v>
          </cell>
          <cell r="AE577">
            <v>0</v>
          </cell>
          <cell r="AF577">
            <v>0</v>
          </cell>
          <cell r="AG577">
            <v>0</v>
          </cell>
          <cell r="AH577" t="e">
            <v>#VALUE!</v>
          </cell>
          <cell r="AI577">
            <v>0</v>
          </cell>
          <cell r="AJ577">
            <v>0</v>
          </cell>
          <cell r="AK577">
            <v>0</v>
          </cell>
          <cell r="AL577">
            <v>0</v>
          </cell>
          <cell r="AM577">
            <v>0</v>
          </cell>
          <cell r="AN577">
            <v>0</v>
          </cell>
          <cell r="AO577">
            <v>22</v>
          </cell>
          <cell r="AP577">
            <v>0</v>
          </cell>
          <cell r="AQ577">
            <v>0</v>
          </cell>
          <cell r="AR577">
            <v>0</v>
          </cell>
          <cell r="AS577">
            <v>0</v>
          </cell>
          <cell r="AT577">
            <v>1.5531999999999999</v>
          </cell>
          <cell r="AU577">
            <v>8.6131999999999991</v>
          </cell>
          <cell r="AV577">
            <v>40</v>
          </cell>
          <cell r="AW577">
            <v>0</v>
          </cell>
          <cell r="AX577">
            <v>0.3</v>
          </cell>
        </row>
        <row r="578">
          <cell r="F578">
            <v>1564</v>
          </cell>
          <cell r="G578" t="str">
            <v>51010000190892</v>
          </cell>
          <cell r="H578" t="str">
            <v>Trường Sư phạm</v>
          </cell>
          <cell r="I578" t="str">
            <v>Khoa Ngữ văn</v>
          </cell>
          <cell r="J578" t="str">
            <v>Nữ</v>
          </cell>
          <cell r="K578">
            <v>1984</v>
          </cell>
          <cell r="L578">
            <v>30906</v>
          </cell>
          <cell r="M578">
            <v>38</v>
          </cell>
          <cell r="N578" t="str">
            <v>Kinh</v>
          </cell>
          <cell r="O578">
            <v>40060</v>
          </cell>
          <cell r="P578">
            <v>40969</v>
          </cell>
          <cell r="Q578" t="str">
            <v>Trường Đại học Vinh</v>
          </cell>
          <cell r="R578" t="str">
            <v>BC</v>
          </cell>
          <cell r="S578">
            <v>0</v>
          </cell>
          <cell r="T578">
            <v>0</v>
          </cell>
          <cell r="U578">
            <v>0</v>
          </cell>
          <cell r="V578" t="str">
            <v>V.07.01.03</v>
          </cell>
          <cell r="W578" t="str">
            <v>Giảng viên (hạng III)</v>
          </cell>
          <cell r="X578">
            <v>0</v>
          </cell>
          <cell r="Y578" t="str">
            <v>Phó Trưởng khoa</v>
          </cell>
          <cell r="Z578">
            <v>0</v>
          </cell>
          <cell r="AA578">
            <v>5</v>
          </cell>
          <cell r="AB578">
            <v>0.4</v>
          </cell>
          <cell r="AC578">
            <v>3.66</v>
          </cell>
          <cell r="AD578">
            <v>0</v>
          </cell>
          <cell r="AE578">
            <v>0</v>
          </cell>
          <cell r="AF578">
            <v>0</v>
          </cell>
          <cell r="AG578">
            <v>0</v>
          </cell>
          <cell r="AH578" t="e">
            <v>#VALUE!</v>
          </cell>
          <cell r="AI578">
            <v>0</v>
          </cell>
          <cell r="AJ578">
            <v>0</v>
          </cell>
          <cell r="AK578">
            <v>0</v>
          </cell>
          <cell r="AL578">
            <v>0</v>
          </cell>
          <cell r="AM578">
            <v>0</v>
          </cell>
          <cell r="AN578">
            <v>0</v>
          </cell>
          <cell r="AO578">
            <v>11</v>
          </cell>
          <cell r="AP578">
            <v>0</v>
          </cell>
          <cell r="AQ578">
            <v>0</v>
          </cell>
          <cell r="AR578">
            <v>0</v>
          </cell>
          <cell r="AS578">
            <v>0</v>
          </cell>
          <cell r="AT578">
            <v>0.44660000000000005</v>
          </cell>
          <cell r="AU578">
            <v>4.5066000000000006</v>
          </cell>
          <cell r="AV578">
            <v>40</v>
          </cell>
          <cell r="AW578">
            <v>0</v>
          </cell>
          <cell r="AX578">
            <v>0</v>
          </cell>
        </row>
        <row r="579">
          <cell r="F579">
            <v>1561</v>
          </cell>
          <cell r="G579" t="str">
            <v>51010000190795</v>
          </cell>
          <cell r="H579" t="str">
            <v>Trường Sư phạm</v>
          </cell>
          <cell r="I579" t="str">
            <v>Khoa Ngữ văn</v>
          </cell>
          <cell r="J579" t="str">
            <v>Nam</v>
          </cell>
          <cell r="K579">
            <v>1957</v>
          </cell>
          <cell r="L579">
            <v>20952</v>
          </cell>
          <cell r="M579">
            <v>65</v>
          </cell>
          <cell r="N579" t="str">
            <v>Kinh</v>
          </cell>
          <cell r="O579">
            <v>29099</v>
          </cell>
          <cell r="P579">
            <v>29099</v>
          </cell>
          <cell r="Q579" t="str">
            <v>Trường Đại học Sư phạm Vinh</v>
          </cell>
          <cell r="R579" t="str">
            <v>BC</v>
          </cell>
          <cell r="S579">
            <v>0</v>
          </cell>
          <cell r="T579">
            <v>0</v>
          </cell>
          <cell r="U579">
            <v>0</v>
          </cell>
          <cell r="V579" t="str">
            <v>V.07.01.01</v>
          </cell>
          <cell r="W579" t="str">
            <v>Giảng viên cao cấp (hạng I)</v>
          </cell>
          <cell r="X579">
            <v>0</v>
          </cell>
          <cell r="Y579">
            <v>0</v>
          </cell>
          <cell r="Z579">
            <v>0</v>
          </cell>
          <cell r="AA579">
            <v>6</v>
          </cell>
          <cell r="AB579">
            <v>0.4</v>
          </cell>
          <cell r="AC579">
            <v>7.64</v>
          </cell>
          <cell r="AD579">
            <v>0</v>
          </cell>
          <cell r="AE579">
            <v>0</v>
          </cell>
          <cell r="AF579">
            <v>0</v>
          </cell>
          <cell r="AG579">
            <v>0</v>
          </cell>
          <cell r="AH579" t="e">
            <v>#VALUE!</v>
          </cell>
          <cell r="AI579">
            <v>0</v>
          </cell>
          <cell r="AJ579">
            <v>0</v>
          </cell>
          <cell r="AK579">
            <v>0</v>
          </cell>
          <cell r="AL579">
            <v>0</v>
          </cell>
          <cell r="AM579">
            <v>0</v>
          </cell>
          <cell r="AN579">
            <v>0</v>
          </cell>
          <cell r="AO579">
            <v>40</v>
          </cell>
          <cell r="AP579">
            <v>0</v>
          </cell>
          <cell r="AQ579">
            <v>0</v>
          </cell>
          <cell r="AR579">
            <v>0</v>
          </cell>
          <cell r="AS579">
            <v>0</v>
          </cell>
          <cell r="AT579">
            <v>3.2159999999999997</v>
          </cell>
          <cell r="AU579">
            <v>11.255999999999998</v>
          </cell>
          <cell r="AV579">
            <v>40</v>
          </cell>
          <cell r="AW579">
            <v>0</v>
          </cell>
          <cell r="AX579">
            <v>0</v>
          </cell>
        </row>
        <row r="580">
          <cell r="F580">
            <v>1552</v>
          </cell>
          <cell r="G580" t="str">
            <v>51010000277111</v>
          </cell>
          <cell r="H580" t="str">
            <v>Trường Sư phạm</v>
          </cell>
          <cell r="I580" t="str">
            <v>Khoa Ngữ văn</v>
          </cell>
          <cell r="J580" t="str">
            <v>Nữ</v>
          </cell>
          <cell r="K580">
            <v>1986</v>
          </cell>
          <cell r="L580">
            <v>31557</v>
          </cell>
          <cell r="M580">
            <v>36</v>
          </cell>
          <cell r="N580" t="str">
            <v>Kinh</v>
          </cell>
          <cell r="O580">
            <v>40736</v>
          </cell>
          <cell r="P580">
            <v>41334</v>
          </cell>
          <cell r="Q580" t="str">
            <v>Trường Đại học Vinh</v>
          </cell>
          <cell r="R580" t="str">
            <v>BC</v>
          </cell>
          <cell r="S580">
            <v>0</v>
          </cell>
          <cell r="T580">
            <v>0</v>
          </cell>
          <cell r="U580">
            <v>0</v>
          </cell>
          <cell r="V580" t="str">
            <v>V.07.01.03</v>
          </cell>
          <cell r="W580" t="str">
            <v>Giảng viên (hạng III)</v>
          </cell>
          <cell r="X580">
            <v>0</v>
          </cell>
          <cell r="Y580">
            <v>0</v>
          </cell>
          <cell r="Z580">
            <v>0</v>
          </cell>
          <cell r="AA580">
            <v>4</v>
          </cell>
          <cell r="AB580">
            <v>0</v>
          </cell>
          <cell r="AC580">
            <v>3.66</v>
          </cell>
          <cell r="AD580">
            <v>0</v>
          </cell>
          <cell r="AE580">
            <v>0</v>
          </cell>
          <cell r="AF580">
            <v>0</v>
          </cell>
          <cell r="AG580">
            <v>0</v>
          </cell>
          <cell r="AH580" t="e">
            <v>#VALUE!</v>
          </cell>
          <cell r="AI580">
            <v>0</v>
          </cell>
          <cell r="AJ580">
            <v>0</v>
          </cell>
          <cell r="AK580">
            <v>0</v>
          </cell>
          <cell r="AL580">
            <v>0</v>
          </cell>
          <cell r="AM580">
            <v>0</v>
          </cell>
          <cell r="AN580">
            <v>0</v>
          </cell>
          <cell r="AO580">
            <v>9</v>
          </cell>
          <cell r="AP580">
            <v>0</v>
          </cell>
          <cell r="AQ580">
            <v>0</v>
          </cell>
          <cell r="AR580">
            <v>0</v>
          </cell>
          <cell r="AS580">
            <v>0</v>
          </cell>
          <cell r="AT580">
            <v>0.32939999999999997</v>
          </cell>
          <cell r="AU580">
            <v>3.9894000000000003</v>
          </cell>
          <cell r="AV580">
            <v>40</v>
          </cell>
          <cell r="AW580">
            <v>0</v>
          </cell>
          <cell r="AX580">
            <v>0</v>
          </cell>
        </row>
        <row r="581">
          <cell r="F581">
            <v>1568</v>
          </cell>
          <cell r="G581" t="str">
            <v>51010000255986</v>
          </cell>
          <cell r="H581" t="str">
            <v>Trường Sư phạm</v>
          </cell>
          <cell r="I581" t="str">
            <v>Khoa Ngữ văn</v>
          </cell>
          <cell r="J581" t="str">
            <v>Nữ</v>
          </cell>
          <cell r="K581">
            <v>1986</v>
          </cell>
          <cell r="L581">
            <v>31729</v>
          </cell>
          <cell r="M581">
            <v>36</v>
          </cell>
          <cell r="N581" t="str">
            <v>Kinh</v>
          </cell>
          <cell r="O581">
            <v>40575</v>
          </cell>
          <cell r="P581">
            <v>40969</v>
          </cell>
          <cell r="Q581" t="str">
            <v>Trường Đại học Vinh</v>
          </cell>
          <cell r="R581" t="str">
            <v>BC</v>
          </cell>
          <cell r="S581">
            <v>0</v>
          </cell>
          <cell r="T581">
            <v>0</v>
          </cell>
          <cell r="U581">
            <v>0</v>
          </cell>
          <cell r="V581" t="str">
            <v>V.07.01.03</v>
          </cell>
          <cell r="W581" t="str">
            <v>Giảng viên (hạng III)</v>
          </cell>
          <cell r="X581">
            <v>0</v>
          </cell>
          <cell r="Y581">
            <v>0</v>
          </cell>
          <cell r="Z581" t="str">
            <v>TL ĐTTT</v>
          </cell>
          <cell r="AA581">
            <v>4</v>
          </cell>
          <cell r="AB581">
            <v>0</v>
          </cell>
          <cell r="AC581">
            <v>3.66</v>
          </cell>
          <cell r="AD581">
            <v>0</v>
          </cell>
          <cell r="AE581">
            <v>0</v>
          </cell>
          <cell r="AF581">
            <v>0</v>
          </cell>
          <cell r="AG581">
            <v>0</v>
          </cell>
          <cell r="AH581" t="e">
            <v>#VALUE!</v>
          </cell>
          <cell r="AI581">
            <v>0</v>
          </cell>
          <cell r="AJ581">
            <v>0</v>
          </cell>
          <cell r="AK581">
            <v>0</v>
          </cell>
          <cell r="AL581">
            <v>0</v>
          </cell>
          <cell r="AM581">
            <v>0</v>
          </cell>
          <cell r="AN581">
            <v>0</v>
          </cell>
          <cell r="AO581">
            <v>10</v>
          </cell>
          <cell r="AP581">
            <v>0</v>
          </cell>
          <cell r="AQ581">
            <v>0</v>
          </cell>
          <cell r="AR581">
            <v>0</v>
          </cell>
          <cell r="AS581">
            <v>0</v>
          </cell>
          <cell r="AT581">
            <v>0.36599999999999999</v>
          </cell>
          <cell r="AU581">
            <v>4.0259999999999998</v>
          </cell>
          <cell r="AV581">
            <v>40</v>
          </cell>
          <cell r="AW581">
            <v>0</v>
          </cell>
          <cell r="AX581">
            <v>0</v>
          </cell>
        </row>
        <row r="582">
          <cell r="F582">
            <v>1572</v>
          </cell>
          <cell r="G582" t="str">
            <v>51010000190698</v>
          </cell>
          <cell r="H582" t="str">
            <v>Trường Sư phạm</v>
          </cell>
          <cell r="I582" t="str">
            <v>Khoa Ngữ văn</v>
          </cell>
          <cell r="J582" t="str">
            <v>Nam</v>
          </cell>
          <cell r="K582">
            <v>1957</v>
          </cell>
          <cell r="L582">
            <v>21064</v>
          </cell>
          <cell r="M582">
            <v>65</v>
          </cell>
          <cell r="N582" t="str">
            <v>Kinh</v>
          </cell>
          <cell r="O582">
            <v>28712</v>
          </cell>
          <cell r="P582">
            <v>28712</v>
          </cell>
          <cell r="Q582" t="str">
            <v>Trường Đại học Sư phạm Vinh</v>
          </cell>
          <cell r="R582" t="str">
            <v>BC</v>
          </cell>
          <cell r="S582">
            <v>0</v>
          </cell>
          <cell r="T582">
            <v>0</v>
          </cell>
          <cell r="U582">
            <v>0</v>
          </cell>
          <cell r="V582" t="str">
            <v>V.07.01.01</v>
          </cell>
          <cell r="W582" t="str">
            <v>Giảng viên cao cấp (hạng I)</v>
          </cell>
          <cell r="X582">
            <v>0</v>
          </cell>
          <cell r="Y582">
            <v>0</v>
          </cell>
          <cell r="Z582">
            <v>0</v>
          </cell>
          <cell r="AA582">
            <v>6</v>
          </cell>
          <cell r="AB582">
            <v>0.4</v>
          </cell>
          <cell r="AC582">
            <v>7.64</v>
          </cell>
          <cell r="AD582">
            <v>0</v>
          </cell>
          <cell r="AE582">
            <v>0</v>
          </cell>
          <cell r="AF582">
            <v>0</v>
          </cell>
          <cell r="AG582">
            <v>0</v>
          </cell>
          <cell r="AH582" t="e">
            <v>#VALUE!</v>
          </cell>
          <cell r="AI582">
            <v>0</v>
          </cell>
          <cell r="AJ582">
            <v>0</v>
          </cell>
          <cell r="AK582">
            <v>0</v>
          </cell>
          <cell r="AL582">
            <v>0</v>
          </cell>
          <cell r="AM582">
            <v>0</v>
          </cell>
          <cell r="AN582">
            <v>0</v>
          </cell>
          <cell r="AO582">
            <v>41</v>
          </cell>
          <cell r="AP582">
            <v>0</v>
          </cell>
          <cell r="AQ582">
            <v>0</v>
          </cell>
          <cell r="AR582">
            <v>0</v>
          </cell>
          <cell r="AS582">
            <v>0</v>
          </cell>
          <cell r="AT582">
            <v>3.2963999999999998</v>
          </cell>
          <cell r="AU582">
            <v>11.336399999999999</v>
          </cell>
          <cell r="AV582">
            <v>40</v>
          </cell>
          <cell r="AW582">
            <v>0</v>
          </cell>
          <cell r="AX582">
            <v>0</v>
          </cell>
        </row>
        <row r="583">
          <cell r="F583">
            <v>1562</v>
          </cell>
          <cell r="G583" t="str">
            <v>51010000286108</v>
          </cell>
          <cell r="H583" t="str">
            <v>Trường Sư phạm</v>
          </cell>
          <cell r="I583" t="str">
            <v>Khoa Ngữ văn</v>
          </cell>
          <cell r="J583" t="str">
            <v>Nam</v>
          </cell>
          <cell r="K583">
            <v>1976</v>
          </cell>
          <cell r="L583">
            <v>28009</v>
          </cell>
          <cell r="M583">
            <v>46</v>
          </cell>
          <cell r="N583" t="str">
            <v>Kinh</v>
          </cell>
          <cell r="O583">
            <v>40787</v>
          </cell>
          <cell r="P583" t="str">
            <v xml:space="preserve">  -   -</v>
          </cell>
          <cell r="Q583" t="str">
            <v>Hội LHVHNT Nghệ An</v>
          </cell>
          <cell r="R583" t="str">
            <v>BC</v>
          </cell>
          <cell r="S583">
            <v>0</v>
          </cell>
          <cell r="T583">
            <v>0</v>
          </cell>
          <cell r="U583">
            <v>0</v>
          </cell>
          <cell r="V583" t="str">
            <v>V.07.01.02</v>
          </cell>
          <cell r="W583" t="str">
            <v>Giảng viên chính (hạng II)</v>
          </cell>
          <cell r="X583">
            <v>0</v>
          </cell>
          <cell r="Y583">
            <v>0</v>
          </cell>
          <cell r="Z583">
            <v>0</v>
          </cell>
          <cell r="AA583">
            <v>5</v>
          </cell>
          <cell r="AB583">
            <v>0</v>
          </cell>
          <cell r="AC583">
            <v>4.4000000000000004</v>
          </cell>
          <cell r="AD583">
            <v>0</v>
          </cell>
          <cell r="AE583">
            <v>0</v>
          </cell>
          <cell r="AF583">
            <v>0</v>
          </cell>
          <cell r="AG583">
            <v>0</v>
          </cell>
          <cell r="AH583" t="e">
            <v>#VALUE!</v>
          </cell>
          <cell r="AI583">
            <v>0</v>
          </cell>
          <cell r="AJ583">
            <v>0</v>
          </cell>
          <cell r="AK583">
            <v>0</v>
          </cell>
          <cell r="AL583">
            <v>0</v>
          </cell>
          <cell r="AM583">
            <v>0</v>
          </cell>
          <cell r="AN583">
            <v>0</v>
          </cell>
          <cell r="AO583">
            <v>10</v>
          </cell>
          <cell r="AP583">
            <v>0</v>
          </cell>
          <cell r="AQ583">
            <v>0</v>
          </cell>
          <cell r="AR583">
            <v>0</v>
          </cell>
          <cell r="AS583">
            <v>0</v>
          </cell>
          <cell r="AT583">
            <v>0.44</v>
          </cell>
          <cell r="AU583">
            <v>4.8400000000000007</v>
          </cell>
          <cell r="AV583">
            <v>40</v>
          </cell>
          <cell r="AW583">
            <v>0</v>
          </cell>
          <cell r="AX583">
            <v>0</v>
          </cell>
        </row>
        <row r="584">
          <cell r="F584">
            <v>1550</v>
          </cell>
          <cell r="G584" t="str">
            <v>51010000191451</v>
          </cell>
          <cell r="H584" t="str">
            <v>Trường Sư phạm</v>
          </cell>
          <cell r="I584" t="str">
            <v>Khoa Ngữ văn</v>
          </cell>
          <cell r="J584" t="str">
            <v>Nữ</v>
          </cell>
          <cell r="K584">
            <v>1974</v>
          </cell>
          <cell r="L584">
            <v>27376</v>
          </cell>
          <cell r="M584">
            <v>48</v>
          </cell>
          <cell r="N584" t="str">
            <v>Kinh</v>
          </cell>
          <cell r="O584">
            <v>35400</v>
          </cell>
          <cell r="P584">
            <v>35977</v>
          </cell>
          <cell r="Q584" t="str">
            <v>Trường Đại học Sư phạm Vinh</v>
          </cell>
          <cell r="R584" t="str">
            <v>BC</v>
          </cell>
          <cell r="S584">
            <v>0</v>
          </cell>
          <cell r="T584">
            <v>0</v>
          </cell>
          <cell r="U584">
            <v>0</v>
          </cell>
          <cell r="V584" t="str">
            <v>V.07.01.02</v>
          </cell>
          <cell r="W584" t="str">
            <v>Giảng viên chính (hạng II)</v>
          </cell>
          <cell r="X584">
            <v>0</v>
          </cell>
          <cell r="Y584">
            <v>0</v>
          </cell>
          <cell r="Z584">
            <v>0</v>
          </cell>
          <cell r="AA584">
            <v>5</v>
          </cell>
          <cell r="AB584">
            <v>0</v>
          </cell>
          <cell r="AC584">
            <v>5.42</v>
          </cell>
          <cell r="AD584">
            <v>0</v>
          </cell>
          <cell r="AE584">
            <v>0</v>
          </cell>
          <cell r="AF584">
            <v>0</v>
          </cell>
          <cell r="AG584">
            <v>0</v>
          </cell>
          <cell r="AH584" t="e">
            <v>#VALUE!</v>
          </cell>
          <cell r="AI584">
            <v>0</v>
          </cell>
          <cell r="AJ584">
            <v>0</v>
          </cell>
          <cell r="AK584">
            <v>0</v>
          </cell>
          <cell r="AL584">
            <v>0</v>
          </cell>
          <cell r="AM584">
            <v>0</v>
          </cell>
          <cell r="AN584">
            <v>0</v>
          </cell>
          <cell r="AO584">
            <v>23</v>
          </cell>
          <cell r="AP584">
            <v>0</v>
          </cell>
          <cell r="AQ584">
            <v>0</v>
          </cell>
          <cell r="AR584">
            <v>0</v>
          </cell>
          <cell r="AS584">
            <v>0</v>
          </cell>
          <cell r="AT584">
            <v>1.2465999999999999</v>
          </cell>
          <cell r="AU584">
            <v>6.6665999999999999</v>
          </cell>
          <cell r="AV584">
            <v>40</v>
          </cell>
          <cell r="AW584">
            <v>0</v>
          </cell>
          <cell r="AX584">
            <v>0</v>
          </cell>
        </row>
        <row r="585">
          <cell r="F585">
            <v>1576</v>
          </cell>
          <cell r="G585" t="str">
            <v>51010000189580</v>
          </cell>
          <cell r="H585" t="str">
            <v>Trường Sư phạm</v>
          </cell>
          <cell r="I585" t="str">
            <v>Khoa Ngữ văn</v>
          </cell>
          <cell r="J585" t="str">
            <v>Nữ</v>
          </cell>
          <cell r="K585">
            <v>1976</v>
          </cell>
          <cell r="L585">
            <v>27886</v>
          </cell>
          <cell r="M585">
            <v>46</v>
          </cell>
          <cell r="N585" t="str">
            <v>Kinh</v>
          </cell>
          <cell r="O585">
            <v>37417</v>
          </cell>
          <cell r="P585">
            <v>37708</v>
          </cell>
          <cell r="Q585" t="str">
            <v>Trường Đại học Vinh</v>
          </cell>
          <cell r="R585" t="str">
            <v>BC</v>
          </cell>
          <cell r="S585">
            <v>0</v>
          </cell>
          <cell r="T585">
            <v>0</v>
          </cell>
          <cell r="U585">
            <v>0</v>
          </cell>
          <cell r="V585" t="str">
            <v>V.07.01.02</v>
          </cell>
          <cell r="W585" t="str">
            <v>Giảng viên chính (hạng II)</v>
          </cell>
          <cell r="X585">
            <v>0</v>
          </cell>
          <cell r="Y585" t="str">
            <v>Trưởng khoa</v>
          </cell>
          <cell r="Z585" t="str">
            <v>Bí thư CB</v>
          </cell>
          <cell r="AA585">
            <v>5.5</v>
          </cell>
          <cell r="AB585">
            <v>0.5</v>
          </cell>
          <cell r="AC585">
            <v>4.74</v>
          </cell>
          <cell r="AD585">
            <v>0</v>
          </cell>
          <cell r="AE585">
            <v>0</v>
          </cell>
          <cell r="AF585">
            <v>0</v>
          </cell>
          <cell r="AG585">
            <v>0</v>
          </cell>
          <cell r="AH585" t="e">
            <v>#VALUE!</v>
          </cell>
          <cell r="AI585">
            <v>0</v>
          </cell>
          <cell r="AJ585">
            <v>0</v>
          </cell>
          <cell r="AK585">
            <v>0</v>
          </cell>
          <cell r="AL585">
            <v>0</v>
          </cell>
          <cell r="AM585">
            <v>0</v>
          </cell>
          <cell r="AN585">
            <v>0</v>
          </cell>
          <cell r="AO585">
            <v>18</v>
          </cell>
          <cell r="AP585">
            <v>19</v>
          </cell>
          <cell r="AQ585" t="str">
            <v>1678/QĐ-ĐHV</v>
          </cell>
          <cell r="AR585">
            <v>44722</v>
          </cell>
          <cell r="AS585">
            <v>44713</v>
          </cell>
          <cell r="AT585">
            <v>0.94320000000000004</v>
          </cell>
          <cell r="AU585">
            <v>6.1832000000000003</v>
          </cell>
          <cell r="AV585">
            <v>40</v>
          </cell>
          <cell r="AW585">
            <v>0</v>
          </cell>
          <cell r="AX585">
            <v>0</v>
          </cell>
        </row>
        <row r="586">
          <cell r="F586">
            <v>2583</v>
          </cell>
          <cell r="G586" t="str">
            <v>51010001498951</v>
          </cell>
          <cell r="H586" t="str">
            <v>Trường Sư phạm</v>
          </cell>
          <cell r="I586" t="str">
            <v>Khoa Ngữ văn</v>
          </cell>
          <cell r="J586" t="str">
            <v>Nữ</v>
          </cell>
          <cell r="K586">
            <v>1981</v>
          </cell>
          <cell r="L586">
            <v>29778</v>
          </cell>
          <cell r="M586">
            <v>41</v>
          </cell>
          <cell r="N586" t="str">
            <v>Kinh</v>
          </cell>
          <cell r="O586">
            <v>43405</v>
          </cell>
          <cell r="P586">
            <v>0</v>
          </cell>
          <cell r="Q586">
            <v>0</v>
          </cell>
          <cell r="R586" t="str">
            <v>BC</v>
          </cell>
          <cell r="S586">
            <v>0</v>
          </cell>
          <cell r="T586">
            <v>0</v>
          </cell>
          <cell r="U586">
            <v>0</v>
          </cell>
          <cell r="V586" t="str">
            <v>V.07.01.03</v>
          </cell>
          <cell r="W586" t="str">
            <v>Giảng viên (hạng III)</v>
          </cell>
          <cell r="X586">
            <v>0</v>
          </cell>
          <cell r="Y586">
            <v>0</v>
          </cell>
          <cell r="Z586">
            <v>0</v>
          </cell>
          <cell r="AA586">
            <v>4</v>
          </cell>
          <cell r="AB586">
            <v>0</v>
          </cell>
          <cell r="AC586">
            <v>3.99</v>
          </cell>
          <cell r="AD586">
            <v>0</v>
          </cell>
          <cell r="AE586">
            <v>0</v>
          </cell>
          <cell r="AF586">
            <v>0</v>
          </cell>
          <cell r="AG586">
            <v>0</v>
          </cell>
          <cell r="AH586" t="e">
            <v>#VALUE!</v>
          </cell>
          <cell r="AI586">
            <v>0</v>
          </cell>
          <cell r="AJ586">
            <v>0</v>
          </cell>
          <cell r="AK586">
            <v>0</v>
          </cell>
          <cell r="AL586">
            <v>0</v>
          </cell>
          <cell r="AM586">
            <v>0</v>
          </cell>
          <cell r="AN586">
            <v>0</v>
          </cell>
          <cell r="AO586">
            <v>16</v>
          </cell>
          <cell r="AP586">
            <v>0</v>
          </cell>
          <cell r="AQ586">
            <v>0</v>
          </cell>
          <cell r="AR586">
            <v>0</v>
          </cell>
          <cell r="AS586">
            <v>0</v>
          </cell>
          <cell r="AT586">
            <v>0.63840000000000008</v>
          </cell>
          <cell r="AU586">
            <v>4.6284000000000001</v>
          </cell>
          <cell r="AV586">
            <v>40</v>
          </cell>
          <cell r="AW586">
            <v>0</v>
          </cell>
          <cell r="AX586">
            <v>0</v>
          </cell>
        </row>
        <row r="587">
          <cell r="F587">
            <v>1563</v>
          </cell>
          <cell r="G587" t="str">
            <v>51010000191017</v>
          </cell>
          <cell r="H587" t="str">
            <v>Trường Sư phạm</v>
          </cell>
          <cell r="I587" t="str">
            <v>Khoa Ngữ văn</v>
          </cell>
          <cell r="J587" t="str">
            <v>Nữ</v>
          </cell>
          <cell r="K587">
            <v>1983</v>
          </cell>
          <cell r="L587">
            <v>30346</v>
          </cell>
          <cell r="M587">
            <v>39</v>
          </cell>
          <cell r="N587" t="str">
            <v>Kinh</v>
          </cell>
          <cell r="O587">
            <v>39661</v>
          </cell>
          <cell r="P587">
            <v>40360</v>
          </cell>
          <cell r="Q587" t="str">
            <v>Trường Đại học Vinh</v>
          </cell>
          <cell r="R587" t="str">
            <v>BC</v>
          </cell>
          <cell r="S587">
            <v>0</v>
          </cell>
          <cell r="T587">
            <v>0</v>
          </cell>
          <cell r="U587">
            <v>0</v>
          </cell>
          <cell r="V587" t="str">
            <v>V.07.01.03</v>
          </cell>
          <cell r="W587" t="str">
            <v>Giảng viên (hạng III)</v>
          </cell>
          <cell r="X587">
            <v>0</v>
          </cell>
          <cell r="Y587">
            <v>0</v>
          </cell>
          <cell r="Z587">
            <v>0</v>
          </cell>
          <cell r="AA587">
            <v>4</v>
          </cell>
          <cell r="AB587">
            <v>0</v>
          </cell>
          <cell r="AC587">
            <v>3.66</v>
          </cell>
          <cell r="AD587">
            <v>0</v>
          </cell>
          <cell r="AE587">
            <v>0</v>
          </cell>
          <cell r="AF587">
            <v>0</v>
          </cell>
          <cell r="AG587">
            <v>0</v>
          </cell>
          <cell r="AH587" t="e">
            <v>#VALUE!</v>
          </cell>
          <cell r="AI587">
            <v>0</v>
          </cell>
          <cell r="AJ587">
            <v>0</v>
          </cell>
          <cell r="AK587">
            <v>0</v>
          </cell>
          <cell r="AL587">
            <v>0</v>
          </cell>
          <cell r="AM587">
            <v>0</v>
          </cell>
          <cell r="AN587">
            <v>0</v>
          </cell>
          <cell r="AO587">
            <v>12</v>
          </cell>
          <cell r="AP587">
            <v>0</v>
          </cell>
          <cell r="AQ587">
            <v>0</v>
          </cell>
          <cell r="AR587">
            <v>0</v>
          </cell>
          <cell r="AS587">
            <v>0</v>
          </cell>
          <cell r="AT587">
            <v>0.43920000000000003</v>
          </cell>
          <cell r="AU587">
            <v>4.0991999999999997</v>
          </cell>
          <cell r="AV587">
            <v>40</v>
          </cell>
          <cell r="AW587">
            <v>0</v>
          </cell>
          <cell r="AX587">
            <v>0</v>
          </cell>
        </row>
        <row r="588">
          <cell r="F588">
            <v>1556</v>
          </cell>
          <cell r="G588" t="str">
            <v>51010000189605</v>
          </cell>
          <cell r="H588" t="str">
            <v>Trường Sư phạm</v>
          </cell>
          <cell r="I588" t="str">
            <v>Khoa Ngữ văn</v>
          </cell>
          <cell r="J588" t="str">
            <v>Nữ</v>
          </cell>
          <cell r="K588">
            <v>1976</v>
          </cell>
          <cell r="L588">
            <v>27933</v>
          </cell>
          <cell r="M588">
            <v>46</v>
          </cell>
          <cell r="N588" t="str">
            <v>Kinh</v>
          </cell>
          <cell r="O588">
            <v>36161</v>
          </cell>
          <cell r="P588">
            <v>36161</v>
          </cell>
          <cell r="Q588" t="str">
            <v>Trường Đại học Sư phạm Vinh</v>
          </cell>
          <cell r="R588" t="str">
            <v>BC</v>
          </cell>
          <cell r="S588">
            <v>0</v>
          </cell>
          <cell r="T588">
            <v>0</v>
          </cell>
          <cell r="U588">
            <v>0</v>
          </cell>
          <cell r="V588" t="str">
            <v>V.07.01.03</v>
          </cell>
          <cell r="W588" t="str">
            <v>Giảng viên (hạng III)</v>
          </cell>
          <cell r="X588">
            <v>0</v>
          </cell>
          <cell r="Y588">
            <v>0</v>
          </cell>
          <cell r="Z588" t="str">
            <v>Chủ nhiệm lớp</v>
          </cell>
          <cell r="AA588">
            <v>4</v>
          </cell>
          <cell r="AB588">
            <v>0</v>
          </cell>
          <cell r="AC588">
            <v>4.6500000000000004</v>
          </cell>
          <cell r="AD588">
            <v>0</v>
          </cell>
          <cell r="AE588">
            <v>0</v>
          </cell>
          <cell r="AF588">
            <v>0</v>
          </cell>
          <cell r="AG588">
            <v>0</v>
          </cell>
          <cell r="AH588" t="e">
            <v>#VALUE!</v>
          </cell>
          <cell r="AI588">
            <v>0</v>
          </cell>
          <cell r="AJ588">
            <v>0</v>
          </cell>
          <cell r="AK588">
            <v>0</v>
          </cell>
          <cell r="AL588">
            <v>0</v>
          </cell>
          <cell r="AM588">
            <v>0</v>
          </cell>
          <cell r="AN588">
            <v>0</v>
          </cell>
          <cell r="AO588">
            <v>22</v>
          </cell>
          <cell r="AP588">
            <v>0</v>
          </cell>
          <cell r="AQ588">
            <v>0</v>
          </cell>
          <cell r="AR588">
            <v>0</v>
          </cell>
          <cell r="AS588">
            <v>0</v>
          </cell>
          <cell r="AT588">
            <v>1.0230000000000001</v>
          </cell>
          <cell r="AU588">
            <v>5.673</v>
          </cell>
          <cell r="AV588">
            <v>40</v>
          </cell>
          <cell r="AW588">
            <v>0</v>
          </cell>
          <cell r="AX588">
            <v>0</v>
          </cell>
        </row>
        <row r="589">
          <cell r="F589">
            <v>2029</v>
          </cell>
          <cell r="G589" t="str">
            <v>51010000329711</v>
          </cell>
          <cell r="H589" t="str">
            <v>Trường Sư phạm</v>
          </cell>
          <cell r="I589" t="str">
            <v>Khoa Ngữ văn</v>
          </cell>
          <cell r="J589" t="str">
            <v>Nữ</v>
          </cell>
          <cell r="K589">
            <v>1987</v>
          </cell>
          <cell r="L589">
            <v>32087</v>
          </cell>
          <cell r="M589">
            <v>35</v>
          </cell>
          <cell r="N589" t="str">
            <v>Kinh</v>
          </cell>
          <cell r="O589">
            <v>41061</v>
          </cell>
          <cell r="P589" t="str">
            <v xml:space="preserve">  -   -</v>
          </cell>
          <cell r="Q589">
            <v>0</v>
          </cell>
          <cell r="R589" t="str">
            <v>BC</v>
          </cell>
          <cell r="S589">
            <v>0</v>
          </cell>
          <cell r="T589">
            <v>0</v>
          </cell>
          <cell r="U589">
            <v>0</v>
          </cell>
          <cell r="V589" t="str">
            <v>V.07.01.03</v>
          </cell>
          <cell r="W589" t="str">
            <v>Giảng viên (hạng III)</v>
          </cell>
          <cell r="X589">
            <v>0</v>
          </cell>
          <cell r="Y589">
            <v>0</v>
          </cell>
          <cell r="Z589" t="str">
            <v>TLĐT</v>
          </cell>
          <cell r="AA589">
            <v>4</v>
          </cell>
          <cell r="AB589">
            <v>0</v>
          </cell>
          <cell r="AC589">
            <v>3.33</v>
          </cell>
          <cell r="AD589">
            <v>0</v>
          </cell>
          <cell r="AE589">
            <v>0</v>
          </cell>
          <cell r="AF589">
            <v>0</v>
          </cell>
          <cell r="AG589">
            <v>0</v>
          </cell>
          <cell r="AH589" t="e">
            <v>#VALUE!</v>
          </cell>
          <cell r="AI589">
            <v>0</v>
          </cell>
          <cell r="AJ589">
            <v>0</v>
          </cell>
          <cell r="AK589">
            <v>0</v>
          </cell>
          <cell r="AL589">
            <v>0</v>
          </cell>
          <cell r="AM589">
            <v>0</v>
          </cell>
          <cell r="AN589">
            <v>0</v>
          </cell>
          <cell r="AO589">
            <v>8</v>
          </cell>
          <cell r="AP589">
            <v>9</v>
          </cell>
          <cell r="AQ589" t="str">
            <v>1678/QĐ-ĐHV</v>
          </cell>
          <cell r="AR589">
            <v>44723</v>
          </cell>
          <cell r="AS589">
            <v>44713</v>
          </cell>
          <cell r="AT589">
            <v>0.26640000000000003</v>
          </cell>
          <cell r="AU589">
            <v>3.5964</v>
          </cell>
          <cell r="AV589">
            <v>40</v>
          </cell>
          <cell r="AW589">
            <v>0</v>
          </cell>
          <cell r="AX589">
            <v>0</v>
          </cell>
        </row>
        <row r="590">
          <cell r="F590">
            <v>1577</v>
          </cell>
          <cell r="G590" t="str">
            <v>51010000224755</v>
          </cell>
          <cell r="H590" t="str">
            <v>Trường Sư phạm</v>
          </cell>
          <cell r="I590" t="str">
            <v>Khoa Ngữ văn</v>
          </cell>
          <cell r="J590" t="str">
            <v>Nữ</v>
          </cell>
          <cell r="K590">
            <v>1984</v>
          </cell>
          <cell r="L590">
            <v>30934</v>
          </cell>
          <cell r="M590">
            <v>38</v>
          </cell>
          <cell r="N590" t="str">
            <v>Kinh</v>
          </cell>
          <cell r="O590">
            <v>40330</v>
          </cell>
          <cell r="P590">
            <v>40969</v>
          </cell>
          <cell r="Q590" t="str">
            <v>Trường Đại học Vinh</v>
          </cell>
          <cell r="R590" t="str">
            <v>BC</v>
          </cell>
          <cell r="S590">
            <v>0</v>
          </cell>
          <cell r="T590">
            <v>0</v>
          </cell>
          <cell r="U590">
            <v>0</v>
          </cell>
          <cell r="V590" t="str">
            <v>V.07.01.03</v>
          </cell>
          <cell r="W590" t="str">
            <v>Giảng viên (hạng III)</v>
          </cell>
          <cell r="X590">
            <v>0</v>
          </cell>
          <cell r="Y590">
            <v>0</v>
          </cell>
          <cell r="Z590">
            <v>0</v>
          </cell>
          <cell r="AA590">
            <v>4</v>
          </cell>
          <cell r="AB590">
            <v>0</v>
          </cell>
          <cell r="AC590">
            <v>3.66</v>
          </cell>
          <cell r="AD590">
            <v>0</v>
          </cell>
          <cell r="AE590">
            <v>0</v>
          </cell>
          <cell r="AF590">
            <v>0</v>
          </cell>
          <cell r="AG590">
            <v>0</v>
          </cell>
          <cell r="AH590" t="e">
            <v>#VALUE!</v>
          </cell>
          <cell r="AI590">
            <v>0</v>
          </cell>
          <cell r="AJ590">
            <v>0</v>
          </cell>
          <cell r="AK590">
            <v>0</v>
          </cell>
          <cell r="AL590">
            <v>0</v>
          </cell>
          <cell r="AM590">
            <v>0</v>
          </cell>
          <cell r="AN590">
            <v>0</v>
          </cell>
          <cell r="AO590">
            <v>10</v>
          </cell>
          <cell r="AP590">
            <v>11</v>
          </cell>
          <cell r="AQ590" t="str">
            <v>1678/QĐ-ĐHV</v>
          </cell>
          <cell r="AR590">
            <v>44713</v>
          </cell>
          <cell r="AS590">
            <v>44713</v>
          </cell>
          <cell r="AT590">
            <v>0.36599999999999999</v>
          </cell>
          <cell r="AU590">
            <v>4.0259999999999998</v>
          </cell>
          <cell r="AV590">
            <v>40</v>
          </cell>
          <cell r="AW590">
            <v>0</v>
          </cell>
          <cell r="AX590">
            <v>0</v>
          </cell>
        </row>
        <row r="591">
          <cell r="F591">
            <v>1557</v>
          </cell>
          <cell r="G591" t="str">
            <v>51010000189623</v>
          </cell>
          <cell r="H591" t="str">
            <v>Trường Sư phạm</v>
          </cell>
          <cell r="I591" t="str">
            <v>Khoa Ngữ văn</v>
          </cell>
          <cell r="J591" t="str">
            <v>Nữ</v>
          </cell>
          <cell r="K591">
            <v>1979</v>
          </cell>
          <cell r="L591">
            <v>29089</v>
          </cell>
          <cell r="M591">
            <v>43</v>
          </cell>
          <cell r="N591" t="str">
            <v>Kinh</v>
          </cell>
          <cell r="O591">
            <v>38322</v>
          </cell>
          <cell r="P591">
            <v>38924</v>
          </cell>
          <cell r="Q591" t="str">
            <v>Trường Đại học Vinh</v>
          </cell>
          <cell r="R591" t="str">
            <v>BC</v>
          </cell>
          <cell r="S591">
            <v>0</v>
          </cell>
          <cell r="T591">
            <v>0</v>
          </cell>
          <cell r="U591">
            <v>0</v>
          </cell>
          <cell r="V591" t="str">
            <v>V.07.01.02</v>
          </cell>
          <cell r="W591" t="str">
            <v>Giảng viên chính (hạng II)</v>
          </cell>
          <cell r="X591">
            <v>0</v>
          </cell>
          <cell r="Y591" t="str">
            <v>Phó Trưởng khoa</v>
          </cell>
          <cell r="Z591" t="str">
            <v>Phó Bí thư CB + Chủ tịch CĐBP</v>
          </cell>
          <cell r="AA591">
            <v>5</v>
          </cell>
          <cell r="AB591">
            <v>0.4</v>
          </cell>
          <cell r="AC591">
            <v>4.74</v>
          </cell>
          <cell r="AD591">
            <v>0</v>
          </cell>
          <cell r="AE591">
            <v>0</v>
          </cell>
          <cell r="AF591">
            <v>0</v>
          </cell>
          <cell r="AG591">
            <v>0</v>
          </cell>
          <cell r="AH591" t="e">
            <v>#VALUE!</v>
          </cell>
          <cell r="AI591">
            <v>0</v>
          </cell>
          <cell r="AJ591">
            <v>0</v>
          </cell>
          <cell r="AK591">
            <v>0</v>
          </cell>
          <cell r="AL591">
            <v>0</v>
          </cell>
          <cell r="AM591">
            <v>0</v>
          </cell>
          <cell r="AN591">
            <v>0</v>
          </cell>
          <cell r="AO591">
            <v>16</v>
          </cell>
          <cell r="AP591">
            <v>0</v>
          </cell>
          <cell r="AQ591">
            <v>0</v>
          </cell>
          <cell r="AR591">
            <v>0</v>
          </cell>
          <cell r="AS591">
            <v>0</v>
          </cell>
          <cell r="AT591">
            <v>0.82240000000000013</v>
          </cell>
          <cell r="AU591">
            <v>5.9624000000000006</v>
          </cell>
          <cell r="AV591">
            <v>40</v>
          </cell>
          <cell r="AW591">
            <v>0</v>
          </cell>
          <cell r="AX591">
            <v>0</v>
          </cell>
        </row>
        <row r="592">
          <cell r="F592">
            <v>1567</v>
          </cell>
          <cell r="G592" t="str">
            <v>51010000191275</v>
          </cell>
          <cell r="H592" t="str">
            <v>Trường Sư phạm</v>
          </cell>
          <cell r="I592" t="str">
            <v>Khoa Ngữ văn</v>
          </cell>
          <cell r="J592" t="str">
            <v>Nữ</v>
          </cell>
          <cell r="K592">
            <v>1982</v>
          </cell>
          <cell r="L592">
            <v>30145</v>
          </cell>
          <cell r="M592">
            <v>40</v>
          </cell>
          <cell r="N592" t="str">
            <v>Kinh</v>
          </cell>
          <cell r="O592">
            <v>38169</v>
          </cell>
          <cell r="P592">
            <v>39448</v>
          </cell>
          <cell r="Q592" t="str">
            <v>Trường Đại học Vinh</v>
          </cell>
          <cell r="R592" t="str">
            <v>BC</v>
          </cell>
          <cell r="S592">
            <v>0</v>
          </cell>
          <cell r="T592">
            <v>0</v>
          </cell>
          <cell r="U592">
            <v>0</v>
          </cell>
          <cell r="V592" t="str">
            <v>V.07.01.02</v>
          </cell>
          <cell r="W592" t="str">
            <v>Giảng viên chính (hạng II)</v>
          </cell>
          <cell r="X592">
            <v>0</v>
          </cell>
          <cell r="Y592">
            <v>0</v>
          </cell>
          <cell r="Z592">
            <v>0</v>
          </cell>
          <cell r="AA592">
            <v>5</v>
          </cell>
          <cell r="AB592">
            <v>0</v>
          </cell>
          <cell r="AC592">
            <v>4.74</v>
          </cell>
          <cell r="AD592">
            <v>0</v>
          </cell>
          <cell r="AE592">
            <v>0</v>
          </cell>
          <cell r="AF592">
            <v>0</v>
          </cell>
          <cell r="AG592">
            <v>0</v>
          </cell>
          <cell r="AH592" t="e">
            <v>#VALUE!</v>
          </cell>
          <cell r="AI592">
            <v>0</v>
          </cell>
          <cell r="AJ592">
            <v>0</v>
          </cell>
          <cell r="AK592">
            <v>0</v>
          </cell>
          <cell r="AL592">
            <v>0</v>
          </cell>
          <cell r="AM592">
            <v>0</v>
          </cell>
          <cell r="AN592">
            <v>0</v>
          </cell>
          <cell r="AO592">
            <v>13</v>
          </cell>
          <cell r="AP592">
            <v>14</v>
          </cell>
          <cell r="AQ592" t="str">
            <v>1678/QĐ-ĐHV</v>
          </cell>
          <cell r="AR592">
            <v>44652</v>
          </cell>
          <cell r="AS592">
            <v>44652</v>
          </cell>
          <cell r="AT592">
            <v>0.61620000000000008</v>
          </cell>
          <cell r="AU592">
            <v>5.3562000000000003</v>
          </cell>
          <cell r="AV592">
            <v>40</v>
          </cell>
          <cell r="AW592">
            <v>0</v>
          </cell>
          <cell r="AX592">
            <v>0</v>
          </cell>
        </row>
        <row r="593">
          <cell r="F593">
            <v>1559</v>
          </cell>
          <cell r="G593" t="str">
            <v>51010000189632</v>
          </cell>
          <cell r="H593" t="str">
            <v>Trường Sư phạm</v>
          </cell>
          <cell r="I593" t="str">
            <v>Khoa Ngữ văn</v>
          </cell>
          <cell r="J593" t="str">
            <v>Nữ</v>
          </cell>
          <cell r="K593">
            <v>1982</v>
          </cell>
          <cell r="L593">
            <v>30224</v>
          </cell>
          <cell r="M593">
            <v>40</v>
          </cell>
          <cell r="N593" t="str">
            <v>Kinh</v>
          </cell>
          <cell r="O593">
            <v>39661</v>
          </cell>
          <cell r="P593">
            <v>40360</v>
          </cell>
          <cell r="Q593" t="str">
            <v>Trường Đại học Vinh</v>
          </cell>
          <cell r="R593" t="str">
            <v>BC</v>
          </cell>
          <cell r="S593">
            <v>0</v>
          </cell>
          <cell r="T593">
            <v>0</v>
          </cell>
          <cell r="U593">
            <v>0</v>
          </cell>
          <cell r="V593" t="str">
            <v>V.07.01.02</v>
          </cell>
          <cell r="W593" t="str">
            <v>Giảng viên chính (hạng II)</v>
          </cell>
          <cell r="X593">
            <v>0</v>
          </cell>
          <cell r="Y593">
            <v>0</v>
          </cell>
          <cell r="Z593">
            <v>0</v>
          </cell>
          <cell r="AA593">
            <v>5</v>
          </cell>
          <cell r="AB593">
            <v>0</v>
          </cell>
          <cell r="AC593">
            <v>4.4000000000000004</v>
          </cell>
          <cell r="AD593">
            <v>0</v>
          </cell>
          <cell r="AE593">
            <v>0</v>
          </cell>
          <cell r="AF593">
            <v>0</v>
          </cell>
          <cell r="AG593">
            <v>0</v>
          </cell>
          <cell r="AH593" t="e">
            <v>#VALUE!</v>
          </cell>
          <cell r="AI593">
            <v>0</v>
          </cell>
          <cell r="AJ593">
            <v>0</v>
          </cell>
          <cell r="AK593">
            <v>0</v>
          </cell>
          <cell r="AL593">
            <v>0</v>
          </cell>
          <cell r="AM593">
            <v>0</v>
          </cell>
          <cell r="AN593">
            <v>0</v>
          </cell>
          <cell r="AO593">
            <v>12</v>
          </cell>
          <cell r="AP593">
            <v>0</v>
          </cell>
          <cell r="AQ593">
            <v>0</v>
          </cell>
          <cell r="AR593">
            <v>0</v>
          </cell>
          <cell r="AS593">
            <v>0</v>
          </cell>
          <cell r="AT593">
            <v>0.52800000000000002</v>
          </cell>
          <cell r="AU593">
            <v>4.9280000000000008</v>
          </cell>
          <cell r="AV593">
            <v>40</v>
          </cell>
          <cell r="AW593">
            <v>0</v>
          </cell>
          <cell r="AX593">
            <v>0</v>
          </cell>
        </row>
        <row r="594">
          <cell r="F594">
            <v>2056</v>
          </cell>
          <cell r="G594" t="str">
            <v>51010000449929</v>
          </cell>
          <cell r="H594" t="str">
            <v>Trường Sư phạm</v>
          </cell>
          <cell r="I594" t="str">
            <v>Khoa Ngữ văn</v>
          </cell>
          <cell r="J594" t="str">
            <v>Nữ</v>
          </cell>
          <cell r="K594">
            <v>1987</v>
          </cell>
          <cell r="L594">
            <v>32126</v>
          </cell>
          <cell r="M594">
            <v>35</v>
          </cell>
          <cell r="N594" t="str">
            <v>Kinh</v>
          </cell>
          <cell r="O594">
            <v>0</v>
          </cell>
          <cell r="P594">
            <v>0</v>
          </cell>
          <cell r="Q594">
            <v>0</v>
          </cell>
          <cell r="R594" t="str">
            <v>BC</v>
          </cell>
          <cell r="S594">
            <v>0</v>
          </cell>
          <cell r="T594">
            <v>0</v>
          </cell>
          <cell r="U594">
            <v>0</v>
          </cell>
          <cell r="V594" t="str">
            <v>V.07.01.03</v>
          </cell>
          <cell r="W594" t="str">
            <v>Giảng viên (hạng III)</v>
          </cell>
          <cell r="X594">
            <v>0</v>
          </cell>
          <cell r="Y594">
            <v>0</v>
          </cell>
          <cell r="Z594">
            <v>0</v>
          </cell>
          <cell r="AA594">
            <v>4</v>
          </cell>
          <cell r="AB594">
            <v>0</v>
          </cell>
          <cell r="AC594">
            <v>3.33</v>
          </cell>
          <cell r="AD594">
            <v>0</v>
          </cell>
          <cell r="AE594">
            <v>0</v>
          </cell>
          <cell r="AF594">
            <v>0</v>
          </cell>
          <cell r="AG594">
            <v>0</v>
          </cell>
          <cell r="AH594" t="e">
            <v>#VALUE!</v>
          </cell>
          <cell r="AI594">
            <v>0</v>
          </cell>
          <cell r="AJ594">
            <v>0</v>
          </cell>
          <cell r="AK594">
            <v>0</v>
          </cell>
          <cell r="AL594">
            <v>0</v>
          </cell>
          <cell r="AM594">
            <v>0</v>
          </cell>
          <cell r="AN594">
            <v>0</v>
          </cell>
          <cell r="AO594">
            <v>7</v>
          </cell>
          <cell r="AP594">
            <v>8</v>
          </cell>
          <cell r="AQ594" t="str">
            <v>1678/QĐ-ĐHV</v>
          </cell>
          <cell r="AR594">
            <v>44682</v>
          </cell>
          <cell r="AS594">
            <v>44682</v>
          </cell>
          <cell r="AT594">
            <v>0.23310000000000003</v>
          </cell>
          <cell r="AU594">
            <v>3.5630999999999999</v>
          </cell>
          <cell r="AV594">
            <v>40</v>
          </cell>
          <cell r="AW594">
            <v>0</v>
          </cell>
          <cell r="AX594">
            <v>0</v>
          </cell>
        </row>
        <row r="595">
          <cell r="F595">
            <v>2627</v>
          </cell>
          <cell r="G595" t="str">
            <v>51010000524862</v>
          </cell>
          <cell r="H595" t="str">
            <v>Trường Sư phạm</v>
          </cell>
          <cell r="I595" t="str">
            <v>Khoa Ngữ văn</v>
          </cell>
          <cell r="J595" t="str">
            <v>Nữ</v>
          </cell>
          <cell r="K595">
            <v>1985</v>
          </cell>
          <cell r="L595">
            <v>31140</v>
          </cell>
          <cell r="M595">
            <v>37</v>
          </cell>
          <cell r="N595" t="str">
            <v>Kinh</v>
          </cell>
          <cell r="O595">
            <v>43966</v>
          </cell>
          <cell r="P595">
            <v>43966</v>
          </cell>
          <cell r="Q595" t="str">
            <v>Trường Đại học Vinh</v>
          </cell>
          <cell r="R595" t="str">
            <v>BC</v>
          </cell>
          <cell r="S595">
            <v>0</v>
          </cell>
          <cell r="T595">
            <v>0</v>
          </cell>
          <cell r="U595">
            <v>0</v>
          </cell>
          <cell r="V595" t="str">
            <v>V.07.01.03</v>
          </cell>
          <cell r="W595" t="str">
            <v>Giảng viên (hạng III)</v>
          </cell>
          <cell r="X595">
            <v>0</v>
          </cell>
          <cell r="Y595">
            <v>0</v>
          </cell>
          <cell r="Z595" t="str">
            <v>CVHT</v>
          </cell>
          <cell r="AA595">
            <v>4</v>
          </cell>
          <cell r="AB595">
            <v>0</v>
          </cell>
          <cell r="AC595">
            <v>3.66</v>
          </cell>
          <cell r="AD595">
            <v>0</v>
          </cell>
          <cell r="AE595">
            <v>0</v>
          </cell>
          <cell r="AF595">
            <v>0</v>
          </cell>
          <cell r="AG595">
            <v>0</v>
          </cell>
          <cell r="AH595" t="e">
            <v>#VALUE!</v>
          </cell>
          <cell r="AI595">
            <v>0</v>
          </cell>
          <cell r="AJ595">
            <v>0</v>
          </cell>
          <cell r="AK595">
            <v>0</v>
          </cell>
          <cell r="AL595">
            <v>0</v>
          </cell>
          <cell r="AM595">
            <v>0</v>
          </cell>
          <cell r="AN595">
            <v>0</v>
          </cell>
          <cell r="AO595">
            <v>10</v>
          </cell>
          <cell r="AP595">
            <v>0</v>
          </cell>
          <cell r="AQ595">
            <v>0</v>
          </cell>
          <cell r="AR595">
            <v>0</v>
          </cell>
          <cell r="AS595">
            <v>0</v>
          </cell>
          <cell r="AT595">
            <v>0.36599999999999999</v>
          </cell>
          <cell r="AU595">
            <v>4.0259999999999998</v>
          </cell>
          <cell r="AV595">
            <v>40</v>
          </cell>
          <cell r="AW595">
            <v>0</v>
          </cell>
          <cell r="AX595">
            <v>0</v>
          </cell>
        </row>
        <row r="596">
          <cell r="F596">
            <v>1452</v>
          </cell>
          <cell r="G596" t="str">
            <v>51010000192393</v>
          </cell>
          <cell r="H596" t="str">
            <v>Trường Sư phạm</v>
          </cell>
          <cell r="I596" t="str">
            <v>Khoa Sinh học</v>
          </cell>
          <cell r="J596" t="str">
            <v>Nữ</v>
          </cell>
          <cell r="K596">
            <v>1975</v>
          </cell>
          <cell r="L596">
            <v>27572</v>
          </cell>
          <cell r="M596">
            <v>47</v>
          </cell>
          <cell r="N596" t="str">
            <v>Kinh</v>
          </cell>
          <cell r="O596">
            <v>37544</v>
          </cell>
          <cell r="P596">
            <v>37708</v>
          </cell>
          <cell r="Q596" t="str">
            <v>Trường Đại học Vinh</v>
          </cell>
          <cell r="R596" t="str">
            <v>BC</v>
          </cell>
          <cell r="S596">
            <v>0</v>
          </cell>
          <cell r="T596">
            <v>0</v>
          </cell>
          <cell r="U596">
            <v>0</v>
          </cell>
          <cell r="V596" t="str">
            <v>V.07.01.02</v>
          </cell>
          <cell r="W596" t="str">
            <v>Giảng viên chính (hạng II)</v>
          </cell>
          <cell r="X596">
            <v>0</v>
          </cell>
          <cell r="Y596">
            <v>0</v>
          </cell>
          <cell r="Z596" t="str">
            <v>Chủ tịch CĐBP</v>
          </cell>
          <cell r="AA596">
            <v>5</v>
          </cell>
          <cell r="AB596">
            <v>0</v>
          </cell>
          <cell r="AC596">
            <v>4.74</v>
          </cell>
          <cell r="AD596">
            <v>0</v>
          </cell>
          <cell r="AE596">
            <v>0</v>
          </cell>
          <cell r="AF596">
            <v>0</v>
          </cell>
          <cell r="AG596">
            <v>0</v>
          </cell>
          <cell r="AH596" t="e">
            <v>#VALUE!</v>
          </cell>
          <cell r="AI596">
            <v>0</v>
          </cell>
          <cell r="AJ596">
            <v>0</v>
          </cell>
          <cell r="AK596">
            <v>0</v>
          </cell>
          <cell r="AL596">
            <v>0</v>
          </cell>
          <cell r="AM596">
            <v>0</v>
          </cell>
          <cell r="AN596">
            <v>0</v>
          </cell>
          <cell r="AO596">
            <v>18</v>
          </cell>
          <cell r="AP596">
            <v>0</v>
          </cell>
          <cell r="AQ596">
            <v>0</v>
          </cell>
          <cell r="AR596">
            <v>0</v>
          </cell>
          <cell r="AS596">
            <v>0</v>
          </cell>
          <cell r="AT596">
            <v>0.85320000000000007</v>
          </cell>
          <cell r="AU596">
            <v>5.5932000000000004</v>
          </cell>
          <cell r="AV596">
            <v>40</v>
          </cell>
          <cell r="AW596">
            <v>0</v>
          </cell>
          <cell r="AX596">
            <v>0</v>
          </cell>
        </row>
        <row r="597">
          <cell r="F597">
            <v>1926</v>
          </cell>
          <cell r="G597" t="str">
            <v>51010000191965</v>
          </cell>
          <cell r="H597" t="str">
            <v>Trường Sư phạm</v>
          </cell>
          <cell r="I597" t="str">
            <v>Khoa Sinh học</v>
          </cell>
          <cell r="J597" t="str">
            <v>Nam</v>
          </cell>
          <cell r="K597">
            <v>1976</v>
          </cell>
          <cell r="L597">
            <v>28004</v>
          </cell>
          <cell r="M597">
            <v>46</v>
          </cell>
          <cell r="N597" t="str">
            <v>Kinh</v>
          </cell>
          <cell r="O597">
            <v>37544</v>
          </cell>
          <cell r="P597">
            <v>38587</v>
          </cell>
          <cell r="Q597" t="str">
            <v>Bộ đội</v>
          </cell>
          <cell r="R597" t="str">
            <v>BC</v>
          </cell>
          <cell r="S597">
            <v>0</v>
          </cell>
          <cell r="T597">
            <v>0</v>
          </cell>
          <cell r="U597">
            <v>0</v>
          </cell>
          <cell r="V597" t="str">
            <v>V.07.01.02</v>
          </cell>
          <cell r="W597" t="str">
            <v>Giảng viên chính (hạng II)</v>
          </cell>
          <cell r="X597">
            <v>0</v>
          </cell>
          <cell r="Y597">
            <v>0</v>
          </cell>
          <cell r="Z597" t="str">
            <v>TLĐT + CVHT</v>
          </cell>
          <cell r="AA597">
            <v>5</v>
          </cell>
          <cell r="AB597">
            <v>0</v>
          </cell>
          <cell r="AC597">
            <v>4.4000000000000004</v>
          </cell>
          <cell r="AD597">
            <v>0</v>
          </cell>
          <cell r="AE597">
            <v>0</v>
          </cell>
          <cell r="AF597">
            <v>0</v>
          </cell>
          <cell r="AG597">
            <v>0</v>
          </cell>
          <cell r="AH597" t="e">
            <v>#VALUE!</v>
          </cell>
          <cell r="AI597">
            <v>0</v>
          </cell>
          <cell r="AJ597">
            <v>0</v>
          </cell>
          <cell r="AK597">
            <v>0</v>
          </cell>
          <cell r="AL597">
            <v>0</v>
          </cell>
          <cell r="AM597">
            <v>0</v>
          </cell>
          <cell r="AN597">
            <v>0</v>
          </cell>
          <cell r="AO597">
            <v>12</v>
          </cell>
          <cell r="AP597">
            <v>0</v>
          </cell>
          <cell r="AQ597">
            <v>0</v>
          </cell>
          <cell r="AR597">
            <v>0</v>
          </cell>
          <cell r="AS597">
            <v>0</v>
          </cell>
          <cell r="AT597">
            <v>0.52800000000000002</v>
          </cell>
          <cell r="AU597">
            <v>4.9280000000000008</v>
          </cell>
          <cell r="AV597">
            <v>40</v>
          </cell>
          <cell r="AW597">
            <v>0</v>
          </cell>
          <cell r="AX597">
            <v>0</v>
          </cell>
        </row>
        <row r="598">
          <cell r="F598">
            <v>1457</v>
          </cell>
          <cell r="G598" t="str">
            <v>51010000386549</v>
          </cell>
          <cell r="H598" t="str">
            <v>Trường Sư phạm</v>
          </cell>
          <cell r="I598" t="str">
            <v>Khoa Sinh học</v>
          </cell>
          <cell r="J598" t="str">
            <v>Nam</v>
          </cell>
          <cell r="K598">
            <v>1973</v>
          </cell>
          <cell r="L598">
            <v>26988</v>
          </cell>
          <cell r="M598">
            <v>49</v>
          </cell>
          <cell r="N598" t="str">
            <v>Kinh</v>
          </cell>
          <cell r="O598">
            <v>38292</v>
          </cell>
          <cell r="P598">
            <v>34943</v>
          </cell>
          <cell r="Q598" t="str">
            <v>Sở GD Nghệ An</v>
          </cell>
          <cell r="R598" t="str">
            <v>BC</v>
          </cell>
          <cell r="S598">
            <v>0</v>
          </cell>
          <cell r="T598">
            <v>0</v>
          </cell>
          <cell r="U598">
            <v>0</v>
          </cell>
          <cell r="V598" t="str">
            <v>V.07.01.03</v>
          </cell>
          <cell r="W598" t="str">
            <v>Giảng viên (hạng III)</v>
          </cell>
          <cell r="X598">
            <v>0</v>
          </cell>
          <cell r="Y598" t="str">
            <v>Trưởng khoa</v>
          </cell>
          <cell r="Z598" t="str">
            <v>Bí thư CB</v>
          </cell>
          <cell r="AA598">
            <v>5.5</v>
          </cell>
          <cell r="AB598">
            <v>0.5</v>
          </cell>
          <cell r="AC598">
            <v>4.9800000000000004</v>
          </cell>
          <cell r="AD598">
            <v>0</v>
          </cell>
          <cell r="AE598">
            <v>0</v>
          </cell>
          <cell r="AF598">
            <v>0</v>
          </cell>
          <cell r="AG598">
            <v>0</v>
          </cell>
          <cell r="AH598" t="e">
            <v>#VALUE!</v>
          </cell>
          <cell r="AI598">
            <v>0</v>
          </cell>
          <cell r="AJ598">
            <v>0</v>
          </cell>
          <cell r="AK598">
            <v>0</v>
          </cell>
          <cell r="AL598">
            <v>0</v>
          </cell>
          <cell r="AM598">
            <v>0</v>
          </cell>
          <cell r="AN598">
            <v>0</v>
          </cell>
          <cell r="AO598">
            <v>14</v>
          </cell>
          <cell r="AP598">
            <v>15</v>
          </cell>
          <cell r="AQ598" t="str">
            <v>1678/QĐ-ĐHV</v>
          </cell>
          <cell r="AR598">
            <v>44652</v>
          </cell>
          <cell r="AS598">
            <v>44652</v>
          </cell>
          <cell r="AT598">
            <v>0.76719999999999999</v>
          </cell>
          <cell r="AU598">
            <v>6.2472000000000003</v>
          </cell>
          <cell r="AV598">
            <v>40</v>
          </cell>
          <cell r="AW598">
            <v>0</v>
          </cell>
          <cell r="AX598">
            <v>0</v>
          </cell>
        </row>
        <row r="599">
          <cell r="F599">
            <v>2024</v>
          </cell>
          <cell r="G599" t="str">
            <v>51010000388262</v>
          </cell>
          <cell r="H599" t="str">
            <v>Trường Sư phạm</v>
          </cell>
          <cell r="I599" t="str">
            <v>Khoa Sinh học</v>
          </cell>
          <cell r="J599" t="str">
            <v>Nữ</v>
          </cell>
          <cell r="K599">
            <v>1986</v>
          </cell>
          <cell r="L599">
            <v>31413</v>
          </cell>
          <cell r="M599">
            <v>36</v>
          </cell>
          <cell r="N599" t="str">
            <v>Kinh</v>
          </cell>
          <cell r="O599">
            <v>41323</v>
          </cell>
          <cell r="P599" t="str">
            <v xml:space="preserve">  -   -</v>
          </cell>
          <cell r="Q599">
            <v>0</v>
          </cell>
          <cell r="R599" t="str">
            <v>BC</v>
          </cell>
          <cell r="S599">
            <v>0</v>
          </cell>
          <cell r="T599">
            <v>0</v>
          </cell>
          <cell r="U599">
            <v>0</v>
          </cell>
          <cell r="V599" t="str">
            <v>V.07.01.01</v>
          </cell>
          <cell r="W599" t="str">
            <v>Giảng viên cao cấp (hạng I)</v>
          </cell>
          <cell r="X599">
            <v>0</v>
          </cell>
          <cell r="Y599">
            <v>0</v>
          </cell>
          <cell r="Z599">
            <v>0</v>
          </cell>
          <cell r="AA599">
            <v>6</v>
          </cell>
          <cell r="AB599">
            <v>0</v>
          </cell>
          <cell r="AC599">
            <v>6.2</v>
          </cell>
          <cell r="AD599">
            <v>0</v>
          </cell>
          <cell r="AE599">
            <v>0</v>
          </cell>
          <cell r="AF599">
            <v>0</v>
          </cell>
          <cell r="AG599">
            <v>0</v>
          </cell>
          <cell r="AH599" t="e">
            <v>#VALUE!</v>
          </cell>
          <cell r="AI599">
            <v>0</v>
          </cell>
          <cell r="AJ599">
            <v>0</v>
          </cell>
          <cell r="AK599">
            <v>0</v>
          </cell>
          <cell r="AL599">
            <v>0</v>
          </cell>
          <cell r="AM599">
            <v>0</v>
          </cell>
          <cell r="AN599">
            <v>0</v>
          </cell>
          <cell r="AO599">
            <v>8</v>
          </cell>
          <cell r="AP599">
            <v>0</v>
          </cell>
          <cell r="AQ599">
            <v>0</v>
          </cell>
          <cell r="AR599">
            <v>0</v>
          </cell>
          <cell r="AS599">
            <v>0</v>
          </cell>
          <cell r="AT599">
            <v>0.496</v>
          </cell>
          <cell r="AU599">
            <v>6.6959999999999997</v>
          </cell>
          <cell r="AV599">
            <v>40</v>
          </cell>
          <cell r="AW599">
            <v>0</v>
          </cell>
          <cell r="AX599">
            <v>0</v>
          </cell>
        </row>
        <row r="600">
          <cell r="F600">
            <v>1465</v>
          </cell>
          <cell r="G600" t="str">
            <v>51010000192490</v>
          </cell>
          <cell r="H600" t="str">
            <v>Trường Sư phạm</v>
          </cell>
          <cell r="I600" t="str">
            <v>Khoa Sinh học</v>
          </cell>
          <cell r="J600" t="str">
            <v>Nữ</v>
          </cell>
          <cell r="K600">
            <v>1970</v>
          </cell>
          <cell r="L600">
            <v>25847</v>
          </cell>
          <cell r="M600">
            <v>52</v>
          </cell>
          <cell r="N600" t="str">
            <v>Kinh</v>
          </cell>
          <cell r="O600">
            <v>38084</v>
          </cell>
          <cell r="P600">
            <v>34220</v>
          </cell>
          <cell r="Q600" t="str">
            <v>Trường Đại học Vinh</v>
          </cell>
          <cell r="R600" t="str">
            <v>BC</v>
          </cell>
          <cell r="S600">
            <v>0</v>
          </cell>
          <cell r="T600">
            <v>0</v>
          </cell>
          <cell r="U600">
            <v>0</v>
          </cell>
          <cell r="V600" t="str">
            <v>V.07.01.02</v>
          </cell>
          <cell r="W600" t="str">
            <v>Giảng viên chính (hạng II)</v>
          </cell>
          <cell r="X600">
            <v>0</v>
          </cell>
          <cell r="Y600">
            <v>0</v>
          </cell>
          <cell r="Z600">
            <v>0</v>
          </cell>
          <cell r="AA600">
            <v>5</v>
          </cell>
          <cell r="AB600">
            <v>0</v>
          </cell>
          <cell r="AC600">
            <v>5.42</v>
          </cell>
          <cell r="AD600">
            <v>0</v>
          </cell>
          <cell r="AE600">
            <v>0</v>
          </cell>
          <cell r="AF600">
            <v>0</v>
          </cell>
          <cell r="AG600">
            <v>0</v>
          </cell>
          <cell r="AH600" t="e">
            <v>#VALUE!</v>
          </cell>
          <cell r="AI600">
            <v>0</v>
          </cell>
          <cell r="AJ600">
            <v>0</v>
          </cell>
          <cell r="AK600">
            <v>0</v>
          </cell>
          <cell r="AL600">
            <v>0</v>
          </cell>
          <cell r="AM600">
            <v>0</v>
          </cell>
          <cell r="AN600">
            <v>0</v>
          </cell>
          <cell r="AO600">
            <v>28</v>
          </cell>
          <cell r="AP600">
            <v>0</v>
          </cell>
          <cell r="AQ600">
            <v>0</v>
          </cell>
          <cell r="AR600">
            <v>0</v>
          </cell>
          <cell r="AS600">
            <v>0</v>
          </cell>
          <cell r="AT600">
            <v>1.5175999999999998</v>
          </cell>
          <cell r="AU600">
            <v>6.9375999999999998</v>
          </cell>
          <cell r="AV600">
            <v>40</v>
          </cell>
          <cell r="AW600">
            <v>0</v>
          </cell>
          <cell r="AX600">
            <v>0</v>
          </cell>
        </row>
        <row r="601">
          <cell r="F601">
            <v>1433</v>
          </cell>
          <cell r="G601" t="str">
            <v>51010000191257</v>
          </cell>
          <cell r="H601" t="str">
            <v>Trường Sư phạm</v>
          </cell>
          <cell r="I601" t="str">
            <v>Khoa Sinh học</v>
          </cell>
          <cell r="J601" t="str">
            <v>Nam</v>
          </cell>
          <cell r="K601">
            <v>1959</v>
          </cell>
          <cell r="L601">
            <v>21596</v>
          </cell>
          <cell r="M601">
            <v>63</v>
          </cell>
          <cell r="N601" t="str">
            <v>Kinh</v>
          </cell>
          <cell r="O601">
            <v>36312</v>
          </cell>
          <cell r="P601">
            <v>29787</v>
          </cell>
          <cell r="Q601" t="str">
            <v>Trường CĐSP Buôn Ma thuật</v>
          </cell>
          <cell r="R601" t="str">
            <v>BC</v>
          </cell>
          <cell r="S601">
            <v>0</v>
          </cell>
          <cell r="T601">
            <v>0</v>
          </cell>
          <cell r="U601">
            <v>0</v>
          </cell>
          <cell r="V601" t="str">
            <v>V.07.01.01</v>
          </cell>
          <cell r="W601" t="str">
            <v>Giảng viên cao cấp (hạng I)</v>
          </cell>
          <cell r="X601">
            <v>0</v>
          </cell>
          <cell r="Y601">
            <v>0</v>
          </cell>
          <cell r="Z601">
            <v>0</v>
          </cell>
          <cell r="AA601">
            <v>6</v>
          </cell>
          <cell r="AB601">
            <v>0.5</v>
          </cell>
          <cell r="AC601">
            <v>7.64</v>
          </cell>
          <cell r="AD601">
            <v>0</v>
          </cell>
          <cell r="AE601">
            <v>0</v>
          </cell>
          <cell r="AF601">
            <v>0</v>
          </cell>
          <cell r="AG601">
            <v>0</v>
          </cell>
          <cell r="AH601" t="e">
            <v>#VALUE!</v>
          </cell>
          <cell r="AI601">
            <v>0</v>
          </cell>
          <cell r="AJ601">
            <v>0</v>
          </cell>
          <cell r="AK601">
            <v>0</v>
          </cell>
          <cell r="AL601">
            <v>0</v>
          </cell>
          <cell r="AM601">
            <v>0</v>
          </cell>
          <cell r="AN601">
            <v>0</v>
          </cell>
          <cell r="AO601">
            <v>34</v>
          </cell>
          <cell r="AP601">
            <v>0</v>
          </cell>
          <cell r="AQ601">
            <v>0</v>
          </cell>
          <cell r="AR601">
            <v>0</v>
          </cell>
          <cell r="AS601">
            <v>0</v>
          </cell>
          <cell r="AT601">
            <v>2.7675999999999998</v>
          </cell>
          <cell r="AU601">
            <v>10.9076</v>
          </cell>
          <cell r="AV601">
            <v>40</v>
          </cell>
          <cell r="AW601">
            <v>0</v>
          </cell>
          <cell r="AX601">
            <v>0</v>
          </cell>
        </row>
        <row r="602">
          <cell r="F602">
            <v>1440</v>
          </cell>
          <cell r="G602" t="str">
            <v>51010000191761</v>
          </cell>
          <cell r="H602" t="str">
            <v>Trường Sư phạm</v>
          </cell>
          <cell r="I602" t="str">
            <v>Khoa Sinh học</v>
          </cell>
          <cell r="J602" t="str">
            <v>Nữ</v>
          </cell>
          <cell r="K602">
            <v>1970</v>
          </cell>
          <cell r="L602">
            <v>25613</v>
          </cell>
          <cell r="M602">
            <v>52</v>
          </cell>
          <cell r="N602" t="str">
            <v>Kinh</v>
          </cell>
          <cell r="O602">
            <v>38261</v>
          </cell>
          <cell r="P602">
            <v>34912</v>
          </cell>
          <cell r="Q602" t="str">
            <v>Trường Đại học Vinh</v>
          </cell>
          <cell r="R602" t="str">
            <v>BC</v>
          </cell>
          <cell r="S602">
            <v>0</v>
          </cell>
          <cell r="T602">
            <v>0</v>
          </cell>
          <cell r="U602">
            <v>0</v>
          </cell>
          <cell r="V602" t="str">
            <v>V.07.01.02</v>
          </cell>
          <cell r="W602" t="str">
            <v>Giảng viên chính (hạng II)</v>
          </cell>
          <cell r="X602">
            <v>0</v>
          </cell>
          <cell r="Y602" t="str">
            <v>Phó Trưởng khoa</v>
          </cell>
          <cell r="Z602" t="str">
            <v>Phó Bí thư CB</v>
          </cell>
          <cell r="AA602">
            <v>5</v>
          </cell>
          <cell r="AB602">
            <v>0.4</v>
          </cell>
          <cell r="AC602">
            <v>5.08</v>
          </cell>
          <cell r="AD602">
            <v>0</v>
          </cell>
          <cell r="AE602">
            <v>0</v>
          </cell>
          <cell r="AF602">
            <v>0</v>
          </cell>
          <cell r="AG602">
            <v>0</v>
          </cell>
          <cell r="AH602" t="e">
            <v>#VALUE!</v>
          </cell>
          <cell r="AI602">
            <v>0</v>
          </cell>
          <cell r="AJ602">
            <v>0</v>
          </cell>
          <cell r="AK602">
            <v>0</v>
          </cell>
          <cell r="AL602">
            <v>0</v>
          </cell>
          <cell r="AM602">
            <v>0</v>
          </cell>
          <cell r="AN602">
            <v>0</v>
          </cell>
          <cell r="AO602">
            <v>23</v>
          </cell>
          <cell r="AP602">
            <v>0</v>
          </cell>
          <cell r="AQ602">
            <v>0</v>
          </cell>
          <cell r="AR602">
            <v>0</v>
          </cell>
          <cell r="AS602">
            <v>0</v>
          </cell>
          <cell r="AT602">
            <v>1.2604</v>
          </cell>
          <cell r="AU602">
            <v>6.7404000000000002</v>
          </cell>
          <cell r="AV602">
            <v>40</v>
          </cell>
          <cell r="AW602">
            <v>0</v>
          </cell>
          <cell r="AX602">
            <v>0</v>
          </cell>
        </row>
        <row r="603">
          <cell r="F603">
            <v>1448</v>
          </cell>
          <cell r="G603" t="str">
            <v>51010000199817</v>
          </cell>
          <cell r="H603" t="str">
            <v>Trường Sư phạm</v>
          </cell>
          <cell r="I603" t="str">
            <v>Khoa Sinh học</v>
          </cell>
          <cell r="J603" t="str">
            <v>Nữ</v>
          </cell>
          <cell r="K603">
            <v>1980</v>
          </cell>
          <cell r="L603">
            <v>29323</v>
          </cell>
          <cell r="M603">
            <v>42</v>
          </cell>
          <cell r="N603" t="str">
            <v>Kinh</v>
          </cell>
          <cell r="O603">
            <v>37544</v>
          </cell>
          <cell r="P603" t="str">
            <v xml:space="preserve">  -   -</v>
          </cell>
          <cell r="Q603" t="str">
            <v>Trường Đại học Vinh</v>
          </cell>
          <cell r="R603" t="str">
            <v>BC</v>
          </cell>
          <cell r="S603">
            <v>0</v>
          </cell>
          <cell r="T603">
            <v>0</v>
          </cell>
          <cell r="U603">
            <v>0</v>
          </cell>
          <cell r="V603" t="str">
            <v>V.07.01.02</v>
          </cell>
          <cell r="W603" t="str">
            <v>Giảng viên chính (hạng II)</v>
          </cell>
          <cell r="X603">
            <v>0</v>
          </cell>
          <cell r="Y603" t="str">
            <v>Phó Trưởng khoa</v>
          </cell>
          <cell r="Z603">
            <v>0</v>
          </cell>
          <cell r="AA603">
            <v>5</v>
          </cell>
          <cell r="AB603">
            <v>0.4</v>
          </cell>
          <cell r="AC603">
            <v>4.4000000000000004</v>
          </cell>
          <cell r="AD603">
            <v>0</v>
          </cell>
          <cell r="AE603">
            <v>0</v>
          </cell>
          <cell r="AF603">
            <v>0</v>
          </cell>
          <cell r="AG603">
            <v>0</v>
          </cell>
          <cell r="AH603" t="e">
            <v>#VALUE!</v>
          </cell>
          <cell r="AI603">
            <v>0</v>
          </cell>
          <cell r="AJ603">
            <v>0</v>
          </cell>
          <cell r="AK603">
            <v>0</v>
          </cell>
          <cell r="AL603">
            <v>0</v>
          </cell>
          <cell r="AM603">
            <v>0</v>
          </cell>
          <cell r="AN603">
            <v>0</v>
          </cell>
          <cell r="AO603">
            <v>16</v>
          </cell>
          <cell r="AP603">
            <v>0</v>
          </cell>
          <cell r="AQ603">
            <v>0</v>
          </cell>
          <cell r="AR603">
            <v>0</v>
          </cell>
          <cell r="AS603">
            <v>0</v>
          </cell>
          <cell r="AT603">
            <v>0.76800000000000013</v>
          </cell>
          <cell r="AU603">
            <v>5.5680000000000005</v>
          </cell>
          <cell r="AV603">
            <v>40</v>
          </cell>
          <cell r="AW603">
            <v>0</v>
          </cell>
          <cell r="AX603">
            <v>0</v>
          </cell>
        </row>
        <row r="604">
          <cell r="F604">
            <v>1444</v>
          </cell>
          <cell r="G604" t="str">
            <v>51010000275665</v>
          </cell>
          <cell r="H604" t="str">
            <v>Trường Sư phạm</v>
          </cell>
          <cell r="I604" t="str">
            <v>Khoa Sinh học</v>
          </cell>
          <cell r="J604" t="str">
            <v>Nữ</v>
          </cell>
          <cell r="K604">
            <v>1985</v>
          </cell>
          <cell r="L604">
            <v>31291</v>
          </cell>
          <cell r="M604">
            <v>37</v>
          </cell>
          <cell r="N604" t="str">
            <v>Kinh</v>
          </cell>
          <cell r="O604">
            <v>40716</v>
          </cell>
          <cell r="P604">
            <v>42887</v>
          </cell>
          <cell r="Q604" t="str">
            <v>Trường Đại học Vinh</v>
          </cell>
          <cell r="R604" t="str">
            <v>BC</v>
          </cell>
          <cell r="S604">
            <v>0</v>
          </cell>
          <cell r="T604">
            <v>0</v>
          </cell>
          <cell r="U604">
            <v>0</v>
          </cell>
          <cell r="V604" t="str">
            <v>V.07.01.03</v>
          </cell>
          <cell r="W604" t="str">
            <v>Giảng viên (hạng III)</v>
          </cell>
          <cell r="X604">
            <v>0</v>
          </cell>
          <cell r="Y604">
            <v>0</v>
          </cell>
          <cell r="Z604" t="str">
            <v>Bí thư CB HSSV</v>
          </cell>
          <cell r="AA604">
            <v>5</v>
          </cell>
          <cell r="AB604">
            <v>0</v>
          </cell>
          <cell r="AC604">
            <v>3.33</v>
          </cell>
          <cell r="AD604">
            <v>0</v>
          </cell>
          <cell r="AE604">
            <v>0</v>
          </cell>
          <cell r="AF604">
            <v>0</v>
          </cell>
          <cell r="AG604">
            <v>0</v>
          </cell>
          <cell r="AH604" t="e">
            <v>#VALUE!</v>
          </cell>
          <cell r="AI604">
            <v>0</v>
          </cell>
          <cell r="AJ604">
            <v>0</v>
          </cell>
          <cell r="AK604">
            <v>0</v>
          </cell>
          <cell r="AL604">
            <v>0</v>
          </cell>
          <cell r="AM604">
            <v>0</v>
          </cell>
          <cell r="AN604">
            <v>0</v>
          </cell>
          <cell r="AO604">
            <v>9</v>
          </cell>
          <cell r="AP604">
            <v>10</v>
          </cell>
          <cell r="AQ604" t="str">
            <v>1678/QĐ-ĐHV</v>
          </cell>
          <cell r="AR604">
            <v>44734</v>
          </cell>
          <cell r="AS604">
            <v>44743</v>
          </cell>
          <cell r="AT604">
            <v>0.29969999999999997</v>
          </cell>
          <cell r="AU604">
            <v>3.6297000000000001</v>
          </cell>
          <cell r="AV604">
            <v>40</v>
          </cell>
          <cell r="AW604">
            <v>0</v>
          </cell>
          <cell r="AX604">
            <v>0</v>
          </cell>
        </row>
        <row r="605">
          <cell r="F605">
            <v>1439</v>
          </cell>
          <cell r="G605" t="str">
            <v>51010000238765</v>
          </cell>
          <cell r="H605" t="str">
            <v>Trường Sư phạm</v>
          </cell>
          <cell r="I605" t="str">
            <v>Khoa Sinh học</v>
          </cell>
          <cell r="J605" t="str">
            <v>Nam</v>
          </cell>
          <cell r="K605">
            <v>1969</v>
          </cell>
          <cell r="L605">
            <v>25322</v>
          </cell>
          <cell r="M605">
            <v>53</v>
          </cell>
          <cell r="N605" t="str">
            <v>Kinh</v>
          </cell>
          <cell r="O605">
            <v>40360</v>
          </cell>
          <cell r="P605" t="str">
            <v xml:space="preserve">  -   -</v>
          </cell>
          <cell r="Q605" t="str">
            <v>Trường PTTH Cửa Lò</v>
          </cell>
          <cell r="R605" t="str">
            <v>BC</v>
          </cell>
          <cell r="S605">
            <v>0</v>
          </cell>
          <cell r="T605">
            <v>0</v>
          </cell>
          <cell r="U605">
            <v>0</v>
          </cell>
          <cell r="V605" t="str">
            <v>V.07.01.03</v>
          </cell>
          <cell r="W605" t="str">
            <v>Giảng viên (hạng III)</v>
          </cell>
          <cell r="X605">
            <v>0</v>
          </cell>
          <cell r="Y605">
            <v>0</v>
          </cell>
          <cell r="Z605">
            <v>0</v>
          </cell>
          <cell r="AA605">
            <v>4</v>
          </cell>
          <cell r="AB605">
            <v>0</v>
          </cell>
          <cell r="AC605">
            <v>4.9800000000000004</v>
          </cell>
          <cell r="AD605">
            <v>0</v>
          </cell>
          <cell r="AE605">
            <v>0</v>
          </cell>
          <cell r="AF605">
            <v>0</v>
          </cell>
          <cell r="AG605">
            <v>0</v>
          </cell>
          <cell r="AH605" t="e">
            <v>#VALUE!</v>
          </cell>
          <cell r="AI605">
            <v>0</v>
          </cell>
          <cell r="AJ605">
            <v>0</v>
          </cell>
          <cell r="AK605">
            <v>0</v>
          </cell>
          <cell r="AL605">
            <v>0</v>
          </cell>
          <cell r="AM605">
            <v>0</v>
          </cell>
          <cell r="AN605">
            <v>0</v>
          </cell>
          <cell r="AO605">
            <v>22</v>
          </cell>
          <cell r="AP605">
            <v>0</v>
          </cell>
          <cell r="AQ605">
            <v>0</v>
          </cell>
          <cell r="AR605">
            <v>0</v>
          </cell>
          <cell r="AS605">
            <v>0</v>
          </cell>
          <cell r="AT605">
            <v>1.0956000000000001</v>
          </cell>
          <cell r="AU605">
            <v>6.0756000000000006</v>
          </cell>
          <cell r="AV605">
            <v>40</v>
          </cell>
          <cell r="AW605">
            <v>0</v>
          </cell>
          <cell r="AX605">
            <v>0</v>
          </cell>
        </row>
        <row r="606">
          <cell r="F606">
            <v>1461</v>
          </cell>
          <cell r="G606" t="str">
            <v>51010000191628</v>
          </cell>
          <cell r="H606" t="str">
            <v>Trường Sư phạm</v>
          </cell>
          <cell r="I606" t="str">
            <v>Khoa Sinh học</v>
          </cell>
          <cell r="J606" t="str">
            <v>Nữ</v>
          </cell>
          <cell r="K606">
            <v>1979</v>
          </cell>
          <cell r="L606">
            <v>29209</v>
          </cell>
          <cell r="M606">
            <v>43</v>
          </cell>
          <cell r="N606" t="str">
            <v>Kinh</v>
          </cell>
          <cell r="O606">
            <v>38579</v>
          </cell>
          <cell r="P606">
            <v>39448</v>
          </cell>
          <cell r="Q606" t="str">
            <v>Trường Đại học Vinh</v>
          </cell>
          <cell r="R606" t="str">
            <v>BC</v>
          </cell>
          <cell r="S606">
            <v>0</v>
          </cell>
          <cell r="T606">
            <v>0</v>
          </cell>
          <cell r="U606">
            <v>0</v>
          </cell>
          <cell r="V606" t="str">
            <v>V.07.01.03</v>
          </cell>
          <cell r="W606" t="str">
            <v>Giảng viên (hạng III)</v>
          </cell>
          <cell r="X606">
            <v>0</v>
          </cell>
          <cell r="Y606">
            <v>0</v>
          </cell>
          <cell r="Z606">
            <v>0</v>
          </cell>
          <cell r="AA606">
            <v>4</v>
          </cell>
          <cell r="AB606">
            <v>0</v>
          </cell>
          <cell r="AC606">
            <v>3.99</v>
          </cell>
          <cell r="AD606">
            <v>0</v>
          </cell>
          <cell r="AE606">
            <v>0</v>
          </cell>
          <cell r="AF606">
            <v>0</v>
          </cell>
          <cell r="AG606">
            <v>0</v>
          </cell>
          <cell r="AH606" t="e">
            <v>#VALUE!</v>
          </cell>
          <cell r="AI606">
            <v>0</v>
          </cell>
          <cell r="AJ606">
            <v>0</v>
          </cell>
          <cell r="AK606">
            <v>0</v>
          </cell>
          <cell r="AL606">
            <v>0</v>
          </cell>
          <cell r="AM606">
            <v>0</v>
          </cell>
          <cell r="AN606">
            <v>0</v>
          </cell>
          <cell r="AO606">
            <v>14</v>
          </cell>
          <cell r="AP606">
            <v>0</v>
          </cell>
          <cell r="AQ606">
            <v>0</v>
          </cell>
          <cell r="AR606">
            <v>0</v>
          </cell>
          <cell r="AS606">
            <v>0</v>
          </cell>
          <cell r="AT606">
            <v>0.55859999999999999</v>
          </cell>
          <cell r="AU606">
            <v>4.5486000000000004</v>
          </cell>
          <cell r="AV606">
            <v>40</v>
          </cell>
          <cell r="AW606">
            <v>0</v>
          </cell>
          <cell r="AX606">
            <v>0</v>
          </cell>
        </row>
        <row r="607">
          <cell r="F607">
            <v>1459</v>
          </cell>
          <cell r="G607" t="str">
            <v>51010000294411</v>
          </cell>
          <cell r="H607" t="str">
            <v>Trường Sư phạm</v>
          </cell>
          <cell r="I607" t="str">
            <v>Khoa Sinh học</v>
          </cell>
          <cell r="J607" t="str">
            <v>Nam</v>
          </cell>
          <cell r="K607">
            <v>1977</v>
          </cell>
          <cell r="L607">
            <v>28150</v>
          </cell>
          <cell r="M607">
            <v>45</v>
          </cell>
          <cell r="N607" t="str">
            <v>Kinh</v>
          </cell>
          <cell r="O607">
            <v>37712</v>
          </cell>
          <cell r="P607" t="str">
            <v xml:space="preserve">  -   -</v>
          </cell>
          <cell r="Q607" t="str">
            <v>Trường Đại học Vinh</v>
          </cell>
          <cell r="R607" t="str">
            <v>BC</v>
          </cell>
          <cell r="S607">
            <v>0</v>
          </cell>
          <cell r="T607">
            <v>0</v>
          </cell>
          <cell r="U607">
            <v>0</v>
          </cell>
          <cell r="V607" t="str">
            <v>V.07.01.03</v>
          </cell>
          <cell r="W607" t="str">
            <v>Giảng viên (hạng III)</v>
          </cell>
          <cell r="X607">
            <v>0</v>
          </cell>
          <cell r="Y607">
            <v>0</v>
          </cell>
          <cell r="Z607">
            <v>0</v>
          </cell>
          <cell r="AA607">
            <v>4</v>
          </cell>
          <cell r="AB607">
            <v>0</v>
          </cell>
          <cell r="AC607">
            <v>4.32</v>
          </cell>
          <cell r="AD607">
            <v>0</v>
          </cell>
          <cell r="AE607">
            <v>0</v>
          </cell>
          <cell r="AF607">
            <v>0</v>
          </cell>
          <cell r="AG607">
            <v>0</v>
          </cell>
          <cell r="AH607" t="e">
            <v>#VALUE!</v>
          </cell>
          <cell r="AI607">
            <v>0</v>
          </cell>
          <cell r="AJ607">
            <v>0</v>
          </cell>
          <cell r="AK607">
            <v>0</v>
          </cell>
          <cell r="AL607">
            <v>0</v>
          </cell>
          <cell r="AM607">
            <v>0</v>
          </cell>
          <cell r="AN607">
            <v>0</v>
          </cell>
          <cell r="AO607">
            <v>5</v>
          </cell>
          <cell r="AP607">
            <v>0</v>
          </cell>
          <cell r="AQ607">
            <v>0</v>
          </cell>
          <cell r="AR607">
            <v>0</v>
          </cell>
          <cell r="AS607">
            <v>0</v>
          </cell>
          <cell r="AT607">
            <v>0.21600000000000003</v>
          </cell>
          <cell r="AU607">
            <v>4.5360000000000005</v>
          </cell>
          <cell r="AV607">
            <v>0</v>
          </cell>
          <cell r="AW607">
            <v>0</v>
          </cell>
          <cell r="AX607">
            <v>0</v>
          </cell>
        </row>
        <row r="608">
          <cell r="F608">
            <v>1443</v>
          </cell>
          <cell r="G608" t="str">
            <v>51010000304082</v>
          </cell>
          <cell r="H608" t="str">
            <v>Trường Sư phạm</v>
          </cell>
          <cell r="I608" t="str">
            <v>Khoa Sinh học</v>
          </cell>
          <cell r="J608" t="str">
            <v>Nữ</v>
          </cell>
          <cell r="K608">
            <v>1980</v>
          </cell>
          <cell r="L608">
            <v>29412</v>
          </cell>
          <cell r="M608">
            <v>42</v>
          </cell>
          <cell r="N608" t="str">
            <v>Kinh</v>
          </cell>
          <cell r="O608">
            <v>38518</v>
          </cell>
          <cell r="P608">
            <v>39448</v>
          </cell>
          <cell r="Q608" t="str">
            <v>Trường Đại học Vinh</v>
          </cell>
          <cell r="R608" t="str">
            <v>BC</v>
          </cell>
          <cell r="S608">
            <v>0</v>
          </cell>
          <cell r="T608">
            <v>0</v>
          </cell>
          <cell r="U608">
            <v>0</v>
          </cell>
          <cell r="V608" t="str">
            <v>V.07.01.03</v>
          </cell>
          <cell r="W608" t="str">
            <v>Giảng viên (hạng III)</v>
          </cell>
          <cell r="X608">
            <v>0</v>
          </cell>
          <cell r="Y608">
            <v>0</v>
          </cell>
          <cell r="Z608">
            <v>0</v>
          </cell>
          <cell r="AA608">
            <v>4</v>
          </cell>
          <cell r="AB608">
            <v>0</v>
          </cell>
          <cell r="AC608">
            <v>3.99</v>
          </cell>
          <cell r="AD608">
            <v>0</v>
          </cell>
          <cell r="AE608">
            <v>0</v>
          </cell>
          <cell r="AF608">
            <v>0</v>
          </cell>
          <cell r="AG608">
            <v>0</v>
          </cell>
          <cell r="AH608" t="e">
            <v>#VALUE!</v>
          </cell>
          <cell r="AI608">
            <v>0</v>
          </cell>
          <cell r="AJ608">
            <v>0</v>
          </cell>
          <cell r="AK608">
            <v>0</v>
          </cell>
          <cell r="AL608">
            <v>0</v>
          </cell>
          <cell r="AM608">
            <v>0</v>
          </cell>
          <cell r="AN608">
            <v>0</v>
          </cell>
          <cell r="AO608">
            <v>0</v>
          </cell>
          <cell r="AP608">
            <v>0</v>
          </cell>
          <cell r="AQ608">
            <v>0</v>
          </cell>
          <cell r="AR608">
            <v>0</v>
          </cell>
          <cell r="AS608">
            <v>0</v>
          </cell>
          <cell r="AT608">
            <v>0</v>
          </cell>
          <cell r="AU608">
            <v>3.99</v>
          </cell>
          <cell r="AV608">
            <v>0</v>
          </cell>
          <cell r="AW608">
            <v>0</v>
          </cell>
          <cell r="AX608">
            <v>0</v>
          </cell>
        </row>
        <row r="609">
          <cell r="F609">
            <v>1450</v>
          </cell>
          <cell r="G609" t="str">
            <v>51010000191026</v>
          </cell>
          <cell r="H609" t="str">
            <v>Trường Sư phạm</v>
          </cell>
          <cell r="I609" t="str">
            <v>Khoa Sinh học</v>
          </cell>
          <cell r="J609" t="str">
            <v>Nữ</v>
          </cell>
          <cell r="K609">
            <v>1986</v>
          </cell>
          <cell r="L609">
            <v>31596</v>
          </cell>
          <cell r="M609">
            <v>36</v>
          </cell>
          <cell r="N609" t="str">
            <v>Kinh</v>
          </cell>
          <cell r="O609">
            <v>39755</v>
          </cell>
          <cell r="P609">
            <v>40360</v>
          </cell>
          <cell r="Q609" t="str">
            <v>Trường Đại học Vinh</v>
          </cell>
          <cell r="R609" t="str">
            <v>BC</v>
          </cell>
          <cell r="S609">
            <v>0</v>
          </cell>
          <cell r="T609">
            <v>0</v>
          </cell>
          <cell r="U609">
            <v>0</v>
          </cell>
          <cell r="V609" t="str">
            <v>V.07.01.03</v>
          </cell>
          <cell r="W609" t="str">
            <v>Giảng viên (hạng III)</v>
          </cell>
          <cell r="X609">
            <v>0</v>
          </cell>
          <cell r="Y609">
            <v>0</v>
          </cell>
          <cell r="Z609" t="str">
            <v>TL ĐTTT</v>
          </cell>
          <cell r="AA609">
            <v>4</v>
          </cell>
          <cell r="AB609">
            <v>0</v>
          </cell>
          <cell r="AC609">
            <v>3.66</v>
          </cell>
          <cell r="AD609">
            <v>0</v>
          </cell>
          <cell r="AE609">
            <v>0</v>
          </cell>
          <cell r="AF609">
            <v>0</v>
          </cell>
          <cell r="AG609">
            <v>0</v>
          </cell>
          <cell r="AH609" t="e">
            <v>#VALUE!</v>
          </cell>
          <cell r="AI609">
            <v>0</v>
          </cell>
          <cell r="AJ609">
            <v>0</v>
          </cell>
          <cell r="AK609">
            <v>0</v>
          </cell>
          <cell r="AL609">
            <v>0</v>
          </cell>
          <cell r="AM609">
            <v>0</v>
          </cell>
          <cell r="AN609">
            <v>0</v>
          </cell>
          <cell r="AO609">
            <v>0</v>
          </cell>
          <cell r="AP609">
            <v>0</v>
          </cell>
          <cell r="AQ609">
            <v>0</v>
          </cell>
          <cell r="AR609">
            <v>0</v>
          </cell>
          <cell r="AS609">
            <v>0</v>
          </cell>
          <cell r="AT609">
            <v>0</v>
          </cell>
          <cell r="AU609">
            <v>3.66</v>
          </cell>
          <cell r="AV609">
            <v>40</v>
          </cell>
          <cell r="AW609">
            <v>0</v>
          </cell>
          <cell r="AX609">
            <v>0</v>
          </cell>
        </row>
        <row r="610">
          <cell r="F610">
            <v>2610</v>
          </cell>
          <cell r="G610" t="str">
            <v>51010000797390</v>
          </cell>
          <cell r="H610" t="str">
            <v>Trường Sư phạm</v>
          </cell>
          <cell r="I610" t="str">
            <v>Khoa Tâm lý - Giáo dục</v>
          </cell>
          <cell r="J610" t="str">
            <v>Nữ</v>
          </cell>
          <cell r="K610">
            <v>1997</v>
          </cell>
          <cell r="L610">
            <v>35684</v>
          </cell>
          <cell r="M610">
            <v>25</v>
          </cell>
          <cell r="N610" t="str">
            <v>Kinh</v>
          </cell>
          <cell r="O610">
            <v>43831</v>
          </cell>
          <cell r="P610">
            <v>0</v>
          </cell>
          <cell r="Q610">
            <v>0</v>
          </cell>
          <cell r="R610" t="str">
            <v>HĐXĐTH</v>
          </cell>
          <cell r="S610">
            <v>44167</v>
          </cell>
          <cell r="T610">
            <v>44532</v>
          </cell>
          <cell r="U610">
            <v>1</v>
          </cell>
          <cell r="V610" t="str">
            <v>V.07.01.03</v>
          </cell>
          <cell r="W610" t="str">
            <v>Giảng viên (hạng III)</v>
          </cell>
          <cell r="X610">
            <v>0</v>
          </cell>
          <cell r="Y610">
            <v>0</v>
          </cell>
          <cell r="Z610">
            <v>0</v>
          </cell>
          <cell r="AA610">
            <v>4</v>
          </cell>
          <cell r="AB610">
            <v>0</v>
          </cell>
          <cell r="AC610">
            <v>2.34</v>
          </cell>
          <cell r="AD610">
            <v>0</v>
          </cell>
          <cell r="AE610">
            <v>0</v>
          </cell>
          <cell r="AF610">
            <v>0</v>
          </cell>
          <cell r="AG610">
            <v>0</v>
          </cell>
          <cell r="AH610" t="e">
            <v>#VALUE!</v>
          </cell>
          <cell r="AI610">
            <v>0</v>
          </cell>
          <cell r="AJ610">
            <v>0</v>
          </cell>
          <cell r="AK610">
            <v>0</v>
          </cell>
          <cell r="AL610">
            <v>0</v>
          </cell>
          <cell r="AM610">
            <v>0</v>
          </cell>
          <cell r="AN610">
            <v>0</v>
          </cell>
          <cell r="AO610">
            <v>0</v>
          </cell>
          <cell r="AP610">
            <v>0</v>
          </cell>
          <cell r="AQ610">
            <v>0</v>
          </cell>
          <cell r="AR610">
            <v>0</v>
          </cell>
          <cell r="AS610">
            <v>0</v>
          </cell>
          <cell r="AT610">
            <v>0</v>
          </cell>
          <cell r="AU610">
            <v>2.34</v>
          </cell>
          <cell r="AV610">
            <v>0</v>
          </cell>
          <cell r="AW610">
            <v>0</v>
          </cell>
          <cell r="AX610">
            <v>0</v>
          </cell>
        </row>
        <row r="611">
          <cell r="F611">
            <v>1127</v>
          </cell>
          <cell r="G611" t="str">
            <v>51010000193299</v>
          </cell>
          <cell r="H611" t="str">
            <v>Trường Sư phạm</v>
          </cell>
          <cell r="I611" t="str">
            <v>Khoa Tâm lý - Giáo dục</v>
          </cell>
          <cell r="J611" t="str">
            <v>Nam</v>
          </cell>
          <cell r="K611">
            <v>1981</v>
          </cell>
          <cell r="L611">
            <v>29832</v>
          </cell>
          <cell r="M611">
            <v>41</v>
          </cell>
          <cell r="N611" t="str">
            <v>Kinh</v>
          </cell>
          <cell r="O611">
            <v>40102</v>
          </cell>
          <cell r="P611">
            <v>40969</v>
          </cell>
          <cell r="Q611" t="str">
            <v>Trường Đại học Vinh</v>
          </cell>
          <cell r="R611" t="str">
            <v>BC</v>
          </cell>
          <cell r="S611">
            <v>0</v>
          </cell>
          <cell r="T611">
            <v>0</v>
          </cell>
          <cell r="U611">
            <v>0</v>
          </cell>
          <cell r="V611" t="str">
            <v>V.07.01.03</v>
          </cell>
          <cell r="W611" t="str">
            <v>Giảng viên (hạng III)</v>
          </cell>
          <cell r="X611">
            <v>0</v>
          </cell>
          <cell r="Y611">
            <v>0</v>
          </cell>
          <cell r="Z611" t="str">
            <v>TLĐT</v>
          </cell>
          <cell r="AA611">
            <v>4</v>
          </cell>
          <cell r="AB611">
            <v>0</v>
          </cell>
          <cell r="AC611">
            <v>3.66</v>
          </cell>
          <cell r="AD611">
            <v>0</v>
          </cell>
          <cell r="AE611">
            <v>0</v>
          </cell>
          <cell r="AF611">
            <v>0</v>
          </cell>
          <cell r="AG611">
            <v>0</v>
          </cell>
          <cell r="AH611" t="e">
            <v>#VALUE!</v>
          </cell>
          <cell r="AI611">
            <v>0</v>
          </cell>
          <cell r="AJ611">
            <v>0</v>
          </cell>
          <cell r="AK611">
            <v>0</v>
          </cell>
          <cell r="AL611">
            <v>0</v>
          </cell>
          <cell r="AM611">
            <v>0</v>
          </cell>
          <cell r="AN611">
            <v>0</v>
          </cell>
          <cell r="AO611">
            <v>10</v>
          </cell>
          <cell r="AP611">
            <v>0</v>
          </cell>
          <cell r="AQ611">
            <v>0</v>
          </cell>
          <cell r="AR611">
            <v>0</v>
          </cell>
          <cell r="AS611">
            <v>0</v>
          </cell>
          <cell r="AT611">
            <v>0.36599999999999999</v>
          </cell>
          <cell r="AU611">
            <v>4.0259999999999998</v>
          </cell>
          <cell r="AV611">
            <v>40</v>
          </cell>
          <cell r="AW611">
            <v>0</v>
          </cell>
          <cell r="AX611">
            <v>0</v>
          </cell>
        </row>
        <row r="612">
          <cell r="F612">
            <v>2014</v>
          </cell>
          <cell r="G612" t="str">
            <v>51010000341900</v>
          </cell>
          <cell r="H612" t="str">
            <v>Trường Sư phạm</v>
          </cell>
          <cell r="I612" t="str">
            <v>Khoa Tâm lý - Giáo dục</v>
          </cell>
          <cell r="J612" t="str">
            <v>Nữ</v>
          </cell>
          <cell r="K612">
            <v>1988</v>
          </cell>
          <cell r="L612">
            <v>32227</v>
          </cell>
          <cell r="M612">
            <v>34</v>
          </cell>
          <cell r="N612" t="str">
            <v>Kinh</v>
          </cell>
          <cell r="O612">
            <v>41061</v>
          </cell>
          <cell r="P612" t="str">
            <v xml:space="preserve">  -   -</v>
          </cell>
          <cell r="Q612">
            <v>0</v>
          </cell>
          <cell r="R612" t="str">
            <v>BC</v>
          </cell>
          <cell r="S612">
            <v>0</v>
          </cell>
          <cell r="T612">
            <v>0</v>
          </cell>
          <cell r="U612">
            <v>0</v>
          </cell>
          <cell r="V612" t="str">
            <v>V.07.01.03</v>
          </cell>
          <cell r="W612" t="str">
            <v>Giảng viên (hạng III)</v>
          </cell>
          <cell r="X612">
            <v>0</v>
          </cell>
          <cell r="Y612">
            <v>0</v>
          </cell>
          <cell r="Z612">
            <v>0</v>
          </cell>
          <cell r="AA612">
            <v>4</v>
          </cell>
          <cell r="AB612">
            <v>0</v>
          </cell>
          <cell r="AC612">
            <v>3.33</v>
          </cell>
          <cell r="AD612">
            <v>0</v>
          </cell>
          <cell r="AE612">
            <v>0</v>
          </cell>
          <cell r="AF612">
            <v>0</v>
          </cell>
          <cell r="AG612">
            <v>0</v>
          </cell>
          <cell r="AH612" t="e">
            <v>#VALUE!</v>
          </cell>
          <cell r="AI612">
            <v>0</v>
          </cell>
          <cell r="AJ612">
            <v>0</v>
          </cell>
          <cell r="AK612">
            <v>0</v>
          </cell>
          <cell r="AL612">
            <v>0</v>
          </cell>
          <cell r="AM612">
            <v>0</v>
          </cell>
          <cell r="AN612">
            <v>0</v>
          </cell>
          <cell r="AO612">
            <v>8</v>
          </cell>
          <cell r="AP612">
            <v>9</v>
          </cell>
          <cell r="AQ612" t="str">
            <v>1678/QĐ-ĐHV</v>
          </cell>
          <cell r="AR612">
            <v>44723</v>
          </cell>
          <cell r="AS612">
            <v>44713</v>
          </cell>
          <cell r="AT612">
            <v>0.26640000000000003</v>
          </cell>
          <cell r="AU612">
            <v>3.5964</v>
          </cell>
          <cell r="AV612">
            <v>40</v>
          </cell>
          <cell r="AW612">
            <v>0</v>
          </cell>
          <cell r="AX612">
            <v>0</v>
          </cell>
        </row>
        <row r="613">
          <cell r="F613">
            <v>1129</v>
          </cell>
          <cell r="G613" t="str">
            <v>51010000198586</v>
          </cell>
          <cell r="H613" t="str">
            <v>Trường Sư phạm</v>
          </cell>
          <cell r="I613" t="str">
            <v>Khoa Tâm lý - Giáo dục</v>
          </cell>
          <cell r="J613" t="str">
            <v>Nữ</v>
          </cell>
          <cell r="K613">
            <v>1975</v>
          </cell>
          <cell r="L613">
            <v>27413</v>
          </cell>
          <cell r="M613">
            <v>47</v>
          </cell>
          <cell r="N613" t="str">
            <v>Kinh</v>
          </cell>
          <cell r="O613">
            <v>36039</v>
          </cell>
          <cell r="P613">
            <v>35370</v>
          </cell>
          <cell r="Q613" t="str">
            <v>Trường THSP Vinh</v>
          </cell>
          <cell r="R613" t="str">
            <v>BC</v>
          </cell>
          <cell r="S613">
            <v>0</v>
          </cell>
          <cell r="T613">
            <v>0</v>
          </cell>
          <cell r="U613">
            <v>0</v>
          </cell>
          <cell r="V613" t="str">
            <v>V.07.01.03</v>
          </cell>
          <cell r="W613" t="str">
            <v>Giảng viên (hạng III)</v>
          </cell>
          <cell r="X613">
            <v>0</v>
          </cell>
          <cell r="Y613">
            <v>0</v>
          </cell>
          <cell r="Z613">
            <v>0</v>
          </cell>
          <cell r="AA613">
            <v>4</v>
          </cell>
          <cell r="AB613">
            <v>0</v>
          </cell>
          <cell r="AC613">
            <v>4.6500000000000004</v>
          </cell>
          <cell r="AD613">
            <v>0</v>
          </cell>
          <cell r="AE613">
            <v>0</v>
          </cell>
          <cell r="AF613">
            <v>0</v>
          </cell>
          <cell r="AG613">
            <v>0</v>
          </cell>
          <cell r="AH613" t="e">
            <v>#VALUE!</v>
          </cell>
          <cell r="AI613">
            <v>0</v>
          </cell>
          <cell r="AJ613">
            <v>0</v>
          </cell>
          <cell r="AK613">
            <v>0</v>
          </cell>
          <cell r="AL613">
            <v>0</v>
          </cell>
          <cell r="AM613">
            <v>0</v>
          </cell>
          <cell r="AN613">
            <v>0</v>
          </cell>
          <cell r="AO613">
            <v>21</v>
          </cell>
          <cell r="AP613">
            <v>0</v>
          </cell>
          <cell r="AQ613">
            <v>0</v>
          </cell>
          <cell r="AR613">
            <v>0</v>
          </cell>
          <cell r="AS613">
            <v>0</v>
          </cell>
          <cell r="AT613">
            <v>0.97650000000000003</v>
          </cell>
          <cell r="AU613">
            <v>5.6265000000000001</v>
          </cell>
          <cell r="AV613">
            <v>40</v>
          </cell>
          <cell r="AW613">
            <v>0</v>
          </cell>
          <cell r="AX613">
            <v>0</v>
          </cell>
        </row>
        <row r="614">
          <cell r="F614">
            <v>1126</v>
          </cell>
          <cell r="G614" t="str">
            <v>51010000024168</v>
          </cell>
          <cell r="H614" t="str">
            <v>Trường Sư phạm</v>
          </cell>
          <cell r="I614" t="str">
            <v>Khoa Tâm lý - Giáo dục</v>
          </cell>
          <cell r="J614" t="str">
            <v>Nữ</v>
          </cell>
          <cell r="K614">
            <v>1976</v>
          </cell>
          <cell r="L614">
            <v>28120</v>
          </cell>
          <cell r="M614">
            <v>46</v>
          </cell>
          <cell r="N614" t="str">
            <v>Kinh</v>
          </cell>
          <cell r="O614">
            <v>37316</v>
          </cell>
          <cell r="P614">
            <v>37708</v>
          </cell>
          <cell r="Q614" t="str">
            <v>Trường Đại học Vinh</v>
          </cell>
          <cell r="R614" t="str">
            <v>BC</v>
          </cell>
          <cell r="S614">
            <v>0</v>
          </cell>
          <cell r="T614">
            <v>0</v>
          </cell>
          <cell r="U614">
            <v>0</v>
          </cell>
          <cell r="V614" t="str">
            <v>V.07.01.02</v>
          </cell>
          <cell r="W614" t="str">
            <v>Giảng viên chính (hạng II)</v>
          </cell>
          <cell r="X614">
            <v>0</v>
          </cell>
          <cell r="Y614" t="str">
            <v>Phó Trưởng khoa</v>
          </cell>
          <cell r="Z614">
            <v>0</v>
          </cell>
          <cell r="AA614">
            <v>5</v>
          </cell>
          <cell r="AB614">
            <v>0.4</v>
          </cell>
          <cell r="AC614">
            <v>4.74</v>
          </cell>
          <cell r="AD614">
            <v>0</v>
          </cell>
          <cell r="AE614">
            <v>0</v>
          </cell>
          <cell r="AF614">
            <v>0</v>
          </cell>
          <cell r="AG614">
            <v>0</v>
          </cell>
          <cell r="AH614" t="e">
            <v>#VALUE!</v>
          </cell>
          <cell r="AI614">
            <v>0</v>
          </cell>
          <cell r="AJ614">
            <v>0</v>
          </cell>
          <cell r="AK614">
            <v>0</v>
          </cell>
          <cell r="AL614">
            <v>0</v>
          </cell>
          <cell r="AM614">
            <v>0</v>
          </cell>
          <cell r="AN614">
            <v>0</v>
          </cell>
          <cell r="AO614">
            <v>17</v>
          </cell>
          <cell r="AP614">
            <v>0</v>
          </cell>
          <cell r="AQ614">
            <v>0</v>
          </cell>
          <cell r="AR614">
            <v>0</v>
          </cell>
          <cell r="AS614">
            <v>0</v>
          </cell>
          <cell r="AT614">
            <v>0.87380000000000013</v>
          </cell>
          <cell r="AU614">
            <v>6.0138000000000007</v>
          </cell>
          <cell r="AV614">
            <v>40</v>
          </cell>
          <cell r="AW614">
            <v>0</v>
          </cell>
          <cell r="AX614">
            <v>0</v>
          </cell>
        </row>
        <row r="615">
          <cell r="F615">
            <v>1130</v>
          </cell>
          <cell r="G615" t="str">
            <v>51010000218590</v>
          </cell>
          <cell r="H615" t="str">
            <v>Trường Sư phạm</v>
          </cell>
          <cell r="I615" t="str">
            <v>Khoa Tâm lý - Giáo dục</v>
          </cell>
          <cell r="J615" t="str">
            <v>Nữ</v>
          </cell>
          <cell r="K615">
            <v>1975</v>
          </cell>
          <cell r="L615">
            <v>27736</v>
          </cell>
          <cell r="M615">
            <v>47</v>
          </cell>
          <cell r="N615" t="str">
            <v>Kinh</v>
          </cell>
          <cell r="O615">
            <v>37316</v>
          </cell>
          <cell r="P615">
            <v>37708</v>
          </cell>
          <cell r="Q615" t="str">
            <v>Trường Đại học Vinh</v>
          </cell>
          <cell r="R615" t="str">
            <v>BC</v>
          </cell>
          <cell r="S615">
            <v>0</v>
          </cell>
          <cell r="T615">
            <v>0</v>
          </cell>
          <cell r="U615">
            <v>0</v>
          </cell>
          <cell r="V615" t="str">
            <v>V.07.01.02</v>
          </cell>
          <cell r="W615" t="str">
            <v>Giảng viên chính (hạng II)</v>
          </cell>
          <cell r="X615">
            <v>0</v>
          </cell>
          <cell r="Y615">
            <v>0</v>
          </cell>
          <cell r="Z615" t="str">
            <v>Phó Bí thư CB + Chủ tịch CĐBP</v>
          </cell>
          <cell r="AA615">
            <v>5</v>
          </cell>
          <cell r="AB615">
            <v>0</v>
          </cell>
          <cell r="AC615">
            <v>4.74</v>
          </cell>
          <cell r="AD615">
            <v>0</v>
          </cell>
          <cell r="AE615">
            <v>0</v>
          </cell>
          <cell r="AF615">
            <v>0</v>
          </cell>
          <cell r="AG615">
            <v>0</v>
          </cell>
          <cell r="AH615" t="e">
            <v>#VALUE!</v>
          </cell>
          <cell r="AI615">
            <v>0</v>
          </cell>
          <cell r="AJ615">
            <v>0</v>
          </cell>
          <cell r="AK615">
            <v>0</v>
          </cell>
          <cell r="AL615">
            <v>0</v>
          </cell>
          <cell r="AM615">
            <v>0</v>
          </cell>
          <cell r="AN615">
            <v>0</v>
          </cell>
          <cell r="AO615">
            <v>14</v>
          </cell>
          <cell r="AP615">
            <v>0</v>
          </cell>
          <cell r="AQ615">
            <v>0</v>
          </cell>
          <cell r="AR615">
            <v>0</v>
          </cell>
          <cell r="AS615">
            <v>0</v>
          </cell>
          <cell r="AT615">
            <v>0.66359999999999997</v>
          </cell>
          <cell r="AU615">
            <v>5.4036</v>
          </cell>
          <cell r="AV615">
            <v>40</v>
          </cell>
          <cell r="AW615">
            <v>0</v>
          </cell>
          <cell r="AX615">
            <v>0</v>
          </cell>
        </row>
        <row r="616">
          <cell r="F616">
            <v>1125</v>
          </cell>
          <cell r="G616" t="str">
            <v>51010000024195</v>
          </cell>
          <cell r="H616" t="str">
            <v>Trường Sư phạm</v>
          </cell>
          <cell r="I616" t="str">
            <v>Khoa Tâm lý - Giáo dục</v>
          </cell>
          <cell r="J616" t="str">
            <v>Nam</v>
          </cell>
          <cell r="K616">
            <v>1976</v>
          </cell>
          <cell r="L616">
            <v>27933</v>
          </cell>
          <cell r="M616">
            <v>46</v>
          </cell>
          <cell r="N616" t="str">
            <v>Kinh</v>
          </cell>
          <cell r="O616">
            <v>37316</v>
          </cell>
          <cell r="P616">
            <v>37708</v>
          </cell>
          <cell r="Q616" t="str">
            <v>Trường Đại học Vinh</v>
          </cell>
          <cell r="R616" t="str">
            <v>BC</v>
          </cell>
          <cell r="S616">
            <v>0</v>
          </cell>
          <cell r="T616">
            <v>0</v>
          </cell>
          <cell r="U616">
            <v>0</v>
          </cell>
          <cell r="V616" t="str">
            <v>V.07.01.01</v>
          </cell>
          <cell r="W616" t="str">
            <v>Giảng viên cao cấp (hạng I)</v>
          </cell>
          <cell r="X616">
            <v>0</v>
          </cell>
          <cell r="Y616" t="str">
            <v>Trưởng khoa</v>
          </cell>
          <cell r="Z616" t="str">
            <v>Bí thư CB</v>
          </cell>
          <cell r="AA616">
            <v>6</v>
          </cell>
          <cell r="AB616">
            <v>0.5</v>
          </cell>
          <cell r="AC616">
            <v>6.2</v>
          </cell>
          <cell r="AD616">
            <v>0</v>
          </cell>
          <cell r="AE616">
            <v>0</v>
          </cell>
          <cell r="AF616">
            <v>0</v>
          </cell>
          <cell r="AG616">
            <v>0</v>
          </cell>
          <cell r="AH616" t="e">
            <v>#VALUE!</v>
          </cell>
          <cell r="AI616">
            <v>0</v>
          </cell>
          <cell r="AJ616">
            <v>0</v>
          </cell>
          <cell r="AK616">
            <v>0</v>
          </cell>
          <cell r="AL616">
            <v>0</v>
          </cell>
          <cell r="AM616">
            <v>0</v>
          </cell>
          <cell r="AN616">
            <v>0</v>
          </cell>
          <cell r="AO616">
            <v>17</v>
          </cell>
          <cell r="AP616">
            <v>0</v>
          </cell>
          <cell r="AQ616">
            <v>0</v>
          </cell>
          <cell r="AR616">
            <v>0</v>
          </cell>
          <cell r="AS616">
            <v>0</v>
          </cell>
          <cell r="AT616">
            <v>1.139</v>
          </cell>
          <cell r="AU616">
            <v>7.8390000000000004</v>
          </cell>
          <cell r="AV616">
            <v>40</v>
          </cell>
          <cell r="AW616">
            <v>0</v>
          </cell>
          <cell r="AX616">
            <v>0</v>
          </cell>
        </row>
        <row r="617">
          <cell r="F617">
            <v>1105</v>
          </cell>
          <cell r="G617" t="str">
            <v>51010000193262</v>
          </cell>
          <cell r="H617" t="str">
            <v>Trường Sư phạm</v>
          </cell>
          <cell r="I617" t="str">
            <v>Khoa Tâm lý - Giáo dục</v>
          </cell>
          <cell r="J617" t="str">
            <v>Nữ</v>
          </cell>
          <cell r="K617">
            <v>1964</v>
          </cell>
          <cell r="L617">
            <v>23482</v>
          </cell>
          <cell r="M617">
            <v>58</v>
          </cell>
          <cell r="N617" t="str">
            <v>Kinh</v>
          </cell>
          <cell r="O617">
            <v>34213</v>
          </cell>
          <cell r="P617">
            <v>34213</v>
          </cell>
          <cell r="Q617" t="str">
            <v>Trường Đại học Sư phạm Vinh</v>
          </cell>
          <cell r="R617" t="str">
            <v>BC</v>
          </cell>
          <cell r="S617">
            <v>0</v>
          </cell>
          <cell r="T617">
            <v>0</v>
          </cell>
          <cell r="U617">
            <v>0</v>
          </cell>
          <cell r="V617" t="str">
            <v>V.07.01.01</v>
          </cell>
          <cell r="W617" t="str">
            <v>Giảng viên cao cấp (hạng I)</v>
          </cell>
          <cell r="X617">
            <v>0</v>
          </cell>
          <cell r="Y617">
            <v>0</v>
          </cell>
          <cell r="Z617">
            <v>0</v>
          </cell>
          <cell r="AA617">
            <v>6</v>
          </cell>
          <cell r="AB617">
            <v>0.4</v>
          </cell>
          <cell r="AC617">
            <v>6.56</v>
          </cell>
          <cell r="AD617">
            <v>0</v>
          </cell>
          <cell r="AE617">
            <v>0</v>
          </cell>
          <cell r="AF617">
            <v>0</v>
          </cell>
          <cell r="AG617">
            <v>0</v>
          </cell>
          <cell r="AH617" t="e">
            <v>#VALUE!</v>
          </cell>
          <cell r="AI617">
            <v>0</v>
          </cell>
          <cell r="AJ617">
            <v>0</v>
          </cell>
          <cell r="AK617">
            <v>0</v>
          </cell>
          <cell r="AL617">
            <v>0</v>
          </cell>
          <cell r="AM617">
            <v>0</v>
          </cell>
          <cell r="AN617">
            <v>0</v>
          </cell>
          <cell r="AO617">
            <v>24</v>
          </cell>
          <cell r="AP617">
            <v>0</v>
          </cell>
          <cell r="AQ617">
            <v>0</v>
          </cell>
          <cell r="AR617">
            <v>0</v>
          </cell>
          <cell r="AS617">
            <v>0</v>
          </cell>
          <cell r="AT617">
            <v>1.6703999999999999</v>
          </cell>
          <cell r="AU617">
            <v>8.6303999999999998</v>
          </cell>
          <cell r="AV617">
            <v>40</v>
          </cell>
          <cell r="AW617">
            <v>0</v>
          </cell>
          <cell r="AX617">
            <v>0</v>
          </cell>
        </row>
        <row r="618">
          <cell r="F618">
            <v>1106</v>
          </cell>
          <cell r="G618" t="str">
            <v>51010000193226</v>
          </cell>
          <cell r="H618" t="str">
            <v>Trường Sư phạm</v>
          </cell>
          <cell r="I618" t="str">
            <v>Khoa Tâm lý - Giáo dục</v>
          </cell>
          <cell r="J618" t="str">
            <v>Nữ</v>
          </cell>
          <cell r="K618">
            <v>1976</v>
          </cell>
          <cell r="L618">
            <v>27853</v>
          </cell>
          <cell r="M618">
            <v>46</v>
          </cell>
          <cell r="N618" t="str">
            <v>Kinh</v>
          </cell>
          <cell r="O618">
            <v>37534</v>
          </cell>
          <cell r="P618" t="str">
            <v xml:space="preserve">  -   -</v>
          </cell>
          <cell r="Q618" t="str">
            <v>Trường Đại học Vinh</v>
          </cell>
          <cell r="R618" t="str">
            <v>BC</v>
          </cell>
          <cell r="S618">
            <v>0</v>
          </cell>
          <cell r="T618">
            <v>0</v>
          </cell>
          <cell r="U618">
            <v>0</v>
          </cell>
          <cell r="V618" t="str">
            <v>V.07.01.02</v>
          </cell>
          <cell r="W618" t="str">
            <v>Giảng viên chính (hạng II)</v>
          </cell>
          <cell r="X618">
            <v>0</v>
          </cell>
          <cell r="Y618">
            <v>0</v>
          </cell>
          <cell r="Z618">
            <v>0</v>
          </cell>
          <cell r="AA618">
            <v>5</v>
          </cell>
          <cell r="AB618">
            <v>0</v>
          </cell>
          <cell r="AC618">
            <v>4.4000000000000004</v>
          </cell>
          <cell r="AD618">
            <v>0</v>
          </cell>
          <cell r="AE618">
            <v>0</v>
          </cell>
          <cell r="AF618">
            <v>0</v>
          </cell>
          <cell r="AG618">
            <v>0</v>
          </cell>
          <cell r="AH618" t="e">
            <v>#VALUE!</v>
          </cell>
          <cell r="AI618">
            <v>0</v>
          </cell>
          <cell r="AJ618">
            <v>0</v>
          </cell>
          <cell r="AK618">
            <v>0</v>
          </cell>
          <cell r="AL618">
            <v>0</v>
          </cell>
          <cell r="AM618">
            <v>0</v>
          </cell>
          <cell r="AN618">
            <v>0</v>
          </cell>
          <cell r="AO618">
            <v>13</v>
          </cell>
          <cell r="AP618">
            <v>0</v>
          </cell>
          <cell r="AQ618">
            <v>0</v>
          </cell>
          <cell r="AR618">
            <v>0</v>
          </cell>
          <cell r="AS618">
            <v>0</v>
          </cell>
          <cell r="AT618">
            <v>0.57200000000000006</v>
          </cell>
          <cell r="AU618">
            <v>4.9720000000000004</v>
          </cell>
          <cell r="AV618">
            <v>40</v>
          </cell>
          <cell r="AW618">
            <v>0</v>
          </cell>
          <cell r="AX618">
            <v>0</v>
          </cell>
        </row>
        <row r="619">
          <cell r="F619">
            <v>1122</v>
          </cell>
          <cell r="G619" t="str">
            <v>51010000024140</v>
          </cell>
          <cell r="H619" t="str">
            <v>Trường Sư phạm</v>
          </cell>
          <cell r="I619" t="str">
            <v>Khoa Tâm lý - Giáo dục</v>
          </cell>
          <cell r="J619" t="str">
            <v>Nữ</v>
          </cell>
          <cell r="K619">
            <v>1977</v>
          </cell>
          <cell r="L619">
            <v>28146</v>
          </cell>
          <cell r="M619">
            <v>45</v>
          </cell>
          <cell r="N619" t="str">
            <v>Kinh</v>
          </cell>
          <cell r="O619">
            <v>37544</v>
          </cell>
          <cell r="P619" t="str">
            <v xml:space="preserve">  -   -</v>
          </cell>
          <cell r="Q619" t="str">
            <v>Trường Đại học Vinh</v>
          </cell>
          <cell r="R619" t="str">
            <v>BC</v>
          </cell>
          <cell r="S619">
            <v>0</v>
          </cell>
          <cell r="T619">
            <v>0</v>
          </cell>
          <cell r="U619">
            <v>0</v>
          </cell>
          <cell r="V619" t="str">
            <v>V.07.01.02</v>
          </cell>
          <cell r="W619" t="str">
            <v>Giảng viên chính (hạng II)</v>
          </cell>
          <cell r="X619">
            <v>0</v>
          </cell>
          <cell r="Y619">
            <v>0</v>
          </cell>
          <cell r="Z619">
            <v>0</v>
          </cell>
          <cell r="AA619">
            <v>5</v>
          </cell>
          <cell r="AB619">
            <v>0</v>
          </cell>
          <cell r="AC619">
            <v>4.4000000000000004</v>
          </cell>
          <cell r="AD619">
            <v>0</v>
          </cell>
          <cell r="AE619">
            <v>0</v>
          </cell>
          <cell r="AF619">
            <v>0</v>
          </cell>
          <cell r="AG619">
            <v>0</v>
          </cell>
          <cell r="AH619" t="e">
            <v>#VALUE!</v>
          </cell>
          <cell r="AI619">
            <v>0</v>
          </cell>
          <cell r="AJ619">
            <v>0</v>
          </cell>
          <cell r="AK619">
            <v>0</v>
          </cell>
          <cell r="AL619">
            <v>0</v>
          </cell>
          <cell r="AM619">
            <v>0</v>
          </cell>
          <cell r="AN619">
            <v>0</v>
          </cell>
          <cell r="AO619">
            <v>16</v>
          </cell>
          <cell r="AP619">
            <v>0</v>
          </cell>
          <cell r="AQ619">
            <v>0</v>
          </cell>
          <cell r="AR619">
            <v>0</v>
          </cell>
          <cell r="AS619">
            <v>0</v>
          </cell>
          <cell r="AT619">
            <v>0.70400000000000007</v>
          </cell>
          <cell r="AU619">
            <v>5.1040000000000001</v>
          </cell>
          <cell r="AV619">
            <v>40</v>
          </cell>
          <cell r="AW619">
            <v>0</v>
          </cell>
          <cell r="AX619">
            <v>0</v>
          </cell>
        </row>
        <row r="620">
          <cell r="F620">
            <v>1131</v>
          </cell>
          <cell r="G620" t="str">
            <v>51010000250875</v>
          </cell>
          <cell r="H620" t="str">
            <v>Trường Sư phạm</v>
          </cell>
          <cell r="I620" t="str">
            <v>Khoa Tâm lý - Giáo dục</v>
          </cell>
          <cell r="J620" t="str">
            <v>Nữ</v>
          </cell>
          <cell r="K620">
            <v>1981</v>
          </cell>
          <cell r="L620">
            <v>29688</v>
          </cell>
          <cell r="M620">
            <v>41</v>
          </cell>
          <cell r="N620" t="str">
            <v>Kinh</v>
          </cell>
          <cell r="O620">
            <v>40544</v>
          </cell>
          <cell r="P620" t="str">
            <v xml:space="preserve">  -   -</v>
          </cell>
          <cell r="Q620" t="str">
            <v>Trường THPT Nghi Xuân</v>
          </cell>
          <cell r="R620" t="str">
            <v>BC</v>
          </cell>
          <cell r="S620">
            <v>0</v>
          </cell>
          <cell r="T620">
            <v>0</v>
          </cell>
          <cell r="U620">
            <v>0</v>
          </cell>
          <cell r="V620" t="str">
            <v>V.07.01.02</v>
          </cell>
          <cell r="W620" t="str">
            <v>Giảng viên chính (hạng II)</v>
          </cell>
          <cell r="X620">
            <v>0</v>
          </cell>
          <cell r="Y620">
            <v>0</v>
          </cell>
          <cell r="Z620" t="str">
            <v>TL ĐBCL</v>
          </cell>
          <cell r="AA620">
            <v>5</v>
          </cell>
          <cell r="AB620">
            <v>0</v>
          </cell>
          <cell r="AC620">
            <v>4.4000000000000004</v>
          </cell>
          <cell r="AD620">
            <v>0</v>
          </cell>
          <cell r="AE620">
            <v>0</v>
          </cell>
          <cell r="AF620">
            <v>0</v>
          </cell>
          <cell r="AG620">
            <v>0</v>
          </cell>
          <cell r="AH620" t="e">
            <v>#VALUE!</v>
          </cell>
          <cell r="AI620">
            <v>0</v>
          </cell>
          <cell r="AJ620">
            <v>0</v>
          </cell>
          <cell r="AK620">
            <v>0</v>
          </cell>
          <cell r="AL620">
            <v>0</v>
          </cell>
          <cell r="AM620">
            <v>0</v>
          </cell>
          <cell r="AN620">
            <v>0</v>
          </cell>
          <cell r="AO620">
            <v>16</v>
          </cell>
          <cell r="AP620">
            <v>0</v>
          </cell>
          <cell r="AQ620">
            <v>0</v>
          </cell>
          <cell r="AR620">
            <v>0</v>
          </cell>
          <cell r="AS620">
            <v>0</v>
          </cell>
          <cell r="AT620">
            <v>0.70400000000000007</v>
          </cell>
          <cell r="AU620">
            <v>5.1040000000000001</v>
          </cell>
          <cell r="AV620">
            <v>40</v>
          </cell>
          <cell r="AW620">
            <v>0</v>
          </cell>
          <cell r="AX620">
            <v>0</v>
          </cell>
        </row>
        <row r="621">
          <cell r="F621">
            <v>2467</v>
          </cell>
          <cell r="G621" t="str">
            <v>51010000819063</v>
          </cell>
          <cell r="H621" t="str">
            <v>Trường Sư phạm</v>
          </cell>
          <cell r="I621" t="str">
            <v>Khoa Tâm lý - Giáo dục</v>
          </cell>
          <cell r="J621" t="str">
            <v>Nam</v>
          </cell>
          <cell r="K621">
            <v>1989</v>
          </cell>
          <cell r="L621">
            <v>32651</v>
          </cell>
          <cell r="M621">
            <v>33</v>
          </cell>
          <cell r="N621" t="str">
            <v>Kinh</v>
          </cell>
          <cell r="O621">
            <v>42494</v>
          </cell>
          <cell r="P621">
            <v>43824</v>
          </cell>
          <cell r="Q621" t="str">
            <v>Trường Đại học Vinh</v>
          </cell>
          <cell r="R621" t="str">
            <v>BC</v>
          </cell>
          <cell r="S621">
            <v>0</v>
          </cell>
          <cell r="T621">
            <v>0</v>
          </cell>
          <cell r="U621">
            <v>0</v>
          </cell>
          <cell r="V621" t="str">
            <v>V.07.01.03</v>
          </cell>
          <cell r="W621" t="str">
            <v>Giảng viên (hạng III)</v>
          </cell>
          <cell r="X621">
            <v>0</v>
          </cell>
          <cell r="Y621">
            <v>0</v>
          </cell>
          <cell r="Z621">
            <v>0</v>
          </cell>
          <cell r="AA621">
            <v>4</v>
          </cell>
          <cell r="AB621">
            <v>0</v>
          </cell>
          <cell r="AC621">
            <v>2.67</v>
          </cell>
          <cell r="AD621">
            <v>0</v>
          </cell>
          <cell r="AE621">
            <v>0</v>
          </cell>
          <cell r="AF621">
            <v>0</v>
          </cell>
          <cell r="AG621">
            <v>0</v>
          </cell>
          <cell r="AH621" t="e">
            <v>#VALUE!</v>
          </cell>
          <cell r="AI621">
            <v>0</v>
          </cell>
          <cell r="AJ621">
            <v>0</v>
          </cell>
          <cell r="AK621">
            <v>0</v>
          </cell>
          <cell r="AL621">
            <v>0</v>
          </cell>
          <cell r="AM621">
            <v>0</v>
          </cell>
          <cell r="AN621">
            <v>0</v>
          </cell>
          <cell r="AO621">
            <v>0</v>
          </cell>
          <cell r="AP621">
            <v>0</v>
          </cell>
          <cell r="AQ621">
            <v>0</v>
          </cell>
          <cell r="AR621">
            <v>0</v>
          </cell>
          <cell r="AS621">
            <v>0</v>
          </cell>
          <cell r="AT621">
            <v>0</v>
          </cell>
          <cell r="AU621">
            <v>2.67</v>
          </cell>
          <cell r="AV621">
            <v>40</v>
          </cell>
          <cell r="AW621">
            <v>0</v>
          </cell>
          <cell r="AX621">
            <v>0</v>
          </cell>
        </row>
        <row r="622">
          <cell r="F622">
            <v>1094</v>
          </cell>
          <cell r="G622" t="str">
            <v>51010000290747</v>
          </cell>
          <cell r="H622" t="str">
            <v>Trường Sư phạm</v>
          </cell>
          <cell r="I622" t="str">
            <v>Khoa Tâm lý - Giáo dục</v>
          </cell>
          <cell r="J622" t="str">
            <v>Nam</v>
          </cell>
          <cell r="K622">
            <v>1989</v>
          </cell>
          <cell r="L622">
            <v>32571</v>
          </cell>
          <cell r="M622">
            <v>33</v>
          </cell>
          <cell r="N622" t="str">
            <v>Kinh</v>
          </cell>
          <cell r="O622">
            <v>40817</v>
          </cell>
          <cell r="P622">
            <v>40817</v>
          </cell>
          <cell r="Q622">
            <v>0</v>
          </cell>
          <cell r="R622" t="str">
            <v>BC</v>
          </cell>
          <cell r="S622">
            <v>0</v>
          </cell>
          <cell r="T622">
            <v>0</v>
          </cell>
          <cell r="U622">
            <v>0</v>
          </cell>
          <cell r="V622" t="str">
            <v>V.07.01.03</v>
          </cell>
          <cell r="W622" t="str">
            <v>Giảng viên (hạng III)</v>
          </cell>
          <cell r="X622">
            <v>0</v>
          </cell>
          <cell r="Y622">
            <v>0</v>
          </cell>
          <cell r="Z622" t="str">
            <v>TL ĐTTT</v>
          </cell>
          <cell r="AA622">
            <v>4</v>
          </cell>
          <cell r="AB622">
            <v>0</v>
          </cell>
          <cell r="AC622">
            <v>3.33</v>
          </cell>
          <cell r="AD622">
            <v>0</v>
          </cell>
          <cell r="AE622">
            <v>0</v>
          </cell>
          <cell r="AF622">
            <v>0</v>
          </cell>
          <cell r="AG622">
            <v>0</v>
          </cell>
          <cell r="AH622" t="e">
            <v>#VALUE!</v>
          </cell>
          <cell r="AI622">
            <v>0</v>
          </cell>
          <cell r="AJ622">
            <v>0</v>
          </cell>
          <cell r="AK622">
            <v>0</v>
          </cell>
          <cell r="AL622">
            <v>0</v>
          </cell>
          <cell r="AM622">
            <v>0</v>
          </cell>
          <cell r="AN622">
            <v>0</v>
          </cell>
          <cell r="AO622">
            <v>8</v>
          </cell>
          <cell r="AP622">
            <v>0</v>
          </cell>
          <cell r="AQ622">
            <v>0</v>
          </cell>
          <cell r="AR622">
            <v>0</v>
          </cell>
          <cell r="AS622">
            <v>0</v>
          </cell>
          <cell r="AT622">
            <v>0.26640000000000003</v>
          </cell>
          <cell r="AU622">
            <v>3.5964</v>
          </cell>
          <cell r="AV622">
            <v>40</v>
          </cell>
          <cell r="AW622">
            <v>0</v>
          </cell>
          <cell r="AX622">
            <v>0</v>
          </cell>
        </row>
        <row r="623">
          <cell r="F623">
            <v>1828</v>
          </cell>
          <cell r="G623" t="str">
            <v>51010000197413</v>
          </cell>
          <cell r="H623" t="str">
            <v>Trường Sư phạm</v>
          </cell>
          <cell r="I623" t="str">
            <v>Khoa Tâm lý - Giáo dục</v>
          </cell>
          <cell r="J623" t="str">
            <v>Nam</v>
          </cell>
          <cell r="K623">
            <v>1979</v>
          </cell>
          <cell r="L623">
            <v>29187</v>
          </cell>
          <cell r="M623">
            <v>43</v>
          </cell>
          <cell r="N623" t="str">
            <v>Kinh</v>
          </cell>
          <cell r="O623">
            <v>37879</v>
          </cell>
          <cell r="P623">
            <v>38587</v>
          </cell>
          <cell r="Q623" t="str">
            <v>Trường Đại học Vinh</v>
          </cell>
          <cell r="R623" t="str">
            <v>BC</v>
          </cell>
          <cell r="S623">
            <v>0</v>
          </cell>
          <cell r="T623">
            <v>0</v>
          </cell>
          <cell r="U623">
            <v>0</v>
          </cell>
          <cell r="V623" t="str">
            <v>V.07.01.03</v>
          </cell>
          <cell r="W623" t="str">
            <v>Giảng viên (hạng III)</v>
          </cell>
          <cell r="X623" t="str">
            <v>Phó Hiệu trưởng trường thuộc</v>
          </cell>
          <cell r="Y623" t="str">
            <v>Phụ trách khoa</v>
          </cell>
          <cell r="Z623">
            <v>0</v>
          </cell>
          <cell r="AA623">
            <v>6.5</v>
          </cell>
          <cell r="AB623">
            <v>0.5</v>
          </cell>
          <cell r="AC623">
            <v>3.99</v>
          </cell>
          <cell r="AD623">
            <v>0</v>
          </cell>
          <cell r="AE623">
            <v>0</v>
          </cell>
          <cell r="AF623">
            <v>0</v>
          </cell>
          <cell r="AG623">
            <v>0</v>
          </cell>
          <cell r="AH623" t="e">
            <v>#VALUE!</v>
          </cell>
          <cell r="AI623">
            <v>0</v>
          </cell>
          <cell r="AJ623">
            <v>0</v>
          </cell>
          <cell r="AK623">
            <v>0</v>
          </cell>
          <cell r="AL623">
            <v>0</v>
          </cell>
          <cell r="AM623">
            <v>0</v>
          </cell>
          <cell r="AN623">
            <v>0</v>
          </cell>
          <cell r="AO623">
            <v>0</v>
          </cell>
          <cell r="AP623">
            <v>0</v>
          </cell>
          <cell r="AQ623">
            <v>0</v>
          </cell>
          <cell r="AR623">
            <v>0</v>
          </cell>
          <cell r="AS623">
            <v>0</v>
          </cell>
          <cell r="AT623">
            <v>0</v>
          </cell>
          <cell r="AU623">
            <v>4.49</v>
          </cell>
          <cell r="AV623">
            <v>40</v>
          </cell>
          <cell r="AW623">
            <v>0</v>
          </cell>
          <cell r="AX623">
            <v>0.3</v>
          </cell>
        </row>
        <row r="624">
          <cell r="F624">
            <v>1010</v>
          </cell>
          <cell r="G624" t="str">
            <v>51010000196696</v>
          </cell>
          <cell r="H624" t="str">
            <v>Trường Sư phạm</v>
          </cell>
          <cell r="I624" t="str">
            <v>Khoa Tâm lý - Giáo dục</v>
          </cell>
          <cell r="J624" t="str">
            <v>Nam</v>
          </cell>
          <cell r="K624">
            <v>1955</v>
          </cell>
          <cell r="L624">
            <v>20320</v>
          </cell>
          <cell r="M624">
            <v>67</v>
          </cell>
          <cell r="N624" t="str">
            <v>Kinh</v>
          </cell>
          <cell r="O624">
            <v>27760</v>
          </cell>
          <cell r="P624">
            <v>28004</v>
          </cell>
          <cell r="Q624" t="str">
            <v>Trường Đại học Sư phạm Vinh</v>
          </cell>
          <cell r="R624" t="str">
            <v>BC</v>
          </cell>
          <cell r="S624">
            <v>0</v>
          </cell>
          <cell r="T624">
            <v>0</v>
          </cell>
          <cell r="U624">
            <v>0</v>
          </cell>
          <cell r="V624" t="str">
            <v>V.07.01.01</v>
          </cell>
          <cell r="W624" t="str">
            <v>Giảng viên cao cấp (hạng I)</v>
          </cell>
          <cell r="X624">
            <v>0</v>
          </cell>
          <cell r="Y624">
            <v>0</v>
          </cell>
          <cell r="Z624">
            <v>0</v>
          </cell>
          <cell r="AA624">
            <v>6</v>
          </cell>
          <cell r="AB624">
            <v>0.9</v>
          </cell>
          <cell r="AC624">
            <v>8</v>
          </cell>
          <cell r="AD624">
            <v>0</v>
          </cell>
          <cell r="AE624">
            <v>0</v>
          </cell>
          <cell r="AF624">
            <v>0</v>
          </cell>
          <cell r="AG624">
            <v>0</v>
          </cell>
          <cell r="AH624" t="e">
            <v>#VALUE!</v>
          </cell>
          <cell r="AI624">
            <v>0</v>
          </cell>
          <cell r="AJ624">
            <v>0</v>
          </cell>
          <cell r="AK624">
            <v>0</v>
          </cell>
          <cell r="AL624">
            <v>0</v>
          </cell>
          <cell r="AM624">
            <v>0</v>
          </cell>
          <cell r="AN624">
            <v>0</v>
          </cell>
          <cell r="AO624">
            <v>41</v>
          </cell>
          <cell r="AP624">
            <v>0</v>
          </cell>
          <cell r="AQ624">
            <v>0</v>
          </cell>
          <cell r="AR624">
            <v>0</v>
          </cell>
          <cell r="AS624">
            <v>0</v>
          </cell>
          <cell r="AT624">
            <v>3.6490000000000005</v>
          </cell>
          <cell r="AU624">
            <v>12.549000000000001</v>
          </cell>
          <cell r="AV624">
            <v>40</v>
          </cell>
          <cell r="AW624">
            <v>0</v>
          </cell>
          <cell r="AX624">
            <v>0</v>
          </cell>
        </row>
        <row r="625">
          <cell r="F625">
            <v>1128</v>
          </cell>
          <cell r="G625" t="str">
            <v>51010000193156</v>
          </cell>
          <cell r="H625" t="str">
            <v>Trường Sư phạm</v>
          </cell>
          <cell r="I625" t="str">
            <v>Khoa Tâm lý - Giáo dục</v>
          </cell>
          <cell r="J625" t="str">
            <v>Nam</v>
          </cell>
          <cell r="K625">
            <v>1958</v>
          </cell>
          <cell r="L625">
            <v>21186</v>
          </cell>
          <cell r="M625">
            <v>64</v>
          </cell>
          <cell r="N625" t="str">
            <v>Kinh</v>
          </cell>
          <cell r="O625">
            <v>27760</v>
          </cell>
          <cell r="P625">
            <v>28956</v>
          </cell>
          <cell r="Q625" t="str">
            <v>Trường ĐH Tây Nguyên</v>
          </cell>
          <cell r="R625" t="str">
            <v>BC</v>
          </cell>
          <cell r="S625">
            <v>0</v>
          </cell>
          <cell r="T625">
            <v>0</v>
          </cell>
          <cell r="U625">
            <v>0</v>
          </cell>
          <cell r="V625" t="str">
            <v>V.07.01.02</v>
          </cell>
          <cell r="W625" t="str">
            <v>Giảng viên chính (hạng II)</v>
          </cell>
          <cell r="X625">
            <v>0</v>
          </cell>
          <cell r="Y625">
            <v>0</v>
          </cell>
          <cell r="Z625">
            <v>0</v>
          </cell>
          <cell r="AA625">
            <v>5</v>
          </cell>
          <cell r="AB625">
            <v>0.5</v>
          </cell>
          <cell r="AC625">
            <v>6.78</v>
          </cell>
          <cell r="AD625">
            <v>0</v>
          </cell>
          <cell r="AE625">
            <v>0</v>
          </cell>
          <cell r="AF625">
            <v>0</v>
          </cell>
          <cell r="AG625">
            <v>0</v>
          </cell>
          <cell r="AH625" t="e">
            <v>#VALUE!</v>
          </cell>
          <cell r="AI625">
            <v>7</v>
          </cell>
          <cell r="AJ625">
            <v>0</v>
          </cell>
          <cell r="AK625">
            <v>0</v>
          </cell>
          <cell r="AL625">
            <v>0</v>
          </cell>
          <cell r="AM625">
            <v>0</v>
          </cell>
          <cell r="AN625">
            <v>0.47460000000000002</v>
          </cell>
          <cell r="AO625">
            <v>40</v>
          </cell>
          <cell r="AP625">
            <v>41</v>
          </cell>
          <cell r="AQ625" t="str">
            <v>1678/QĐ-ĐHV</v>
          </cell>
          <cell r="AR625">
            <v>44652</v>
          </cell>
          <cell r="AS625">
            <v>44652</v>
          </cell>
          <cell r="AT625">
            <v>3.1018399999999997</v>
          </cell>
          <cell r="AU625">
            <v>10.856439999999999</v>
          </cell>
          <cell r="AV625">
            <v>40</v>
          </cell>
          <cell r="AW625">
            <v>0</v>
          </cell>
          <cell r="AX625">
            <v>0</v>
          </cell>
        </row>
        <row r="626">
          <cell r="F626">
            <v>2385</v>
          </cell>
          <cell r="G626" t="str">
            <v>51010000710120</v>
          </cell>
          <cell r="H626" t="str">
            <v>Trường Sư phạm</v>
          </cell>
          <cell r="I626" t="str">
            <v>Khoa Tâm lý - Giáo dục</v>
          </cell>
          <cell r="J626" t="str">
            <v>Nữ</v>
          </cell>
          <cell r="K626">
            <v>1991</v>
          </cell>
          <cell r="L626">
            <v>33409</v>
          </cell>
          <cell r="M626">
            <v>31</v>
          </cell>
          <cell r="N626" t="str">
            <v>Kinh</v>
          </cell>
          <cell r="O626">
            <v>42248</v>
          </cell>
          <cell r="P626">
            <v>43824</v>
          </cell>
          <cell r="Q626" t="str">
            <v>Trường Đại học Vinh</v>
          </cell>
          <cell r="R626" t="str">
            <v>BC</v>
          </cell>
          <cell r="S626">
            <v>0</v>
          </cell>
          <cell r="T626">
            <v>0</v>
          </cell>
          <cell r="U626">
            <v>0</v>
          </cell>
          <cell r="V626" t="str">
            <v>V.07.01.03</v>
          </cell>
          <cell r="W626" t="str">
            <v>Giảng viên (hạng III)</v>
          </cell>
          <cell r="X626">
            <v>0</v>
          </cell>
          <cell r="Y626">
            <v>0</v>
          </cell>
          <cell r="Z626" t="str">
            <v>CVHT</v>
          </cell>
          <cell r="AA626">
            <v>4</v>
          </cell>
          <cell r="AB626">
            <v>0</v>
          </cell>
          <cell r="AC626">
            <v>3.33</v>
          </cell>
          <cell r="AD626">
            <v>0</v>
          </cell>
          <cell r="AE626">
            <v>0</v>
          </cell>
          <cell r="AF626">
            <v>0</v>
          </cell>
          <cell r="AG626">
            <v>0</v>
          </cell>
          <cell r="AH626" t="e">
            <v>#VALUE!</v>
          </cell>
          <cell r="AI626">
            <v>0</v>
          </cell>
          <cell r="AJ626">
            <v>0</v>
          </cell>
          <cell r="AK626">
            <v>0</v>
          </cell>
          <cell r="AL626">
            <v>0</v>
          </cell>
          <cell r="AM626">
            <v>0</v>
          </cell>
          <cell r="AN626">
            <v>0</v>
          </cell>
          <cell r="AO626">
            <v>5</v>
          </cell>
          <cell r="AP626">
            <v>0</v>
          </cell>
          <cell r="AQ626">
            <v>0</v>
          </cell>
          <cell r="AR626">
            <v>0</v>
          </cell>
          <cell r="AS626">
            <v>0</v>
          </cell>
          <cell r="AT626">
            <v>0.16649999999999998</v>
          </cell>
          <cell r="AU626">
            <v>3.4965000000000002</v>
          </cell>
          <cell r="AV626">
            <v>40</v>
          </cell>
          <cell r="AW626">
            <v>0</v>
          </cell>
          <cell r="AX626">
            <v>0</v>
          </cell>
        </row>
        <row r="627">
          <cell r="F627">
            <v>2677</v>
          </cell>
          <cell r="G627" t="str">
            <v xml:space="preserve">51010002402900 </v>
          </cell>
          <cell r="H627" t="str">
            <v>Trường Sư phạm</v>
          </cell>
          <cell r="I627" t="str">
            <v>Khoa Tâm lý - Giáo dục</v>
          </cell>
          <cell r="J627" t="str">
            <v>Nữ</v>
          </cell>
          <cell r="K627">
            <v>1996</v>
          </cell>
          <cell r="L627">
            <v>35215</v>
          </cell>
          <cell r="M627">
            <v>26</v>
          </cell>
          <cell r="N627" t="str">
            <v>Kinh</v>
          </cell>
          <cell r="O627">
            <v>44414</v>
          </cell>
          <cell r="P627">
            <v>0</v>
          </cell>
          <cell r="Q627">
            <v>0</v>
          </cell>
          <cell r="R627" t="str">
            <v>HĐTS</v>
          </cell>
          <cell r="S627">
            <v>44414</v>
          </cell>
          <cell r="T627">
            <v>44773</v>
          </cell>
          <cell r="U627">
            <v>0</v>
          </cell>
          <cell r="V627" t="str">
            <v>V.07.01.03</v>
          </cell>
          <cell r="W627" t="str">
            <v>Giảng viên (hạng III)</v>
          </cell>
          <cell r="X627">
            <v>0</v>
          </cell>
          <cell r="Y627">
            <v>0</v>
          </cell>
          <cell r="Z627">
            <v>0</v>
          </cell>
          <cell r="AA627">
            <v>4</v>
          </cell>
          <cell r="AB627">
            <v>0</v>
          </cell>
          <cell r="AC627">
            <v>1.9890000000000001</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row>
        <row r="628">
          <cell r="F628">
            <v>1071</v>
          </cell>
          <cell r="G628" t="str">
            <v>51010000288317</v>
          </cell>
          <cell r="H628" t="str">
            <v>Trường Sư phạm</v>
          </cell>
          <cell r="I628" t="str">
            <v>Khoa Tin học</v>
          </cell>
          <cell r="J628" t="str">
            <v>Nam</v>
          </cell>
          <cell r="K628">
            <v>1989</v>
          </cell>
          <cell r="L628">
            <v>32644</v>
          </cell>
          <cell r="M628">
            <v>33</v>
          </cell>
          <cell r="N628" t="str">
            <v>Kinh</v>
          </cell>
          <cell r="O628">
            <v>40817</v>
          </cell>
          <cell r="P628">
            <v>40817</v>
          </cell>
          <cell r="Q628">
            <v>0</v>
          </cell>
          <cell r="R628" t="str">
            <v>BC</v>
          </cell>
          <cell r="S628">
            <v>0</v>
          </cell>
          <cell r="T628">
            <v>0</v>
          </cell>
          <cell r="U628">
            <v>0</v>
          </cell>
          <cell r="V628" t="str">
            <v>V.07.01.03</v>
          </cell>
          <cell r="W628" t="str">
            <v>Giảng viên (hạng III)</v>
          </cell>
          <cell r="X628">
            <v>0</v>
          </cell>
          <cell r="Y628">
            <v>0</v>
          </cell>
          <cell r="Z628" t="str">
            <v>TLĐT + CVHT + TL ĐTTT</v>
          </cell>
          <cell r="AA628">
            <v>4</v>
          </cell>
          <cell r="AB628">
            <v>0</v>
          </cell>
          <cell r="AC628">
            <v>3.33</v>
          </cell>
          <cell r="AD628">
            <v>0</v>
          </cell>
          <cell r="AE628">
            <v>0</v>
          </cell>
          <cell r="AF628">
            <v>0</v>
          </cell>
          <cell r="AG628">
            <v>0</v>
          </cell>
          <cell r="AH628" t="e">
            <v>#VALUE!</v>
          </cell>
          <cell r="AI628">
            <v>0</v>
          </cell>
          <cell r="AJ628">
            <v>0</v>
          </cell>
          <cell r="AK628">
            <v>0</v>
          </cell>
          <cell r="AL628">
            <v>0</v>
          </cell>
          <cell r="AM628">
            <v>0</v>
          </cell>
          <cell r="AN628">
            <v>0</v>
          </cell>
          <cell r="AO628">
            <v>8</v>
          </cell>
          <cell r="AP628">
            <v>0</v>
          </cell>
          <cell r="AQ628">
            <v>0</v>
          </cell>
          <cell r="AR628">
            <v>0</v>
          </cell>
          <cell r="AS628">
            <v>0</v>
          </cell>
          <cell r="AT628">
            <v>0.26640000000000003</v>
          </cell>
          <cell r="AU628">
            <v>3.5964</v>
          </cell>
          <cell r="AV628">
            <v>40</v>
          </cell>
          <cell r="AW628">
            <v>0</v>
          </cell>
          <cell r="AX628">
            <v>0</v>
          </cell>
        </row>
        <row r="629">
          <cell r="F629">
            <v>1086</v>
          </cell>
          <cell r="G629" t="str">
            <v>51010000191044</v>
          </cell>
          <cell r="H629" t="str">
            <v>Trường Sư phạm</v>
          </cell>
          <cell r="I629" t="str">
            <v>Khoa Tin học</v>
          </cell>
          <cell r="J629" t="str">
            <v>Nữ</v>
          </cell>
          <cell r="K629">
            <v>1974</v>
          </cell>
          <cell r="L629">
            <v>27179</v>
          </cell>
          <cell r="M629">
            <v>48</v>
          </cell>
          <cell r="N629" t="str">
            <v>Kinh</v>
          </cell>
          <cell r="O629">
            <v>36039</v>
          </cell>
          <cell r="P629">
            <v>36557</v>
          </cell>
          <cell r="Q629" t="str">
            <v>Trường Đại học Sư phạm Vinh</v>
          </cell>
          <cell r="R629" t="str">
            <v>BC</v>
          </cell>
          <cell r="S629">
            <v>0</v>
          </cell>
          <cell r="T629">
            <v>0</v>
          </cell>
          <cell r="U629">
            <v>0</v>
          </cell>
          <cell r="V629" t="str">
            <v>V.07.01.03</v>
          </cell>
          <cell r="W629" t="str">
            <v>Giảng viên (hạng III)</v>
          </cell>
          <cell r="X629">
            <v>0</v>
          </cell>
          <cell r="Y629">
            <v>0</v>
          </cell>
          <cell r="Z629" t="str">
            <v>Chủ tịch CĐBP</v>
          </cell>
          <cell r="AA629">
            <v>4.5</v>
          </cell>
          <cell r="AB629">
            <v>0</v>
          </cell>
          <cell r="AC629">
            <v>4.6500000000000004</v>
          </cell>
          <cell r="AD629">
            <v>0</v>
          </cell>
          <cell r="AE629">
            <v>0</v>
          </cell>
          <cell r="AF629">
            <v>0</v>
          </cell>
          <cell r="AG629">
            <v>0</v>
          </cell>
          <cell r="AH629" t="e">
            <v>#VALUE!</v>
          </cell>
          <cell r="AI629">
            <v>0</v>
          </cell>
          <cell r="AJ629">
            <v>0</v>
          </cell>
          <cell r="AK629">
            <v>0</v>
          </cell>
          <cell r="AL629">
            <v>0</v>
          </cell>
          <cell r="AM629">
            <v>0</v>
          </cell>
          <cell r="AN629">
            <v>0</v>
          </cell>
          <cell r="AO629">
            <v>22</v>
          </cell>
          <cell r="AP629">
            <v>0</v>
          </cell>
          <cell r="AQ629">
            <v>0</v>
          </cell>
          <cell r="AR629">
            <v>0</v>
          </cell>
          <cell r="AS629">
            <v>0</v>
          </cell>
          <cell r="AT629">
            <v>1.0230000000000001</v>
          </cell>
          <cell r="AU629">
            <v>5.673</v>
          </cell>
          <cell r="AV629">
            <v>40</v>
          </cell>
          <cell r="AW629">
            <v>0</v>
          </cell>
          <cell r="AX629">
            <v>0</v>
          </cell>
        </row>
        <row r="630">
          <cell r="F630">
            <v>1073</v>
          </cell>
          <cell r="G630" t="str">
            <v>51010000190263</v>
          </cell>
          <cell r="H630" t="str">
            <v>Trường Sư phạm</v>
          </cell>
          <cell r="I630" t="str">
            <v>Khoa Tin học</v>
          </cell>
          <cell r="J630" t="str">
            <v>Nữ</v>
          </cell>
          <cell r="K630">
            <v>1964</v>
          </cell>
          <cell r="L630">
            <v>23489</v>
          </cell>
          <cell r="M630">
            <v>58</v>
          </cell>
          <cell r="N630" t="str">
            <v>Kinh</v>
          </cell>
          <cell r="O630">
            <v>31382</v>
          </cell>
          <cell r="P630">
            <v>32112</v>
          </cell>
          <cell r="Q630" t="str">
            <v>Trường Đại học Sư phạm Vinh</v>
          </cell>
          <cell r="R630" t="str">
            <v>BC</v>
          </cell>
          <cell r="S630">
            <v>0</v>
          </cell>
          <cell r="T630">
            <v>0</v>
          </cell>
          <cell r="U630">
            <v>0</v>
          </cell>
          <cell r="V630" t="str">
            <v>V.07.01.02</v>
          </cell>
          <cell r="W630" t="str">
            <v>Giảng viên chính (hạng II)</v>
          </cell>
          <cell r="X630">
            <v>0</v>
          </cell>
          <cell r="Y630">
            <v>0</v>
          </cell>
          <cell r="Z630">
            <v>0</v>
          </cell>
          <cell r="AA630">
            <v>5</v>
          </cell>
          <cell r="AB630">
            <v>0.4</v>
          </cell>
          <cell r="AC630">
            <v>6.4399999999999995</v>
          </cell>
          <cell r="AD630">
            <v>0</v>
          </cell>
          <cell r="AE630">
            <v>0</v>
          </cell>
          <cell r="AF630">
            <v>0</v>
          </cell>
          <cell r="AG630">
            <v>0</v>
          </cell>
          <cell r="AH630" t="e">
            <v>#VALUE!</v>
          </cell>
          <cell r="AI630">
            <v>0</v>
          </cell>
          <cell r="AJ630">
            <v>0</v>
          </cell>
          <cell r="AK630">
            <v>0</v>
          </cell>
          <cell r="AL630">
            <v>0</v>
          </cell>
          <cell r="AM630">
            <v>0</v>
          </cell>
          <cell r="AN630">
            <v>0</v>
          </cell>
          <cell r="AO630">
            <v>28</v>
          </cell>
          <cell r="AP630">
            <v>0</v>
          </cell>
          <cell r="AQ630">
            <v>0</v>
          </cell>
          <cell r="AR630">
            <v>0</v>
          </cell>
          <cell r="AS630">
            <v>0</v>
          </cell>
          <cell r="AT630">
            <v>1.9151999999999998</v>
          </cell>
          <cell r="AU630">
            <v>8.7552000000000003</v>
          </cell>
          <cell r="AV630">
            <v>40</v>
          </cell>
          <cell r="AW630">
            <v>0</v>
          </cell>
          <cell r="AX630">
            <v>0</v>
          </cell>
        </row>
        <row r="631">
          <cell r="F631">
            <v>1066</v>
          </cell>
          <cell r="G631" t="str">
            <v>51010000191512</v>
          </cell>
          <cell r="H631" t="str">
            <v>Trường Sư phạm</v>
          </cell>
          <cell r="I631" t="str">
            <v>Khoa Tin học</v>
          </cell>
          <cell r="J631" t="str">
            <v>Nữ</v>
          </cell>
          <cell r="K631">
            <v>1975</v>
          </cell>
          <cell r="L631">
            <v>27569</v>
          </cell>
          <cell r="M631">
            <v>47</v>
          </cell>
          <cell r="N631" t="str">
            <v>Kinh</v>
          </cell>
          <cell r="O631">
            <v>35309</v>
          </cell>
          <cell r="P631">
            <v>35674</v>
          </cell>
          <cell r="Q631" t="str">
            <v>Trường Đại học Sư phạm Vinh</v>
          </cell>
          <cell r="R631" t="str">
            <v>BC</v>
          </cell>
          <cell r="S631">
            <v>0</v>
          </cell>
          <cell r="T631">
            <v>0</v>
          </cell>
          <cell r="U631">
            <v>0</v>
          </cell>
          <cell r="V631" t="str">
            <v>V.07.01.02</v>
          </cell>
          <cell r="W631" t="str">
            <v>Giảng viên chính (hạng II)</v>
          </cell>
          <cell r="X631">
            <v>0</v>
          </cell>
          <cell r="Y631" t="str">
            <v>Trưởng khoa</v>
          </cell>
          <cell r="Z631" t="str">
            <v>Bí thư CB</v>
          </cell>
          <cell r="AA631">
            <v>5.5</v>
          </cell>
          <cell r="AB631">
            <v>0.5</v>
          </cell>
          <cell r="AC631">
            <v>5.08</v>
          </cell>
          <cell r="AD631">
            <v>0</v>
          </cell>
          <cell r="AE631">
            <v>0</v>
          </cell>
          <cell r="AF631">
            <v>0</v>
          </cell>
          <cell r="AG631">
            <v>0</v>
          </cell>
          <cell r="AH631" t="e">
            <v>#VALUE!</v>
          </cell>
          <cell r="AI631">
            <v>0</v>
          </cell>
          <cell r="AJ631">
            <v>0</v>
          </cell>
          <cell r="AK631">
            <v>0</v>
          </cell>
          <cell r="AL631">
            <v>0</v>
          </cell>
          <cell r="AM631">
            <v>0</v>
          </cell>
          <cell r="AN631">
            <v>0</v>
          </cell>
          <cell r="AO631">
            <v>23</v>
          </cell>
          <cell r="AP631">
            <v>0</v>
          </cell>
          <cell r="AQ631">
            <v>0</v>
          </cell>
          <cell r="AR631">
            <v>0</v>
          </cell>
          <cell r="AS631">
            <v>0</v>
          </cell>
          <cell r="AT631">
            <v>1.2834000000000001</v>
          </cell>
          <cell r="AU631">
            <v>6.8634000000000004</v>
          </cell>
          <cell r="AV631">
            <v>40</v>
          </cell>
          <cell r="AW631">
            <v>0</v>
          </cell>
          <cell r="AX631">
            <v>0</v>
          </cell>
        </row>
        <row r="632">
          <cell r="F632">
            <v>1074</v>
          </cell>
          <cell r="G632" t="str">
            <v>51010000190175</v>
          </cell>
          <cell r="H632" t="str">
            <v>Trường Sư phạm</v>
          </cell>
          <cell r="I632" t="str">
            <v>Khoa Tin học</v>
          </cell>
          <cell r="J632" t="str">
            <v>Nam</v>
          </cell>
          <cell r="K632">
            <v>1972</v>
          </cell>
          <cell r="L632">
            <v>26649</v>
          </cell>
          <cell r="M632">
            <v>50</v>
          </cell>
          <cell r="N632" t="str">
            <v>Kinh</v>
          </cell>
          <cell r="O632">
            <v>34213</v>
          </cell>
          <cell r="P632">
            <v>34708</v>
          </cell>
          <cell r="Q632" t="str">
            <v>Trường Đại học Sư phạm Vinh</v>
          </cell>
          <cell r="R632" t="str">
            <v>BC</v>
          </cell>
          <cell r="S632">
            <v>0</v>
          </cell>
          <cell r="T632">
            <v>0</v>
          </cell>
          <cell r="U632">
            <v>0</v>
          </cell>
          <cell r="V632" t="str">
            <v>V.07.01.02</v>
          </cell>
          <cell r="W632" t="str">
            <v>Giảng viên chính (hạng II)</v>
          </cell>
          <cell r="X632">
            <v>0</v>
          </cell>
          <cell r="Y632">
            <v>0</v>
          </cell>
          <cell r="Z632">
            <v>0</v>
          </cell>
          <cell r="AA632">
            <v>5</v>
          </cell>
          <cell r="AB632">
            <v>0</v>
          </cell>
          <cell r="AC632">
            <v>5.76</v>
          </cell>
          <cell r="AD632">
            <v>0</v>
          </cell>
          <cell r="AE632">
            <v>0</v>
          </cell>
          <cell r="AF632">
            <v>0</v>
          </cell>
          <cell r="AG632">
            <v>0</v>
          </cell>
          <cell r="AH632" t="e">
            <v>#VALUE!</v>
          </cell>
          <cell r="AI632">
            <v>0</v>
          </cell>
          <cell r="AJ632">
            <v>0</v>
          </cell>
          <cell r="AK632">
            <v>0</v>
          </cell>
          <cell r="AL632">
            <v>0</v>
          </cell>
          <cell r="AM632">
            <v>0</v>
          </cell>
          <cell r="AN632">
            <v>0</v>
          </cell>
          <cell r="AO632">
            <v>20</v>
          </cell>
          <cell r="AP632">
            <v>0</v>
          </cell>
          <cell r="AQ632">
            <v>0</v>
          </cell>
          <cell r="AR632">
            <v>0</v>
          </cell>
          <cell r="AS632">
            <v>0</v>
          </cell>
          <cell r="AT632">
            <v>1.1519999999999999</v>
          </cell>
          <cell r="AU632">
            <v>6.9119999999999999</v>
          </cell>
          <cell r="AV632">
            <v>40</v>
          </cell>
          <cell r="AW632">
            <v>0</v>
          </cell>
          <cell r="AX632">
            <v>0</v>
          </cell>
        </row>
        <row r="633">
          <cell r="F633">
            <v>1514</v>
          </cell>
          <cell r="G633" t="str">
            <v>51010000192241</v>
          </cell>
          <cell r="H633" t="str">
            <v>Trường Sư phạm</v>
          </cell>
          <cell r="I633" t="str">
            <v>Khoa Toán học</v>
          </cell>
          <cell r="J633" t="str">
            <v>Nữ</v>
          </cell>
          <cell r="K633">
            <v>1972</v>
          </cell>
          <cell r="L633">
            <v>26462</v>
          </cell>
          <cell r="M633">
            <v>50</v>
          </cell>
          <cell r="N633" t="str">
            <v>Kinh</v>
          </cell>
          <cell r="O633">
            <v>34182</v>
          </cell>
          <cell r="P633">
            <v>34182</v>
          </cell>
          <cell r="Q633" t="str">
            <v>Trường Đại học Sư phạm Vinh</v>
          </cell>
          <cell r="R633" t="str">
            <v>BC</v>
          </cell>
          <cell r="S633">
            <v>0</v>
          </cell>
          <cell r="T633">
            <v>0</v>
          </cell>
          <cell r="U633">
            <v>0</v>
          </cell>
          <cell r="V633" t="str">
            <v>V.07.01.03</v>
          </cell>
          <cell r="W633" t="str">
            <v>Giảng viên (hạng III)</v>
          </cell>
          <cell r="X633">
            <v>0</v>
          </cell>
          <cell r="Y633">
            <v>0</v>
          </cell>
          <cell r="Z633">
            <v>0</v>
          </cell>
          <cell r="AA633">
            <v>4</v>
          </cell>
          <cell r="AB633">
            <v>0</v>
          </cell>
          <cell r="AC633">
            <v>4.9800000000000004</v>
          </cell>
          <cell r="AD633">
            <v>0</v>
          </cell>
          <cell r="AE633">
            <v>0</v>
          </cell>
          <cell r="AF633">
            <v>0</v>
          </cell>
          <cell r="AG633">
            <v>0</v>
          </cell>
          <cell r="AH633" t="e">
            <v>#VALUE!</v>
          </cell>
          <cell r="AI633">
            <v>0</v>
          </cell>
          <cell r="AJ633">
            <v>0</v>
          </cell>
          <cell r="AK633">
            <v>0</v>
          </cell>
          <cell r="AL633">
            <v>0</v>
          </cell>
          <cell r="AM633">
            <v>0</v>
          </cell>
          <cell r="AN633">
            <v>0</v>
          </cell>
          <cell r="AO633">
            <v>24</v>
          </cell>
          <cell r="AP633">
            <v>0</v>
          </cell>
          <cell r="AQ633">
            <v>0</v>
          </cell>
          <cell r="AR633">
            <v>0</v>
          </cell>
          <cell r="AS633">
            <v>0</v>
          </cell>
          <cell r="AT633">
            <v>1.1952</v>
          </cell>
          <cell r="AU633">
            <v>6.1752000000000002</v>
          </cell>
          <cell r="AV633">
            <v>40</v>
          </cell>
          <cell r="AW633">
            <v>0</v>
          </cell>
          <cell r="AX633">
            <v>0</v>
          </cell>
        </row>
        <row r="634">
          <cell r="F634">
            <v>2319</v>
          </cell>
          <cell r="G634" t="str">
            <v>51010000527904</v>
          </cell>
          <cell r="H634" t="str">
            <v>Trường Sư phạm</v>
          </cell>
          <cell r="I634" t="str">
            <v>Khoa Toán học</v>
          </cell>
          <cell r="J634" t="str">
            <v>Nam</v>
          </cell>
          <cell r="K634">
            <v>1989</v>
          </cell>
          <cell r="L634">
            <v>32625</v>
          </cell>
          <cell r="M634">
            <v>33</v>
          </cell>
          <cell r="N634" t="str">
            <v>Kinh</v>
          </cell>
          <cell r="O634">
            <v>41764</v>
          </cell>
          <cell r="P634">
            <v>42887</v>
          </cell>
          <cell r="Q634" t="str">
            <v>Trường Đại học Vinh</v>
          </cell>
          <cell r="R634" t="str">
            <v>BC</v>
          </cell>
          <cell r="S634">
            <v>0</v>
          </cell>
          <cell r="T634">
            <v>0</v>
          </cell>
          <cell r="U634">
            <v>0</v>
          </cell>
          <cell r="V634" t="str">
            <v>V.07.01.03</v>
          </cell>
          <cell r="W634" t="str">
            <v>Giảng viên (hạng III)</v>
          </cell>
          <cell r="X634">
            <v>0</v>
          </cell>
          <cell r="Y634">
            <v>0</v>
          </cell>
          <cell r="Z634">
            <v>0</v>
          </cell>
          <cell r="AA634">
            <v>4</v>
          </cell>
          <cell r="AB634">
            <v>0</v>
          </cell>
          <cell r="AC634">
            <v>3</v>
          </cell>
          <cell r="AD634">
            <v>0</v>
          </cell>
          <cell r="AE634">
            <v>0</v>
          </cell>
          <cell r="AF634">
            <v>0</v>
          </cell>
          <cell r="AG634">
            <v>0</v>
          </cell>
          <cell r="AH634" t="e">
            <v>#VALUE!</v>
          </cell>
          <cell r="AI634">
            <v>0</v>
          </cell>
          <cell r="AJ634">
            <v>0</v>
          </cell>
          <cell r="AK634">
            <v>0</v>
          </cell>
          <cell r="AL634">
            <v>0</v>
          </cell>
          <cell r="AM634">
            <v>0</v>
          </cell>
          <cell r="AN634">
            <v>0</v>
          </cell>
          <cell r="AO634">
            <v>0</v>
          </cell>
          <cell r="AP634">
            <v>0</v>
          </cell>
          <cell r="AQ634">
            <v>0</v>
          </cell>
          <cell r="AR634">
            <v>0</v>
          </cell>
          <cell r="AS634">
            <v>0</v>
          </cell>
          <cell r="AT634">
            <v>0</v>
          </cell>
          <cell r="AU634">
            <v>3</v>
          </cell>
          <cell r="AV634">
            <v>40</v>
          </cell>
          <cell r="AW634">
            <v>0</v>
          </cell>
          <cell r="AX634">
            <v>0</v>
          </cell>
        </row>
        <row r="635">
          <cell r="F635">
            <v>1528</v>
          </cell>
          <cell r="G635" t="str">
            <v>51010000191910</v>
          </cell>
          <cell r="H635" t="str">
            <v>Trường Sư phạm</v>
          </cell>
          <cell r="I635" t="str">
            <v>Khoa Toán học</v>
          </cell>
          <cell r="J635" t="str">
            <v>Nam</v>
          </cell>
          <cell r="K635">
            <v>1956</v>
          </cell>
          <cell r="L635">
            <v>20730</v>
          </cell>
          <cell r="M635">
            <v>66</v>
          </cell>
          <cell r="N635" t="str">
            <v>Kinh</v>
          </cell>
          <cell r="O635">
            <v>28734</v>
          </cell>
          <cell r="P635">
            <v>28734</v>
          </cell>
          <cell r="Q635" t="str">
            <v>Trường Đại học Sư phạm Vinh</v>
          </cell>
          <cell r="R635" t="str">
            <v>BC</v>
          </cell>
          <cell r="S635">
            <v>0</v>
          </cell>
          <cell r="T635">
            <v>0</v>
          </cell>
          <cell r="U635">
            <v>0</v>
          </cell>
          <cell r="V635" t="str">
            <v>V.07.01.01</v>
          </cell>
          <cell r="W635" t="str">
            <v>Giảng viên cao cấp (hạng I)</v>
          </cell>
          <cell r="X635">
            <v>0</v>
          </cell>
          <cell r="Y635">
            <v>0</v>
          </cell>
          <cell r="Z635">
            <v>0</v>
          </cell>
          <cell r="AA635">
            <v>6</v>
          </cell>
          <cell r="AB635">
            <v>0.4</v>
          </cell>
          <cell r="AC635">
            <v>7.64</v>
          </cell>
          <cell r="AD635">
            <v>0</v>
          </cell>
          <cell r="AE635">
            <v>0</v>
          </cell>
          <cell r="AF635">
            <v>0</v>
          </cell>
          <cell r="AG635">
            <v>0</v>
          </cell>
          <cell r="AH635" t="e">
            <v>#VALUE!</v>
          </cell>
          <cell r="AI635">
            <v>0</v>
          </cell>
          <cell r="AJ635">
            <v>0</v>
          </cell>
          <cell r="AK635">
            <v>0</v>
          </cell>
          <cell r="AL635">
            <v>0</v>
          </cell>
          <cell r="AM635">
            <v>0</v>
          </cell>
          <cell r="AN635">
            <v>0</v>
          </cell>
          <cell r="AO635">
            <v>43</v>
          </cell>
          <cell r="AP635">
            <v>0</v>
          </cell>
          <cell r="AQ635">
            <v>0</v>
          </cell>
          <cell r="AR635">
            <v>0</v>
          </cell>
          <cell r="AS635">
            <v>0</v>
          </cell>
          <cell r="AT635">
            <v>3.4571999999999998</v>
          </cell>
          <cell r="AU635">
            <v>11.497199999999999</v>
          </cell>
          <cell r="AV635">
            <v>40</v>
          </cell>
          <cell r="AW635">
            <v>0</v>
          </cell>
          <cell r="AX635">
            <v>0</v>
          </cell>
        </row>
        <row r="636">
          <cell r="F636">
            <v>1539</v>
          </cell>
          <cell r="G636" t="str">
            <v>51010000228331</v>
          </cell>
          <cell r="H636" t="str">
            <v>Trường Sư phạm</v>
          </cell>
          <cell r="I636" t="str">
            <v>Khoa Toán học</v>
          </cell>
          <cell r="J636" t="str">
            <v>Nữ</v>
          </cell>
          <cell r="K636">
            <v>1988</v>
          </cell>
          <cell r="L636">
            <v>32465</v>
          </cell>
          <cell r="M636">
            <v>34</v>
          </cell>
          <cell r="N636" t="str">
            <v>Kinh</v>
          </cell>
          <cell r="O636">
            <v>40392</v>
          </cell>
          <cell r="P636">
            <v>42887</v>
          </cell>
          <cell r="Q636" t="str">
            <v>Trường Đại học Vinh</v>
          </cell>
          <cell r="R636" t="str">
            <v>BC</v>
          </cell>
          <cell r="S636">
            <v>0</v>
          </cell>
          <cell r="T636">
            <v>0</v>
          </cell>
          <cell r="U636">
            <v>0</v>
          </cell>
          <cell r="V636" t="str">
            <v>V.07.01.03</v>
          </cell>
          <cell r="W636" t="str">
            <v>Giảng viên (hạng III)</v>
          </cell>
          <cell r="X636">
            <v>0</v>
          </cell>
          <cell r="Y636">
            <v>0</v>
          </cell>
          <cell r="Z636">
            <v>0</v>
          </cell>
          <cell r="AA636">
            <v>4</v>
          </cell>
          <cell r="AB636">
            <v>0</v>
          </cell>
          <cell r="AC636">
            <v>3</v>
          </cell>
          <cell r="AD636">
            <v>0</v>
          </cell>
          <cell r="AE636">
            <v>0</v>
          </cell>
          <cell r="AF636">
            <v>0</v>
          </cell>
          <cell r="AG636">
            <v>0</v>
          </cell>
          <cell r="AH636" t="e">
            <v>#VALUE!</v>
          </cell>
          <cell r="AI636">
            <v>0</v>
          </cell>
          <cell r="AJ636">
            <v>0</v>
          </cell>
          <cell r="AK636">
            <v>0</v>
          </cell>
          <cell r="AL636">
            <v>0</v>
          </cell>
          <cell r="AM636">
            <v>0</v>
          </cell>
          <cell r="AN636">
            <v>0</v>
          </cell>
          <cell r="AO636">
            <v>0</v>
          </cell>
          <cell r="AP636">
            <v>0</v>
          </cell>
          <cell r="AQ636">
            <v>0</v>
          </cell>
          <cell r="AR636">
            <v>0</v>
          </cell>
          <cell r="AS636">
            <v>0</v>
          </cell>
          <cell r="AT636">
            <v>0</v>
          </cell>
          <cell r="AU636">
            <v>3</v>
          </cell>
          <cell r="AV636">
            <v>40</v>
          </cell>
          <cell r="AW636">
            <v>0</v>
          </cell>
          <cell r="AX636">
            <v>0</v>
          </cell>
        </row>
        <row r="637">
          <cell r="F637">
            <v>1526</v>
          </cell>
          <cell r="G637" t="str">
            <v>51010000198601</v>
          </cell>
          <cell r="H637" t="str">
            <v>Trường Sư phạm</v>
          </cell>
          <cell r="I637" t="str">
            <v>Khoa Toán học</v>
          </cell>
          <cell r="J637" t="str">
            <v>Nam</v>
          </cell>
          <cell r="K637">
            <v>1984</v>
          </cell>
          <cell r="L637">
            <v>30843</v>
          </cell>
          <cell r="M637">
            <v>38</v>
          </cell>
          <cell r="N637" t="str">
            <v>Kinh</v>
          </cell>
          <cell r="O637">
            <v>40276</v>
          </cell>
          <cell r="P637">
            <v>40969</v>
          </cell>
          <cell r="Q637" t="str">
            <v>Trường Đại học Vinh</v>
          </cell>
          <cell r="R637" t="str">
            <v>BC</v>
          </cell>
          <cell r="S637">
            <v>0</v>
          </cell>
          <cell r="T637">
            <v>0</v>
          </cell>
          <cell r="U637">
            <v>0</v>
          </cell>
          <cell r="V637" t="str">
            <v>V.07.01.03</v>
          </cell>
          <cell r="W637" t="str">
            <v>Giảng viên (hạng III)</v>
          </cell>
          <cell r="X637">
            <v>0</v>
          </cell>
          <cell r="Y637" t="str">
            <v>Phó Trưởng khoa</v>
          </cell>
          <cell r="Z637" t="str">
            <v>TLĐT</v>
          </cell>
          <cell r="AA637">
            <v>5</v>
          </cell>
          <cell r="AB637">
            <v>0.4</v>
          </cell>
          <cell r="AC637">
            <v>3.66</v>
          </cell>
          <cell r="AD637">
            <v>0</v>
          </cell>
          <cell r="AE637">
            <v>0</v>
          </cell>
          <cell r="AF637">
            <v>0</v>
          </cell>
          <cell r="AG637">
            <v>0</v>
          </cell>
          <cell r="AH637" t="e">
            <v>#VALUE!</v>
          </cell>
          <cell r="AI637">
            <v>0</v>
          </cell>
          <cell r="AJ637">
            <v>0</v>
          </cell>
          <cell r="AK637">
            <v>0</v>
          </cell>
          <cell r="AL637">
            <v>0</v>
          </cell>
          <cell r="AM637">
            <v>0</v>
          </cell>
          <cell r="AN637">
            <v>0</v>
          </cell>
          <cell r="AO637">
            <v>10</v>
          </cell>
          <cell r="AP637">
            <v>11</v>
          </cell>
          <cell r="AQ637" t="str">
            <v>1678/QĐ-ĐHV</v>
          </cell>
          <cell r="AR637">
            <v>44659</v>
          </cell>
          <cell r="AS637">
            <v>44652</v>
          </cell>
          <cell r="AT637">
            <v>0.40600000000000008</v>
          </cell>
          <cell r="AU637">
            <v>4.4660000000000002</v>
          </cell>
          <cell r="AV637">
            <v>40</v>
          </cell>
          <cell r="AW637">
            <v>0</v>
          </cell>
          <cell r="AX637">
            <v>0</v>
          </cell>
        </row>
        <row r="638">
          <cell r="F638">
            <v>1523</v>
          </cell>
          <cell r="G638" t="str">
            <v>51010000216628</v>
          </cell>
          <cell r="H638" t="str">
            <v>Trường Sư phạm</v>
          </cell>
          <cell r="I638" t="str">
            <v>Khoa Toán học</v>
          </cell>
          <cell r="J638" t="str">
            <v>Nam</v>
          </cell>
          <cell r="K638">
            <v>1978</v>
          </cell>
          <cell r="L638">
            <v>28698</v>
          </cell>
          <cell r="M638">
            <v>44</v>
          </cell>
          <cell r="N638" t="str">
            <v>Kinh</v>
          </cell>
          <cell r="O638">
            <v>38183</v>
          </cell>
          <cell r="P638">
            <v>38924</v>
          </cell>
          <cell r="Q638" t="str">
            <v>Trường Đại học Vinh</v>
          </cell>
          <cell r="R638" t="str">
            <v>BC</v>
          </cell>
          <cell r="S638">
            <v>0</v>
          </cell>
          <cell r="T638">
            <v>0</v>
          </cell>
          <cell r="U638">
            <v>0</v>
          </cell>
          <cell r="V638" t="str">
            <v>V.07.01.01</v>
          </cell>
          <cell r="W638" t="str">
            <v>Giảng viên cao cấp (hạng I)</v>
          </cell>
          <cell r="X638">
            <v>0</v>
          </cell>
          <cell r="Y638">
            <v>0</v>
          </cell>
          <cell r="Z638">
            <v>0</v>
          </cell>
          <cell r="AA638">
            <v>6</v>
          </cell>
          <cell r="AB638">
            <v>0</v>
          </cell>
          <cell r="AC638">
            <v>6.92</v>
          </cell>
          <cell r="AD638">
            <v>0</v>
          </cell>
          <cell r="AE638">
            <v>0</v>
          </cell>
          <cell r="AF638">
            <v>0</v>
          </cell>
          <cell r="AG638">
            <v>0</v>
          </cell>
          <cell r="AH638" t="e">
            <v>#VALUE!</v>
          </cell>
          <cell r="AI638">
            <v>0</v>
          </cell>
          <cell r="AJ638">
            <v>0</v>
          </cell>
          <cell r="AK638">
            <v>0</v>
          </cell>
          <cell r="AL638">
            <v>0</v>
          </cell>
          <cell r="AM638">
            <v>0</v>
          </cell>
          <cell r="AN638">
            <v>0</v>
          </cell>
          <cell r="AO638">
            <v>14</v>
          </cell>
          <cell r="AP638">
            <v>0</v>
          </cell>
          <cell r="AQ638">
            <v>0</v>
          </cell>
          <cell r="AR638">
            <v>0</v>
          </cell>
          <cell r="AS638">
            <v>0</v>
          </cell>
          <cell r="AT638">
            <v>0.96879999999999999</v>
          </cell>
          <cell r="AU638">
            <v>7.8887999999999998</v>
          </cell>
          <cell r="AV638">
            <v>40</v>
          </cell>
          <cell r="AW638">
            <v>0</v>
          </cell>
          <cell r="AX638">
            <v>0</v>
          </cell>
        </row>
        <row r="639">
          <cell r="F639">
            <v>1545</v>
          </cell>
          <cell r="G639" t="str">
            <v>51010000033951</v>
          </cell>
          <cell r="H639" t="str">
            <v>Trường Sư phạm</v>
          </cell>
          <cell r="I639" t="str">
            <v>Khoa Toán học</v>
          </cell>
          <cell r="J639" t="str">
            <v>Nam</v>
          </cell>
          <cell r="K639">
            <v>1979</v>
          </cell>
          <cell r="L639">
            <v>28982</v>
          </cell>
          <cell r="M639">
            <v>43</v>
          </cell>
          <cell r="N639" t="str">
            <v>Kinh</v>
          </cell>
          <cell r="O639">
            <v>38047</v>
          </cell>
          <cell r="P639">
            <v>38587</v>
          </cell>
          <cell r="Q639" t="str">
            <v>Trường Đại học Vinh</v>
          </cell>
          <cell r="R639" t="str">
            <v>BC</v>
          </cell>
          <cell r="S639">
            <v>0</v>
          </cell>
          <cell r="T639">
            <v>0</v>
          </cell>
          <cell r="U639">
            <v>0</v>
          </cell>
          <cell r="V639" t="str">
            <v>V.07.01.01</v>
          </cell>
          <cell r="W639" t="str">
            <v>Giảng viên cao cấp (hạng I)</v>
          </cell>
          <cell r="X639">
            <v>0</v>
          </cell>
          <cell r="Y639" t="str">
            <v>Phó Trưởng khoa</v>
          </cell>
          <cell r="Z639" t="str">
            <v>Phó Bí thư CB</v>
          </cell>
          <cell r="AA639">
            <v>6</v>
          </cell>
          <cell r="AB639">
            <v>0.4</v>
          </cell>
          <cell r="AC639">
            <v>6.56</v>
          </cell>
          <cell r="AD639">
            <v>0</v>
          </cell>
          <cell r="AE639">
            <v>0</v>
          </cell>
          <cell r="AF639">
            <v>0</v>
          </cell>
          <cell r="AG639">
            <v>0</v>
          </cell>
          <cell r="AH639" t="e">
            <v>#VALUE!</v>
          </cell>
          <cell r="AI639">
            <v>0</v>
          </cell>
          <cell r="AJ639">
            <v>0</v>
          </cell>
          <cell r="AK639">
            <v>0</v>
          </cell>
          <cell r="AL639">
            <v>0</v>
          </cell>
          <cell r="AM639">
            <v>0</v>
          </cell>
          <cell r="AN639">
            <v>0</v>
          </cell>
          <cell r="AO639">
            <v>17</v>
          </cell>
          <cell r="AP639">
            <v>0</v>
          </cell>
          <cell r="AQ639">
            <v>0</v>
          </cell>
          <cell r="AR639">
            <v>0</v>
          </cell>
          <cell r="AS639">
            <v>0</v>
          </cell>
          <cell r="AT639">
            <v>1.1832</v>
          </cell>
          <cell r="AU639">
            <v>8.1432000000000002</v>
          </cell>
          <cell r="AV639">
            <v>40</v>
          </cell>
          <cell r="AW639">
            <v>0</v>
          </cell>
          <cell r="AX639">
            <v>0</v>
          </cell>
        </row>
        <row r="640">
          <cell r="F640">
            <v>1536</v>
          </cell>
          <cell r="G640" t="str">
            <v>51010000192038</v>
          </cell>
          <cell r="H640" t="str">
            <v>Trường Sư phạm</v>
          </cell>
          <cell r="I640" t="str">
            <v>Khoa Toán học</v>
          </cell>
          <cell r="J640" t="str">
            <v>Nam</v>
          </cell>
          <cell r="K640">
            <v>1959</v>
          </cell>
          <cell r="L640">
            <v>21791</v>
          </cell>
          <cell r="M640">
            <v>63</v>
          </cell>
          <cell r="N640" t="str">
            <v>Kinh</v>
          </cell>
          <cell r="O640">
            <v>30651</v>
          </cell>
          <cell r="P640">
            <v>29465</v>
          </cell>
          <cell r="Q640" t="str">
            <v>Cao Đẳng sư phạm Nha Trang</v>
          </cell>
          <cell r="R640" t="str">
            <v>BC</v>
          </cell>
          <cell r="S640">
            <v>0</v>
          </cell>
          <cell r="T640">
            <v>0</v>
          </cell>
          <cell r="U640">
            <v>0</v>
          </cell>
          <cell r="V640" t="str">
            <v>V.07.01.02</v>
          </cell>
          <cell r="W640" t="str">
            <v>Giảng viên chính (hạng II)</v>
          </cell>
          <cell r="X640">
            <v>0</v>
          </cell>
          <cell r="Y640">
            <v>0</v>
          </cell>
          <cell r="Z640">
            <v>0</v>
          </cell>
          <cell r="AA640">
            <v>5</v>
          </cell>
          <cell r="AB640">
            <v>0.3</v>
          </cell>
          <cell r="AC640">
            <v>6.7799999999999994</v>
          </cell>
          <cell r="AD640">
            <v>0</v>
          </cell>
          <cell r="AE640">
            <v>0</v>
          </cell>
          <cell r="AF640">
            <v>0</v>
          </cell>
          <cell r="AG640">
            <v>0</v>
          </cell>
          <cell r="AH640" t="e">
            <v>#VALUE!</v>
          </cell>
          <cell r="AI640">
            <v>6</v>
          </cell>
          <cell r="AJ640">
            <v>0</v>
          </cell>
          <cell r="AK640">
            <v>0</v>
          </cell>
          <cell r="AL640">
            <v>0</v>
          </cell>
          <cell r="AM640">
            <v>0</v>
          </cell>
          <cell r="AN640">
            <v>0.40679999999999994</v>
          </cell>
          <cell r="AO640">
            <v>38</v>
          </cell>
          <cell r="AP640">
            <v>0</v>
          </cell>
          <cell r="AQ640">
            <v>0</v>
          </cell>
          <cell r="AR640">
            <v>0</v>
          </cell>
          <cell r="AS640">
            <v>0</v>
          </cell>
          <cell r="AT640">
            <v>2.8449839999999993</v>
          </cell>
          <cell r="AU640">
            <v>10.331783999999999</v>
          </cell>
          <cell r="AV640">
            <v>40</v>
          </cell>
          <cell r="AW640">
            <v>0</v>
          </cell>
          <cell r="AX640">
            <v>0</v>
          </cell>
        </row>
        <row r="641">
          <cell r="F641">
            <v>2028</v>
          </cell>
          <cell r="G641" t="str">
            <v>51010000192694</v>
          </cell>
          <cell r="H641" t="str">
            <v>Trường Sư phạm</v>
          </cell>
          <cell r="I641" t="str">
            <v>Khoa Toán học</v>
          </cell>
          <cell r="J641" t="str">
            <v>Nam</v>
          </cell>
          <cell r="K641">
            <v>1976</v>
          </cell>
          <cell r="L641">
            <v>28087</v>
          </cell>
          <cell r="M641">
            <v>46</v>
          </cell>
          <cell r="N641" t="str">
            <v>Kinh</v>
          </cell>
          <cell r="O641">
            <v>37408</v>
          </cell>
          <cell r="P641">
            <v>37708</v>
          </cell>
          <cell r="Q641" t="str">
            <v>Trường Đại học Vinh</v>
          </cell>
          <cell r="R641" t="str">
            <v>BC</v>
          </cell>
          <cell r="S641">
            <v>0</v>
          </cell>
          <cell r="T641">
            <v>0</v>
          </cell>
          <cell r="U641">
            <v>0</v>
          </cell>
          <cell r="V641" t="str">
            <v>V.07.01.03</v>
          </cell>
          <cell r="W641" t="str">
            <v>Giảng viên (hạng III)</v>
          </cell>
          <cell r="X641">
            <v>0</v>
          </cell>
          <cell r="Y641">
            <v>0</v>
          </cell>
          <cell r="Z641" t="str">
            <v>TL ĐTTT</v>
          </cell>
          <cell r="AA641">
            <v>4</v>
          </cell>
          <cell r="AB641">
            <v>0</v>
          </cell>
          <cell r="AC641">
            <v>4.6500000000000004</v>
          </cell>
          <cell r="AD641">
            <v>0</v>
          </cell>
          <cell r="AE641">
            <v>0</v>
          </cell>
          <cell r="AF641">
            <v>0</v>
          </cell>
          <cell r="AG641">
            <v>0</v>
          </cell>
          <cell r="AH641" t="e">
            <v>#VALUE!</v>
          </cell>
          <cell r="AI641">
            <v>0</v>
          </cell>
          <cell r="AJ641">
            <v>0</v>
          </cell>
          <cell r="AK641">
            <v>0</v>
          </cell>
          <cell r="AL641">
            <v>0</v>
          </cell>
          <cell r="AM641">
            <v>0</v>
          </cell>
          <cell r="AN641">
            <v>0</v>
          </cell>
          <cell r="AO641">
            <v>7</v>
          </cell>
          <cell r="AP641">
            <v>8</v>
          </cell>
          <cell r="AQ641" t="str">
            <v>1678/QĐ-ĐHV</v>
          </cell>
          <cell r="AR641">
            <v>44713</v>
          </cell>
          <cell r="AS641">
            <v>44713</v>
          </cell>
          <cell r="AT641">
            <v>0.32550000000000007</v>
          </cell>
          <cell r="AU641">
            <v>4.9755000000000003</v>
          </cell>
          <cell r="AV641">
            <v>40</v>
          </cell>
          <cell r="AW641">
            <v>0</v>
          </cell>
          <cell r="AX641">
            <v>0</v>
          </cell>
        </row>
        <row r="642">
          <cell r="F642">
            <v>1532</v>
          </cell>
          <cell r="G642" t="str">
            <v>51010000192807</v>
          </cell>
          <cell r="H642" t="str">
            <v>Trường Sư phạm</v>
          </cell>
          <cell r="I642" t="str">
            <v>Khoa Toán học</v>
          </cell>
          <cell r="J642" t="str">
            <v>Nam</v>
          </cell>
          <cell r="K642">
            <v>1979</v>
          </cell>
          <cell r="L642">
            <v>28921</v>
          </cell>
          <cell r="M642">
            <v>43</v>
          </cell>
          <cell r="N642" t="str">
            <v>Kinh</v>
          </cell>
          <cell r="O642">
            <v>38139</v>
          </cell>
          <cell r="P642">
            <v>38587</v>
          </cell>
          <cell r="Q642" t="str">
            <v>Trường Đại học Vinh</v>
          </cell>
          <cell r="R642" t="str">
            <v>BC</v>
          </cell>
          <cell r="S642">
            <v>0</v>
          </cell>
          <cell r="T642">
            <v>0</v>
          </cell>
          <cell r="U642">
            <v>0</v>
          </cell>
          <cell r="V642" t="str">
            <v>V.07.01.01</v>
          </cell>
          <cell r="W642" t="str">
            <v>Giảng viên cao cấp (hạng I)</v>
          </cell>
          <cell r="X642">
            <v>0</v>
          </cell>
          <cell r="Y642">
            <v>0</v>
          </cell>
          <cell r="Z642">
            <v>0</v>
          </cell>
          <cell r="AA642">
            <v>6</v>
          </cell>
          <cell r="AB642">
            <v>0</v>
          </cell>
          <cell r="AC642">
            <v>6.2</v>
          </cell>
          <cell r="AD642">
            <v>0</v>
          </cell>
          <cell r="AE642">
            <v>0</v>
          </cell>
          <cell r="AF642">
            <v>0</v>
          </cell>
          <cell r="AG642">
            <v>0</v>
          </cell>
          <cell r="AH642" t="e">
            <v>#VALUE!</v>
          </cell>
          <cell r="AI642">
            <v>0</v>
          </cell>
          <cell r="AJ642">
            <v>0</v>
          </cell>
          <cell r="AK642">
            <v>0</v>
          </cell>
          <cell r="AL642">
            <v>0</v>
          </cell>
          <cell r="AM642">
            <v>0</v>
          </cell>
          <cell r="AN642">
            <v>0</v>
          </cell>
          <cell r="AO642">
            <v>13</v>
          </cell>
          <cell r="AP642">
            <v>0</v>
          </cell>
          <cell r="AQ642">
            <v>0</v>
          </cell>
          <cell r="AR642">
            <v>0</v>
          </cell>
          <cell r="AS642">
            <v>0</v>
          </cell>
          <cell r="AT642">
            <v>0.80600000000000005</v>
          </cell>
          <cell r="AU642">
            <v>7.0060000000000002</v>
          </cell>
          <cell r="AV642">
            <v>40</v>
          </cell>
          <cell r="AW642">
            <v>0</v>
          </cell>
          <cell r="AX642">
            <v>0</v>
          </cell>
        </row>
        <row r="643">
          <cell r="F643">
            <v>1538</v>
          </cell>
          <cell r="G643" t="str">
            <v>51010000192302</v>
          </cell>
          <cell r="H643" t="str">
            <v>Trường Sư phạm</v>
          </cell>
          <cell r="I643" t="str">
            <v>Khoa Toán học</v>
          </cell>
          <cell r="J643" t="str">
            <v>Nữ</v>
          </cell>
          <cell r="K643">
            <v>1977</v>
          </cell>
          <cell r="L643">
            <v>28462</v>
          </cell>
          <cell r="M643">
            <v>45</v>
          </cell>
          <cell r="N643" t="str">
            <v>Kinh</v>
          </cell>
          <cell r="O643">
            <v>37408</v>
          </cell>
          <cell r="P643">
            <v>37708</v>
          </cell>
          <cell r="Q643" t="str">
            <v>Trường Đại học Vinh</v>
          </cell>
          <cell r="R643" t="str">
            <v>BC</v>
          </cell>
          <cell r="S643">
            <v>0</v>
          </cell>
          <cell r="T643">
            <v>0</v>
          </cell>
          <cell r="U643">
            <v>0</v>
          </cell>
          <cell r="V643" t="str">
            <v>V.07.01.02</v>
          </cell>
          <cell r="W643" t="str">
            <v>Giảng viên chính (hạng II)</v>
          </cell>
          <cell r="X643">
            <v>0</v>
          </cell>
          <cell r="Y643">
            <v>0</v>
          </cell>
          <cell r="Z643" t="str">
            <v>TLĐT + Phó Chủ tịch CĐ BP</v>
          </cell>
          <cell r="AA643">
            <v>5</v>
          </cell>
          <cell r="AB643">
            <v>0</v>
          </cell>
          <cell r="AC643">
            <v>4.74</v>
          </cell>
          <cell r="AD643">
            <v>0</v>
          </cell>
          <cell r="AE643">
            <v>0</v>
          </cell>
          <cell r="AF643">
            <v>0</v>
          </cell>
          <cell r="AG643">
            <v>0</v>
          </cell>
          <cell r="AH643" t="e">
            <v>#VALUE!</v>
          </cell>
          <cell r="AI643">
            <v>0</v>
          </cell>
          <cell r="AJ643">
            <v>0</v>
          </cell>
          <cell r="AK643">
            <v>0</v>
          </cell>
          <cell r="AL643">
            <v>0</v>
          </cell>
          <cell r="AM643">
            <v>0</v>
          </cell>
          <cell r="AN643">
            <v>0</v>
          </cell>
          <cell r="AO643">
            <v>18</v>
          </cell>
          <cell r="AP643">
            <v>19</v>
          </cell>
          <cell r="AQ643" t="str">
            <v>1678/QĐ-ĐHV</v>
          </cell>
          <cell r="AR643">
            <v>44713</v>
          </cell>
          <cell r="AS643">
            <v>44713</v>
          </cell>
          <cell r="AT643">
            <v>0.85320000000000007</v>
          </cell>
          <cell r="AU643">
            <v>5.5932000000000004</v>
          </cell>
          <cell r="AV643">
            <v>40</v>
          </cell>
          <cell r="AW643">
            <v>0</v>
          </cell>
          <cell r="AX643">
            <v>0</v>
          </cell>
        </row>
        <row r="644">
          <cell r="F644">
            <v>1515</v>
          </cell>
          <cell r="G644" t="str">
            <v>51010000192542</v>
          </cell>
          <cell r="H644" t="str">
            <v>Trường Sư phạm</v>
          </cell>
          <cell r="I644" t="str">
            <v>Khoa Toán học</v>
          </cell>
          <cell r="J644" t="str">
            <v>Nam</v>
          </cell>
          <cell r="K644">
            <v>1973</v>
          </cell>
          <cell r="L644">
            <v>26692</v>
          </cell>
          <cell r="M644">
            <v>49</v>
          </cell>
          <cell r="N644" t="str">
            <v>Kinh</v>
          </cell>
          <cell r="O644">
            <v>35765</v>
          </cell>
          <cell r="P644">
            <v>35765</v>
          </cell>
          <cell r="Q644" t="str">
            <v>Trường Đại học Sư phạm Vinh</v>
          </cell>
          <cell r="R644" t="str">
            <v>BC</v>
          </cell>
          <cell r="S644">
            <v>0</v>
          </cell>
          <cell r="T644">
            <v>0</v>
          </cell>
          <cell r="U644">
            <v>0</v>
          </cell>
          <cell r="V644" t="str">
            <v>V.07.01.03</v>
          </cell>
          <cell r="W644" t="str">
            <v>Giảng viên (hạng III)</v>
          </cell>
          <cell r="X644">
            <v>0</v>
          </cell>
          <cell r="Y644">
            <v>0</v>
          </cell>
          <cell r="Z644" t="str">
            <v>TL ĐBCL</v>
          </cell>
          <cell r="AA644">
            <v>4</v>
          </cell>
          <cell r="AB644">
            <v>0</v>
          </cell>
          <cell r="AC644">
            <v>4.9800000000000004</v>
          </cell>
          <cell r="AD644">
            <v>0</v>
          </cell>
          <cell r="AE644">
            <v>0</v>
          </cell>
          <cell r="AF644">
            <v>0</v>
          </cell>
          <cell r="AG644">
            <v>0</v>
          </cell>
          <cell r="AH644" t="e">
            <v>#VALUE!</v>
          </cell>
          <cell r="AI644">
            <v>0</v>
          </cell>
          <cell r="AJ644">
            <v>0</v>
          </cell>
          <cell r="AK644">
            <v>0</v>
          </cell>
          <cell r="AL644">
            <v>0</v>
          </cell>
          <cell r="AM644">
            <v>0</v>
          </cell>
          <cell r="AN644">
            <v>0</v>
          </cell>
          <cell r="AO644">
            <v>23</v>
          </cell>
          <cell r="AP644">
            <v>0</v>
          </cell>
          <cell r="AQ644">
            <v>0</v>
          </cell>
          <cell r="AR644">
            <v>0</v>
          </cell>
          <cell r="AS644">
            <v>0</v>
          </cell>
          <cell r="AT644">
            <v>1.1454</v>
          </cell>
          <cell r="AU644">
            <v>6.1254000000000008</v>
          </cell>
          <cell r="AV644">
            <v>40</v>
          </cell>
          <cell r="AW644">
            <v>0</v>
          </cell>
          <cell r="AX644">
            <v>0</v>
          </cell>
        </row>
        <row r="645">
          <cell r="F645">
            <v>1513</v>
          </cell>
          <cell r="G645" t="str">
            <v>51010000191567</v>
          </cell>
          <cell r="H645" t="str">
            <v>Trường Sư phạm</v>
          </cell>
          <cell r="I645" t="str">
            <v>Khoa Toán học</v>
          </cell>
          <cell r="J645" t="str">
            <v>Nam</v>
          </cell>
          <cell r="K645">
            <v>1958</v>
          </cell>
          <cell r="L645">
            <v>21262</v>
          </cell>
          <cell r="M645">
            <v>64</v>
          </cell>
          <cell r="N645" t="str">
            <v>Kinh</v>
          </cell>
          <cell r="O645">
            <v>29099</v>
          </cell>
          <cell r="P645">
            <v>29099</v>
          </cell>
          <cell r="Q645" t="str">
            <v>Trường Đại học sư phạm Vinh</v>
          </cell>
          <cell r="R645" t="str">
            <v>BC</v>
          </cell>
          <cell r="S645">
            <v>0</v>
          </cell>
          <cell r="T645">
            <v>0</v>
          </cell>
          <cell r="U645">
            <v>0</v>
          </cell>
          <cell r="V645" t="str">
            <v>V.07.01.01</v>
          </cell>
          <cell r="W645" t="str">
            <v>Giảng viên cao cấp (hạng I)</v>
          </cell>
          <cell r="X645">
            <v>0</v>
          </cell>
          <cell r="Y645">
            <v>0</v>
          </cell>
          <cell r="Z645">
            <v>0</v>
          </cell>
          <cell r="AA645">
            <v>6</v>
          </cell>
          <cell r="AB645">
            <v>0.4</v>
          </cell>
          <cell r="AC645">
            <v>7.64</v>
          </cell>
          <cell r="AD645">
            <v>0</v>
          </cell>
          <cell r="AE645">
            <v>0</v>
          </cell>
          <cell r="AF645">
            <v>0</v>
          </cell>
          <cell r="AG645">
            <v>0</v>
          </cell>
          <cell r="AH645" t="e">
            <v>#VALUE!</v>
          </cell>
          <cell r="AI645">
            <v>0</v>
          </cell>
          <cell r="AJ645">
            <v>0</v>
          </cell>
          <cell r="AK645">
            <v>0</v>
          </cell>
          <cell r="AL645">
            <v>0</v>
          </cell>
          <cell r="AM645">
            <v>0</v>
          </cell>
          <cell r="AN645">
            <v>0</v>
          </cell>
          <cell r="AO645">
            <v>40</v>
          </cell>
          <cell r="AP645">
            <v>0</v>
          </cell>
          <cell r="AQ645">
            <v>0</v>
          </cell>
          <cell r="AR645">
            <v>0</v>
          </cell>
          <cell r="AS645">
            <v>0</v>
          </cell>
          <cell r="AT645">
            <v>3.2159999999999997</v>
          </cell>
          <cell r="AU645">
            <v>11.255999999999998</v>
          </cell>
          <cell r="AV645">
            <v>40</v>
          </cell>
          <cell r="AW645">
            <v>0</v>
          </cell>
          <cell r="AX645">
            <v>0</v>
          </cell>
        </row>
        <row r="646">
          <cell r="F646">
            <v>1516</v>
          </cell>
          <cell r="G646" t="str">
            <v>51010000192074</v>
          </cell>
          <cell r="H646" t="str">
            <v>Trường Sư phạm</v>
          </cell>
          <cell r="I646" t="str">
            <v>Khoa Toán học</v>
          </cell>
          <cell r="J646" t="str">
            <v>Nữ</v>
          </cell>
          <cell r="K646">
            <v>1974</v>
          </cell>
          <cell r="L646">
            <v>27307</v>
          </cell>
          <cell r="M646">
            <v>48</v>
          </cell>
          <cell r="N646" t="str">
            <v>Kinh</v>
          </cell>
          <cell r="O646">
            <v>36651</v>
          </cell>
          <cell r="P646">
            <v>36651</v>
          </cell>
          <cell r="Q646" t="str">
            <v>Trường Đại học Sư phạm Vinh</v>
          </cell>
          <cell r="R646" t="str">
            <v>BC</v>
          </cell>
          <cell r="S646">
            <v>0</v>
          </cell>
          <cell r="T646">
            <v>0</v>
          </cell>
          <cell r="U646">
            <v>0</v>
          </cell>
          <cell r="V646" t="str">
            <v>V.07.01.01</v>
          </cell>
          <cell r="W646" t="str">
            <v>Giảng viên cao cấp (hạng I)</v>
          </cell>
          <cell r="X646">
            <v>0</v>
          </cell>
          <cell r="Y646" t="str">
            <v>Trưởng khoa</v>
          </cell>
          <cell r="Z646" t="str">
            <v>Bí thư CB</v>
          </cell>
          <cell r="AA646">
            <v>6</v>
          </cell>
          <cell r="AB646">
            <v>0.5</v>
          </cell>
          <cell r="AC646">
            <v>6.56</v>
          </cell>
          <cell r="AD646">
            <v>0</v>
          </cell>
          <cell r="AE646">
            <v>0</v>
          </cell>
          <cell r="AF646">
            <v>0</v>
          </cell>
          <cell r="AG646">
            <v>0</v>
          </cell>
          <cell r="AH646" t="e">
            <v>#VALUE!</v>
          </cell>
          <cell r="AI646">
            <v>0</v>
          </cell>
          <cell r="AJ646">
            <v>0</v>
          </cell>
          <cell r="AK646">
            <v>0</v>
          </cell>
          <cell r="AL646">
            <v>0</v>
          </cell>
          <cell r="AM646">
            <v>0</v>
          </cell>
          <cell r="AN646">
            <v>0</v>
          </cell>
          <cell r="AO646">
            <v>20</v>
          </cell>
          <cell r="AP646">
            <v>0</v>
          </cell>
          <cell r="AQ646">
            <v>0</v>
          </cell>
          <cell r="AR646">
            <v>0</v>
          </cell>
          <cell r="AS646">
            <v>0</v>
          </cell>
          <cell r="AT646">
            <v>1.4119999999999999</v>
          </cell>
          <cell r="AU646">
            <v>8.4719999999999995</v>
          </cell>
          <cell r="AV646">
            <v>40</v>
          </cell>
          <cell r="AW646">
            <v>0</v>
          </cell>
          <cell r="AX646">
            <v>0</v>
          </cell>
        </row>
        <row r="647">
          <cell r="F647">
            <v>1543</v>
          </cell>
          <cell r="G647" t="str">
            <v>51010000192676</v>
          </cell>
          <cell r="H647" t="str">
            <v>Trường Sư phạm</v>
          </cell>
          <cell r="I647" t="str">
            <v>Khoa Toán học</v>
          </cell>
          <cell r="J647" t="str">
            <v>Nữ</v>
          </cell>
          <cell r="K647">
            <v>1976</v>
          </cell>
          <cell r="L647">
            <v>28002</v>
          </cell>
          <cell r="M647">
            <v>46</v>
          </cell>
          <cell r="N647" t="str">
            <v>Kinh</v>
          </cell>
          <cell r="O647">
            <v>37408</v>
          </cell>
          <cell r="P647">
            <v>37708</v>
          </cell>
          <cell r="Q647" t="str">
            <v>Trường Đại học Vinh</v>
          </cell>
          <cell r="R647" t="str">
            <v>BC</v>
          </cell>
          <cell r="S647">
            <v>0</v>
          </cell>
          <cell r="T647">
            <v>0</v>
          </cell>
          <cell r="U647">
            <v>0</v>
          </cell>
          <cell r="V647" t="str">
            <v>V.07.01.02</v>
          </cell>
          <cell r="W647" t="str">
            <v>Giảng viên chính (hạng II)</v>
          </cell>
          <cell r="X647">
            <v>0</v>
          </cell>
          <cell r="Y647">
            <v>0</v>
          </cell>
          <cell r="Z647">
            <v>0</v>
          </cell>
          <cell r="AA647">
            <v>5</v>
          </cell>
          <cell r="AB647">
            <v>0</v>
          </cell>
          <cell r="AC647">
            <v>4.74</v>
          </cell>
          <cell r="AD647">
            <v>0</v>
          </cell>
          <cell r="AE647">
            <v>0</v>
          </cell>
          <cell r="AF647">
            <v>0</v>
          </cell>
          <cell r="AG647">
            <v>0</v>
          </cell>
          <cell r="AH647" t="e">
            <v>#VALUE!</v>
          </cell>
          <cell r="AI647">
            <v>0</v>
          </cell>
          <cell r="AJ647">
            <v>0</v>
          </cell>
          <cell r="AK647">
            <v>0</v>
          </cell>
          <cell r="AL647">
            <v>0</v>
          </cell>
          <cell r="AM647">
            <v>0</v>
          </cell>
          <cell r="AN647">
            <v>0</v>
          </cell>
          <cell r="AO647">
            <v>18</v>
          </cell>
          <cell r="AP647">
            <v>19</v>
          </cell>
          <cell r="AQ647" t="str">
            <v>1678/QĐ-ĐHV</v>
          </cell>
          <cell r="AR647">
            <v>44713</v>
          </cell>
          <cell r="AS647">
            <v>44713</v>
          </cell>
          <cell r="AT647">
            <v>0.85320000000000007</v>
          </cell>
          <cell r="AU647">
            <v>5.5932000000000004</v>
          </cell>
          <cell r="AV647">
            <v>40</v>
          </cell>
          <cell r="AW647">
            <v>0</v>
          </cell>
          <cell r="AX647">
            <v>0</v>
          </cell>
        </row>
        <row r="648">
          <cell r="F648">
            <v>1517</v>
          </cell>
          <cell r="G648" t="str">
            <v>51010000192782</v>
          </cell>
          <cell r="H648" t="str">
            <v>Trường Sư phạm</v>
          </cell>
          <cell r="I648" t="str">
            <v>Khoa Toán học</v>
          </cell>
          <cell r="J648" t="str">
            <v>Nữ</v>
          </cell>
          <cell r="K648">
            <v>1982</v>
          </cell>
          <cell r="L648">
            <v>30242</v>
          </cell>
          <cell r="M648">
            <v>40</v>
          </cell>
          <cell r="N648" t="str">
            <v>Kinh</v>
          </cell>
          <cell r="O648">
            <v>39479</v>
          </cell>
          <cell r="P648">
            <v>39995</v>
          </cell>
          <cell r="Q648" t="str">
            <v>Trường Đại học Vinh</v>
          </cell>
          <cell r="R648" t="str">
            <v>BC</v>
          </cell>
          <cell r="S648">
            <v>0</v>
          </cell>
          <cell r="T648">
            <v>0</v>
          </cell>
          <cell r="U648">
            <v>0</v>
          </cell>
          <cell r="V648" t="str">
            <v>V.07.01.03</v>
          </cell>
          <cell r="W648" t="str">
            <v>Giảng viên (hạng III)</v>
          </cell>
          <cell r="X648">
            <v>0</v>
          </cell>
          <cell r="Y648">
            <v>0</v>
          </cell>
          <cell r="Z648">
            <v>0</v>
          </cell>
          <cell r="AA648">
            <v>4</v>
          </cell>
          <cell r="AB648">
            <v>0</v>
          </cell>
          <cell r="AC648">
            <v>3.99</v>
          </cell>
          <cell r="AD648">
            <v>0</v>
          </cell>
          <cell r="AE648">
            <v>0</v>
          </cell>
          <cell r="AF648">
            <v>0</v>
          </cell>
          <cell r="AG648">
            <v>0</v>
          </cell>
          <cell r="AH648" t="e">
            <v>#VALUE!</v>
          </cell>
          <cell r="AI648">
            <v>0</v>
          </cell>
          <cell r="AJ648">
            <v>0</v>
          </cell>
          <cell r="AK648">
            <v>0</v>
          </cell>
          <cell r="AL648">
            <v>0</v>
          </cell>
          <cell r="AM648">
            <v>0</v>
          </cell>
          <cell r="AN648">
            <v>0</v>
          </cell>
          <cell r="AO648">
            <v>12</v>
          </cell>
          <cell r="AP648">
            <v>13</v>
          </cell>
          <cell r="AQ648" t="str">
            <v>1678/QĐ-ĐHV</v>
          </cell>
          <cell r="AR648">
            <v>44682</v>
          </cell>
          <cell r="AS648">
            <v>44682</v>
          </cell>
          <cell r="AT648">
            <v>0.4788</v>
          </cell>
          <cell r="AU648">
            <v>4.4687999999999999</v>
          </cell>
          <cell r="AV648">
            <v>40</v>
          </cell>
          <cell r="AW648">
            <v>0</v>
          </cell>
          <cell r="AX648">
            <v>0</v>
          </cell>
        </row>
        <row r="649">
          <cell r="F649">
            <v>2440</v>
          </cell>
          <cell r="G649" t="str">
            <v>51010000155721</v>
          </cell>
          <cell r="H649" t="str">
            <v>Trường Sư phạm</v>
          </cell>
          <cell r="I649" t="str">
            <v>Khoa Toán học</v>
          </cell>
          <cell r="J649" t="str">
            <v>Nữ</v>
          </cell>
          <cell r="K649">
            <v>1982</v>
          </cell>
          <cell r="L649">
            <v>30200</v>
          </cell>
          <cell r="M649">
            <v>40</v>
          </cell>
          <cell r="N649" t="str">
            <v>Kinh</v>
          </cell>
          <cell r="O649">
            <v>42311</v>
          </cell>
          <cell r="P649">
            <v>43283</v>
          </cell>
          <cell r="Q649" t="str">
            <v>Trường Đại học Vinh</v>
          </cell>
          <cell r="R649" t="str">
            <v>BC</v>
          </cell>
          <cell r="S649">
            <v>0</v>
          </cell>
          <cell r="T649">
            <v>0</v>
          </cell>
          <cell r="U649">
            <v>0</v>
          </cell>
          <cell r="V649" t="str">
            <v>V.07.01.03</v>
          </cell>
          <cell r="W649" t="str">
            <v>Giảng viên (hạng III)</v>
          </cell>
          <cell r="X649">
            <v>0</v>
          </cell>
          <cell r="Y649">
            <v>0</v>
          </cell>
          <cell r="Z649">
            <v>0</v>
          </cell>
          <cell r="AA649">
            <v>4</v>
          </cell>
          <cell r="AB649">
            <v>0</v>
          </cell>
          <cell r="AC649">
            <v>3.33</v>
          </cell>
          <cell r="AD649">
            <v>0</v>
          </cell>
          <cell r="AE649">
            <v>0</v>
          </cell>
          <cell r="AF649">
            <v>0</v>
          </cell>
          <cell r="AG649">
            <v>0</v>
          </cell>
          <cell r="AH649" t="e">
            <v>#VALUE!</v>
          </cell>
          <cell r="AI649">
            <v>0</v>
          </cell>
          <cell r="AJ649">
            <v>0</v>
          </cell>
          <cell r="AK649">
            <v>0</v>
          </cell>
          <cell r="AL649">
            <v>0</v>
          </cell>
          <cell r="AM649">
            <v>0</v>
          </cell>
          <cell r="AN649">
            <v>0</v>
          </cell>
          <cell r="AO649">
            <v>5</v>
          </cell>
          <cell r="AP649">
            <v>0</v>
          </cell>
          <cell r="AQ649">
            <v>0</v>
          </cell>
          <cell r="AR649">
            <v>0</v>
          </cell>
          <cell r="AS649">
            <v>0</v>
          </cell>
          <cell r="AT649">
            <v>0.16649999999999998</v>
          </cell>
          <cell r="AU649">
            <v>3.4965000000000002</v>
          </cell>
          <cell r="AV649">
            <v>40</v>
          </cell>
          <cell r="AW649">
            <v>0</v>
          </cell>
          <cell r="AX649">
            <v>0</v>
          </cell>
        </row>
        <row r="650">
          <cell r="F650">
            <v>1520</v>
          </cell>
          <cell r="G650" t="str">
            <v>51010000192171</v>
          </cell>
          <cell r="H650" t="str">
            <v>Trường Sư phạm</v>
          </cell>
          <cell r="I650" t="str">
            <v>Khoa Toán học</v>
          </cell>
          <cell r="J650" t="str">
            <v>Nữ</v>
          </cell>
          <cell r="K650">
            <v>1975</v>
          </cell>
          <cell r="L650">
            <v>27428</v>
          </cell>
          <cell r="M650">
            <v>47</v>
          </cell>
          <cell r="N650" t="str">
            <v>Kinh</v>
          </cell>
          <cell r="O650">
            <v>37417</v>
          </cell>
          <cell r="P650">
            <v>37708</v>
          </cell>
          <cell r="Q650" t="str">
            <v>Trường Đại học Vinh</v>
          </cell>
          <cell r="R650" t="str">
            <v>BC</v>
          </cell>
          <cell r="S650">
            <v>0</v>
          </cell>
          <cell r="T650">
            <v>0</v>
          </cell>
          <cell r="U650">
            <v>0</v>
          </cell>
          <cell r="V650" t="str">
            <v>V.07.01.02</v>
          </cell>
          <cell r="W650" t="str">
            <v>Giảng viên chính (hạng II)</v>
          </cell>
          <cell r="X650">
            <v>0</v>
          </cell>
          <cell r="Y650">
            <v>0</v>
          </cell>
          <cell r="Z650">
            <v>0</v>
          </cell>
          <cell r="AA650">
            <v>5</v>
          </cell>
          <cell r="AB650">
            <v>0</v>
          </cell>
          <cell r="AC650">
            <v>4.74</v>
          </cell>
          <cell r="AD650">
            <v>0</v>
          </cell>
          <cell r="AE650">
            <v>0</v>
          </cell>
          <cell r="AF650">
            <v>0</v>
          </cell>
          <cell r="AG650">
            <v>0</v>
          </cell>
          <cell r="AH650" t="e">
            <v>#VALUE!</v>
          </cell>
          <cell r="AI650">
            <v>0</v>
          </cell>
          <cell r="AJ650">
            <v>0</v>
          </cell>
          <cell r="AK650">
            <v>0</v>
          </cell>
          <cell r="AL650">
            <v>0</v>
          </cell>
          <cell r="AM650">
            <v>0</v>
          </cell>
          <cell r="AN650">
            <v>0</v>
          </cell>
          <cell r="AO650">
            <v>17</v>
          </cell>
          <cell r="AP650">
            <v>0</v>
          </cell>
          <cell r="AQ650">
            <v>0</v>
          </cell>
          <cell r="AR650">
            <v>0</v>
          </cell>
          <cell r="AS650">
            <v>0</v>
          </cell>
          <cell r="AT650">
            <v>0.80579999999999996</v>
          </cell>
          <cell r="AU650">
            <v>5.5457999999999998</v>
          </cell>
          <cell r="AV650">
            <v>40</v>
          </cell>
          <cell r="AW650">
            <v>0</v>
          </cell>
          <cell r="AX650">
            <v>0</v>
          </cell>
        </row>
        <row r="651">
          <cell r="F651">
            <v>2026</v>
          </cell>
          <cell r="G651" t="str">
            <v>51010000327247</v>
          </cell>
          <cell r="H651" t="str">
            <v>Trường Sư phạm</v>
          </cell>
          <cell r="I651" t="str">
            <v>Khoa Toán học</v>
          </cell>
          <cell r="J651" t="str">
            <v>Nam</v>
          </cell>
          <cell r="K651">
            <v>1987</v>
          </cell>
          <cell r="L651">
            <v>31938</v>
          </cell>
          <cell r="M651">
            <v>35</v>
          </cell>
          <cell r="N651" t="str">
            <v>Kinh</v>
          </cell>
          <cell r="O651">
            <v>41061</v>
          </cell>
          <cell r="P651">
            <v>41334</v>
          </cell>
          <cell r="Q651" t="str">
            <v>Trường Đại học Vinh</v>
          </cell>
          <cell r="R651" t="str">
            <v>BC</v>
          </cell>
          <cell r="S651">
            <v>0</v>
          </cell>
          <cell r="T651">
            <v>0</v>
          </cell>
          <cell r="U651">
            <v>0</v>
          </cell>
          <cell r="V651" t="str">
            <v>V.07.01.03</v>
          </cell>
          <cell r="W651" t="str">
            <v>Giảng viên (hạng III)</v>
          </cell>
          <cell r="X651">
            <v>0</v>
          </cell>
          <cell r="Y651">
            <v>0</v>
          </cell>
          <cell r="Z651">
            <v>0</v>
          </cell>
          <cell r="AA651">
            <v>4</v>
          </cell>
          <cell r="AB651">
            <v>0</v>
          </cell>
          <cell r="AC651">
            <v>3.33</v>
          </cell>
          <cell r="AD651">
            <v>3.66</v>
          </cell>
          <cell r="AE651" t="str">
            <v>1679/QĐ-ĐHV</v>
          </cell>
          <cell r="AF651">
            <v>44713</v>
          </cell>
          <cell r="AG651">
            <v>44713</v>
          </cell>
          <cell r="AH651" t="e">
            <v>#VALUE!</v>
          </cell>
          <cell r="AI651">
            <v>0</v>
          </cell>
          <cell r="AJ651">
            <v>0</v>
          </cell>
          <cell r="AK651">
            <v>0</v>
          </cell>
          <cell r="AL651">
            <v>0</v>
          </cell>
          <cell r="AM651">
            <v>0</v>
          </cell>
          <cell r="AN651">
            <v>0</v>
          </cell>
          <cell r="AO651">
            <v>0</v>
          </cell>
          <cell r="AP651">
            <v>0</v>
          </cell>
          <cell r="AQ651">
            <v>0</v>
          </cell>
          <cell r="AR651">
            <v>0</v>
          </cell>
          <cell r="AS651">
            <v>0</v>
          </cell>
          <cell r="AT651">
            <v>0</v>
          </cell>
          <cell r="AU651">
            <v>3.33</v>
          </cell>
          <cell r="AV651">
            <v>0</v>
          </cell>
          <cell r="AW651">
            <v>0</v>
          </cell>
          <cell r="AX651">
            <v>0</v>
          </cell>
        </row>
        <row r="652">
          <cell r="F652">
            <v>1534</v>
          </cell>
          <cell r="G652" t="str">
            <v>51010000192603</v>
          </cell>
          <cell r="H652" t="str">
            <v>Trường Sư phạm</v>
          </cell>
          <cell r="I652" t="str">
            <v>Khoa Toán học</v>
          </cell>
          <cell r="J652" t="str">
            <v>Nam</v>
          </cell>
          <cell r="K652">
            <v>1981</v>
          </cell>
          <cell r="L652">
            <v>29595</v>
          </cell>
          <cell r="M652">
            <v>41</v>
          </cell>
          <cell r="N652" t="str">
            <v>Kinh</v>
          </cell>
          <cell r="O652">
            <v>37865</v>
          </cell>
          <cell r="P652">
            <v>38924</v>
          </cell>
          <cell r="Q652" t="str">
            <v>Trường Đại học Vinh</v>
          </cell>
          <cell r="R652" t="str">
            <v>BC</v>
          </cell>
          <cell r="S652">
            <v>0</v>
          </cell>
          <cell r="T652">
            <v>0</v>
          </cell>
          <cell r="U652">
            <v>0</v>
          </cell>
          <cell r="V652" t="str">
            <v>V.07.01.01</v>
          </cell>
          <cell r="W652" t="str">
            <v>Giảng viên cao cấp (hạng I)</v>
          </cell>
          <cell r="X652">
            <v>0</v>
          </cell>
          <cell r="Y652">
            <v>0</v>
          </cell>
          <cell r="Z652">
            <v>0</v>
          </cell>
          <cell r="AA652">
            <v>6</v>
          </cell>
          <cell r="AB652">
            <v>0</v>
          </cell>
          <cell r="AC652">
            <v>6.56</v>
          </cell>
          <cell r="AD652">
            <v>0</v>
          </cell>
          <cell r="AE652">
            <v>0</v>
          </cell>
          <cell r="AF652">
            <v>0</v>
          </cell>
          <cell r="AG652">
            <v>0</v>
          </cell>
          <cell r="AH652" t="e">
            <v>#VALUE!</v>
          </cell>
          <cell r="AI652">
            <v>0</v>
          </cell>
          <cell r="AJ652">
            <v>0</v>
          </cell>
          <cell r="AK652">
            <v>0</v>
          </cell>
          <cell r="AL652">
            <v>0</v>
          </cell>
          <cell r="AM652">
            <v>0</v>
          </cell>
          <cell r="AN652">
            <v>0</v>
          </cell>
          <cell r="AO652">
            <v>16</v>
          </cell>
          <cell r="AP652">
            <v>0</v>
          </cell>
          <cell r="AQ652">
            <v>0</v>
          </cell>
          <cell r="AR652">
            <v>0</v>
          </cell>
          <cell r="AS652">
            <v>0</v>
          </cell>
          <cell r="AT652">
            <v>1.0495999999999999</v>
          </cell>
          <cell r="AU652">
            <v>7.6095999999999995</v>
          </cell>
          <cell r="AV652">
            <v>40</v>
          </cell>
          <cell r="AW652">
            <v>0</v>
          </cell>
          <cell r="AX652">
            <v>0</v>
          </cell>
        </row>
        <row r="653">
          <cell r="F653">
            <v>1519</v>
          </cell>
          <cell r="G653" t="str">
            <v>51010000191619</v>
          </cell>
          <cell r="H653" t="str">
            <v>Trường Sư phạm</v>
          </cell>
          <cell r="I653" t="str">
            <v>Khoa Toán học</v>
          </cell>
          <cell r="J653" t="str">
            <v>Nam</v>
          </cell>
          <cell r="K653">
            <v>1957</v>
          </cell>
          <cell r="L653">
            <v>20839</v>
          </cell>
          <cell r="M653">
            <v>65</v>
          </cell>
          <cell r="N653" t="str">
            <v>Kinh</v>
          </cell>
          <cell r="O653">
            <v>35490</v>
          </cell>
          <cell r="P653">
            <v>28734</v>
          </cell>
          <cell r="Q653" t="str">
            <v>Trường CĐSP Đà Nẵng</v>
          </cell>
          <cell r="R653" t="str">
            <v>BC</v>
          </cell>
          <cell r="S653">
            <v>0</v>
          </cell>
          <cell r="T653">
            <v>0</v>
          </cell>
          <cell r="U653">
            <v>0</v>
          </cell>
          <cell r="V653" t="str">
            <v>V.07.01.01</v>
          </cell>
          <cell r="W653" t="str">
            <v>Giảng viên cao cấp (hạng I)</v>
          </cell>
          <cell r="X653">
            <v>0</v>
          </cell>
          <cell r="Y653">
            <v>0</v>
          </cell>
          <cell r="Z653">
            <v>0</v>
          </cell>
          <cell r="AA653">
            <v>6</v>
          </cell>
          <cell r="AB653">
            <v>0.5</v>
          </cell>
          <cell r="AC653">
            <v>8</v>
          </cell>
          <cell r="AD653">
            <v>0</v>
          </cell>
          <cell r="AE653">
            <v>0</v>
          </cell>
          <cell r="AF653">
            <v>0</v>
          </cell>
          <cell r="AG653">
            <v>0</v>
          </cell>
          <cell r="AH653" t="e">
            <v>#VALUE!</v>
          </cell>
          <cell r="AI653">
            <v>0</v>
          </cell>
          <cell r="AJ653">
            <v>0</v>
          </cell>
          <cell r="AK653">
            <v>0</v>
          </cell>
          <cell r="AL653">
            <v>0</v>
          </cell>
          <cell r="AM653">
            <v>0</v>
          </cell>
          <cell r="AN653">
            <v>0</v>
          </cell>
          <cell r="AO653">
            <v>39</v>
          </cell>
          <cell r="AP653">
            <v>0</v>
          </cell>
          <cell r="AQ653">
            <v>0</v>
          </cell>
          <cell r="AR653">
            <v>0</v>
          </cell>
          <cell r="AS653">
            <v>0</v>
          </cell>
          <cell r="AT653">
            <v>3.3149999999999999</v>
          </cell>
          <cell r="AU653">
            <v>11.815</v>
          </cell>
          <cell r="AV653">
            <v>40</v>
          </cell>
          <cell r="AW653">
            <v>0</v>
          </cell>
          <cell r="AX653">
            <v>0</v>
          </cell>
        </row>
        <row r="654">
          <cell r="F654">
            <v>1541</v>
          </cell>
          <cell r="G654" t="str">
            <v>51010000192126</v>
          </cell>
          <cell r="H654" t="str">
            <v>Trường Sư phạm</v>
          </cell>
          <cell r="I654" t="str">
            <v>Khoa Toán học</v>
          </cell>
          <cell r="J654" t="str">
            <v>Nữ</v>
          </cell>
          <cell r="K654">
            <v>1975</v>
          </cell>
          <cell r="L654">
            <v>27410</v>
          </cell>
          <cell r="M654">
            <v>47</v>
          </cell>
          <cell r="N654" t="str">
            <v>Kinh</v>
          </cell>
          <cell r="O654">
            <v>36617</v>
          </cell>
          <cell r="P654">
            <v>35004</v>
          </cell>
          <cell r="Q654" t="str">
            <v>Trường CĐ sư phạm Hà Tĩnh</v>
          </cell>
          <cell r="R654" t="str">
            <v>BC</v>
          </cell>
          <cell r="S654">
            <v>0</v>
          </cell>
          <cell r="T654">
            <v>0</v>
          </cell>
          <cell r="U654">
            <v>0</v>
          </cell>
          <cell r="V654" t="str">
            <v>V.07.01.02</v>
          </cell>
          <cell r="W654" t="str">
            <v>Giảng viên chính (hạng II)</v>
          </cell>
          <cell r="X654">
            <v>0</v>
          </cell>
          <cell r="Y654">
            <v>0</v>
          </cell>
          <cell r="Z654">
            <v>0</v>
          </cell>
          <cell r="AA654">
            <v>5</v>
          </cell>
          <cell r="AB654">
            <v>0</v>
          </cell>
          <cell r="AC654">
            <v>5.42</v>
          </cell>
          <cell r="AD654">
            <v>0</v>
          </cell>
          <cell r="AE654">
            <v>0</v>
          </cell>
          <cell r="AF654">
            <v>0</v>
          </cell>
          <cell r="AG654">
            <v>0</v>
          </cell>
          <cell r="AH654" t="e">
            <v>#VALUE!</v>
          </cell>
          <cell r="AI654">
            <v>0</v>
          </cell>
          <cell r="AJ654">
            <v>0</v>
          </cell>
          <cell r="AK654">
            <v>0</v>
          </cell>
          <cell r="AL654">
            <v>0</v>
          </cell>
          <cell r="AM654">
            <v>0</v>
          </cell>
          <cell r="AN654">
            <v>0</v>
          </cell>
          <cell r="AO654">
            <v>23</v>
          </cell>
          <cell r="AP654">
            <v>0</v>
          </cell>
          <cell r="AQ654">
            <v>0</v>
          </cell>
          <cell r="AR654">
            <v>0</v>
          </cell>
          <cell r="AS654">
            <v>0</v>
          </cell>
          <cell r="AT654">
            <v>1.2465999999999999</v>
          </cell>
          <cell r="AU654">
            <v>6.6665999999999999</v>
          </cell>
          <cell r="AV654">
            <v>40</v>
          </cell>
          <cell r="AW654">
            <v>0</v>
          </cell>
          <cell r="AX654">
            <v>0</v>
          </cell>
        </row>
        <row r="655">
          <cell r="F655">
            <v>1524</v>
          </cell>
          <cell r="G655" t="str">
            <v>51010000192719</v>
          </cell>
          <cell r="H655" t="str">
            <v>Trường Sư phạm</v>
          </cell>
          <cell r="I655" t="str">
            <v>Khoa Toán học</v>
          </cell>
          <cell r="J655" t="str">
            <v>Nam</v>
          </cell>
          <cell r="K655">
            <v>1978</v>
          </cell>
          <cell r="L655">
            <v>28807</v>
          </cell>
          <cell r="M655">
            <v>44</v>
          </cell>
          <cell r="N655" t="str">
            <v>Kinh</v>
          </cell>
          <cell r="O655">
            <v>37761</v>
          </cell>
          <cell r="P655">
            <v>38485</v>
          </cell>
          <cell r="Q655" t="str">
            <v>Trường Đại học Vinh</v>
          </cell>
          <cell r="R655" t="str">
            <v>BC</v>
          </cell>
          <cell r="S655">
            <v>0</v>
          </cell>
          <cell r="T655">
            <v>0</v>
          </cell>
          <cell r="U655">
            <v>0</v>
          </cell>
          <cell r="V655" t="str">
            <v>V.07.01.02</v>
          </cell>
          <cell r="W655" t="str">
            <v>Giảng viên chính (hạng II)</v>
          </cell>
          <cell r="X655">
            <v>0</v>
          </cell>
          <cell r="Y655">
            <v>0</v>
          </cell>
          <cell r="Z655" t="str">
            <v>CVHT</v>
          </cell>
          <cell r="AA655">
            <v>5</v>
          </cell>
          <cell r="AB655">
            <v>0</v>
          </cell>
          <cell r="AC655">
            <v>4.4000000000000004</v>
          </cell>
          <cell r="AD655">
            <v>0</v>
          </cell>
          <cell r="AE655">
            <v>0</v>
          </cell>
          <cell r="AF655">
            <v>0</v>
          </cell>
          <cell r="AG655">
            <v>0</v>
          </cell>
          <cell r="AH655" t="e">
            <v>#VALUE!</v>
          </cell>
          <cell r="AI655">
            <v>0</v>
          </cell>
          <cell r="AJ655">
            <v>0</v>
          </cell>
          <cell r="AK655">
            <v>0</v>
          </cell>
          <cell r="AL655">
            <v>0</v>
          </cell>
          <cell r="AM655">
            <v>0</v>
          </cell>
          <cell r="AN655">
            <v>0</v>
          </cell>
          <cell r="AO655">
            <v>13</v>
          </cell>
          <cell r="AP655">
            <v>0</v>
          </cell>
          <cell r="AQ655">
            <v>0</v>
          </cell>
          <cell r="AR655">
            <v>0</v>
          </cell>
          <cell r="AS655">
            <v>0</v>
          </cell>
          <cell r="AT655">
            <v>0.57200000000000006</v>
          </cell>
          <cell r="AU655">
            <v>4.9720000000000004</v>
          </cell>
          <cell r="AV655">
            <v>40</v>
          </cell>
          <cell r="AW655">
            <v>0</v>
          </cell>
          <cell r="AX655">
            <v>0</v>
          </cell>
        </row>
        <row r="656">
          <cell r="F656">
            <v>1542</v>
          </cell>
          <cell r="G656" t="str">
            <v>51010000192658</v>
          </cell>
          <cell r="H656" t="str">
            <v>Trường Sư phạm</v>
          </cell>
          <cell r="I656" t="str">
            <v>Khoa Toán học</v>
          </cell>
          <cell r="J656" t="str">
            <v>Nữ</v>
          </cell>
          <cell r="K656">
            <v>1975</v>
          </cell>
          <cell r="L656">
            <v>27478</v>
          </cell>
          <cell r="M656">
            <v>47</v>
          </cell>
          <cell r="N656" t="str">
            <v>Kinh</v>
          </cell>
          <cell r="O656">
            <v>36495</v>
          </cell>
          <cell r="P656">
            <v>36861</v>
          </cell>
          <cell r="Q656" t="str">
            <v>Trường Đại học Sư phạm Vinh</v>
          </cell>
          <cell r="R656" t="str">
            <v>BC</v>
          </cell>
          <cell r="S656">
            <v>0</v>
          </cell>
          <cell r="T656">
            <v>0</v>
          </cell>
          <cell r="U656">
            <v>0</v>
          </cell>
          <cell r="V656" t="str">
            <v>V.07.01.02</v>
          </cell>
          <cell r="W656" t="str">
            <v>Giảng viên chính (hạng II)</v>
          </cell>
          <cell r="X656">
            <v>0</v>
          </cell>
          <cell r="Y656">
            <v>0</v>
          </cell>
          <cell r="Z656">
            <v>0</v>
          </cell>
          <cell r="AA656">
            <v>5</v>
          </cell>
          <cell r="AB656">
            <v>0</v>
          </cell>
          <cell r="AC656">
            <v>4.74</v>
          </cell>
          <cell r="AD656">
            <v>0</v>
          </cell>
          <cell r="AE656">
            <v>0</v>
          </cell>
          <cell r="AF656">
            <v>0</v>
          </cell>
          <cell r="AG656">
            <v>0</v>
          </cell>
          <cell r="AH656" t="e">
            <v>#VALUE!</v>
          </cell>
          <cell r="AI656">
            <v>0</v>
          </cell>
          <cell r="AJ656">
            <v>0</v>
          </cell>
          <cell r="AK656">
            <v>0</v>
          </cell>
          <cell r="AL656">
            <v>0</v>
          </cell>
          <cell r="AM656">
            <v>0</v>
          </cell>
          <cell r="AN656">
            <v>0</v>
          </cell>
          <cell r="AO656">
            <v>21</v>
          </cell>
          <cell r="AP656">
            <v>0</v>
          </cell>
          <cell r="AQ656">
            <v>0</v>
          </cell>
          <cell r="AR656">
            <v>0</v>
          </cell>
          <cell r="AS656">
            <v>0</v>
          </cell>
          <cell r="AT656">
            <v>0.99540000000000006</v>
          </cell>
          <cell r="AU656">
            <v>5.7354000000000003</v>
          </cell>
          <cell r="AV656">
            <v>40</v>
          </cell>
          <cell r="AW656">
            <v>0</v>
          </cell>
          <cell r="AX656">
            <v>0</v>
          </cell>
        </row>
        <row r="657">
          <cell r="F657">
            <v>1525</v>
          </cell>
          <cell r="G657" t="str">
            <v>51010000448971</v>
          </cell>
          <cell r="H657" t="str">
            <v>Trường Sư phạm</v>
          </cell>
          <cell r="I657" t="str">
            <v>Khoa Toán học</v>
          </cell>
          <cell r="J657" t="str">
            <v>Nữ</v>
          </cell>
          <cell r="K657">
            <v>1981</v>
          </cell>
          <cell r="L657">
            <v>29800</v>
          </cell>
          <cell r="M657">
            <v>41</v>
          </cell>
          <cell r="N657" t="str">
            <v>Kinh</v>
          </cell>
          <cell r="O657">
            <v>38200</v>
          </cell>
          <cell r="P657">
            <v>38924</v>
          </cell>
          <cell r="Q657" t="str">
            <v>Trường Đại học Vinh</v>
          </cell>
          <cell r="R657" t="str">
            <v>BC</v>
          </cell>
          <cell r="S657">
            <v>0</v>
          </cell>
          <cell r="T657">
            <v>0</v>
          </cell>
          <cell r="U657">
            <v>0</v>
          </cell>
          <cell r="V657" t="str">
            <v>V.07.01.02</v>
          </cell>
          <cell r="W657" t="str">
            <v>Giảng viên chính (hạng II)</v>
          </cell>
          <cell r="X657">
            <v>0</v>
          </cell>
          <cell r="Y657">
            <v>0</v>
          </cell>
          <cell r="Z657">
            <v>0</v>
          </cell>
          <cell r="AA657">
            <v>5</v>
          </cell>
          <cell r="AB657">
            <v>0</v>
          </cell>
          <cell r="AC657">
            <v>4.4000000000000004</v>
          </cell>
          <cell r="AD657">
            <v>0</v>
          </cell>
          <cell r="AE657">
            <v>0</v>
          </cell>
          <cell r="AF657">
            <v>0</v>
          </cell>
          <cell r="AG657">
            <v>0</v>
          </cell>
          <cell r="AH657" t="e">
            <v>#VALUE!</v>
          </cell>
          <cell r="AI657">
            <v>0</v>
          </cell>
          <cell r="AJ657">
            <v>0</v>
          </cell>
          <cell r="AK657">
            <v>0</v>
          </cell>
          <cell r="AL657">
            <v>0</v>
          </cell>
          <cell r="AM657">
            <v>0</v>
          </cell>
          <cell r="AN657">
            <v>0</v>
          </cell>
          <cell r="AO657">
            <v>12</v>
          </cell>
          <cell r="AP657">
            <v>0</v>
          </cell>
          <cell r="AQ657">
            <v>0</v>
          </cell>
          <cell r="AR657">
            <v>0</v>
          </cell>
          <cell r="AS657">
            <v>0</v>
          </cell>
          <cell r="AT657">
            <v>0.52800000000000002</v>
          </cell>
          <cell r="AU657">
            <v>4.9280000000000008</v>
          </cell>
          <cell r="AV657">
            <v>40</v>
          </cell>
          <cell r="AW657">
            <v>0</v>
          </cell>
          <cell r="AX657">
            <v>0</v>
          </cell>
        </row>
        <row r="658">
          <cell r="F658">
            <v>1529</v>
          </cell>
          <cell r="G658" t="str">
            <v>51010000192506</v>
          </cell>
          <cell r="H658" t="str">
            <v>Trường Sư phạm</v>
          </cell>
          <cell r="I658" t="str">
            <v>Khoa Toán học</v>
          </cell>
          <cell r="J658" t="str">
            <v>Nữ</v>
          </cell>
          <cell r="K658">
            <v>1974</v>
          </cell>
          <cell r="L658">
            <v>27314</v>
          </cell>
          <cell r="M658">
            <v>48</v>
          </cell>
          <cell r="N658" t="str">
            <v>Kinh</v>
          </cell>
          <cell r="O658">
            <v>39934</v>
          </cell>
          <cell r="P658">
            <v>36411</v>
          </cell>
          <cell r="Q658" t="str">
            <v>Trường CĐSP Nghệ an</v>
          </cell>
          <cell r="R658" t="str">
            <v>BC</v>
          </cell>
          <cell r="S658">
            <v>0</v>
          </cell>
          <cell r="T658">
            <v>0</v>
          </cell>
          <cell r="U658">
            <v>0</v>
          </cell>
          <cell r="V658" t="str">
            <v>V.07.01.02</v>
          </cell>
          <cell r="W658" t="str">
            <v>Giảng viên chính (hạng II)</v>
          </cell>
          <cell r="X658">
            <v>0</v>
          </cell>
          <cell r="Y658">
            <v>0</v>
          </cell>
          <cell r="Z658">
            <v>0</v>
          </cell>
          <cell r="AA658">
            <v>5</v>
          </cell>
          <cell r="AB658">
            <v>0</v>
          </cell>
          <cell r="AC658">
            <v>4.74</v>
          </cell>
          <cell r="AD658">
            <v>0</v>
          </cell>
          <cell r="AE658">
            <v>0</v>
          </cell>
          <cell r="AF658">
            <v>0</v>
          </cell>
          <cell r="AG658">
            <v>0</v>
          </cell>
          <cell r="AH658" t="e">
            <v>#VALUE!</v>
          </cell>
          <cell r="AI658">
            <v>0</v>
          </cell>
          <cell r="AJ658">
            <v>0</v>
          </cell>
          <cell r="AK658">
            <v>0</v>
          </cell>
          <cell r="AL658">
            <v>0</v>
          </cell>
          <cell r="AM658">
            <v>0</v>
          </cell>
          <cell r="AN658">
            <v>0</v>
          </cell>
          <cell r="AO658">
            <v>21</v>
          </cell>
          <cell r="AP658">
            <v>0</v>
          </cell>
          <cell r="AQ658">
            <v>0</v>
          </cell>
          <cell r="AR658">
            <v>0</v>
          </cell>
          <cell r="AS658">
            <v>0</v>
          </cell>
          <cell r="AT658">
            <v>0.99540000000000006</v>
          </cell>
          <cell r="AU658">
            <v>5.7354000000000003</v>
          </cell>
          <cell r="AV658">
            <v>40</v>
          </cell>
          <cell r="AW658">
            <v>0</v>
          </cell>
          <cell r="AX658">
            <v>0</v>
          </cell>
        </row>
        <row r="659">
          <cell r="F659">
            <v>1335</v>
          </cell>
          <cell r="G659" t="str">
            <v>51010000197723</v>
          </cell>
          <cell r="H659" t="str">
            <v>Trường Sư phạm</v>
          </cell>
          <cell r="I659" t="str">
            <v>Khoa Vật lý</v>
          </cell>
          <cell r="J659" t="str">
            <v>Nam</v>
          </cell>
          <cell r="K659">
            <v>1977</v>
          </cell>
          <cell r="L659">
            <v>28460</v>
          </cell>
          <cell r="M659">
            <v>45</v>
          </cell>
          <cell r="N659" t="str">
            <v>Kinh</v>
          </cell>
          <cell r="O659">
            <v>37422</v>
          </cell>
          <cell r="P659">
            <v>37708</v>
          </cell>
          <cell r="Q659" t="str">
            <v>Trường Đại học Vinh</v>
          </cell>
          <cell r="R659" t="str">
            <v>BC</v>
          </cell>
          <cell r="S659">
            <v>0</v>
          </cell>
          <cell r="T659">
            <v>0</v>
          </cell>
          <cell r="U659">
            <v>0</v>
          </cell>
          <cell r="V659" t="str">
            <v>V.07.01.01</v>
          </cell>
          <cell r="W659" t="str">
            <v>Giảng viên cao cấp (hạng I)</v>
          </cell>
          <cell r="X659">
            <v>0</v>
          </cell>
          <cell r="Y659" t="str">
            <v>Trưởng khoa</v>
          </cell>
          <cell r="Z659" t="str">
            <v>Bí thư CB</v>
          </cell>
          <cell r="AA659">
            <v>6</v>
          </cell>
          <cell r="AB659">
            <v>0.5</v>
          </cell>
          <cell r="AC659">
            <v>6.56</v>
          </cell>
          <cell r="AD659">
            <v>0</v>
          </cell>
          <cell r="AE659">
            <v>0</v>
          </cell>
          <cell r="AF659">
            <v>0</v>
          </cell>
          <cell r="AG659">
            <v>0</v>
          </cell>
          <cell r="AH659" t="e">
            <v>#VALUE!</v>
          </cell>
          <cell r="AI659">
            <v>0</v>
          </cell>
          <cell r="AJ659">
            <v>0</v>
          </cell>
          <cell r="AK659">
            <v>0</v>
          </cell>
          <cell r="AL659">
            <v>0</v>
          </cell>
          <cell r="AM659">
            <v>0</v>
          </cell>
          <cell r="AN659">
            <v>0</v>
          </cell>
          <cell r="AO659">
            <v>18</v>
          </cell>
          <cell r="AP659">
            <v>19</v>
          </cell>
          <cell r="AQ659" t="str">
            <v>1678/QĐ-ĐHV</v>
          </cell>
          <cell r="AR659">
            <v>44727</v>
          </cell>
          <cell r="AS659">
            <v>44713</v>
          </cell>
          <cell r="AT659">
            <v>1.2707999999999999</v>
          </cell>
          <cell r="AU659">
            <v>8.3308</v>
          </cell>
          <cell r="AV659">
            <v>40</v>
          </cell>
          <cell r="AW659">
            <v>0</v>
          </cell>
          <cell r="AX659">
            <v>0</v>
          </cell>
        </row>
        <row r="660">
          <cell r="F660">
            <v>1009</v>
          </cell>
          <cell r="G660" t="str">
            <v>51010000197477</v>
          </cell>
          <cell r="H660" t="str">
            <v>Trường Sư phạm</v>
          </cell>
          <cell r="I660" t="str">
            <v>Khoa Vật lý</v>
          </cell>
          <cell r="J660" t="str">
            <v>Nam</v>
          </cell>
          <cell r="K660">
            <v>1960</v>
          </cell>
          <cell r="L660">
            <v>22073</v>
          </cell>
          <cell r="M660">
            <v>62</v>
          </cell>
          <cell r="N660" t="str">
            <v>Kinh</v>
          </cell>
          <cell r="O660">
            <v>29830</v>
          </cell>
          <cell r="P660">
            <v>29830</v>
          </cell>
          <cell r="Q660" t="str">
            <v>Trường Đại học Sư phạm Vinh</v>
          </cell>
          <cell r="R660" t="str">
            <v>BC</v>
          </cell>
          <cell r="S660">
            <v>0</v>
          </cell>
          <cell r="T660">
            <v>0</v>
          </cell>
          <cell r="U660">
            <v>0</v>
          </cell>
          <cell r="V660" t="str">
            <v>V.07.01.01</v>
          </cell>
          <cell r="W660" t="str">
            <v>Giảng viên cao cấp (hạng I)</v>
          </cell>
          <cell r="X660">
            <v>0</v>
          </cell>
          <cell r="Y660">
            <v>0</v>
          </cell>
          <cell r="Z660">
            <v>0</v>
          </cell>
          <cell r="AA660">
            <v>6</v>
          </cell>
          <cell r="AB660">
            <v>1.1000000000000001</v>
          </cell>
          <cell r="AC660">
            <v>7.28</v>
          </cell>
          <cell r="AD660">
            <v>0</v>
          </cell>
          <cell r="AE660">
            <v>0</v>
          </cell>
          <cell r="AF660">
            <v>0</v>
          </cell>
          <cell r="AG660">
            <v>0</v>
          </cell>
          <cell r="AH660" t="e">
            <v>#VALUE!</v>
          </cell>
          <cell r="AI660">
            <v>0</v>
          </cell>
          <cell r="AJ660">
            <v>0</v>
          </cell>
          <cell r="AK660">
            <v>0</v>
          </cell>
          <cell r="AL660">
            <v>0</v>
          </cell>
          <cell r="AM660">
            <v>0</v>
          </cell>
          <cell r="AN660">
            <v>0</v>
          </cell>
          <cell r="AO660">
            <v>34</v>
          </cell>
          <cell r="AP660">
            <v>0</v>
          </cell>
          <cell r="AQ660">
            <v>0</v>
          </cell>
          <cell r="AR660">
            <v>0</v>
          </cell>
          <cell r="AS660">
            <v>0</v>
          </cell>
          <cell r="AT660">
            <v>2.8492000000000002</v>
          </cell>
          <cell r="AU660">
            <v>11.229200000000001</v>
          </cell>
          <cell r="AV660">
            <v>40</v>
          </cell>
          <cell r="AW660">
            <v>0</v>
          </cell>
          <cell r="AX660">
            <v>0</v>
          </cell>
        </row>
        <row r="661">
          <cell r="F661">
            <v>1330</v>
          </cell>
          <cell r="G661" t="str">
            <v>51010000026784</v>
          </cell>
          <cell r="H661" t="str">
            <v>Trường Sư phạm</v>
          </cell>
          <cell r="I661" t="str">
            <v>Khoa Vật lý</v>
          </cell>
          <cell r="J661" t="str">
            <v>Nữ</v>
          </cell>
          <cell r="K661">
            <v>1982</v>
          </cell>
          <cell r="L661">
            <v>29976</v>
          </cell>
          <cell r="M661">
            <v>40</v>
          </cell>
          <cell r="N661" t="str">
            <v>Kinh</v>
          </cell>
          <cell r="O661">
            <v>38720</v>
          </cell>
          <cell r="P661">
            <v>39448</v>
          </cell>
          <cell r="Q661" t="str">
            <v>Trường Đại học Vinh</v>
          </cell>
          <cell r="R661" t="str">
            <v>BC</v>
          </cell>
          <cell r="S661">
            <v>0</v>
          </cell>
          <cell r="T661">
            <v>0</v>
          </cell>
          <cell r="U661">
            <v>0</v>
          </cell>
          <cell r="V661" t="str">
            <v>V.07.01.03</v>
          </cell>
          <cell r="W661" t="str">
            <v>Giảng viên (hạng III)</v>
          </cell>
          <cell r="X661">
            <v>0</v>
          </cell>
          <cell r="Y661">
            <v>0</v>
          </cell>
          <cell r="Z661" t="str">
            <v>Chủ tịch CĐBP</v>
          </cell>
          <cell r="AA661">
            <v>4.5</v>
          </cell>
          <cell r="AB661">
            <v>0</v>
          </cell>
          <cell r="AC661">
            <v>3.99</v>
          </cell>
          <cell r="AD661">
            <v>0</v>
          </cell>
          <cell r="AE661">
            <v>0</v>
          </cell>
          <cell r="AF661">
            <v>0</v>
          </cell>
          <cell r="AG661">
            <v>0</v>
          </cell>
          <cell r="AH661" t="e">
            <v>#VALUE!</v>
          </cell>
          <cell r="AI661">
            <v>0</v>
          </cell>
          <cell r="AJ661">
            <v>0</v>
          </cell>
          <cell r="AK661">
            <v>0</v>
          </cell>
          <cell r="AL661">
            <v>0</v>
          </cell>
          <cell r="AM661">
            <v>0</v>
          </cell>
          <cell r="AN661">
            <v>0</v>
          </cell>
          <cell r="AO661">
            <v>14</v>
          </cell>
          <cell r="AP661">
            <v>0</v>
          </cell>
          <cell r="AQ661">
            <v>0</v>
          </cell>
          <cell r="AR661">
            <v>0</v>
          </cell>
          <cell r="AS661">
            <v>0</v>
          </cell>
          <cell r="AT661">
            <v>0.55859999999999999</v>
          </cell>
          <cell r="AU661">
            <v>4.5486000000000004</v>
          </cell>
          <cell r="AV661">
            <v>40</v>
          </cell>
          <cell r="AW661">
            <v>0</v>
          </cell>
          <cell r="AX661">
            <v>0</v>
          </cell>
        </row>
        <row r="662">
          <cell r="F662">
            <v>1322</v>
          </cell>
          <cell r="G662" t="str">
            <v>51010000197699</v>
          </cell>
          <cell r="H662" t="str">
            <v>Trường Sư phạm</v>
          </cell>
          <cell r="I662" t="str">
            <v>Khoa Vật lý</v>
          </cell>
          <cell r="J662" t="str">
            <v>Nam</v>
          </cell>
          <cell r="K662">
            <v>1983</v>
          </cell>
          <cell r="L662">
            <v>30460</v>
          </cell>
          <cell r="M662">
            <v>39</v>
          </cell>
          <cell r="N662" t="str">
            <v>Kinh</v>
          </cell>
          <cell r="O662">
            <v>39601</v>
          </cell>
          <cell r="P662">
            <v>39995</v>
          </cell>
          <cell r="Q662" t="str">
            <v>Trường Đại học Vinh</v>
          </cell>
          <cell r="R662" t="str">
            <v>BC</v>
          </cell>
          <cell r="S662">
            <v>0</v>
          </cell>
          <cell r="T662">
            <v>0</v>
          </cell>
          <cell r="U662">
            <v>0</v>
          </cell>
          <cell r="V662" t="str">
            <v>V.07.01.03</v>
          </cell>
          <cell r="W662" t="str">
            <v>Giảng viên (hạng III)</v>
          </cell>
          <cell r="X662">
            <v>0</v>
          </cell>
          <cell r="Y662">
            <v>0</v>
          </cell>
          <cell r="Z662">
            <v>0</v>
          </cell>
          <cell r="AA662">
            <v>4</v>
          </cell>
          <cell r="AB662">
            <v>0</v>
          </cell>
          <cell r="AC662">
            <v>3.99</v>
          </cell>
          <cell r="AD662">
            <v>0</v>
          </cell>
          <cell r="AE662">
            <v>0</v>
          </cell>
          <cell r="AF662">
            <v>0</v>
          </cell>
          <cell r="AG662">
            <v>0</v>
          </cell>
          <cell r="AH662" t="e">
            <v>#VALUE!</v>
          </cell>
          <cell r="AI662">
            <v>0</v>
          </cell>
          <cell r="AJ662">
            <v>0</v>
          </cell>
          <cell r="AK662">
            <v>0</v>
          </cell>
          <cell r="AL662">
            <v>0</v>
          </cell>
          <cell r="AM662">
            <v>0</v>
          </cell>
          <cell r="AN662">
            <v>0</v>
          </cell>
          <cell r="AO662">
            <v>7</v>
          </cell>
          <cell r="AP662">
            <v>0</v>
          </cell>
          <cell r="AQ662">
            <v>0</v>
          </cell>
          <cell r="AR662">
            <v>0</v>
          </cell>
          <cell r="AS662">
            <v>0</v>
          </cell>
          <cell r="AT662">
            <v>0.27929999999999999</v>
          </cell>
          <cell r="AU662">
            <v>4.2693000000000003</v>
          </cell>
          <cell r="AV662">
            <v>40</v>
          </cell>
          <cell r="AW662">
            <v>0</v>
          </cell>
          <cell r="AX662">
            <v>0</v>
          </cell>
        </row>
        <row r="663">
          <cell r="F663">
            <v>2022</v>
          </cell>
          <cell r="G663" t="str">
            <v>51010000388925</v>
          </cell>
          <cell r="H663" t="str">
            <v>Trường Sư phạm</v>
          </cell>
          <cell r="I663" t="str">
            <v>Khoa Vật lý</v>
          </cell>
          <cell r="J663" t="str">
            <v>Nam</v>
          </cell>
          <cell r="K663">
            <v>1987</v>
          </cell>
          <cell r="L663">
            <v>31804</v>
          </cell>
          <cell r="M663">
            <v>35</v>
          </cell>
          <cell r="N663" t="str">
            <v>Kinh</v>
          </cell>
          <cell r="O663">
            <v>41323</v>
          </cell>
          <cell r="P663" t="str">
            <v xml:space="preserve">  -   -</v>
          </cell>
          <cell r="Q663">
            <v>0</v>
          </cell>
          <cell r="R663" t="str">
            <v>BC</v>
          </cell>
          <cell r="S663">
            <v>0</v>
          </cell>
          <cell r="T663">
            <v>0</v>
          </cell>
          <cell r="U663">
            <v>0</v>
          </cell>
          <cell r="V663" t="str">
            <v>V.07.01.03</v>
          </cell>
          <cell r="W663" t="str">
            <v>Giảng viên (hạng III)</v>
          </cell>
          <cell r="X663">
            <v>0</v>
          </cell>
          <cell r="Y663">
            <v>0</v>
          </cell>
          <cell r="Z663">
            <v>0</v>
          </cell>
          <cell r="AA663">
            <v>4</v>
          </cell>
          <cell r="AB663">
            <v>0</v>
          </cell>
          <cell r="AC663">
            <v>3.33</v>
          </cell>
          <cell r="AD663">
            <v>0</v>
          </cell>
          <cell r="AE663">
            <v>0</v>
          </cell>
          <cell r="AF663">
            <v>0</v>
          </cell>
          <cell r="AG663">
            <v>0</v>
          </cell>
          <cell r="AH663" t="e">
            <v>#VALUE!</v>
          </cell>
          <cell r="AI663">
            <v>0</v>
          </cell>
          <cell r="AJ663">
            <v>0</v>
          </cell>
          <cell r="AK663">
            <v>0</v>
          </cell>
          <cell r="AL663">
            <v>0</v>
          </cell>
          <cell r="AM663">
            <v>0</v>
          </cell>
          <cell r="AN663">
            <v>0</v>
          </cell>
          <cell r="AO663">
            <v>0</v>
          </cell>
          <cell r="AP663">
            <v>0</v>
          </cell>
          <cell r="AQ663">
            <v>0</v>
          </cell>
          <cell r="AR663">
            <v>0</v>
          </cell>
          <cell r="AS663">
            <v>0</v>
          </cell>
          <cell r="AT663">
            <v>0</v>
          </cell>
          <cell r="AU663">
            <v>3.33</v>
          </cell>
          <cell r="AV663">
            <v>0</v>
          </cell>
          <cell r="AW663">
            <v>0</v>
          </cell>
          <cell r="AX663">
            <v>0</v>
          </cell>
        </row>
        <row r="664">
          <cell r="F664">
            <v>1437</v>
          </cell>
          <cell r="G664" t="str">
            <v>51010000223813</v>
          </cell>
          <cell r="H664" t="str">
            <v>Trường Sư phạm</v>
          </cell>
          <cell r="I664" t="str">
            <v>Khoa Vật lý</v>
          </cell>
          <cell r="J664" t="str">
            <v>Nam</v>
          </cell>
          <cell r="K664">
            <v>1983</v>
          </cell>
          <cell r="L664">
            <v>30442</v>
          </cell>
          <cell r="M664">
            <v>39</v>
          </cell>
          <cell r="N664" t="str">
            <v>Kinh</v>
          </cell>
          <cell r="O664">
            <v>40375</v>
          </cell>
          <cell r="P664">
            <v>41334</v>
          </cell>
          <cell r="Q664" t="str">
            <v>Trường Đại học Vinh</v>
          </cell>
          <cell r="R664" t="str">
            <v>BC</v>
          </cell>
          <cell r="S664">
            <v>0</v>
          </cell>
          <cell r="T664">
            <v>0</v>
          </cell>
          <cell r="U664">
            <v>0</v>
          </cell>
          <cell r="V664" t="str">
            <v>V.07.01.03</v>
          </cell>
          <cell r="W664" t="str">
            <v>Giảng viên (hạng III)</v>
          </cell>
          <cell r="X664">
            <v>0</v>
          </cell>
          <cell r="Y664" t="str">
            <v>Phó Trưởng khoa</v>
          </cell>
          <cell r="Z664">
            <v>0</v>
          </cell>
          <cell r="AA664">
            <v>5</v>
          </cell>
          <cell r="AB664">
            <v>0.4</v>
          </cell>
          <cell r="AC664">
            <v>3.33</v>
          </cell>
          <cell r="AD664">
            <v>0</v>
          </cell>
          <cell r="AE664">
            <v>0</v>
          </cell>
          <cell r="AF664">
            <v>0</v>
          </cell>
          <cell r="AG664">
            <v>0</v>
          </cell>
          <cell r="AH664" t="e">
            <v>#VALUE!</v>
          </cell>
          <cell r="AI664">
            <v>0</v>
          </cell>
          <cell r="AJ664">
            <v>0</v>
          </cell>
          <cell r="AK664">
            <v>0</v>
          </cell>
          <cell r="AL664">
            <v>0</v>
          </cell>
          <cell r="AM664">
            <v>0</v>
          </cell>
          <cell r="AN664">
            <v>0</v>
          </cell>
          <cell r="AO664">
            <v>0</v>
          </cell>
          <cell r="AP664">
            <v>0</v>
          </cell>
          <cell r="AQ664">
            <v>0</v>
          </cell>
          <cell r="AR664">
            <v>0</v>
          </cell>
          <cell r="AS664">
            <v>0</v>
          </cell>
          <cell r="AT664">
            <v>0</v>
          </cell>
          <cell r="AU664">
            <v>3.73</v>
          </cell>
          <cell r="AV664">
            <v>40</v>
          </cell>
          <cell r="AW664">
            <v>0</v>
          </cell>
          <cell r="AX664">
            <v>0</v>
          </cell>
        </row>
        <row r="665">
          <cell r="F665">
            <v>2491</v>
          </cell>
          <cell r="G665" t="str">
            <v>51010000878046</v>
          </cell>
          <cell r="H665" t="str">
            <v>Trường Sư phạm</v>
          </cell>
          <cell r="I665" t="str">
            <v>Khoa Vật lý</v>
          </cell>
          <cell r="J665" t="str">
            <v>Nam</v>
          </cell>
          <cell r="K665">
            <v>1981</v>
          </cell>
          <cell r="L665">
            <v>29944</v>
          </cell>
          <cell r="M665">
            <v>41</v>
          </cell>
          <cell r="N665" t="str">
            <v>Kinh</v>
          </cell>
          <cell r="O665">
            <v>42614</v>
          </cell>
          <cell r="P665">
            <v>38596</v>
          </cell>
          <cell r="Q665" t="str">
            <v>Trường THPT Nguyễn Sỹ Sách</v>
          </cell>
          <cell r="R665" t="str">
            <v>BC</v>
          </cell>
          <cell r="S665">
            <v>0</v>
          </cell>
          <cell r="T665">
            <v>0</v>
          </cell>
          <cell r="U665">
            <v>0</v>
          </cell>
          <cell r="V665" t="str">
            <v>V.07.01.02</v>
          </cell>
          <cell r="W665" t="str">
            <v>Giảng viên chính (hạng II)</v>
          </cell>
          <cell r="X665">
            <v>0</v>
          </cell>
          <cell r="Y665">
            <v>0</v>
          </cell>
          <cell r="Z665">
            <v>0</v>
          </cell>
          <cell r="AA665">
            <v>5</v>
          </cell>
          <cell r="AB665">
            <v>0</v>
          </cell>
          <cell r="AC665">
            <v>4.4000000000000004</v>
          </cell>
          <cell r="AD665">
            <v>0</v>
          </cell>
          <cell r="AE665">
            <v>0</v>
          </cell>
          <cell r="AF665">
            <v>0</v>
          </cell>
          <cell r="AG665">
            <v>0</v>
          </cell>
          <cell r="AH665" t="e">
            <v>#VALUE!</v>
          </cell>
          <cell r="AI665">
            <v>0</v>
          </cell>
          <cell r="AJ665">
            <v>0</v>
          </cell>
          <cell r="AK665">
            <v>0</v>
          </cell>
          <cell r="AL665">
            <v>0</v>
          </cell>
          <cell r="AM665">
            <v>0</v>
          </cell>
          <cell r="AN665">
            <v>0</v>
          </cell>
          <cell r="AO665">
            <v>14</v>
          </cell>
          <cell r="AP665">
            <v>0</v>
          </cell>
          <cell r="AQ665">
            <v>0</v>
          </cell>
          <cell r="AR665">
            <v>0</v>
          </cell>
          <cell r="AS665">
            <v>0</v>
          </cell>
          <cell r="AT665">
            <v>0.6160000000000001</v>
          </cell>
          <cell r="AU665">
            <v>5.016</v>
          </cell>
          <cell r="AV665">
            <v>40</v>
          </cell>
          <cell r="AW665">
            <v>0</v>
          </cell>
          <cell r="AX665">
            <v>0</v>
          </cell>
        </row>
        <row r="666">
          <cell r="F666">
            <v>2317</v>
          </cell>
          <cell r="G666" t="str">
            <v>51010000528545</v>
          </cell>
          <cell r="H666" t="str">
            <v>Trường Sư phạm</v>
          </cell>
          <cell r="I666" t="str">
            <v>Khoa Vật lý</v>
          </cell>
          <cell r="J666" t="str">
            <v>Nam</v>
          </cell>
          <cell r="K666">
            <v>1987</v>
          </cell>
          <cell r="L666">
            <v>32051</v>
          </cell>
          <cell r="M666">
            <v>35</v>
          </cell>
          <cell r="N666" t="str">
            <v>Kinh</v>
          </cell>
          <cell r="O666">
            <v>41765</v>
          </cell>
          <cell r="P666">
            <v>43824</v>
          </cell>
          <cell r="Q666" t="str">
            <v>Trường Đại học Vinh</v>
          </cell>
          <cell r="R666" t="str">
            <v>BC</v>
          </cell>
          <cell r="S666">
            <v>0</v>
          </cell>
          <cell r="T666">
            <v>0</v>
          </cell>
          <cell r="U666">
            <v>0</v>
          </cell>
          <cell r="V666" t="str">
            <v>V.07.01.03</v>
          </cell>
          <cell r="W666" t="str">
            <v>Giảng viên (hạng III)</v>
          </cell>
          <cell r="X666">
            <v>0</v>
          </cell>
          <cell r="Y666">
            <v>0</v>
          </cell>
          <cell r="Z666" t="str">
            <v>TLĐT + CVHT + TL ĐTTT</v>
          </cell>
          <cell r="AA666">
            <v>4</v>
          </cell>
          <cell r="AB666">
            <v>0</v>
          </cell>
          <cell r="AC666">
            <v>3</v>
          </cell>
          <cell r="AD666">
            <v>0</v>
          </cell>
          <cell r="AE666">
            <v>0</v>
          </cell>
          <cell r="AF666">
            <v>0</v>
          </cell>
          <cell r="AG666">
            <v>0</v>
          </cell>
          <cell r="AH666" t="e">
            <v>#VALUE!</v>
          </cell>
          <cell r="AI666">
            <v>0</v>
          </cell>
          <cell r="AJ666">
            <v>0</v>
          </cell>
          <cell r="AK666">
            <v>0</v>
          </cell>
          <cell r="AL666">
            <v>0</v>
          </cell>
          <cell r="AM666">
            <v>0</v>
          </cell>
          <cell r="AN666">
            <v>0</v>
          </cell>
          <cell r="AO666">
            <v>6</v>
          </cell>
          <cell r="AP666">
            <v>7</v>
          </cell>
          <cell r="AQ666" t="str">
            <v>1678/QĐ-ĐHV</v>
          </cell>
          <cell r="AR666">
            <v>44687</v>
          </cell>
          <cell r="AS666">
            <v>44682</v>
          </cell>
          <cell r="AT666">
            <v>0.18</v>
          </cell>
          <cell r="AU666">
            <v>3.18</v>
          </cell>
          <cell r="AV666">
            <v>40</v>
          </cell>
          <cell r="AW666">
            <v>0</v>
          </cell>
          <cell r="AX666">
            <v>0</v>
          </cell>
        </row>
        <row r="667">
          <cell r="F667">
            <v>1320</v>
          </cell>
          <cell r="G667" t="str">
            <v>51010000200834</v>
          </cell>
          <cell r="H667" t="str">
            <v>Trường Sư phạm</v>
          </cell>
          <cell r="I667" t="str">
            <v>Khoa Vật lý</v>
          </cell>
          <cell r="J667" t="str">
            <v>Nam</v>
          </cell>
          <cell r="K667">
            <v>1975</v>
          </cell>
          <cell r="L667">
            <v>27531</v>
          </cell>
          <cell r="M667">
            <v>47</v>
          </cell>
          <cell r="N667" t="str">
            <v>Kinh</v>
          </cell>
          <cell r="O667">
            <v>35309</v>
          </cell>
          <cell r="P667">
            <v>35309</v>
          </cell>
          <cell r="Q667" t="str">
            <v>Trường Đại học Sư phạm Vinh</v>
          </cell>
          <cell r="R667" t="str">
            <v>BC</v>
          </cell>
          <cell r="S667">
            <v>0</v>
          </cell>
          <cell r="T667">
            <v>0</v>
          </cell>
          <cell r="U667">
            <v>0</v>
          </cell>
          <cell r="V667" t="str">
            <v>V.07.01.02</v>
          </cell>
          <cell r="W667" t="str">
            <v>Giảng viên chính (hạng II)</v>
          </cell>
          <cell r="X667">
            <v>0</v>
          </cell>
          <cell r="Y667">
            <v>0</v>
          </cell>
          <cell r="Z667">
            <v>0</v>
          </cell>
          <cell r="AA667">
            <v>5</v>
          </cell>
          <cell r="AB667">
            <v>0</v>
          </cell>
          <cell r="AC667">
            <v>5.76</v>
          </cell>
          <cell r="AD667">
            <v>0</v>
          </cell>
          <cell r="AE667">
            <v>0</v>
          </cell>
          <cell r="AF667">
            <v>0</v>
          </cell>
          <cell r="AG667">
            <v>0</v>
          </cell>
          <cell r="AH667" t="e">
            <v>#VALUE!</v>
          </cell>
          <cell r="AI667">
            <v>0</v>
          </cell>
          <cell r="AJ667">
            <v>0</v>
          </cell>
          <cell r="AK667">
            <v>0</v>
          </cell>
          <cell r="AL667">
            <v>0</v>
          </cell>
          <cell r="AM667">
            <v>0</v>
          </cell>
          <cell r="AN667">
            <v>0</v>
          </cell>
          <cell r="AO667">
            <v>23</v>
          </cell>
          <cell r="AP667">
            <v>0</v>
          </cell>
          <cell r="AQ667">
            <v>0</v>
          </cell>
          <cell r="AR667">
            <v>0</v>
          </cell>
          <cell r="AS667">
            <v>0</v>
          </cell>
          <cell r="AT667">
            <v>1.3248</v>
          </cell>
          <cell r="AU667">
            <v>7.0847999999999995</v>
          </cell>
          <cell r="AV667">
            <v>40</v>
          </cell>
          <cell r="AW667">
            <v>0</v>
          </cell>
          <cell r="AX667">
            <v>0</v>
          </cell>
        </row>
        <row r="668">
          <cell r="F668">
            <v>1326</v>
          </cell>
          <cell r="G668" t="str">
            <v>51010000197510</v>
          </cell>
          <cell r="H668" t="str">
            <v>Trường Sư phạm</v>
          </cell>
          <cell r="I668" t="str">
            <v>Khoa Vật lý</v>
          </cell>
          <cell r="J668" t="str">
            <v>Nữ</v>
          </cell>
          <cell r="K668">
            <v>1976</v>
          </cell>
          <cell r="L668">
            <v>28063</v>
          </cell>
          <cell r="M668">
            <v>46</v>
          </cell>
          <cell r="N668" t="str">
            <v>Kinh</v>
          </cell>
          <cell r="O668">
            <v>37408</v>
          </cell>
          <cell r="P668">
            <v>37708</v>
          </cell>
          <cell r="Q668" t="str">
            <v>Trường Đại học Vinh</v>
          </cell>
          <cell r="R668" t="str">
            <v>BC</v>
          </cell>
          <cell r="S668">
            <v>0</v>
          </cell>
          <cell r="T668">
            <v>0</v>
          </cell>
          <cell r="U668">
            <v>0</v>
          </cell>
          <cell r="V668" t="str">
            <v>V.07.01.01</v>
          </cell>
          <cell r="W668" t="str">
            <v>Giảng viên cao cấp (hạng I)</v>
          </cell>
          <cell r="X668">
            <v>0</v>
          </cell>
          <cell r="Y668" t="str">
            <v>Phó Trưởng khoa</v>
          </cell>
          <cell r="Z668" t="str">
            <v>Phó Bí thư CB</v>
          </cell>
          <cell r="AA668">
            <v>6</v>
          </cell>
          <cell r="AB668">
            <v>0.4</v>
          </cell>
          <cell r="AC668">
            <v>6.56</v>
          </cell>
          <cell r="AD668">
            <v>0</v>
          </cell>
          <cell r="AE668">
            <v>0</v>
          </cell>
          <cell r="AF668">
            <v>0</v>
          </cell>
          <cell r="AG668">
            <v>0</v>
          </cell>
          <cell r="AH668" t="e">
            <v>#VALUE!</v>
          </cell>
          <cell r="AI668">
            <v>0</v>
          </cell>
          <cell r="AJ668">
            <v>0</v>
          </cell>
          <cell r="AK668">
            <v>0</v>
          </cell>
          <cell r="AL668">
            <v>0</v>
          </cell>
          <cell r="AM668">
            <v>0</v>
          </cell>
          <cell r="AN668">
            <v>0</v>
          </cell>
          <cell r="AO668">
            <v>18</v>
          </cell>
          <cell r="AP668">
            <v>19</v>
          </cell>
          <cell r="AQ668" t="str">
            <v>1678/QĐ-ĐHV</v>
          </cell>
          <cell r="AR668">
            <v>44713</v>
          </cell>
          <cell r="AS668">
            <v>44713</v>
          </cell>
          <cell r="AT668">
            <v>1.2527999999999999</v>
          </cell>
          <cell r="AU668">
            <v>8.2127999999999997</v>
          </cell>
          <cell r="AV668">
            <v>40</v>
          </cell>
          <cell r="AW668">
            <v>0</v>
          </cell>
          <cell r="AX668">
            <v>0</v>
          </cell>
        </row>
        <row r="669">
          <cell r="F669">
            <v>2588</v>
          </cell>
          <cell r="G669" t="str">
            <v>51010000248898</v>
          </cell>
          <cell r="H669" t="str">
            <v>Trường Sư phạm</v>
          </cell>
          <cell r="I669" t="str">
            <v>Trung tâm Bồi dưỡng Nghiệp vụ sư phạm</v>
          </cell>
          <cell r="J669" t="str">
            <v>Nữ</v>
          </cell>
          <cell r="K669">
            <v>1980</v>
          </cell>
          <cell r="L669">
            <v>29257</v>
          </cell>
          <cell r="M669">
            <v>42</v>
          </cell>
          <cell r="N669" t="str">
            <v>Kinh</v>
          </cell>
          <cell r="O669">
            <v>43525</v>
          </cell>
          <cell r="P669">
            <v>43966</v>
          </cell>
          <cell r="Q669" t="str">
            <v>Trường Đại học Vinh</v>
          </cell>
          <cell r="R669" t="str">
            <v>BC</v>
          </cell>
          <cell r="S669">
            <v>0</v>
          </cell>
          <cell r="T669">
            <v>0</v>
          </cell>
          <cell r="U669">
            <v>0</v>
          </cell>
          <cell r="V669" t="str">
            <v>01.003</v>
          </cell>
          <cell r="W669" t="str">
            <v>Chuyên viên</v>
          </cell>
          <cell r="X669">
            <v>0</v>
          </cell>
          <cell r="Y669">
            <v>0</v>
          </cell>
          <cell r="Z669" t="str">
            <v>Chủ tịch CĐBP</v>
          </cell>
          <cell r="AA669">
            <v>4.5</v>
          </cell>
          <cell r="AB669">
            <v>0</v>
          </cell>
          <cell r="AC669">
            <v>2.67</v>
          </cell>
          <cell r="AD669">
            <v>0</v>
          </cell>
          <cell r="AE669">
            <v>0</v>
          </cell>
          <cell r="AF669">
            <v>0</v>
          </cell>
          <cell r="AG669">
            <v>0</v>
          </cell>
          <cell r="AH669" t="e">
            <v>#VALUE!</v>
          </cell>
          <cell r="AI669">
            <v>0</v>
          </cell>
          <cell r="AJ669">
            <v>0</v>
          </cell>
          <cell r="AK669">
            <v>0</v>
          </cell>
          <cell r="AL669">
            <v>0</v>
          </cell>
          <cell r="AM669">
            <v>0</v>
          </cell>
          <cell r="AN669">
            <v>0</v>
          </cell>
          <cell r="AO669">
            <v>0</v>
          </cell>
          <cell r="AP669">
            <v>0</v>
          </cell>
          <cell r="AQ669">
            <v>0</v>
          </cell>
          <cell r="AR669">
            <v>0</v>
          </cell>
          <cell r="AS669">
            <v>0</v>
          </cell>
          <cell r="AT669">
            <v>0</v>
          </cell>
          <cell r="AU669">
            <v>2.67</v>
          </cell>
          <cell r="AV669">
            <v>20</v>
          </cell>
          <cell r="AW669">
            <v>0</v>
          </cell>
          <cell r="AX669">
            <v>0</v>
          </cell>
        </row>
        <row r="670">
          <cell r="F670">
            <v>2513</v>
          </cell>
          <cell r="G670" t="str">
            <v>51010000992593</v>
          </cell>
          <cell r="H670" t="str">
            <v>Trường Sư phạm</v>
          </cell>
          <cell r="I670" t="str">
            <v>Trung tâm Bồi dưỡng Nghiệp vụ sư phạm</v>
          </cell>
          <cell r="J670" t="str">
            <v>Nữ</v>
          </cell>
          <cell r="K670">
            <v>1992</v>
          </cell>
          <cell r="L670">
            <v>33927</v>
          </cell>
          <cell r="M670">
            <v>30</v>
          </cell>
          <cell r="N670" t="str">
            <v>Kinh</v>
          </cell>
          <cell r="O670">
            <v>42826</v>
          </cell>
          <cell r="P670">
            <v>43824</v>
          </cell>
          <cell r="Q670" t="str">
            <v>Trường Đại học Vinh</v>
          </cell>
          <cell r="R670" t="str">
            <v>BC</v>
          </cell>
          <cell r="S670">
            <v>0</v>
          </cell>
          <cell r="T670">
            <v>0</v>
          </cell>
          <cell r="U670">
            <v>0</v>
          </cell>
          <cell r="V670" t="str">
            <v>01.003</v>
          </cell>
          <cell r="W670" t="str">
            <v>Chuyên viên</v>
          </cell>
          <cell r="X670">
            <v>0</v>
          </cell>
          <cell r="Y670">
            <v>0</v>
          </cell>
          <cell r="Z670">
            <v>0</v>
          </cell>
          <cell r="AA670">
            <v>4</v>
          </cell>
          <cell r="AB670">
            <v>0</v>
          </cell>
          <cell r="AC670">
            <v>2.67</v>
          </cell>
          <cell r="AD670">
            <v>0</v>
          </cell>
          <cell r="AE670">
            <v>0</v>
          </cell>
          <cell r="AF670">
            <v>0</v>
          </cell>
          <cell r="AG670">
            <v>0</v>
          </cell>
          <cell r="AH670" t="e">
            <v>#VALUE!</v>
          </cell>
          <cell r="AI670">
            <v>0</v>
          </cell>
          <cell r="AJ670">
            <v>0</v>
          </cell>
          <cell r="AK670">
            <v>0</v>
          </cell>
          <cell r="AL670">
            <v>0</v>
          </cell>
          <cell r="AM670">
            <v>0</v>
          </cell>
          <cell r="AN670">
            <v>0</v>
          </cell>
          <cell r="AO670">
            <v>0</v>
          </cell>
          <cell r="AP670">
            <v>0</v>
          </cell>
          <cell r="AQ670">
            <v>0</v>
          </cell>
          <cell r="AR670">
            <v>0</v>
          </cell>
          <cell r="AS670">
            <v>0</v>
          </cell>
          <cell r="AT670">
            <v>0</v>
          </cell>
          <cell r="AU670">
            <v>2.67</v>
          </cell>
          <cell r="AV670">
            <v>20</v>
          </cell>
          <cell r="AW670">
            <v>0</v>
          </cell>
          <cell r="AX670">
            <v>0</v>
          </cell>
        </row>
        <row r="671">
          <cell r="F671">
            <v>1840</v>
          </cell>
          <cell r="G671" t="str">
            <v>51010000191707</v>
          </cell>
          <cell r="H671" t="str">
            <v>Trường Sư phạm</v>
          </cell>
          <cell r="I671" t="str">
            <v>Trung tâm Bồi dưỡng Nghiệp vụ sư phạm</v>
          </cell>
          <cell r="J671" t="str">
            <v>Nam</v>
          </cell>
          <cell r="K671">
            <v>1979</v>
          </cell>
          <cell r="L671">
            <v>28867</v>
          </cell>
          <cell r="M671">
            <v>43</v>
          </cell>
          <cell r="N671" t="str">
            <v>Kinh</v>
          </cell>
          <cell r="O671">
            <v>40219</v>
          </cell>
          <cell r="P671">
            <v>37347</v>
          </cell>
          <cell r="Q671" t="str">
            <v>Trường THPT Dân tộc nội trú</v>
          </cell>
          <cell r="R671" t="str">
            <v>BC</v>
          </cell>
          <cell r="S671">
            <v>0</v>
          </cell>
          <cell r="T671">
            <v>0</v>
          </cell>
          <cell r="U671">
            <v>0</v>
          </cell>
          <cell r="V671" t="str">
            <v>01.003</v>
          </cell>
          <cell r="W671" t="str">
            <v>Chuyên viên</v>
          </cell>
          <cell r="X671">
            <v>0</v>
          </cell>
          <cell r="Y671" t="str">
            <v>Phó Giám đốc TT</v>
          </cell>
          <cell r="Z671" t="str">
            <v>Phó Bí thư CB</v>
          </cell>
          <cell r="AA671">
            <v>5</v>
          </cell>
          <cell r="AB671">
            <v>0.4</v>
          </cell>
          <cell r="AC671">
            <v>4.32</v>
          </cell>
          <cell r="AD671">
            <v>0</v>
          </cell>
          <cell r="AE671">
            <v>0</v>
          </cell>
          <cell r="AF671">
            <v>0</v>
          </cell>
          <cell r="AG671">
            <v>0</v>
          </cell>
          <cell r="AH671" t="e">
            <v>#VALUE!</v>
          </cell>
          <cell r="AI671">
            <v>0</v>
          </cell>
          <cell r="AJ671">
            <v>0</v>
          </cell>
          <cell r="AK671">
            <v>0</v>
          </cell>
          <cell r="AL671">
            <v>0</v>
          </cell>
          <cell r="AM671">
            <v>0</v>
          </cell>
          <cell r="AN671">
            <v>0</v>
          </cell>
          <cell r="AO671">
            <v>0</v>
          </cell>
          <cell r="AP671">
            <v>0</v>
          </cell>
          <cell r="AQ671">
            <v>0</v>
          </cell>
          <cell r="AR671">
            <v>0</v>
          </cell>
          <cell r="AS671">
            <v>0</v>
          </cell>
          <cell r="AT671">
            <v>0</v>
          </cell>
          <cell r="AU671">
            <v>4.7200000000000006</v>
          </cell>
          <cell r="AV671">
            <v>20</v>
          </cell>
          <cell r="AW671">
            <v>0</v>
          </cell>
          <cell r="AX671">
            <v>0</v>
          </cell>
        </row>
        <row r="672">
          <cell r="F672">
            <v>1610</v>
          </cell>
          <cell r="G672" t="str">
            <v>51010000196739</v>
          </cell>
          <cell r="H672" t="str">
            <v>Trường Sư phạm</v>
          </cell>
          <cell r="I672" t="str">
            <v>Trung tâm Bồi dưỡng Nghiệp vụ sư phạm</v>
          </cell>
          <cell r="J672" t="str">
            <v>Nam</v>
          </cell>
          <cell r="K672">
            <v>1971</v>
          </cell>
          <cell r="L672">
            <v>26236</v>
          </cell>
          <cell r="M672">
            <v>51</v>
          </cell>
          <cell r="N672" t="str">
            <v>Kinh</v>
          </cell>
          <cell r="O672">
            <v>35674</v>
          </cell>
          <cell r="P672">
            <v>34201</v>
          </cell>
          <cell r="Q672" t="str">
            <v>Sở GD Hà Tĩnh</v>
          </cell>
          <cell r="R672" t="str">
            <v>BC</v>
          </cell>
          <cell r="S672">
            <v>0</v>
          </cell>
          <cell r="T672">
            <v>0</v>
          </cell>
          <cell r="U672">
            <v>0</v>
          </cell>
          <cell r="V672" t="str">
            <v>V.07.01.03</v>
          </cell>
          <cell r="W672" t="str">
            <v>Giảng viên (hạng III)</v>
          </cell>
          <cell r="X672">
            <v>0</v>
          </cell>
          <cell r="Y672" t="str">
            <v>Giám đốc TT</v>
          </cell>
          <cell r="Z672" t="str">
            <v>Bí thư CB</v>
          </cell>
          <cell r="AA672">
            <v>5.5</v>
          </cell>
          <cell r="AB672">
            <v>0.5</v>
          </cell>
          <cell r="AC672">
            <v>4.9800000000000004</v>
          </cell>
          <cell r="AD672">
            <v>0</v>
          </cell>
          <cell r="AE672">
            <v>0</v>
          </cell>
          <cell r="AF672">
            <v>0</v>
          </cell>
          <cell r="AG672">
            <v>0</v>
          </cell>
          <cell r="AH672" t="e">
            <v>#VALUE!</v>
          </cell>
          <cell r="AI672">
            <v>0</v>
          </cell>
          <cell r="AJ672">
            <v>0</v>
          </cell>
          <cell r="AK672">
            <v>0</v>
          </cell>
          <cell r="AL672">
            <v>0</v>
          </cell>
          <cell r="AM672">
            <v>0</v>
          </cell>
          <cell r="AN672">
            <v>0</v>
          </cell>
          <cell r="AO672">
            <v>8</v>
          </cell>
          <cell r="AP672">
            <v>0</v>
          </cell>
          <cell r="AQ672">
            <v>0</v>
          </cell>
          <cell r="AR672">
            <v>0</v>
          </cell>
          <cell r="AS672">
            <v>0</v>
          </cell>
          <cell r="AT672">
            <v>0.43840000000000001</v>
          </cell>
          <cell r="AU672">
            <v>5.9184000000000001</v>
          </cell>
          <cell r="AV672">
            <v>40</v>
          </cell>
          <cell r="AW672">
            <v>0</v>
          </cell>
          <cell r="AX672">
            <v>0</v>
          </cell>
        </row>
        <row r="673">
          <cell r="F673">
            <v>1486</v>
          </cell>
          <cell r="G673" t="str">
            <v>51010000190801</v>
          </cell>
          <cell r="H673" t="str">
            <v>Trường Sư phạm</v>
          </cell>
          <cell r="I673" t="str">
            <v>Trung tâm Bồi dưỡng Nghiệp vụ sư phạm</v>
          </cell>
          <cell r="J673" t="str">
            <v>Nữ</v>
          </cell>
          <cell r="K673">
            <v>1977</v>
          </cell>
          <cell r="L673">
            <v>28436</v>
          </cell>
          <cell r="M673">
            <v>45</v>
          </cell>
          <cell r="N673" t="str">
            <v>Kinh</v>
          </cell>
          <cell r="O673">
            <v>39234</v>
          </cell>
          <cell r="P673">
            <v>39995</v>
          </cell>
          <cell r="Q673" t="str">
            <v>Trường Đại học Vinh</v>
          </cell>
          <cell r="R673" t="str">
            <v>BC</v>
          </cell>
          <cell r="S673">
            <v>0</v>
          </cell>
          <cell r="T673">
            <v>0</v>
          </cell>
          <cell r="U673">
            <v>0</v>
          </cell>
          <cell r="V673" t="str">
            <v>01.003</v>
          </cell>
          <cell r="W673" t="str">
            <v>Chuyên viên</v>
          </cell>
          <cell r="X673">
            <v>0</v>
          </cell>
          <cell r="Y673">
            <v>0</v>
          </cell>
          <cell r="Z673">
            <v>0</v>
          </cell>
          <cell r="AA673">
            <v>4</v>
          </cell>
          <cell r="AB673">
            <v>0</v>
          </cell>
          <cell r="AC673">
            <v>4.6500000000000004</v>
          </cell>
          <cell r="AD673">
            <v>0</v>
          </cell>
          <cell r="AE673">
            <v>0</v>
          </cell>
          <cell r="AF673">
            <v>0</v>
          </cell>
          <cell r="AG673">
            <v>0</v>
          </cell>
          <cell r="AH673" t="e">
            <v>#VALUE!</v>
          </cell>
          <cell r="AI673">
            <v>0</v>
          </cell>
          <cell r="AJ673">
            <v>0</v>
          </cell>
          <cell r="AK673">
            <v>0</v>
          </cell>
          <cell r="AL673">
            <v>0</v>
          </cell>
          <cell r="AM673">
            <v>0</v>
          </cell>
          <cell r="AN673">
            <v>0</v>
          </cell>
          <cell r="AO673">
            <v>0</v>
          </cell>
          <cell r="AP673">
            <v>0</v>
          </cell>
          <cell r="AQ673">
            <v>0</v>
          </cell>
          <cell r="AR673">
            <v>0</v>
          </cell>
          <cell r="AS673">
            <v>0</v>
          </cell>
          <cell r="AT673">
            <v>0</v>
          </cell>
          <cell r="AU673">
            <v>4.6500000000000004</v>
          </cell>
          <cell r="AV673">
            <v>20</v>
          </cell>
          <cell r="AW673">
            <v>0</v>
          </cell>
          <cell r="AX673">
            <v>0</v>
          </cell>
        </row>
        <row r="674">
          <cell r="F674">
            <v>2374</v>
          </cell>
          <cell r="G674" t="str">
            <v>51010000692893</v>
          </cell>
          <cell r="H674" t="str">
            <v>Trường Sư phạm</v>
          </cell>
          <cell r="I674" t="str">
            <v>Trung tâm Bồi dưỡng Nghiệp vụ sư phạm</v>
          </cell>
          <cell r="J674" t="str">
            <v>Nữ</v>
          </cell>
          <cell r="K674">
            <v>1972</v>
          </cell>
          <cell r="L674">
            <v>26523</v>
          </cell>
          <cell r="M674">
            <v>50</v>
          </cell>
          <cell r="N674" t="str">
            <v>Kinh</v>
          </cell>
          <cell r="O674">
            <v>42206</v>
          </cell>
          <cell r="P674">
            <v>43824</v>
          </cell>
          <cell r="Q674" t="str">
            <v>Trường Đại học Vinh</v>
          </cell>
          <cell r="R674" t="str">
            <v>BC</v>
          </cell>
          <cell r="S674">
            <v>0</v>
          </cell>
          <cell r="T674">
            <v>0</v>
          </cell>
          <cell r="U674">
            <v>0</v>
          </cell>
          <cell r="V674" t="str">
            <v>01.003</v>
          </cell>
          <cell r="W674" t="str">
            <v>Chuyên viên</v>
          </cell>
          <cell r="X674">
            <v>0</v>
          </cell>
          <cell r="Y674">
            <v>0</v>
          </cell>
          <cell r="Z674">
            <v>0</v>
          </cell>
          <cell r="AA674">
            <v>4</v>
          </cell>
          <cell r="AB674">
            <v>0</v>
          </cell>
          <cell r="AC674">
            <v>4.32</v>
          </cell>
          <cell r="AD674">
            <v>0</v>
          </cell>
          <cell r="AE674">
            <v>0</v>
          </cell>
          <cell r="AF674">
            <v>0</v>
          </cell>
          <cell r="AG674">
            <v>0</v>
          </cell>
          <cell r="AH674" t="e">
            <v>#VALUE!</v>
          </cell>
          <cell r="AI674">
            <v>0</v>
          </cell>
          <cell r="AJ674">
            <v>0</v>
          </cell>
          <cell r="AK674">
            <v>0</v>
          </cell>
          <cell r="AL674">
            <v>0</v>
          </cell>
          <cell r="AM674">
            <v>0</v>
          </cell>
          <cell r="AN674">
            <v>0</v>
          </cell>
          <cell r="AO674">
            <v>0</v>
          </cell>
          <cell r="AP674">
            <v>0</v>
          </cell>
          <cell r="AQ674">
            <v>0</v>
          </cell>
          <cell r="AR674">
            <v>0</v>
          </cell>
          <cell r="AS674">
            <v>0</v>
          </cell>
          <cell r="AT674">
            <v>0</v>
          </cell>
          <cell r="AU674">
            <v>4.32</v>
          </cell>
          <cell r="AV674">
            <v>20</v>
          </cell>
          <cell r="AW674">
            <v>0</v>
          </cell>
          <cell r="AX674">
            <v>0</v>
          </cell>
        </row>
        <row r="675">
          <cell r="F675">
            <v>1751</v>
          </cell>
          <cell r="G675" t="str">
            <v>51010000228182</v>
          </cell>
          <cell r="H675" t="str">
            <v>Trường Sư phạm</v>
          </cell>
          <cell r="I675" t="str">
            <v>Trung tâm Bồi dưỡng Nghiệp vụ sư phạm</v>
          </cell>
          <cell r="J675" t="str">
            <v>Nữ</v>
          </cell>
          <cell r="K675">
            <v>1987</v>
          </cell>
          <cell r="L675">
            <v>31953</v>
          </cell>
          <cell r="M675">
            <v>35</v>
          </cell>
          <cell r="N675" t="str">
            <v>Kinh</v>
          </cell>
          <cell r="O675">
            <v>40369</v>
          </cell>
          <cell r="P675">
            <v>42887</v>
          </cell>
          <cell r="Q675" t="str">
            <v>Trường Đại học Vinh</v>
          </cell>
          <cell r="R675" t="str">
            <v>BC</v>
          </cell>
          <cell r="S675">
            <v>0</v>
          </cell>
          <cell r="T675">
            <v>0</v>
          </cell>
          <cell r="U675">
            <v>0</v>
          </cell>
          <cell r="V675" t="str">
            <v>V.07.02.04</v>
          </cell>
          <cell r="W675" t="str">
            <v>Giáo viên mầm non (hạng II)</v>
          </cell>
          <cell r="X675">
            <v>0</v>
          </cell>
          <cell r="Y675">
            <v>0</v>
          </cell>
          <cell r="Z675">
            <v>0</v>
          </cell>
          <cell r="AA675">
            <v>4</v>
          </cell>
          <cell r="AB675">
            <v>0</v>
          </cell>
          <cell r="AC675">
            <v>3.33</v>
          </cell>
          <cell r="AD675">
            <v>0</v>
          </cell>
          <cell r="AE675">
            <v>0</v>
          </cell>
          <cell r="AF675">
            <v>0</v>
          </cell>
          <cell r="AG675">
            <v>0</v>
          </cell>
          <cell r="AH675" t="e">
            <v>#VALUE!</v>
          </cell>
          <cell r="AI675">
            <v>0</v>
          </cell>
          <cell r="AJ675">
            <v>0</v>
          </cell>
          <cell r="AK675">
            <v>0</v>
          </cell>
          <cell r="AL675">
            <v>0</v>
          </cell>
          <cell r="AM675">
            <v>0</v>
          </cell>
          <cell r="AN675">
            <v>0</v>
          </cell>
          <cell r="AO675">
            <v>10</v>
          </cell>
          <cell r="AP675">
            <v>0</v>
          </cell>
          <cell r="AQ675">
            <v>0</v>
          </cell>
          <cell r="AR675">
            <v>0</v>
          </cell>
          <cell r="AS675">
            <v>0</v>
          </cell>
          <cell r="AT675">
            <v>0.33299999999999996</v>
          </cell>
          <cell r="AU675">
            <v>3.6630000000000003</v>
          </cell>
          <cell r="AV675">
            <v>20</v>
          </cell>
          <cell r="AW675">
            <v>0</v>
          </cell>
          <cell r="AX675">
            <v>0</v>
          </cell>
        </row>
        <row r="676">
          <cell r="F676">
            <v>1133</v>
          </cell>
          <cell r="G676" t="str">
            <v>51010000193174</v>
          </cell>
          <cell r="H676" t="str">
            <v>Trường Sư phạm</v>
          </cell>
          <cell r="I676" t="str">
            <v>Văn phòng Trường</v>
          </cell>
          <cell r="J676" t="str">
            <v>Nữ</v>
          </cell>
          <cell r="K676">
            <v>1970</v>
          </cell>
          <cell r="L676">
            <v>25594</v>
          </cell>
          <cell r="M676">
            <v>52</v>
          </cell>
          <cell r="N676" t="str">
            <v>Kinh</v>
          </cell>
          <cell r="O676">
            <v>34578</v>
          </cell>
          <cell r="P676">
            <v>34578</v>
          </cell>
          <cell r="Q676" t="str">
            <v>Trường Đại học Sư phạm Vinh</v>
          </cell>
          <cell r="R676" t="str">
            <v>BC</v>
          </cell>
          <cell r="S676">
            <v>0</v>
          </cell>
          <cell r="T676">
            <v>0</v>
          </cell>
          <cell r="U676">
            <v>0</v>
          </cell>
          <cell r="V676" t="str">
            <v>01.004</v>
          </cell>
          <cell r="W676" t="str">
            <v>Cán sự</v>
          </cell>
          <cell r="X676">
            <v>0</v>
          </cell>
          <cell r="Y676">
            <v>0</v>
          </cell>
          <cell r="Z676">
            <v>0</v>
          </cell>
          <cell r="AA676">
            <v>3.5</v>
          </cell>
          <cell r="AB676">
            <v>0</v>
          </cell>
          <cell r="AC676">
            <v>4.0599999999999996</v>
          </cell>
          <cell r="AD676">
            <v>0</v>
          </cell>
          <cell r="AE676">
            <v>0</v>
          </cell>
          <cell r="AF676">
            <v>0</v>
          </cell>
          <cell r="AG676">
            <v>0</v>
          </cell>
          <cell r="AH676" t="e">
            <v>#VALUE!</v>
          </cell>
          <cell r="AI676">
            <v>9</v>
          </cell>
          <cell r="AJ676">
            <v>0</v>
          </cell>
          <cell r="AK676">
            <v>0</v>
          </cell>
          <cell r="AL676">
            <v>0</v>
          </cell>
          <cell r="AM676">
            <v>0</v>
          </cell>
          <cell r="AN676">
            <v>0.3654</v>
          </cell>
          <cell r="AO676">
            <v>0</v>
          </cell>
          <cell r="AP676">
            <v>0</v>
          </cell>
          <cell r="AQ676">
            <v>0</v>
          </cell>
          <cell r="AR676">
            <v>0</v>
          </cell>
          <cell r="AS676">
            <v>0</v>
          </cell>
          <cell r="AT676">
            <v>0</v>
          </cell>
          <cell r="AU676">
            <v>4.4253999999999998</v>
          </cell>
          <cell r="AV676">
            <v>20</v>
          </cell>
          <cell r="AW676">
            <v>0</v>
          </cell>
          <cell r="AX676">
            <v>0.3</v>
          </cell>
        </row>
        <row r="677">
          <cell r="F677">
            <v>1490</v>
          </cell>
          <cell r="G677" t="str">
            <v>51010000198294</v>
          </cell>
          <cell r="H677" t="str">
            <v>Trường Sư phạm</v>
          </cell>
          <cell r="I677" t="str">
            <v>Văn phòng Trường</v>
          </cell>
          <cell r="J677" t="str">
            <v>Nữ</v>
          </cell>
          <cell r="K677">
            <v>1979</v>
          </cell>
          <cell r="L677">
            <v>29089</v>
          </cell>
          <cell r="M677">
            <v>43</v>
          </cell>
          <cell r="N677" t="str">
            <v>Kinh</v>
          </cell>
          <cell r="O677">
            <v>37865</v>
          </cell>
          <cell r="P677">
            <v>38587</v>
          </cell>
          <cell r="Q677" t="str">
            <v>Trường Đại học Vinh</v>
          </cell>
          <cell r="R677" t="str">
            <v>BC</v>
          </cell>
          <cell r="S677">
            <v>0</v>
          </cell>
          <cell r="T677">
            <v>0</v>
          </cell>
          <cell r="U677">
            <v>0</v>
          </cell>
          <cell r="V677" t="str">
            <v>01.003</v>
          </cell>
          <cell r="W677" t="str">
            <v>Chuyên viên</v>
          </cell>
          <cell r="X677">
            <v>0</v>
          </cell>
          <cell r="Y677">
            <v>0</v>
          </cell>
          <cell r="Z677">
            <v>0</v>
          </cell>
          <cell r="AA677">
            <v>4</v>
          </cell>
          <cell r="AB677">
            <v>0</v>
          </cell>
          <cell r="AC677">
            <v>3.99</v>
          </cell>
          <cell r="AD677">
            <v>0</v>
          </cell>
          <cell r="AE677">
            <v>0</v>
          </cell>
          <cell r="AF677">
            <v>0</v>
          </cell>
          <cell r="AG677">
            <v>0</v>
          </cell>
          <cell r="AH677" t="e">
            <v>#VALUE!</v>
          </cell>
          <cell r="AI677">
            <v>0</v>
          </cell>
          <cell r="AJ677">
            <v>0</v>
          </cell>
          <cell r="AK677">
            <v>0</v>
          </cell>
          <cell r="AL677">
            <v>0</v>
          </cell>
          <cell r="AM677">
            <v>0</v>
          </cell>
          <cell r="AN677">
            <v>0</v>
          </cell>
          <cell r="AO677">
            <v>0</v>
          </cell>
          <cell r="AP677">
            <v>0</v>
          </cell>
          <cell r="AQ677">
            <v>0</v>
          </cell>
          <cell r="AR677">
            <v>0</v>
          </cell>
          <cell r="AS677">
            <v>0</v>
          </cell>
          <cell r="AT677">
            <v>0</v>
          </cell>
          <cell r="AU677">
            <v>3.99</v>
          </cell>
          <cell r="AV677">
            <v>20</v>
          </cell>
          <cell r="AW677">
            <v>0</v>
          </cell>
          <cell r="AX677">
            <v>0.3</v>
          </cell>
        </row>
        <row r="678">
          <cell r="F678">
            <v>1285</v>
          </cell>
          <cell r="G678" t="str">
            <v>51010000199428</v>
          </cell>
          <cell r="H678" t="str">
            <v>Trường Sư phạm</v>
          </cell>
          <cell r="I678" t="str">
            <v>Văn phòng Trường</v>
          </cell>
          <cell r="J678" t="str">
            <v>Nam</v>
          </cell>
          <cell r="K678">
            <v>1973</v>
          </cell>
          <cell r="L678">
            <v>26932</v>
          </cell>
          <cell r="M678">
            <v>49</v>
          </cell>
          <cell r="N678" t="str">
            <v>Kinh</v>
          </cell>
          <cell r="O678">
            <v>36784</v>
          </cell>
          <cell r="P678">
            <v>38587</v>
          </cell>
          <cell r="Q678" t="str">
            <v>Trường Đại học Sư phạm Vinh</v>
          </cell>
          <cell r="R678" t="str">
            <v>BC</v>
          </cell>
          <cell r="S678">
            <v>0</v>
          </cell>
          <cell r="T678">
            <v>0</v>
          </cell>
          <cell r="U678">
            <v>0</v>
          </cell>
          <cell r="V678" t="str">
            <v>01.003</v>
          </cell>
          <cell r="W678" t="str">
            <v>Chuyên viên</v>
          </cell>
          <cell r="X678">
            <v>0</v>
          </cell>
          <cell r="Y678">
            <v>0</v>
          </cell>
          <cell r="Z678" t="str">
            <v>TLQLSV</v>
          </cell>
          <cell r="AA678">
            <v>4</v>
          </cell>
          <cell r="AB678">
            <v>0</v>
          </cell>
          <cell r="AC678">
            <v>4.32</v>
          </cell>
          <cell r="AD678">
            <v>0</v>
          </cell>
          <cell r="AE678">
            <v>0</v>
          </cell>
          <cell r="AF678">
            <v>0</v>
          </cell>
          <cell r="AG678">
            <v>0</v>
          </cell>
          <cell r="AH678" t="e">
            <v>#VALUE!</v>
          </cell>
          <cell r="AI678">
            <v>0</v>
          </cell>
          <cell r="AJ678">
            <v>0</v>
          </cell>
          <cell r="AK678">
            <v>0</v>
          </cell>
          <cell r="AL678">
            <v>0</v>
          </cell>
          <cell r="AM678">
            <v>0</v>
          </cell>
          <cell r="AN678">
            <v>0</v>
          </cell>
          <cell r="AO678">
            <v>0</v>
          </cell>
          <cell r="AP678">
            <v>0</v>
          </cell>
          <cell r="AQ678">
            <v>0</v>
          </cell>
          <cell r="AR678">
            <v>0</v>
          </cell>
          <cell r="AS678">
            <v>0</v>
          </cell>
          <cell r="AT678">
            <v>0</v>
          </cell>
          <cell r="AU678">
            <v>4.32</v>
          </cell>
          <cell r="AV678">
            <v>20</v>
          </cell>
          <cell r="AW678">
            <v>0</v>
          </cell>
          <cell r="AX678">
            <v>0</v>
          </cell>
        </row>
        <row r="679">
          <cell r="F679">
            <v>1137</v>
          </cell>
          <cell r="G679" t="str">
            <v>51010000191345</v>
          </cell>
          <cell r="H679" t="str">
            <v>Trường Sư phạm</v>
          </cell>
          <cell r="I679" t="str">
            <v>Văn phòng Trường</v>
          </cell>
          <cell r="J679" t="str">
            <v>Nữ</v>
          </cell>
          <cell r="K679">
            <v>1977</v>
          </cell>
          <cell r="L679">
            <v>28259</v>
          </cell>
          <cell r="M679">
            <v>45</v>
          </cell>
          <cell r="N679" t="str">
            <v>Kinh</v>
          </cell>
          <cell r="O679">
            <v>38353</v>
          </cell>
          <cell r="P679">
            <v>36770</v>
          </cell>
          <cell r="Q679" t="str">
            <v>trường THPT Đồng Lộc, Can Lộc, Hà Tĩnh</v>
          </cell>
          <cell r="R679" t="str">
            <v>BC</v>
          </cell>
          <cell r="S679">
            <v>0</v>
          </cell>
          <cell r="T679">
            <v>0</v>
          </cell>
          <cell r="U679">
            <v>0</v>
          </cell>
          <cell r="V679" t="str">
            <v>01.003</v>
          </cell>
          <cell r="W679" t="str">
            <v>Chuyên viên</v>
          </cell>
          <cell r="X679">
            <v>0</v>
          </cell>
          <cell r="Y679">
            <v>0</v>
          </cell>
          <cell r="Z679" t="str">
            <v>TLQLSV</v>
          </cell>
          <cell r="AA679">
            <v>4</v>
          </cell>
          <cell r="AB679">
            <v>0</v>
          </cell>
          <cell r="AC679">
            <v>4.32</v>
          </cell>
          <cell r="AD679">
            <v>0</v>
          </cell>
          <cell r="AE679">
            <v>0</v>
          </cell>
          <cell r="AF679">
            <v>0</v>
          </cell>
          <cell r="AG679">
            <v>0</v>
          </cell>
          <cell r="AH679" t="e">
            <v>#VALUE!</v>
          </cell>
          <cell r="AI679">
            <v>0</v>
          </cell>
          <cell r="AJ679">
            <v>0</v>
          </cell>
          <cell r="AK679">
            <v>0</v>
          </cell>
          <cell r="AL679">
            <v>0</v>
          </cell>
          <cell r="AM679">
            <v>0</v>
          </cell>
          <cell r="AN679">
            <v>0</v>
          </cell>
          <cell r="AO679">
            <v>0</v>
          </cell>
          <cell r="AP679">
            <v>0</v>
          </cell>
          <cell r="AQ679">
            <v>0</v>
          </cell>
          <cell r="AR679">
            <v>0</v>
          </cell>
          <cell r="AS679">
            <v>0</v>
          </cell>
          <cell r="AT679">
            <v>0</v>
          </cell>
          <cell r="AU679">
            <v>4.32</v>
          </cell>
          <cell r="AV679">
            <v>20</v>
          </cell>
          <cell r="AW679">
            <v>0</v>
          </cell>
          <cell r="AX679">
            <v>0</v>
          </cell>
        </row>
        <row r="680">
          <cell r="F680">
            <v>1023</v>
          </cell>
          <cell r="G680" t="str">
            <v>51010000197617</v>
          </cell>
          <cell r="H680" t="str">
            <v>Trường Sư phạm</v>
          </cell>
          <cell r="I680" t="str">
            <v>Văn phòng Trường</v>
          </cell>
          <cell r="J680" t="str">
            <v>Nam</v>
          </cell>
          <cell r="K680">
            <v>1974</v>
          </cell>
          <cell r="L680">
            <v>27238</v>
          </cell>
          <cell r="M680">
            <v>48</v>
          </cell>
          <cell r="N680">
            <v>0</v>
          </cell>
          <cell r="O680">
            <v>35309</v>
          </cell>
          <cell r="P680">
            <v>35309</v>
          </cell>
          <cell r="Q680" t="str">
            <v>Trường Đại học Sư phạm Vinh</v>
          </cell>
          <cell r="R680" t="str">
            <v>BC</v>
          </cell>
          <cell r="S680">
            <v>0</v>
          </cell>
          <cell r="T680">
            <v>0</v>
          </cell>
          <cell r="U680">
            <v>0</v>
          </cell>
          <cell r="V680" t="str">
            <v>V.07.01.01</v>
          </cell>
          <cell r="W680" t="str">
            <v>Giảng viên cao cấp (hạng I)</v>
          </cell>
          <cell r="X680" t="str">
            <v>Hiệu trưởng trường thuộc</v>
          </cell>
          <cell r="Y680">
            <v>0</v>
          </cell>
          <cell r="Z680" t="str">
            <v>Phó Bí thư ĐBBP</v>
          </cell>
          <cell r="AA680">
            <v>7.5</v>
          </cell>
          <cell r="AB680">
            <v>0.6</v>
          </cell>
          <cell r="AC680">
            <v>6.56</v>
          </cell>
          <cell r="AD680">
            <v>0</v>
          </cell>
          <cell r="AE680">
            <v>0</v>
          </cell>
          <cell r="AF680">
            <v>0</v>
          </cell>
          <cell r="AG680">
            <v>0</v>
          </cell>
          <cell r="AH680">
            <v>0</v>
          </cell>
          <cell r="AI680">
            <v>0</v>
          </cell>
          <cell r="AJ680">
            <v>0</v>
          </cell>
          <cell r="AK680">
            <v>0</v>
          </cell>
          <cell r="AL680">
            <v>0</v>
          </cell>
          <cell r="AM680">
            <v>0</v>
          </cell>
          <cell r="AN680">
            <v>0</v>
          </cell>
          <cell r="AO680">
            <v>21</v>
          </cell>
          <cell r="AP680">
            <v>0</v>
          </cell>
          <cell r="AQ680">
            <v>0</v>
          </cell>
          <cell r="AR680">
            <v>0</v>
          </cell>
          <cell r="AS680">
            <v>0</v>
          </cell>
          <cell r="AT680">
            <v>1.0720000000000001</v>
          </cell>
          <cell r="AU680">
            <v>7.7720000000000002</v>
          </cell>
          <cell r="AV680">
            <v>40</v>
          </cell>
          <cell r="AW680">
            <v>0</v>
          </cell>
          <cell r="AX680">
            <v>0.3</v>
          </cell>
        </row>
        <row r="681">
          <cell r="F681">
            <v>1425</v>
          </cell>
          <cell r="G681" t="str">
            <v>51010000300071</v>
          </cell>
          <cell r="H681" t="str">
            <v>Trường Sư phạm</v>
          </cell>
          <cell r="I681" t="str">
            <v>Văn phòng Trường</v>
          </cell>
          <cell r="J681" t="str">
            <v>Nữ</v>
          </cell>
          <cell r="K681">
            <v>1980</v>
          </cell>
          <cell r="L681">
            <v>29484</v>
          </cell>
          <cell r="M681">
            <v>42</v>
          </cell>
          <cell r="N681" t="str">
            <v>Kinh</v>
          </cell>
          <cell r="O681">
            <v>40878</v>
          </cell>
          <cell r="P681" t="str">
            <v xml:space="preserve">  -   -</v>
          </cell>
          <cell r="Q681">
            <v>0</v>
          </cell>
          <cell r="R681" t="str">
            <v>BC</v>
          </cell>
          <cell r="S681">
            <v>0</v>
          </cell>
          <cell r="T681">
            <v>0</v>
          </cell>
          <cell r="U681">
            <v>0</v>
          </cell>
          <cell r="V681" t="str">
            <v>01.003</v>
          </cell>
          <cell r="W681" t="str">
            <v>Chuyên viên</v>
          </cell>
          <cell r="X681">
            <v>0</v>
          </cell>
          <cell r="Y681">
            <v>0</v>
          </cell>
          <cell r="Z681" t="str">
            <v>TL QLSV + CV VP Khoa</v>
          </cell>
          <cell r="AA681">
            <v>4</v>
          </cell>
          <cell r="AB681">
            <v>0</v>
          </cell>
          <cell r="AC681">
            <v>3.33</v>
          </cell>
          <cell r="AD681">
            <v>0</v>
          </cell>
          <cell r="AE681">
            <v>0</v>
          </cell>
          <cell r="AF681">
            <v>0</v>
          </cell>
          <cell r="AG681">
            <v>0</v>
          </cell>
          <cell r="AH681" t="e">
            <v>#VALUE!</v>
          </cell>
          <cell r="AI681">
            <v>0</v>
          </cell>
          <cell r="AJ681">
            <v>0</v>
          </cell>
          <cell r="AK681">
            <v>0</v>
          </cell>
          <cell r="AL681">
            <v>0</v>
          </cell>
          <cell r="AM681">
            <v>0</v>
          </cell>
          <cell r="AN681">
            <v>0</v>
          </cell>
          <cell r="AO681">
            <v>0</v>
          </cell>
          <cell r="AP681">
            <v>0</v>
          </cell>
          <cell r="AQ681">
            <v>0</v>
          </cell>
          <cell r="AR681">
            <v>0</v>
          </cell>
          <cell r="AS681">
            <v>0</v>
          </cell>
          <cell r="AT681">
            <v>0</v>
          </cell>
          <cell r="AU681">
            <v>3.33</v>
          </cell>
          <cell r="AV681">
            <v>20</v>
          </cell>
          <cell r="AW681">
            <v>0</v>
          </cell>
          <cell r="AX681">
            <v>0</v>
          </cell>
        </row>
        <row r="682">
          <cell r="F682">
            <v>2584</v>
          </cell>
          <cell r="G682" t="str">
            <v>51010000951628</v>
          </cell>
          <cell r="H682" t="str">
            <v>Trường Sư phạm</v>
          </cell>
          <cell r="I682" t="str">
            <v>Văn phòng Trường</v>
          </cell>
          <cell r="J682" t="str">
            <v>Nữ</v>
          </cell>
          <cell r="K682">
            <v>1981</v>
          </cell>
          <cell r="L682">
            <v>29793</v>
          </cell>
          <cell r="M682">
            <v>41</v>
          </cell>
          <cell r="N682" t="str">
            <v>Kinh</v>
          </cell>
          <cell r="O682">
            <v>43435</v>
          </cell>
          <cell r="P682">
            <v>43966</v>
          </cell>
          <cell r="Q682" t="str">
            <v>Trường Đại học Vinh</v>
          </cell>
          <cell r="R682" t="str">
            <v>BC</v>
          </cell>
          <cell r="S682">
            <v>0</v>
          </cell>
          <cell r="T682">
            <v>0</v>
          </cell>
          <cell r="U682">
            <v>0</v>
          </cell>
          <cell r="V682" t="str">
            <v>01.003</v>
          </cell>
          <cell r="W682" t="str">
            <v>Chuyên viên</v>
          </cell>
          <cell r="X682">
            <v>0</v>
          </cell>
          <cell r="Y682">
            <v>0</v>
          </cell>
          <cell r="Z682">
            <v>0</v>
          </cell>
          <cell r="AA682">
            <v>4</v>
          </cell>
          <cell r="AB682">
            <v>0</v>
          </cell>
          <cell r="AC682">
            <v>2.67</v>
          </cell>
          <cell r="AD682">
            <v>0</v>
          </cell>
          <cell r="AE682">
            <v>0</v>
          </cell>
          <cell r="AF682">
            <v>0</v>
          </cell>
          <cell r="AG682">
            <v>0</v>
          </cell>
          <cell r="AH682" t="e">
            <v>#VALUE!</v>
          </cell>
          <cell r="AI682">
            <v>0</v>
          </cell>
          <cell r="AJ682">
            <v>0</v>
          </cell>
          <cell r="AK682">
            <v>0</v>
          </cell>
          <cell r="AL682">
            <v>0</v>
          </cell>
          <cell r="AM682">
            <v>0</v>
          </cell>
          <cell r="AN682">
            <v>0</v>
          </cell>
          <cell r="AO682">
            <v>0</v>
          </cell>
          <cell r="AP682">
            <v>0</v>
          </cell>
          <cell r="AQ682">
            <v>0</v>
          </cell>
          <cell r="AR682">
            <v>0</v>
          </cell>
          <cell r="AS682">
            <v>0</v>
          </cell>
          <cell r="AT682">
            <v>0</v>
          </cell>
          <cell r="AU682">
            <v>2.67</v>
          </cell>
          <cell r="AV682">
            <v>20</v>
          </cell>
          <cell r="AW682">
            <v>0</v>
          </cell>
          <cell r="AX682">
            <v>0.3</v>
          </cell>
        </row>
        <row r="683">
          <cell r="F683">
            <v>1193</v>
          </cell>
          <cell r="G683" t="str">
            <v>51010000190184</v>
          </cell>
          <cell r="H683" t="str">
            <v>Trường Sư phạm</v>
          </cell>
          <cell r="I683" t="str">
            <v>Văn phòng Trường</v>
          </cell>
          <cell r="J683" t="str">
            <v>Nữ</v>
          </cell>
          <cell r="K683">
            <v>1980</v>
          </cell>
          <cell r="L683">
            <v>29243</v>
          </cell>
          <cell r="M683">
            <v>42</v>
          </cell>
          <cell r="N683" t="str">
            <v>Kinh</v>
          </cell>
          <cell r="O683">
            <v>37881</v>
          </cell>
          <cell r="P683">
            <v>38587</v>
          </cell>
          <cell r="Q683" t="str">
            <v>Trường Đại học Vinh</v>
          </cell>
          <cell r="R683" t="str">
            <v>BC</v>
          </cell>
          <cell r="S683">
            <v>0</v>
          </cell>
          <cell r="T683">
            <v>0</v>
          </cell>
          <cell r="U683">
            <v>0</v>
          </cell>
          <cell r="V683" t="str">
            <v>01.003</v>
          </cell>
          <cell r="W683" t="str">
            <v>Chuyên viên</v>
          </cell>
          <cell r="X683">
            <v>0</v>
          </cell>
          <cell r="Y683">
            <v>0</v>
          </cell>
          <cell r="Z683" t="str">
            <v>TLQLSV</v>
          </cell>
          <cell r="AA683">
            <v>4</v>
          </cell>
          <cell r="AB683">
            <v>0</v>
          </cell>
          <cell r="AC683">
            <v>3.99</v>
          </cell>
          <cell r="AD683">
            <v>0</v>
          </cell>
          <cell r="AE683">
            <v>0</v>
          </cell>
          <cell r="AF683">
            <v>0</v>
          </cell>
          <cell r="AG683">
            <v>0</v>
          </cell>
          <cell r="AH683" t="e">
            <v>#VALUE!</v>
          </cell>
          <cell r="AI683">
            <v>0</v>
          </cell>
          <cell r="AJ683">
            <v>0</v>
          </cell>
          <cell r="AK683">
            <v>0</v>
          </cell>
          <cell r="AL683">
            <v>0</v>
          </cell>
          <cell r="AM683">
            <v>0</v>
          </cell>
          <cell r="AN683">
            <v>0</v>
          </cell>
          <cell r="AO683">
            <v>0</v>
          </cell>
          <cell r="AP683">
            <v>0</v>
          </cell>
          <cell r="AQ683">
            <v>0</v>
          </cell>
          <cell r="AR683">
            <v>0</v>
          </cell>
          <cell r="AS683">
            <v>0</v>
          </cell>
          <cell r="AT683">
            <v>0</v>
          </cell>
          <cell r="AU683">
            <v>3.99</v>
          </cell>
          <cell r="AV683">
            <v>20</v>
          </cell>
          <cell r="AW683">
            <v>0</v>
          </cell>
          <cell r="AX683">
            <v>0</v>
          </cell>
        </row>
        <row r="684">
          <cell r="F684">
            <v>1227</v>
          </cell>
          <cell r="G684" t="str">
            <v>51010000190591</v>
          </cell>
          <cell r="H684" t="str">
            <v>Trường Sư phạm</v>
          </cell>
          <cell r="I684" t="str">
            <v>Văn phòng Trường</v>
          </cell>
          <cell r="J684" t="str">
            <v>Nữ</v>
          </cell>
          <cell r="K684">
            <v>1976</v>
          </cell>
          <cell r="L684">
            <v>28031</v>
          </cell>
          <cell r="M684">
            <v>46</v>
          </cell>
          <cell r="N684" t="str">
            <v>Kinh</v>
          </cell>
          <cell r="O684">
            <v>38504</v>
          </cell>
          <cell r="P684">
            <v>36408</v>
          </cell>
          <cell r="Q684" t="str">
            <v>Sở GD Nghệ An</v>
          </cell>
          <cell r="R684" t="str">
            <v>BC</v>
          </cell>
          <cell r="S684">
            <v>0</v>
          </cell>
          <cell r="T684">
            <v>0</v>
          </cell>
          <cell r="U684">
            <v>0</v>
          </cell>
          <cell r="V684" t="str">
            <v>01.003</v>
          </cell>
          <cell r="W684" t="str">
            <v>Chuyên viên</v>
          </cell>
          <cell r="X684">
            <v>0</v>
          </cell>
          <cell r="Y684">
            <v>0</v>
          </cell>
          <cell r="Z684" t="str">
            <v>TLQLSV</v>
          </cell>
          <cell r="AA684">
            <v>4</v>
          </cell>
          <cell r="AB684">
            <v>0</v>
          </cell>
          <cell r="AC684">
            <v>4.6500000000000004</v>
          </cell>
          <cell r="AD684">
            <v>0</v>
          </cell>
          <cell r="AE684">
            <v>0</v>
          </cell>
          <cell r="AF684">
            <v>0</v>
          </cell>
          <cell r="AG684">
            <v>0</v>
          </cell>
          <cell r="AH684" t="e">
            <v>#VALUE!</v>
          </cell>
          <cell r="AI684">
            <v>0</v>
          </cell>
          <cell r="AJ684">
            <v>0</v>
          </cell>
          <cell r="AK684">
            <v>0</v>
          </cell>
          <cell r="AL684">
            <v>0</v>
          </cell>
          <cell r="AM684">
            <v>0</v>
          </cell>
          <cell r="AN684">
            <v>0</v>
          </cell>
          <cell r="AO684">
            <v>0</v>
          </cell>
          <cell r="AP684">
            <v>0</v>
          </cell>
          <cell r="AQ684">
            <v>0</v>
          </cell>
          <cell r="AR684">
            <v>0</v>
          </cell>
          <cell r="AS684">
            <v>0</v>
          </cell>
          <cell r="AT684">
            <v>0</v>
          </cell>
          <cell r="AU684">
            <v>4.6500000000000004</v>
          </cell>
          <cell r="AV684">
            <v>20</v>
          </cell>
          <cell r="AW684">
            <v>0</v>
          </cell>
          <cell r="AX684">
            <v>1.7999999999999998</v>
          </cell>
        </row>
        <row r="685">
          <cell r="F685">
            <v>1451</v>
          </cell>
          <cell r="G685" t="str">
            <v>51010000275692</v>
          </cell>
          <cell r="H685" t="str">
            <v>Trường THPT Chuyên</v>
          </cell>
          <cell r="I685" t="str">
            <v>Khoa Sinh học</v>
          </cell>
          <cell r="J685" t="str">
            <v>Nữ</v>
          </cell>
          <cell r="K685">
            <v>1986</v>
          </cell>
          <cell r="L685">
            <v>31683</v>
          </cell>
          <cell r="M685">
            <v>36</v>
          </cell>
          <cell r="N685" t="str">
            <v>Kinh</v>
          </cell>
          <cell r="O685">
            <v>40716</v>
          </cell>
          <cell r="P685">
            <v>41334</v>
          </cell>
          <cell r="Q685" t="str">
            <v>Trường Đại học Vinh</v>
          </cell>
          <cell r="R685" t="str">
            <v>BC</v>
          </cell>
          <cell r="S685">
            <v>0</v>
          </cell>
          <cell r="T685">
            <v>0</v>
          </cell>
          <cell r="U685">
            <v>0</v>
          </cell>
          <cell r="V685" t="str">
            <v>V.07.01.03</v>
          </cell>
          <cell r="W685" t="str">
            <v>Giảng viên (hạng III)</v>
          </cell>
          <cell r="X685">
            <v>0</v>
          </cell>
          <cell r="Y685">
            <v>0</v>
          </cell>
          <cell r="Z685">
            <v>0</v>
          </cell>
          <cell r="AA685">
            <v>4</v>
          </cell>
          <cell r="AB685">
            <v>0</v>
          </cell>
          <cell r="AC685">
            <v>3.66</v>
          </cell>
          <cell r="AD685">
            <v>0</v>
          </cell>
          <cell r="AE685">
            <v>0</v>
          </cell>
          <cell r="AF685">
            <v>0</v>
          </cell>
          <cell r="AG685">
            <v>0</v>
          </cell>
          <cell r="AH685" t="e">
            <v>#VALUE!</v>
          </cell>
          <cell r="AI685">
            <v>0</v>
          </cell>
          <cell r="AJ685">
            <v>0</v>
          </cell>
          <cell r="AK685">
            <v>0</v>
          </cell>
          <cell r="AL685">
            <v>0</v>
          </cell>
          <cell r="AM685">
            <v>0</v>
          </cell>
          <cell r="AN685">
            <v>0</v>
          </cell>
          <cell r="AO685">
            <v>9</v>
          </cell>
          <cell r="AP685">
            <v>10</v>
          </cell>
          <cell r="AQ685" t="str">
            <v>1678/QĐ-ĐHV</v>
          </cell>
          <cell r="AR685">
            <v>44734</v>
          </cell>
          <cell r="AS685">
            <v>44743</v>
          </cell>
          <cell r="AT685">
            <v>0.32939999999999997</v>
          </cell>
          <cell r="AU685">
            <v>3.9894000000000003</v>
          </cell>
          <cell r="AV685">
            <v>40</v>
          </cell>
          <cell r="AW685">
            <v>0</v>
          </cell>
          <cell r="AX685">
            <v>0</v>
          </cell>
        </row>
        <row r="686">
          <cell r="F686">
            <v>1544</v>
          </cell>
          <cell r="G686" t="str">
            <v>51010000192357</v>
          </cell>
          <cell r="H686" t="str">
            <v>Trường THPT Chuyên</v>
          </cell>
          <cell r="I686" t="str">
            <v>Khoa Toán học</v>
          </cell>
          <cell r="J686" t="str">
            <v>Nam</v>
          </cell>
          <cell r="K686">
            <v>1977</v>
          </cell>
          <cell r="L686">
            <v>28358</v>
          </cell>
          <cell r="M686">
            <v>45</v>
          </cell>
          <cell r="N686" t="str">
            <v>Kinh</v>
          </cell>
          <cell r="O686">
            <v>37408</v>
          </cell>
          <cell r="P686">
            <v>37708</v>
          </cell>
          <cell r="Q686" t="str">
            <v>Trường Đại học Vinh</v>
          </cell>
          <cell r="R686" t="str">
            <v>BC</v>
          </cell>
          <cell r="S686">
            <v>0</v>
          </cell>
          <cell r="T686">
            <v>0</v>
          </cell>
          <cell r="U686">
            <v>0</v>
          </cell>
          <cell r="V686" t="str">
            <v>V.07.01.02</v>
          </cell>
          <cell r="W686" t="str">
            <v>Giảng viên chính (hạng II)</v>
          </cell>
          <cell r="X686" t="str">
            <v>Hiệu trưởng trường trực thuộc</v>
          </cell>
          <cell r="Y686">
            <v>0</v>
          </cell>
          <cell r="Z686" t="str">
            <v>Bí thư CB</v>
          </cell>
          <cell r="AA686">
            <v>7.5</v>
          </cell>
          <cell r="AB686">
            <v>0.6</v>
          </cell>
          <cell r="AC686">
            <v>4.74</v>
          </cell>
          <cell r="AD686">
            <v>0</v>
          </cell>
          <cell r="AE686">
            <v>0</v>
          </cell>
          <cell r="AF686">
            <v>0</v>
          </cell>
          <cell r="AG686">
            <v>0</v>
          </cell>
          <cell r="AH686" t="e">
            <v>#VALUE!</v>
          </cell>
          <cell r="AI686">
            <v>0</v>
          </cell>
          <cell r="AJ686">
            <v>0</v>
          </cell>
          <cell r="AK686">
            <v>0</v>
          </cell>
          <cell r="AL686">
            <v>0</v>
          </cell>
          <cell r="AM686">
            <v>0</v>
          </cell>
          <cell r="AN686">
            <v>0</v>
          </cell>
          <cell r="AO686">
            <v>17</v>
          </cell>
          <cell r="AP686">
            <v>18</v>
          </cell>
          <cell r="AQ686" t="str">
            <v>1678/QĐ-ĐHV</v>
          </cell>
          <cell r="AR686">
            <v>44621</v>
          </cell>
          <cell r="AS686">
            <v>44621</v>
          </cell>
          <cell r="AT686">
            <v>0.90780000000000005</v>
          </cell>
          <cell r="AU686">
            <v>6.2477999999999998</v>
          </cell>
          <cell r="AV686">
            <v>40</v>
          </cell>
          <cell r="AW686">
            <v>0</v>
          </cell>
          <cell r="AX686">
            <v>0</v>
          </cell>
        </row>
        <row r="687">
          <cell r="F687">
            <v>1775</v>
          </cell>
          <cell r="G687" t="str">
            <v>51010000198771</v>
          </cell>
          <cell r="H687" t="str">
            <v>Trường THPT Chuyên</v>
          </cell>
          <cell r="I687" t="str">
            <v>Tổ Anh</v>
          </cell>
          <cell r="J687" t="str">
            <v>Nữ</v>
          </cell>
          <cell r="K687">
            <v>1980</v>
          </cell>
          <cell r="L687">
            <v>29551</v>
          </cell>
          <cell r="M687">
            <v>42</v>
          </cell>
          <cell r="N687" t="str">
            <v>Kinh</v>
          </cell>
          <cell r="O687">
            <v>38122</v>
          </cell>
          <cell r="P687">
            <v>38924</v>
          </cell>
          <cell r="Q687" t="str">
            <v>Trường Đại học Vinh</v>
          </cell>
          <cell r="R687" t="str">
            <v>BC</v>
          </cell>
          <cell r="S687">
            <v>0</v>
          </cell>
          <cell r="T687">
            <v>0</v>
          </cell>
          <cell r="U687">
            <v>0</v>
          </cell>
          <cell r="V687" t="str">
            <v>V.07.05.15</v>
          </cell>
          <cell r="W687" t="str">
            <v>Giáo viên THPT (hạng III)</v>
          </cell>
          <cell r="X687">
            <v>0</v>
          </cell>
          <cell r="Y687">
            <v>0</v>
          </cell>
          <cell r="Z687">
            <v>0</v>
          </cell>
          <cell r="AA687">
            <v>4</v>
          </cell>
          <cell r="AB687">
            <v>0</v>
          </cell>
          <cell r="AC687">
            <v>3.99</v>
          </cell>
          <cell r="AD687">
            <v>0</v>
          </cell>
          <cell r="AE687">
            <v>0</v>
          </cell>
          <cell r="AF687">
            <v>0</v>
          </cell>
          <cell r="AG687">
            <v>0</v>
          </cell>
          <cell r="AH687" t="e">
            <v>#VALUE!</v>
          </cell>
          <cell r="AI687">
            <v>0</v>
          </cell>
          <cell r="AJ687">
            <v>0</v>
          </cell>
          <cell r="AK687">
            <v>0</v>
          </cell>
          <cell r="AL687">
            <v>0</v>
          </cell>
          <cell r="AM687">
            <v>0</v>
          </cell>
          <cell r="AN687">
            <v>0</v>
          </cell>
          <cell r="AO687">
            <v>15</v>
          </cell>
          <cell r="AP687">
            <v>0</v>
          </cell>
          <cell r="AQ687">
            <v>0</v>
          </cell>
          <cell r="AR687">
            <v>0</v>
          </cell>
          <cell r="AS687">
            <v>0</v>
          </cell>
          <cell r="AT687">
            <v>0.59850000000000003</v>
          </cell>
          <cell r="AU687">
            <v>4.5884999999999998</v>
          </cell>
          <cell r="AV687">
            <v>70</v>
          </cell>
          <cell r="AW687">
            <v>0</v>
          </cell>
          <cell r="AX687">
            <v>0</v>
          </cell>
        </row>
        <row r="688">
          <cell r="F688">
            <v>1772</v>
          </cell>
          <cell r="G688" t="str">
            <v>51010000191813</v>
          </cell>
          <cell r="H688" t="str">
            <v>Trường THPT Chuyên</v>
          </cell>
          <cell r="I688" t="str">
            <v>Tổ Anh</v>
          </cell>
          <cell r="J688" t="str">
            <v>Nữ</v>
          </cell>
          <cell r="K688">
            <v>1975</v>
          </cell>
          <cell r="L688">
            <v>27493</v>
          </cell>
          <cell r="M688">
            <v>47</v>
          </cell>
          <cell r="N688" t="str">
            <v>Kinh</v>
          </cell>
          <cell r="O688">
            <v>34943</v>
          </cell>
          <cell r="P688">
            <v>35678</v>
          </cell>
          <cell r="Q688" t="str">
            <v>Trường Đại học Sư phạm Vinh</v>
          </cell>
          <cell r="R688" t="str">
            <v>BC</v>
          </cell>
          <cell r="S688">
            <v>0</v>
          </cell>
          <cell r="T688">
            <v>0</v>
          </cell>
          <cell r="U688">
            <v>0</v>
          </cell>
          <cell r="V688" t="str">
            <v>V.07.05.15</v>
          </cell>
          <cell r="W688" t="str">
            <v>Giáo viên THPT (hạng III)</v>
          </cell>
          <cell r="X688">
            <v>0</v>
          </cell>
          <cell r="Y688">
            <v>0</v>
          </cell>
          <cell r="Z688">
            <v>0</v>
          </cell>
          <cell r="AA688">
            <v>4</v>
          </cell>
          <cell r="AB688">
            <v>0</v>
          </cell>
          <cell r="AC688">
            <v>4.9800000000000004</v>
          </cell>
          <cell r="AD688">
            <v>0</v>
          </cell>
          <cell r="AE688">
            <v>0</v>
          </cell>
          <cell r="AF688">
            <v>0</v>
          </cell>
          <cell r="AG688">
            <v>0</v>
          </cell>
          <cell r="AH688" t="e">
            <v>#VALUE!</v>
          </cell>
          <cell r="AI688">
            <v>0</v>
          </cell>
          <cell r="AJ688">
            <v>0</v>
          </cell>
          <cell r="AK688">
            <v>0</v>
          </cell>
          <cell r="AL688">
            <v>0</v>
          </cell>
          <cell r="AM688">
            <v>0</v>
          </cell>
          <cell r="AN688">
            <v>0</v>
          </cell>
          <cell r="AO688">
            <v>22</v>
          </cell>
          <cell r="AP688">
            <v>0</v>
          </cell>
          <cell r="AQ688">
            <v>0</v>
          </cell>
          <cell r="AR688">
            <v>0</v>
          </cell>
          <cell r="AS688">
            <v>0</v>
          </cell>
          <cell r="AT688">
            <v>1.0956000000000001</v>
          </cell>
          <cell r="AU688">
            <v>6.0756000000000006</v>
          </cell>
          <cell r="AV688">
            <v>70</v>
          </cell>
          <cell r="AW688">
            <v>0</v>
          </cell>
          <cell r="AX688">
            <v>0</v>
          </cell>
        </row>
        <row r="689">
          <cell r="F689">
            <v>1776</v>
          </cell>
          <cell r="G689" t="str">
            <v>51010000198735</v>
          </cell>
          <cell r="H689" t="str">
            <v>Trường THPT Chuyên</v>
          </cell>
          <cell r="I689" t="str">
            <v>Tổ Anh</v>
          </cell>
          <cell r="J689" t="str">
            <v>Nữ</v>
          </cell>
          <cell r="K689">
            <v>1981</v>
          </cell>
          <cell r="L689">
            <v>29898</v>
          </cell>
          <cell r="M689">
            <v>41</v>
          </cell>
          <cell r="N689" t="str">
            <v>Kinh</v>
          </cell>
          <cell r="O689">
            <v>40174</v>
          </cell>
          <cell r="P689">
            <v>40969</v>
          </cell>
          <cell r="Q689" t="str">
            <v>Trường Đại học Vinh</v>
          </cell>
          <cell r="R689" t="str">
            <v>BC</v>
          </cell>
          <cell r="S689">
            <v>0</v>
          </cell>
          <cell r="T689">
            <v>0</v>
          </cell>
          <cell r="U689">
            <v>0</v>
          </cell>
          <cell r="V689" t="str">
            <v>V.07.05.15</v>
          </cell>
          <cell r="W689" t="str">
            <v>Giáo viên THPT (hạng III)</v>
          </cell>
          <cell r="X689">
            <v>0</v>
          </cell>
          <cell r="Y689">
            <v>0</v>
          </cell>
          <cell r="Z689">
            <v>0</v>
          </cell>
          <cell r="AA689">
            <v>4</v>
          </cell>
          <cell r="AB689">
            <v>0</v>
          </cell>
          <cell r="AC689">
            <v>3.66</v>
          </cell>
          <cell r="AD689">
            <v>0</v>
          </cell>
          <cell r="AE689">
            <v>0</v>
          </cell>
          <cell r="AF689">
            <v>0</v>
          </cell>
          <cell r="AG689">
            <v>0</v>
          </cell>
          <cell r="AH689" t="e">
            <v>#VALUE!</v>
          </cell>
          <cell r="AI689">
            <v>0</v>
          </cell>
          <cell r="AJ689">
            <v>0</v>
          </cell>
          <cell r="AK689">
            <v>0</v>
          </cell>
          <cell r="AL689">
            <v>0</v>
          </cell>
          <cell r="AM689">
            <v>0</v>
          </cell>
          <cell r="AN689">
            <v>0</v>
          </cell>
          <cell r="AO689">
            <v>11</v>
          </cell>
          <cell r="AP689">
            <v>0</v>
          </cell>
          <cell r="AQ689">
            <v>0</v>
          </cell>
          <cell r="AR689">
            <v>0</v>
          </cell>
          <cell r="AS689">
            <v>0</v>
          </cell>
          <cell r="AT689">
            <v>0.40260000000000007</v>
          </cell>
          <cell r="AU689">
            <v>4.0625999999999998</v>
          </cell>
          <cell r="AV689">
            <v>70</v>
          </cell>
          <cell r="AW689">
            <v>0</v>
          </cell>
          <cell r="AX689">
            <v>0</v>
          </cell>
        </row>
        <row r="690">
          <cell r="F690">
            <v>1773</v>
          </cell>
          <cell r="G690" t="str">
            <v>51010000276899</v>
          </cell>
          <cell r="H690" t="str">
            <v>Trường THPT Chuyên</v>
          </cell>
          <cell r="I690" t="str">
            <v>Tổ Anh</v>
          </cell>
          <cell r="J690" t="str">
            <v>Nam</v>
          </cell>
          <cell r="K690">
            <v>1979</v>
          </cell>
          <cell r="L690">
            <v>28991</v>
          </cell>
          <cell r="M690">
            <v>43</v>
          </cell>
          <cell r="N690" t="str">
            <v>Kinh</v>
          </cell>
          <cell r="O690">
            <v>40729</v>
          </cell>
          <cell r="P690" t="str">
            <v xml:space="preserve">  -   -</v>
          </cell>
          <cell r="Q690" t="str">
            <v>Sở Giáo dục Hà Tĩnh</v>
          </cell>
          <cell r="R690" t="str">
            <v>BC</v>
          </cell>
          <cell r="S690">
            <v>0</v>
          </cell>
          <cell r="T690">
            <v>0</v>
          </cell>
          <cell r="U690">
            <v>0</v>
          </cell>
          <cell r="V690" t="str">
            <v>V.07.05.15</v>
          </cell>
          <cell r="W690" t="str">
            <v>Giáo viên THPT (hạng III)</v>
          </cell>
          <cell r="X690">
            <v>0</v>
          </cell>
          <cell r="Y690" t="str">
            <v>Tổ Trưởng chuyên môn</v>
          </cell>
          <cell r="Z690">
            <v>0</v>
          </cell>
          <cell r="AA690">
            <v>5</v>
          </cell>
          <cell r="AB690">
            <v>0.25</v>
          </cell>
          <cell r="AC690">
            <v>4.32</v>
          </cell>
          <cell r="AD690">
            <v>0</v>
          </cell>
          <cell r="AE690">
            <v>0</v>
          </cell>
          <cell r="AF690">
            <v>0</v>
          </cell>
          <cell r="AG690">
            <v>0</v>
          </cell>
          <cell r="AH690" t="e">
            <v>#VALUE!</v>
          </cell>
          <cell r="AI690">
            <v>0</v>
          </cell>
          <cell r="AJ690">
            <v>0</v>
          </cell>
          <cell r="AK690">
            <v>0</v>
          </cell>
          <cell r="AL690">
            <v>0</v>
          </cell>
          <cell r="AM690">
            <v>0</v>
          </cell>
          <cell r="AN690">
            <v>0</v>
          </cell>
          <cell r="AO690">
            <v>17</v>
          </cell>
          <cell r="AP690">
            <v>0</v>
          </cell>
          <cell r="AQ690">
            <v>0</v>
          </cell>
          <cell r="AR690">
            <v>0</v>
          </cell>
          <cell r="AS690">
            <v>0</v>
          </cell>
          <cell r="AT690">
            <v>0.77689999999999992</v>
          </cell>
          <cell r="AU690">
            <v>5.3468999999999998</v>
          </cell>
          <cell r="AV690">
            <v>70</v>
          </cell>
          <cell r="AW690">
            <v>0</v>
          </cell>
          <cell r="AX690">
            <v>0</v>
          </cell>
        </row>
        <row r="691">
          <cell r="F691">
            <v>1774</v>
          </cell>
          <cell r="G691" t="str">
            <v>51010000198656</v>
          </cell>
          <cell r="H691" t="str">
            <v>Trường THPT Chuyên</v>
          </cell>
          <cell r="I691" t="str">
            <v>Tổ Anh</v>
          </cell>
          <cell r="J691" t="str">
            <v>Nữ</v>
          </cell>
          <cell r="K691">
            <v>1980</v>
          </cell>
          <cell r="L691">
            <v>29297</v>
          </cell>
          <cell r="M691">
            <v>42</v>
          </cell>
          <cell r="N691" t="str">
            <v>Kinh</v>
          </cell>
          <cell r="O691">
            <v>39737</v>
          </cell>
          <cell r="P691" t="str">
            <v xml:space="preserve">  -   -</v>
          </cell>
          <cell r="Q691" t="str">
            <v>trường THPT Cửa Lò</v>
          </cell>
          <cell r="R691" t="str">
            <v>BC</v>
          </cell>
          <cell r="S691">
            <v>0</v>
          </cell>
          <cell r="T691">
            <v>0</v>
          </cell>
          <cell r="U691">
            <v>0</v>
          </cell>
          <cell r="V691" t="str">
            <v>V.07.05.14</v>
          </cell>
          <cell r="W691" t="str">
            <v>Giáo viên THPT (hạng II)</v>
          </cell>
          <cell r="X691">
            <v>0</v>
          </cell>
          <cell r="Y691" t="str">
            <v>Chủ nhiệm lớp</v>
          </cell>
          <cell r="Z691">
            <v>0</v>
          </cell>
          <cell r="AA691">
            <v>4</v>
          </cell>
          <cell r="AB691">
            <v>0</v>
          </cell>
          <cell r="AC691">
            <v>4.34</v>
          </cell>
          <cell r="AD691">
            <v>0</v>
          </cell>
          <cell r="AE691">
            <v>0</v>
          </cell>
          <cell r="AF691">
            <v>0</v>
          </cell>
          <cell r="AG691">
            <v>0</v>
          </cell>
          <cell r="AH691" t="e">
            <v>#VALUE!</v>
          </cell>
          <cell r="AI691">
            <v>0</v>
          </cell>
          <cell r="AJ691">
            <v>0</v>
          </cell>
          <cell r="AK691">
            <v>0</v>
          </cell>
          <cell r="AL691">
            <v>0</v>
          </cell>
          <cell r="AM691">
            <v>0</v>
          </cell>
          <cell r="AN691">
            <v>0</v>
          </cell>
          <cell r="AO691">
            <v>16</v>
          </cell>
          <cell r="AP691">
            <v>0</v>
          </cell>
          <cell r="AQ691">
            <v>0</v>
          </cell>
          <cell r="AR691">
            <v>0</v>
          </cell>
          <cell r="AS691">
            <v>0</v>
          </cell>
          <cell r="AT691">
            <v>0.69440000000000002</v>
          </cell>
          <cell r="AU691">
            <v>5.0343999999999998</v>
          </cell>
          <cell r="AV691">
            <v>70</v>
          </cell>
          <cell r="AW691">
            <v>0</v>
          </cell>
          <cell r="AX691">
            <v>0</v>
          </cell>
        </row>
        <row r="692">
          <cell r="F692">
            <v>2059</v>
          </cell>
          <cell r="G692" t="str">
            <v>51010000396502</v>
          </cell>
          <cell r="H692" t="str">
            <v>Trường THPT Chuyên</v>
          </cell>
          <cell r="I692" t="str">
            <v>Tổ Anh</v>
          </cell>
          <cell r="J692" t="str">
            <v>Nữ</v>
          </cell>
          <cell r="K692">
            <v>1987</v>
          </cell>
          <cell r="L692">
            <v>31906</v>
          </cell>
          <cell r="M692">
            <v>35</v>
          </cell>
          <cell r="N692" t="str">
            <v>Kinh</v>
          </cell>
          <cell r="O692">
            <v>0</v>
          </cell>
          <cell r="P692">
            <v>0</v>
          </cell>
          <cell r="Q692">
            <v>0</v>
          </cell>
          <cell r="R692" t="str">
            <v>BC</v>
          </cell>
          <cell r="S692">
            <v>0</v>
          </cell>
          <cell r="T692">
            <v>0</v>
          </cell>
          <cell r="U692">
            <v>0</v>
          </cell>
          <cell r="V692" t="str">
            <v>V.07.05.15</v>
          </cell>
          <cell r="W692" t="str">
            <v>Giáo viên THPT (hạng III)</v>
          </cell>
          <cell r="X692">
            <v>0</v>
          </cell>
          <cell r="Y692">
            <v>0</v>
          </cell>
          <cell r="Z692">
            <v>0</v>
          </cell>
          <cell r="AA692">
            <v>4</v>
          </cell>
          <cell r="AB692">
            <v>0</v>
          </cell>
          <cell r="AC692">
            <v>3</v>
          </cell>
          <cell r="AD692">
            <v>0</v>
          </cell>
          <cell r="AE692">
            <v>0</v>
          </cell>
          <cell r="AF692">
            <v>0</v>
          </cell>
          <cell r="AG692">
            <v>0</v>
          </cell>
          <cell r="AH692" t="e">
            <v>#VALUE!</v>
          </cell>
          <cell r="AI692">
            <v>0</v>
          </cell>
          <cell r="AJ692">
            <v>0</v>
          </cell>
          <cell r="AK692">
            <v>0</v>
          </cell>
          <cell r="AL692">
            <v>0</v>
          </cell>
          <cell r="AM692">
            <v>0</v>
          </cell>
          <cell r="AN692">
            <v>0</v>
          </cell>
          <cell r="AO692">
            <v>7</v>
          </cell>
          <cell r="AP692">
            <v>0</v>
          </cell>
          <cell r="AQ692">
            <v>0</v>
          </cell>
          <cell r="AR692">
            <v>0</v>
          </cell>
          <cell r="AS692">
            <v>0</v>
          </cell>
          <cell r="AT692">
            <v>0.21</v>
          </cell>
          <cell r="AU692">
            <v>3.21</v>
          </cell>
          <cell r="AV692">
            <v>70</v>
          </cell>
          <cell r="AW692">
            <v>0</v>
          </cell>
          <cell r="AX692">
            <v>0</v>
          </cell>
        </row>
        <row r="693">
          <cell r="F693">
            <v>1765</v>
          </cell>
          <cell r="G693" t="str">
            <v>51010000192685</v>
          </cell>
          <cell r="H693" t="str">
            <v>Trường THPT Chuyên</v>
          </cell>
          <cell r="I693" t="str">
            <v>Tổ Hóa</v>
          </cell>
          <cell r="J693" t="str">
            <v>Nữ</v>
          </cell>
          <cell r="K693">
            <v>1977</v>
          </cell>
          <cell r="L693">
            <v>28182</v>
          </cell>
          <cell r="M693">
            <v>45</v>
          </cell>
          <cell r="N693" t="str">
            <v>Kinh</v>
          </cell>
          <cell r="O693">
            <v>40240</v>
          </cell>
          <cell r="P693">
            <v>37073</v>
          </cell>
          <cell r="Q693" t="str">
            <v>Trường THPT Lê Hồng Phong – Nghệ An</v>
          </cell>
          <cell r="R693" t="str">
            <v>BC</v>
          </cell>
          <cell r="S693">
            <v>0</v>
          </cell>
          <cell r="T693">
            <v>0</v>
          </cell>
          <cell r="U693">
            <v>0</v>
          </cell>
          <cell r="V693" t="str">
            <v>V.07.05.14</v>
          </cell>
          <cell r="W693" t="str">
            <v>Giáo viên THPT (hạng II)</v>
          </cell>
          <cell r="X693">
            <v>0</v>
          </cell>
          <cell r="Y693" t="str">
            <v>Chủ nhiệm lớp</v>
          </cell>
          <cell r="Z693">
            <v>0</v>
          </cell>
          <cell r="AA693">
            <v>4</v>
          </cell>
          <cell r="AB693">
            <v>0</v>
          </cell>
          <cell r="AC693">
            <v>4.68</v>
          </cell>
          <cell r="AD693">
            <v>0</v>
          </cell>
          <cell r="AE693">
            <v>0</v>
          </cell>
          <cell r="AF693">
            <v>0</v>
          </cell>
          <cell r="AG693">
            <v>0</v>
          </cell>
          <cell r="AH693" t="e">
            <v>#VALUE!</v>
          </cell>
          <cell r="AI693">
            <v>0</v>
          </cell>
          <cell r="AJ693">
            <v>0</v>
          </cell>
          <cell r="AK693">
            <v>0</v>
          </cell>
          <cell r="AL693">
            <v>0</v>
          </cell>
          <cell r="AM693">
            <v>0</v>
          </cell>
          <cell r="AN693">
            <v>0</v>
          </cell>
          <cell r="AO693">
            <v>20</v>
          </cell>
          <cell r="AP693">
            <v>0</v>
          </cell>
          <cell r="AQ693">
            <v>0</v>
          </cell>
          <cell r="AR693">
            <v>0</v>
          </cell>
          <cell r="AS693">
            <v>0</v>
          </cell>
          <cell r="AT693">
            <v>0.93599999999999994</v>
          </cell>
          <cell r="AU693">
            <v>5.6159999999999997</v>
          </cell>
          <cell r="AV693">
            <v>70</v>
          </cell>
          <cell r="AW693">
            <v>0</v>
          </cell>
          <cell r="AX693">
            <v>0</v>
          </cell>
        </row>
        <row r="694">
          <cell r="F694">
            <v>1764</v>
          </cell>
          <cell r="G694" t="str">
            <v>51010000200302</v>
          </cell>
          <cell r="H694" t="str">
            <v>Trường THPT Chuyên</v>
          </cell>
          <cell r="I694" t="str">
            <v>Tổ Hóa</v>
          </cell>
          <cell r="J694" t="str">
            <v>Nam</v>
          </cell>
          <cell r="K694">
            <v>1976</v>
          </cell>
          <cell r="L694">
            <v>28112</v>
          </cell>
          <cell r="M694">
            <v>46</v>
          </cell>
          <cell r="N694" t="str">
            <v>Kinh</v>
          </cell>
          <cell r="O694">
            <v>37895</v>
          </cell>
          <cell r="P694" t="str">
            <v xml:space="preserve">  -   -</v>
          </cell>
          <cell r="Q694" t="str">
            <v>Trường THPT Cửa Lò</v>
          </cell>
          <cell r="R694" t="str">
            <v>BC</v>
          </cell>
          <cell r="S694">
            <v>0</v>
          </cell>
          <cell r="T694">
            <v>0</v>
          </cell>
          <cell r="U694">
            <v>0</v>
          </cell>
          <cell r="V694" t="str">
            <v>V.07.05.14</v>
          </cell>
          <cell r="W694" t="str">
            <v>Giáo viên THPT (hạng II)</v>
          </cell>
          <cell r="X694">
            <v>0</v>
          </cell>
          <cell r="Y694" t="str">
            <v>Chủ nhiệm lớp</v>
          </cell>
          <cell r="Z694">
            <v>0</v>
          </cell>
          <cell r="AA694">
            <v>4</v>
          </cell>
          <cell r="AB694">
            <v>0</v>
          </cell>
          <cell r="AC694">
            <v>4.68</v>
          </cell>
          <cell r="AD694">
            <v>0</v>
          </cell>
          <cell r="AE694">
            <v>0</v>
          </cell>
          <cell r="AF694">
            <v>0</v>
          </cell>
          <cell r="AG694">
            <v>0</v>
          </cell>
          <cell r="AH694" t="e">
            <v>#VALUE!</v>
          </cell>
          <cell r="AI694">
            <v>0</v>
          </cell>
          <cell r="AJ694">
            <v>0</v>
          </cell>
          <cell r="AK694">
            <v>0</v>
          </cell>
          <cell r="AL694">
            <v>0</v>
          </cell>
          <cell r="AM694">
            <v>0</v>
          </cell>
          <cell r="AN694">
            <v>0</v>
          </cell>
          <cell r="AO694">
            <v>20</v>
          </cell>
          <cell r="AP694">
            <v>0</v>
          </cell>
          <cell r="AQ694">
            <v>0</v>
          </cell>
          <cell r="AR694">
            <v>0</v>
          </cell>
          <cell r="AS694">
            <v>0</v>
          </cell>
          <cell r="AT694">
            <v>0.93599999999999994</v>
          </cell>
          <cell r="AU694">
            <v>5.6159999999999997</v>
          </cell>
          <cell r="AV694">
            <v>70</v>
          </cell>
          <cell r="AW694">
            <v>0</v>
          </cell>
          <cell r="AX694">
            <v>0</v>
          </cell>
        </row>
        <row r="695">
          <cell r="F695">
            <v>1766</v>
          </cell>
          <cell r="G695" t="str">
            <v>51010000191080</v>
          </cell>
          <cell r="H695" t="str">
            <v>Trường THPT Chuyên</v>
          </cell>
          <cell r="I695" t="str">
            <v>Tổ Hóa</v>
          </cell>
          <cell r="J695" t="str">
            <v>Nữ</v>
          </cell>
          <cell r="K695">
            <v>1977</v>
          </cell>
          <cell r="L695">
            <v>28455</v>
          </cell>
          <cell r="M695">
            <v>45</v>
          </cell>
          <cell r="N695" t="str">
            <v>Kinh</v>
          </cell>
          <cell r="O695">
            <v>37865</v>
          </cell>
          <cell r="P695">
            <v>36404</v>
          </cell>
          <cell r="Q695" t="str">
            <v>Sở Giáo dục-Nghệ An</v>
          </cell>
          <cell r="R695" t="str">
            <v>BC</v>
          </cell>
          <cell r="S695">
            <v>0</v>
          </cell>
          <cell r="T695">
            <v>0</v>
          </cell>
          <cell r="U695">
            <v>0</v>
          </cell>
          <cell r="V695" t="str">
            <v>V.07.05.14</v>
          </cell>
          <cell r="W695" t="str">
            <v>Giáo viên THPT (hạng II)</v>
          </cell>
          <cell r="X695">
            <v>0</v>
          </cell>
          <cell r="Y695" t="str">
            <v>Chủ nhiệm lớp</v>
          </cell>
          <cell r="Z695">
            <v>0</v>
          </cell>
          <cell r="AA695">
            <v>4</v>
          </cell>
          <cell r="AB695">
            <v>0</v>
          </cell>
          <cell r="AC695">
            <v>4.68</v>
          </cell>
          <cell r="AD695">
            <v>0</v>
          </cell>
          <cell r="AE695">
            <v>0</v>
          </cell>
          <cell r="AF695">
            <v>0</v>
          </cell>
          <cell r="AG695">
            <v>0</v>
          </cell>
          <cell r="AH695" t="e">
            <v>#VALUE!</v>
          </cell>
          <cell r="AI695">
            <v>0</v>
          </cell>
          <cell r="AJ695">
            <v>0</v>
          </cell>
          <cell r="AK695">
            <v>0</v>
          </cell>
          <cell r="AL695">
            <v>0</v>
          </cell>
          <cell r="AM695">
            <v>0</v>
          </cell>
          <cell r="AN695">
            <v>0</v>
          </cell>
          <cell r="AO695">
            <v>21</v>
          </cell>
          <cell r="AP695">
            <v>0</v>
          </cell>
          <cell r="AQ695">
            <v>0</v>
          </cell>
          <cell r="AR695">
            <v>0</v>
          </cell>
          <cell r="AS695">
            <v>0</v>
          </cell>
          <cell r="AT695">
            <v>0.98280000000000001</v>
          </cell>
          <cell r="AU695">
            <v>5.6627999999999998</v>
          </cell>
          <cell r="AV695">
            <v>70</v>
          </cell>
          <cell r="AW695">
            <v>0</v>
          </cell>
          <cell r="AX695">
            <v>0</v>
          </cell>
        </row>
        <row r="696">
          <cell r="F696">
            <v>1769</v>
          </cell>
          <cell r="G696" t="str">
            <v>51010000225509</v>
          </cell>
          <cell r="H696" t="str">
            <v>Trường THPT Chuyên</v>
          </cell>
          <cell r="I696" t="str">
            <v>Tổ Hóa</v>
          </cell>
          <cell r="J696" t="str">
            <v>Nữ</v>
          </cell>
          <cell r="K696">
            <v>1986</v>
          </cell>
          <cell r="L696">
            <v>31721</v>
          </cell>
          <cell r="M696">
            <v>36</v>
          </cell>
          <cell r="N696" t="str">
            <v>Kinh</v>
          </cell>
          <cell r="O696">
            <v>40392</v>
          </cell>
          <cell r="P696">
            <v>40969</v>
          </cell>
          <cell r="Q696" t="str">
            <v>Trường Đại học Vinh</v>
          </cell>
          <cell r="R696" t="str">
            <v>BC</v>
          </cell>
          <cell r="S696">
            <v>0</v>
          </cell>
          <cell r="T696">
            <v>0</v>
          </cell>
          <cell r="U696">
            <v>0</v>
          </cell>
          <cell r="V696" t="str">
            <v>V.07.05.15</v>
          </cell>
          <cell r="W696" t="str">
            <v>Giáo viên THPT (hạng III)</v>
          </cell>
          <cell r="X696">
            <v>0</v>
          </cell>
          <cell r="Y696" t="str">
            <v>Chủ nhiệm lớp</v>
          </cell>
          <cell r="Z696">
            <v>0</v>
          </cell>
          <cell r="AA696">
            <v>4</v>
          </cell>
          <cell r="AB696">
            <v>0</v>
          </cell>
          <cell r="AC696">
            <v>3.66</v>
          </cell>
          <cell r="AD696">
            <v>0</v>
          </cell>
          <cell r="AE696">
            <v>0</v>
          </cell>
          <cell r="AF696">
            <v>0</v>
          </cell>
          <cell r="AG696">
            <v>0</v>
          </cell>
          <cell r="AH696" t="e">
            <v>#VALUE!</v>
          </cell>
          <cell r="AI696">
            <v>0</v>
          </cell>
          <cell r="AJ696">
            <v>0</v>
          </cell>
          <cell r="AK696">
            <v>0</v>
          </cell>
          <cell r="AL696">
            <v>0</v>
          </cell>
          <cell r="AM696">
            <v>0</v>
          </cell>
          <cell r="AN696">
            <v>0</v>
          </cell>
          <cell r="AO696">
            <v>10</v>
          </cell>
          <cell r="AP696">
            <v>0</v>
          </cell>
          <cell r="AQ696">
            <v>0</v>
          </cell>
          <cell r="AR696">
            <v>0</v>
          </cell>
          <cell r="AS696">
            <v>0</v>
          </cell>
          <cell r="AT696">
            <v>0.36599999999999999</v>
          </cell>
          <cell r="AU696">
            <v>4.0259999999999998</v>
          </cell>
          <cell r="AV696">
            <v>70</v>
          </cell>
          <cell r="AW696">
            <v>0</v>
          </cell>
          <cell r="AX696">
            <v>0</v>
          </cell>
        </row>
        <row r="697">
          <cell r="F697">
            <v>1762</v>
          </cell>
          <cell r="G697" t="str">
            <v>51010000195417</v>
          </cell>
          <cell r="H697" t="str">
            <v>Trường THPT Chuyên</v>
          </cell>
          <cell r="I697" t="str">
            <v>Tổ Hóa</v>
          </cell>
          <cell r="J697" t="str">
            <v>Nữ</v>
          </cell>
          <cell r="K697">
            <v>1975</v>
          </cell>
          <cell r="L697">
            <v>27494</v>
          </cell>
          <cell r="M697">
            <v>47</v>
          </cell>
          <cell r="N697" t="str">
            <v>Kinh</v>
          </cell>
          <cell r="O697">
            <v>35309</v>
          </cell>
          <cell r="P697">
            <v>35309</v>
          </cell>
          <cell r="Q697" t="str">
            <v>Trường Đại học Sư phạm Vinh</v>
          </cell>
          <cell r="R697" t="str">
            <v>BC</v>
          </cell>
          <cell r="S697">
            <v>0</v>
          </cell>
          <cell r="T697">
            <v>0</v>
          </cell>
          <cell r="U697">
            <v>0</v>
          </cell>
          <cell r="V697" t="str">
            <v>V.07.05.14</v>
          </cell>
          <cell r="W697" t="str">
            <v>Giáo viên THPT (hạng II)</v>
          </cell>
          <cell r="X697">
            <v>0</v>
          </cell>
          <cell r="Y697" t="str">
            <v>Chủ nhiệm lớp</v>
          </cell>
          <cell r="Z697">
            <v>0</v>
          </cell>
          <cell r="AA697">
            <v>4</v>
          </cell>
          <cell r="AB697">
            <v>0</v>
          </cell>
          <cell r="AC697">
            <v>5.0199999999999996</v>
          </cell>
          <cell r="AD697">
            <v>0</v>
          </cell>
          <cell r="AE697">
            <v>0</v>
          </cell>
          <cell r="AF697">
            <v>0</v>
          </cell>
          <cell r="AG697">
            <v>0</v>
          </cell>
          <cell r="AH697" t="e">
            <v>#VALUE!</v>
          </cell>
          <cell r="AI697">
            <v>0</v>
          </cell>
          <cell r="AJ697">
            <v>0</v>
          </cell>
          <cell r="AK697">
            <v>0</v>
          </cell>
          <cell r="AL697">
            <v>0</v>
          </cell>
          <cell r="AM697">
            <v>0</v>
          </cell>
          <cell r="AN697">
            <v>0</v>
          </cell>
          <cell r="AO697">
            <v>23</v>
          </cell>
          <cell r="AP697">
            <v>0</v>
          </cell>
          <cell r="AQ697">
            <v>0</v>
          </cell>
          <cell r="AR697">
            <v>0</v>
          </cell>
          <cell r="AS697">
            <v>0</v>
          </cell>
          <cell r="AT697">
            <v>1.1545999999999998</v>
          </cell>
          <cell r="AU697">
            <v>6.1745999999999999</v>
          </cell>
          <cell r="AV697">
            <v>70</v>
          </cell>
          <cell r="AW697">
            <v>0</v>
          </cell>
          <cell r="AX697">
            <v>0</v>
          </cell>
        </row>
        <row r="698">
          <cell r="F698">
            <v>1767</v>
          </cell>
          <cell r="G698" t="str">
            <v>51010000198832</v>
          </cell>
          <cell r="H698" t="str">
            <v>Trường THPT Chuyên</v>
          </cell>
          <cell r="I698" t="str">
            <v>Tổ Hóa</v>
          </cell>
          <cell r="J698" t="str">
            <v>Nam</v>
          </cell>
          <cell r="K698">
            <v>1980</v>
          </cell>
          <cell r="L698">
            <v>29257</v>
          </cell>
          <cell r="M698">
            <v>42</v>
          </cell>
          <cell r="N698" t="str">
            <v>Kinh</v>
          </cell>
          <cell r="O698">
            <v>39755</v>
          </cell>
          <cell r="P698">
            <v>40360</v>
          </cell>
          <cell r="Q698" t="str">
            <v>Trường Đại học Vinh</v>
          </cell>
          <cell r="R698" t="str">
            <v>BC</v>
          </cell>
          <cell r="S698">
            <v>0</v>
          </cell>
          <cell r="T698">
            <v>0</v>
          </cell>
          <cell r="U698">
            <v>0</v>
          </cell>
          <cell r="V698" t="str">
            <v>V.07.05.14</v>
          </cell>
          <cell r="W698" t="str">
            <v>Giáo viên THPT (hạng II)</v>
          </cell>
          <cell r="X698">
            <v>0</v>
          </cell>
          <cell r="Y698" t="str">
            <v>Chủ nhiệm lớp</v>
          </cell>
          <cell r="Z698">
            <v>0</v>
          </cell>
          <cell r="AA698">
            <v>4</v>
          </cell>
          <cell r="AB698">
            <v>0</v>
          </cell>
          <cell r="AC698">
            <v>4</v>
          </cell>
          <cell r="AD698">
            <v>0</v>
          </cell>
          <cell r="AE698">
            <v>0</v>
          </cell>
          <cell r="AF698">
            <v>0</v>
          </cell>
          <cell r="AG698">
            <v>0</v>
          </cell>
          <cell r="AH698" t="e">
            <v>#VALUE!</v>
          </cell>
          <cell r="AI698">
            <v>0</v>
          </cell>
          <cell r="AJ698">
            <v>0</v>
          </cell>
          <cell r="AK698">
            <v>0</v>
          </cell>
          <cell r="AL698">
            <v>0</v>
          </cell>
          <cell r="AM698">
            <v>0</v>
          </cell>
          <cell r="AN698">
            <v>0</v>
          </cell>
          <cell r="AO698">
            <v>12</v>
          </cell>
          <cell r="AP698">
            <v>0</v>
          </cell>
          <cell r="AQ698">
            <v>0</v>
          </cell>
          <cell r="AR698">
            <v>0</v>
          </cell>
          <cell r="AS698">
            <v>0</v>
          </cell>
          <cell r="AT698">
            <v>0.48</v>
          </cell>
          <cell r="AU698">
            <v>4.4800000000000004</v>
          </cell>
          <cell r="AV698">
            <v>70</v>
          </cell>
          <cell r="AW698">
            <v>0</v>
          </cell>
          <cell r="AX698">
            <v>0</v>
          </cell>
        </row>
        <row r="699">
          <cell r="F699">
            <v>1796</v>
          </cell>
          <cell r="G699" t="str">
            <v>51010000198726</v>
          </cell>
          <cell r="H699" t="str">
            <v>Trường THPT Chuyên</v>
          </cell>
          <cell r="I699" t="str">
            <v>Tổ Ngữ văn - Ngoại ngữ</v>
          </cell>
          <cell r="J699" t="str">
            <v>Nữ</v>
          </cell>
          <cell r="K699">
            <v>1971</v>
          </cell>
          <cell r="L699">
            <v>26120</v>
          </cell>
          <cell r="M699">
            <v>51</v>
          </cell>
          <cell r="N699" t="str">
            <v>Kinh</v>
          </cell>
          <cell r="O699">
            <v>37570</v>
          </cell>
          <cell r="P699" t="str">
            <v xml:space="preserve">  -   -</v>
          </cell>
          <cell r="Q699" t="str">
            <v>Sở GD Nghệ An</v>
          </cell>
          <cell r="R699" t="str">
            <v>BC</v>
          </cell>
          <cell r="S699">
            <v>0</v>
          </cell>
          <cell r="T699">
            <v>0</v>
          </cell>
          <cell r="U699">
            <v>0</v>
          </cell>
          <cell r="V699" t="str">
            <v>V.07.05.14</v>
          </cell>
          <cell r="W699" t="str">
            <v>Giáo viên THPT (hạng II)</v>
          </cell>
          <cell r="X699">
            <v>0</v>
          </cell>
          <cell r="Y699" t="str">
            <v>Tổ Trưởng chuyên môn, Chủ nhiệm lớp</v>
          </cell>
          <cell r="Z699">
            <v>0</v>
          </cell>
          <cell r="AA699">
            <v>5</v>
          </cell>
          <cell r="AB699">
            <v>0.25</v>
          </cell>
          <cell r="AC699">
            <v>5.0199999999999996</v>
          </cell>
          <cell r="AD699">
            <v>0</v>
          </cell>
          <cell r="AE699">
            <v>0</v>
          </cell>
          <cell r="AF699">
            <v>0</v>
          </cell>
          <cell r="AG699">
            <v>0</v>
          </cell>
          <cell r="AH699" t="e">
            <v>#VALUE!</v>
          </cell>
          <cell r="AI699">
            <v>0</v>
          </cell>
          <cell r="AJ699">
            <v>0</v>
          </cell>
          <cell r="AK699">
            <v>0</v>
          </cell>
          <cell r="AL699">
            <v>0</v>
          </cell>
          <cell r="AM699">
            <v>0</v>
          </cell>
          <cell r="AN699">
            <v>0</v>
          </cell>
          <cell r="AO699">
            <v>24</v>
          </cell>
          <cell r="AP699">
            <v>0</v>
          </cell>
          <cell r="AQ699">
            <v>0</v>
          </cell>
          <cell r="AR699">
            <v>0</v>
          </cell>
          <cell r="AS699">
            <v>0</v>
          </cell>
          <cell r="AT699">
            <v>1.2647999999999999</v>
          </cell>
          <cell r="AU699">
            <v>6.5347999999999997</v>
          </cell>
          <cell r="AV699">
            <v>70</v>
          </cell>
          <cell r="AW699">
            <v>0</v>
          </cell>
          <cell r="AX699">
            <v>0</v>
          </cell>
        </row>
        <row r="700">
          <cell r="F700">
            <v>2045</v>
          </cell>
          <cell r="G700" t="str">
            <v>51010000352674</v>
          </cell>
          <cell r="H700" t="str">
            <v>Trường THPT Chuyên</v>
          </cell>
          <cell r="I700" t="str">
            <v>Tổ Ngữ văn - Ngoại ngữ</v>
          </cell>
          <cell r="J700" t="str">
            <v>Nữ</v>
          </cell>
          <cell r="K700">
            <v>1978</v>
          </cell>
          <cell r="L700">
            <v>28805</v>
          </cell>
          <cell r="M700">
            <v>44</v>
          </cell>
          <cell r="N700" t="str">
            <v>Kinh</v>
          </cell>
          <cell r="O700">
            <v>41153</v>
          </cell>
          <cell r="P700">
            <v>38944</v>
          </cell>
          <cell r="Q700">
            <v>0</v>
          </cell>
          <cell r="R700" t="str">
            <v>BC</v>
          </cell>
          <cell r="S700">
            <v>0</v>
          </cell>
          <cell r="T700">
            <v>0</v>
          </cell>
          <cell r="U700">
            <v>0</v>
          </cell>
          <cell r="V700" t="str">
            <v>V.07.05.14</v>
          </cell>
          <cell r="W700" t="str">
            <v>Giáo viên THPT (hạng II)</v>
          </cell>
          <cell r="X700">
            <v>0</v>
          </cell>
          <cell r="Y700" t="str">
            <v>Tổ phó</v>
          </cell>
          <cell r="Z700">
            <v>0</v>
          </cell>
          <cell r="AA700">
            <v>4.5</v>
          </cell>
          <cell r="AB700">
            <v>0.15</v>
          </cell>
          <cell r="AC700">
            <v>4</v>
          </cell>
          <cell r="AD700">
            <v>0</v>
          </cell>
          <cell r="AE700">
            <v>0</v>
          </cell>
          <cell r="AF700">
            <v>0</v>
          </cell>
          <cell r="AG700">
            <v>0</v>
          </cell>
          <cell r="AH700" t="e">
            <v>#VALUE!</v>
          </cell>
          <cell r="AI700">
            <v>0</v>
          </cell>
          <cell r="AJ700">
            <v>0</v>
          </cell>
          <cell r="AK700">
            <v>0</v>
          </cell>
          <cell r="AL700">
            <v>0</v>
          </cell>
          <cell r="AM700">
            <v>0</v>
          </cell>
          <cell r="AN700">
            <v>0</v>
          </cell>
          <cell r="AO700">
            <v>14</v>
          </cell>
          <cell r="AP700">
            <v>0</v>
          </cell>
          <cell r="AQ700">
            <v>0</v>
          </cell>
          <cell r="AR700">
            <v>0</v>
          </cell>
          <cell r="AS700">
            <v>0</v>
          </cell>
          <cell r="AT700">
            <v>0.58100000000000007</v>
          </cell>
          <cell r="AU700">
            <v>4.7310000000000008</v>
          </cell>
          <cell r="AV700">
            <v>70</v>
          </cell>
          <cell r="AW700">
            <v>0</v>
          </cell>
          <cell r="AX700">
            <v>0</v>
          </cell>
        </row>
        <row r="701">
          <cell r="F701">
            <v>1813</v>
          </cell>
          <cell r="G701" t="str">
            <v>51010000198638</v>
          </cell>
          <cell r="H701" t="str">
            <v>Trường THPT Chuyên</v>
          </cell>
          <cell r="I701" t="str">
            <v>Tổ Sinh,TD, QDQP</v>
          </cell>
          <cell r="J701" t="str">
            <v>Nữ</v>
          </cell>
          <cell r="K701">
            <v>1978</v>
          </cell>
          <cell r="L701">
            <v>28510</v>
          </cell>
          <cell r="M701">
            <v>44</v>
          </cell>
          <cell r="N701" t="str">
            <v>Kinh</v>
          </cell>
          <cell r="O701">
            <v>37544</v>
          </cell>
          <cell r="P701">
            <v>36770</v>
          </cell>
          <cell r="Q701" t="str">
            <v>Trường THPT Nguyễn Trung Thiên Thạch Hà- Hà Tĩnh.</v>
          </cell>
          <cell r="R701" t="str">
            <v>BC</v>
          </cell>
          <cell r="S701">
            <v>0</v>
          </cell>
          <cell r="T701">
            <v>0</v>
          </cell>
          <cell r="U701">
            <v>0</v>
          </cell>
          <cell r="V701" t="str">
            <v>V.07.05.14</v>
          </cell>
          <cell r="W701" t="str">
            <v>Giáo viên THPT (hạng II)</v>
          </cell>
          <cell r="X701">
            <v>0</v>
          </cell>
          <cell r="Y701" t="str">
            <v>Chủ nhiệm lớp</v>
          </cell>
          <cell r="Z701">
            <v>0</v>
          </cell>
          <cell r="AA701">
            <v>4</v>
          </cell>
          <cell r="AB701">
            <v>0</v>
          </cell>
          <cell r="AC701">
            <v>4.34</v>
          </cell>
          <cell r="AD701">
            <v>0</v>
          </cell>
          <cell r="AE701">
            <v>0</v>
          </cell>
          <cell r="AF701">
            <v>0</v>
          </cell>
          <cell r="AG701">
            <v>0</v>
          </cell>
          <cell r="AH701" t="e">
            <v>#VALUE!</v>
          </cell>
          <cell r="AI701">
            <v>0</v>
          </cell>
          <cell r="AJ701">
            <v>0</v>
          </cell>
          <cell r="AK701">
            <v>0</v>
          </cell>
          <cell r="AL701">
            <v>0</v>
          </cell>
          <cell r="AM701">
            <v>0</v>
          </cell>
          <cell r="AN701">
            <v>0</v>
          </cell>
          <cell r="AO701">
            <v>20</v>
          </cell>
          <cell r="AP701">
            <v>0</v>
          </cell>
          <cell r="AQ701">
            <v>0</v>
          </cell>
          <cell r="AR701">
            <v>0</v>
          </cell>
          <cell r="AS701">
            <v>0</v>
          </cell>
          <cell r="AT701">
            <v>0.86799999999999999</v>
          </cell>
          <cell r="AU701">
            <v>5.2080000000000002</v>
          </cell>
          <cell r="AV701">
            <v>70</v>
          </cell>
          <cell r="AW701">
            <v>0</v>
          </cell>
          <cell r="AX701">
            <v>0</v>
          </cell>
        </row>
        <row r="702">
          <cell r="F702">
            <v>2533</v>
          </cell>
          <cell r="G702" t="str">
            <v>51010002331411</v>
          </cell>
          <cell r="H702" t="str">
            <v>Trường THPT Chuyên</v>
          </cell>
          <cell r="I702" t="str">
            <v>Tổ Sinh,TD, QDQP</v>
          </cell>
          <cell r="J702" t="str">
            <v>Nam</v>
          </cell>
          <cell r="K702">
            <v>1987</v>
          </cell>
          <cell r="L702">
            <v>32024</v>
          </cell>
          <cell r="M702">
            <v>35</v>
          </cell>
          <cell r="N702" t="str">
            <v>Kinh</v>
          </cell>
          <cell r="O702">
            <v>42994</v>
          </cell>
          <cell r="P702">
            <v>43966</v>
          </cell>
          <cell r="Q702" t="str">
            <v>Trường Đại học Vinh</v>
          </cell>
          <cell r="R702" t="str">
            <v>BC</v>
          </cell>
          <cell r="S702">
            <v>0</v>
          </cell>
          <cell r="T702">
            <v>0</v>
          </cell>
          <cell r="U702">
            <v>0</v>
          </cell>
          <cell r="V702" t="str">
            <v>V.07.05.15</v>
          </cell>
          <cell r="W702" t="str">
            <v>Giáo viên THPT (hạng III)</v>
          </cell>
          <cell r="X702">
            <v>0</v>
          </cell>
          <cell r="Y702">
            <v>0</v>
          </cell>
          <cell r="Z702" t="str">
            <v>Bí thư ĐV</v>
          </cell>
          <cell r="AA702">
            <v>5</v>
          </cell>
          <cell r="AB702">
            <v>0</v>
          </cell>
          <cell r="AC702">
            <v>2.67</v>
          </cell>
          <cell r="AD702">
            <v>0</v>
          </cell>
          <cell r="AE702">
            <v>0</v>
          </cell>
          <cell r="AF702">
            <v>0</v>
          </cell>
          <cell r="AG702">
            <v>0</v>
          </cell>
          <cell r="AH702" t="e">
            <v>#VALUE!</v>
          </cell>
          <cell r="AI702">
            <v>0</v>
          </cell>
          <cell r="AJ702">
            <v>0</v>
          </cell>
          <cell r="AK702">
            <v>0</v>
          </cell>
          <cell r="AL702">
            <v>0</v>
          </cell>
          <cell r="AM702">
            <v>0</v>
          </cell>
          <cell r="AN702">
            <v>0</v>
          </cell>
          <cell r="AO702">
            <v>0</v>
          </cell>
          <cell r="AP702">
            <v>0</v>
          </cell>
          <cell r="AQ702">
            <v>0</v>
          </cell>
          <cell r="AR702">
            <v>0</v>
          </cell>
          <cell r="AS702">
            <v>0</v>
          </cell>
          <cell r="AT702">
            <v>0</v>
          </cell>
          <cell r="AU702">
            <v>2.67</v>
          </cell>
          <cell r="AV702">
            <v>70</v>
          </cell>
          <cell r="AW702">
            <v>0</v>
          </cell>
          <cell r="AX702">
            <v>0</v>
          </cell>
        </row>
        <row r="703">
          <cell r="F703">
            <v>1763</v>
          </cell>
          <cell r="G703" t="str">
            <v>51010000191558</v>
          </cell>
          <cell r="H703" t="str">
            <v>Trường THPT Chuyên</v>
          </cell>
          <cell r="I703" t="str">
            <v>Tổ Sinh,TD, QDQP</v>
          </cell>
          <cell r="J703" t="str">
            <v>Nữ</v>
          </cell>
          <cell r="K703">
            <v>1976</v>
          </cell>
          <cell r="L703">
            <v>28101</v>
          </cell>
          <cell r="M703">
            <v>46</v>
          </cell>
          <cell r="N703" t="str">
            <v>Kinh</v>
          </cell>
          <cell r="O703">
            <v>38275</v>
          </cell>
          <cell r="P703">
            <v>39448</v>
          </cell>
          <cell r="Q703" t="str">
            <v>Trường Đại học Vinh</v>
          </cell>
          <cell r="R703" t="str">
            <v>BC</v>
          </cell>
          <cell r="S703">
            <v>0</v>
          </cell>
          <cell r="T703">
            <v>0</v>
          </cell>
          <cell r="U703">
            <v>0</v>
          </cell>
          <cell r="V703" t="str">
            <v>V.07.05.14</v>
          </cell>
          <cell r="W703" t="str">
            <v>Giáo viên THPT (hạng II)</v>
          </cell>
          <cell r="X703">
            <v>0</v>
          </cell>
          <cell r="Y703" t="str">
            <v>Chủ nhiệm lớp</v>
          </cell>
          <cell r="Z703">
            <v>0</v>
          </cell>
          <cell r="AA703">
            <v>4</v>
          </cell>
          <cell r="AB703">
            <v>0</v>
          </cell>
          <cell r="AC703">
            <v>4.34</v>
          </cell>
          <cell r="AD703">
            <v>0</v>
          </cell>
          <cell r="AE703">
            <v>0</v>
          </cell>
          <cell r="AF703">
            <v>0</v>
          </cell>
          <cell r="AG703">
            <v>0</v>
          </cell>
          <cell r="AH703" t="e">
            <v>#VALUE!</v>
          </cell>
          <cell r="AI703">
            <v>0</v>
          </cell>
          <cell r="AJ703">
            <v>0</v>
          </cell>
          <cell r="AK703">
            <v>0</v>
          </cell>
          <cell r="AL703">
            <v>0</v>
          </cell>
          <cell r="AM703">
            <v>0</v>
          </cell>
          <cell r="AN703">
            <v>0</v>
          </cell>
          <cell r="AO703">
            <v>17</v>
          </cell>
          <cell r="AP703">
            <v>18</v>
          </cell>
          <cell r="AQ703" t="str">
            <v>1678/QĐ-ĐHV</v>
          </cell>
          <cell r="AR703">
            <v>44652</v>
          </cell>
          <cell r="AS703">
            <v>44652</v>
          </cell>
          <cell r="AT703">
            <v>0.73780000000000001</v>
          </cell>
          <cell r="AU703">
            <v>5.0777999999999999</v>
          </cell>
          <cell r="AV703">
            <v>70</v>
          </cell>
          <cell r="AW703">
            <v>0</v>
          </cell>
          <cell r="AX703">
            <v>0</v>
          </cell>
        </row>
        <row r="704">
          <cell r="F704">
            <v>2349</v>
          </cell>
          <cell r="G704" t="str">
            <v>51010000591307</v>
          </cell>
          <cell r="H704" t="str">
            <v>Trường THPT Chuyên</v>
          </cell>
          <cell r="I704" t="str">
            <v>Tổ Sinh,TD, QDQP</v>
          </cell>
          <cell r="J704" t="str">
            <v>Nữ</v>
          </cell>
          <cell r="K704">
            <v>1985</v>
          </cell>
          <cell r="L704">
            <v>31202</v>
          </cell>
          <cell r="M704">
            <v>37</v>
          </cell>
          <cell r="N704" t="str">
            <v>Kinh</v>
          </cell>
          <cell r="O704">
            <v>0</v>
          </cell>
          <cell r="P704">
            <v>0</v>
          </cell>
          <cell r="Q704">
            <v>0</v>
          </cell>
          <cell r="R704" t="str">
            <v>BC</v>
          </cell>
          <cell r="S704">
            <v>0</v>
          </cell>
          <cell r="T704">
            <v>0</v>
          </cell>
          <cell r="U704">
            <v>0</v>
          </cell>
          <cell r="V704" t="str">
            <v>V.07.05.15</v>
          </cell>
          <cell r="W704" t="str">
            <v>Giáo viên THPT (hạng III)</v>
          </cell>
          <cell r="X704">
            <v>0</v>
          </cell>
          <cell r="Y704">
            <v>0</v>
          </cell>
          <cell r="Z704">
            <v>0</v>
          </cell>
          <cell r="AA704">
            <v>4</v>
          </cell>
          <cell r="AB704">
            <v>0</v>
          </cell>
          <cell r="AC704">
            <v>3.66</v>
          </cell>
          <cell r="AD704">
            <v>0</v>
          </cell>
          <cell r="AE704">
            <v>0</v>
          </cell>
          <cell r="AF704">
            <v>0</v>
          </cell>
          <cell r="AG704">
            <v>0</v>
          </cell>
          <cell r="AH704" t="e">
            <v>#VALUE!</v>
          </cell>
          <cell r="AI704">
            <v>0</v>
          </cell>
          <cell r="AJ704">
            <v>0</v>
          </cell>
          <cell r="AK704">
            <v>0</v>
          </cell>
          <cell r="AL704">
            <v>0</v>
          </cell>
          <cell r="AM704">
            <v>0</v>
          </cell>
          <cell r="AN704">
            <v>0</v>
          </cell>
          <cell r="AO704">
            <v>6</v>
          </cell>
          <cell r="AP704">
            <v>0</v>
          </cell>
          <cell r="AQ704">
            <v>0</v>
          </cell>
          <cell r="AR704">
            <v>0</v>
          </cell>
          <cell r="AS704">
            <v>0</v>
          </cell>
          <cell r="AT704">
            <v>0.21960000000000002</v>
          </cell>
          <cell r="AU704">
            <v>3.8795999999999999</v>
          </cell>
          <cell r="AV704">
            <v>70</v>
          </cell>
          <cell r="AW704">
            <v>0</v>
          </cell>
          <cell r="AX704">
            <v>0</v>
          </cell>
        </row>
        <row r="705">
          <cell r="F705">
            <v>1812</v>
          </cell>
          <cell r="G705" t="str">
            <v>51010000224764</v>
          </cell>
          <cell r="H705" t="str">
            <v>Trường THPT Chuyên</v>
          </cell>
          <cell r="I705" t="str">
            <v>Tổ Sinh,TD, QDQP</v>
          </cell>
          <cell r="J705" t="str">
            <v>Nam</v>
          </cell>
          <cell r="K705">
            <v>1977</v>
          </cell>
          <cell r="L705">
            <v>28471</v>
          </cell>
          <cell r="M705">
            <v>45</v>
          </cell>
          <cell r="N705" t="str">
            <v>Kinh</v>
          </cell>
          <cell r="O705">
            <v>40379</v>
          </cell>
          <cell r="P705" t="str">
            <v xml:space="preserve">  -   -</v>
          </cell>
          <cell r="Q705" t="str">
            <v>Trường THPT Hương khê Hà Tĩnh</v>
          </cell>
          <cell r="R705" t="str">
            <v>BC</v>
          </cell>
          <cell r="S705">
            <v>0</v>
          </cell>
          <cell r="T705">
            <v>0</v>
          </cell>
          <cell r="U705">
            <v>0</v>
          </cell>
          <cell r="V705" t="str">
            <v>V.07.05.14</v>
          </cell>
          <cell r="W705" t="str">
            <v>Giáo viên THPT (hạng II)</v>
          </cell>
          <cell r="X705">
            <v>0</v>
          </cell>
          <cell r="Y705">
            <v>0</v>
          </cell>
          <cell r="Z705">
            <v>0</v>
          </cell>
          <cell r="AA705">
            <v>4</v>
          </cell>
          <cell r="AB705">
            <v>0</v>
          </cell>
          <cell r="AC705">
            <v>4.68</v>
          </cell>
          <cell r="AD705">
            <v>0</v>
          </cell>
          <cell r="AE705">
            <v>0</v>
          </cell>
          <cell r="AF705">
            <v>0</v>
          </cell>
          <cell r="AG705">
            <v>0</v>
          </cell>
          <cell r="AH705" t="e">
            <v>#VALUE!</v>
          </cell>
          <cell r="AI705">
            <v>0</v>
          </cell>
          <cell r="AJ705">
            <v>0</v>
          </cell>
          <cell r="AK705">
            <v>0</v>
          </cell>
          <cell r="AL705">
            <v>0</v>
          </cell>
          <cell r="AM705">
            <v>0</v>
          </cell>
          <cell r="AN705">
            <v>0</v>
          </cell>
          <cell r="AO705">
            <v>21</v>
          </cell>
          <cell r="AP705">
            <v>0</v>
          </cell>
          <cell r="AQ705">
            <v>0</v>
          </cell>
          <cell r="AR705">
            <v>0</v>
          </cell>
          <cell r="AS705">
            <v>0</v>
          </cell>
          <cell r="AT705">
            <v>0.98280000000000001</v>
          </cell>
          <cell r="AU705">
            <v>5.6627999999999998</v>
          </cell>
          <cell r="AV705">
            <v>70</v>
          </cell>
          <cell r="AW705">
            <v>0</v>
          </cell>
          <cell r="AX705">
            <v>0</v>
          </cell>
        </row>
        <row r="706">
          <cell r="F706">
            <v>1814</v>
          </cell>
          <cell r="G706" t="str">
            <v>51010000192250</v>
          </cell>
          <cell r="H706" t="str">
            <v>Trường THPT Chuyên</v>
          </cell>
          <cell r="I706" t="str">
            <v>Tổ Sinh,TD, QDQP</v>
          </cell>
          <cell r="J706" t="str">
            <v>Nam</v>
          </cell>
          <cell r="K706">
            <v>1979</v>
          </cell>
          <cell r="L706">
            <v>28980</v>
          </cell>
          <cell r="M706">
            <v>43</v>
          </cell>
          <cell r="N706" t="str">
            <v>Kinh</v>
          </cell>
          <cell r="O706">
            <v>37544</v>
          </cell>
          <cell r="P706">
            <v>39995</v>
          </cell>
          <cell r="Q706" t="str">
            <v>Trường Đại học Vinh</v>
          </cell>
          <cell r="R706" t="str">
            <v>BC</v>
          </cell>
          <cell r="S706">
            <v>0</v>
          </cell>
          <cell r="T706">
            <v>0</v>
          </cell>
          <cell r="U706">
            <v>0</v>
          </cell>
          <cell r="V706" t="str">
            <v>V.07.05.14</v>
          </cell>
          <cell r="W706" t="str">
            <v>Giáo viên THPT (hạng II)</v>
          </cell>
          <cell r="X706">
            <v>0</v>
          </cell>
          <cell r="Y706">
            <v>0</v>
          </cell>
          <cell r="Z706">
            <v>0</v>
          </cell>
          <cell r="AA706">
            <v>4</v>
          </cell>
          <cell r="AB706">
            <v>0</v>
          </cell>
          <cell r="AC706">
            <v>4</v>
          </cell>
          <cell r="AD706">
            <v>4.34</v>
          </cell>
          <cell r="AE706" t="str">
            <v>1679/QĐ-ĐHV</v>
          </cell>
          <cell r="AF706">
            <v>44682</v>
          </cell>
          <cell r="AG706">
            <v>44682</v>
          </cell>
          <cell r="AH706" t="e">
            <v>#VALUE!</v>
          </cell>
          <cell r="AI706">
            <v>0</v>
          </cell>
          <cell r="AJ706">
            <v>0</v>
          </cell>
          <cell r="AK706">
            <v>0</v>
          </cell>
          <cell r="AL706">
            <v>0</v>
          </cell>
          <cell r="AM706">
            <v>0</v>
          </cell>
          <cell r="AN706">
            <v>0</v>
          </cell>
          <cell r="AO706">
            <v>12</v>
          </cell>
          <cell r="AP706">
            <v>0</v>
          </cell>
          <cell r="AQ706">
            <v>0</v>
          </cell>
          <cell r="AR706">
            <v>0</v>
          </cell>
          <cell r="AS706">
            <v>0</v>
          </cell>
          <cell r="AT706">
            <v>0.48</v>
          </cell>
          <cell r="AU706">
            <v>4.4800000000000004</v>
          </cell>
          <cell r="AV706">
            <v>70</v>
          </cell>
          <cell r="AW706">
            <v>0</v>
          </cell>
          <cell r="AX706">
            <v>0</v>
          </cell>
        </row>
        <row r="707">
          <cell r="F707">
            <v>1768</v>
          </cell>
          <cell r="G707" t="str">
            <v>51010000192737</v>
          </cell>
          <cell r="H707" t="str">
            <v>Trường THPT Chuyên</v>
          </cell>
          <cell r="I707" t="str">
            <v>Tổ Sinh,TD, QDQP</v>
          </cell>
          <cell r="J707" t="str">
            <v>Nữ</v>
          </cell>
          <cell r="K707">
            <v>1983</v>
          </cell>
          <cell r="L707">
            <v>30630</v>
          </cell>
          <cell r="M707">
            <v>39</v>
          </cell>
          <cell r="N707" t="str">
            <v>Kinh</v>
          </cell>
          <cell r="O707">
            <v>38992</v>
          </cell>
          <cell r="P707">
            <v>39448</v>
          </cell>
          <cell r="Q707" t="str">
            <v>Trường Đại học Vinh</v>
          </cell>
          <cell r="R707" t="str">
            <v>BC</v>
          </cell>
          <cell r="S707">
            <v>0</v>
          </cell>
          <cell r="T707">
            <v>0</v>
          </cell>
          <cell r="U707">
            <v>0</v>
          </cell>
          <cell r="V707" t="str">
            <v>V.07.05.14</v>
          </cell>
          <cell r="W707" t="str">
            <v>Giáo viên THPT (hạng II)</v>
          </cell>
          <cell r="X707">
            <v>0</v>
          </cell>
          <cell r="Y707" t="str">
            <v>Chủ nhiệm lớp</v>
          </cell>
          <cell r="Z707">
            <v>0</v>
          </cell>
          <cell r="AA707">
            <v>4</v>
          </cell>
          <cell r="AB707">
            <v>0</v>
          </cell>
          <cell r="AC707">
            <v>4</v>
          </cell>
          <cell r="AD707">
            <v>0</v>
          </cell>
          <cell r="AE707">
            <v>0</v>
          </cell>
          <cell r="AF707">
            <v>0</v>
          </cell>
          <cell r="AG707">
            <v>0</v>
          </cell>
          <cell r="AH707" t="e">
            <v>#VALUE!</v>
          </cell>
          <cell r="AI707">
            <v>0</v>
          </cell>
          <cell r="AJ707">
            <v>0</v>
          </cell>
          <cell r="AK707">
            <v>0</v>
          </cell>
          <cell r="AL707">
            <v>0</v>
          </cell>
          <cell r="AM707">
            <v>0</v>
          </cell>
          <cell r="AN707">
            <v>0</v>
          </cell>
          <cell r="AO707">
            <v>12</v>
          </cell>
          <cell r="AP707">
            <v>0</v>
          </cell>
          <cell r="AQ707">
            <v>0</v>
          </cell>
          <cell r="AR707">
            <v>0</v>
          </cell>
          <cell r="AS707">
            <v>0</v>
          </cell>
          <cell r="AT707">
            <v>0.48</v>
          </cell>
          <cell r="AU707">
            <v>4.4800000000000004</v>
          </cell>
          <cell r="AV707">
            <v>70</v>
          </cell>
          <cell r="AW707">
            <v>0</v>
          </cell>
          <cell r="AX707">
            <v>0</v>
          </cell>
        </row>
        <row r="708">
          <cell r="F708">
            <v>1760</v>
          </cell>
          <cell r="G708" t="str">
            <v>51010000198665</v>
          </cell>
          <cell r="H708" t="str">
            <v>Trường THPT Chuyên</v>
          </cell>
          <cell r="I708" t="str">
            <v>Tổ Sử, Địa, GDCD</v>
          </cell>
          <cell r="J708" t="str">
            <v>Nữ</v>
          </cell>
          <cell r="K708">
            <v>1973</v>
          </cell>
          <cell r="L708">
            <v>26829</v>
          </cell>
          <cell r="M708">
            <v>49</v>
          </cell>
          <cell r="N708" t="str">
            <v>Kinh</v>
          </cell>
          <cell r="O708">
            <v>36923</v>
          </cell>
          <cell r="P708">
            <v>34943</v>
          </cell>
          <cell r="Q708" t="str">
            <v>Phòng Giáo dục Quỳ Hợp-Nghệ An</v>
          </cell>
          <cell r="R708" t="str">
            <v>BC</v>
          </cell>
          <cell r="S708">
            <v>0</v>
          </cell>
          <cell r="T708">
            <v>0</v>
          </cell>
          <cell r="U708">
            <v>0</v>
          </cell>
          <cell r="V708" t="str">
            <v>V.07.05.14</v>
          </cell>
          <cell r="W708" t="str">
            <v>Giáo viên THPT (hạng II)</v>
          </cell>
          <cell r="X708">
            <v>0</v>
          </cell>
          <cell r="Y708">
            <v>0</v>
          </cell>
          <cell r="Z708">
            <v>0</v>
          </cell>
          <cell r="AA708">
            <v>4</v>
          </cell>
          <cell r="AB708">
            <v>0</v>
          </cell>
          <cell r="AC708">
            <v>5.0199999999999996</v>
          </cell>
          <cell r="AD708">
            <v>0</v>
          </cell>
          <cell r="AE708">
            <v>0</v>
          </cell>
          <cell r="AF708">
            <v>0</v>
          </cell>
          <cell r="AG708">
            <v>0</v>
          </cell>
          <cell r="AH708" t="e">
            <v>#VALUE!</v>
          </cell>
          <cell r="AI708">
            <v>0</v>
          </cell>
          <cell r="AJ708">
            <v>0</v>
          </cell>
          <cell r="AK708">
            <v>0</v>
          </cell>
          <cell r="AL708">
            <v>0</v>
          </cell>
          <cell r="AM708">
            <v>0</v>
          </cell>
          <cell r="AN708">
            <v>0</v>
          </cell>
          <cell r="AO708">
            <v>26</v>
          </cell>
          <cell r="AP708">
            <v>0</v>
          </cell>
          <cell r="AQ708">
            <v>0</v>
          </cell>
          <cell r="AR708">
            <v>0</v>
          </cell>
          <cell r="AS708">
            <v>0</v>
          </cell>
          <cell r="AT708">
            <v>1.3051999999999999</v>
          </cell>
          <cell r="AU708">
            <v>6.3251999999999997</v>
          </cell>
          <cell r="AV708">
            <v>70</v>
          </cell>
          <cell r="AW708">
            <v>0</v>
          </cell>
          <cell r="AX708">
            <v>0</v>
          </cell>
        </row>
        <row r="709">
          <cell r="F709">
            <v>1805</v>
          </cell>
          <cell r="G709" t="str">
            <v>51010000198762</v>
          </cell>
          <cell r="H709" t="str">
            <v>Trường THPT Chuyên</v>
          </cell>
          <cell r="I709" t="str">
            <v>Tổ Sử, Địa, GDCD</v>
          </cell>
          <cell r="J709" t="str">
            <v>Nữ</v>
          </cell>
          <cell r="K709">
            <v>1983</v>
          </cell>
          <cell r="L709">
            <v>30411</v>
          </cell>
          <cell r="M709">
            <v>39</v>
          </cell>
          <cell r="N709" t="str">
            <v>Kinh</v>
          </cell>
          <cell r="O709">
            <v>39173</v>
          </cell>
          <cell r="P709">
            <v>39692</v>
          </cell>
          <cell r="Q709" t="str">
            <v>Trường Đại học Vinh</v>
          </cell>
          <cell r="R709" t="str">
            <v>BC</v>
          </cell>
          <cell r="S709">
            <v>0</v>
          </cell>
          <cell r="T709">
            <v>0</v>
          </cell>
          <cell r="U709">
            <v>0</v>
          </cell>
          <cell r="V709" t="str">
            <v>V.07.05.14</v>
          </cell>
          <cell r="W709" t="str">
            <v>Giáo viên THPT (hạng II)</v>
          </cell>
          <cell r="X709">
            <v>0</v>
          </cell>
          <cell r="Y709" t="str">
            <v>Chủ nhiệm lớp</v>
          </cell>
          <cell r="Z709">
            <v>0</v>
          </cell>
          <cell r="AA709">
            <v>4</v>
          </cell>
          <cell r="AB709">
            <v>0</v>
          </cell>
          <cell r="AC709">
            <v>4</v>
          </cell>
          <cell r="AD709">
            <v>0</v>
          </cell>
          <cell r="AE709">
            <v>0</v>
          </cell>
          <cell r="AF709">
            <v>0</v>
          </cell>
          <cell r="AG709">
            <v>0</v>
          </cell>
          <cell r="AH709" t="e">
            <v>#VALUE!</v>
          </cell>
          <cell r="AI709">
            <v>0</v>
          </cell>
          <cell r="AJ709">
            <v>0</v>
          </cell>
          <cell r="AK709">
            <v>0</v>
          </cell>
          <cell r="AL709">
            <v>0</v>
          </cell>
          <cell r="AM709">
            <v>0</v>
          </cell>
          <cell r="AN709">
            <v>0</v>
          </cell>
          <cell r="AO709">
            <v>11</v>
          </cell>
          <cell r="AP709">
            <v>0</v>
          </cell>
          <cell r="AQ709">
            <v>0</v>
          </cell>
          <cell r="AR709">
            <v>0</v>
          </cell>
          <cell r="AS709">
            <v>0</v>
          </cell>
          <cell r="AT709">
            <v>0.44</v>
          </cell>
          <cell r="AU709">
            <v>4.4400000000000004</v>
          </cell>
          <cell r="AV709">
            <v>70</v>
          </cell>
          <cell r="AW709">
            <v>0</v>
          </cell>
          <cell r="AX709">
            <v>0</v>
          </cell>
        </row>
        <row r="710">
          <cell r="F710">
            <v>1800</v>
          </cell>
          <cell r="G710" t="str">
            <v>51010000192384</v>
          </cell>
          <cell r="H710" t="str">
            <v>Trường THPT Chuyên</v>
          </cell>
          <cell r="I710" t="str">
            <v>Tổ Sử, Địa, GDCD</v>
          </cell>
          <cell r="J710" t="str">
            <v>Nữ</v>
          </cell>
          <cell r="K710">
            <v>1979</v>
          </cell>
          <cell r="L710">
            <v>28894</v>
          </cell>
          <cell r="M710">
            <v>43</v>
          </cell>
          <cell r="N710" t="str">
            <v>Kinh</v>
          </cell>
          <cell r="O710">
            <v>37988</v>
          </cell>
          <cell r="P710">
            <v>38587</v>
          </cell>
          <cell r="Q710" t="str">
            <v>Trường Đại học Vinh</v>
          </cell>
          <cell r="R710" t="str">
            <v>BC</v>
          </cell>
          <cell r="S710">
            <v>0</v>
          </cell>
          <cell r="T710">
            <v>0</v>
          </cell>
          <cell r="U710">
            <v>0</v>
          </cell>
          <cell r="V710" t="str">
            <v>V.07.05.14</v>
          </cell>
          <cell r="W710" t="str">
            <v>Giáo viên THPT (hạng II)</v>
          </cell>
          <cell r="X710">
            <v>0</v>
          </cell>
          <cell r="Y710" t="str">
            <v>Chủ nhiệm lớp</v>
          </cell>
          <cell r="Z710" t="str">
            <v>Phó CT CĐ BP</v>
          </cell>
          <cell r="AA710">
            <v>4</v>
          </cell>
          <cell r="AB710">
            <v>0</v>
          </cell>
          <cell r="AC710">
            <v>4</v>
          </cell>
          <cell r="AD710">
            <v>4.34</v>
          </cell>
          <cell r="AE710" t="str">
            <v>1679/QĐ-ĐHV</v>
          </cell>
          <cell r="AF710">
            <v>44682</v>
          </cell>
          <cell r="AG710">
            <v>44682</v>
          </cell>
          <cell r="AH710" t="e">
            <v>#VALUE!</v>
          </cell>
          <cell r="AI710">
            <v>0</v>
          </cell>
          <cell r="AJ710">
            <v>0</v>
          </cell>
          <cell r="AK710">
            <v>0</v>
          </cell>
          <cell r="AL710">
            <v>0</v>
          </cell>
          <cell r="AM710">
            <v>0</v>
          </cell>
          <cell r="AN710">
            <v>0</v>
          </cell>
          <cell r="AO710">
            <v>16</v>
          </cell>
          <cell r="AP710">
            <v>0</v>
          </cell>
          <cell r="AQ710">
            <v>0</v>
          </cell>
          <cell r="AR710">
            <v>0</v>
          </cell>
          <cell r="AS710">
            <v>0</v>
          </cell>
          <cell r="AT710">
            <v>0.64</v>
          </cell>
          <cell r="AU710">
            <v>4.6399999999999997</v>
          </cell>
          <cell r="AV710">
            <v>70</v>
          </cell>
          <cell r="AW710">
            <v>0</v>
          </cell>
          <cell r="AX710">
            <v>0</v>
          </cell>
        </row>
        <row r="711">
          <cell r="F711">
            <v>2362</v>
          </cell>
          <cell r="G711" t="str">
            <v>51010000647273</v>
          </cell>
          <cell r="H711" t="str">
            <v>Trường THPT Chuyên</v>
          </cell>
          <cell r="I711" t="str">
            <v>Tổ Sử, Địa, GDCD</v>
          </cell>
          <cell r="J711" t="str">
            <v>Nữ</v>
          </cell>
          <cell r="K711">
            <v>1977</v>
          </cell>
          <cell r="L711">
            <v>28185</v>
          </cell>
          <cell r="M711">
            <v>45</v>
          </cell>
          <cell r="N711" t="str">
            <v>Kinh</v>
          </cell>
          <cell r="O711">
            <v>42095</v>
          </cell>
          <cell r="P711">
            <v>0</v>
          </cell>
          <cell r="Q711">
            <v>0</v>
          </cell>
          <cell r="R711" t="str">
            <v>BC</v>
          </cell>
          <cell r="S711">
            <v>0</v>
          </cell>
          <cell r="T711">
            <v>0</v>
          </cell>
          <cell r="U711">
            <v>0</v>
          </cell>
          <cell r="V711" t="str">
            <v>V.07.05.14</v>
          </cell>
          <cell r="W711" t="str">
            <v>Giáo viên THPT (hạng II)</v>
          </cell>
          <cell r="X711">
            <v>0</v>
          </cell>
          <cell r="Y711">
            <v>0</v>
          </cell>
          <cell r="Z711">
            <v>0</v>
          </cell>
          <cell r="AA711">
            <v>4</v>
          </cell>
          <cell r="AB711">
            <v>0</v>
          </cell>
          <cell r="AC711">
            <v>4.34</v>
          </cell>
          <cell r="AD711">
            <v>0</v>
          </cell>
          <cell r="AE711">
            <v>0</v>
          </cell>
          <cell r="AF711">
            <v>0</v>
          </cell>
          <cell r="AG711">
            <v>0</v>
          </cell>
          <cell r="AH711" t="e">
            <v>#VALUE!</v>
          </cell>
          <cell r="AI711">
            <v>0</v>
          </cell>
          <cell r="AJ711">
            <v>0</v>
          </cell>
          <cell r="AK711">
            <v>0</v>
          </cell>
          <cell r="AL711">
            <v>0</v>
          </cell>
          <cell r="AM711">
            <v>0</v>
          </cell>
          <cell r="AN711">
            <v>0</v>
          </cell>
          <cell r="AO711">
            <v>18</v>
          </cell>
          <cell r="AP711">
            <v>0</v>
          </cell>
          <cell r="AQ711">
            <v>0</v>
          </cell>
          <cell r="AR711">
            <v>0</v>
          </cell>
          <cell r="AS711">
            <v>0</v>
          </cell>
          <cell r="AT711">
            <v>0.78120000000000001</v>
          </cell>
          <cell r="AU711">
            <v>5.1212</v>
          </cell>
          <cell r="AV711">
            <v>70</v>
          </cell>
          <cell r="AW711">
            <v>0</v>
          </cell>
          <cell r="AX711">
            <v>0</v>
          </cell>
        </row>
        <row r="712">
          <cell r="F712">
            <v>1758</v>
          </cell>
          <cell r="G712" t="str">
            <v>51010000191141</v>
          </cell>
          <cell r="H712" t="str">
            <v>Trường THPT Chuyên</v>
          </cell>
          <cell r="I712" t="str">
            <v>Tổ Sử, Địa, GDCD</v>
          </cell>
          <cell r="J712" t="str">
            <v>Nữ</v>
          </cell>
          <cell r="K712">
            <v>1971</v>
          </cell>
          <cell r="L712">
            <v>25937</v>
          </cell>
          <cell r="M712">
            <v>51</v>
          </cell>
          <cell r="N712" t="str">
            <v>Kinh</v>
          </cell>
          <cell r="O712">
            <v>36923</v>
          </cell>
          <cell r="P712">
            <v>34973</v>
          </cell>
          <cell r="Q712" t="str">
            <v>Phòng Giáo dục TP.Vinh-Nghệ An</v>
          </cell>
          <cell r="R712" t="str">
            <v>BC</v>
          </cell>
          <cell r="S712">
            <v>0</v>
          </cell>
          <cell r="T712">
            <v>0</v>
          </cell>
          <cell r="U712">
            <v>0</v>
          </cell>
          <cell r="V712" t="str">
            <v>V.07.05.14</v>
          </cell>
          <cell r="W712" t="str">
            <v>Giáo viên THPT (hạng II)</v>
          </cell>
          <cell r="X712">
            <v>0</v>
          </cell>
          <cell r="Y712" t="str">
            <v>Chủ nhiệm lớp</v>
          </cell>
          <cell r="Z712">
            <v>0</v>
          </cell>
          <cell r="AA712">
            <v>4</v>
          </cell>
          <cell r="AB712">
            <v>0</v>
          </cell>
          <cell r="AC712">
            <v>4.68</v>
          </cell>
          <cell r="AD712">
            <v>0</v>
          </cell>
          <cell r="AE712">
            <v>0</v>
          </cell>
          <cell r="AF712">
            <v>0</v>
          </cell>
          <cell r="AG712">
            <v>0</v>
          </cell>
          <cell r="AH712" t="e">
            <v>#VALUE!</v>
          </cell>
          <cell r="AI712">
            <v>0</v>
          </cell>
          <cell r="AJ712">
            <v>0</v>
          </cell>
          <cell r="AK712">
            <v>0</v>
          </cell>
          <cell r="AL712">
            <v>0</v>
          </cell>
          <cell r="AM712">
            <v>0</v>
          </cell>
          <cell r="AN712">
            <v>0</v>
          </cell>
          <cell r="AO712">
            <v>24</v>
          </cell>
          <cell r="AP712">
            <v>0</v>
          </cell>
          <cell r="AQ712">
            <v>0</v>
          </cell>
          <cell r="AR712">
            <v>0</v>
          </cell>
          <cell r="AS712">
            <v>0</v>
          </cell>
          <cell r="AT712">
            <v>1.1232</v>
          </cell>
          <cell r="AU712">
            <v>5.8031999999999995</v>
          </cell>
          <cell r="AV712">
            <v>70</v>
          </cell>
          <cell r="AW712">
            <v>0</v>
          </cell>
          <cell r="AX712">
            <v>0</v>
          </cell>
        </row>
        <row r="713">
          <cell r="F713">
            <v>1798</v>
          </cell>
          <cell r="G713" t="str">
            <v>51010000198753</v>
          </cell>
          <cell r="H713" t="str">
            <v>Trường THPT Chuyên</v>
          </cell>
          <cell r="I713" t="str">
            <v>Tổ Sử, Địa, GDCD</v>
          </cell>
          <cell r="J713" t="str">
            <v>Nữ</v>
          </cell>
          <cell r="K713">
            <v>1976</v>
          </cell>
          <cell r="L713">
            <v>27922</v>
          </cell>
          <cell r="M713">
            <v>46</v>
          </cell>
          <cell r="N713" t="str">
            <v>Kinh</v>
          </cell>
          <cell r="O713">
            <v>39158</v>
          </cell>
          <cell r="P713">
            <v>36408</v>
          </cell>
          <cell r="Q713" t="str">
            <v>Sở Giáo dục Nghệ An</v>
          </cell>
          <cell r="R713" t="str">
            <v>BC</v>
          </cell>
          <cell r="S713">
            <v>0</v>
          </cell>
          <cell r="T713">
            <v>0</v>
          </cell>
          <cell r="U713">
            <v>0</v>
          </cell>
          <cell r="V713" t="str">
            <v>V.07.05.14</v>
          </cell>
          <cell r="W713" t="str">
            <v>Giáo viên THPT (hạng II)</v>
          </cell>
          <cell r="X713">
            <v>0</v>
          </cell>
          <cell r="Y713" t="str">
            <v>Chủ nhiệm lớp</v>
          </cell>
          <cell r="Z713">
            <v>0</v>
          </cell>
          <cell r="AA713">
            <v>4</v>
          </cell>
          <cell r="AB713">
            <v>0</v>
          </cell>
          <cell r="AC713">
            <v>4.68</v>
          </cell>
          <cell r="AD713">
            <v>0</v>
          </cell>
          <cell r="AE713">
            <v>0</v>
          </cell>
          <cell r="AF713">
            <v>0</v>
          </cell>
          <cell r="AG713">
            <v>0</v>
          </cell>
          <cell r="AH713" t="e">
            <v>#VALUE!</v>
          </cell>
          <cell r="AI713">
            <v>0</v>
          </cell>
          <cell r="AJ713">
            <v>0</v>
          </cell>
          <cell r="AK713">
            <v>0</v>
          </cell>
          <cell r="AL713">
            <v>0</v>
          </cell>
          <cell r="AM713">
            <v>0</v>
          </cell>
          <cell r="AN713">
            <v>0</v>
          </cell>
          <cell r="AO713">
            <v>20</v>
          </cell>
          <cell r="AP713">
            <v>0</v>
          </cell>
          <cell r="AQ713">
            <v>0</v>
          </cell>
          <cell r="AR713">
            <v>0</v>
          </cell>
          <cell r="AS713">
            <v>0</v>
          </cell>
          <cell r="AT713">
            <v>0.93599999999999994</v>
          </cell>
          <cell r="AU713">
            <v>5.6159999999999997</v>
          </cell>
          <cell r="AV713">
            <v>70</v>
          </cell>
          <cell r="AW713">
            <v>0</v>
          </cell>
          <cell r="AX713">
            <v>0</v>
          </cell>
        </row>
        <row r="714">
          <cell r="F714">
            <v>2527</v>
          </cell>
          <cell r="G714" t="str">
            <v>51010001110103</v>
          </cell>
          <cell r="H714" t="str">
            <v>Trường THPT Chuyên</v>
          </cell>
          <cell r="I714" t="str">
            <v>Tổ Toán-Tin</v>
          </cell>
          <cell r="J714" t="str">
            <v>Nữ</v>
          </cell>
          <cell r="K714">
            <v>1985</v>
          </cell>
          <cell r="L714">
            <v>31051</v>
          </cell>
          <cell r="M714">
            <v>37</v>
          </cell>
          <cell r="N714" t="str">
            <v>Kinh</v>
          </cell>
          <cell r="O714">
            <v>42979</v>
          </cell>
          <cell r="P714">
            <v>43966</v>
          </cell>
          <cell r="Q714" t="str">
            <v>Trường Đại học Vinh</v>
          </cell>
          <cell r="R714" t="str">
            <v>BC</v>
          </cell>
          <cell r="S714">
            <v>0</v>
          </cell>
          <cell r="T714">
            <v>0</v>
          </cell>
          <cell r="U714">
            <v>0</v>
          </cell>
          <cell r="V714" t="str">
            <v>V.07.05.15</v>
          </cell>
          <cell r="W714" t="str">
            <v>Giáo viên THPT (hạng III)</v>
          </cell>
          <cell r="X714">
            <v>0</v>
          </cell>
          <cell r="Y714" t="str">
            <v>Chủ nhiệm lớp</v>
          </cell>
          <cell r="Z714">
            <v>0</v>
          </cell>
          <cell r="AA714">
            <v>4</v>
          </cell>
          <cell r="AB714">
            <v>0</v>
          </cell>
          <cell r="AC714">
            <v>2.67</v>
          </cell>
          <cell r="AD714">
            <v>0</v>
          </cell>
          <cell r="AE714">
            <v>0</v>
          </cell>
          <cell r="AF714">
            <v>0</v>
          </cell>
          <cell r="AG714">
            <v>0</v>
          </cell>
          <cell r="AH714" t="e">
            <v>#VALUE!</v>
          </cell>
          <cell r="AI714">
            <v>0</v>
          </cell>
          <cell r="AJ714">
            <v>0</v>
          </cell>
          <cell r="AK714">
            <v>0</v>
          </cell>
          <cell r="AL714">
            <v>0</v>
          </cell>
          <cell r="AM714">
            <v>0</v>
          </cell>
          <cell r="AN714">
            <v>0</v>
          </cell>
          <cell r="AO714">
            <v>0</v>
          </cell>
          <cell r="AP714">
            <v>0</v>
          </cell>
          <cell r="AQ714">
            <v>0</v>
          </cell>
          <cell r="AR714">
            <v>0</v>
          </cell>
          <cell r="AS714">
            <v>0</v>
          </cell>
          <cell r="AT714">
            <v>0</v>
          </cell>
          <cell r="AU714">
            <v>2.67</v>
          </cell>
          <cell r="AV714">
            <v>70</v>
          </cell>
          <cell r="AW714">
            <v>0</v>
          </cell>
          <cell r="AX714">
            <v>0</v>
          </cell>
        </row>
        <row r="715">
          <cell r="F715">
            <v>1792</v>
          </cell>
          <cell r="G715" t="str">
            <v>51010000198629</v>
          </cell>
          <cell r="H715" t="str">
            <v>Trường THPT Chuyên</v>
          </cell>
          <cell r="I715" t="str">
            <v>Tổ Toán-Tin</v>
          </cell>
          <cell r="J715" t="str">
            <v>Nam</v>
          </cell>
          <cell r="K715">
            <v>1983</v>
          </cell>
          <cell r="L715">
            <v>30480</v>
          </cell>
          <cell r="M715">
            <v>39</v>
          </cell>
          <cell r="N715" t="str">
            <v>Kinh</v>
          </cell>
          <cell r="O715">
            <v>38600</v>
          </cell>
          <cell r="P715">
            <v>39692</v>
          </cell>
          <cell r="Q715" t="str">
            <v>Trường Đại học Vinh</v>
          </cell>
          <cell r="R715" t="str">
            <v>BC</v>
          </cell>
          <cell r="S715">
            <v>0</v>
          </cell>
          <cell r="T715">
            <v>0</v>
          </cell>
          <cell r="U715">
            <v>0</v>
          </cell>
          <cell r="V715" t="str">
            <v>V.07.05.14</v>
          </cell>
          <cell r="W715" t="str">
            <v>Giáo viên THPT (hạng II)</v>
          </cell>
          <cell r="X715">
            <v>0</v>
          </cell>
          <cell r="Y715" t="str">
            <v>Chủ nhiệm lớp</v>
          </cell>
          <cell r="Z715">
            <v>0</v>
          </cell>
          <cell r="AA715">
            <v>4</v>
          </cell>
          <cell r="AB715">
            <v>0</v>
          </cell>
          <cell r="AC715">
            <v>4.34</v>
          </cell>
          <cell r="AD715">
            <v>0</v>
          </cell>
          <cell r="AE715">
            <v>0</v>
          </cell>
          <cell r="AF715">
            <v>0</v>
          </cell>
          <cell r="AG715">
            <v>0</v>
          </cell>
          <cell r="AH715" t="e">
            <v>#VALUE!</v>
          </cell>
          <cell r="AI715">
            <v>0</v>
          </cell>
          <cell r="AJ715">
            <v>0</v>
          </cell>
          <cell r="AK715">
            <v>0</v>
          </cell>
          <cell r="AL715">
            <v>0</v>
          </cell>
          <cell r="AM715">
            <v>0</v>
          </cell>
          <cell r="AN715">
            <v>0</v>
          </cell>
          <cell r="AO715">
            <v>14</v>
          </cell>
          <cell r="AP715">
            <v>15</v>
          </cell>
          <cell r="AQ715" t="str">
            <v>1678/QĐ-ĐHV</v>
          </cell>
          <cell r="AR715">
            <v>44652</v>
          </cell>
          <cell r="AS715">
            <v>44652</v>
          </cell>
          <cell r="AT715">
            <v>0.60760000000000003</v>
          </cell>
          <cell r="AU715">
            <v>4.9475999999999996</v>
          </cell>
          <cell r="AV715">
            <v>70</v>
          </cell>
          <cell r="AW715">
            <v>0</v>
          </cell>
          <cell r="AX715">
            <v>0</v>
          </cell>
        </row>
        <row r="716">
          <cell r="F716">
            <v>1793</v>
          </cell>
          <cell r="G716" t="str">
            <v>51010000200144</v>
          </cell>
          <cell r="H716" t="str">
            <v>Trường THPT Chuyên</v>
          </cell>
          <cell r="I716" t="str">
            <v>Tổ Toán-Tin</v>
          </cell>
          <cell r="J716" t="str">
            <v>Nam</v>
          </cell>
          <cell r="K716">
            <v>1984</v>
          </cell>
          <cell r="L716">
            <v>30968</v>
          </cell>
          <cell r="M716">
            <v>38</v>
          </cell>
          <cell r="N716" t="str">
            <v>Kinh</v>
          </cell>
          <cell r="O716">
            <v>39755</v>
          </cell>
          <cell r="P716">
            <v>40360</v>
          </cell>
          <cell r="Q716" t="str">
            <v>Trường Đại học Vinh</v>
          </cell>
          <cell r="R716" t="str">
            <v>BC</v>
          </cell>
          <cell r="S716">
            <v>0</v>
          </cell>
          <cell r="T716">
            <v>0</v>
          </cell>
          <cell r="U716">
            <v>0</v>
          </cell>
          <cell r="V716" t="str">
            <v>V.07.05.14</v>
          </cell>
          <cell r="W716" t="str">
            <v>Giáo viên THPT (hạng II)</v>
          </cell>
          <cell r="X716">
            <v>0</v>
          </cell>
          <cell r="Y716" t="str">
            <v>Chủ nhiệm lớp</v>
          </cell>
          <cell r="Z716">
            <v>0</v>
          </cell>
          <cell r="AA716">
            <v>4</v>
          </cell>
          <cell r="AB716">
            <v>0</v>
          </cell>
          <cell r="AC716">
            <v>4</v>
          </cell>
          <cell r="AD716">
            <v>0</v>
          </cell>
          <cell r="AE716">
            <v>0</v>
          </cell>
          <cell r="AF716">
            <v>0</v>
          </cell>
          <cell r="AG716">
            <v>0</v>
          </cell>
          <cell r="AH716" t="e">
            <v>#VALUE!</v>
          </cell>
          <cell r="AI716">
            <v>0</v>
          </cell>
          <cell r="AJ716">
            <v>0</v>
          </cell>
          <cell r="AK716">
            <v>0</v>
          </cell>
          <cell r="AL716">
            <v>0</v>
          </cell>
          <cell r="AM716">
            <v>0</v>
          </cell>
          <cell r="AN716">
            <v>0</v>
          </cell>
          <cell r="AO716">
            <v>12</v>
          </cell>
          <cell r="AP716">
            <v>0</v>
          </cell>
          <cell r="AQ716">
            <v>0</v>
          </cell>
          <cell r="AR716">
            <v>0</v>
          </cell>
          <cell r="AS716">
            <v>0</v>
          </cell>
          <cell r="AT716">
            <v>0.48</v>
          </cell>
          <cell r="AU716">
            <v>4.4800000000000004</v>
          </cell>
          <cell r="AV716">
            <v>70</v>
          </cell>
          <cell r="AW716">
            <v>0</v>
          </cell>
          <cell r="AX716">
            <v>0</v>
          </cell>
        </row>
        <row r="717">
          <cell r="F717">
            <v>1782</v>
          </cell>
          <cell r="G717" t="str">
            <v>51010000192533</v>
          </cell>
          <cell r="H717" t="str">
            <v>Trường THPT Chuyên</v>
          </cell>
          <cell r="I717" t="str">
            <v>Tổ Toán-Tin</v>
          </cell>
          <cell r="J717" t="str">
            <v>Nam</v>
          </cell>
          <cell r="K717">
            <v>1972</v>
          </cell>
          <cell r="L717">
            <v>26653</v>
          </cell>
          <cell r="M717">
            <v>50</v>
          </cell>
          <cell r="N717" t="str">
            <v>Kinh</v>
          </cell>
          <cell r="O717">
            <v>34213</v>
          </cell>
          <cell r="P717">
            <v>34943</v>
          </cell>
          <cell r="Q717" t="str">
            <v>Trường Đại học Sư phạm Vinh</v>
          </cell>
          <cell r="R717" t="str">
            <v>BC</v>
          </cell>
          <cell r="S717">
            <v>0</v>
          </cell>
          <cell r="T717">
            <v>0</v>
          </cell>
          <cell r="U717">
            <v>0</v>
          </cell>
          <cell r="V717" t="str">
            <v>V.07.01.02</v>
          </cell>
          <cell r="W717" t="str">
            <v>Giảng viên chính (hạng II)</v>
          </cell>
          <cell r="X717" t="str">
            <v>Phó Hiệu trưởng trường trực thuộc</v>
          </cell>
          <cell r="Y717">
            <v>0</v>
          </cell>
          <cell r="Z717">
            <v>0</v>
          </cell>
          <cell r="AA717">
            <v>6</v>
          </cell>
          <cell r="AB717">
            <v>0.55000000000000004</v>
          </cell>
          <cell r="AC717">
            <v>6.1</v>
          </cell>
          <cell r="AD717">
            <v>0</v>
          </cell>
          <cell r="AE717">
            <v>0</v>
          </cell>
          <cell r="AF717">
            <v>0</v>
          </cell>
          <cell r="AG717">
            <v>0</v>
          </cell>
          <cell r="AH717" t="e">
            <v>#VALUE!</v>
          </cell>
          <cell r="AI717">
            <v>0</v>
          </cell>
          <cell r="AJ717">
            <v>0</v>
          </cell>
          <cell r="AK717">
            <v>0</v>
          </cell>
          <cell r="AL717">
            <v>0</v>
          </cell>
          <cell r="AM717">
            <v>0</v>
          </cell>
          <cell r="AN717">
            <v>0</v>
          </cell>
          <cell r="AO717">
            <v>26</v>
          </cell>
          <cell r="AP717">
            <v>0</v>
          </cell>
          <cell r="AQ717">
            <v>0</v>
          </cell>
          <cell r="AR717">
            <v>0</v>
          </cell>
          <cell r="AS717">
            <v>0</v>
          </cell>
          <cell r="AT717">
            <v>1.7289999999999999</v>
          </cell>
          <cell r="AU717">
            <v>8.3789999999999996</v>
          </cell>
          <cell r="AV717">
            <v>40</v>
          </cell>
          <cell r="AW717">
            <v>0</v>
          </cell>
          <cell r="AX717">
            <v>0</v>
          </cell>
        </row>
        <row r="718">
          <cell r="F718">
            <v>1781</v>
          </cell>
          <cell r="G718" t="str">
            <v>51010000191336</v>
          </cell>
          <cell r="H718" t="str">
            <v>Trường THPT Chuyên</v>
          </cell>
          <cell r="I718" t="str">
            <v>Tổ Toán-Tin</v>
          </cell>
          <cell r="J718" t="str">
            <v>Nam</v>
          </cell>
          <cell r="K718">
            <v>1972</v>
          </cell>
          <cell r="L718">
            <v>26370</v>
          </cell>
          <cell r="M718">
            <v>50</v>
          </cell>
          <cell r="N718" t="str">
            <v>Kinh</v>
          </cell>
          <cell r="O718">
            <v>37773</v>
          </cell>
          <cell r="P718">
            <v>35674</v>
          </cell>
          <cell r="Q718" t="str">
            <v>Sở Giáo dục-Nghệ An</v>
          </cell>
          <cell r="R718" t="str">
            <v>BC</v>
          </cell>
          <cell r="S718">
            <v>0</v>
          </cell>
          <cell r="T718">
            <v>0</v>
          </cell>
          <cell r="U718">
            <v>0</v>
          </cell>
          <cell r="V718" t="str">
            <v>V.07.05.14</v>
          </cell>
          <cell r="W718" t="str">
            <v>Giáo viên THPT (hạng II)</v>
          </cell>
          <cell r="X718" t="str">
            <v>Phó Hiệu trưởng trường trực thuộc</v>
          </cell>
          <cell r="Y718">
            <v>0</v>
          </cell>
          <cell r="Z718" t="str">
            <v>Phó Bí thư CBCB</v>
          </cell>
          <cell r="AA718">
            <v>6</v>
          </cell>
          <cell r="AB718">
            <v>0.55000000000000004</v>
          </cell>
          <cell r="AC718">
            <v>5.36</v>
          </cell>
          <cell r="AD718">
            <v>0</v>
          </cell>
          <cell r="AE718">
            <v>0</v>
          </cell>
          <cell r="AF718">
            <v>0</v>
          </cell>
          <cell r="AG718">
            <v>0</v>
          </cell>
          <cell r="AH718" t="e">
            <v>#VALUE!</v>
          </cell>
          <cell r="AI718">
            <v>0</v>
          </cell>
          <cell r="AJ718">
            <v>0</v>
          </cell>
          <cell r="AK718">
            <v>0</v>
          </cell>
          <cell r="AL718">
            <v>0</v>
          </cell>
          <cell r="AM718">
            <v>0</v>
          </cell>
          <cell r="AN718">
            <v>0</v>
          </cell>
          <cell r="AO718">
            <v>24</v>
          </cell>
          <cell r="AP718">
            <v>0</v>
          </cell>
          <cell r="AQ718">
            <v>0</v>
          </cell>
          <cell r="AR718">
            <v>0</v>
          </cell>
          <cell r="AS718">
            <v>0</v>
          </cell>
          <cell r="AT718">
            <v>1.4184000000000001</v>
          </cell>
          <cell r="AU718">
            <v>7.3284000000000002</v>
          </cell>
          <cell r="AV718">
            <v>70</v>
          </cell>
          <cell r="AW718">
            <v>0</v>
          </cell>
          <cell r="AX718">
            <v>0</v>
          </cell>
        </row>
        <row r="719">
          <cell r="F719">
            <v>1790</v>
          </cell>
          <cell r="G719" t="str">
            <v>51010000224676</v>
          </cell>
          <cell r="H719" t="str">
            <v>Trường THPT Chuyên</v>
          </cell>
          <cell r="I719" t="str">
            <v>Tổ Toán-Tin</v>
          </cell>
          <cell r="J719" t="str">
            <v>Nam</v>
          </cell>
          <cell r="K719">
            <v>1982</v>
          </cell>
          <cell r="L719">
            <v>30031</v>
          </cell>
          <cell r="M719">
            <v>40</v>
          </cell>
          <cell r="N719" t="str">
            <v>Kinh</v>
          </cell>
          <cell r="O719">
            <v>40391</v>
          </cell>
          <cell r="P719" t="str">
            <v xml:space="preserve">  -   -</v>
          </cell>
          <cell r="Q719" t="str">
            <v xml:space="preserve">Sở giáo dục và đào tạo Hà Tĩnh </v>
          </cell>
          <cell r="R719" t="str">
            <v>BC</v>
          </cell>
          <cell r="S719">
            <v>0</v>
          </cell>
          <cell r="T719">
            <v>0</v>
          </cell>
          <cell r="U719">
            <v>0</v>
          </cell>
          <cell r="V719" t="str">
            <v>V.07.05.15</v>
          </cell>
          <cell r="W719" t="str">
            <v>Giáo viên THPT (hạng III)</v>
          </cell>
          <cell r="X719">
            <v>0</v>
          </cell>
          <cell r="Y719" t="str">
            <v>Chủ nhiệm lớp</v>
          </cell>
          <cell r="Z719">
            <v>0</v>
          </cell>
          <cell r="AA719">
            <v>4</v>
          </cell>
          <cell r="AB719">
            <v>0</v>
          </cell>
          <cell r="AC719">
            <v>3.99</v>
          </cell>
          <cell r="AD719">
            <v>0</v>
          </cell>
          <cell r="AE719">
            <v>0</v>
          </cell>
          <cell r="AF719">
            <v>0</v>
          </cell>
          <cell r="AG719">
            <v>0</v>
          </cell>
          <cell r="AH719" t="e">
            <v>#VALUE!</v>
          </cell>
          <cell r="AI719">
            <v>0</v>
          </cell>
          <cell r="AJ719">
            <v>0</v>
          </cell>
          <cell r="AK719">
            <v>0</v>
          </cell>
          <cell r="AL719">
            <v>0</v>
          </cell>
          <cell r="AM719">
            <v>0</v>
          </cell>
          <cell r="AN719">
            <v>0</v>
          </cell>
          <cell r="AO719">
            <v>13</v>
          </cell>
          <cell r="AP719">
            <v>0</v>
          </cell>
          <cell r="AQ719">
            <v>0</v>
          </cell>
          <cell r="AR719">
            <v>0</v>
          </cell>
          <cell r="AS719">
            <v>0</v>
          </cell>
          <cell r="AT719">
            <v>0.51870000000000005</v>
          </cell>
          <cell r="AU719">
            <v>4.5087000000000002</v>
          </cell>
          <cell r="AV719">
            <v>70</v>
          </cell>
          <cell r="AW719">
            <v>0</v>
          </cell>
          <cell r="AX719">
            <v>0</v>
          </cell>
        </row>
        <row r="720">
          <cell r="F720">
            <v>1788</v>
          </cell>
          <cell r="G720" t="str">
            <v>51010000200409</v>
          </cell>
          <cell r="H720" t="str">
            <v>Trường THPT Chuyên</v>
          </cell>
          <cell r="I720" t="str">
            <v>Tổ Toán-Tin</v>
          </cell>
          <cell r="J720" t="str">
            <v>Nam</v>
          </cell>
          <cell r="K720">
            <v>1981</v>
          </cell>
          <cell r="L720">
            <v>29724</v>
          </cell>
          <cell r="M720">
            <v>41</v>
          </cell>
          <cell r="N720" t="str">
            <v>Kinh</v>
          </cell>
          <cell r="O720">
            <v>39173</v>
          </cell>
          <cell r="P720">
            <v>39692</v>
          </cell>
          <cell r="Q720" t="str">
            <v>Trường Đại học Vinh</v>
          </cell>
          <cell r="R720" t="str">
            <v>BC</v>
          </cell>
          <cell r="S720">
            <v>0</v>
          </cell>
          <cell r="T720">
            <v>0</v>
          </cell>
          <cell r="U720">
            <v>0</v>
          </cell>
          <cell r="V720" t="str">
            <v>V.07.05.14</v>
          </cell>
          <cell r="W720" t="str">
            <v>Giáo viên THPT (hạng II)</v>
          </cell>
          <cell r="X720">
            <v>0</v>
          </cell>
          <cell r="Y720" t="str">
            <v>Tổ phó</v>
          </cell>
          <cell r="Z720">
            <v>0</v>
          </cell>
          <cell r="AA720">
            <v>4.5</v>
          </cell>
          <cell r="AB720">
            <v>0.15</v>
          </cell>
          <cell r="AC720">
            <v>4.34</v>
          </cell>
          <cell r="AD720">
            <v>0</v>
          </cell>
          <cell r="AE720">
            <v>0</v>
          </cell>
          <cell r="AF720">
            <v>0</v>
          </cell>
          <cell r="AG720">
            <v>0</v>
          </cell>
          <cell r="AH720" t="e">
            <v>#VALUE!</v>
          </cell>
          <cell r="AI720">
            <v>0</v>
          </cell>
          <cell r="AJ720">
            <v>0</v>
          </cell>
          <cell r="AK720">
            <v>0</v>
          </cell>
          <cell r="AL720">
            <v>0</v>
          </cell>
          <cell r="AM720">
            <v>0</v>
          </cell>
          <cell r="AN720">
            <v>0</v>
          </cell>
          <cell r="AO720">
            <v>11</v>
          </cell>
          <cell r="AP720">
            <v>0</v>
          </cell>
          <cell r="AQ720">
            <v>0</v>
          </cell>
          <cell r="AR720">
            <v>0</v>
          </cell>
          <cell r="AS720">
            <v>0</v>
          </cell>
          <cell r="AT720">
            <v>0.49390000000000001</v>
          </cell>
          <cell r="AU720">
            <v>4.9839000000000002</v>
          </cell>
          <cell r="AV720">
            <v>70</v>
          </cell>
          <cell r="AW720">
            <v>0</v>
          </cell>
          <cell r="AX720">
            <v>0</v>
          </cell>
        </row>
        <row r="721">
          <cell r="F721">
            <v>1777</v>
          </cell>
          <cell r="G721" t="str">
            <v>51010000192667</v>
          </cell>
          <cell r="H721" t="str">
            <v>Trường THPT Chuyên</v>
          </cell>
          <cell r="I721" t="str">
            <v>Tổ Toán-Tin</v>
          </cell>
          <cell r="J721" t="str">
            <v>Nam</v>
          </cell>
          <cell r="K721">
            <v>1970</v>
          </cell>
          <cell r="L721">
            <v>25590</v>
          </cell>
          <cell r="M721">
            <v>52</v>
          </cell>
          <cell r="N721" t="str">
            <v>Kinh</v>
          </cell>
          <cell r="O721">
            <v>35309</v>
          </cell>
          <cell r="P721">
            <v>35309</v>
          </cell>
          <cell r="Q721" t="str">
            <v>Trường Đại học Sư phạm Vinh</v>
          </cell>
          <cell r="R721" t="str">
            <v>BC</v>
          </cell>
          <cell r="S721">
            <v>0</v>
          </cell>
          <cell r="T721">
            <v>0</v>
          </cell>
          <cell r="U721">
            <v>0</v>
          </cell>
          <cell r="V721" t="str">
            <v>V.07.05.15</v>
          </cell>
          <cell r="W721" t="str">
            <v>Giáo viên THPT (hạng III)</v>
          </cell>
          <cell r="X721">
            <v>0</v>
          </cell>
          <cell r="Y721">
            <v>0</v>
          </cell>
          <cell r="Z721" t="str">
            <v>CT CĐ BP</v>
          </cell>
          <cell r="AA721">
            <v>5</v>
          </cell>
          <cell r="AB721">
            <v>0</v>
          </cell>
          <cell r="AC721">
            <v>4.9800000000000004</v>
          </cell>
          <cell r="AD721">
            <v>0</v>
          </cell>
          <cell r="AE721">
            <v>0</v>
          </cell>
          <cell r="AF721">
            <v>0</v>
          </cell>
          <cell r="AG721">
            <v>0</v>
          </cell>
          <cell r="AH721" t="e">
            <v>#VALUE!</v>
          </cell>
          <cell r="AI721">
            <v>0</v>
          </cell>
          <cell r="AJ721">
            <v>0</v>
          </cell>
          <cell r="AK721">
            <v>0</v>
          </cell>
          <cell r="AL721">
            <v>0</v>
          </cell>
          <cell r="AM721">
            <v>0</v>
          </cell>
          <cell r="AN721">
            <v>0</v>
          </cell>
          <cell r="AO721">
            <v>21</v>
          </cell>
          <cell r="AP721">
            <v>0</v>
          </cell>
          <cell r="AQ721">
            <v>0</v>
          </cell>
          <cell r="AR721">
            <v>0</v>
          </cell>
          <cell r="AS721">
            <v>0</v>
          </cell>
          <cell r="AT721">
            <v>1.0458000000000001</v>
          </cell>
          <cell r="AU721">
            <v>6.0258000000000003</v>
          </cell>
          <cell r="AV721">
            <v>70</v>
          </cell>
          <cell r="AW721">
            <v>0</v>
          </cell>
          <cell r="AX721">
            <v>0</v>
          </cell>
        </row>
        <row r="722">
          <cell r="F722">
            <v>1794</v>
          </cell>
          <cell r="G722" t="str">
            <v>51010000261406</v>
          </cell>
          <cell r="H722" t="str">
            <v>Trường THPT Chuyên</v>
          </cell>
          <cell r="I722" t="str">
            <v>Tổ Toán-Tin</v>
          </cell>
          <cell r="J722" t="str">
            <v>Nữ</v>
          </cell>
          <cell r="K722">
            <v>1985</v>
          </cell>
          <cell r="L722">
            <v>31365</v>
          </cell>
          <cell r="M722">
            <v>37</v>
          </cell>
          <cell r="N722" t="str">
            <v>Kinh</v>
          </cell>
          <cell r="O722">
            <v>40634</v>
          </cell>
          <cell r="P722">
            <v>40634</v>
          </cell>
          <cell r="Q722">
            <v>0</v>
          </cell>
          <cell r="R722" t="str">
            <v>BC</v>
          </cell>
          <cell r="S722">
            <v>0</v>
          </cell>
          <cell r="T722">
            <v>0</v>
          </cell>
          <cell r="U722">
            <v>0</v>
          </cell>
          <cell r="V722" t="str">
            <v>V.07.05.15</v>
          </cell>
          <cell r="W722" t="str">
            <v>Giáo viên THPT (hạng III)</v>
          </cell>
          <cell r="X722">
            <v>0</v>
          </cell>
          <cell r="Y722" t="str">
            <v>Chủ nhiệm lớp</v>
          </cell>
          <cell r="Z722">
            <v>0</v>
          </cell>
          <cell r="AA722">
            <v>4</v>
          </cell>
          <cell r="AB722">
            <v>0</v>
          </cell>
          <cell r="AC722">
            <v>3.33</v>
          </cell>
          <cell r="AD722">
            <v>0</v>
          </cell>
          <cell r="AE722">
            <v>0</v>
          </cell>
          <cell r="AF722">
            <v>0</v>
          </cell>
          <cell r="AG722">
            <v>0</v>
          </cell>
          <cell r="AH722" t="e">
            <v>#VALUE!</v>
          </cell>
          <cell r="AI722">
            <v>0</v>
          </cell>
          <cell r="AJ722">
            <v>0</v>
          </cell>
          <cell r="AK722">
            <v>0</v>
          </cell>
          <cell r="AL722">
            <v>0</v>
          </cell>
          <cell r="AM722">
            <v>0</v>
          </cell>
          <cell r="AN722">
            <v>0</v>
          </cell>
          <cell r="AO722">
            <v>9</v>
          </cell>
          <cell r="AP722">
            <v>10</v>
          </cell>
          <cell r="AQ722" t="str">
            <v>1678/QĐ-ĐHV</v>
          </cell>
          <cell r="AR722">
            <v>44652</v>
          </cell>
          <cell r="AS722">
            <v>44652</v>
          </cell>
          <cell r="AT722">
            <v>0.29969999999999997</v>
          </cell>
          <cell r="AU722">
            <v>3.6297000000000001</v>
          </cell>
          <cell r="AV722">
            <v>70</v>
          </cell>
          <cell r="AW722">
            <v>0</v>
          </cell>
          <cell r="AX722">
            <v>0</v>
          </cell>
        </row>
        <row r="723">
          <cell r="F723">
            <v>1786</v>
          </cell>
          <cell r="G723" t="str">
            <v>51010000191637</v>
          </cell>
          <cell r="H723" t="str">
            <v>Trường THPT Chuyên</v>
          </cell>
          <cell r="I723" t="str">
            <v>Tổ Toán-Tin</v>
          </cell>
          <cell r="J723" t="str">
            <v>Nữ</v>
          </cell>
          <cell r="K723">
            <v>1980</v>
          </cell>
          <cell r="L723">
            <v>29548</v>
          </cell>
          <cell r="M723">
            <v>42</v>
          </cell>
          <cell r="N723" t="str">
            <v>Kinh</v>
          </cell>
          <cell r="O723">
            <v>39173</v>
          </cell>
          <cell r="P723">
            <v>39692</v>
          </cell>
          <cell r="Q723" t="str">
            <v>Trường Đại học Vinh</v>
          </cell>
          <cell r="R723" t="str">
            <v>BC</v>
          </cell>
          <cell r="S723">
            <v>0</v>
          </cell>
          <cell r="T723">
            <v>0</v>
          </cell>
          <cell r="U723">
            <v>0</v>
          </cell>
          <cell r="V723" t="str">
            <v>V.07.05.14</v>
          </cell>
          <cell r="W723" t="str">
            <v>Giáo viên THPT (hạng II)</v>
          </cell>
          <cell r="X723">
            <v>0</v>
          </cell>
          <cell r="Y723" t="str">
            <v>Chủ nhiệm lớp</v>
          </cell>
          <cell r="Z723">
            <v>0</v>
          </cell>
          <cell r="AA723">
            <v>4</v>
          </cell>
          <cell r="AB723">
            <v>0</v>
          </cell>
          <cell r="AC723">
            <v>4</v>
          </cell>
          <cell r="AD723">
            <v>0</v>
          </cell>
          <cell r="AE723">
            <v>0</v>
          </cell>
          <cell r="AF723">
            <v>0</v>
          </cell>
          <cell r="AG723">
            <v>0</v>
          </cell>
          <cell r="AH723" t="e">
            <v>#VALUE!</v>
          </cell>
          <cell r="AI723">
            <v>0</v>
          </cell>
          <cell r="AJ723">
            <v>0</v>
          </cell>
          <cell r="AK723">
            <v>0</v>
          </cell>
          <cell r="AL723">
            <v>0</v>
          </cell>
          <cell r="AM723">
            <v>0</v>
          </cell>
          <cell r="AN723">
            <v>0</v>
          </cell>
          <cell r="AO723">
            <v>13</v>
          </cell>
          <cell r="AP723">
            <v>14</v>
          </cell>
          <cell r="AQ723" t="str">
            <v>1678/QĐ-ĐHV</v>
          </cell>
          <cell r="AR723">
            <v>44652</v>
          </cell>
          <cell r="AS723">
            <v>44652</v>
          </cell>
          <cell r="AT723">
            <v>0.52</v>
          </cell>
          <cell r="AU723">
            <v>4.5199999999999996</v>
          </cell>
          <cell r="AV723">
            <v>70</v>
          </cell>
          <cell r="AW723">
            <v>0</v>
          </cell>
          <cell r="AX723">
            <v>0</v>
          </cell>
        </row>
        <row r="724">
          <cell r="F724">
            <v>1784</v>
          </cell>
          <cell r="G724" t="str">
            <v>51010000224816</v>
          </cell>
          <cell r="H724" t="str">
            <v>Trường THPT Chuyên</v>
          </cell>
          <cell r="I724" t="str">
            <v>Tổ Toán-Tin</v>
          </cell>
          <cell r="J724" t="str">
            <v>Nữ</v>
          </cell>
          <cell r="K724">
            <v>1979</v>
          </cell>
          <cell r="L724">
            <v>29128</v>
          </cell>
          <cell r="M724">
            <v>43</v>
          </cell>
          <cell r="N724" t="str">
            <v>Kinh</v>
          </cell>
          <cell r="O724">
            <v>40380</v>
          </cell>
          <cell r="P724" t="str">
            <v xml:space="preserve">  -   -</v>
          </cell>
          <cell r="Q724">
            <v>0</v>
          </cell>
          <cell r="R724" t="str">
            <v>BC</v>
          </cell>
          <cell r="S724">
            <v>0</v>
          </cell>
          <cell r="T724">
            <v>0</v>
          </cell>
          <cell r="U724">
            <v>0</v>
          </cell>
          <cell r="V724" t="str">
            <v>V.07.05.14</v>
          </cell>
          <cell r="W724" t="str">
            <v>Giáo viên THPT (hạng II)</v>
          </cell>
          <cell r="X724">
            <v>0</v>
          </cell>
          <cell r="Y724" t="str">
            <v>Chủ nhiệm lớp</v>
          </cell>
          <cell r="Z724">
            <v>0</v>
          </cell>
          <cell r="AA724">
            <v>4</v>
          </cell>
          <cell r="AB724">
            <v>0</v>
          </cell>
          <cell r="AC724">
            <v>4.34</v>
          </cell>
          <cell r="AD724">
            <v>0</v>
          </cell>
          <cell r="AE724">
            <v>0</v>
          </cell>
          <cell r="AF724">
            <v>0</v>
          </cell>
          <cell r="AG724">
            <v>0</v>
          </cell>
          <cell r="AH724" t="e">
            <v>#VALUE!</v>
          </cell>
          <cell r="AI724">
            <v>0</v>
          </cell>
          <cell r="AJ724">
            <v>0</v>
          </cell>
          <cell r="AK724">
            <v>0</v>
          </cell>
          <cell r="AL724">
            <v>0</v>
          </cell>
          <cell r="AM724">
            <v>0</v>
          </cell>
          <cell r="AN724">
            <v>0</v>
          </cell>
          <cell r="AO724">
            <v>17</v>
          </cell>
          <cell r="AP724">
            <v>0</v>
          </cell>
          <cell r="AQ724">
            <v>0</v>
          </cell>
          <cell r="AR724">
            <v>0</v>
          </cell>
          <cell r="AS724">
            <v>0</v>
          </cell>
          <cell r="AT724">
            <v>0.73780000000000001</v>
          </cell>
          <cell r="AU724">
            <v>5.0777999999999999</v>
          </cell>
          <cell r="AV724">
            <v>70</v>
          </cell>
          <cell r="AW724">
            <v>0</v>
          </cell>
          <cell r="AX724">
            <v>0</v>
          </cell>
        </row>
        <row r="725">
          <cell r="F725">
            <v>1785</v>
          </cell>
          <cell r="G725" t="str">
            <v>51010000198799</v>
          </cell>
          <cell r="H725" t="str">
            <v>Trường THPT Chuyên</v>
          </cell>
          <cell r="I725" t="str">
            <v>Tổ Toán-Tin</v>
          </cell>
          <cell r="J725" t="str">
            <v>Nữ</v>
          </cell>
          <cell r="K725">
            <v>1980</v>
          </cell>
          <cell r="L725">
            <v>29383</v>
          </cell>
          <cell r="M725">
            <v>42</v>
          </cell>
          <cell r="N725" t="str">
            <v>Kinh</v>
          </cell>
          <cell r="O725">
            <v>37544</v>
          </cell>
          <cell r="P725">
            <v>37708</v>
          </cell>
          <cell r="Q725" t="str">
            <v>Trường Đại học Vinh</v>
          </cell>
          <cell r="R725" t="str">
            <v>BC</v>
          </cell>
          <cell r="S725">
            <v>0</v>
          </cell>
          <cell r="T725">
            <v>0</v>
          </cell>
          <cell r="U725">
            <v>0</v>
          </cell>
          <cell r="V725" t="str">
            <v>V.07.05.14</v>
          </cell>
          <cell r="W725" t="str">
            <v>Giáo viên THPT (hạng II)</v>
          </cell>
          <cell r="X725">
            <v>0</v>
          </cell>
          <cell r="Y725" t="str">
            <v>Chủ nhiệm lớp</v>
          </cell>
          <cell r="Z725">
            <v>0</v>
          </cell>
          <cell r="AA725">
            <v>4</v>
          </cell>
          <cell r="AB725">
            <v>0</v>
          </cell>
          <cell r="AC725">
            <v>4.34</v>
          </cell>
          <cell r="AD725">
            <v>0</v>
          </cell>
          <cell r="AE725">
            <v>0</v>
          </cell>
          <cell r="AF725">
            <v>0</v>
          </cell>
          <cell r="AG725">
            <v>0</v>
          </cell>
          <cell r="AH725" t="e">
            <v>#VALUE!</v>
          </cell>
          <cell r="AI725">
            <v>0</v>
          </cell>
          <cell r="AJ725">
            <v>0</v>
          </cell>
          <cell r="AK725">
            <v>0</v>
          </cell>
          <cell r="AL725">
            <v>0</v>
          </cell>
          <cell r="AM725">
            <v>0</v>
          </cell>
          <cell r="AN725">
            <v>0</v>
          </cell>
          <cell r="AO725">
            <v>15</v>
          </cell>
          <cell r="AP725">
            <v>0</v>
          </cell>
          <cell r="AQ725">
            <v>0</v>
          </cell>
          <cell r="AR725">
            <v>0</v>
          </cell>
          <cell r="AS725">
            <v>0</v>
          </cell>
          <cell r="AT725">
            <v>0.65099999999999991</v>
          </cell>
          <cell r="AU725">
            <v>4.9909999999999997</v>
          </cell>
          <cell r="AV725">
            <v>70</v>
          </cell>
          <cell r="AW725">
            <v>0</v>
          </cell>
          <cell r="AX725">
            <v>0</v>
          </cell>
        </row>
        <row r="726">
          <cell r="F726">
            <v>1791</v>
          </cell>
          <cell r="G726" t="str">
            <v>51010000224366</v>
          </cell>
          <cell r="H726" t="str">
            <v>Trường THPT Chuyên</v>
          </cell>
          <cell r="I726" t="str">
            <v>Tổ Toán-Tin</v>
          </cell>
          <cell r="J726" t="str">
            <v>Nam</v>
          </cell>
          <cell r="K726">
            <v>1983</v>
          </cell>
          <cell r="L726">
            <v>30330</v>
          </cell>
          <cell r="M726">
            <v>39</v>
          </cell>
          <cell r="N726" t="str">
            <v>Kinh</v>
          </cell>
          <cell r="O726">
            <v>40392</v>
          </cell>
          <cell r="P726">
            <v>40969</v>
          </cell>
          <cell r="Q726" t="str">
            <v>Trường Đại học Vinh</v>
          </cell>
          <cell r="R726" t="str">
            <v>BC</v>
          </cell>
          <cell r="S726">
            <v>0</v>
          </cell>
          <cell r="T726">
            <v>0</v>
          </cell>
          <cell r="U726">
            <v>0</v>
          </cell>
          <cell r="V726" t="str">
            <v>V.07.05.15</v>
          </cell>
          <cell r="W726" t="str">
            <v>Giáo viên THPT (hạng III)</v>
          </cell>
          <cell r="X726">
            <v>0</v>
          </cell>
          <cell r="Y726">
            <v>0</v>
          </cell>
          <cell r="Z726">
            <v>0</v>
          </cell>
          <cell r="AA726">
            <v>4</v>
          </cell>
          <cell r="AB726">
            <v>0</v>
          </cell>
          <cell r="AC726">
            <v>3.66</v>
          </cell>
          <cell r="AD726">
            <v>0</v>
          </cell>
          <cell r="AE726">
            <v>0</v>
          </cell>
          <cell r="AF726">
            <v>0</v>
          </cell>
          <cell r="AG726">
            <v>0</v>
          </cell>
          <cell r="AH726" t="e">
            <v>#VALUE!</v>
          </cell>
          <cell r="AI726">
            <v>0</v>
          </cell>
          <cell r="AJ726">
            <v>0</v>
          </cell>
          <cell r="AK726">
            <v>0</v>
          </cell>
          <cell r="AL726">
            <v>0</v>
          </cell>
          <cell r="AM726">
            <v>0</v>
          </cell>
          <cell r="AN726">
            <v>0</v>
          </cell>
          <cell r="AO726">
            <v>10</v>
          </cell>
          <cell r="AP726">
            <v>0</v>
          </cell>
          <cell r="AQ726">
            <v>0</v>
          </cell>
          <cell r="AR726">
            <v>0</v>
          </cell>
          <cell r="AS726">
            <v>0</v>
          </cell>
          <cell r="AT726">
            <v>0.36599999999999999</v>
          </cell>
          <cell r="AU726">
            <v>4.0259999999999998</v>
          </cell>
          <cell r="AV726">
            <v>70</v>
          </cell>
          <cell r="AW726">
            <v>0</v>
          </cell>
          <cell r="AX726">
            <v>0</v>
          </cell>
        </row>
        <row r="727">
          <cell r="F727">
            <v>1789</v>
          </cell>
          <cell r="G727" t="str">
            <v>51010000200418</v>
          </cell>
          <cell r="H727" t="str">
            <v>Trường THPT Chuyên</v>
          </cell>
          <cell r="I727" t="str">
            <v>Tổ Toán-Tin</v>
          </cell>
          <cell r="J727" t="str">
            <v>Nam</v>
          </cell>
          <cell r="K727">
            <v>1981</v>
          </cell>
          <cell r="L727">
            <v>29844</v>
          </cell>
          <cell r="M727">
            <v>41</v>
          </cell>
          <cell r="N727" t="str">
            <v>Kinh</v>
          </cell>
          <cell r="O727">
            <v>39755</v>
          </cell>
          <cell r="P727">
            <v>40360</v>
          </cell>
          <cell r="Q727" t="str">
            <v>Trường Đại học Vinh</v>
          </cell>
          <cell r="R727" t="str">
            <v>BC</v>
          </cell>
          <cell r="S727">
            <v>0</v>
          </cell>
          <cell r="T727">
            <v>0</v>
          </cell>
          <cell r="U727">
            <v>0</v>
          </cell>
          <cell r="V727" t="str">
            <v>V.07.05.14</v>
          </cell>
          <cell r="W727" t="str">
            <v>Giáo viên THPT (hạng II)</v>
          </cell>
          <cell r="X727">
            <v>0</v>
          </cell>
          <cell r="Y727" t="str">
            <v>Chủ nhiệm lớp</v>
          </cell>
          <cell r="Z727">
            <v>0</v>
          </cell>
          <cell r="AA727">
            <v>4</v>
          </cell>
          <cell r="AB727">
            <v>0</v>
          </cell>
          <cell r="AC727">
            <v>4</v>
          </cell>
          <cell r="AD727">
            <v>0</v>
          </cell>
          <cell r="AE727">
            <v>0</v>
          </cell>
          <cell r="AF727">
            <v>0</v>
          </cell>
          <cell r="AG727">
            <v>0</v>
          </cell>
          <cell r="AH727" t="e">
            <v>#VALUE!</v>
          </cell>
          <cell r="AI727">
            <v>0</v>
          </cell>
          <cell r="AJ727">
            <v>0</v>
          </cell>
          <cell r="AK727">
            <v>0</v>
          </cell>
          <cell r="AL727">
            <v>0</v>
          </cell>
          <cell r="AM727">
            <v>0</v>
          </cell>
          <cell r="AN727">
            <v>0</v>
          </cell>
          <cell r="AO727">
            <v>12</v>
          </cell>
          <cell r="AP727">
            <v>0</v>
          </cell>
          <cell r="AQ727">
            <v>0</v>
          </cell>
          <cell r="AR727">
            <v>0</v>
          </cell>
          <cell r="AS727">
            <v>0</v>
          </cell>
          <cell r="AT727">
            <v>0.48</v>
          </cell>
          <cell r="AU727">
            <v>4.4800000000000004</v>
          </cell>
          <cell r="AV727">
            <v>70</v>
          </cell>
          <cell r="AW727">
            <v>0</v>
          </cell>
          <cell r="AX727">
            <v>0</v>
          </cell>
        </row>
        <row r="728">
          <cell r="F728">
            <v>1783</v>
          </cell>
          <cell r="G728" t="str">
            <v>51010000192612</v>
          </cell>
          <cell r="H728" t="str">
            <v>Trường THPT Chuyên</v>
          </cell>
          <cell r="I728" t="str">
            <v>Tổ Toán-Tin</v>
          </cell>
          <cell r="J728" t="str">
            <v>Nam</v>
          </cell>
          <cell r="K728">
            <v>1978</v>
          </cell>
          <cell r="L728">
            <v>28772</v>
          </cell>
          <cell r="M728">
            <v>44</v>
          </cell>
          <cell r="N728" t="str">
            <v>Kinh</v>
          </cell>
          <cell r="O728">
            <v>37712</v>
          </cell>
          <cell r="P728" t="str">
            <v xml:space="preserve">  -   -</v>
          </cell>
          <cell r="Q728" t="str">
            <v>Trường Đại học Vinh</v>
          </cell>
          <cell r="R728" t="str">
            <v>BC</v>
          </cell>
          <cell r="S728">
            <v>0</v>
          </cell>
          <cell r="T728">
            <v>0</v>
          </cell>
          <cell r="U728">
            <v>0</v>
          </cell>
          <cell r="V728" t="str">
            <v>V.07.05.15</v>
          </cell>
          <cell r="W728" t="str">
            <v>Giáo viên THPT (hạng III)</v>
          </cell>
          <cell r="X728">
            <v>0</v>
          </cell>
          <cell r="Y728">
            <v>0</v>
          </cell>
          <cell r="Z728">
            <v>0</v>
          </cell>
          <cell r="AA728">
            <v>4</v>
          </cell>
          <cell r="AB728">
            <v>0</v>
          </cell>
          <cell r="AC728">
            <v>4.32</v>
          </cell>
          <cell r="AD728">
            <v>4.6500000000000004</v>
          </cell>
          <cell r="AE728" t="str">
            <v>1679/QĐ-ĐHV</v>
          </cell>
          <cell r="AF728">
            <v>44652</v>
          </cell>
          <cell r="AG728">
            <v>44652</v>
          </cell>
          <cell r="AH728" t="e">
            <v>#VALUE!</v>
          </cell>
          <cell r="AI728">
            <v>0</v>
          </cell>
          <cell r="AJ728">
            <v>0</v>
          </cell>
          <cell r="AK728">
            <v>0</v>
          </cell>
          <cell r="AL728">
            <v>0</v>
          </cell>
          <cell r="AM728">
            <v>0</v>
          </cell>
          <cell r="AN728">
            <v>0</v>
          </cell>
          <cell r="AO728">
            <v>17</v>
          </cell>
          <cell r="AP728">
            <v>18</v>
          </cell>
          <cell r="AQ728" t="str">
            <v>1678/QĐ-ĐHV</v>
          </cell>
          <cell r="AR728">
            <v>44652</v>
          </cell>
          <cell r="AS728">
            <v>44652</v>
          </cell>
          <cell r="AT728">
            <v>0.73439999999999994</v>
          </cell>
          <cell r="AU728">
            <v>5.0544000000000002</v>
          </cell>
          <cell r="AV728">
            <v>70</v>
          </cell>
          <cell r="AW728">
            <v>0</v>
          </cell>
          <cell r="AX728">
            <v>0</v>
          </cell>
        </row>
        <row r="729">
          <cell r="F729">
            <v>1779</v>
          </cell>
          <cell r="G729" t="str">
            <v>51010000198692</v>
          </cell>
          <cell r="H729" t="str">
            <v>Trường THPT Chuyên</v>
          </cell>
          <cell r="I729" t="str">
            <v>Tổ Toán-Tin</v>
          </cell>
          <cell r="J729" t="str">
            <v>Nam</v>
          </cell>
          <cell r="K729">
            <v>1970</v>
          </cell>
          <cell r="L729">
            <v>25778</v>
          </cell>
          <cell r="M729">
            <v>52</v>
          </cell>
          <cell r="N729" t="str">
            <v>Kinh</v>
          </cell>
          <cell r="O729">
            <v>33420</v>
          </cell>
          <cell r="P729">
            <v>33420</v>
          </cell>
          <cell r="Q729" t="str">
            <v>Trường Đại học Sư phạm Vinh</v>
          </cell>
          <cell r="R729" t="str">
            <v>BC</v>
          </cell>
          <cell r="S729">
            <v>0</v>
          </cell>
          <cell r="T729">
            <v>0</v>
          </cell>
          <cell r="U729">
            <v>0</v>
          </cell>
          <cell r="V729" t="str">
            <v>V.07.05.13</v>
          </cell>
          <cell r="W729" t="str">
            <v>Giáo viên THPT (hạng I)</v>
          </cell>
          <cell r="X729">
            <v>0</v>
          </cell>
          <cell r="Y729" t="str">
            <v>Tổ Trưởng chuyên môn</v>
          </cell>
          <cell r="Z729">
            <v>0</v>
          </cell>
          <cell r="AA729">
            <v>5</v>
          </cell>
          <cell r="AB729">
            <v>0.25</v>
          </cell>
          <cell r="AC729">
            <v>6.1</v>
          </cell>
          <cell r="AD729">
            <v>0</v>
          </cell>
          <cell r="AE729">
            <v>0</v>
          </cell>
          <cell r="AF729">
            <v>0</v>
          </cell>
          <cell r="AG729">
            <v>0</v>
          </cell>
          <cell r="AH729" t="e">
            <v>#VALUE!</v>
          </cell>
          <cell r="AI729">
            <v>0</v>
          </cell>
          <cell r="AJ729">
            <v>0</v>
          </cell>
          <cell r="AK729">
            <v>0</v>
          </cell>
          <cell r="AL729">
            <v>0</v>
          </cell>
          <cell r="AM729">
            <v>0</v>
          </cell>
          <cell r="AN729">
            <v>0</v>
          </cell>
          <cell r="AO729">
            <v>28</v>
          </cell>
          <cell r="AP729">
            <v>0</v>
          </cell>
          <cell r="AQ729">
            <v>0</v>
          </cell>
          <cell r="AR729">
            <v>0</v>
          </cell>
          <cell r="AS729">
            <v>0</v>
          </cell>
          <cell r="AT729">
            <v>1.7779999999999998</v>
          </cell>
          <cell r="AU729">
            <v>8.1280000000000001</v>
          </cell>
          <cell r="AV729">
            <v>70</v>
          </cell>
          <cell r="AW729">
            <v>0</v>
          </cell>
          <cell r="AX729">
            <v>0</v>
          </cell>
        </row>
        <row r="730">
          <cell r="F730">
            <v>1809</v>
          </cell>
          <cell r="G730" t="str">
            <v>51010000192199</v>
          </cell>
          <cell r="H730" t="str">
            <v>Trường THPT Chuyên</v>
          </cell>
          <cell r="I730" t="str">
            <v>Tổ Tự nhiên</v>
          </cell>
          <cell r="J730" t="str">
            <v>Nam</v>
          </cell>
          <cell r="K730">
            <v>1973</v>
          </cell>
          <cell r="L730">
            <v>26893</v>
          </cell>
          <cell r="M730">
            <v>49</v>
          </cell>
          <cell r="N730" t="str">
            <v>Kinh</v>
          </cell>
          <cell r="O730">
            <v>36404</v>
          </cell>
          <cell r="P730">
            <v>36779</v>
          </cell>
          <cell r="Q730" t="str">
            <v>Trường Đại học Sư phạm Vinh</v>
          </cell>
          <cell r="R730" t="str">
            <v>BC</v>
          </cell>
          <cell r="S730">
            <v>0</v>
          </cell>
          <cell r="T730">
            <v>0</v>
          </cell>
          <cell r="U730">
            <v>0</v>
          </cell>
          <cell r="V730" t="str">
            <v>V.07.05.15</v>
          </cell>
          <cell r="W730" t="str">
            <v>Giáo viên THPT (hạng III)</v>
          </cell>
          <cell r="X730">
            <v>0</v>
          </cell>
          <cell r="Y730" t="str">
            <v>Tổ phó</v>
          </cell>
          <cell r="Z730">
            <v>0</v>
          </cell>
          <cell r="AA730">
            <v>4.5</v>
          </cell>
          <cell r="AB730">
            <v>0.15</v>
          </cell>
          <cell r="AC730">
            <v>4.6500000000000004</v>
          </cell>
          <cell r="AD730">
            <v>0</v>
          </cell>
          <cell r="AE730">
            <v>0</v>
          </cell>
          <cell r="AF730">
            <v>0</v>
          </cell>
          <cell r="AG730">
            <v>0</v>
          </cell>
          <cell r="AH730" t="e">
            <v>#VALUE!</v>
          </cell>
          <cell r="AI730">
            <v>0</v>
          </cell>
          <cell r="AJ730">
            <v>0</v>
          </cell>
          <cell r="AK730">
            <v>0</v>
          </cell>
          <cell r="AL730">
            <v>0</v>
          </cell>
          <cell r="AM730">
            <v>0</v>
          </cell>
          <cell r="AN730">
            <v>0</v>
          </cell>
          <cell r="AO730">
            <v>21</v>
          </cell>
          <cell r="AP730">
            <v>0</v>
          </cell>
          <cell r="AQ730">
            <v>0</v>
          </cell>
          <cell r="AR730">
            <v>0</v>
          </cell>
          <cell r="AS730">
            <v>0</v>
          </cell>
          <cell r="AT730">
            <v>1.008</v>
          </cell>
          <cell r="AU730">
            <v>5.8080000000000007</v>
          </cell>
          <cell r="AV730">
            <v>70</v>
          </cell>
          <cell r="AW730">
            <v>0</v>
          </cell>
          <cell r="AX730">
            <v>0</v>
          </cell>
        </row>
        <row r="731">
          <cell r="F731">
            <v>1759</v>
          </cell>
          <cell r="G731" t="str">
            <v>51010000224737</v>
          </cell>
          <cell r="H731" t="str">
            <v>Trường THPT Chuyên</v>
          </cell>
          <cell r="I731" t="str">
            <v>Tổ Tự nhiên</v>
          </cell>
          <cell r="J731" t="str">
            <v>Nữ</v>
          </cell>
          <cell r="K731">
            <v>1972</v>
          </cell>
          <cell r="L731">
            <v>26644</v>
          </cell>
          <cell r="M731">
            <v>50</v>
          </cell>
          <cell r="N731" t="str">
            <v>Kinh</v>
          </cell>
          <cell r="O731">
            <v>40391</v>
          </cell>
          <cell r="P731" t="str">
            <v xml:space="preserve">  -   -</v>
          </cell>
          <cell r="Q731" t="str">
            <v>Trường THPT Nguyễn Công Trứ</v>
          </cell>
          <cell r="R731" t="str">
            <v>BC</v>
          </cell>
          <cell r="S731">
            <v>0</v>
          </cell>
          <cell r="T731">
            <v>0</v>
          </cell>
          <cell r="U731">
            <v>0</v>
          </cell>
          <cell r="V731" t="str">
            <v>V.07.05.14</v>
          </cell>
          <cell r="W731" t="str">
            <v>Giáo viên THPT (hạng II)</v>
          </cell>
          <cell r="X731">
            <v>0</v>
          </cell>
          <cell r="Y731" t="str">
            <v>Tổ Trưởng chuyên môn, Chủ nhiệm lớp</v>
          </cell>
          <cell r="Z731">
            <v>0</v>
          </cell>
          <cell r="AA731">
            <v>5</v>
          </cell>
          <cell r="AB731">
            <v>0.25</v>
          </cell>
          <cell r="AC731">
            <v>5.3599999999999994</v>
          </cell>
          <cell r="AD731">
            <v>0</v>
          </cell>
          <cell r="AE731">
            <v>0</v>
          </cell>
          <cell r="AF731">
            <v>0</v>
          </cell>
          <cell r="AG731">
            <v>0</v>
          </cell>
          <cell r="AH731" t="e">
            <v>#VALUE!</v>
          </cell>
          <cell r="AI731">
            <v>0</v>
          </cell>
          <cell r="AJ731">
            <v>0</v>
          </cell>
          <cell r="AK731">
            <v>0</v>
          </cell>
          <cell r="AL731">
            <v>0</v>
          </cell>
          <cell r="AM731">
            <v>0</v>
          </cell>
          <cell r="AN731">
            <v>0</v>
          </cell>
          <cell r="AO731">
            <v>24</v>
          </cell>
          <cell r="AP731">
            <v>0</v>
          </cell>
          <cell r="AQ731">
            <v>0</v>
          </cell>
          <cell r="AR731">
            <v>0</v>
          </cell>
          <cell r="AS731">
            <v>0</v>
          </cell>
          <cell r="AT731">
            <v>1.3463999999999998</v>
          </cell>
          <cell r="AU731">
            <v>6.9563999999999995</v>
          </cell>
          <cell r="AV731">
            <v>70</v>
          </cell>
          <cell r="AW731">
            <v>0</v>
          </cell>
          <cell r="AX731">
            <v>0</v>
          </cell>
        </row>
        <row r="732">
          <cell r="F732">
            <v>1761</v>
          </cell>
          <cell r="G732" t="str">
            <v>51010000190980</v>
          </cell>
          <cell r="H732" t="str">
            <v>Trường THPT Chuyên</v>
          </cell>
          <cell r="I732" t="str">
            <v>Tổ Tự nhiên</v>
          </cell>
          <cell r="J732" t="str">
            <v>Nữ</v>
          </cell>
          <cell r="K732">
            <v>1973</v>
          </cell>
          <cell r="L732">
            <v>26971</v>
          </cell>
          <cell r="M732">
            <v>49</v>
          </cell>
          <cell r="N732" t="str">
            <v>Kinh</v>
          </cell>
          <cell r="O732">
            <v>34578</v>
          </cell>
          <cell r="P732">
            <v>34578</v>
          </cell>
          <cell r="Q732" t="str">
            <v>Trường Đại học Sư phạm Vinh</v>
          </cell>
          <cell r="R732" t="str">
            <v>BC</v>
          </cell>
          <cell r="S732">
            <v>0</v>
          </cell>
          <cell r="T732">
            <v>0</v>
          </cell>
          <cell r="U732">
            <v>0</v>
          </cell>
          <cell r="V732" t="str">
            <v>V.07.05.13</v>
          </cell>
          <cell r="W732" t="str">
            <v>Giáo viên THPT (hạng I)</v>
          </cell>
          <cell r="X732">
            <v>0</v>
          </cell>
          <cell r="Y732" t="str">
            <v>Tổ phó</v>
          </cell>
          <cell r="Z732">
            <v>0</v>
          </cell>
          <cell r="AA732">
            <v>4.5</v>
          </cell>
          <cell r="AB732">
            <v>0.15</v>
          </cell>
          <cell r="AC732">
            <v>5.76</v>
          </cell>
          <cell r="AD732">
            <v>0</v>
          </cell>
          <cell r="AE732">
            <v>0</v>
          </cell>
          <cell r="AF732">
            <v>0</v>
          </cell>
          <cell r="AG732">
            <v>0</v>
          </cell>
          <cell r="AH732" t="e">
            <v>#VALUE!</v>
          </cell>
          <cell r="AI732">
            <v>0</v>
          </cell>
          <cell r="AJ732">
            <v>0</v>
          </cell>
          <cell r="AK732">
            <v>0</v>
          </cell>
          <cell r="AL732">
            <v>0</v>
          </cell>
          <cell r="AM732">
            <v>0</v>
          </cell>
          <cell r="AN732">
            <v>0</v>
          </cell>
          <cell r="AO732">
            <v>25</v>
          </cell>
          <cell r="AP732">
            <v>0</v>
          </cell>
          <cell r="AQ732">
            <v>0</v>
          </cell>
          <cell r="AR732">
            <v>0</v>
          </cell>
          <cell r="AS732">
            <v>0</v>
          </cell>
          <cell r="AT732">
            <v>1.4775</v>
          </cell>
          <cell r="AU732">
            <v>7.3875000000000002</v>
          </cell>
          <cell r="AV732">
            <v>70</v>
          </cell>
          <cell r="AW732">
            <v>0</v>
          </cell>
          <cell r="AX732">
            <v>0</v>
          </cell>
        </row>
        <row r="733">
          <cell r="F733">
            <v>2365</v>
          </cell>
          <cell r="G733" t="str">
            <v>51010000647495</v>
          </cell>
          <cell r="H733" t="str">
            <v>Trường THPT Chuyên</v>
          </cell>
          <cell r="I733" t="str">
            <v>Tổ Văn</v>
          </cell>
          <cell r="J733" t="str">
            <v>Nữ</v>
          </cell>
          <cell r="K733">
            <v>1985</v>
          </cell>
          <cell r="L733">
            <v>31393</v>
          </cell>
          <cell r="M733">
            <v>37</v>
          </cell>
          <cell r="N733" t="str">
            <v>Kinh</v>
          </cell>
          <cell r="O733">
            <v>42095</v>
          </cell>
          <cell r="P733">
            <v>0</v>
          </cell>
          <cell r="Q733">
            <v>0</v>
          </cell>
          <cell r="R733" t="str">
            <v>BC</v>
          </cell>
          <cell r="S733">
            <v>0</v>
          </cell>
          <cell r="T733">
            <v>0</v>
          </cell>
          <cell r="U733">
            <v>0</v>
          </cell>
          <cell r="V733" t="str">
            <v>V.07.05.15</v>
          </cell>
          <cell r="W733" t="str">
            <v>Giáo viên THPT (hạng III)</v>
          </cell>
          <cell r="X733">
            <v>0</v>
          </cell>
          <cell r="Y733" t="str">
            <v>Chủ nhiệm lớp</v>
          </cell>
          <cell r="Z733">
            <v>0</v>
          </cell>
          <cell r="AA733">
            <v>4</v>
          </cell>
          <cell r="AB733">
            <v>0</v>
          </cell>
          <cell r="AC733">
            <v>3.66</v>
          </cell>
          <cell r="AD733">
            <v>0</v>
          </cell>
          <cell r="AE733">
            <v>0</v>
          </cell>
          <cell r="AF733">
            <v>0</v>
          </cell>
          <cell r="AG733">
            <v>0</v>
          </cell>
          <cell r="AH733" t="e">
            <v>#VALUE!</v>
          </cell>
          <cell r="AI733">
            <v>0</v>
          </cell>
          <cell r="AJ733">
            <v>0</v>
          </cell>
          <cell r="AK733">
            <v>0</v>
          </cell>
          <cell r="AL733">
            <v>0</v>
          </cell>
          <cell r="AM733">
            <v>0</v>
          </cell>
          <cell r="AN733">
            <v>0</v>
          </cell>
          <cell r="AO733">
            <v>9</v>
          </cell>
          <cell r="AP733">
            <v>0</v>
          </cell>
          <cell r="AQ733">
            <v>0</v>
          </cell>
          <cell r="AR733">
            <v>0</v>
          </cell>
          <cell r="AS733">
            <v>0</v>
          </cell>
          <cell r="AT733">
            <v>0.32939999999999997</v>
          </cell>
          <cell r="AU733">
            <v>3.9894000000000003</v>
          </cell>
          <cell r="AV733">
            <v>70</v>
          </cell>
          <cell r="AW733">
            <v>0</v>
          </cell>
          <cell r="AX733">
            <v>0</v>
          </cell>
        </row>
        <row r="734">
          <cell r="F734">
            <v>1806</v>
          </cell>
          <cell r="G734" t="str">
            <v>51010000191488</v>
          </cell>
          <cell r="H734" t="str">
            <v>Trường THPT Chuyên</v>
          </cell>
          <cell r="I734" t="str">
            <v>Tổ Văn</v>
          </cell>
          <cell r="J734" t="str">
            <v>Nữ</v>
          </cell>
          <cell r="K734">
            <v>1985</v>
          </cell>
          <cell r="L734">
            <v>31077</v>
          </cell>
          <cell r="M734">
            <v>37</v>
          </cell>
          <cell r="N734" t="str">
            <v>Kinh</v>
          </cell>
          <cell r="O734">
            <v>40174</v>
          </cell>
          <cell r="P734">
            <v>40969</v>
          </cell>
          <cell r="Q734" t="str">
            <v>Trường Đại học Vinh</v>
          </cell>
          <cell r="R734" t="str">
            <v>BC</v>
          </cell>
          <cell r="S734">
            <v>0</v>
          </cell>
          <cell r="T734">
            <v>0</v>
          </cell>
          <cell r="U734">
            <v>0</v>
          </cell>
          <cell r="V734" t="str">
            <v>V.07.05.15</v>
          </cell>
          <cell r="W734" t="str">
            <v>Giáo viên THPT (hạng III)</v>
          </cell>
          <cell r="X734">
            <v>0</v>
          </cell>
          <cell r="Y734" t="str">
            <v>Chủ nhiệm lớp</v>
          </cell>
          <cell r="Z734">
            <v>0</v>
          </cell>
          <cell r="AA734">
            <v>4</v>
          </cell>
          <cell r="AB734">
            <v>0</v>
          </cell>
          <cell r="AC734">
            <v>3.33</v>
          </cell>
          <cell r="AD734">
            <v>0</v>
          </cell>
          <cell r="AE734">
            <v>0</v>
          </cell>
          <cell r="AF734">
            <v>0</v>
          </cell>
          <cell r="AG734">
            <v>0</v>
          </cell>
          <cell r="AH734" t="e">
            <v>#VALUE!</v>
          </cell>
          <cell r="AI734">
            <v>0</v>
          </cell>
          <cell r="AJ734">
            <v>0</v>
          </cell>
          <cell r="AK734">
            <v>0</v>
          </cell>
          <cell r="AL734">
            <v>0</v>
          </cell>
          <cell r="AM734">
            <v>0</v>
          </cell>
          <cell r="AN734">
            <v>0</v>
          </cell>
          <cell r="AO734">
            <v>11</v>
          </cell>
          <cell r="AP734">
            <v>0</v>
          </cell>
          <cell r="AQ734">
            <v>0</v>
          </cell>
          <cell r="AR734">
            <v>0</v>
          </cell>
          <cell r="AS734">
            <v>0</v>
          </cell>
          <cell r="AT734">
            <v>0.36630000000000001</v>
          </cell>
          <cell r="AU734">
            <v>3.6962999999999999</v>
          </cell>
          <cell r="AV734">
            <v>70</v>
          </cell>
          <cell r="AW734">
            <v>0</v>
          </cell>
          <cell r="AX734">
            <v>0</v>
          </cell>
        </row>
        <row r="735">
          <cell r="F735">
            <v>1802</v>
          </cell>
          <cell r="G735" t="str">
            <v>51010000192791</v>
          </cell>
          <cell r="H735" t="str">
            <v>Trường THPT Chuyên</v>
          </cell>
          <cell r="I735" t="str">
            <v>Tổ Văn</v>
          </cell>
          <cell r="J735" t="str">
            <v>Nữ</v>
          </cell>
          <cell r="K735">
            <v>1980</v>
          </cell>
          <cell r="L735">
            <v>29317</v>
          </cell>
          <cell r="M735">
            <v>42</v>
          </cell>
          <cell r="N735" t="str">
            <v>Kinh</v>
          </cell>
          <cell r="O735">
            <v>40179</v>
          </cell>
          <cell r="P735" t="str">
            <v xml:space="preserve">  -   -</v>
          </cell>
          <cell r="Q735" t="str">
            <v>Trường THPT Đô Lương 2</v>
          </cell>
          <cell r="R735" t="str">
            <v>BC</v>
          </cell>
          <cell r="S735">
            <v>0</v>
          </cell>
          <cell r="T735">
            <v>0</v>
          </cell>
          <cell r="U735">
            <v>0</v>
          </cell>
          <cell r="V735" t="str">
            <v>V.07.05.14</v>
          </cell>
          <cell r="W735" t="str">
            <v>Giáo viên THPT (hạng II)</v>
          </cell>
          <cell r="X735">
            <v>0</v>
          </cell>
          <cell r="Y735" t="str">
            <v>Chủ nhiệm lớp</v>
          </cell>
          <cell r="Z735">
            <v>0</v>
          </cell>
          <cell r="AA735">
            <v>4</v>
          </cell>
          <cell r="AB735">
            <v>0</v>
          </cell>
          <cell r="AC735">
            <v>4.34</v>
          </cell>
          <cell r="AD735">
            <v>0</v>
          </cell>
          <cell r="AE735">
            <v>0</v>
          </cell>
          <cell r="AF735">
            <v>0</v>
          </cell>
          <cell r="AG735">
            <v>0</v>
          </cell>
          <cell r="AH735" t="e">
            <v>#VALUE!</v>
          </cell>
          <cell r="AI735">
            <v>0</v>
          </cell>
          <cell r="AJ735">
            <v>0</v>
          </cell>
          <cell r="AK735">
            <v>0</v>
          </cell>
          <cell r="AL735">
            <v>0</v>
          </cell>
          <cell r="AM735">
            <v>0</v>
          </cell>
          <cell r="AN735">
            <v>0</v>
          </cell>
          <cell r="AO735">
            <v>16</v>
          </cell>
          <cell r="AP735">
            <v>0</v>
          </cell>
          <cell r="AQ735">
            <v>0</v>
          </cell>
          <cell r="AR735">
            <v>0</v>
          </cell>
          <cell r="AS735">
            <v>0</v>
          </cell>
          <cell r="AT735">
            <v>0.69440000000000002</v>
          </cell>
          <cell r="AU735">
            <v>5.0343999999999998</v>
          </cell>
          <cell r="AV735">
            <v>70</v>
          </cell>
          <cell r="AW735">
            <v>0</v>
          </cell>
          <cell r="AX735">
            <v>0</v>
          </cell>
        </row>
        <row r="736">
          <cell r="F736">
            <v>1803</v>
          </cell>
          <cell r="G736" t="str">
            <v>51010000192092</v>
          </cell>
          <cell r="H736" t="str">
            <v>Trường THPT Chuyên</v>
          </cell>
          <cell r="I736" t="str">
            <v>Tổ Văn</v>
          </cell>
          <cell r="J736" t="str">
            <v>Nữ</v>
          </cell>
          <cell r="K736">
            <v>1981</v>
          </cell>
          <cell r="L736">
            <v>29894</v>
          </cell>
          <cell r="M736">
            <v>41</v>
          </cell>
          <cell r="N736" t="str">
            <v>Kinh</v>
          </cell>
          <cell r="O736">
            <v>38992</v>
          </cell>
          <cell r="P736">
            <v>39448</v>
          </cell>
          <cell r="Q736" t="str">
            <v>Trường Đại học Vinh</v>
          </cell>
          <cell r="R736" t="str">
            <v>BC</v>
          </cell>
          <cell r="S736">
            <v>0</v>
          </cell>
          <cell r="T736">
            <v>0</v>
          </cell>
          <cell r="U736">
            <v>0</v>
          </cell>
          <cell r="V736" t="str">
            <v>V.07.05.14</v>
          </cell>
          <cell r="W736" t="str">
            <v>Giáo viên THPT (hạng II)</v>
          </cell>
          <cell r="X736">
            <v>0</v>
          </cell>
          <cell r="Y736" t="str">
            <v>Chủ nhiệm lớp</v>
          </cell>
          <cell r="Z736">
            <v>0</v>
          </cell>
          <cell r="AA736">
            <v>4</v>
          </cell>
          <cell r="AB736">
            <v>0</v>
          </cell>
          <cell r="AC736">
            <v>4</v>
          </cell>
          <cell r="AD736">
            <v>4.34</v>
          </cell>
          <cell r="AE736" t="str">
            <v>1679/QĐ-ĐHV</v>
          </cell>
          <cell r="AF736">
            <v>44682</v>
          </cell>
          <cell r="AG736">
            <v>44682</v>
          </cell>
          <cell r="AH736" t="e">
            <v>#VALUE!</v>
          </cell>
          <cell r="AI736">
            <v>0</v>
          </cell>
          <cell r="AJ736">
            <v>0</v>
          </cell>
          <cell r="AK736">
            <v>0</v>
          </cell>
          <cell r="AL736">
            <v>0</v>
          </cell>
          <cell r="AM736">
            <v>0</v>
          </cell>
          <cell r="AN736">
            <v>0</v>
          </cell>
          <cell r="AO736">
            <v>14</v>
          </cell>
          <cell r="AP736">
            <v>0</v>
          </cell>
          <cell r="AQ736">
            <v>0</v>
          </cell>
          <cell r="AR736">
            <v>0</v>
          </cell>
          <cell r="AS736">
            <v>0</v>
          </cell>
          <cell r="AT736">
            <v>0.56000000000000005</v>
          </cell>
          <cell r="AU736">
            <v>4.5600000000000005</v>
          </cell>
          <cell r="AV736">
            <v>70</v>
          </cell>
          <cell r="AW736">
            <v>0</v>
          </cell>
          <cell r="AX736">
            <v>0</v>
          </cell>
        </row>
        <row r="737">
          <cell r="F737">
            <v>1801</v>
          </cell>
          <cell r="G737" t="str">
            <v>51010000198717</v>
          </cell>
          <cell r="H737" t="str">
            <v>Trường THPT Chuyên</v>
          </cell>
          <cell r="I737" t="str">
            <v>Tổ văn</v>
          </cell>
          <cell r="J737" t="str">
            <v>Nữ</v>
          </cell>
          <cell r="K737">
            <v>1979</v>
          </cell>
          <cell r="L737">
            <v>28898</v>
          </cell>
          <cell r="M737">
            <v>43</v>
          </cell>
          <cell r="N737" t="str">
            <v>Kinh</v>
          </cell>
          <cell r="O737">
            <v>40174</v>
          </cell>
          <cell r="P737">
            <v>40969</v>
          </cell>
          <cell r="Q737" t="str">
            <v>Trường Đại học Vinh</v>
          </cell>
          <cell r="R737" t="str">
            <v>BC</v>
          </cell>
          <cell r="S737">
            <v>0</v>
          </cell>
          <cell r="T737">
            <v>0</v>
          </cell>
          <cell r="U737">
            <v>0</v>
          </cell>
          <cell r="V737" t="str">
            <v>V.07.05.15</v>
          </cell>
          <cell r="W737" t="str">
            <v>Giáo viên THPT (hạng III)</v>
          </cell>
          <cell r="X737">
            <v>0</v>
          </cell>
          <cell r="Y737" t="str">
            <v>Chủ nhiệm lớp</v>
          </cell>
          <cell r="Z737">
            <v>0</v>
          </cell>
          <cell r="AA737">
            <v>4</v>
          </cell>
          <cell r="AB737">
            <v>0</v>
          </cell>
          <cell r="AC737">
            <v>3.66</v>
          </cell>
          <cell r="AD737">
            <v>0</v>
          </cell>
          <cell r="AE737">
            <v>0</v>
          </cell>
          <cell r="AF737">
            <v>0</v>
          </cell>
          <cell r="AG737">
            <v>0</v>
          </cell>
          <cell r="AH737" t="e">
            <v>#VALUE!</v>
          </cell>
          <cell r="AI737">
            <v>0</v>
          </cell>
          <cell r="AJ737">
            <v>0</v>
          </cell>
          <cell r="AK737">
            <v>0</v>
          </cell>
          <cell r="AL737">
            <v>0</v>
          </cell>
          <cell r="AM737">
            <v>0</v>
          </cell>
          <cell r="AN737">
            <v>0</v>
          </cell>
          <cell r="AO737">
            <v>11</v>
          </cell>
          <cell r="AP737">
            <v>0</v>
          </cell>
          <cell r="AQ737">
            <v>0</v>
          </cell>
          <cell r="AR737">
            <v>0</v>
          </cell>
          <cell r="AS737">
            <v>0</v>
          </cell>
          <cell r="AT737">
            <v>0.40260000000000007</v>
          </cell>
          <cell r="AU737">
            <v>4.0625999999999998</v>
          </cell>
          <cell r="AV737">
            <v>70</v>
          </cell>
          <cell r="AW737">
            <v>0</v>
          </cell>
          <cell r="AX737">
            <v>0</v>
          </cell>
        </row>
        <row r="738">
          <cell r="F738">
            <v>1799</v>
          </cell>
          <cell r="G738" t="str">
            <v>51010000198595</v>
          </cell>
          <cell r="H738" t="str">
            <v>Trường THPT Chuyên</v>
          </cell>
          <cell r="I738" t="str">
            <v>Tổ Văn</v>
          </cell>
          <cell r="J738" t="str">
            <v>Nữ</v>
          </cell>
          <cell r="K738">
            <v>1977</v>
          </cell>
          <cell r="L738">
            <v>28176</v>
          </cell>
          <cell r="M738">
            <v>45</v>
          </cell>
          <cell r="N738" t="str">
            <v>Kinh</v>
          </cell>
          <cell r="O738">
            <v>38231</v>
          </cell>
          <cell r="P738">
            <v>37012</v>
          </cell>
          <cell r="Q738" t="str">
            <v>Phòng GD huyện Nam Đàn</v>
          </cell>
          <cell r="R738" t="str">
            <v>BC</v>
          </cell>
          <cell r="S738">
            <v>0</v>
          </cell>
          <cell r="T738">
            <v>0</v>
          </cell>
          <cell r="U738">
            <v>0</v>
          </cell>
          <cell r="V738" t="str">
            <v>V.07.05.14</v>
          </cell>
          <cell r="W738" t="str">
            <v>Giáo viên THPT (hạng II)</v>
          </cell>
          <cell r="X738">
            <v>0</v>
          </cell>
          <cell r="Y738" t="str">
            <v>Chủ nhiệm lớp</v>
          </cell>
          <cell r="Z738">
            <v>0</v>
          </cell>
          <cell r="AA738">
            <v>4</v>
          </cell>
          <cell r="AB738">
            <v>0</v>
          </cell>
          <cell r="AC738">
            <v>4.68</v>
          </cell>
          <cell r="AD738">
            <v>0</v>
          </cell>
          <cell r="AE738">
            <v>0</v>
          </cell>
          <cell r="AF738">
            <v>0</v>
          </cell>
          <cell r="AG738">
            <v>0</v>
          </cell>
          <cell r="AH738" t="e">
            <v>#VALUE!</v>
          </cell>
          <cell r="AI738">
            <v>0</v>
          </cell>
          <cell r="AJ738">
            <v>0</v>
          </cell>
          <cell r="AK738">
            <v>0</v>
          </cell>
          <cell r="AL738">
            <v>0</v>
          </cell>
          <cell r="AM738">
            <v>0</v>
          </cell>
          <cell r="AN738">
            <v>0</v>
          </cell>
          <cell r="AO738">
            <v>21</v>
          </cell>
          <cell r="AP738">
            <v>0</v>
          </cell>
          <cell r="AQ738">
            <v>0</v>
          </cell>
          <cell r="AR738">
            <v>0</v>
          </cell>
          <cell r="AS738">
            <v>0</v>
          </cell>
          <cell r="AT738">
            <v>0.98280000000000001</v>
          </cell>
          <cell r="AU738">
            <v>5.6627999999999998</v>
          </cell>
          <cell r="AV738">
            <v>70</v>
          </cell>
          <cell r="AW738">
            <v>0</v>
          </cell>
          <cell r="AX738">
            <v>0</v>
          </cell>
        </row>
        <row r="739">
          <cell r="F739">
            <v>2181</v>
          </cell>
          <cell r="G739" t="str">
            <v>51010000498329</v>
          </cell>
          <cell r="H739" t="str">
            <v>Trường THPT Chuyên</v>
          </cell>
          <cell r="I739" t="str">
            <v>Tổ Văn</v>
          </cell>
          <cell r="J739" t="str">
            <v>Nữ</v>
          </cell>
          <cell r="K739">
            <v>1978</v>
          </cell>
          <cell r="L739">
            <v>28647</v>
          </cell>
          <cell r="M739">
            <v>44</v>
          </cell>
          <cell r="N739" t="str">
            <v>Kinh</v>
          </cell>
          <cell r="O739">
            <v>0</v>
          </cell>
          <cell r="P739">
            <v>40360</v>
          </cell>
          <cell r="Q739">
            <v>0</v>
          </cell>
          <cell r="R739" t="str">
            <v>BC</v>
          </cell>
          <cell r="S739">
            <v>0</v>
          </cell>
          <cell r="T739">
            <v>0</v>
          </cell>
          <cell r="U739">
            <v>0</v>
          </cell>
          <cell r="V739" t="str">
            <v>V.07.05.14</v>
          </cell>
          <cell r="W739" t="str">
            <v>Giáo viên THPT (hạng II)</v>
          </cell>
          <cell r="X739">
            <v>0</v>
          </cell>
          <cell r="Y739" t="str">
            <v>Chủ nhiệm lớp</v>
          </cell>
          <cell r="Z739">
            <v>0</v>
          </cell>
          <cell r="AA739">
            <v>4</v>
          </cell>
          <cell r="AB739">
            <v>0</v>
          </cell>
          <cell r="AC739">
            <v>4.34</v>
          </cell>
          <cell r="AD739">
            <v>0</v>
          </cell>
          <cell r="AE739">
            <v>0</v>
          </cell>
          <cell r="AF739">
            <v>0</v>
          </cell>
          <cell r="AG739">
            <v>0</v>
          </cell>
          <cell r="AH739" t="e">
            <v>#VALUE!</v>
          </cell>
          <cell r="AI739">
            <v>0</v>
          </cell>
          <cell r="AJ739">
            <v>0</v>
          </cell>
          <cell r="AK739">
            <v>0</v>
          </cell>
          <cell r="AL739">
            <v>0</v>
          </cell>
          <cell r="AM739">
            <v>0</v>
          </cell>
          <cell r="AN739">
            <v>0</v>
          </cell>
          <cell r="AO739">
            <v>18</v>
          </cell>
          <cell r="AP739">
            <v>0</v>
          </cell>
          <cell r="AQ739">
            <v>0</v>
          </cell>
          <cell r="AR739">
            <v>0</v>
          </cell>
          <cell r="AS739">
            <v>0</v>
          </cell>
          <cell r="AT739">
            <v>0.78120000000000001</v>
          </cell>
          <cell r="AU739">
            <v>5.1212</v>
          </cell>
          <cell r="AV739">
            <v>70</v>
          </cell>
          <cell r="AW739">
            <v>0</v>
          </cell>
          <cell r="AX739">
            <v>0</v>
          </cell>
        </row>
        <row r="740">
          <cell r="F740">
            <v>1804</v>
          </cell>
          <cell r="G740" t="str">
            <v>51010000192047</v>
          </cell>
          <cell r="H740" t="str">
            <v>Trường THPT Chuyên</v>
          </cell>
          <cell r="I740" t="str">
            <v>Tổ Văn</v>
          </cell>
          <cell r="J740" t="str">
            <v>Nữ</v>
          </cell>
          <cell r="K740">
            <v>1982</v>
          </cell>
          <cell r="L740">
            <v>29997</v>
          </cell>
          <cell r="M740">
            <v>40</v>
          </cell>
          <cell r="N740" t="str">
            <v>Kinh</v>
          </cell>
          <cell r="O740">
            <v>39755</v>
          </cell>
          <cell r="P740">
            <v>40360</v>
          </cell>
          <cell r="Q740" t="str">
            <v>Trường Đại học Vinh</v>
          </cell>
          <cell r="R740" t="str">
            <v>BC</v>
          </cell>
          <cell r="S740">
            <v>0</v>
          </cell>
          <cell r="T740">
            <v>0</v>
          </cell>
          <cell r="U740">
            <v>0</v>
          </cell>
          <cell r="V740" t="str">
            <v>V.07.05.14</v>
          </cell>
          <cell r="W740" t="str">
            <v>Giáo viên THPT (hạng II)</v>
          </cell>
          <cell r="X740">
            <v>0</v>
          </cell>
          <cell r="Y740" t="str">
            <v>Chủ nhiệm lớp</v>
          </cell>
          <cell r="Z740">
            <v>0</v>
          </cell>
          <cell r="AA740">
            <v>4</v>
          </cell>
          <cell r="AB740">
            <v>0</v>
          </cell>
          <cell r="AC740">
            <v>4</v>
          </cell>
          <cell r="AD740">
            <v>0</v>
          </cell>
          <cell r="AE740">
            <v>0</v>
          </cell>
          <cell r="AF740">
            <v>0</v>
          </cell>
          <cell r="AG740">
            <v>0</v>
          </cell>
          <cell r="AH740" t="e">
            <v>#VALUE!</v>
          </cell>
          <cell r="AI740">
            <v>0</v>
          </cell>
          <cell r="AJ740">
            <v>0</v>
          </cell>
          <cell r="AK740">
            <v>0</v>
          </cell>
          <cell r="AL740">
            <v>0</v>
          </cell>
          <cell r="AM740">
            <v>0</v>
          </cell>
          <cell r="AN740">
            <v>0</v>
          </cell>
          <cell r="AO740">
            <v>12</v>
          </cell>
          <cell r="AP740">
            <v>0</v>
          </cell>
          <cell r="AQ740">
            <v>0</v>
          </cell>
          <cell r="AR740">
            <v>0</v>
          </cell>
          <cell r="AS740">
            <v>0</v>
          </cell>
          <cell r="AT740">
            <v>0.48</v>
          </cell>
          <cell r="AU740">
            <v>4.4800000000000004</v>
          </cell>
          <cell r="AV740">
            <v>70</v>
          </cell>
          <cell r="AW740">
            <v>0</v>
          </cell>
          <cell r="AX740">
            <v>0</v>
          </cell>
        </row>
        <row r="741">
          <cell r="F741">
            <v>1815</v>
          </cell>
          <cell r="G741" t="str">
            <v>51010000226618</v>
          </cell>
          <cell r="H741" t="str">
            <v>Trường THPT Chuyên</v>
          </cell>
          <cell r="I741" t="str">
            <v>Tổ Vật lý</v>
          </cell>
          <cell r="J741" t="str">
            <v>Nữ</v>
          </cell>
          <cell r="K741">
            <v>1980</v>
          </cell>
          <cell r="L741">
            <v>29226</v>
          </cell>
          <cell r="M741">
            <v>42</v>
          </cell>
          <cell r="N741" t="str">
            <v>Kinh</v>
          </cell>
          <cell r="O741">
            <v>40634</v>
          </cell>
          <cell r="P741" t="str">
            <v xml:space="preserve">  -   -</v>
          </cell>
          <cell r="Q741">
            <v>0</v>
          </cell>
          <cell r="R741" t="str">
            <v>BC</v>
          </cell>
          <cell r="S741">
            <v>0</v>
          </cell>
          <cell r="T741">
            <v>0</v>
          </cell>
          <cell r="U741">
            <v>0</v>
          </cell>
          <cell r="V741" t="str">
            <v>V.07.05.15</v>
          </cell>
          <cell r="W741" t="str">
            <v>Giáo viên THPT (hạng III)</v>
          </cell>
          <cell r="X741">
            <v>0</v>
          </cell>
          <cell r="Y741">
            <v>0</v>
          </cell>
          <cell r="Z741">
            <v>0</v>
          </cell>
          <cell r="AA741">
            <v>4</v>
          </cell>
          <cell r="AB741">
            <v>0</v>
          </cell>
          <cell r="AC741">
            <v>4.32</v>
          </cell>
          <cell r="AD741">
            <v>0</v>
          </cell>
          <cell r="AE741">
            <v>0</v>
          </cell>
          <cell r="AF741">
            <v>0</v>
          </cell>
          <cell r="AG741">
            <v>0</v>
          </cell>
          <cell r="AH741" t="e">
            <v>#VALUE!</v>
          </cell>
          <cell r="AI741">
            <v>0</v>
          </cell>
          <cell r="AJ741">
            <v>0</v>
          </cell>
          <cell r="AK741">
            <v>0</v>
          </cell>
          <cell r="AL741">
            <v>0</v>
          </cell>
          <cell r="AM741">
            <v>0</v>
          </cell>
          <cell r="AN741">
            <v>0</v>
          </cell>
          <cell r="AO741">
            <v>16</v>
          </cell>
          <cell r="AP741">
            <v>0</v>
          </cell>
          <cell r="AQ741">
            <v>0</v>
          </cell>
          <cell r="AR741">
            <v>0</v>
          </cell>
          <cell r="AS741">
            <v>0</v>
          </cell>
          <cell r="AT741">
            <v>0.69120000000000004</v>
          </cell>
          <cell r="AU741">
            <v>5.0112000000000005</v>
          </cell>
          <cell r="AV741">
            <v>70</v>
          </cell>
          <cell r="AW741">
            <v>0</v>
          </cell>
          <cell r="AX741">
            <v>0</v>
          </cell>
        </row>
        <row r="742">
          <cell r="F742">
            <v>1817</v>
          </cell>
          <cell r="G742" t="str">
            <v>51010000224685</v>
          </cell>
          <cell r="H742" t="str">
            <v>Trường THPT Chuyên</v>
          </cell>
          <cell r="I742" t="str">
            <v>Tổ Vật lý</v>
          </cell>
          <cell r="J742" t="str">
            <v>Nam</v>
          </cell>
          <cell r="K742">
            <v>1985</v>
          </cell>
          <cell r="L742">
            <v>31105</v>
          </cell>
          <cell r="M742">
            <v>37</v>
          </cell>
          <cell r="N742" t="str">
            <v>Kinh</v>
          </cell>
          <cell r="O742">
            <v>40392</v>
          </cell>
          <cell r="P742">
            <v>40969</v>
          </cell>
          <cell r="Q742" t="str">
            <v>Trường Đại học Vinh</v>
          </cell>
          <cell r="R742" t="str">
            <v>BC</v>
          </cell>
          <cell r="S742">
            <v>0</v>
          </cell>
          <cell r="T742">
            <v>0</v>
          </cell>
          <cell r="U742">
            <v>0</v>
          </cell>
          <cell r="V742" t="str">
            <v>V.07.05.15</v>
          </cell>
          <cell r="W742" t="str">
            <v>Giáo viên THPT (hạng III)</v>
          </cell>
          <cell r="X742">
            <v>0</v>
          </cell>
          <cell r="Y742">
            <v>0</v>
          </cell>
          <cell r="Z742">
            <v>0</v>
          </cell>
          <cell r="AA742">
            <v>4</v>
          </cell>
          <cell r="AB742">
            <v>0</v>
          </cell>
          <cell r="AC742">
            <v>3.66</v>
          </cell>
          <cell r="AD742">
            <v>0</v>
          </cell>
          <cell r="AE742">
            <v>0</v>
          </cell>
          <cell r="AF742">
            <v>0</v>
          </cell>
          <cell r="AG742">
            <v>0</v>
          </cell>
          <cell r="AH742" t="e">
            <v>#VALUE!</v>
          </cell>
          <cell r="AI742">
            <v>0</v>
          </cell>
          <cell r="AJ742">
            <v>0</v>
          </cell>
          <cell r="AK742">
            <v>0</v>
          </cell>
          <cell r="AL742">
            <v>0</v>
          </cell>
          <cell r="AM742">
            <v>0</v>
          </cell>
          <cell r="AN742">
            <v>0</v>
          </cell>
          <cell r="AO742">
            <v>10</v>
          </cell>
          <cell r="AP742">
            <v>0</v>
          </cell>
          <cell r="AQ742">
            <v>0</v>
          </cell>
          <cell r="AR742">
            <v>0</v>
          </cell>
          <cell r="AS742">
            <v>0</v>
          </cell>
          <cell r="AT742">
            <v>0.36599999999999999</v>
          </cell>
          <cell r="AU742">
            <v>4.0259999999999998</v>
          </cell>
          <cell r="AV742">
            <v>70</v>
          </cell>
          <cell r="AW742">
            <v>0</v>
          </cell>
          <cell r="AX742">
            <v>0</v>
          </cell>
        </row>
        <row r="743">
          <cell r="F743">
            <v>2363</v>
          </cell>
          <cell r="G743" t="str">
            <v>51010000138713</v>
          </cell>
          <cell r="H743" t="str">
            <v>Trường THPT Chuyên</v>
          </cell>
          <cell r="I743" t="str">
            <v>Tổ Vật lý</v>
          </cell>
          <cell r="J743" t="str">
            <v>Nữ</v>
          </cell>
          <cell r="K743">
            <v>1984</v>
          </cell>
          <cell r="L743">
            <v>30715</v>
          </cell>
          <cell r="M743">
            <v>38</v>
          </cell>
          <cell r="N743" t="str">
            <v>Kinh</v>
          </cell>
          <cell r="O743">
            <v>42110</v>
          </cell>
          <cell r="P743">
            <v>43283</v>
          </cell>
          <cell r="Q743" t="str">
            <v>Trường Đại học Vinh</v>
          </cell>
          <cell r="R743" t="str">
            <v>BC</v>
          </cell>
          <cell r="S743">
            <v>0</v>
          </cell>
          <cell r="T743">
            <v>0</v>
          </cell>
          <cell r="U743">
            <v>0</v>
          </cell>
          <cell r="V743" t="str">
            <v>V.07.05.15</v>
          </cell>
          <cell r="W743" t="str">
            <v>Giáo viên THPT (hạng III)</v>
          </cell>
          <cell r="X743">
            <v>0</v>
          </cell>
          <cell r="Y743">
            <v>0</v>
          </cell>
          <cell r="Z743">
            <v>0</v>
          </cell>
          <cell r="AA743">
            <v>4</v>
          </cell>
          <cell r="AB743">
            <v>0</v>
          </cell>
          <cell r="AC743">
            <v>3</v>
          </cell>
          <cell r="AD743">
            <v>0</v>
          </cell>
          <cell r="AE743">
            <v>0</v>
          </cell>
          <cell r="AF743">
            <v>0</v>
          </cell>
          <cell r="AG743">
            <v>0</v>
          </cell>
          <cell r="AH743" t="e">
            <v>#VALUE!</v>
          </cell>
          <cell r="AI743">
            <v>0</v>
          </cell>
          <cell r="AJ743">
            <v>0</v>
          </cell>
          <cell r="AK743">
            <v>0</v>
          </cell>
          <cell r="AL743">
            <v>0</v>
          </cell>
          <cell r="AM743">
            <v>0</v>
          </cell>
          <cell r="AN743">
            <v>0</v>
          </cell>
          <cell r="AO743">
            <v>5</v>
          </cell>
          <cell r="AP743">
            <v>6</v>
          </cell>
          <cell r="AQ743" t="str">
            <v>1678/QĐ-ĐHV</v>
          </cell>
          <cell r="AR743">
            <v>44667</v>
          </cell>
          <cell r="AS743">
            <v>44682</v>
          </cell>
          <cell r="AT743">
            <v>0.15</v>
          </cell>
          <cell r="AU743">
            <v>3.15</v>
          </cell>
          <cell r="AV743">
            <v>70</v>
          </cell>
          <cell r="AW743">
            <v>0</v>
          </cell>
          <cell r="AX743">
            <v>0</v>
          </cell>
        </row>
        <row r="744">
          <cell r="F744">
            <v>1811</v>
          </cell>
          <cell r="G744" t="str">
            <v>51010000198823</v>
          </cell>
          <cell r="H744" t="str">
            <v>Trường THPT Chuyên</v>
          </cell>
          <cell r="I744" t="str">
            <v>Tổ Vật lý</v>
          </cell>
          <cell r="J744" t="str">
            <v>Nam</v>
          </cell>
          <cell r="K744">
            <v>1976</v>
          </cell>
          <cell r="L744">
            <v>28073</v>
          </cell>
          <cell r="M744">
            <v>46</v>
          </cell>
          <cell r="N744" t="str">
            <v>Kinh</v>
          </cell>
          <cell r="O744">
            <v>38426</v>
          </cell>
          <cell r="P744">
            <v>36161</v>
          </cell>
          <cell r="Q744" t="str">
            <v>Sở GD Nghệ An</v>
          </cell>
          <cell r="R744" t="str">
            <v>BC</v>
          </cell>
          <cell r="S744">
            <v>0</v>
          </cell>
          <cell r="T744">
            <v>0</v>
          </cell>
          <cell r="U744">
            <v>0</v>
          </cell>
          <cell r="V744" t="str">
            <v>V.07.05.15</v>
          </cell>
          <cell r="W744" t="str">
            <v>Giáo viên THPT (hạng III)</v>
          </cell>
          <cell r="X744">
            <v>0</v>
          </cell>
          <cell r="Y744">
            <v>0</v>
          </cell>
          <cell r="Z744">
            <v>0</v>
          </cell>
          <cell r="AA744">
            <v>4</v>
          </cell>
          <cell r="AB744">
            <v>0</v>
          </cell>
          <cell r="AC744">
            <v>4.6500000000000004</v>
          </cell>
          <cell r="AD744">
            <v>0</v>
          </cell>
          <cell r="AE744">
            <v>0</v>
          </cell>
          <cell r="AF744">
            <v>0</v>
          </cell>
          <cell r="AG744">
            <v>0</v>
          </cell>
          <cell r="AH744" t="e">
            <v>#VALUE!</v>
          </cell>
          <cell r="AI744">
            <v>0</v>
          </cell>
          <cell r="AJ744">
            <v>0</v>
          </cell>
          <cell r="AK744">
            <v>0</v>
          </cell>
          <cell r="AL744">
            <v>0</v>
          </cell>
          <cell r="AM744">
            <v>0</v>
          </cell>
          <cell r="AN744">
            <v>0</v>
          </cell>
          <cell r="AO744">
            <v>20</v>
          </cell>
          <cell r="AP744">
            <v>0</v>
          </cell>
          <cell r="AQ744">
            <v>0</v>
          </cell>
          <cell r="AR744">
            <v>0</v>
          </cell>
          <cell r="AS744">
            <v>0</v>
          </cell>
          <cell r="AT744">
            <v>0.93</v>
          </cell>
          <cell r="AU744">
            <v>5.58</v>
          </cell>
          <cell r="AV744">
            <v>70</v>
          </cell>
          <cell r="AW744">
            <v>0</v>
          </cell>
          <cell r="AX744">
            <v>0</v>
          </cell>
        </row>
        <row r="745">
          <cell r="F745">
            <v>1816</v>
          </cell>
          <cell r="G745" t="str">
            <v>51010000191929</v>
          </cell>
          <cell r="H745" t="str">
            <v>Trường THPT Chuyên</v>
          </cell>
          <cell r="I745" t="str">
            <v>Tổ Vật lý</v>
          </cell>
          <cell r="J745" t="str">
            <v>Nam</v>
          </cell>
          <cell r="K745">
            <v>1981</v>
          </cell>
          <cell r="L745">
            <v>29725</v>
          </cell>
          <cell r="M745">
            <v>41</v>
          </cell>
          <cell r="N745" t="str">
            <v>Kinh</v>
          </cell>
          <cell r="O745">
            <v>37865</v>
          </cell>
          <cell r="P745">
            <v>38485</v>
          </cell>
          <cell r="Q745" t="str">
            <v>Trường Đại học Vinh</v>
          </cell>
          <cell r="R745" t="str">
            <v>BC</v>
          </cell>
          <cell r="S745">
            <v>0</v>
          </cell>
          <cell r="T745">
            <v>0</v>
          </cell>
          <cell r="U745">
            <v>0</v>
          </cell>
          <cell r="V745" t="str">
            <v>V.07.05.14</v>
          </cell>
          <cell r="W745" t="str">
            <v>Giáo viên THPT (hạng II)</v>
          </cell>
          <cell r="X745">
            <v>0</v>
          </cell>
          <cell r="Y745" t="str">
            <v>Chủ nhiệm lớp</v>
          </cell>
          <cell r="Z745">
            <v>0</v>
          </cell>
          <cell r="AA745">
            <v>4</v>
          </cell>
          <cell r="AB745">
            <v>0</v>
          </cell>
          <cell r="AC745">
            <v>4</v>
          </cell>
          <cell r="AD745">
            <v>0</v>
          </cell>
          <cell r="AE745">
            <v>0</v>
          </cell>
          <cell r="AF745">
            <v>0</v>
          </cell>
          <cell r="AG745">
            <v>0</v>
          </cell>
          <cell r="AH745" t="e">
            <v>#VALUE!</v>
          </cell>
          <cell r="AI745">
            <v>0</v>
          </cell>
          <cell r="AJ745">
            <v>0</v>
          </cell>
          <cell r="AK745">
            <v>0</v>
          </cell>
          <cell r="AL745">
            <v>0</v>
          </cell>
          <cell r="AM745">
            <v>0</v>
          </cell>
          <cell r="AN745">
            <v>0</v>
          </cell>
          <cell r="AO745">
            <v>15</v>
          </cell>
          <cell r="AP745">
            <v>0</v>
          </cell>
          <cell r="AQ745">
            <v>0</v>
          </cell>
          <cell r="AR745">
            <v>0</v>
          </cell>
          <cell r="AS745">
            <v>0</v>
          </cell>
          <cell r="AT745">
            <v>0.6</v>
          </cell>
          <cell r="AU745">
            <v>4.5999999999999996</v>
          </cell>
          <cell r="AV745">
            <v>70</v>
          </cell>
          <cell r="AW745">
            <v>0</v>
          </cell>
          <cell r="AX745">
            <v>0</v>
          </cell>
        </row>
        <row r="746">
          <cell r="F746">
            <v>1808</v>
          </cell>
          <cell r="G746" t="str">
            <v>51010000200676</v>
          </cell>
          <cell r="H746" t="str">
            <v>Trường THPT Chuyên</v>
          </cell>
          <cell r="I746" t="str">
            <v>Tổ Vật lý</v>
          </cell>
          <cell r="J746" t="str">
            <v>Nam</v>
          </cell>
          <cell r="K746">
            <v>1972</v>
          </cell>
          <cell r="L746">
            <v>26645</v>
          </cell>
          <cell r="M746">
            <v>50</v>
          </cell>
          <cell r="N746" t="str">
            <v>Kinh</v>
          </cell>
          <cell r="O746">
            <v>34213</v>
          </cell>
          <cell r="P746">
            <v>34213</v>
          </cell>
          <cell r="Q746" t="str">
            <v>Trường Đại học Sư phạm Vinh</v>
          </cell>
          <cell r="R746" t="str">
            <v>BC</v>
          </cell>
          <cell r="S746">
            <v>0</v>
          </cell>
          <cell r="T746">
            <v>0</v>
          </cell>
          <cell r="U746">
            <v>0</v>
          </cell>
          <cell r="V746" t="str">
            <v>V.07.01.02</v>
          </cell>
          <cell r="W746" t="str">
            <v>Giảng viên chính (hạng II)</v>
          </cell>
          <cell r="X746" t="str">
            <v>Phó Hiệu trưởng trường trực thuộc</v>
          </cell>
          <cell r="Y746">
            <v>0</v>
          </cell>
          <cell r="Z746">
            <v>0</v>
          </cell>
          <cell r="AA746">
            <v>6</v>
          </cell>
          <cell r="AB746">
            <v>0.55000000000000004</v>
          </cell>
          <cell r="AC746">
            <v>5.76</v>
          </cell>
          <cell r="AD746">
            <v>0</v>
          </cell>
          <cell r="AE746">
            <v>0</v>
          </cell>
          <cell r="AF746">
            <v>0</v>
          </cell>
          <cell r="AG746">
            <v>0</v>
          </cell>
          <cell r="AH746" t="e">
            <v>#VALUE!</v>
          </cell>
          <cell r="AI746">
            <v>0</v>
          </cell>
          <cell r="AJ746">
            <v>0</v>
          </cell>
          <cell r="AK746">
            <v>0</v>
          </cell>
          <cell r="AL746">
            <v>0</v>
          </cell>
          <cell r="AM746">
            <v>0</v>
          </cell>
          <cell r="AN746">
            <v>0</v>
          </cell>
          <cell r="AO746">
            <v>24</v>
          </cell>
          <cell r="AP746">
            <v>0</v>
          </cell>
          <cell r="AQ746">
            <v>0</v>
          </cell>
          <cell r="AR746">
            <v>0</v>
          </cell>
          <cell r="AS746">
            <v>0</v>
          </cell>
          <cell r="AT746">
            <v>1.5144</v>
          </cell>
          <cell r="AU746">
            <v>7.8243999999999998</v>
          </cell>
          <cell r="AV746">
            <v>40</v>
          </cell>
          <cell r="AW746">
            <v>0</v>
          </cell>
          <cell r="AX746">
            <v>0</v>
          </cell>
        </row>
        <row r="747">
          <cell r="F747">
            <v>2182</v>
          </cell>
          <cell r="G747" t="str">
            <v>51010000499216</v>
          </cell>
          <cell r="H747" t="str">
            <v>Trường THPT Chuyên</v>
          </cell>
          <cell r="I747" t="str">
            <v>Tổ Vật lý</v>
          </cell>
          <cell r="J747" t="str">
            <v>Nam</v>
          </cell>
          <cell r="K747">
            <v>1981</v>
          </cell>
          <cell r="L747">
            <v>29680</v>
          </cell>
          <cell r="M747">
            <v>41</v>
          </cell>
          <cell r="N747" t="str">
            <v>Kinh</v>
          </cell>
          <cell r="O747">
            <v>0</v>
          </cell>
          <cell r="P747">
            <v>0</v>
          </cell>
          <cell r="Q747">
            <v>0</v>
          </cell>
          <cell r="R747" t="str">
            <v>BC</v>
          </cell>
          <cell r="S747">
            <v>0</v>
          </cell>
          <cell r="T747">
            <v>0</v>
          </cell>
          <cell r="U747">
            <v>0</v>
          </cell>
          <cell r="V747" t="str">
            <v>V.07.05.15</v>
          </cell>
          <cell r="W747" t="str">
            <v>Giáo viên THPT (hạng III)</v>
          </cell>
          <cell r="X747">
            <v>0</v>
          </cell>
          <cell r="Y747">
            <v>0</v>
          </cell>
          <cell r="Z747">
            <v>0</v>
          </cell>
          <cell r="AA747">
            <v>4</v>
          </cell>
          <cell r="AB747">
            <v>0</v>
          </cell>
          <cell r="AC747">
            <v>3.99</v>
          </cell>
          <cell r="AD747">
            <v>0</v>
          </cell>
          <cell r="AE747">
            <v>0</v>
          </cell>
          <cell r="AF747">
            <v>0</v>
          </cell>
          <cell r="AG747">
            <v>0</v>
          </cell>
          <cell r="AH747" t="e">
            <v>#VALUE!</v>
          </cell>
          <cell r="AI747">
            <v>0</v>
          </cell>
          <cell r="AJ747">
            <v>0</v>
          </cell>
          <cell r="AK747">
            <v>0</v>
          </cell>
          <cell r="AL747">
            <v>0</v>
          </cell>
          <cell r="AM747">
            <v>0</v>
          </cell>
          <cell r="AN747">
            <v>0</v>
          </cell>
          <cell r="AO747">
            <v>14</v>
          </cell>
          <cell r="AP747">
            <v>0</v>
          </cell>
          <cell r="AQ747">
            <v>0</v>
          </cell>
          <cell r="AR747">
            <v>0</v>
          </cell>
          <cell r="AS747">
            <v>0</v>
          </cell>
          <cell r="AT747">
            <v>0.55859999999999999</v>
          </cell>
          <cell r="AU747">
            <v>4.5486000000000004</v>
          </cell>
          <cell r="AV747">
            <v>70</v>
          </cell>
          <cell r="AW747">
            <v>0</v>
          </cell>
          <cell r="AX747">
            <v>0</v>
          </cell>
        </row>
        <row r="748">
          <cell r="F748">
            <v>1810</v>
          </cell>
          <cell r="G748" t="str">
            <v>51010000192816</v>
          </cell>
          <cell r="H748" t="str">
            <v>Trường THPT Chuyên</v>
          </cell>
          <cell r="I748" t="str">
            <v>Tổ Xã hội</v>
          </cell>
          <cell r="J748" t="str">
            <v>Nam</v>
          </cell>
          <cell r="K748">
            <v>1976</v>
          </cell>
          <cell r="L748">
            <v>27980</v>
          </cell>
          <cell r="M748">
            <v>46</v>
          </cell>
          <cell r="N748" t="str">
            <v>Kinh</v>
          </cell>
          <cell r="O748">
            <v>37135</v>
          </cell>
          <cell r="P748">
            <v>37708</v>
          </cell>
          <cell r="Q748" t="str">
            <v>Trường Đại học Vinh</v>
          </cell>
          <cell r="R748" t="str">
            <v>BC</v>
          </cell>
          <cell r="S748">
            <v>0</v>
          </cell>
          <cell r="T748">
            <v>0</v>
          </cell>
          <cell r="U748">
            <v>0</v>
          </cell>
          <cell r="V748" t="str">
            <v>V.07.05.14</v>
          </cell>
          <cell r="W748" t="str">
            <v>Giáo viên THPT (hạng II)</v>
          </cell>
          <cell r="X748">
            <v>0</v>
          </cell>
          <cell r="Y748" t="str">
            <v>Tổ phó</v>
          </cell>
          <cell r="Z748">
            <v>0</v>
          </cell>
          <cell r="AA748">
            <v>4.5</v>
          </cell>
          <cell r="AB748">
            <v>0.15</v>
          </cell>
          <cell r="AC748">
            <v>4.34</v>
          </cell>
          <cell r="AD748">
            <v>0</v>
          </cell>
          <cell r="AE748">
            <v>0</v>
          </cell>
          <cell r="AF748">
            <v>0</v>
          </cell>
          <cell r="AG748">
            <v>0</v>
          </cell>
          <cell r="AH748" t="e">
            <v>#VALUE!</v>
          </cell>
          <cell r="AI748">
            <v>0</v>
          </cell>
          <cell r="AJ748">
            <v>0</v>
          </cell>
          <cell r="AK748">
            <v>0</v>
          </cell>
          <cell r="AL748">
            <v>0</v>
          </cell>
          <cell r="AM748">
            <v>0</v>
          </cell>
          <cell r="AN748">
            <v>0</v>
          </cell>
          <cell r="AO748">
            <v>19</v>
          </cell>
          <cell r="AP748">
            <v>0</v>
          </cell>
          <cell r="AQ748">
            <v>0</v>
          </cell>
          <cell r="AR748">
            <v>0</v>
          </cell>
          <cell r="AS748">
            <v>0</v>
          </cell>
          <cell r="AT748">
            <v>0.85309999999999997</v>
          </cell>
          <cell r="AU748">
            <v>5.3430999999999997</v>
          </cell>
          <cell r="AV748">
            <v>70</v>
          </cell>
          <cell r="AW748">
            <v>0</v>
          </cell>
          <cell r="AX748">
            <v>0</v>
          </cell>
        </row>
        <row r="749">
          <cell r="F749">
            <v>1797</v>
          </cell>
          <cell r="G749" t="str">
            <v>51010000198674</v>
          </cell>
          <cell r="H749" t="str">
            <v>Trường THPT Chuyên</v>
          </cell>
          <cell r="I749" t="str">
            <v>Tổ Xã hội</v>
          </cell>
          <cell r="J749" t="str">
            <v>Nữ</v>
          </cell>
          <cell r="K749">
            <v>1973</v>
          </cell>
          <cell r="L749">
            <v>26867</v>
          </cell>
          <cell r="M749">
            <v>49</v>
          </cell>
          <cell r="N749" t="str">
            <v>Kinh</v>
          </cell>
          <cell r="O749">
            <v>36069</v>
          </cell>
          <cell r="P749">
            <v>36557</v>
          </cell>
          <cell r="Q749" t="str">
            <v>Trường Đại học Sư phạm Vinh</v>
          </cell>
          <cell r="R749" t="str">
            <v>BC</v>
          </cell>
          <cell r="S749">
            <v>0</v>
          </cell>
          <cell r="T749">
            <v>0</v>
          </cell>
          <cell r="U749">
            <v>0</v>
          </cell>
          <cell r="V749" t="str">
            <v>V.07.05.14</v>
          </cell>
          <cell r="W749" t="str">
            <v>Giáo viên THPT (hạng II)</v>
          </cell>
          <cell r="X749">
            <v>0</v>
          </cell>
          <cell r="Y749" t="str">
            <v>Tổ Trưởng chuyên môn, Chủ nhiệm lớp</v>
          </cell>
          <cell r="Z749">
            <v>0</v>
          </cell>
          <cell r="AA749">
            <v>5</v>
          </cell>
          <cell r="AB749">
            <v>0.25</v>
          </cell>
          <cell r="AC749">
            <v>4.68</v>
          </cell>
          <cell r="AD749">
            <v>0</v>
          </cell>
          <cell r="AE749">
            <v>0</v>
          </cell>
          <cell r="AF749">
            <v>0</v>
          </cell>
          <cell r="AG749">
            <v>0</v>
          </cell>
          <cell r="AH749" t="e">
            <v>#VALUE!</v>
          </cell>
          <cell r="AI749">
            <v>0</v>
          </cell>
          <cell r="AJ749">
            <v>0</v>
          </cell>
          <cell r="AK749">
            <v>0</v>
          </cell>
          <cell r="AL749">
            <v>0</v>
          </cell>
          <cell r="AM749">
            <v>0</v>
          </cell>
          <cell r="AN749">
            <v>0</v>
          </cell>
          <cell r="AO749">
            <v>22</v>
          </cell>
          <cell r="AP749">
            <v>0</v>
          </cell>
          <cell r="AQ749">
            <v>0</v>
          </cell>
          <cell r="AR749">
            <v>0</v>
          </cell>
          <cell r="AS749">
            <v>0</v>
          </cell>
          <cell r="AT749">
            <v>1.0846</v>
          </cell>
          <cell r="AU749">
            <v>6.0145999999999997</v>
          </cell>
          <cell r="AV749">
            <v>70</v>
          </cell>
          <cell r="AW749">
            <v>0</v>
          </cell>
          <cell r="AX749">
            <v>0</v>
          </cell>
        </row>
        <row r="750">
          <cell r="F750">
            <v>2542</v>
          </cell>
          <cell r="G750" t="str">
            <v>51010001178590</v>
          </cell>
          <cell r="H750" t="str">
            <v>Trường THPT Chuyên</v>
          </cell>
          <cell r="I750" t="str">
            <v xml:space="preserve">Vật lý- Công nghệ </v>
          </cell>
          <cell r="J750" t="str">
            <v>Nữ</v>
          </cell>
          <cell r="K750">
            <v>1983</v>
          </cell>
          <cell r="L750">
            <v>30434</v>
          </cell>
          <cell r="M750">
            <v>39</v>
          </cell>
          <cell r="N750" t="str">
            <v>Kinh</v>
          </cell>
          <cell r="O750">
            <v>43061</v>
          </cell>
          <cell r="P750">
            <v>0</v>
          </cell>
          <cell r="Q750">
            <v>0</v>
          </cell>
          <cell r="R750" t="str">
            <v>BC</v>
          </cell>
          <cell r="S750">
            <v>0</v>
          </cell>
          <cell r="T750">
            <v>0</v>
          </cell>
          <cell r="U750">
            <v>0</v>
          </cell>
          <cell r="V750" t="str">
            <v>01.003</v>
          </cell>
          <cell r="W750" t="str">
            <v>Chuyên viên</v>
          </cell>
          <cell r="X750">
            <v>0</v>
          </cell>
          <cell r="Y750">
            <v>0</v>
          </cell>
          <cell r="Z750">
            <v>0</v>
          </cell>
          <cell r="AA750">
            <v>4</v>
          </cell>
          <cell r="AB750">
            <v>0</v>
          </cell>
          <cell r="AC750">
            <v>3.33</v>
          </cell>
          <cell r="AD750">
            <v>0</v>
          </cell>
          <cell r="AE750">
            <v>0</v>
          </cell>
          <cell r="AF750">
            <v>0</v>
          </cell>
          <cell r="AG750">
            <v>0</v>
          </cell>
          <cell r="AH750" t="e">
            <v>#VALUE!</v>
          </cell>
          <cell r="AI750">
            <v>0</v>
          </cell>
          <cell r="AJ750">
            <v>0</v>
          </cell>
          <cell r="AK750">
            <v>0</v>
          </cell>
          <cell r="AL750">
            <v>0</v>
          </cell>
          <cell r="AM750">
            <v>0</v>
          </cell>
          <cell r="AN750">
            <v>0</v>
          </cell>
          <cell r="AO750">
            <v>0</v>
          </cell>
          <cell r="AP750">
            <v>0</v>
          </cell>
          <cell r="AQ750">
            <v>0</v>
          </cell>
          <cell r="AR750">
            <v>0</v>
          </cell>
          <cell r="AS750">
            <v>0</v>
          </cell>
          <cell r="AT750">
            <v>0</v>
          </cell>
          <cell r="AU750">
            <v>3.33</v>
          </cell>
          <cell r="AV750">
            <v>20</v>
          </cell>
          <cell r="AW750">
            <v>0</v>
          </cell>
          <cell r="AX750">
            <v>0</v>
          </cell>
        </row>
        <row r="751">
          <cell r="F751">
            <v>1734</v>
          </cell>
          <cell r="G751" t="str">
            <v>51010000228225</v>
          </cell>
          <cell r="H751" t="str">
            <v>Trường THPT Chuyên</v>
          </cell>
          <cell r="I751" t="str">
            <v>Vật lý và Công nghệ</v>
          </cell>
          <cell r="J751" t="str">
            <v>Nữ</v>
          </cell>
          <cell r="K751">
            <v>1984</v>
          </cell>
          <cell r="L751">
            <v>30734</v>
          </cell>
          <cell r="M751">
            <v>38</v>
          </cell>
          <cell r="N751" t="str">
            <v>Kinh</v>
          </cell>
          <cell r="O751">
            <v>40405</v>
          </cell>
          <cell r="P751" t="str">
            <v xml:space="preserve">  -   -</v>
          </cell>
          <cell r="Q751" t="str">
            <v xml:space="preserve">Trường Tiểu học Hà Tông Mục </v>
          </cell>
          <cell r="R751" t="str">
            <v>BC</v>
          </cell>
          <cell r="S751">
            <v>0</v>
          </cell>
          <cell r="T751">
            <v>0</v>
          </cell>
          <cell r="U751">
            <v>0</v>
          </cell>
          <cell r="V751" t="str">
            <v>01.003</v>
          </cell>
          <cell r="W751" t="str">
            <v>Chuyên viên</v>
          </cell>
          <cell r="X751">
            <v>0</v>
          </cell>
          <cell r="Y751">
            <v>0</v>
          </cell>
          <cell r="Z751" t="str">
            <v>TLQLSV</v>
          </cell>
          <cell r="AA751">
            <v>4</v>
          </cell>
          <cell r="AB751">
            <v>0</v>
          </cell>
          <cell r="AC751">
            <v>3.66</v>
          </cell>
          <cell r="AD751">
            <v>0</v>
          </cell>
          <cell r="AE751">
            <v>0</v>
          </cell>
          <cell r="AF751">
            <v>0</v>
          </cell>
          <cell r="AG751">
            <v>0</v>
          </cell>
          <cell r="AH751" t="e">
            <v>#VALUE!</v>
          </cell>
          <cell r="AI751">
            <v>0</v>
          </cell>
          <cell r="AJ751">
            <v>0</v>
          </cell>
          <cell r="AK751">
            <v>0</v>
          </cell>
          <cell r="AL751">
            <v>0</v>
          </cell>
          <cell r="AM751">
            <v>0</v>
          </cell>
          <cell r="AN751">
            <v>0</v>
          </cell>
          <cell r="AO751">
            <v>0</v>
          </cell>
          <cell r="AP751">
            <v>0</v>
          </cell>
          <cell r="AQ751">
            <v>0</v>
          </cell>
          <cell r="AR751">
            <v>0</v>
          </cell>
          <cell r="AS751">
            <v>0</v>
          </cell>
          <cell r="AT751">
            <v>0</v>
          </cell>
          <cell r="AU751">
            <v>3.66</v>
          </cell>
          <cell r="AV751">
            <v>20</v>
          </cell>
          <cell r="AW751">
            <v>0</v>
          </cell>
          <cell r="AX751">
            <v>0</v>
          </cell>
        </row>
        <row r="752">
          <cell r="F752">
            <v>1909</v>
          </cell>
          <cell r="G752" t="str">
            <v>51010000190865</v>
          </cell>
          <cell r="H752" t="str">
            <v>Trường THPT Chuyên</v>
          </cell>
          <cell r="I752" t="str">
            <v>Vật lý và Công nghệ</v>
          </cell>
          <cell r="J752" t="str">
            <v>Nữ</v>
          </cell>
          <cell r="K752">
            <v>1982</v>
          </cell>
          <cell r="L752">
            <v>30195</v>
          </cell>
          <cell r="M752">
            <v>40</v>
          </cell>
          <cell r="N752" t="str">
            <v>Kinh</v>
          </cell>
          <cell r="O752">
            <v>39387</v>
          </cell>
          <cell r="P752">
            <v>39995</v>
          </cell>
          <cell r="Q752" t="str">
            <v>Trường Đại học Vinh</v>
          </cell>
          <cell r="R752" t="str">
            <v>BC</v>
          </cell>
          <cell r="S752">
            <v>0</v>
          </cell>
          <cell r="T752">
            <v>0</v>
          </cell>
          <cell r="U752">
            <v>0</v>
          </cell>
          <cell r="V752" t="str">
            <v>01.003</v>
          </cell>
          <cell r="W752" t="str">
            <v>Chuyên viên</v>
          </cell>
          <cell r="X752">
            <v>0</v>
          </cell>
          <cell r="Y752">
            <v>0</v>
          </cell>
          <cell r="Z752">
            <v>0</v>
          </cell>
          <cell r="AA752">
            <v>4</v>
          </cell>
          <cell r="AB752">
            <v>0</v>
          </cell>
          <cell r="AC752">
            <v>3.66</v>
          </cell>
          <cell r="AD752">
            <v>0</v>
          </cell>
          <cell r="AE752">
            <v>0</v>
          </cell>
          <cell r="AF752">
            <v>0</v>
          </cell>
          <cell r="AG752">
            <v>0</v>
          </cell>
          <cell r="AH752" t="e">
            <v>#VALUE!</v>
          </cell>
          <cell r="AI752">
            <v>0</v>
          </cell>
          <cell r="AJ752">
            <v>0</v>
          </cell>
          <cell r="AK752">
            <v>0</v>
          </cell>
          <cell r="AL752">
            <v>0</v>
          </cell>
          <cell r="AM752">
            <v>0</v>
          </cell>
          <cell r="AN752">
            <v>0</v>
          </cell>
          <cell r="AO752">
            <v>0</v>
          </cell>
          <cell r="AP752">
            <v>0</v>
          </cell>
          <cell r="AQ752">
            <v>0</v>
          </cell>
          <cell r="AR752">
            <v>0</v>
          </cell>
          <cell r="AS752">
            <v>0</v>
          </cell>
          <cell r="AT752">
            <v>0</v>
          </cell>
          <cell r="AU752">
            <v>3.66</v>
          </cell>
          <cell r="AV752">
            <v>20</v>
          </cell>
          <cell r="AW752">
            <v>0</v>
          </cell>
          <cell r="AX752">
            <v>0</v>
          </cell>
        </row>
        <row r="753">
          <cell r="F753">
            <v>1382</v>
          </cell>
          <cell r="G753" t="str">
            <v>51010000196058</v>
          </cell>
          <cell r="H753" t="str">
            <v>Trường THPT Chuyên</v>
          </cell>
          <cell r="I753" t="str">
            <v>Vật lý và Công nghệ</v>
          </cell>
          <cell r="J753" t="str">
            <v>Nữ</v>
          </cell>
          <cell r="K753">
            <v>1977</v>
          </cell>
          <cell r="L753">
            <v>28374</v>
          </cell>
          <cell r="M753">
            <v>45</v>
          </cell>
          <cell r="N753" t="str">
            <v>Kinh</v>
          </cell>
          <cell r="O753">
            <v>37408</v>
          </cell>
          <cell r="P753">
            <v>38587</v>
          </cell>
          <cell r="Q753" t="str">
            <v>Trường Đại học Vinh</v>
          </cell>
          <cell r="R753" t="str">
            <v>BC</v>
          </cell>
          <cell r="S753">
            <v>0</v>
          </cell>
          <cell r="T753">
            <v>0</v>
          </cell>
          <cell r="U753">
            <v>0</v>
          </cell>
          <cell r="V753" t="str">
            <v>01.003</v>
          </cell>
          <cell r="W753" t="str">
            <v>Chuyên viên</v>
          </cell>
          <cell r="X753">
            <v>0</v>
          </cell>
          <cell r="Y753">
            <v>0</v>
          </cell>
          <cell r="Z753">
            <v>0</v>
          </cell>
          <cell r="AA753">
            <v>4</v>
          </cell>
          <cell r="AB753">
            <v>0</v>
          </cell>
          <cell r="AC753">
            <v>4.32</v>
          </cell>
          <cell r="AD753">
            <v>0</v>
          </cell>
          <cell r="AE753">
            <v>0</v>
          </cell>
          <cell r="AF753">
            <v>0</v>
          </cell>
          <cell r="AG753">
            <v>0</v>
          </cell>
          <cell r="AH753" t="e">
            <v>#VALUE!</v>
          </cell>
          <cell r="AI753">
            <v>0</v>
          </cell>
          <cell r="AJ753">
            <v>0</v>
          </cell>
          <cell r="AK753">
            <v>0</v>
          </cell>
          <cell r="AL753">
            <v>0</v>
          </cell>
          <cell r="AM753">
            <v>0</v>
          </cell>
          <cell r="AN753">
            <v>0</v>
          </cell>
          <cell r="AO753">
            <v>0</v>
          </cell>
          <cell r="AP753">
            <v>0</v>
          </cell>
          <cell r="AQ753">
            <v>0</v>
          </cell>
          <cell r="AR753">
            <v>0</v>
          </cell>
          <cell r="AS753">
            <v>0</v>
          </cell>
          <cell r="AT753">
            <v>0</v>
          </cell>
          <cell r="AU753">
            <v>4.32</v>
          </cell>
          <cell r="AV753">
            <v>20</v>
          </cell>
          <cell r="AW753">
            <v>0</v>
          </cell>
          <cell r="AX753">
            <v>0</v>
          </cell>
        </row>
        <row r="754">
          <cell r="F754">
            <v>2591</v>
          </cell>
          <cell r="G754" t="str">
            <v>51010002329470</v>
          </cell>
          <cell r="H754" t="str">
            <v>Trường THPT Chuyên</v>
          </cell>
          <cell r="I754">
            <v>0</v>
          </cell>
          <cell r="J754" t="str">
            <v>Nữ</v>
          </cell>
          <cell r="K754">
            <v>1995</v>
          </cell>
          <cell r="L754">
            <v>34913</v>
          </cell>
          <cell r="M754">
            <v>27</v>
          </cell>
          <cell r="N754" t="str">
            <v>Kinh</v>
          </cell>
          <cell r="O754">
            <v>43617</v>
          </cell>
          <cell r="P754">
            <v>43824</v>
          </cell>
          <cell r="Q754" t="str">
            <v>Trường Đại học Vinh</v>
          </cell>
          <cell r="R754" t="str">
            <v>BC</v>
          </cell>
          <cell r="S754">
            <v>0</v>
          </cell>
          <cell r="T754">
            <v>0</v>
          </cell>
          <cell r="U754">
            <v>0</v>
          </cell>
          <cell r="V754" t="str">
            <v>V.07.05.15</v>
          </cell>
          <cell r="W754" t="str">
            <v>Giáo viên THPT (hạng III)</v>
          </cell>
          <cell r="X754">
            <v>0</v>
          </cell>
          <cell r="Y754">
            <v>0</v>
          </cell>
          <cell r="Z754">
            <v>0</v>
          </cell>
          <cell r="AA754">
            <v>4</v>
          </cell>
          <cell r="AB754">
            <v>0</v>
          </cell>
          <cell r="AC754">
            <v>2.34</v>
          </cell>
          <cell r="AD754">
            <v>0</v>
          </cell>
          <cell r="AE754">
            <v>0</v>
          </cell>
          <cell r="AF754">
            <v>0</v>
          </cell>
          <cell r="AG754">
            <v>0</v>
          </cell>
          <cell r="AH754" t="e">
            <v>#VALUE!</v>
          </cell>
          <cell r="AI754">
            <v>0</v>
          </cell>
          <cell r="AJ754">
            <v>0</v>
          </cell>
          <cell r="AK754">
            <v>0</v>
          </cell>
          <cell r="AL754">
            <v>0</v>
          </cell>
          <cell r="AM754">
            <v>0</v>
          </cell>
          <cell r="AN754">
            <v>0</v>
          </cell>
          <cell r="AO754">
            <v>0</v>
          </cell>
          <cell r="AP754">
            <v>0</v>
          </cell>
          <cell r="AQ754">
            <v>0</v>
          </cell>
          <cell r="AR754">
            <v>0</v>
          </cell>
          <cell r="AS754">
            <v>0</v>
          </cell>
          <cell r="AT754">
            <v>0</v>
          </cell>
          <cell r="AU754">
            <v>2.34</v>
          </cell>
          <cell r="AV754">
            <v>70</v>
          </cell>
          <cell r="AW754">
            <v>0</v>
          </cell>
          <cell r="AX754">
            <v>0</v>
          </cell>
        </row>
        <row r="755">
          <cell r="F755">
            <v>2680</v>
          </cell>
          <cell r="G755" t="str">
            <v>51810000784228</v>
          </cell>
          <cell r="H755" t="str">
            <v>Trường THPT Chuyên</v>
          </cell>
          <cell r="I755">
            <v>0</v>
          </cell>
          <cell r="J755" t="str">
            <v>Nam</v>
          </cell>
          <cell r="K755">
            <v>1996</v>
          </cell>
          <cell r="L755">
            <v>35173</v>
          </cell>
          <cell r="M755">
            <v>26</v>
          </cell>
          <cell r="N755" t="str">
            <v>Kinh</v>
          </cell>
          <cell r="O755">
            <v>44409</v>
          </cell>
          <cell r="P755">
            <v>0</v>
          </cell>
          <cell r="Q755">
            <v>0</v>
          </cell>
          <cell r="R755" t="str">
            <v>HĐVV</v>
          </cell>
          <cell r="S755">
            <v>44409</v>
          </cell>
          <cell r="T755">
            <v>44774</v>
          </cell>
          <cell r="U755">
            <v>0</v>
          </cell>
          <cell r="V755" t="str">
            <v>V.07.05.15</v>
          </cell>
          <cell r="W755" t="str">
            <v>Giáo viên THPT (hạng III)</v>
          </cell>
          <cell r="X755">
            <v>0</v>
          </cell>
          <cell r="Y755">
            <v>0</v>
          </cell>
          <cell r="Z755">
            <v>0</v>
          </cell>
          <cell r="AA755">
            <v>0</v>
          </cell>
          <cell r="AB755">
            <v>0</v>
          </cell>
          <cell r="AC755">
            <v>2.34</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2.34</v>
          </cell>
          <cell r="AV755">
            <v>30</v>
          </cell>
          <cell r="AW755">
            <v>0</v>
          </cell>
          <cell r="AX755">
            <v>0</v>
          </cell>
        </row>
        <row r="756">
          <cell r="F756">
            <v>2596</v>
          </cell>
          <cell r="G756" t="str">
            <v>51010001669146</v>
          </cell>
          <cell r="H756" t="str">
            <v>Trường THPT Chuyên</v>
          </cell>
          <cell r="I756">
            <v>0</v>
          </cell>
          <cell r="J756" t="str">
            <v>Nam</v>
          </cell>
          <cell r="K756">
            <v>1995</v>
          </cell>
          <cell r="L756">
            <v>34934</v>
          </cell>
          <cell r="M756">
            <v>27</v>
          </cell>
          <cell r="N756" t="str">
            <v>Kinh</v>
          </cell>
          <cell r="O756">
            <v>43678</v>
          </cell>
          <cell r="P756">
            <v>43824</v>
          </cell>
          <cell r="Q756" t="str">
            <v>Trường Đại học Vinh</v>
          </cell>
          <cell r="R756" t="str">
            <v>BC</v>
          </cell>
          <cell r="S756">
            <v>0</v>
          </cell>
          <cell r="T756">
            <v>0</v>
          </cell>
          <cell r="U756">
            <v>0</v>
          </cell>
          <cell r="V756" t="str">
            <v>V.07.05.15</v>
          </cell>
          <cell r="W756" t="str">
            <v>Giáo viên THPT (hạng III)</v>
          </cell>
          <cell r="X756">
            <v>0</v>
          </cell>
          <cell r="Y756">
            <v>0</v>
          </cell>
          <cell r="Z756" t="str">
            <v>TL ĐTTT</v>
          </cell>
          <cell r="AA756">
            <v>4</v>
          </cell>
          <cell r="AB756">
            <v>0</v>
          </cell>
          <cell r="AC756">
            <v>2.67</v>
          </cell>
          <cell r="AD756">
            <v>0</v>
          </cell>
          <cell r="AE756">
            <v>0</v>
          </cell>
          <cell r="AF756">
            <v>0</v>
          </cell>
          <cell r="AG756">
            <v>0</v>
          </cell>
          <cell r="AH756" t="e">
            <v>#VALUE!</v>
          </cell>
          <cell r="AI756">
            <v>0</v>
          </cell>
          <cell r="AJ756">
            <v>0</v>
          </cell>
          <cell r="AK756">
            <v>0</v>
          </cell>
          <cell r="AL756">
            <v>0</v>
          </cell>
          <cell r="AM756">
            <v>0</v>
          </cell>
          <cell r="AN756">
            <v>0</v>
          </cell>
          <cell r="AO756">
            <v>0</v>
          </cell>
          <cell r="AP756">
            <v>0</v>
          </cell>
          <cell r="AQ756">
            <v>0</v>
          </cell>
          <cell r="AR756">
            <v>0</v>
          </cell>
          <cell r="AS756">
            <v>0</v>
          </cell>
          <cell r="AT756">
            <v>0</v>
          </cell>
          <cell r="AU756">
            <v>2.67</v>
          </cell>
          <cell r="AV756">
            <v>70</v>
          </cell>
          <cell r="AW756">
            <v>0</v>
          </cell>
          <cell r="AX756">
            <v>0</v>
          </cell>
        </row>
        <row r="757">
          <cell r="F757">
            <v>2613</v>
          </cell>
          <cell r="G757" t="str">
            <v>51010002329489</v>
          </cell>
          <cell r="H757" t="str">
            <v>Trường THPT Chuyên</v>
          </cell>
          <cell r="I757">
            <v>0</v>
          </cell>
          <cell r="J757" t="str">
            <v>Nữ</v>
          </cell>
          <cell r="K757">
            <v>1985</v>
          </cell>
          <cell r="L757">
            <v>31409</v>
          </cell>
          <cell r="M757">
            <v>37</v>
          </cell>
          <cell r="N757" t="str">
            <v>KInh</v>
          </cell>
          <cell r="O757">
            <v>43831</v>
          </cell>
          <cell r="P757">
            <v>0</v>
          </cell>
          <cell r="Q757">
            <v>0</v>
          </cell>
          <cell r="R757" t="str">
            <v>BC</v>
          </cell>
          <cell r="S757">
            <v>0</v>
          </cell>
          <cell r="T757">
            <v>0</v>
          </cell>
          <cell r="U757">
            <v>0</v>
          </cell>
          <cell r="V757" t="str">
            <v>V.07.05.15</v>
          </cell>
          <cell r="W757" t="str">
            <v>Giáo viên THPT (hạng III)</v>
          </cell>
          <cell r="X757">
            <v>0</v>
          </cell>
          <cell r="Y757">
            <v>0</v>
          </cell>
          <cell r="Z757">
            <v>0</v>
          </cell>
          <cell r="AA757">
            <v>4</v>
          </cell>
          <cell r="AB757">
            <v>0</v>
          </cell>
          <cell r="AC757">
            <v>3.66</v>
          </cell>
          <cell r="AD757">
            <v>0</v>
          </cell>
          <cell r="AE757">
            <v>0</v>
          </cell>
          <cell r="AF757">
            <v>0</v>
          </cell>
          <cell r="AG757">
            <v>0</v>
          </cell>
          <cell r="AH757" t="e">
            <v>#VALUE!</v>
          </cell>
          <cell r="AI757">
            <v>0</v>
          </cell>
          <cell r="AJ757">
            <v>0</v>
          </cell>
          <cell r="AK757">
            <v>0</v>
          </cell>
          <cell r="AL757">
            <v>0</v>
          </cell>
          <cell r="AM757">
            <v>0</v>
          </cell>
          <cell r="AN757">
            <v>0</v>
          </cell>
          <cell r="AO757">
            <v>13</v>
          </cell>
          <cell r="AP757">
            <v>0</v>
          </cell>
          <cell r="AQ757">
            <v>0</v>
          </cell>
          <cell r="AR757">
            <v>0</v>
          </cell>
          <cell r="AS757">
            <v>0</v>
          </cell>
          <cell r="AT757">
            <v>0.4758</v>
          </cell>
          <cell r="AU757">
            <v>4.1357999999999997</v>
          </cell>
          <cell r="AV757">
            <v>70</v>
          </cell>
          <cell r="AW757">
            <v>0</v>
          </cell>
          <cell r="AX757">
            <v>0</v>
          </cell>
        </row>
        <row r="758">
          <cell r="F758">
            <v>2592</v>
          </cell>
          <cell r="G758" t="str">
            <v>51010001498863</v>
          </cell>
          <cell r="H758" t="str">
            <v>Trường THPT Chuyên</v>
          </cell>
          <cell r="I758">
            <v>0</v>
          </cell>
          <cell r="J758" t="str">
            <v>Nữ</v>
          </cell>
          <cell r="K758">
            <v>1995</v>
          </cell>
          <cell r="L758">
            <v>34913</v>
          </cell>
          <cell r="M758">
            <v>27</v>
          </cell>
          <cell r="N758" t="str">
            <v>Kinh</v>
          </cell>
          <cell r="O758">
            <v>43617</v>
          </cell>
          <cell r="P758">
            <v>43824</v>
          </cell>
          <cell r="Q758">
            <v>0</v>
          </cell>
          <cell r="R758" t="str">
            <v>BC</v>
          </cell>
          <cell r="S758">
            <v>0</v>
          </cell>
          <cell r="T758">
            <v>0</v>
          </cell>
          <cell r="U758">
            <v>0</v>
          </cell>
          <cell r="V758" t="str">
            <v>V.07.05.15</v>
          </cell>
          <cell r="W758" t="str">
            <v>Giáo viên THPT (hạng III)</v>
          </cell>
          <cell r="X758">
            <v>0</v>
          </cell>
          <cell r="Y758">
            <v>0</v>
          </cell>
          <cell r="Z758">
            <v>0</v>
          </cell>
          <cell r="AA758">
            <v>4</v>
          </cell>
          <cell r="AB758">
            <v>0</v>
          </cell>
          <cell r="AC758">
            <v>2.34</v>
          </cell>
          <cell r="AD758">
            <v>0</v>
          </cell>
          <cell r="AE758">
            <v>0</v>
          </cell>
          <cell r="AF758">
            <v>0</v>
          </cell>
          <cell r="AG758">
            <v>0</v>
          </cell>
          <cell r="AH758" t="e">
            <v>#VALUE!</v>
          </cell>
          <cell r="AI758">
            <v>0</v>
          </cell>
          <cell r="AJ758">
            <v>0</v>
          </cell>
          <cell r="AK758">
            <v>0</v>
          </cell>
          <cell r="AL758">
            <v>0</v>
          </cell>
          <cell r="AM758">
            <v>0</v>
          </cell>
          <cell r="AN758">
            <v>0</v>
          </cell>
          <cell r="AO758">
            <v>0</v>
          </cell>
          <cell r="AP758">
            <v>0</v>
          </cell>
          <cell r="AQ758">
            <v>0</v>
          </cell>
          <cell r="AR758">
            <v>0</v>
          </cell>
          <cell r="AS758">
            <v>0</v>
          </cell>
          <cell r="AT758">
            <v>0</v>
          </cell>
          <cell r="AU758">
            <v>2.34</v>
          </cell>
          <cell r="AV758">
            <v>70</v>
          </cell>
          <cell r="AW758">
            <v>0</v>
          </cell>
          <cell r="AX758">
            <v>0</v>
          </cell>
        </row>
        <row r="759">
          <cell r="F759">
            <v>2650</v>
          </cell>
          <cell r="G759" t="str">
            <v>51010001991867</v>
          </cell>
          <cell r="H759" t="str">
            <v>Trường THPT Chuyên</v>
          </cell>
          <cell r="I759">
            <v>0</v>
          </cell>
          <cell r="J759" t="str">
            <v>Nữ</v>
          </cell>
          <cell r="K759">
            <v>1998</v>
          </cell>
          <cell r="L759">
            <v>36031</v>
          </cell>
          <cell r="M759">
            <v>24</v>
          </cell>
          <cell r="N759" t="str">
            <v>Kinh</v>
          </cell>
          <cell r="O759">
            <v>44166</v>
          </cell>
          <cell r="P759">
            <v>0</v>
          </cell>
          <cell r="Q759">
            <v>0</v>
          </cell>
          <cell r="R759" t="str">
            <v>HĐ</v>
          </cell>
          <cell r="S759">
            <v>44531</v>
          </cell>
          <cell r="T759">
            <v>45261</v>
          </cell>
          <cell r="U759">
            <v>2</v>
          </cell>
          <cell r="V759" t="str">
            <v>V.07.05.15</v>
          </cell>
          <cell r="W759" t="str">
            <v>Giáo viên THPT (hạng III)</v>
          </cell>
          <cell r="X759">
            <v>0</v>
          </cell>
          <cell r="Y759">
            <v>0</v>
          </cell>
          <cell r="Z759">
            <v>0</v>
          </cell>
          <cell r="AA759">
            <v>4</v>
          </cell>
          <cell r="AB759">
            <v>0</v>
          </cell>
          <cell r="AC759">
            <v>2.34</v>
          </cell>
          <cell r="AD759">
            <v>0</v>
          </cell>
          <cell r="AE759">
            <v>0</v>
          </cell>
          <cell r="AF759">
            <v>0</v>
          </cell>
          <cell r="AG759">
            <v>0</v>
          </cell>
          <cell r="AH759" t="e">
            <v>#VALUE!</v>
          </cell>
          <cell r="AI759">
            <v>0</v>
          </cell>
          <cell r="AJ759">
            <v>0</v>
          </cell>
          <cell r="AK759">
            <v>0</v>
          </cell>
          <cell r="AL759">
            <v>0</v>
          </cell>
          <cell r="AM759">
            <v>0</v>
          </cell>
          <cell r="AN759">
            <v>0</v>
          </cell>
          <cell r="AO759">
            <v>0</v>
          </cell>
          <cell r="AP759">
            <v>0</v>
          </cell>
          <cell r="AQ759">
            <v>0</v>
          </cell>
          <cell r="AR759">
            <v>0</v>
          </cell>
          <cell r="AS759">
            <v>0</v>
          </cell>
          <cell r="AT759">
            <v>0</v>
          </cell>
          <cell r="AU759">
            <v>2.34</v>
          </cell>
          <cell r="AV759">
            <v>30</v>
          </cell>
          <cell r="AW759">
            <v>0</v>
          </cell>
          <cell r="AX759">
            <v>0</v>
          </cell>
        </row>
        <row r="760">
          <cell r="F760">
            <v>1721</v>
          </cell>
          <cell r="G760" t="str">
            <v>51010000187070</v>
          </cell>
          <cell r="H760" t="str">
            <v>Trường Thực hành Sư phạm</v>
          </cell>
          <cell r="I760" t="str">
            <v>Cơ sở Hưng Bình</v>
          </cell>
          <cell r="J760" t="str">
            <v>Nữ</v>
          </cell>
          <cell r="K760">
            <v>1966</v>
          </cell>
          <cell r="L760">
            <v>24461</v>
          </cell>
          <cell r="M760">
            <v>56</v>
          </cell>
          <cell r="N760" t="str">
            <v>Kinh</v>
          </cell>
          <cell r="O760" t="str">
            <v xml:space="preserve">  -   -</v>
          </cell>
          <cell r="P760">
            <v>32874</v>
          </cell>
          <cell r="Q760" t="str">
            <v>Nhà máy dệt Kim Hoàng Thị Loan</v>
          </cell>
          <cell r="R760" t="str">
            <v>BC</v>
          </cell>
          <cell r="S760">
            <v>0</v>
          </cell>
          <cell r="T760">
            <v>0</v>
          </cell>
          <cell r="U760">
            <v>0</v>
          </cell>
          <cell r="V760" t="str">
            <v>16.121</v>
          </cell>
          <cell r="W760" t="str">
            <v>Y tá chính</v>
          </cell>
          <cell r="X760">
            <v>0</v>
          </cell>
          <cell r="Y760">
            <v>0</v>
          </cell>
          <cell r="Z760">
            <v>0</v>
          </cell>
          <cell r="AA760">
            <v>3.5</v>
          </cell>
          <cell r="AB760">
            <v>0</v>
          </cell>
          <cell r="AC760">
            <v>4.0599999999999996</v>
          </cell>
          <cell r="AD760">
            <v>0</v>
          </cell>
          <cell r="AE760">
            <v>0</v>
          </cell>
          <cell r="AF760">
            <v>0</v>
          </cell>
          <cell r="AG760">
            <v>0</v>
          </cell>
          <cell r="AH760" t="e">
            <v>#VALUE!</v>
          </cell>
          <cell r="AI760">
            <v>10</v>
          </cell>
          <cell r="AJ760">
            <v>0</v>
          </cell>
          <cell r="AK760">
            <v>0</v>
          </cell>
          <cell r="AL760">
            <v>0</v>
          </cell>
          <cell r="AM760">
            <v>0</v>
          </cell>
          <cell r="AN760">
            <v>0.40599999999999992</v>
          </cell>
          <cell r="AO760">
            <v>0</v>
          </cell>
          <cell r="AP760">
            <v>0</v>
          </cell>
          <cell r="AQ760">
            <v>0</v>
          </cell>
          <cell r="AR760">
            <v>0</v>
          </cell>
          <cell r="AS760">
            <v>0</v>
          </cell>
          <cell r="AT760">
            <v>0</v>
          </cell>
          <cell r="AU760">
            <v>4.4659999999999993</v>
          </cell>
          <cell r="AV760">
            <v>20</v>
          </cell>
          <cell r="AW760">
            <v>0</v>
          </cell>
          <cell r="AX760">
            <v>0</v>
          </cell>
        </row>
        <row r="761">
          <cell r="F761">
            <v>2548</v>
          </cell>
          <cell r="G761" t="str">
            <v>51010002329498</v>
          </cell>
          <cell r="H761" t="str">
            <v>Trường Thực hành Sư phạm</v>
          </cell>
          <cell r="I761" t="str">
            <v>Khoa Giáo dục Chính trị</v>
          </cell>
          <cell r="J761" t="str">
            <v>Nữ</v>
          </cell>
          <cell r="K761">
            <v>1992</v>
          </cell>
          <cell r="L761">
            <v>33884</v>
          </cell>
          <cell r="M761">
            <v>30</v>
          </cell>
          <cell r="N761" t="str">
            <v>Kinh</v>
          </cell>
          <cell r="O761">
            <v>43132</v>
          </cell>
          <cell r="P761">
            <v>43966</v>
          </cell>
          <cell r="Q761" t="str">
            <v>Trường Đại học Vinh</v>
          </cell>
          <cell r="R761" t="str">
            <v>BC</v>
          </cell>
          <cell r="S761">
            <v>0</v>
          </cell>
          <cell r="T761">
            <v>0</v>
          </cell>
          <cell r="U761">
            <v>0</v>
          </cell>
          <cell r="V761" t="str">
            <v>V.07.01.03</v>
          </cell>
          <cell r="W761" t="str">
            <v>Giảng viên (hạng III)</v>
          </cell>
          <cell r="X761">
            <v>0</v>
          </cell>
          <cell r="Y761">
            <v>0</v>
          </cell>
          <cell r="Z761">
            <v>0</v>
          </cell>
          <cell r="AA761">
            <v>4</v>
          </cell>
          <cell r="AB761">
            <v>0</v>
          </cell>
          <cell r="AC761">
            <v>2.67</v>
          </cell>
          <cell r="AD761">
            <v>0</v>
          </cell>
          <cell r="AE761">
            <v>0</v>
          </cell>
          <cell r="AF761">
            <v>0</v>
          </cell>
          <cell r="AG761">
            <v>0</v>
          </cell>
          <cell r="AH761" t="e">
            <v>#VALUE!</v>
          </cell>
          <cell r="AI761">
            <v>0</v>
          </cell>
          <cell r="AJ761">
            <v>0</v>
          </cell>
          <cell r="AK761">
            <v>0</v>
          </cell>
          <cell r="AL761">
            <v>0</v>
          </cell>
          <cell r="AM761">
            <v>0</v>
          </cell>
          <cell r="AN761">
            <v>0</v>
          </cell>
          <cell r="AO761">
            <v>0</v>
          </cell>
          <cell r="AP761">
            <v>0</v>
          </cell>
          <cell r="AQ761">
            <v>0</v>
          </cell>
          <cell r="AR761">
            <v>0</v>
          </cell>
          <cell r="AS761">
            <v>0</v>
          </cell>
          <cell r="AT761">
            <v>0</v>
          </cell>
          <cell r="AU761">
            <v>2.67</v>
          </cell>
          <cell r="AV761">
            <v>45</v>
          </cell>
          <cell r="AW761">
            <v>0</v>
          </cell>
          <cell r="AX761">
            <v>0</v>
          </cell>
        </row>
        <row r="762">
          <cell r="F762">
            <v>1206</v>
          </cell>
          <cell r="G762" t="str">
            <v>51010000147348</v>
          </cell>
          <cell r="H762" t="str">
            <v>Trường Thực hành Sư phạm</v>
          </cell>
          <cell r="I762" t="str">
            <v>Khoa Hóa học</v>
          </cell>
          <cell r="J762" t="str">
            <v>Nữ</v>
          </cell>
          <cell r="K762">
            <v>1977</v>
          </cell>
          <cell r="L762">
            <v>28243</v>
          </cell>
          <cell r="M762">
            <v>45</v>
          </cell>
          <cell r="N762" t="str">
            <v>Kinh</v>
          </cell>
          <cell r="O762">
            <v>37422</v>
          </cell>
          <cell r="P762" t="str">
            <v xml:space="preserve">  -   -</v>
          </cell>
          <cell r="Q762" t="str">
            <v>Trường Đại học Vinh</v>
          </cell>
          <cell r="R762" t="str">
            <v>BC</v>
          </cell>
          <cell r="S762">
            <v>0</v>
          </cell>
          <cell r="T762">
            <v>0</v>
          </cell>
          <cell r="U762">
            <v>0</v>
          </cell>
          <cell r="V762" t="str">
            <v>V.07.01.03</v>
          </cell>
          <cell r="W762" t="str">
            <v>Giảng viên (hạng III)</v>
          </cell>
          <cell r="X762">
            <v>0</v>
          </cell>
          <cell r="Y762" t="str">
            <v>Chủ nhiệm lớp</v>
          </cell>
          <cell r="Z762">
            <v>0</v>
          </cell>
          <cell r="AA762">
            <v>4</v>
          </cell>
          <cell r="AB762">
            <v>0</v>
          </cell>
          <cell r="AC762">
            <v>4.6500000000000004</v>
          </cell>
          <cell r="AD762">
            <v>0</v>
          </cell>
          <cell r="AE762">
            <v>0</v>
          </cell>
          <cell r="AF762">
            <v>0</v>
          </cell>
          <cell r="AG762">
            <v>0</v>
          </cell>
          <cell r="AH762" t="e">
            <v>#VALUE!</v>
          </cell>
          <cell r="AI762">
            <v>0</v>
          </cell>
          <cell r="AJ762">
            <v>0</v>
          </cell>
          <cell r="AK762">
            <v>0</v>
          </cell>
          <cell r="AL762">
            <v>0</v>
          </cell>
          <cell r="AM762">
            <v>0</v>
          </cell>
          <cell r="AN762">
            <v>0</v>
          </cell>
          <cell r="AO762">
            <v>18</v>
          </cell>
          <cell r="AP762">
            <v>19</v>
          </cell>
          <cell r="AQ762" t="str">
            <v>1678/QĐ-ĐHV</v>
          </cell>
          <cell r="AR762">
            <v>44727</v>
          </cell>
          <cell r="AS762">
            <v>44713</v>
          </cell>
          <cell r="AT762">
            <v>0.83700000000000008</v>
          </cell>
          <cell r="AU762">
            <v>5.4870000000000001</v>
          </cell>
          <cell r="AV762">
            <v>40</v>
          </cell>
          <cell r="AW762">
            <v>0</v>
          </cell>
          <cell r="AX762">
            <v>0</v>
          </cell>
        </row>
        <row r="763">
          <cell r="F763">
            <v>1495</v>
          </cell>
          <cell r="G763" t="str">
            <v>51010000193590</v>
          </cell>
          <cell r="H763" t="str">
            <v>Trường Thực hành Sư phạm</v>
          </cell>
          <cell r="I763" t="str">
            <v>Khoa Lịch sử</v>
          </cell>
          <cell r="J763" t="str">
            <v>Nữ</v>
          </cell>
          <cell r="K763">
            <v>1984</v>
          </cell>
          <cell r="L763">
            <v>30841</v>
          </cell>
          <cell r="M763">
            <v>38</v>
          </cell>
          <cell r="N763" t="str">
            <v>Kinh</v>
          </cell>
          <cell r="O763">
            <v>39755</v>
          </cell>
          <cell r="P763">
            <v>40360</v>
          </cell>
          <cell r="Q763" t="str">
            <v>Trường Đại học Vinh</v>
          </cell>
          <cell r="R763" t="str">
            <v>BC</v>
          </cell>
          <cell r="S763">
            <v>0</v>
          </cell>
          <cell r="T763">
            <v>0</v>
          </cell>
          <cell r="U763">
            <v>0</v>
          </cell>
          <cell r="V763" t="str">
            <v>V.07.01.03</v>
          </cell>
          <cell r="W763" t="str">
            <v>Giảng viên (hạng III)</v>
          </cell>
          <cell r="X763">
            <v>0</v>
          </cell>
          <cell r="Y763">
            <v>0</v>
          </cell>
          <cell r="Z763">
            <v>0</v>
          </cell>
          <cell r="AA763">
            <v>4</v>
          </cell>
          <cell r="AB763">
            <v>0</v>
          </cell>
          <cell r="AC763">
            <v>3.66</v>
          </cell>
          <cell r="AD763">
            <v>0</v>
          </cell>
          <cell r="AE763">
            <v>0</v>
          </cell>
          <cell r="AF763">
            <v>0</v>
          </cell>
          <cell r="AG763">
            <v>0</v>
          </cell>
          <cell r="AH763" t="e">
            <v>#VALUE!</v>
          </cell>
          <cell r="AI763">
            <v>0</v>
          </cell>
          <cell r="AJ763">
            <v>0</v>
          </cell>
          <cell r="AK763">
            <v>0</v>
          </cell>
          <cell r="AL763">
            <v>0</v>
          </cell>
          <cell r="AM763">
            <v>0</v>
          </cell>
          <cell r="AN763">
            <v>0</v>
          </cell>
          <cell r="AO763">
            <v>12</v>
          </cell>
          <cell r="AP763">
            <v>0</v>
          </cell>
          <cell r="AQ763">
            <v>0</v>
          </cell>
          <cell r="AR763">
            <v>0</v>
          </cell>
          <cell r="AS763">
            <v>0</v>
          </cell>
          <cell r="AT763">
            <v>0.43920000000000003</v>
          </cell>
          <cell r="AU763">
            <v>4.0991999999999997</v>
          </cell>
          <cell r="AV763">
            <v>40</v>
          </cell>
          <cell r="AW763">
            <v>0</v>
          </cell>
          <cell r="AX763">
            <v>0</v>
          </cell>
        </row>
        <row r="764">
          <cell r="F764">
            <v>1623</v>
          </cell>
          <cell r="G764" t="str">
            <v>51010000198878</v>
          </cell>
          <cell r="H764" t="str">
            <v>Trung tâm Nội trú</v>
          </cell>
          <cell r="I764">
            <v>0</v>
          </cell>
          <cell r="J764" t="str">
            <v>Nữ</v>
          </cell>
          <cell r="K764">
            <v>1975</v>
          </cell>
          <cell r="L764">
            <v>27627</v>
          </cell>
          <cell r="M764">
            <v>47</v>
          </cell>
          <cell r="N764" t="str">
            <v>Kinh</v>
          </cell>
          <cell r="O764">
            <v>37664</v>
          </cell>
          <cell r="P764">
            <v>0</v>
          </cell>
          <cell r="Q764">
            <v>0</v>
          </cell>
          <cell r="R764" t="str">
            <v>HĐ 68</v>
          </cell>
          <cell r="S764">
            <v>0</v>
          </cell>
          <cell r="T764">
            <v>0</v>
          </cell>
          <cell r="U764">
            <v>0</v>
          </cell>
          <cell r="V764" t="str">
            <v>01.011</v>
          </cell>
          <cell r="W764" t="str">
            <v>Nhân viên bảo vệ</v>
          </cell>
          <cell r="X764">
            <v>0</v>
          </cell>
          <cell r="Y764">
            <v>0</v>
          </cell>
          <cell r="Z764">
            <v>0</v>
          </cell>
          <cell r="AA764">
            <v>3.5</v>
          </cell>
          <cell r="AB764">
            <v>0</v>
          </cell>
          <cell r="AC764">
            <v>2.58</v>
          </cell>
          <cell r="AD764">
            <v>0</v>
          </cell>
          <cell r="AE764">
            <v>0</v>
          </cell>
          <cell r="AF764">
            <v>0</v>
          </cell>
          <cell r="AG764">
            <v>0</v>
          </cell>
          <cell r="AH764" t="e">
            <v>#VALUE!</v>
          </cell>
          <cell r="AI764">
            <v>0</v>
          </cell>
          <cell r="AJ764">
            <v>0</v>
          </cell>
          <cell r="AK764">
            <v>0</v>
          </cell>
          <cell r="AL764">
            <v>0</v>
          </cell>
          <cell r="AM764">
            <v>0</v>
          </cell>
          <cell r="AN764">
            <v>0</v>
          </cell>
          <cell r="AO764">
            <v>0</v>
          </cell>
          <cell r="AP764">
            <v>0</v>
          </cell>
          <cell r="AQ764">
            <v>0</v>
          </cell>
          <cell r="AR764">
            <v>0</v>
          </cell>
          <cell r="AS764">
            <v>0</v>
          </cell>
          <cell r="AT764">
            <v>0</v>
          </cell>
          <cell r="AU764">
            <v>2.58</v>
          </cell>
          <cell r="AV764">
            <v>20</v>
          </cell>
          <cell r="AW764">
            <v>0</v>
          </cell>
          <cell r="AX764">
            <v>0</v>
          </cell>
        </row>
        <row r="765">
          <cell r="F765">
            <v>2037</v>
          </cell>
          <cell r="G765" t="str">
            <v>51010000331105</v>
          </cell>
          <cell r="H765" t="str">
            <v>Trường Thực hành Sư phạm</v>
          </cell>
          <cell r="I765" t="str">
            <v>Mầm non</v>
          </cell>
          <cell r="J765" t="str">
            <v>Nam</v>
          </cell>
          <cell r="K765">
            <v>1976</v>
          </cell>
          <cell r="L765">
            <v>27829</v>
          </cell>
          <cell r="M765">
            <v>46</v>
          </cell>
          <cell r="N765" t="str">
            <v>Kinh</v>
          </cell>
          <cell r="O765">
            <v>40968</v>
          </cell>
          <cell r="P765">
            <v>0</v>
          </cell>
          <cell r="Q765">
            <v>0</v>
          </cell>
          <cell r="R765" t="str">
            <v>HĐ 68</v>
          </cell>
          <cell r="S765">
            <v>0</v>
          </cell>
          <cell r="T765">
            <v>0</v>
          </cell>
          <cell r="U765">
            <v>0</v>
          </cell>
          <cell r="V765" t="str">
            <v>01.011</v>
          </cell>
          <cell r="W765" t="str">
            <v>Nhân viên bảo vệ</v>
          </cell>
          <cell r="X765">
            <v>0</v>
          </cell>
          <cell r="Y765">
            <v>0</v>
          </cell>
          <cell r="Z765">
            <v>0</v>
          </cell>
          <cell r="AA765">
            <v>3.5</v>
          </cell>
          <cell r="AB765">
            <v>0</v>
          </cell>
          <cell r="AC765">
            <v>2.2200000000000002</v>
          </cell>
          <cell r="AD765">
            <v>0</v>
          </cell>
          <cell r="AE765">
            <v>0</v>
          </cell>
          <cell r="AF765">
            <v>0</v>
          </cell>
          <cell r="AG765">
            <v>0</v>
          </cell>
          <cell r="AH765" t="e">
            <v>#VALUE!</v>
          </cell>
          <cell r="AI765">
            <v>0</v>
          </cell>
          <cell r="AJ765">
            <v>0</v>
          </cell>
          <cell r="AK765">
            <v>0</v>
          </cell>
          <cell r="AL765">
            <v>0</v>
          </cell>
          <cell r="AM765">
            <v>0</v>
          </cell>
          <cell r="AN765">
            <v>0</v>
          </cell>
          <cell r="AO765">
            <v>0</v>
          </cell>
          <cell r="AP765">
            <v>0</v>
          </cell>
          <cell r="AQ765">
            <v>0</v>
          </cell>
          <cell r="AR765">
            <v>0</v>
          </cell>
          <cell r="AS765">
            <v>0</v>
          </cell>
          <cell r="AT765">
            <v>0</v>
          </cell>
          <cell r="AU765">
            <v>2.2200000000000002</v>
          </cell>
          <cell r="AV765">
            <v>20</v>
          </cell>
          <cell r="AW765">
            <v>0</v>
          </cell>
          <cell r="AX765">
            <v>0</v>
          </cell>
        </row>
        <row r="766">
          <cell r="F766">
            <v>1629</v>
          </cell>
          <cell r="G766" t="str">
            <v>51010000219830</v>
          </cell>
          <cell r="H766" t="str">
            <v>Trường Thực hành sư phạm</v>
          </cell>
          <cell r="I766" t="str">
            <v>Mầm non</v>
          </cell>
          <cell r="J766" t="str">
            <v>Nam</v>
          </cell>
          <cell r="K766">
            <v>1986</v>
          </cell>
          <cell r="L766">
            <v>31651</v>
          </cell>
          <cell r="M766">
            <v>36</v>
          </cell>
          <cell r="N766" t="str">
            <v>Kinh</v>
          </cell>
          <cell r="O766">
            <v>40313</v>
          </cell>
          <cell r="P766">
            <v>43283</v>
          </cell>
          <cell r="Q766" t="str">
            <v>Trường Đại học Vinh</v>
          </cell>
          <cell r="R766" t="str">
            <v>BC</v>
          </cell>
          <cell r="S766">
            <v>0</v>
          </cell>
          <cell r="T766">
            <v>0</v>
          </cell>
          <cell r="U766">
            <v>0</v>
          </cell>
          <cell r="V766" t="str">
            <v>01.003</v>
          </cell>
          <cell r="W766" t="str">
            <v>Chuyên viên</v>
          </cell>
          <cell r="X766">
            <v>0</v>
          </cell>
          <cell r="Y766">
            <v>0</v>
          </cell>
          <cell r="Z766">
            <v>0</v>
          </cell>
          <cell r="AA766">
            <v>4</v>
          </cell>
          <cell r="AB766">
            <v>0</v>
          </cell>
          <cell r="AC766">
            <v>2.67</v>
          </cell>
          <cell r="AD766">
            <v>0</v>
          </cell>
          <cell r="AE766">
            <v>0</v>
          </cell>
          <cell r="AF766">
            <v>0</v>
          </cell>
          <cell r="AG766">
            <v>0</v>
          </cell>
          <cell r="AH766" t="e">
            <v>#VALUE!</v>
          </cell>
          <cell r="AI766">
            <v>0</v>
          </cell>
          <cell r="AJ766">
            <v>0</v>
          </cell>
          <cell r="AK766">
            <v>0</v>
          </cell>
          <cell r="AL766">
            <v>0</v>
          </cell>
          <cell r="AM766">
            <v>0</v>
          </cell>
          <cell r="AN766">
            <v>0</v>
          </cell>
          <cell r="AO766">
            <v>0</v>
          </cell>
          <cell r="AP766">
            <v>0</v>
          </cell>
          <cell r="AQ766">
            <v>0</v>
          </cell>
          <cell r="AR766">
            <v>0</v>
          </cell>
          <cell r="AS766">
            <v>0</v>
          </cell>
          <cell r="AT766">
            <v>0</v>
          </cell>
          <cell r="AU766">
            <v>2.67</v>
          </cell>
          <cell r="AV766">
            <v>20</v>
          </cell>
          <cell r="AW766">
            <v>0</v>
          </cell>
          <cell r="AX766">
            <v>0</v>
          </cell>
        </row>
        <row r="767">
          <cell r="F767">
            <v>2515</v>
          </cell>
          <cell r="G767" t="str">
            <v>51010001002291</v>
          </cell>
          <cell r="H767" t="str">
            <v>Trường Thực hành Sư phạm</v>
          </cell>
          <cell r="I767" t="str">
            <v>Mầm non</v>
          </cell>
          <cell r="J767" t="str">
            <v>Nữ</v>
          </cell>
          <cell r="K767">
            <v>1991</v>
          </cell>
          <cell r="L767">
            <v>33535</v>
          </cell>
          <cell r="M767">
            <v>31</v>
          </cell>
          <cell r="N767" t="str">
            <v>Kinh</v>
          </cell>
          <cell r="O767">
            <v>42843</v>
          </cell>
          <cell r="P767">
            <v>43966</v>
          </cell>
          <cell r="Q767" t="str">
            <v>Trường Đại học Vinh</v>
          </cell>
          <cell r="R767" t="str">
            <v>BC</v>
          </cell>
          <cell r="S767">
            <v>0</v>
          </cell>
          <cell r="T767">
            <v>0</v>
          </cell>
          <cell r="U767">
            <v>0</v>
          </cell>
          <cell r="V767" t="str">
            <v>13.096</v>
          </cell>
          <cell r="W767" t="str">
            <v>Kỹ thuật viên</v>
          </cell>
          <cell r="X767">
            <v>0</v>
          </cell>
          <cell r="Y767">
            <v>0</v>
          </cell>
          <cell r="Z767">
            <v>0</v>
          </cell>
          <cell r="AA767">
            <v>3.5</v>
          </cell>
          <cell r="AB767">
            <v>0</v>
          </cell>
          <cell r="AC767">
            <v>2.06</v>
          </cell>
          <cell r="AD767">
            <v>2.2600000000000002</v>
          </cell>
          <cell r="AE767" t="str">
            <v>1679/QĐ-ĐHV</v>
          </cell>
          <cell r="AF767">
            <v>44669</v>
          </cell>
          <cell r="AG767">
            <v>44682</v>
          </cell>
          <cell r="AH767" t="e">
            <v>#VALUE!</v>
          </cell>
          <cell r="AI767">
            <v>0</v>
          </cell>
          <cell r="AJ767">
            <v>0</v>
          </cell>
          <cell r="AK767">
            <v>0</v>
          </cell>
          <cell r="AL767">
            <v>0</v>
          </cell>
          <cell r="AM767">
            <v>0</v>
          </cell>
          <cell r="AN767">
            <v>0</v>
          </cell>
          <cell r="AO767">
            <v>0</v>
          </cell>
          <cell r="AP767">
            <v>0</v>
          </cell>
          <cell r="AQ767">
            <v>0</v>
          </cell>
          <cell r="AR767">
            <v>0</v>
          </cell>
          <cell r="AS767">
            <v>0</v>
          </cell>
          <cell r="AT767">
            <v>0</v>
          </cell>
          <cell r="AU767">
            <v>2.06</v>
          </cell>
          <cell r="AV767">
            <v>20</v>
          </cell>
          <cell r="AW767">
            <v>0</v>
          </cell>
          <cell r="AX767">
            <v>0</v>
          </cell>
        </row>
        <row r="768">
          <cell r="F768">
            <v>2587</v>
          </cell>
          <cell r="G768" t="str">
            <v>51010001532646</v>
          </cell>
          <cell r="H768" t="str">
            <v>Trường Thực hành Sư phạm</v>
          </cell>
          <cell r="I768" t="str">
            <v>Mầm non</v>
          </cell>
          <cell r="J768" t="str">
            <v>Nữ</v>
          </cell>
          <cell r="K768">
            <v>1993</v>
          </cell>
          <cell r="L768">
            <v>34145</v>
          </cell>
          <cell r="M768">
            <v>29</v>
          </cell>
          <cell r="N768" t="str">
            <v>Kinh</v>
          </cell>
          <cell r="O768">
            <v>43473</v>
          </cell>
          <cell r="P768">
            <v>43824</v>
          </cell>
          <cell r="Q768" t="str">
            <v>Trường Đại học Vinh</v>
          </cell>
          <cell r="R768" t="str">
            <v>BC</v>
          </cell>
          <cell r="S768">
            <v>0</v>
          </cell>
          <cell r="T768">
            <v>0</v>
          </cell>
          <cell r="U768">
            <v>0</v>
          </cell>
          <cell r="V768" t="str">
            <v>01.003</v>
          </cell>
          <cell r="W768" t="str">
            <v>Chuyên viên</v>
          </cell>
          <cell r="X768">
            <v>0</v>
          </cell>
          <cell r="Y768">
            <v>0</v>
          </cell>
          <cell r="Z768">
            <v>0</v>
          </cell>
          <cell r="AA768">
            <v>4</v>
          </cell>
          <cell r="AB768">
            <v>0</v>
          </cell>
          <cell r="AC768">
            <v>2.34</v>
          </cell>
          <cell r="AD768">
            <v>0</v>
          </cell>
          <cell r="AE768">
            <v>0</v>
          </cell>
          <cell r="AF768">
            <v>0</v>
          </cell>
          <cell r="AG768">
            <v>0</v>
          </cell>
          <cell r="AH768" t="e">
            <v>#VALUE!</v>
          </cell>
          <cell r="AI768">
            <v>0</v>
          </cell>
          <cell r="AJ768">
            <v>0</v>
          </cell>
          <cell r="AK768">
            <v>0</v>
          </cell>
          <cell r="AL768">
            <v>0</v>
          </cell>
          <cell r="AM768">
            <v>0</v>
          </cell>
          <cell r="AN768">
            <v>0</v>
          </cell>
          <cell r="AO768">
            <v>0</v>
          </cell>
          <cell r="AP768">
            <v>0</v>
          </cell>
          <cell r="AQ768">
            <v>0</v>
          </cell>
          <cell r="AR768">
            <v>0</v>
          </cell>
          <cell r="AS768">
            <v>0</v>
          </cell>
          <cell r="AT768">
            <v>0</v>
          </cell>
          <cell r="AU768">
            <v>2.34</v>
          </cell>
          <cell r="AV768">
            <v>20</v>
          </cell>
          <cell r="AW768">
            <v>0</v>
          </cell>
          <cell r="AX768">
            <v>0</v>
          </cell>
        </row>
        <row r="769">
          <cell r="F769">
            <v>1735</v>
          </cell>
          <cell r="G769" t="str">
            <v>51010000171532</v>
          </cell>
          <cell r="H769" t="str">
            <v>Trường Thực hành Sư phạm</v>
          </cell>
          <cell r="I769" t="str">
            <v>Mầm non</v>
          </cell>
          <cell r="J769" t="str">
            <v>Nữ</v>
          </cell>
          <cell r="K769">
            <v>1985</v>
          </cell>
          <cell r="L769">
            <v>31139</v>
          </cell>
          <cell r="M769">
            <v>37</v>
          </cell>
          <cell r="N769" t="str">
            <v>Kinh</v>
          </cell>
          <cell r="O769">
            <v>40639</v>
          </cell>
          <cell r="P769">
            <v>43283</v>
          </cell>
          <cell r="Q769" t="str">
            <v>Trường Đại học Vinh</v>
          </cell>
          <cell r="R769" t="str">
            <v>BC</v>
          </cell>
          <cell r="S769">
            <v>0</v>
          </cell>
          <cell r="T769">
            <v>0</v>
          </cell>
          <cell r="U769">
            <v>0</v>
          </cell>
          <cell r="V769" t="str">
            <v>01.003</v>
          </cell>
          <cell r="W769" t="str">
            <v>Chuyên viên</v>
          </cell>
          <cell r="X769">
            <v>0</v>
          </cell>
          <cell r="Y769">
            <v>0</v>
          </cell>
          <cell r="Z769">
            <v>0</v>
          </cell>
          <cell r="AA769">
            <v>4</v>
          </cell>
          <cell r="AB769">
            <v>0</v>
          </cell>
          <cell r="AC769">
            <v>3</v>
          </cell>
          <cell r="AD769">
            <v>0</v>
          </cell>
          <cell r="AE769">
            <v>0</v>
          </cell>
          <cell r="AF769">
            <v>0</v>
          </cell>
          <cell r="AG769">
            <v>0</v>
          </cell>
          <cell r="AH769" t="e">
            <v>#VALUE!</v>
          </cell>
          <cell r="AI769">
            <v>0</v>
          </cell>
          <cell r="AJ769">
            <v>0</v>
          </cell>
          <cell r="AK769">
            <v>0</v>
          </cell>
          <cell r="AL769">
            <v>0</v>
          </cell>
          <cell r="AM769">
            <v>0</v>
          </cell>
          <cell r="AN769">
            <v>0</v>
          </cell>
          <cell r="AO769">
            <v>0</v>
          </cell>
          <cell r="AP769">
            <v>0</v>
          </cell>
          <cell r="AQ769">
            <v>0</v>
          </cell>
          <cell r="AR769">
            <v>0</v>
          </cell>
          <cell r="AS769">
            <v>0</v>
          </cell>
          <cell r="AT769">
            <v>0</v>
          </cell>
          <cell r="AU769">
            <v>3</v>
          </cell>
          <cell r="AV769">
            <v>20</v>
          </cell>
          <cell r="AW769">
            <v>0</v>
          </cell>
          <cell r="AX769">
            <v>0</v>
          </cell>
        </row>
        <row r="770">
          <cell r="F770">
            <v>1620</v>
          </cell>
          <cell r="G770" t="str">
            <v>51010000198939</v>
          </cell>
          <cell r="H770" t="str">
            <v>Trường Thực hành Sư phạm</v>
          </cell>
          <cell r="I770" t="str">
            <v>Mầm non, Tiểu học</v>
          </cell>
          <cell r="J770" t="str">
            <v>Nam</v>
          </cell>
          <cell r="K770">
            <v>1966</v>
          </cell>
          <cell r="L770">
            <v>24227</v>
          </cell>
          <cell r="M770">
            <v>56</v>
          </cell>
          <cell r="N770" t="str">
            <v>Kinh</v>
          </cell>
          <cell r="O770" t="str">
            <v xml:space="preserve">  -   -</v>
          </cell>
          <cell r="P770">
            <v>30739</v>
          </cell>
          <cell r="Q770" t="str">
            <v>Bộ đội</v>
          </cell>
          <cell r="R770" t="str">
            <v>BC/68</v>
          </cell>
          <cell r="S770">
            <v>0</v>
          </cell>
          <cell r="T770">
            <v>0</v>
          </cell>
          <cell r="U770">
            <v>0</v>
          </cell>
          <cell r="V770" t="str">
            <v>01.011</v>
          </cell>
          <cell r="W770" t="str">
            <v>Nhân viên bảo vệ</v>
          </cell>
          <cell r="X770">
            <v>0</v>
          </cell>
          <cell r="Y770">
            <v>0</v>
          </cell>
          <cell r="Z770">
            <v>0</v>
          </cell>
          <cell r="AA770">
            <v>3.5</v>
          </cell>
          <cell r="AB770">
            <v>0</v>
          </cell>
          <cell r="AC770">
            <v>3.48</v>
          </cell>
          <cell r="AD770">
            <v>0</v>
          </cell>
          <cell r="AE770">
            <v>0</v>
          </cell>
          <cell r="AF770">
            <v>0</v>
          </cell>
          <cell r="AG770">
            <v>0</v>
          </cell>
          <cell r="AH770" t="e">
            <v>#VALUE!</v>
          </cell>
          <cell r="AI770">
            <v>16</v>
          </cell>
          <cell r="AJ770">
            <v>0</v>
          </cell>
          <cell r="AK770">
            <v>0</v>
          </cell>
          <cell r="AL770">
            <v>0</v>
          </cell>
          <cell r="AM770">
            <v>0</v>
          </cell>
          <cell r="AN770">
            <v>0.55679999999999996</v>
          </cell>
          <cell r="AO770">
            <v>0</v>
          </cell>
          <cell r="AP770">
            <v>0</v>
          </cell>
          <cell r="AQ770">
            <v>0</v>
          </cell>
          <cell r="AR770">
            <v>0</v>
          </cell>
          <cell r="AS770">
            <v>0</v>
          </cell>
          <cell r="AT770">
            <v>0</v>
          </cell>
          <cell r="AU770">
            <v>4.0367999999999995</v>
          </cell>
          <cell r="AV770">
            <v>20</v>
          </cell>
          <cell r="AW770">
            <v>0</v>
          </cell>
          <cell r="AX770">
            <v>0</v>
          </cell>
        </row>
        <row r="771">
          <cell r="F771">
            <v>1378</v>
          </cell>
          <cell r="G771" t="str">
            <v>51010000222005</v>
          </cell>
          <cell r="H771" t="str">
            <v>Ban Quản lý cơ sở II</v>
          </cell>
          <cell r="I771">
            <v>0</v>
          </cell>
          <cell r="J771" t="str">
            <v>Nam</v>
          </cell>
          <cell r="K771">
            <v>1971</v>
          </cell>
          <cell r="L771">
            <v>26117</v>
          </cell>
          <cell r="M771">
            <v>51</v>
          </cell>
          <cell r="N771" t="str">
            <v>Kinh</v>
          </cell>
          <cell r="O771">
            <v>40360</v>
          </cell>
          <cell r="P771">
            <v>40360</v>
          </cell>
          <cell r="Q771">
            <v>0</v>
          </cell>
          <cell r="R771" t="str">
            <v>BC/68</v>
          </cell>
          <cell r="S771">
            <v>0</v>
          </cell>
          <cell r="T771">
            <v>0</v>
          </cell>
          <cell r="U771">
            <v>0</v>
          </cell>
          <cell r="V771" t="str">
            <v>01.011</v>
          </cell>
          <cell r="W771" t="str">
            <v>Nhân viên bảo vệ</v>
          </cell>
          <cell r="X771">
            <v>0</v>
          </cell>
          <cell r="Y771">
            <v>0</v>
          </cell>
          <cell r="Z771">
            <v>0</v>
          </cell>
          <cell r="AA771">
            <v>3.5</v>
          </cell>
          <cell r="AB771">
            <v>0</v>
          </cell>
          <cell r="AC771">
            <v>3.48</v>
          </cell>
          <cell r="AD771">
            <v>0</v>
          </cell>
          <cell r="AE771">
            <v>0</v>
          </cell>
          <cell r="AF771">
            <v>0</v>
          </cell>
          <cell r="AG771">
            <v>0</v>
          </cell>
          <cell r="AH771" t="e">
            <v>#VALUE!</v>
          </cell>
          <cell r="AI771">
            <v>14</v>
          </cell>
          <cell r="AJ771">
            <v>15</v>
          </cell>
          <cell r="AK771" t="str">
            <v>1679/QĐ-ĐHV</v>
          </cell>
          <cell r="AL771">
            <v>44713</v>
          </cell>
          <cell r="AM771">
            <v>44713</v>
          </cell>
          <cell r="AN771">
            <v>0.48719999999999997</v>
          </cell>
          <cell r="AO771">
            <v>0</v>
          </cell>
          <cell r="AP771">
            <v>0</v>
          </cell>
          <cell r="AQ771">
            <v>0</v>
          </cell>
          <cell r="AR771">
            <v>0</v>
          </cell>
          <cell r="AS771">
            <v>0</v>
          </cell>
          <cell r="AT771">
            <v>0</v>
          </cell>
          <cell r="AU771">
            <v>3.9672000000000001</v>
          </cell>
          <cell r="AV771">
            <v>20</v>
          </cell>
          <cell r="AW771">
            <v>0</v>
          </cell>
          <cell r="AX771">
            <v>0</v>
          </cell>
        </row>
        <row r="772">
          <cell r="F772">
            <v>1621</v>
          </cell>
          <cell r="G772" t="str">
            <v>51010000023253</v>
          </cell>
          <cell r="H772" t="str">
            <v>Trường Thực hành Sư phạm</v>
          </cell>
          <cell r="I772" t="str">
            <v>Mầm non, Tiểu học</v>
          </cell>
          <cell r="J772" t="str">
            <v>Nam</v>
          </cell>
          <cell r="K772">
            <v>1969</v>
          </cell>
          <cell r="L772">
            <v>25553</v>
          </cell>
          <cell r="M772">
            <v>53</v>
          </cell>
          <cell r="N772" t="str">
            <v>Kinh</v>
          </cell>
          <cell r="O772" t="str">
            <v xml:space="preserve">  -   -</v>
          </cell>
          <cell r="P772">
            <v>32220</v>
          </cell>
          <cell r="Q772" t="str">
            <v>C12-E574-Quân khu IV</v>
          </cell>
          <cell r="R772" t="str">
            <v>BC/68</v>
          </cell>
          <cell r="S772">
            <v>0</v>
          </cell>
          <cell r="T772">
            <v>0</v>
          </cell>
          <cell r="U772">
            <v>0</v>
          </cell>
          <cell r="V772" t="str">
            <v>01.011</v>
          </cell>
          <cell r="W772" t="str">
            <v>Nhân viên bảo vệ</v>
          </cell>
          <cell r="X772">
            <v>0</v>
          </cell>
          <cell r="Y772">
            <v>0</v>
          </cell>
          <cell r="Z772">
            <v>0</v>
          </cell>
          <cell r="AA772">
            <v>3.5</v>
          </cell>
          <cell r="AB772">
            <v>0</v>
          </cell>
          <cell r="AC772">
            <v>3.48</v>
          </cell>
          <cell r="AD772">
            <v>0</v>
          </cell>
          <cell r="AE772">
            <v>0</v>
          </cell>
          <cell r="AF772">
            <v>0</v>
          </cell>
          <cell r="AG772">
            <v>0</v>
          </cell>
          <cell r="AH772" t="e">
            <v>#VALUE!</v>
          </cell>
          <cell r="AI772">
            <v>11</v>
          </cell>
          <cell r="AJ772">
            <v>0</v>
          </cell>
          <cell r="AK772">
            <v>0</v>
          </cell>
          <cell r="AL772">
            <v>0</v>
          </cell>
          <cell r="AM772">
            <v>0</v>
          </cell>
          <cell r="AN772">
            <v>0.38280000000000003</v>
          </cell>
          <cell r="AO772">
            <v>0</v>
          </cell>
          <cell r="AP772">
            <v>0</v>
          </cell>
          <cell r="AQ772">
            <v>0</v>
          </cell>
          <cell r="AR772">
            <v>0</v>
          </cell>
          <cell r="AS772">
            <v>0</v>
          </cell>
          <cell r="AT772">
            <v>0</v>
          </cell>
          <cell r="AU772">
            <v>3.8628</v>
          </cell>
          <cell r="AV772">
            <v>20</v>
          </cell>
          <cell r="AW772">
            <v>0</v>
          </cell>
          <cell r="AX772">
            <v>0</v>
          </cell>
        </row>
        <row r="773">
          <cell r="F773">
            <v>1736</v>
          </cell>
          <cell r="G773" t="str">
            <v>51010000255834</v>
          </cell>
          <cell r="H773" t="str">
            <v>Trường Thực hành sư phạm</v>
          </cell>
          <cell r="I773" t="str">
            <v>Tiểu học</v>
          </cell>
          <cell r="J773" t="str">
            <v>Nữ</v>
          </cell>
          <cell r="K773">
            <v>1985</v>
          </cell>
          <cell r="L773">
            <v>31361</v>
          </cell>
          <cell r="M773">
            <v>37</v>
          </cell>
          <cell r="N773" t="str">
            <v>Kinh</v>
          </cell>
          <cell r="O773">
            <v>40575</v>
          </cell>
          <cell r="P773">
            <v>0</v>
          </cell>
          <cell r="Q773">
            <v>0</v>
          </cell>
          <cell r="R773" t="str">
            <v>HĐDH</v>
          </cell>
          <cell r="S773">
            <v>0</v>
          </cell>
          <cell r="T773">
            <v>0</v>
          </cell>
          <cell r="U773">
            <v>0</v>
          </cell>
          <cell r="V773" t="str">
            <v>13.096</v>
          </cell>
          <cell r="W773" t="str">
            <v>Kỹ thuật viên</v>
          </cell>
          <cell r="X773">
            <v>0</v>
          </cell>
          <cell r="Y773">
            <v>0</v>
          </cell>
          <cell r="Z773">
            <v>0</v>
          </cell>
          <cell r="AA773">
            <v>3.5</v>
          </cell>
          <cell r="AB773">
            <v>0</v>
          </cell>
          <cell r="AC773">
            <v>2.8600000000000003</v>
          </cell>
          <cell r="AD773">
            <v>0</v>
          </cell>
          <cell r="AE773">
            <v>0</v>
          </cell>
          <cell r="AF773">
            <v>0</v>
          </cell>
          <cell r="AG773">
            <v>0</v>
          </cell>
          <cell r="AH773" t="e">
            <v>#VALUE!</v>
          </cell>
          <cell r="AI773">
            <v>0</v>
          </cell>
          <cell r="AJ773">
            <v>0</v>
          </cell>
          <cell r="AK773">
            <v>0</v>
          </cell>
          <cell r="AL773">
            <v>0</v>
          </cell>
          <cell r="AM773">
            <v>0</v>
          </cell>
          <cell r="AN773">
            <v>0</v>
          </cell>
          <cell r="AO773">
            <v>0</v>
          </cell>
          <cell r="AP773">
            <v>0</v>
          </cell>
          <cell r="AQ773">
            <v>0</v>
          </cell>
          <cell r="AR773">
            <v>0</v>
          </cell>
          <cell r="AS773">
            <v>0</v>
          </cell>
          <cell r="AT773">
            <v>0</v>
          </cell>
          <cell r="AU773">
            <v>2.8600000000000003</v>
          </cell>
          <cell r="AV773">
            <v>20</v>
          </cell>
          <cell r="AW773">
            <v>0</v>
          </cell>
          <cell r="AX773">
            <v>0</v>
          </cell>
        </row>
        <row r="774">
          <cell r="F774">
            <v>2559</v>
          </cell>
          <cell r="G774" t="str">
            <v>51510000033585</v>
          </cell>
          <cell r="H774" t="str">
            <v>Trường Thực hành Sư phạm</v>
          </cell>
          <cell r="I774" t="str">
            <v>Tiểu học</v>
          </cell>
          <cell r="J774" t="str">
            <v>Nam</v>
          </cell>
          <cell r="K774">
            <v>1973</v>
          </cell>
          <cell r="L774">
            <v>26803</v>
          </cell>
          <cell r="M774">
            <v>49</v>
          </cell>
          <cell r="N774" t="str">
            <v>Kinh</v>
          </cell>
          <cell r="O774">
            <v>43221</v>
          </cell>
          <cell r="P774">
            <v>43824</v>
          </cell>
          <cell r="Q774" t="str">
            <v>Trường Đại học Vinh</v>
          </cell>
          <cell r="R774" t="str">
            <v>BC</v>
          </cell>
          <cell r="S774">
            <v>0</v>
          </cell>
          <cell r="T774">
            <v>0</v>
          </cell>
          <cell r="U774">
            <v>0</v>
          </cell>
          <cell r="V774" t="str">
            <v>13.096</v>
          </cell>
          <cell r="W774" t="str">
            <v>Kỹ thuật viên</v>
          </cell>
          <cell r="X774">
            <v>0</v>
          </cell>
          <cell r="Y774">
            <v>0</v>
          </cell>
          <cell r="Z774">
            <v>0</v>
          </cell>
          <cell r="AA774">
            <v>3.5</v>
          </cell>
          <cell r="AB774">
            <v>0</v>
          </cell>
          <cell r="AC774">
            <v>2.66</v>
          </cell>
          <cell r="AD774">
            <v>0</v>
          </cell>
          <cell r="AE774">
            <v>0</v>
          </cell>
          <cell r="AF774">
            <v>0</v>
          </cell>
          <cell r="AG774">
            <v>0</v>
          </cell>
          <cell r="AH774" t="e">
            <v>#VALUE!</v>
          </cell>
          <cell r="AI774">
            <v>0</v>
          </cell>
          <cell r="AJ774">
            <v>0</v>
          </cell>
          <cell r="AK774">
            <v>0</v>
          </cell>
          <cell r="AL774">
            <v>0</v>
          </cell>
          <cell r="AM774">
            <v>0</v>
          </cell>
          <cell r="AN774">
            <v>0</v>
          </cell>
          <cell r="AO774">
            <v>0</v>
          </cell>
          <cell r="AP774">
            <v>0</v>
          </cell>
          <cell r="AQ774">
            <v>0</v>
          </cell>
          <cell r="AR774">
            <v>0</v>
          </cell>
          <cell r="AS774">
            <v>0</v>
          </cell>
          <cell r="AT774">
            <v>0</v>
          </cell>
          <cell r="AU774">
            <v>2.66</v>
          </cell>
          <cell r="AV774">
            <v>20</v>
          </cell>
          <cell r="AW774">
            <v>0</v>
          </cell>
          <cell r="AX774">
            <v>0</v>
          </cell>
        </row>
        <row r="775">
          <cell r="F775">
            <v>2486</v>
          </cell>
          <cell r="G775" t="str">
            <v>51010000650077</v>
          </cell>
          <cell r="H775" t="str">
            <v>Trường Thực hành sư phạm</v>
          </cell>
          <cell r="I775" t="str">
            <v>Tiểu học</v>
          </cell>
          <cell r="J775" t="str">
            <v>Nữ</v>
          </cell>
          <cell r="K775">
            <v>1992</v>
          </cell>
          <cell r="L775">
            <v>33916</v>
          </cell>
          <cell r="M775">
            <v>30</v>
          </cell>
          <cell r="N775" t="str">
            <v>Kinh</v>
          </cell>
          <cell r="O775">
            <v>42529</v>
          </cell>
          <cell r="P775">
            <v>43824</v>
          </cell>
          <cell r="Q775" t="str">
            <v>Trường Đại học Vinh</v>
          </cell>
          <cell r="R775" t="str">
            <v>BC</v>
          </cell>
          <cell r="S775">
            <v>0</v>
          </cell>
          <cell r="T775">
            <v>0</v>
          </cell>
          <cell r="U775">
            <v>0</v>
          </cell>
          <cell r="V775" t="str">
            <v>06.031</v>
          </cell>
          <cell r="W775" t="str">
            <v>Kế toán viên</v>
          </cell>
          <cell r="X775">
            <v>0</v>
          </cell>
          <cell r="Y775">
            <v>0</v>
          </cell>
          <cell r="Z775">
            <v>0</v>
          </cell>
          <cell r="AA775">
            <v>4</v>
          </cell>
          <cell r="AB775">
            <v>0</v>
          </cell>
          <cell r="AC775">
            <v>2.67</v>
          </cell>
          <cell r="AD775">
            <v>0</v>
          </cell>
          <cell r="AE775">
            <v>0</v>
          </cell>
          <cell r="AF775">
            <v>0</v>
          </cell>
          <cell r="AG775">
            <v>0</v>
          </cell>
          <cell r="AH775" t="e">
            <v>#VALUE!</v>
          </cell>
          <cell r="AI775">
            <v>0</v>
          </cell>
          <cell r="AJ775">
            <v>0</v>
          </cell>
          <cell r="AK775">
            <v>0</v>
          </cell>
          <cell r="AL775">
            <v>0</v>
          </cell>
          <cell r="AM775">
            <v>0</v>
          </cell>
          <cell r="AN775">
            <v>0</v>
          </cell>
          <cell r="AO775">
            <v>0</v>
          </cell>
          <cell r="AP775">
            <v>0</v>
          </cell>
          <cell r="AQ775">
            <v>0</v>
          </cell>
          <cell r="AR775">
            <v>0</v>
          </cell>
          <cell r="AS775">
            <v>0</v>
          </cell>
          <cell r="AT775">
            <v>0</v>
          </cell>
          <cell r="AU775">
            <v>2.67</v>
          </cell>
          <cell r="AV775">
            <v>20</v>
          </cell>
          <cell r="AW775">
            <v>0</v>
          </cell>
          <cell r="AX775">
            <v>0</v>
          </cell>
        </row>
        <row r="776">
          <cell r="F776">
            <v>1752</v>
          </cell>
          <cell r="G776" t="str">
            <v>51010000291333</v>
          </cell>
          <cell r="H776" t="str">
            <v>Trường Thực hành sư phạm</v>
          </cell>
          <cell r="I776" t="str">
            <v>Tổ Mầm non</v>
          </cell>
          <cell r="J776" t="str">
            <v>Nữ</v>
          </cell>
          <cell r="K776">
            <v>1988</v>
          </cell>
          <cell r="L776">
            <v>32147</v>
          </cell>
          <cell r="M776">
            <v>34</v>
          </cell>
          <cell r="N776" t="str">
            <v>Kinh</v>
          </cell>
          <cell r="O776">
            <v>40801</v>
          </cell>
          <cell r="P776">
            <v>43283</v>
          </cell>
          <cell r="Q776" t="str">
            <v>Trường Đại học Vinh</v>
          </cell>
          <cell r="R776" t="str">
            <v>BC</v>
          </cell>
          <cell r="S776">
            <v>0</v>
          </cell>
          <cell r="T776">
            <v>0</v>
          </cell>
          <cell r="U776">
            <v>0</v>
          </cell>
          <cell r="V776" t="str">
            <v>V.07.02.04</v>
          </cell>
          <cell r="W776" t="str">
            <v>Giáo viên mầm non (hạng II)</v>
          </cell>
          <cell r="X776">
            <v>0</v>
          </cell>
          <cell r="Y776">
            <v>0</v>
          </cell>
          <cell r="Z776">
            <v>0</v>
          </cell>
          <cell r="AA776">
            <v>4</v>
          </cell>
          <cell r="AB776">
            <v>0</v>
          </cell>
          <cell r="AC776">
            <v>3.33</v>
          </cell>
          <cell r="AD776">
            <v>0</v>
          </cell>
          <cell r="AE776">
            <v>0</v>
          </cell>
          <cell r="AF776">
            <v>0</v>
          </cell>
          <cell r="AG776">
            <v>0</v>
          </cell>
          <cell r="AH776" t="e">
            <v>#VALUE!</v>
          </cell>
          <cell r="AI776">
            <v>0</v>
          </cell>
          <cell r="AJ776">
            <v>0</v>
          </cell>
          <cell r="AK776">
            <v>0</v>
          </cell>
          <cell r="AL776">
            <v>0</v>
          </cell>
          <cell r="AM776">
            <v>0</v>
          </cell>
          <cell r="AN776">
            <v>0</v>
          </cell>
          <cell r="AO776">
            <v>10</v>
          </cell>
          <cell r="AP776">
            <v>0</v>
          </cell>
          <cell r="AQ776">
            <v>0</v>
          </cell>
          <cell r="AR776">
            <v>0</v>
          </cell>
          <cell r="AS776">
            <v>0</v>
          </cell>
          <cell r="AT776">
            <v>0.33299999999999996</v>
          </cell>
          <cell r="AU776">
            <v>3.6630000000000003</v>
          </cell>
          <cell r="AV776">
            <v>35</v>
          </cell>
          <cell r="AW776">
            <v>0</v>
          </cell>
          <cell r="AX776">
            <v>0</v>
          </cell>
        </row>
        <row r="777">
          <cell r="F777">
            <v>1114</v>
          </cell>
          <cell r="G777" t="str">
            <v>51010000199455</v>
          </cell>
          <cell r="H777" t="str">
            <v>Trường Thực hành sư phạm</v>
          </cell>
          <cell r="I777" t="str">
            <v>Tổ Mầm non</v>
          </cell>
          <cell r="J777" t="str">
            <v>Nữ</v>
          </cell>
          <cell r="K777">
            <v>1982</v>
          </cell>
          <cell r="L777">
            <v>30011</v>
          </cell>
          <cell r="M777">
            <v>40</v>
          </cell>
          <cell r="N777" t="str">
            <v>Kinh</v>
          </cell>
          <cell r="O777">
            <v>38275</v>
          </cell>
          <cell r="P777">
            <v>38924</v>
          </cell>
          <cell r="Q777" t="str">
            <v>Trường Đại học Vinh</v>
          </cell>
          <cell r="R777" t="str">
            <v>BC</v>
          </cell>
          <cell r="S777">
            <v>0</v>
          </cell>
          <cell r="T777">
            <v>0</v>
          </cell>
          <cell r="U777">
            <v>0</v>
          </cell>
          <cell r="V777" t="str">
            <v>V.07.01.03</v>
          </cell>
          <cell r="W777" t="str">
            <v>Giảng viên (hạng III)</v>
          </cell>
          <cell r="X777" t="str">
            <v>Phó Hiệu trưởng trường trực thuộc</v>
          </cell>
          <cell r="Y777">
            <v>0</v>
          </cell>
          <cell r="Z777">
            <v>0</v>
          </cell>
          <cell r="AA777">
            <v>6</v>
          </cell>
          <cell r="AB777">
            <v>0.45</v>
          </cell>
          <cell r="AC777">
            <v>3.99</v>
          </cell>
          <cell r="AD777">
            <v>0</v>
          </cell>
          <cell r="AE777">
            <v>0</v>
          </cell>
          <cell r="AF777">
            <v>0</v>
          </cell>
          <cell r="AG777">
            <v>0</v>
          </cell>
          <cell r="AH777" t="e">
            <v>#VALUE!</v>
          </cell>
          <cell r="AI777">
            <v>0</v>
          </cell>
          <cell r="AJ777">
            <v>0</v>
          </cell>
          <cell r="AK777">
            <v>0</v>
          </cell>
          <cell r="AL777">
            <v>0</v>
          </cell>
          <cell r="AM777">
            <v>0</v>
          </cell>
          <cell r="AN777">
            <v>0</v>
          </cell>
          <cell r="AO777">
            <v>14</v>
          </cell>
          <cell r="AP777">
            <v>0</v>
          </cell>
          <cell r="AQ777">
            <v>0</v>
          </cell>
          <cell r="AR777">
            <v>0</v>
          </cell>
          <cell r="AS777">
            <v>0</v>
          </cell>
          <cell r="AT777">
            <v>0.62160000000000004</v>
          </cell>
          <cell r="AU777">
            <v>5.0616000000000003</v>
          </cell>
          <cell r="AV777">
            <v>40</v>
          </cell>
          <cell r="AW777">
            <v>0</v>
          </cell>
          <cell r="AX777">
            <v>0</v>
          </cell>
        </row>
        <row r="778">
          <cell r="F778">
            <v>1747</v>
          </cell>
          <cell r="G778" t="str">
            <v>51010000299692</v>
          </cell>
          <cell r="H778" t="str">
            <v>Trường Thực hành sư phạm</v>
          </cell>
          <cell r="I778" t="str">
            <v>Tổ Mầm non</v>
          </cell>
          <cell r="J778" t="str">
            <v>Nữ</v>
          </cell>
          <cell r="K778">
            <v>1974</v>
          </cell>
          <cell r="L778">
            <v>27035</v>
          </cell>
          <cell r="M778">
            <v>48</v>
          </cell>
          <cell r="N778" t="str">
            <v>Kinh</v>
          </cell>
          <cell r="O778">
            <v>40817</v>
          </cell>
          <cell r="P778" t="str">
            <v xml:space="preserve">  -   -</v>
          </cell>
          <cell r="Q778">
            <v>0</v>
          </cell>
          <cell r="R778" t="str">
            <v>BC</v>
          </cell>
          <cell r="S778">
            <v>0</v>
          </cell>
          <cell r="T778">
            <v>0</v>
          </cell>
          <cell r="U778">
            <v>0</v>
          </cell>
          <cell r="V778" t="str">
            <v>V.07.03.07</v>
          </cell>
          <cell r="W778" t="str">
            <v>Giáo viên tiểu học (hạng II)</v>
          </cell>
          <cell r="X778">
            <v>0</v>
          </cell>
          <cell r="Y778">
            <v>0</v>
          </cell>
          <cell r="Z778">
            <v>0</v>
          </cell>
          <cell r="AA778">
            <v>4</v>
          </cell>
          <cell r="AB778">
            <v>0</v>
          </cell>
          <cell r="AC778">
            <v>4.6500000000000004</v>
          </cell>
          <cell r="AD778">
            <v>0</v>
          </cell>
          <cell r="AE778">
            <v>0</v>
          </cell>
          <cell r="AF778">
            <v>0</v>
          </cell>
          <cell r="AG778">
            <v>0</v>
          </cell>
          <cell r="AH778" t="e">
            <v>#VALUE!</v>
          </cell>
          <cell r="AI778">
            <v>0</v>
          </cell>
          <cell r="AJ778">
            <v>0</v>
          </cell>
          <cell r="AK778">
            <v>0</v>
          </cell>
          <cell r="AL778">
            <v>0</v>
          </cell>
          <cell r="AM778">
            <v>0</v>
          </cell>
          <cell r="AN778">
            <v>0</v>
          </cell>
          <cell r="AO778">
            <v>22</v>
          </cell>
          <cell r="AP778">
            <v>0</v>
          </cell>
          <cell r="AQ778">
            <v>0</v>
          </cell>
          <cell r="AR778">
            <v>0</v>
          </cell>
          <cell r="AS778">
            <v>0</v>
          </cell>
          <cell r="AT778">
            <v>1.0230000000000001</v>
          </cell>
          <cell r="AU778">
            <v>5.673</v>
          </cell>
          <cell r="AV778">
            <v>35</v>
          </cell>
          <cell r="AW778">
            <v>0</v>
          </cell>
          <cell r="AX778">
            <v>0</v>
          </cell>
        </row>
        <row r="779">
          <cell r="F779">
            <v>2343</v>
          </cell>
          <cell r="G779" t="str">
            <v>51010000574690</v>
          </cell>
          <cell r="H779" t="str">
            <v>Trường Thực hành sư phạm</v>
          </cell>
          <cell r="I779" t="str">
            <v>Tổ Mầm non</v>
          </cell>
          <cell r="J779" t="str">
            <v>Nữ</v>
          </cell>
          <cell r="K779">
            <v>1990</v>
          </cell>
          <cell r="L779">
            <v>32939</v>
          </cell>
          <cell r="M779">
            <v>32</v>
          </cell>
          <cell r="N779" t="str">
            <v>Kinh</v>
          </cell>
          <cell r="O779">
            <v>41905</v>
          </cell>
          <cell r="P779">
            <v>43283</v>
          </cell>
          <cell r="Q779" t="str">
            <v>Trường Đại học Vinh</v>
          </cell>
          <cell r="R779" t="str">
            <v>BC</v>
          </cell>
          <cell r="S779">
            <v>0</v>
          </cell>
          <cell r="T779">
            <v>0</v>
          </cell>
          <cell r="U779">
            <v>0</v>
          </cell>
          <cell r="V779" t="str">
            <v>V.07.02.04</v>
          </cell>
          <cell r="W779" t="str">
            <v>Giáo viên mầm non (hạng II)</v>
          </cell>
          <cell r="X779">
            <v>0</v>
          </cell>
          <cell r="Y779">
            <v>0</v>
          </cell>
          <cell r="Z779">
            <v>0</v>
          </cell>
          <cell r="AA779">
            <v>4</v>
          </cell>
          <cell r="AB779">
            <v>0</v>
          </cell>
          <cell r="AC779">
            <v>3</v>
          </cell>
          <cell r="AD779">
            <v>0</v>
          </cell>
          <cell r="AE779">
            <v>0</v>
          </cell>
          <cell r="AF779">
            <v>0</v>
          </cell>
          <cell r="AG779">
            <v>0</v>
          </cell>
          <cell r="AH779" t="e">
            <v>#VALUE!</v>
          </cell>
          <cell r="AI779">
            <v>0</v>
          </cell>
          <cell r="AJ779">
            <v>0</v>
          </cell>
          <cell r="AK779">
            <v>0</v>
          </cell>
          <cell r="AL779">
            <v>0</v>
          </cell>
          <cell r="AM779">
            <v>0</v>
          </cell>
          <cell r="AN779">
            <v>0</v>
          </cell>
          <cell r="AO779">
            <v>6</v>
          </cell>
          <cell r="AP779">
            <v>0</v>
          </cell>
          <cell r="AQ779">
            <v>0</v>
          </cell>
          <cell r="AR779">
            <v>0</v>
          </cell>
          <cell r="AS779">
            <v>0</v>
          </cell>
          <cell r="AT779">
            <v>0.18</v>
          </cell>
          <cell r="AU779">
            <v>3.18</v>
          </cell>
          <cell r="AV779">
            <v>35</v>
          </cell>
          <cell r="AW779">
            <v>0</v>
          </cell>
          <cell r="AX779">
            <v>0</v>
          </cell>
        </row>
        <row r="780">
          <cell r="F780">
            <v>1745</v>
          </cell>
          <cell r="G780" t="str">
            <v>51010000230239</v>
          </cell>
          <cell r="H780" t="str">
            <v>Trường Thực hành sư phạm</v>
          </cell>
          <cell r="I780" t="str">
            <v>Tổ Mầm non</v>
          </cell>
          <cell r="J780" t="str">
            <v>Nữ</v>
          </cell>
          <cell r="K780">
            <v>1986</v>
          </cell>
          <cell r="L780">
            <v>31634</v>
          </cell>
          <cell r="M780">
            <v>36</v>
          </cell>
          <cell r="N780" t="str">
            <v>Kinh</v>
          </cell>
          <cell r="O780">
            <v>40369</v>
          </cell>
          <cell r="P780">
            <v>43824</v>
          </cell>
          <cell r="Q780" t="str">
            <v>Trường Đại học Vinh</v>
          </cell>
          <cell r="R780" t="str">
            <v>BC</v>
          </cell>
          <cell r="S780">
            <v>0</v>
          </cell>
          <cell r="T780">
            <v>0</v>
          </cell>
          <cell r="U780">
            <v>0</v>
          </cell>
          <cell r="V780" t="str">
            <v>V.07.02.06</v>
          </cell>
          <cell r="W780" t="str">
            <v>Giáo viên mầm non (hạng IV)</v>
          </cell>
          <cell r="X780">
            <v>0</v>
          </cell>
          <cell r="Y780">
            <v>0</v>
          </cell>
          <cell r="Z780" t="str">
            <v>Phó CTCĐBP</v>
          </cell>
          <cell r="AA780">
            <v>4</v>
          </cell>
          <cell r="AB780">
            <v>0</v>
          </cell>
          <cell r="AC780">
            <v>3.4600000000000004</v>
          </cell>
          <cell r="AD780">
            <v>0</v>
          </cell>
          <cell r="AE780">
            <v>0</v>
          </cell>
          <cell r="AF780">
            <v>0</v>
          </cell>
          <cell r="AG780">
            <v>0</v>
          </cell>
          <cell r="AH780" t="e">
            <v>#VALUE!</v>
          </cell>
          <cell r="AI780">
            <v>0</v>
          </cell>
          <cell r="AJ780">
            <v>0</v>
          </cell>
          <cell r="AK780">
            <v>0</v>
          </cell>
          <cell r="AL780">
            <v>0</v>
          </cell>
          <cell r="AM780">
            <v>0</v>
          </cell>
          <cell r="AN780">
            <v>0</v>
          </cell>
          <cell r="AO780">
            <v>11</v>
          </cell>
          <cell r="AP780">
            <v>0</v>
          </cell>
          <cell r="AQ780">
            <v>0</v>
          </cell>
          <cell r="AR780">
            <v>0</v>
          </cell>
          <cell r="AS780">
            <v>0</v>
          </cell>
          <cell r="AT780">
            <v>0.38060000000000005</v>
          </cell>
          <cell r="AU780">
            <v>3.8406000000000002</v>
          </cell>
          <cell r="AV780">
            <v>35</v>
          </cell>
          <cell r="AW780">
            <v>0</v>
          </cell>
          <cell r="AX780">
            <v>0</v>
          </cell>
        </row>
        <row r="781">
          <cell r="F781">
            <v>1743</v>
          </cell>
          <cell r="G781" t="str">
            <v>51010000228298</v>
          </cell>
          <cell r="H781" t="str">
            <v>Trường Thực hành sư phạm</v>
          </cell>
          <cell r="I781" t="str">
            <v>Tổ Mầm non</v>
          </cell>
          <cell r="J781" t="str">
            <v>Nữ</v>
          </cell>
          <cell r="K781">
            <v>1982</v>
          </cell>
          <cell r="L781">
            <v>30197</v>
          </cell>
          <cell r="M781">
            <v>40</v>
          </cell>
          <cell r="N781" t="str">
            <v>Kinh</v>
          </cell>
          <cell r="O781">
            <v>40369</v>
          </cell>
          <cell r="P781">
            <v>40369</v>
          </cell>
          <cell r="Q781">
            <v>0</v>
          </cell>
          <cell r="R781" t="str">
            <v>BC</v>
          </cell>
          <cell r="S781">
            <v>0</v>
          </cell>
          <cell r="T781">
            <v>0</v>
          </cell>
          <cell r="U781">
            <v>0</v>
          </cell>
          <cell r="V781" t="str">
            <v>V.07.02.04</v>
          </cell>
          <cell r="W781" t="str">
            <v>Giáo viên mầm non (hạng II)</v>
          </cell>
          <cell r="X781" t="str">
            <v>Phó Hiệu trưởng trường trực thuộc</v>
          </cell>
          <cell r="Y781">
            <v>0</v>
          </cell>
          <cell r="Z781">
            <v>0</v>
          </cell>
          <cell r="AA781">
            <v>6</v>
          </cell>
          <cell r="AB781">
            <v>0.45</v>
          </cell>
          <cell r="AC781">
            <v>3.33</v>
          </cell>
          <cell r="AD781">
            <v>0</v>
          </cell>
          <cell r="AE781">
            <v>0</v>
          </cell>
          <cell r="AF781">
            <v>0</v>
          </cell>
          <cell r="AG781">
            <v>0</v>
          </cell>
          <cell r="AH781" t="e">
            <v>#VALUE!</v>
          </cell>
          <cell r="AI781">
            <v>0</v>
          </cell>
          <cell r="AJ781">
            <v>0</v>
          </cell>
          <cell r="AK781">
            <v>0</v>
          </cell>
          <cell r="AL781">
            <v>0</v>
          </cell>
          <cell r="AM781">
            <v>0</v>
          </cell>
          <cell r="AN781">
            <v>0</v>
          </cell>
          <cell r="AO781">
            <v>13</v>
          </cell>
          <cell r="AP781">
            <v>0</v>
          </cell>
          <cell r="AQ781">
            <v>0</v>
          </cell>
          <cell r="AR781">
            <v>0</v>
          </cell>
          <cell r="AS781">
            <v>0</v>
          </cell>
          <cell r="AT781">
            <v>0.4914</v>
          </cell>
          <cell r="AU781">
            <v>4.2713999999999999</v>
          </cell>
          <cell r="AV781">
            <v>35</v>
          </cell>
          <cell r="AW781">
            <v>0</v>
          </cell>
          <cell r="AX781">
            <v>0</v>
          </cell>
        </row>
        <row r="782">
          <cell r="F782">
            <v>1740</v>
          </cell>
          <cell r="G782" t="str">
            <v>51010000858783</v>
          </cell>
          <cell r="H782" t="str">
            <v>Trường Thực hành sư phạm</v>
          </cell>
          <cell r="I782" t="str">
            <v>Tổ Mầm non</v>
          </cell>
          <cell r="J782" t="str">
            <v>Nữ</v>
          </cell>
          <cell r="K782">
            <v>1986</v>
          </cell>
          <cell r="L782">
            <v>31515</v>
          </cell>
          <cell r="M782">
            <v>36</v>
          </cell>
          <cell r="N782" t="str">
            <v>Kinh</v>
          </cell>
          <cell r="O782">
            <v>40369</v>
          </cell>
          <cell r="P782">
            <v>43824</v>
          </cell>
          <cell r="Q782" t="str">
            <v>Trường Đại học Vinh</v>
          </cell>
          <cell r="R782" t="str">
            <v>BC</v>
          </cell>
          <cell r="S782">
            <v>0</v>
          </cell>
          <cell r="T782">
            <v>0</v>
          </cell>
          <cell r="U782">
            <v>0</v>
          </cell>
          <cell r="V782" t="str">
            <v>V.07.02.05</v>
          </cell>
          <cell r="W782" t="str">
            <v>Giáo viên mầm non (hạng III)</v>
          </cell>
          <cell r="X782">
            <v>0</v>
          </cell>
          <cell r="Y782">
            <v>0</v>
          </cell>
          <cell r="Z782">
            <v>0</v>
          </cell>
          <cell r="AA782">
            <v>4</v>
          </cell>
          <cell r="AB782">
            <v>0</v>
          </cell>
          <cell r="AC782">
            <v>3.34</v>
          </cell>
          <cell r="AD782">
            <v>0</v>
          </cell>
          <cell r="AE782">
            <v>0</v>
          </cell>
          <cell r="AF782">
            <v>0</v>
          </cell>
          <cell r="AG782">
            <v>0</v>
          </cell>
          <cell r="AH782" t="e">
            <v>#VALUE!</v>
          </cell>
          <cell r="AI782">
            <v>0</v>
          </cell>
          <cell r="AJ782">
            <v>0</v>
          </cell>
          <cell r="AK782">
            <v>0</v>
          </cell>
          <cell r="AL782">
            <v>0</v>
          </cell>
          <cell r="AM782">
            <v>0</v>
          </cell>
          <cell r="AN782">
            <v>0</v>
          </cell>
          <cell r="AO782">
            <v>11</v>
          </cell>
          <cell r="AP782">
            <v>0</v>
          </cell>
          <cell r="AQ782">
            <v>0</v>
          </cell>
          <cell r="AR782">
            <v>0</v>
          </cell>
          <cell r="AS782">
            <v>0</v>
          </cell>
          <cell r="AT782">
            <v>0.36739999999999995</v>
          </cell>
          <cell r="AU782">
            <v>3.7073999999999998</v>
          </cell>
          <cell r="AV782">
            <v>35</v>
          </cell>
          <cell r="AW782">
            <v>0</v>
          </cell>
          <cell r="AX782">
            <v>0</v>
          </cell>
        </row>
        <row r="783">
          <cell r="F783">
            <v>2507</v>
          </cell>
          <cell r="G783" t="str">
            <v>51010000949623</v>
          </cell>
          <cell r="H783" t="str">
            <v>Trường Thực hành sư phạm</v>
          </cell>
          <cell r="I783" t="str">
            <v>Tổ Mầm non</v>
          </cell>
          <cell r="J783" t="str">
            <v>Nữ</v>
          </cell>
          <cell r="K783">
            <v>1992</v>
          </cell>
          <cell r="L783">
            <v>33748</v>
          </cell>
          <cell r="M783">
            <v>30</v>
          </cell>
          <cell r="N783" t="str">
            <v>Kinh</v>
          </cell>
          <cell r="O783">
            <v>42705</v>
          </cell>
          <cell r="P783">
            <v>43966</v>
          </cell>
          <cell r="Q783" t="str">
            <v>Trường Đại học Vinh</v>
          </cell>
          <cell r="R783" t="str">
            <v>BC</v>
          </cell>
          <cell r="S783">
            <v>0</v>
          </cell>
          <cell r="T783">
            <v>0</v>
          </cell>
          <cell r="U783">
            <v>0</v>
          </cell>
          <cell r="V783" t="str">
            <v>V.07.02.05</v>
          </cell>
          <cell r="W783" t="str">
            <v>Giáo viên mầm non (hạng III)</v>
          </cell>
          <cell r="X783">
            <v>0</v>
          </cell>
          <cell r="Y783">
            <v>0</v>
          </cell>
          <cell r="Z783">
            <v>0</v>
          </cell>
          <cell r="AA783">
            <v>4</v>
          </cell>
          <cell r="AB783">
            <v>0</v>
          </cell>
          <cell r="AC783">
            <v>2.72</v>
          </cell>
          <cell r="AD783">
            <v>3.0300000000000002</v>
          </cell>
          <cell r="AE783" t="str">
            <v>1679/QĐ-ĐHV</v>
          </cell>
          <cell r="AF783">
            <v>44713</v>
          </cell>
          <cell r="AG783">
            <v>44713</v>
          </cell>
          <cell r="AH783" t="e">
            <v>#VALUE!</v>
          </cell>
          <cell r="AI783">
            <v>0</v>
          </cell>
          <cell r="AJ783">
            <v>0</v>
          </cell>
          <cell r="AK783">
            <v>0</v>
          </cell>
          <cell r="AL783">
            <v>0</v>
          </cell>
          <cell r="AM783">
            <v>0</v>
          </cell>
          <cell r="AN783">
            <v>0</v>
          </cell>
          <cell r="AO783">
            <v>0</v>
          </cell>
          <cell r="AP783">
            <v>0</v>
          </cell>
          <cell r="AQ783">
            <v>0</v>
          </cell>
          <cell r="AR783">
            <v>0</v>
          </cell>
          <cell r="AS783">
            <v>0</v>
          </cell>
          <cell r="AT783">
            <v>0</v>
          </cell>
          <cell r="AU783">
            <v>2.72</v>
          </cell>
          <cell r="AV783">
            <v>35</v>
          </cell>
          <cell r="AW783">
            <v>0</v>
          </cell>
          <cell r="AX783">
            <v>0</v>
          </cell>
        </row>
        <row r="784">
          <cell r="F784">
            <v>2342</v>
          </cell>
          <cell r="G784" t="str">
            <v>51010000381252</v>
          </cell>
          <cell r="H784" t="str">
            <v>Trường Thực hành sư phạm</v>
          </cell>
          <cell r="I784" t="str">
            <v>Tổ Mầm non</v>
          </cell>
          <cell r="J784" t="str">
            <v>Nữ</v>
          </cell>
          <cell r="K784">
            <v>1990</v>
          </cell>
          <cell r="L784">
            <v>32932</v>
          </cell>
          <cell r="M784">
            <v>32</v>
          </cell>
          <cell r="N784" t="str">
            <v>Kinh</v>
          </cell>
          <cell r="O784">
            <v>41905</v>
          </cell>
          <cell r="P784">
            <v>43283</v>
          </cell>
          <cell r="Q784" t="str">
            <v>Trường Đại học Vinh</v>
          </cell>
          <cell r="R784" t="str">
            <v>BC</v>
          </cell>
          <cell r="S784">
            <v>0</v>
          </cell>
          <cell r="T784">
            <v>0</v>
          </cell>
          <cell r="U784">
            <v>0</v>
          </cell>
          <cell r="V784" t="str">
            <v>V.07.02.04</v>
          </cell>
          <cell r="W784" t="str">
            <v>Giáo viên mầm non (hạng II)</v>
          </cell>
          <cell r="X784">
            <v>0</v>
          </cell>
          <cell r="Y784">
            <v>0</v>
          </cell>
          <cell r="Z784">
            <v>0</v>
          </cell>
          <cell r="AA784">
            <v>4</v>
          </cell>
          <cell r="AB784">
            <v>0</v>
          </cell>
          <cell r="AC784">
            <v>3</v>
          </cell>
          <cell r="AD784">
            <v>0</v>
          </cell>
          <cell r="AE784">
            <v>0</v>
          </cell>
          <cell r="AF784">
            <v>0</v>
          </cell>
          <cell r="AG784">
            <v>0</v>
          </cell>
          <cell r="AH784" t="e">
            <v>#VALUE!</v>
          </cell>
          <cell r="AI784">
            <v>0</v>
          </cell>
          <cell r="AJ784">
            <v>0</v>
          </cell>
          <cell r="AK784">
            <v>0</v>
          </cell>
          <cell r="AL784">
            <v>0</v>
          </cell>
          <cell r="AM784">
            <v>0</v>
          </cell>
          <cell r="AN784">
            <v>0</v>
          </cell>
          <cell r="AO784">
            <v>6</v>
          </cell>
          <cell r="AP784">
            <v>0</v>
          </cell>
          <cell r="AQ784">
            <v>0</v>
          </cell>
          <cell r="AR784">
            <v>0</v>
          </cell>
          <cell r="AS784">
            <v>0</v>
          </cell>
          <cell r="AT784">
            <v>0.18</v>
          </cell>
          <cell r="AU784">
            <v>3.18</v>
          </cell>
          <cell r="AV784">
            <v>35</v>
          </cell>
          <cell r="AW784">
            <v>0</v>
          </cell>
          <cell r="AX784">
            <v>0</v>
          </cell>
        </row>
        <row r="785">
          <cell r="F785">
            <v>1741</v>
          </cell>
          <cell r="G785" t="str">
            <v>51010000228191</v>
          </cell>
          <cell r="H785" t="str">
            <v>Trường Thực hành sư phạm</v>
          </cell>
          <cell r="I785" t="str">
            <v>Tổ Mầm non</v>
          </cell>
          <cell r="J785" t="str">
            <v>Nữ</v>
          </cell>
          <cell r="K785">
            <v>1986</v>
          </cell>
          <cell r="L785">
            <v>31632</v>
          </cell>
          <cell r="M785">
            <v>36</v>
          </cell>
          <cell r="N785" t="str">
            <v>Kinh</v>
          </cell>
          <cell r="O785">
            <v>40369</v>
          </cell>
          <cell r="P785">
            <v>42887</v>
          </cell>
          <cell r="Q785" t="str">
            <v>Trường Đại học Vinh</v>
          </cell>
          <cell r="R785" t="str">
            <v>BC</v>
          </cell>
          <cell r="S785">
            <v>0</v>
          </cell>
          <cell r="T785">
            <v>0</v>
          </cell>
          <cell r="U785">
            <v>0</v>
          </cell>
          <cell r="V785" t="str">
            <v>V.07.02.04</v>
          </cell>
          <cell r="W785" t="str">
            <v>Giáo viên mầm non (hạng II)</v>
          </cell>
          <cell r="X785">
            <v>0</v>
          </cell>
          <cell r="Y785">
            <v>0</v>
          </cell>
          <cell r="Z785">
            <v>0</v>
          </cell>
          <cell r="AA785">
            <v>4</v>
          </cell>
          <cell r="AB785">
            <v>0</v>
          </cell>
          <cell r="AC785">
            <v>3.33</v>
          </cell>
          <cell r="AD785">
            <v>0</v>
          </cell>
          <cell r="AE785">
            <v>0</v>
          </cell>
          <cell r="AF785">
            <v>0</v>
          </cell>
          <cell r="AG785">
            <v>0</v>
          </cell>
          <cell r="AH785" t="e">
            <v>#VALUE!</v>
          </cell>
          <cell r="AI785">
            <v>0</v>
          </cell>
          <cell r="AJ785">
            <v>0</v>
          </cell>
          <cell r="AK785">
            <v>0</v>
          </cell>
          <cell r="AL785">
            <v>0</v>
          </cell>
          <cell r="AM785">
            <v>0</v>
          </cell>
          <cell r="AN785">
            <v>0</v>
          </cell>
          <cell r="AO785">
            <v>11</v>
          </cell>
          <cell r="AP785">
            <v>12</v>
          </cell>
          <cell r="AQ785" t="str">
            <v>1678/QĐ-ĐHV</v>
          </cell>
          <cell r="AR785">
            <v>44652</v>
          </cell>
          <cell r="AS785">
            <v>44652</v>
          </cell>
          <cell r="AT785">
            <v>0.36630000000000001</v>
          </cell>
          <cell r="AU785">
            <v>3.6962999999999999</v>
          </cell>
          <cell r="AV785">
            <v>35</v>
          </cell>
          <cell r="AW785">
            <v>0</v>
          </cell>
          <cell r="AX785">
            <v>0</v>
          </cell>
        </row>
        <row r="786">
          <cell r="F786">
            <v>1732</v>
          </cell>
          <cell r="G786" t="str">
            <v>51010000228234</v>
          </cell>
          <cell r="H786" t="str">
            <v>Trường Thực hành sư phạm</v>
          </cell>
          <cell r="I786" t="str">
            <v>Tổ Mầm non</v>
          </cell>
          <cell r="J786" t="str">
            <v>Nữ</v>
          </cell>
          <cell r="K786">
            <v>1977</v>
          </cell>
          <cell r="L786">
            <v>28447</v>
          </cell>
          <cell r="M786">
            <v>45</v>
          </cell>
          <cell r="N786" t="str">
            <v>Kinh</v>
          </cell>
          <cell r="O786">
            <v>40369</v>
          </cell>
          <cell r="P786">
            <v>0</v>
          </cell>
          <cell r="Q786">
            <v>0</v>
          </cell>
          <cell r="R786" t="str">
            <v>BC</v>
          </cell>
          <cell r="S786">
            <v>0</v>
          </cell>
          <cell r="T786">
            <v>0</v>
          </cell>
          <cell r="U786">
            <v>0</v>
          </cell>
          <cell r="V786" t="str">
            <v>V.07.02.04</v>
          </cell>
          <cell r="W786" t="str">
            <v>Giáo viên mầm non (hạng II)</v>
          </cell>
          <cell r="X786" t="str">
            <v>Phó Hiệu trưởng trường trực thuộc</v>
          </cell>
          <cell r="Y786">
            <v>0</v>
          </cell>
          <cell r="Z786" t="str">
            <v>Phó Bí thư CB</v>
          </cell>
          <cell r="AA786">
            <v>6</v>
          </cell>
          <cell r="AB786">
            <v>0.45</v>
          </cell>
          <cell r="AC786">
            <v>3.66</v>
          </cell>
          <cell r="AD786">
            <v>0</v>
          </cell>
          <cell r="AE786">
            <v>0</v>
          </cell>
          <cell r="AF786">
            <v>0</v>
          </cell>
          <cell r="AG786">
            <v>0</v>
          </cell>
          <cell r="AH786" t="e">
            <v>#VALUE!</v>
          </cell>
          <cell r="AI786">
            <v>0</v>
          </cell>
          <cell r="AJ786">
            <v>0</v>
          </cell>
          <cell r="AK786">
            <v>0</v>
          </cell>
          <cell r="AL786">
            <v>0</v>
          </cell>
          <cell r="AM786">
            <v>0</v>
          </cell>
          <cell r="AN786">
            <v>0</v>
          </cell>
          <cell r="AO786">
            <v>19</v>
          </cell>
          <cell r="AP786">
            <v>0</v>
          </cell>
          <cell r="AQ786">
            <v>0</v>
          </cell>
          <cell r="AR786">
            <v>0</v>
          </cell>
          <cell r="AS786">
            <v>0</v>
          </cell>
          <cell r="AT786">
            <v>0.78090000000000004</v>
          </cell>
          <cell r="AU786">
            <v>4.8909000000000002</v>
          </cell>
          <cell r="AV786">
            <v>35</v>
          </cell>
          <cell r="AW786">
            <v>0</v>
          </cell>
          <cell r="AX786">
            <v>0</v>
          </cell>
        </row>
        <row r="787">
          <cell r="F787">
            <v>2577</v>
          </cell>
          <cell r="G787" t="str">
            <v>51810000539570</v>
          </cell>
          <cell r="H787" t="str">
            <v>Trường Thực hành sư phạm</v>
          </cell>
          <cell r="I787" t="str">
            <v>Tổ Mầm non</v>
          </cell>
          <cell r="J787" t="str">
            <v>Nữ</v>
          </cell>
          <cell r="K787">
            <v>1994</v>
          </cell>
          <cell r="L787">
            <v>34516</v>
          </cell>
          <cell r="M787">
            <v>28</v>
          </cell>
          <cell r="N787" t="str">
            <v>Kinh</v>
          </cell>
          <cell r="O787">
            <v>43344</v>
          </cell>
          <cell r="P787">
            <v>43966</v>
          </cell>
          <cell r="Q787" t="str">
            <v>Trường Đại học Vinh</v>
          </cell>
          <cell r="R787" t="str">
            <v>BC</v>
          </cell>
          <cell r="S787">
            <v>0</v>
          </cell>
          <cell r="T787">
            <v>0</v>
          </cell>
          <cell r="U787">
            <v>0</v>
          </cell>
          <cell r="V787" t="str">
            <v>V.07.02.06</v>
          </cell>
          <cell r="W787" t="str">
            <v>Giáo viên mầm non (hạng IV)</v>
          </cell>
          <cell r="X787">
            <v>0</v>
          </cell>
          <cell r="Y787">
            <v>0</v>
          </cell>
          <cell r="Z787">
            <v>0</v>
          </cell>
          <cell r="AA787">
            <v>4</v>
          </cell>
          <cell r="AB787">
            <v>0</v>
          </cell>
          <cell r="AC787">
            <v>2.66</v>
          </cell>
          <cell r="AD787">
            <v>0</v>
          </cell>
          <cell r="AE787">
            <v>0</v>
          </cell>
          <cell r="AF787">
            <v>0</v>
          </cell>
          <cell r="AG787">
            <v>0</v>
          </cell>
          <cell r="AH787" t="e">
            <v>#VALUE!</v>
          </cell>
          <cell r="AI787">
            <v>0</v>
          </cell>
          <cell r="AJ787">
            <v>0</v>
          </cell>
          <cell r="AK787">
            <v>0</v>
          </cell>
          <cell r="AL787">
            <v>0</v>
          </cell>
          <cell r="AM787">
            <v>0</v>
          </cell>
          <cell r="AN787">
            <v>0</v>
          </cell>
          <cell r="AO787">
            <v>0</v>
          </cell>
          <cell r="AP787">
            <v>0</v>
          </cell>
          <cell r="AQ787">
            <v>0</v>
          </cell>
          <cell r="AR787">
            <v>0</v>
          </cell>
          <cell r="AS787">
            <v>0</v>
          </cell>
          <cell r="AT787">
            <v>0</v>
          </cell>
          <cell r="AU787">
            <v>2.66</v>
          </cell>
          <cell r="AV787">
            <v>35</v>
          </cell>
          <cell r="AW787">
            <v>0</v>
          </cell>
          <cell r="AX787">
            <v>0</v>
          </cell>
        </row>
        <row r="788">
          <cell r="F788">
            <v>2602</v>
          </cell>
          <cell r="G788" t="str">
            <v>51110000396606</v>
          </cell>
          <cell r="H788" t="str">
            <v>Trường Thực hành sư phạm</v>
          </cell>
          <cell r="I788" t="str">
            <v>Tổ Mầm non</v>
          </cell>
          <cell r="J788" t="str">
            <v>Nữ</v>
          </cell>
          <cell r="K788">
            <v>1997</v>
          </cell>
          <cell r="L788">
            <v>35777</v>
          </cell>
          <cell r="M788">
            <v>25</v>
          </cell>
          <cell r="N788" t="str">
            <v>Kinh</v>
          </cell>
          <cell r="O788">
            <v>43709</v>
          </cell>
          <cell r="P788">
            <v>0</v>
          </cell>
          <cell r="Q788">
            <v>0</v>
          </cell>
          <cell r="R788" t="str">
            <v>HĐXĐTH</v>
          </cell>
          <cell r="S788">
            <v>44075</v>
          </cell>
          <cell r="T788">
            <v>44805</v>
          </cell>
          <cell r="U788">
            <v>2</v>
          </cell>
          <cell r="V788" t="str">
            <v>V.07.02.06</v>
          </cell>
          <cell r="W788" t="str">
            <v>Giáo viên mầm non (hạng IV)</v>
          </cell>
          <cell r="X788">
            <v>0</v>
          </cell>
          <cell r="Y788">
            <v>0</v>
          </cell>
          <cell r="Z788">
            <v>0</v>
          </cell>
          <cell r="AA788">
            <v>4</v>
          </cell>
          <cell r="AB788">
            <v>0</v>
          </cell>
          <cell r="AC788">
            <v>1.86</v>
          </cell>
          <cell r="AD788">
            <v>0</v>
          </cell>
          <cell r="AE788">
            <v>0</v>
          </cell>
          <cell r="AF788">
            <v>0</v>
          </cell>
          <cell r="AG788">
            <v>0</v>
          </cell>
          <cell r="AH788" t="e">
            <v>#VALUE!</v>
          </cell>
          <cell r="AI788">
            <v>0</v>
          </cell>
          <cell r="AJ788">
            <v>0</v>
          </cell>
          <cell r="AK788">
            <v>0</v>
          </cell>
          <cell r="AL788">
            <v>0</v>
          </cell>
          <cell r="AM788">
            <v>0</v>
          </cell>
          <cell r="AN788">
            <v>0</v>
          </cell>
          <cell r="AO788">
            <v>0</v>
          </cell>
          <cell r="AP788">
            <v>0</v>
          </cell>
          <cell r="AQ788">
            <v>0</v>
          </cell>
          <cell r="AR788">
            <v>0</v>
          </cell>
          <cell r="AS788">
            <v>0</v>
          </cell>
          <cell r="AT788">
            <v>0</v>
          </cell>
          <cell r="AU788">
            <v>1.86</v>
          </cell>
          <cell r="AV788">
            <v>35</v>
          </cell>
          <cell r="AW788">
            <v>0</v>
          </cell>
          <cell r="AX788">
            <v>0</v>
          </cell>
        </row>
        <row r="789">
          <cell r="F789">
            <v>2510</v>
          </cell>
          <cell r="G789" t="str">
            <v>51010000958869</v>
          </cell>
          <cell r="H789" t="str">
            <v>Trường Thực hành sư phạm</v>
          </cell>
          <cell r="I789" t="str">
            <v>Tổ Mầm non</v>
          </cell>
          <cell r="J789" t="str">
            <v>Nữ</v>
          </cell>
          <cell r="K789">
            <v>1990</v>
          </cell>
          <cell r="L789">
            <v>32968</v>
          </cell>
          <cell r="M789">
            <v>32</v>
          </cell>
          <cell r="N789" t="str">
            <v>Kinh</v>
          </cell>
          <cell r="O789">
            <v>42767</v>
          </cell>
          <cell r="P789">
            <v>0</v>
          </cell>
          <cell r="Q789">
            <v>0</v>
          </cell>
          <cell r="R789" t="str">
            <v>BC</v>
          </cell>
          <cell r="S789">
            <v>0</v>
          </cell>
          <cell r="T789">
            <v>0</v>
          </cell>
          <cell r="U789">
            <v>0</v>
          </cell>
          <cell r="V789" t="str">
            <v>V.07.02.04</v>
          </cell>
          <cell r="W789" t="str">
            <v>Giáo viên mầm non (hạng II)</v>
          </cell>
          <cell r="X789">
            <v>0</v>
          </cell>
          <cell r="Y789">
            <v>0</v>
          </cell>
          <cell r="Z789">
            <v>0</v>
          </cell>
          <cell r="AA789">
            <v>4</v>
          </cell>
          <cell r="AB789">
            <v>0</v>
          </cell>
          <cell r="AC789">
            <v>3</v>
          </cell>
          <cell r="AD789">
            <v>0</v>
          </cell>
          <cell r="AE789">
            <v>0</v>
          </cell>
          <cell r="AF789">
            <v>0</v>
          </cell>
          <cell r="AG789">
            <v>0</v>
          </cell>
          <cell r="AH789" t="e">
            <v>#VALUE!</v>
          </cell>
          <cell r="AI789">
            <v>0</v>
          </cell>
          <cell r="AJ789">
            <v>0</v>
          </cell>
          <cell r="AK789">
            <v>0</v>
          </cell>
          <cell r="AL789">
            <v>0</v>
          </cell>
          <cell r="AM789">
            <v>0</v>
          </cell>
          <cell r="AN789">
            <v>0</v>
          </cell>
          <cell r="AO789">
            <v>5</v>
          </cell>
          <cell r="AP789">
            <v>0</v>
          </cell>
          <cell r="AQ789">
            <v>0</v>
          </cell>
          <cell r="AR789">
            <v>0</v>
          </cell>
          <cell r="AS789">
            <v>0</v>
          </cell>
          <cell r="AT789">
            <v>0.15</v>
          </cell>
          <cell r="AU789">
            <v>3.15</v>
          </cell>
          <cell r="AV789">
            <v>35</v>
          </cell>
          <cell r="AW789">
            <v>0</v>
          </cell>
          <cell r="AX789">
            <v>0</v>
          </cell>
        </row>
        <row r="790">
          <cell r="F790">
            <v>1739</v>
          </cell>
          <cell r="G790" t="str">
            <v>51010000238394</v>
          </cell>
          <cell r="H790" t="str">
            <v>Trường Thực hành sư phạm</v>
          </cell>
          <cell r="I790" t="str">
            <v>Tổ Mầm non</v>
          </cell>
          <cell r="J790" t="str">
            <v>Nữ</v>
          </cell>
          <cell r="K790">
            <v>1983</v>
          </cell>
          <cell r="L790">
            <v>30468</v>
          </cell>
          <cell r="M790">
            <v>39</v>
          </cell>
          <cell r="N790" t="str">
            <v>Kinh</v>
          </cell>
          <cell r="O790">
            <v>40369</v>
          </cell>
          <cell r="P790">
            <v>43824</v>
          </cell>
          <cell r="Q790" t="str">
            <v>Trường Đại học Vinh</v>
          </cell>
          <cell r="R790" t="str">
            <v>BC</v>
          </cell>
          <cell r="S790">
            <v>0</v>
          </cell>
          <cell r="T790">
            <v>0</v>
          </cell>
          <cell r="U790">
            <v>0</v>
          </cell>
          <cell r="V790" t="str">
            <v>V.07.02.05</v>
          </cell>
          <cell r="W790" t="str">
            <v>Giáo viên mầm non (hạng III)</v>
          </cell>
          <cell r="X790">
            <v>0</v>
          </cell>
          <cell r="Y790">
            <v>0</v>
          </cell>
          <cell r="Z790">
            <v>0</v>
          </cell>
          <cell r="AA790">
            <v>4</v>
          </cell>
          <cell r="AB790">
            <v>0</v>
          </cell>
          <cell r="AC790">
            <v>3.34</v>
          </cell>
          <cell r="AD790">
            <v>0</v>
          </cell>
          <cell r="AE790">
            <v>0</v>
          </cell>
          <cell r="AF790">
            <v>0</v>
          </cell>
          <cell r="AG790">
            <v>0</v>
          </cell>
          <cell r="AH790" t="e">
            <v>#VALUE!</v>
          </cell>
          <cell r="AI790">
            <v>0</v>
          </cell>
          <cell r="AJ790">
            <v>0</v>
          </cell>
          <cell r="AK790">
            <v>0</v>
          </cell>
          <cell r="AL790">
            <v>0</v>
          </cell>
          <cell r="AM790">
            <v>0</v>
          </cell>
          <cell r="AN790">
            <v>0</v>
          </cell>
          <cell r="AO790">
            <v>11</v>
          </cell>
          <cell r="AP790">
            <v>0</v>
          </cell>
          <cell r="AQ790">
            <v>0</v>
          </cell>
          <cell r="AR790">
            <v>0</v>
          </cell>
          <cell r="AS790">
            <v>0</v>
          </cell>
          <cell r="AT790">
            <v>0.36739999999999995</v>
          </cell>
          <cell r="AU790">
            <v>3.7073999999999998</v>
          </cell>
          <cell r="AV790">
            <v>35</v>
          </cell>
          <cell r="AW790">
            <v>0</v>
          </cell>
          <cell r="AX790">
            <v>0</v>
          </cell>
        </row>
        <row r="791">
          <cell r="F791">
            <v>2571</v>
          </cell>
          <cell r="G791" t="str">
            <v>51010001433341</v>
          </cell>
          <cell r="H791" t="str">
            <v>Trường Thực hành sư phạm</v>
          </cell>
          <cell r="I791" t="str">
            <v>Tổ Mầm non</v>
          </cell>
          <cell r="J791" t="str">
            <v>Nữ</v>
          </cell>
          <cell r="K791">
            <v>1996</v>
          </cell>
          <cell r="L791">
            <v>35112</v>
          </cell>
          <cell r="M791">
            <v>26</v>
          </cell>
          <cell r="N791" t="str">
            <v>Kinh</v>
          </cell>
          <cell r="O791">
            <v>43328</v>
          </cell>
          <cell r="P791">
            <v>43824</v>
          </cell>
          <cell r="Q791" t="str">
            <v>Trường Đại học Vinh</v>
          </cell>
          <cell r="R791" t="str">
            <v>BC</v>
          </cell>
          <cell r="S791">
            <v>0</v>
          </cell>
          <cell r="T791">
            <v>0</v>
          </cell>
          <cell r="U791">
            <v>0</v>
          </cell>
          <cell r="V791" t="str">
            <v>V.07.02.06</v>
          </cell>
          <cell r="W791" t="str">
            <v>Giáo viên mầm non (hạng IV)</v>
          </cell>
          <cell r="X791">
            <v>0</v>
          </cell>
          <cell r="Y791">
            <v>0</v>
          </cell>
          <cell r="Z791">
            <v>0</v>
          </cell>
          <cell r="AA791">
            <v>4</v>
          </cell>
          <cell r="AB791">
            <v>0</v>
          </cell>
          <cell r="AC791">
            <v>2.66</v>
          </cell>
          <cell r="AD791">
            <v>0</v>
          </cell>
          <cell r="AE791">
            <v>0</v>
          </cell>
          <cell r="AF791">
            <v>0</v>
          </cell>
          <cell r="AG791">
            <v>0</v>
          </cell>
          <cell r="AH791" t="e">
            <v>#VALUE!</v>
          </cell>
          <cell r="AI791">
            <v>0</v>
          </cell>
          <cell r="AJ791">
            <v>0</v>
          </cell>
          <cell r="AK791">
            <v>0</v>
          </cell>
          <cell r="AL791">
            <v>0</v>
          </cell>
          <cell r="AM791">
            <v>0</v>
          </cell>
          <cell r="AN791">
            <v>0</v>
          </cell>
          <cell r="AO791">
            <v>0</v>
          </cell>
          <cell r="AP791">
            <v>0</v>
          </cell>
          <cell r="AQ791">
            <v>0</v>
          </cell>
          <cell r="AR791">
            <v>0</v>
          </cell>
          <cell r="AS791">
            <v>0</v>
          </cell>
          <cell r="AT791">
            <v>0</v>
          </cell>
          <cell r="AU791">
            <v>2.66</v>
          </cell>
          <cell r="AV791">
            <v>35</v>
          </cell>
          <cell r="AW791">
            <v>0</v>
          </cell>
          <cell r="AX791">
            <v>0</v>
          </cell>
        </row>
        <row r="792">
          <cell r="F792">
            <v>2344</v>
          </cell>
          <cell r="G792" t="str">
            <v>51010000574681</v>
          </cell>
          <cell r="H792" t="str">
            <v>Trường Thực hành sư phạm</v>
          </cell>
          <cell r="I792" t="str">
            <v>Tổ Mầm non</v>
          </cell>
          <cell r="J792" t="str">
            <v>Nữ</v>
          </cell>
          <cell r="K792">
            <v>1988</v>
          </cell>
          <cell r="L792">
            <v>32448</v>
          </cell>
          <cell r="M792">
            <v>34</v>
          </cell>
          <cell r="N792" t="str">
            <v>Kinh</v>
          </cell>
          <cell r="O792">
            <v>41905</v>
          </cell>
          <cell r="P792">
            <v>43283</v>
          </cell>
          <cell r="Q792" t="str">
            <v>Trường Đại học Vinh</v>
          </cell>
          <cell r="R792" t="str">
            <v>BC</v>
          </cell>
          <cell r="S792">
            <v>0</v>
          </cell>
          <cell r="T792">
            <v>0</v>
          </cell>
          <cell r="U792">
            <v>0</v>
          </cell>
          <cell r="V792" t="str">
            <v>V.07.02.04</v>
          </cell>
          <cell r="W792" t="str">
            <v>Giáo viên mầm non (hạng II)</v>
          </cell>
          <cell r="X792">
            <v>0</v>
          </cell>
          <cell r="Y792">
            <v>0</v>
          </cell>
          <cell r="Z792">
            <v>0</v>
          </cell>
          <cell r="AA792">
            <v>4</v>
          </cell>
          <cell r="AB792">
            <v>0</v>
          </cell>
          <cell r="AC792">
            <v>3</v>
          </cell>
          <cell r="AD792">
            <v>0</v>
          </cell>
          <cell r="AE792">
            <v>0</v>
          </cell>
          <cell r="AF792">
            <v>0</v>
          </cell>
          <cell r="AG792">
            <v>0</v>
          </cell>
          <cell r="AH792" t="e">
            <v>#VALUE!</v>
          </cell>
          <cell r="AI792">
            <v>0</v>
          </cell>
          <cell r="AJ792">
            <v>0</v>
          </cell>
          <cell r="AK792">
            <v>0</v>
          </cell>
          <cell r="AL792">
            <v>0</v>
          </cell>
          <cell r="AM792">
            <v>0</v>
          </cell>
          <cell r="AN792">
            <v>0</v>
          </cell>
          <cell r="AO792">
            <v>6</v>
          </cell>
          <cell r="AP792">
            <v>0</v>
          </cell>
          <cell r="AQ792">
            <v>0</v>
          </cell>
          <cell r="AR792">
            <v>0</v>
          </cell>
          <cell r="AS792">
            <v>0</v>
          </cell>
          <cell r="AT792">
            <v>0.18</v>
          </cell>
          <cell r="AU792">
            <v>3.18</v>
          </cell>
          <cell r="AV792">
            <v>35</v>
          </cell>
          <cell r="AW792">
            <v>0</v>
          </cell>
          <cell r="AX792">
            <v>0</v>
          </cell>
        </row>
        <row r="793">
          <cell r="F793">
            <v>1742</v>
          </cell>
          <cell r="G793" t="str">
            <v>51010000228997</v>
          </cell>
          <cell r="H793" t="str">
            <v>Trường Thực hành sư phạm</v>
          </cell>
          <cell r="I793" t="str">
            <v>Tổ Mầm non</v>
          </cell>
          <cell r="J793" t="str">
            <v>Nữ</v>
          </cell>
          <cell r="K793">
            <v>1987</v>
          </cell>
          <cell r="L793">
            <v>32055</v>
          </cell>
          <cell r="M793">
            <v>35</v>
          </cell>
          <cell r="N793" t="str">
            <v>Kinh</v>
          </cell>
          <cell r="O793">
            <v>40413</v>
          </cell>
          <cell r="P793">
            <v>43824</v>
          </cell>
          <cell r="Q793" t="str">
            <v>Trường Đại học Vinh</v>
          </cell>
          <cell r="R793" t="str">
            <v>BC</v>
          </cell>
          <cell r="S793">
            <v>0</v>
          </cell>
          <cell r="T793">
            <v>0</v>
          </cell>
          <cell r="U793">
            <v>0</v>
          </cell>
          <cell r="V793" t="str">
            <v>V.07.02.05</v>
          </cell>
          <cell r="W793" t="str">
            <v>Giáo viên mầm non (hạng III)</v>
          </cell>
          <cell r="X793">
            <v>0</v>
          </cell>
          <cell r="Y793">
            <v>0</v>
          </cell>
          <cell r="Z793">
            <v>0</v>
          </cell>
          <cell r="AA793">
            <v>4</v>
          </cell>
          <cell r="AB793">
            <v>0</v>
          </cell>
          <cell r="AC793">
            <v>3.34</v>
          </cell>
          <cell r="AD793">
            <v>0</v>
          </cell>
          <cell r="AE793">
            <v>0</v>
          </cell>
          <cell r="AF793">
            <v>0</v>
          </cell>
          <cell r="AG793">
            <v>0</v>
          </cell>
          <cell r="AH793" t="e">
            <v>#VALUE!</v>
          </cell>
          <cell r="AI793">
            <v>0</v>
          </cell>
          <cell r="AJ793">
            <v>0</v>
          </cell>
          <cell r="AK793">
            <v>0</v>
          </cell>
          <cell r="AL793">
            <v>0</v>
          </cell>
          <cell r="AM793">
            <v>0</v>
          </cell>
          <cell r="AN793">
            <v>0</v>
          </cell>
          <cell r="AO793">
            <v>11</v>
          </cell>
          <cell r="AP793">
            <v>0</v>
          </cell>
          <cell r="AQ793">
            <v>0</v>
          </cell>
          <cell r="AR793">
            <v>0</v>
          </cell>
          <cell r="AS793">
            <v>0</v>
          </cell>
          <cell r="AT793">
            <v>0.36739999999999995</v>
          </cell>
          <cell r="AU793">
            <v>3.7073999999999998</v>
          </cell>
          <cell r="AV793">
            <v>35</v>
          </cell>
          <cell r="AW793">
            <v>0</v>
          </cell>
          <cell r="AX793">
            <v>0</v>
          </cell>
        </row>
        <row r="794">
          <cell r="F794">
            <v>2599</v>
          </cell>
          <cell r="G794" t="str">
            <v>51010001669438</v>
          </cell>
          <cell r="H794" t="str">
            <v>Trường Thực hành sư phạm</v>
          </cell>
          <cell r="I794" t="str">
            <v>Tổ Mầm non</v>
          </cell>
          <cell r="J794" t="str">
            <v>Nữ</v>
          </cell>
          <cell r="K794">
            <v>1997</v>
          </cell>
          <cell r="L794">
            <v>35467</v>
          </cell>
          <cell r="M794">
            <v>25</v>
          </cell>
          <cell r="N794" t="str">
            <v>Kinh</v>
          </cell>
          <cell r="O794">
            <v>43709</v>
          </cell>
          <cell r="P794">
            <v>43966</v>
          </cell>
          <cell r="Q794" t="str">
            <v>Trường Đại học Vinh</v>
          </cell>
          <cell r="R794" t="str">
            <v>BC</v>
          </cell>
          <cell r="S794">
            <v>0</v>
          </cell>
          <cell r="T794">
            <v>0</v>
          </cell>
          <cell r="U794">
            <v>0</v>
          </cell>
          <cell r="V794" t="str">
            <v>V.07.02.06</v>
          </cell>
          <cell r="W794" t="str">
            <v>Giáo viên mầm non (hạng IV)</v>
          </cell>
          <cell r="X794">
            <v>0</v>
          </cell>
          <cell r="Y794">
            <v>0</v>
          </cell>
          <cell r="Z794">
            <v>0</v>
          </cell>
          <cell r="AA794">
            <v>4</v>
          </cell>
          <cell r="AB794">
            <v>0</v>
          </cell>
          <cell r="AC794">
            <v>1.86</v>
          </cell>
          <cell r="AD794">
            <v>0</v>
          </cell>
          <cell r="AE794">
            <v>0</v>
          </cell>
          <cell r="AF794">
            <v>0</v>
          </cell>
          <cell r="AG794">
            <v>0</v>
          </cell>
          <cell r="AH794" t="e">
            <v>#VALUE!</v>
          </cell>
          <cell r="AI794">
            <v>0</v>
          </cell>
          <cell r="AJ794">
            <v>0</v>
          </cell>
          <cell r="AK794">
            <v>0</v>
          </cell>
          <cell r="AL794">
            <v>0</v>
          </cell>
          <cell r="AM794">
            <v>0</v>
          </cell>
          <cell r="AN794">
            <v>0</v>
          </cell>
          <cell r="AO794">
            <v>0</v>
          </cell>
          <cell r="AP794">
            <v>0</v>
          </cell>
          <cell r="AQ794">
            <v>0</v>
          </cell>
          <cell r="AR794">
            <v>0</v>
          </cell>
          <cell r="AS794">
            <v>0</v>
          </cell>
          <cell r="AT794">
            <v>0</v>
          </cell>
          <cell r="AU794">
            <v>1.86</v>
          </cell>
          <cell r="AV794">
            <v>35</v>
          </cell>
          <cell r="AW794">
            <v>0</v>
          </cell>
          <cell r="AX794">
            <v>0</v>
          </cell>
        </row>
        <row r="795">
          <cell r="F795">
            <v>2499</v>
          </cell>
          <cell r="G795" t="str">
            <v>51010000947335</v>
          </cell>
          <cell r="H795" t="str">
            <v>Trường Thực hành sư phạm</v>
          </cell>
          <cell r="I795" t="str">
            <v>Tổ Mầm non</v>
          </cell>
          <cell r="J795" t="str">
            <v>Nữ</v>
          </cell>
          <cell r="K795">
            <v>1994</v>
          </cell>
          <cell r="L795">
            <v>34657</v>
          </cell>
          <cell r="M795">
            <v>28</v>
          </cell>
          <cell r="N795" t="str">
            <v>Kinh</v>
          </cell>
          <cell r="O795">
            <v>42705</v>
          </cell>
          <cell r="P795">
            <v>43966</v>
          </cell>
          <cell r="Q795" t="str">
            <v>Trường Đại học Vinh</v>
          </cell>
          <cell r="R795" t="str">
            <v>BC</v>
          </cell>
          <cell r="S795">
            <v>0</v>
          </cell>
          <cell r="T795">
            <v>0</v>
          </cell>
          <cell r="U795">
            <v>0</v>
          </cell>
          <cell r="V795" t="str">
            <v>V.07.02.06</v>
          </cell>
          <cell r="W795" t="str">
            <v>Giáo viên mầm non (hạng IV)</v>
          </cell>
          <cell r="X795">
            <v>0</v>
          </cell>
          <cell r="Y795">
            <v>0</v>
          </cell>
          <cell r="Z795">
            <v>0</v>
          </cell>
          <cell r="AA795">
            <v>4</v>
          </cell>
          <cell r="AB795">
            <v>0</v>
          </cell>
          <cell r="AC795">
            <v>2.8600000000000003</v>
          </cell>
          <cell r="AD795">
            <v>0</v>
          </cell>
          <cell r="AE795">
            <v>0</v>
          </cell>
          <cell r="AF795">
            <v>0</v>
          </cell>
          <cell r="AG795">
            <v>0</v>
          </cell>
          <cell r="AH795" t="e">
            <v>#VALUE!</v>
          </cell>
          <cell r="AI795">
            <v>0</v>
          </cell>
          <cell r="AJ795">
            <v>0</v>
          </cell>
          <cell r="AK795">
            <v>0</v>
          </cell>
          <cell r="AL795">
            <v>0</v>
          </cell>
          <cell r="AM795">
            <v>0</v>
          </cell>
          <cell r="AN795">
            <v>0</v>
          </cell>
          <cell r="AO795">
            <v>0</v>
          </cell>
          <cell r="AP795">
            <v>0</v>
          </cell>
          <cell r="AQ795">
            <v>0</v>
          </cell>
          <cell r="AR795">
            <v>0</v>
          </cell>
          <cell r="AS795">
            <v>0</v>
          </cell>
          <cell r="AT795">
            <v>0</v>
          </cell>
          <cell r="AU795">
            <v>2.8600000000000003</v>
          </cell>
          <cell r="AV795">
            <v>35</v>
          </cell>
          <cell r="AW795">
            <v>0</v>
          </cell>
          <cell r="AX795">
            <v>0</v>
          </cell>
        </row>
        <row r="796">
          <cell r="F796">
            <v>1754</v>
          </cell>
          <cell r="G796" t="str">
            <v>51010000228252</v>
          </cell>
          <cell r="H796" t="str">
            <v>Trường Thực hành sư phạm</v>
          </cell>
          <cell r="I796" t="str">
            <v>Tổ Mầm non</v>
          </cell>
          <cell r="J796" t="str">
            <v>Nữ</v>
          </cell>
          <cell r="K796">
            <v>1988</v>
          </cell>
          <cell r="L796">
            <v>32467</v>
          </cell>
          <cell r="M796">
            <v>34</v>
          </cell>
          <cell r="N796" t="str">
            <v>Kinh</v>
          </cell>
          <cell r="O796">
            <v>40369</v>
          </cell>
          <cell r="P796">
            <v>42887</v>
          </cell>
          <cell r="Q796" t="str">
            <v>Trường Đại học Vinh</v>
          </cell>
          <cell r="R796" t="str">
            <v>BC</v>
          </cell>
          <cell r="S796">
            <v>0</v>
          </cell>
          <cell r="T796">
            <v>0</v>
          </cell>
          <cell r="U796">
            <v>0</v>
          </cell>
          <cell r="V796" t="str">
            <v>V.07.02.04</v>
          </cell>
          <cell r="W796" t="str">
            <v>Giáo viên mầm non (hạng II)</v>
          </cell>
          <cell r="X796">
            <v>0</v>
          </cell>
          <cell r="Y796">
            <v>0</v>
          </cell>
          <cell r="Z796">
            <v>0</v>
          </cell>
          <cell r="AA796">
            <v>4</v>
          </cell>
          <cell r="AB796">
            <v>0</v>
          </cell>
          <cell r="AC796">
            <v>3.33</v>
          </cell>
          <cell r="AD796">
            <v>0</v>
          </cell>
          <cell r="AE796">
            <v>0</v>
          </cell>
          <cell r="AF796">
            <v>0</v>
          </cell>
          <cell r="AG796">
            <v>0</v>
          </cell>
          <cell r="AH796" t="e">
            <v>#VALUE!</v>
          </cell>
          <cell r="AI796">
            <v>0</v>
          </cell>
          <cell r="AJ796">
            <v>0</v>
          </cell>
          <cell r="AK796">
            <v>0</v>
          </cell>
          <cell r="AL796">
            <v>0</v>
          </cell>
          <cell r="AM796">
            <v>0</v>
          </cell>
          <cell r="AN796">
            <v>0</v>
          </cell>
          <cell r="AO796">
            <v>10</v>
          </cell>
          <cell r="AP796">
            <v>0</v>
          </cell>
          <cell r="AQ796">
            <v>0</v>
          </cell>
          <cell r="AR796">
            <v>0</v>
          </cell>
          <cell r="AS796">
            <v>0</v>
          </cell>
          <cell r="AT796">
            <v>0.33299999999999996</v>
          </cell>
          <cell r="AU796">
            <v>3.6630000000000003</v>
          </cell>
          <cell r="AV796">
            <v>35</v>
          </cell>
          <cell r="AW796">
            <v>0</v>
          </cell>
          <cell r="AX796">
            <v>0</v>
          </cell>
        </row>
        <row r="797">
          <cell r="F797">
            <v>2570</v>
          </cell>
          <cell r="G797" t="str">
            <v>51010002329443</v>
          </cell>
          <cell r="H797" t="str">
            <v>Trường Thực hành sư phạm</v>
          </cell>
          <cell r="I797" t="str">
            <v>Tổ Mầm non</v>
          </cell>
          <cell r="J797" t="str">
            <v>Nữ</v>
          </cell>
          <cell r="K797">
            <v>1995</v>
          </cell>
          <cell r="L797">
            <v>35061</v>
          </cell>
          <cell r="M797">
            <v>27</v>
          </cell>
          <cell r="N797" t="str">
            <v>Kinh</v>
          </cell>
          <cell r="O797">
            <v>43328</v>
          </cell>
          <cell r="P797">
            <v>43966</v>
          </cell>
          <cell r="Q797" t="str">
            <v>Trường Đại học Vinh</v>
          </cell>
          <cell r="R797" t="str">
            <v>BC</v>
          </cell>
          <cell r="S797">
            <v>0</v>
          </cell>
          <cell r="T797">
            <v>0</v>
          </cell>
          <cell r="U797">
            <v>0</v>
          </cell>
          <cell r="V797" t="str">
            <v>V.07.02.06</v>
          </cell>
          <cell r="W797" t="str">
            <v>Giáo viên mầm non (hạng IV)</v>
          </cell>
          <cell r="X797">
            <v>0</v>
          </cell>
          <cell r="Y797">
            <v>0</v>
          </cell>
          <cell r="Z797">
            <v>0</v>
          </cell>
          <cell r="AA797">
            <v>4</v>
          </cell>
          <cell r="AB797">
            <v>0</v>
          </cell>
          <cell r="AC797">
            <v>2.66</v>
          </cell>
          <cell r="AD797">
            <v>0</v>
          </cell>
          <cell r="AE797">
            <v>0</v>
          </cell>
          <cell r="AF797">
            <v>0</v>
          </cell>
          <cell r="AG797">
            <v>0</v>
          </cell>
          <cell r="AH797" t="e">
            <v>#VALUE!</v>
          </cell>
          <cell r="AI797">
            <v>0</v>
          </cell>
          <cell r="AJ797">
            <v>0</v>
          </cell>
          <cell r="AK797">
            <v>0</v>
          </cell>
          <cell r="AL797">
            <v>0</v>
          </cell>
          <cell r="AM797">
            <v>0</v>
          </cell>
          <cell r="AN797">
            <v>0</v>
          </cell>
          <cell r="AO797">
            <v>0</v>
          </cell>
          <cell r="AP797">
            <v>0</v>
          </cell>
          <cell r="AQ797">
            <v>0</v>
          </cell>
          <cell r="AR797">
            <v>0</v>
          </cell>
          <cell r="AS797">
            <v>0</v>
          </cell>
          <cell r="AT797">
            <v>0</v>
          </cell>
          <cell r="AU797">
            <v>2.66</v>
          </cell>
          <cell r="AV797">
            <v>35</v>
          </cell>
          <cell r="AW797">
            <v>0</v>
          </cell>
          <cell r="AX797">
            <v>0</v>
          </cell>
        </row>
        <row r="798">
          <cell r="F798">
            <v>2501</v>
          </cell>
          <cell r="G798" t="str">
            <v>51010000947274</v>
          </cell>
          <cell r="H798" t="str">
            <v>Trường Thực hành sư phạm</v>
          </cell>
          <cell r="I798" t="str">
            <v>Tổ Mầm non</v>
          </cell>
          <cell r="J798" t="str">
            <v>Nữ</v>
          </cell>
          <cell r="K798">
            <v>1993</v>
          </cell>
          <cell r="L798">
            <v>34057</v>
          </cell>
          <cell r="M798">
            <v>29</v>
          </cell>
          <cell r="N798" t="str">
            <v>Kinh</v>
          </cell>
          <cell r="O798">
            <v>42705</v>
          </cell>
          <cell r="P798">
            <v>43283</v>
          </cell>
          <cell r="Q798" t="str">
            <v>Trường Đại học Vinh</v>
          </cell>
          <cell r="R798" t="str">
            <v>BC</v>
          </cell>
          <cell r="S798">
            <v>0</v>
          </cell>
          <cell r="T798">
            <v>0</v>
          </cell>
          <cell r="U798">
            <v>0</v>
          </cell>
          <cell r="V798" t="str">
            <v>V.07.02.04</v>
          </cell>
          <cell r="W798" t="str">
            <v>Giáo viên mầm non (hạng II)</v>
          </cell>
          <cell r="X798">
            <v>0</v>
          </cell>
          <cell r="Y798">
            <v>0</v>
          </cell>
          <cell r="Z798">
            <v>0</v>
          </cell>
          <cell r="AA798">
            <v>4</v>
          </cell>
          <cell r="AB798">
            <v>0</v>
          </cell>
          <cell r="AC798">
            <v>2.67</v>
          </cell>
          <cell r="AD798">
            <v>0</v>
          </cell>
          <cell r="AE798">
            <v>0</v>
          </cell>
          <cell r="AF798">
            <v>0</v>
          </cell>
          <cell r="AG798">
            <v>0</v>
          </cell>
          <cell r="AH798" t="e">
            <v>#VALUE!</v>
          </cell>
          <cell r="AI798">
            <v>0</v>
          </cell>
          <cell r="AJ798">
            <v>0</v>
          </cell>
          <cell r="AK798">
            <v>0</v>
          </cell>
          <cell r="AL798">
            <v>0</v>
          </cell>
          <cell r="AM798">
            <v>0</v>
          </cell>
          <cell r="AN798">
            <v>0</v>
          </cell>
          <cell r="AO798">
            <v>0</v>
          </cell>
          <cell r="AP798">
            <v>0</v>
          </cell>
          <cell r="AQ798">
            <v>0</v>
          </cell>
          <cell r="AR798">
            <v>0</v>
          </cell>
          <cell r="AS798">
            <v>0</v>
          </cell>
          <cell r="AT798">
            <v>0</v>
          </cell>
          <cell r="AU798">
            <v>2.67</v>
          </cell>
          <cell r="AV798">
            <v>35</v>
          </cell>
          <cell r="AW798">
            <v>0</v>
          </cell>
          <cell r="AX798">
            <v>0</v>
          </cell>
        </row>
        <row r="799">
          <cell r="F799">
            <v>2503</v>
          </cell>
          <cell r="G799" t="str">
            <v>51010000947317</v>
          </cell>
          <cell r="H799" t="str">
            <v>Trường Thực hành sư phạm</v>
          </cell>
          <cell r="I799" t="str">
            <v>Tổ Mầm non</v>
          </cell>
          <cell r="J799" t="str">
            <v>Nữ</v>
          </cell>
          <cell r="K799">
            <v>1994</v>
          </cell>
          <cell r="L799">
            <v>34473</v>
          </cell>
          <cell r="M799">
            <v>28</v>
          </cell>
          <cell r="N799" t="str">
            <v>Kinh</v>
          </cell>
          <cell r="O799">
            <v>42705</v>
          </cell>
          <cell r="P799">
            <v>43966</v>
          </cell>
          <cell r="Q799" t="str">
            <v>Trường Đại học Vinh</v>
          </cell>
          <cell r="R799" t="str">
            <v>BC</v>
          </cell>
          <cell r="S799">
            <v>0</v>
          </cell>
          <cell r="T799">
            <v>0</v>
          </cell>
          <cell r="U799">
            <v>0</v>
          </cell>
          <cell r="V799" t="str">
            <v>V.07.02.06</v>
          </cell>
          <cell r="W799" t="str">
            <v>Giáo viên mầm non (hạng IV)</v>
          </cell>
          <cell r="X799">
            <v>0</v>
          </cell>
          <cell r="Y799">
            <v>0</v>
          </cell>
          <cell r="Z799">
            <v>0</v>
          </cell>
          <cell r="AA799">
            <v>4</v>
          </cell>
          <cell r="AB799">
            <v>0</v>
          </cell>
          <cell r="AC799">
            <v>2.8600000000000003</v>
          </cell>
          <cell r="AD799">
            <v>0</v>
          </cell>
          <cell r="AE799">
            <v>0</v>
          </cell>
          <cell r="AF799">
            <v>0</v>
          </cell>
          <cell r="AG799">
            <v>0</v>
          </cell>
          <cell r="AH799" t="e">
            <v>#VALUE!</v>
          </cell>
          <cell r="AI799">
            <v>0</v>
          </cell>
          <cell r="AJ799">
            <v>0</v>
          </cell>
          <cell r="AK799">
            <v>0</v>
          </cell>
          <cell r="AL799">
            <v>0</v>
          </cell>
          <cell r="AM799">
            <v>0</v>
          </cell>
          <cell r="AN799">
            <v>0</v>
          </cell>
          <cell r="AO799">
            <v>0</v>
          </cell>
          <cell r="AP799">
            <v>0</v>
          </cell>
          <cell r="AQ799">
            <v>0</v>
          </cell>
          <cell r="AR799">
            <v>0</v>
          </cell>
          <cell r="AS799">
            <v>0</v>
          </cell>
          <cell r="AT799">
            <v>0</v>
          </cell>
          <cell r="AU799">
            <v>2.8600000000000003</v>
          </cell>
          <cell r="AV799">
            <v>35</v>
          </cell>
          <cell r="AW799">
            <v>0</v>
          </cell>
          <cell r="AX799">
            <v>0</v>
          </cell>
        </row>
        <row r="800">
          <cell r="F800">
            <v>2566</v>
          </cell>
          <cell r="G800" t="str">
            <v>51010002329416</v>
          </cell>
          <cell r="H800" t="str">
            <v>Trường Thực hành sư phạm</v>
          </cell>
          <cell r="I800" t="str">
            <v>Tổ Mầm non</v>
          </cell>
          <cell r="J800" t="str">
            <v>Nữ</v>
          </cell>
          <cell r="K800">
            <v>1996</v>
          </cell>
          <cell r="L800">
            <v>35378</v>
          </cell>
          <cell r="M800">
            <v>26</v>
          </cell>
          <cell r="N800" t="str">
            <v>Kinh</v>
          </cell>
          <cell r="O800">
            <v>43328</v>
          </cell>
          <cell r="P800">
            <v>43966</v>
          </cell>
          <cell r="Q800" t="str">
            <v>Trường Đại học Vinh</v>
          </cell>
          <cell r="R800" t="str">
            <v>BC</v>
          </cell>
          <cell r="S800">
            <v>0</v>
          </cell>
          <cell r="T800">
            <v>0</v>
          </cell>
          <cell r="U800">
            <v>0</v>
          </cell>
          <cell r="V800" t="str">
            <v>V.07.02.06</v>
          </cell>
          <cell r="W800" t="str">
            <v>Giáo viên mầm non (hạng IV)</v>
          </cell>
          <cell r="X800">
            <v>0</v>
          </cell>
          <cell r="Y800">
            <v>0</v>
          </cell>
          <cell r="Z800">
            <v>0</v>
          </cell>
          <cell r="AA800">
            <v>4</v>
          </cell>
          <cell r="AB800">
            <v>0</v>
          </cell>
          <cell r="AC800">
            <v>2.66</v>
          </cell>
          <cell r="AD800">
            <v>0</v>
          </cell>
          <cell r="AE800">
            <v>0</v>
          </cell>
          <cell r="AF800">
            <v>0</v>
          </cell>
          <cell r="AG800">
            <v>0</v>
          </cell>
          <cell r="AH800" t="e">
            <v>#VALUE!</v>
          </cell>
          <cell r="AI800">
            <v>0</v>
          </cell>
          <cell r="AJ800">
            <v>0</v>
          </cell>
          <cell r="AK800">
            <v>0</v>
          </cell>
          <cell r="AL800">
            <v>0</v>
          </cell>
          <cell r="AM800">
            <v>0</v>
          </cell>
          <cell r="AN800">
            <v>0</v>
          </cell>
          <cell r="AO800">
            <v>0</v>
          </cell>
          <cell r="AP800">
            <v>0</v>
          </cell>
          <cell r="AQ800">
            <v>0</v>
          </cell>
          <cell r="AR800">
            <v>0</v>
          </cell>
          <cell r="AS800">
            <v>0</v>
          </cell>
          <cell r="AT800">
            <v>0</v>
          </cell>
          <cell r="AU800">
            <v>2.66</v>
          </cell>
          <cell r="AV800">
            <v>35</v>
          </cell>
          <cell r="AW800">
            <v>0</v>
          </cell>
          <cell r="AX800">
            <v>0</v>
          </cell>
        </row>
        <row r="801">
          <cell r="F801">
            <v>2504</v>
          </cell>
          <cell r="G801" t="str">
            <v>51010000947405</v>
          </cell>
          <cell r="H801" t="str">
            <v>Trường Thực hành sư phạm</v>
          </cell>
          <cell r="I801" t="str">
            <v>Tổ Mầm non</v>
          </cell>
          <cell r="J801" t="str">
            <v>Nữ</v>
          </cell>
          <cell r="K801">
            <v>1992</v>
          </cell>
          <cell r="L801">
            <v>33942</v>
          </cell>
          <cell r="M801">
            <v>30</v>
          </cell>
          <cell r="N801" t="str">
            <v>Kinh</v>
          </cell>
          <cell r="O801">
            <v>42705</v>
          </cell>
          <cell r="P801">
            <v>43283</v>
          </cell>
          <cell r="Q801" t="str">
            <v>Trường Đại học Vinh</v>
          </cell>
          <cell r="R801" t="str">
            <v>BC</v>
          </cell>
          <cell r="S801">
            <v>0</v>
          </cell>
          <cell r="T801">
            <v>0</v>
          </cell>
          <cell r="U801">
            <v>0</v>
          </cell>
          <cell r="V801" t="str">
            <v>V.07.02.04</v>
          </cell>
          <cell r="W801" t="str">
            <v>Giáo viên mầm non (hạng II)</v>
          </cell>
          <cell r="X801">
            <v>0</v>
          </cell>
          <cell r="Y801">
            <v>0</v>
          </cell>
          <cell r="Z801">
            <v>0</v>
          </cell>
          <cell r="AA801">
            <v>4</v>
          </cell>
          <cell r="AB801">
            <v>0</v>
          </cell>
          <cell r="AC801">
            <v>2.67</v>
          </cell>
          <cell r="AD801">
            <v>0</v>
          </cell>
          <cell r="AE801">
            <v>0</v>
          </cell>
          <cell r="AF801">
            <v>0</v>
          </cell>
          <cell r="AG801">
            <v>0</v>
          </cell>
          <cell r="AH801" t="e">
            <v>#VALUE!</v>
          </cell>
          <cell r="AI801">
            <v>0</v>
          </cell>
          <cell r="AJ801">
            <v>0</v>
          </cell>
          <cell r="AK801">
            <v>0</v>
          </cell>
          <cell r="AL801">
            <v>0</v>
          </cell>
          <cell r="AM801">
            <v>0</v>
          </cell>
          <cell r="AN801">
            <v>0</v>
          </cell>
          <cell r="AO801">
            <v>0</v>
          </cell>
          <cell r="AP801">
            <v>0</v>
          </cell>
          <cell r="AQ801">
            <v>0</v>
          </cell>
          <cell r="AR801">
            <v>0</v>
          </cell>
          <cell r="AS801">
            <v>0</v>
          </cell>
          <cell r="AT801">
            <v>0</v>
          </cell>
          <cell r="AU801">
            <v>2.67</v>
          </cell>
          <cell r="AV801">
            <v>35</v>
          </cell>
          <cell r="AW801">
            <v>0</v>
          </cell>
          <cell r="AX801">
            <v>0</v>
          </cell>
        </row>
        <row r="802">
          <cell r="F802">
            <v>2600</v>
          </cell>
          <cell r="G802" t="str">
            <v>51010001669447</v>
          </cell>
          <cell r="H802" t="str">
            <v>Trường Thực hành sư phạm</v>
          </cell>
          <cell r="I802" t="str">
            <v>Tổ Mầm non</v>
          </cell>
          <cell r="J802" t="str">
            <v>Nữ</v>
          </cell>
          <cell r="K802">
            <v>1996</v>
          </cell>
          <cell r="L802">
            <v>35236</v>
          </cell>
          <cell r="M802">
            <v>26</v>
          </cell>
          <cell r="N802" t="str">
            <v>Kinh</v>
          </cell>
          <cell r="O802">
            <v>43709</v>
          </cell>
          <cell r="P802">
            <v>43824</v>
          </cell>
          <cell r="Q802">
            <v>0</v>
          </cell>
          <cell r="R802" t="str">
            <v>BC</v>
          </cell>
          <cell r="S802">
            <v>0</v>
          </cell>
          <cell r="T802">
            <v>0</v>
          </cell>
          <cell r="U802">
            <v>0</v>
          </cell>
          <cell r="V802" t="str">
            <v>V.07.02.06</v>
          </cell>
          <cell r="W802" t="str">
            <v>Giáo viên mầm non (hạng IV)</v>
          </cell>
          <cell r="X802">
            <v>0</v>
          </cell>
          <cell r="Y802">
            <v>0</v>
          </cell>
          <cell r="Z802">
            <v>0</v>
          </cell>
          <cell r="AA802">
            <v>4</v>
          </cell>
          <cell r="AB802">
            <v>0</v>
          </cell>
          <cell r="AC802">
            <v>1.86</v>
          </cell>
          <cell r="AD802">
            <v>2.06</v>
          </cell>
          <cell r="AE802" t="str">
            <v>1679/QĐ-ĐHV</v>
          </cell>
          <cell r="AF802">
            <v>44737</v>
          </cell>
          <cell r="AG802">
            <v>44743</v>
          </cell>
          <cell r="AH802" t="e">
            <v>#VALUE!</v>
          </cell>
          <cell r="AI802">
            <v>0</v>
          </cell>
          <cell r="AJ802">
            <v>0</v>
          </cell>
          <cell r="AK802">
            <v>0</v>
          </cell>
          <cell r="AL802">
            <v>0</v>
          </cell>
          <cell r="AM802">
            <v>0</v>
          </cell>
          <cell r="AN802">
            <v>0</v>
          </cell>
          <cell r="AO802">
            <v>0</v>
          </cell>
          <cell r="AP802">
            <v>0</v>
          </cell>
          <cell r="AQ802">
            <v>0</v>
          </cell>
          <cell r="AR802">
            <v>0</v>
          </cell>
          <cell r="AS802">
            <v>0</v>
          </cell>
          <cell r="AT802">
            <v>0</v>
          </cell>
          <cell r="AU802">
            <v>1.86</v>
          </cell>
          <cell r="AV802">
            <v>35</v>
          </cell>
          <cell r="AW802">
            <v>0</v>
          </cell>
          <cell r="AX802">
            <v>0</v>
          </cell>
        </row>
        <row r="803">
          <cell r="F803">
            <v>1738</v>
          </cell>
          <cell r="G803" t="str">
            <v>51010000228270</v>
          </cell>
          <cell r="H803" t="str">
            <v>Trường Thực hành sư phạm</v>
          </cell>
          <cell r="I803" t="str">
            <v>Tổ Mầm non</v>
          </cell>
          <cell r="J803" t="str">
            <v>Nữ</v>
          </cell>
          <cell r="K803">
            <v>1982</v>
          </cell>
          <cell r="L803">
            <v>30210</v>
          </cell>
          <cell r="M803">
            <v>40</v>
          </cell>
          <cell r="N803" t="str">
            <v>Kinh</v>
          </cell>
          <cell r="O803">
            <v>40369</v>
          </cell>
          <cell r="P803">
            <v>43824</v>
          </cell>
          <cell r="Q803" t="str">
            <v>Trường Đại học Vinh</v>
          </cell>
          <cell r="R803" t="str">
            <v>BC</v>
          </cell>
          <cell r="S803">
            <v>0</v>
          </cell>
          <cell r="T803">
            <v>0</v>
          </cell>
          <cell r="U803">
            <v>0</v>
          </cell>
          <cell r="V803" t="str">
            <v>V.07.02.05</v>
          </cell>
          <cell r="W803" t="str">
            <v>Giáo viên mầm non (hạng III)</v>
          </cell>
          <cell r="X803">
            <v>0</v>
          </cell>
          <cell r="Y803">
            <v>0</v>
          </cell>
          <cell r="Z803">
            <v>0</v>
          </cell>
          <cell r="AA803">
            <v>4</v>
          </cell>
          <cell r="AB803">
            <v>0</v>
          </cell>
          <cell r="AC803">
            <v>3.34</v>
          </cell>
          <cell r="AD803">
            <v>0</v>
          </cell>
          <cell r="AE803">
            <v>0</v>
          </cell>
          <cell r="AF803">
            <v>0</v>
          </cell>
          <cell r="AG803">
            <v>0</v>
          </cell>
          <cell r="AH803" t="e">
            <v>#VALUE!</v>
          </cell>
          <cell r="AI803">
            <v>0</v>
          </cell>
          <cell r="AJ803">
            <v>0</v>
          </cell>
          <cell r="AK803">
            <v>0</v>
          </cell>
          <cell r="AL803">
            <v>0</v>
          </cell>
          <cell r="AM803">
            <v>0</v>
          </cell>
          <cell r="AN803">
            <v>0</v>
          </cell>
          <cell r="AO803">
            <v>13</v>
          </cell>
          <cell r="AP803">
            <v>0</v>
          </cell>
          <cell r="AQ803">
            <v>0</v>
          </cell>
          <cell r="AR803">
            <v>0</v>
          </cell>
          <cell r="AS803">
            <v>0</v>
          </cell>
          <cell r="AT803">
            <v>0.43420000000000003</v>
          </cell>
          <cell r="AU803">
            <v>3.7742</v>
          </cell>
          <cell r="AV803">
            <v>35</v>
          </cell>
          <cell r="AW803">
            <v>0</v>
          </cell>
          <cell r="AX803">
            <v>0</v>
          </cell>
        </row>
        <row r="804">
          <cell r="F804">
            <v>2563</v>
          </cell>
          <cell r="G804" t="str">
            <v>51010001428365</v>
          </cell>
          <cell r="H804" t="str">
            <v>Trường Thực hành sư phạm</v>
          </cell>
          <cell r="I804" t="str">
            <v>Tổ Mầm non</v>
          </cell>
          <cell r="J804" t="str">
            <v>Nữ</v>
          </cell>
          <cell r="K804">
            <v>1995</v>
          </cell>
          <cell r="L804">
            <v>34752</v>
          </cell>
          <cell r="M804">
            <v>27</v>
          </cell>
          <cell r="N804" t="str">
            <v>Kinh</v>
          </cell>
          <cell r="O804">
            <v>43328</v>
          </cell>
          <cell r="P804">
            <v>43966</v>
          </cell>
          <cell r="Q804" t="str">
            <v>Trường Đại học Vinh</v>
          </cell>
          <cell r="R804" t="str">
            <v>BC</v>
          </cell>
          <cell r="S804">
            <v>0</v>
          </cell>
          <cell r="T804">
            <v>0</v>
          </cell>
          <cell r="U804">
            <v>0</v>
          </cell>
          <cell r="V804" t="str">
            <v>V.07.02.06</v>
          </cell>
          <cell r="W804" t="str">
            <v>Giáo viên mầm non (hạng IV)</v>
          </cell>
          <cell r="X804">
            <v>0</v>
          </cell>
          <cell r="Y804">
            <v>0</v>
          </cell>
          <cell r="Z804">
            <v>0</v>
          </cell>
          <cell r="AA804">
            <v>4</v>
          </cell>
          <cell r="AB804">
            <v>0</v>
          </cell>
          <cell r="AC804">
            <v>2.66</v>
          </cell>
          <cell r="AD804">
            <v>0</v>
          </cell>
          <cell r="AE804">
            <v>0</v>
          </cell>
          <cell r="AF804">
            <v>0</v>
          </cell>
          <cell r="AG804">
            <v>0</v>
          </cell>
          <cell r="AH804" t="e">
            <v>#VALUE!</v>
          </cell>
          <cell r="AI804">
            <v>0</v>
          </cell>
          <cell r="AJ804">
            <v>0</v>
          </cell>
          <cell r="AK804">
            <v>0</v>
          </cell>
          <cell r="AL804">
            <v>0</v>
          </cell>
          <cell r="AM804">
            <v>0</v>
          </cell>
          <cell r="AN804">
            <v>0</v>
          </cell>
          <cell r="AO804">
            <v>0</v>
          </cell>
          <cell r="AP804">
            <v>0</v>
          </cell>
          <cell r="AQ804">
            <v>0</v>
          </cell>
          <cell r="AR804">
            <v>0</v>
          </cell>
          <cell r="AS804">
            <v>0</v>
          </cell>
          <cell r="AT804">
            <v>0</v>
          </cell>
          <cell r="AU804">
            <v>2.66</v>
          </cell>
          <cell r="AV804">
            <v>35</v>
          </cell>
          <cell r="AW804">
            <v>0</v>
          </cell>
          <cell r="AX804">
            <v>0</v>
          </cell>
        </row>
        <row r="805">
          <cell r="F805">
            <v>2502</v>
          </cell>
          <cell r="G805" t="str">
            <v>51010000947353</v>
          </cell>
          <cell r="H805" t="str">
            <v>Trường Thực hành sư phạm</v>
          </cell>
          <cell r="I805" t="str">
            <v>Tổ Mầm non</v>
          </cell>
          <cell r="J805" t="str">
            <v>Nữ</v>
          </cell>
          <cell r="K805">
            <v>1994</v>
          </cell>
          <cell r="L805">
            <v>34619</v>
          </cell>
          <cell r="M805">
            <v>28</v>
          </cell>
          <cell r="N805" t="str">
            <v>Kinh</v>
          </cell>
          <cell r="O805">
            <v>42705</v>
          </cell>
          <cell r="P805">
            <v>43966</v>
          </cell>
          <cell r="Q805" t="str">
            <v>Trường Đại học Vinh</v>
          </cell>
          <cell r="R805" t="str">
            <v>BC</v>
          </cell>
          <cell r="S805">
            <v>0</v>
          </cell>
          <cell r="T805">
            <v>0</v>
          </cell>
          <cell r="U805">
            <v>0</v>
          </cell>
          <cell r="V805" t="str">
            <v>V.07.02.05</v>
          </cell>
          <cell r="W805" t="str">
            <v>Giáo viên mầm non (hạng III)</v>
          </cell>
          <cell r="X805">
            <v>0</v>
          </cell>
          <cell r="Y805">
            <v>0</v>
          </cell>
          <cell r="Z805">
            <v>0</v>
          </cell>
          <cell r="AA805">
            <v>4</v>
          </cell>
          <cell r="AB805">
            <v>0</v>
          </cell>
          <cell r="AC805">
            <v>2.72</v>
          </cell>
          <cell r="AD805">
            <v>3.0300000000000002</v>
          </cell>
          <cell r="AE805" t="str">
            <v>1679/QĐ-ĐHV</v>
          </cell>
          <cell r="AF805">
            <v>44713</v>
          </cell>
          <cell r="AG805">
            <v>44713</v>
          </cell>
          <cell r="AH805" t="e">
            <v>#VALUE!</v>
          </cell>
          <cell r="AI805">
            <v>0</v>
          </cell>
          <cell r="AJ805">
            <v>0</v>
          </cell>
          <cell r="AK805">
            <v>0</v>
          </cell>
          <cell r="AL805">
            <v>0</v>
          </cell>
          <cell r="AM805">
            <v>0</v>
          </cell>
          <cell r="AN805">
            <v>0</v>
          </cell>
          <cell r="AO805">
            <v>0</v>
          </cell>
          <cell r="AP805">
            <v>0</v>
          </cell>
          <cell r="AQ805">
            <v>0</v>
          </cell>
          <cell r="AR805">
            <v>0</v>
          </cell>
          <cell r="AS805">
            <v>0</v>
          </cell>
          <cell r="AT805">
            <v>0</v>
          </cell>
          <cell r="AU805">
            <v>2.72</v>
          </cell>
          <cell r="AV805">
            <v>35</v>
          </cell>
          <cell r="AW805">
            <v>0</v>
          </cell>
          <cell r="AX805">
            <v>0</v>
          </cell>
        </row>
        <row r="806">
          <cell r="F806">
            <v>2564</v>
          </cell>
          <cell r="G806" t="str">
            <v>51010001428435</v>
          </cell>
          <cell r="H806" t="str">
            <v>Trường Thực hành sư phạm</v>
          </cell>
          <cell r="I806" t="str">
            <v>Tổ Mầm non</v>
          </cell>
          <cell r="J806" t="str">
            <v>Nữ</v>
          </cell>
          <cell r="K806">
            <v>1995</v>
          </cell>
          <cell r="L806">
            <v>34969</v>
          </cell>
          <cell r="M806">
            <v>27</v>
          </cell>
          <cell r="N806" t="str">
            <v>Kinh</v>
          </cell>
          <cell r="O806">
            <v>43328</v>
          </cell>
          <cell r="P806">
            <v>43966</v>
          </cell>
          <cell r="Q806" t="str">
            <v>Trường Đại học Vinh</v>
          </cell>
          <cell r="R806" t="str">
            <v>BC</v>
          </cell>
          <cell r="S806">
            <v>0</v>
          </cell>
          <cell r="T806">
            <v>0</v>
          </cell>
          <cell r="U806">
            <v>0</v>
          </cell>
          <cell r="V806" t="str">
            <v>V.07.02.06</v>
          </cell>
          <cell r="W806" t="str">
            <v>Giáo viên mầm non (hạng IV)</v>
          </cell>
          <cell r="X806">
            <v>0</v>
          </cell>
          <cell r="Y806">
            <v>0</v>
          </cell>
          <cell r="Z806">
            <v>0</v>
          </cell>
          <cell r="AA806">
            <v>4</v>
          </cell>
          <cell r="AB806">
            <v>0</v>
          </cell>
          <cell r="AC806">
            <v>2.66</v>
          </cell>
          <cell r="AD806">
            <v>0</v>
          </cell>
          <cell r="AE806">
            <v>0</v>
          </cell>
          <cell r="AF806">
            <v>0</v>
          </cell>
          <cell r="AG806">
            <v>0</v>
          </cell>
          <cell r="AH806" t="e">
            <v>#VALUE!</v>
          </cell>
          <cell r="AI806">
            <v>0</v>
          </cell>
          <cell r="AJ806">
            <v>0</v>
          </cell>
          <cell r="AK806">
            <v>0</v>
          </cell>
          <cell r="AL806">
            <v>0</v>
          </cell>
          <cell r="AM806">
            <v>0</v>
          </cell>
          <cell r="AN806">
            <v>0</v>
          </cell>
          <cell r="AO806">
            <v>0</v>
          </cell>
          <cell r="AP806">
            <v>0</v>
          </cell>
          <cell r="AQ806">
            <v>0</v>
          </cell>
          <cell r="AR806">
            <v>0</v>
          </cell>
          <cell r="AS806">
            <v>0</v>
          </cell>
          <cell r="AT806">
            <v>0</v>
          </cell>
          <cell r="AU806">
            <v>2.66</v>
          </cell>
          <cell r="AV806">
            <v>35</v>
          </cell>
          <cell r="AW806">
            <v>0</v>
          </cell>
          <cell r="AX806">
            <v>0</v>
          </cell>
        </row>
        <row r="807">
          <cell r="F807">
            <v>2378</v>
          </cell>
          <cell r="G807" t="str">
            <v>51010000705968</v>
          </cell>
          <cell r="H807" t="str">
            <v>Trường Thực hành sư phạm</v>
          </cell>
          <cell r="I807" t="str">
            <v>Tổ Mầm non</v>
          </cell>
          <cell r="J807" t="str">
            <v>Nữ</v>
          </cell>
          <cell r="K807">
            <v>1993</v>
          </cell>
          <cell r="L807">
            <v>34315</v>
          </cell>
          <cell r="M807">
            <v>29</v>
          </cell>
          <cell r="N807" t="str">
            <v>Kinh</v>
          </cell>
          <cell r="O807">
            <v>42234</v>
          </cell>
          <cell r="P807">
            <v>43283</v>
          </cell>
          <cell r="Q807" t="str">
            <v>Trường Đại học Vinh</v>
          </cell>
          <cell r="R807" t="str">
            <v>BC</v>
          </cell>
          <cell r="S807">
            <v>0</v>
          </cell>
          <cell r="T807">
            <v>0</v>
          </cell>
          <cell r="U807">
            <v>0</v>
          </cell>
          <cell r="V807" t="str">
            <v>V.07.02.04</v>
          </cell>
          <cell r="W807" t="str">
            <v>Giáo viên mầm non (hạng II)</v>
          </cell>
          <cell r="X807">
            <v>0</v>
          </cell>
          <cell r="Y807">
            <v>0</v>
          </cell>
          <cell r="Z807">
            <v>0</v>
          </cell>
          <cell r="AA807">
            <v>4</v>
          </cell>
          <cell r="AB807">
            <v>0</v>
          </cell>
          <cell r="AC807">
            <v>2.67</v>
          </cell>
          <cell r="AD807">
            <v>0</v>
          </cell>
          <cell r="AE807">
            <v>0</v>
          </cell>
          <cell r="AF807">
            <v>0</v>
          </cell>
          <cell r="AG807">
            <v>0</v>
          </cell>
          <cell r="AH807" t="e">
            <v>#VALUE!</v>
          </cell>
          <cell r="AI807">
            <v>0</v>
          </cell>
          <cell r="AJ807">
            <v>0</v>
          </cell>
          <cell r="AK807">
            <v>0</v>
          </cell>
          <cell r="AL807">
            <v>0</v>
          </cell>
          <cell r="AM807">
            <v>0</v>
          </cell>
          <cell r="AN807">
            <v>0</v>
          </cell>
          <cell r="AO807">
            <v>5</v>
          </cell>
          <cell r="AP807">
            <v>0</v>
          </cell>
          <cell r="AQ807">
            <v>0</v>
          </cell>
          <cell r="AR807">
            <v>0</v>
          </cell>
          <cell r="AS807">
            <v>0</v>
          </cell>
          <cell r="AT807">
            <v>0.13350000000000001</v>
          </cell>
          <cell r="AU807">
            <v>2.8035000000000001</v>
          </cell>
          <cell r="AV807">
            <v>35</v>
          </cell>
          <cell r="AW807">
            <v>0</v>
          </cell>
          <cell r="AX807">
            <v>0</v>
          </cell>
        </row>
        <row r="808">
          <cell r="F808">
            <v>1753</v>
          </cell>
          <cell r="G808" t="str">
            <v>51010000228261</v>
          </cell>
          <cell r="H808" t="str">
            <v>Trường Thực hành sư phạm</v>
          </cell>
          <cell r="I808" t="str">
            <v>Tổ Mầm non</v>
          </cell>
          <cell r="J808" t="str">
            <v>Nữ</v>
          </cell>
          <cell r="K808">
            <v>1988</v>
          </cell>
          <cell r="L808">
            <v>32429</v>
          </cell>
          <cell r="M808">
            <v>34</v>
          </cell>
          <cell r="N808" t="str">
            <v>Kinh</v>
          </cell>
          <cell r="O808">
            <v>40369</v>
          </cell>
          <cell r="P808">
            <v>42887</v>
          </cell>
          <cell r="Q808" t="str">
            <v>Trường Đại học Vinh</v>
          </cell>
          <cell r="R808" t="str">
            <v>BC</v>
          </cell>
          <cell r="S808">
            <v>0</v>
          </cell>
          <cell r="T808">
            <v>0</v>
          </cell>
          <cell r="U808">
            <v>0</v>
          </cell>
          <cell r="V808" t="str">
            <v>V.07.02.04</v>
          </cell>
          <cell r="W808" t="str">
            <v>Giáo viên mầm non (hạng II)</v>
          </cell>
          <cell r="X808">
            <v>0</v>
          </cell>
          <cell r="Y808">
            <v>0</v>
          </cell>
          <cell r="Z808">
            <v>0</v>
          </cell>
          <cell r="AA808">
            <v>4</v>
          </cell>
          <cell r="AB808">
            <v>0</v>
          </cell>
          <cell r="AC808">
            <v>3.33</v>
          </cell>
          <cell r="AD808">
            <v>0</v>
          </cell>
          <cell r="AE808">
            <v>0</v>
          </cell>
          <cell r="AF808">
            <v>0</v>
          </cell>
          <cell r="AG808">
            <v>0</v>
          </cell>
          <cell r="AH808" t="e">
            <v>#VALUE!</v>
          </cell>
          <cell r="AI808">
            <v>0</v>
          </cell>
          <cell r="AJ808">
            <v>0</v>
          </cell>
          <cell r="AK808">
            <v>0</v>
          </cell>
          <cell r="AL808">
            <v>0</v>
          </cell>
          <cell r="AM808">
            <v>0</v>
          </cell>
          <cell r="AN808">
            <v>0</v>
          </cell>
          <cell r="AO808">
            <v>10</v>
          </cell>
          <cell r="AP808">
            <v>0</v>
          </cell>
          <cell r="AQ808">
            <v>0</v>
          </cell>
          <cell r="AR808">
            <v>0</v>
          </cell>
          <cell r="AS808">
            <v>0</v>
          </cell>
          <cell r="AT808">
            <v>0.33299999999999996</v>
          </cell>
          <cell r="AU808">
            <v>3.6630000000000003</v>
          </cell>
          <cell r="AV808">
            <v>35</v>
          </cell>
          <cell r="AW808">
            <v>0</v>
          </cell>
          <cell r="AX808">
            <v>0</v>
          </cell>
        </row>
        <row r="809">
          <cell r="F809">
            <v>2565</v>
          </cell>
          <cell r="G809" t="str">
            <v>51010001428064</v>
          </cell>
          <cell r="H809" t="str">
            <v>Trường Thực hành sư phạm</v>
          </cell>
          <cell r="I809" t="str">
            <v>Tổ Mầm non</v>
          </cell>
          <cell r="J809" t="str">
            <v>Nữ</v>
          </cell>
          <cell r="K809">
            <v>1993</v>
          </cell>
          <cell r="L809">
            <v>34160</v>
          </cell>
          <cell r="M809">
            <v>29</v>
          </cell>
          <cell r="N809" t="str">
            <v>Kinh</v>
          </cell>
          <cell r="O809">
            <v>43328</v>
          </cell>
          <cell r="P809">
            <v>43966</v>
          </cell>
          <cell r="Q809" t="str">
            <v>Trường Đại học Vinh</v>
          </cell>
          <cell r="R809" t="str">
            <v>BC</v>
          </cell>
          <cell r="S809">
            <v>0</v>
          </cell>
          <cell r="T809">
            <v>0</v>
          </cell>
          <cell r="U809">
            <v>0</v>
          </cell>
          <cell r="V809" t="str">
            <v>V.07.02.06</v>
          </cell>
          <cell r="W809" t="str">
            <v>Giáo viên mầm non (hạng IV)</v>
          </cell>
          <cell r="X809">
            <v>0</v>
          </cell>
          <cell r="Y809">
            <v>0</v>
          </cell>
          <cell r="Z809">
            <v>0</v>
          </cell>
          <cell r="AA809">
            <v>4</v>
          </cell>
          <cell r="AB809">
            <v>0</v>
          </cell>
          <cell r="AC809">
            <v>2.66</v>
          </cell>
          <cell r="AD809">
            <v>0</v>
          </cell>
          <cell r="AE809">
            <v>0</v>
          </cell>
          <cell r="AF809">
            <v>0</v>
          </cell>
          <cell r="AG809">
            <v>0</v>
          </cell>
          <cell r="AH809" t="e">
            <v>#VALUE!</v>
          </cell>
          <cell r="AI809">
            <v>0</v>
          </cell>
          <cell r="AJ809">
            <v>0</v>
          </cell>
          <cell r="AK809">
            <v>0</v>
          </cell>
          <cell r="AL809">
            <v>0</v>
          </cell>
          <cell r="AM809">
            <v>0</v>
          </cell>
          <cell r="AN809">
            <v>0</v>
          </cell>
          <cell r="AO809">
            <v>0</v>
          </cell>
          <cell r="AP809">
            <v>0</v>
          </cell>
          <cell r="AQ809">
            <v>0</v>
          </cell>
          <cell r="AR809">
            <v>0</v>
          </cell>
          <cell r="AS809">
            <v>0</v>
          </cell>
          <cell r="AT809">
            <v>0</v>
          </cell>
          <cell r="AU809">
            <v>2.66</v>
          </cell>
          <cell r="AV809">
            <v>35</v>
          </cell>
          <cell r="AW809">
            <v>0</v>
          </cell>
          <cell r="AX809">
            <v>0</v>
          </cell>
        </row>
        <row r="810">
          <cell r="F810">
            <v>1755</v>
          </cell>
          <cell r="G810" t="str">
            <v>51010000237036</v>
          </cell>
          <cell r="H810" t="str">
            <v>Trường Thực hành sư phạm</v>
          </cell>
          <cell r="I810" t="str">
            <v>Tổ Mầm non</v>
          </cell>
          <cell r="J810" t="str">
            <v>Nữ</v>
          </cell>
          <cell r="K810">
            <v>1988</v>
          </cell>
          <cell r="L810">
            <v>32480</v>
          </cell>
          <cell r="M810">
            <v>34</v>
          </cell>
          <cell r="N810" t="str">
            <v>Kinh</v>
          </cell>
          <cell r="O810">
            <v>40369</v>
          </cell>
          <cell r="P810">
            <v>42887</v>
          </cell>
          <cell r="Q810" t="str">
            <v>Trường Đại học Vinh</v>
          </cell>
          <cell r="R810" t="str">
            <v>BC</v>
          </cell>
          <cell r="S810">
            <v>0</v>
          </cell>
          <cell r="T810">
            <v>0</v>
          </cell>
          <cell r="U810">
            <v>0</v>
          </cell>
          <cell r="V810" t="str">
            <v>V.07.02.04</v>
          </cell>
          <cell r="W810" t="str">
            <v>Giáo viên mầm non (hạng II)</v>
          </cell>
          <cell r="X810">
            <v>0</v>
          </cell>
          <cell r="Y810">
            <v>0</v>
          </cell>
          <cell r="Z810">
            <v>0</v>
          </cell>
          <cell r="AA810">
            <v>4</v>
          </cell>
          <cell r="AB810">
            <v>0</v>
          </cell>
          <cell r="AC810">
            <v>3.33</v>
          </cell>
          <cell r="AD810">
            <v>0</v>
          </cell>
          <cell r="AE810">
            <v>0</v>
          </cell>
          <cell r="AF810">
            <v>0</v>
          </cell>
          <cell r="AG810">
            <v>0</v>
          </cell>
          <cell r="AH810" t="e">
            <v>#VALUE!</v>
          </cell>
          <cell r="AI810">
            <v>0</v>
          </cell>
          <cell r="AJ810">
            <v>0</v>
          </cell>
          <cell r="AK810">
            <v>0</v>
          </cell>
          <cell r="AL810">
            <v>0</v>
          </cell>
          <cell r="AM810">
            <v>0</v>
          </cell>
          <cell r="AN810">
            <v>0</v>
          </cell>
          <cell r="AO810">
            <v>10</v>
          </cell>
          <cell r="AP810">
            <v>0</v>
          </cell>
          <cell r="AQ810">
            <v>0</v>
          </cell>
          <cell r="AR810">
            <v>0</v>
          </cell>
          <cell r="AS810">
            <v>0</v>
          </cell>
          <cell r="AT810">
            <v>0.33299999999999996</v>
          </cell>
          <cell r="AU810">
            <v>3.6630000000000003</v>
          </cell>
          <cell r="AV810">
            <v>35</v>
          </cell>
          <cell r="AW810">
            <v>0</v>
          </cell>
          <cell r="AX810">
            <v>0</v>
          </cell>
        </row>
        <row r="811">
          <cell r="F811">
            <v>1748</v>
          </cell>
          <cell r="G811" t="str">
            <v>51010000228216</v>
          </cell>
          <cell r="H811" t="str">
            <v>Trường Thực hành sư phạm</v>
          </cell>
          <cell r="I811" t="str">
            <v>Tổ Mầm non</v>
          </cell>
          <cell r="J811" t="str">
            <v>Nữ</v>
          </cell>
          <cell r="K811">
            <v>1981</v>
          </cell>
          <cell r="L811">
            <v>29593</v>
          </cell>
          <cell r="M811">
            <v>41</v>
          </cell>
          <cell r="N811" t="str">
            <v>Kinh</v>
          </cell>
          <cell r="O811">
            <v>40369</v>
          </cell>
          <cell r="P811">
            <v>43824</v>
          </cell>
          <cell r="Q811" t="str">
            <v>Trường Đại học Vinh</v>
          </cell>
          <cell r="R811" t="str">
            <v>BC</v>
          </cell>
          <cell r="S811">
            <v>0</v>
          </cell>
          <cell r="T811">
            <v>0</v>
          </cell>
          <cell r="U811">
            <v>0</v>
          </cell>
          <cell r="V811" t="str">
            <v>V.07.02.06</v>
          </cell>
          <cell r="W811" t="str">
            <v>Giáo viên mầm non (hạng IV)</v>
          </cell>
          <cell r="X811">
            <v>0</v>
          </cell>
          <cell r="Y811">
            <v>0</v>
          </cell>
          <cell r="Z811">
            <v>0</v>
          </cell>
          <cell r="AA811">
            <v>4</v>
          </cell>
          <cell r="AB811">
            <v>0</v>
          </cell>
          <cell r="AC811">
            <v>3.8600000000000003</v>
          </cell>
          <cell r="AD811">
            <v>0</v>
          </cell>
          <cell r="AE811">
            <v>0</v>
          </cell>
          <cell r="AF811">
            <v>0</v>
          </cell>
          <cell r="AG811">
            <v>0</v>
          </cell>
          <cell r="AH811" t="e">
            <v>#VALUE!</v>
          </cell>
          <cell r="AI811">
            <v>0</v>
          </cell>
          <cell r="AJ811">
            <v>0</v>
          </cell>
          <cell r="AK811">
            <v>0</v>
          </cell>
          <cell r="AL811">
            <v>0</v>
          </cell>
          <cell r="AM811">
            <v>0</v>
          </cell>
          <cell r="AN811">
            <v>0</v>
          </cell>
          <cell r="AO811">
            <v>17</v>
          </cell>
          <cell r="AP811">
            <v>0</v>
          </cell>
          <cell r="AQ811">
            <v>0</v>
          </cell>
          <cell r="AR811">
            <v>0</v>
          </cell>
          <cell r="AS811">
            <v>0</v>
          </cell>
          <cell r="AT811">
            <v>0.65620000000000001</v>
          </cell>
          <cell r="AU811">
            <v>4.5162000000000004</v>
          </cell>
          <cell r="AV811">
            <v>35</v>
          </cell>
          <cell r="AW811">
            <v>0</v>
          </cell>
          <cell r="AX811">
            <v>0</v>
          </cell>
        </row>
        <row r="812">
          <cell r="F812">
            <v>2500</v>
          </cell>
          <cell r="G812" t="str">
            <v>51010000947371</v>
          </cell>
          <cell r="H812" t="str">
            <v>Trường Thực hành sư phạm</v>
          </cell>
          <cell r="I812" t="str">
            <v>Tổ Mầm non</v>
          </cell>
          <cell r="J812" t="str">
            <v>Nữ</v>
          </cell>
          <cell r="K812">
            <v>1993</v>
          </cell>
          <cell r="L812">
            <v>34193</v>
          </cell>
          <cell r="M812">
            <v>29</v>
          </cell>
          <cell r="N812" t="str">
            <v>Kinh</v>
          </cell>
          <cell r="O812">
            <v>42705</v>
          </cell>
          <cell r="P812">
            <v>43283</v>
          </cell>
          <cell r="Q812" t="str">
            <v>Trường Đại học Vinh</v>
          </cell>
          <cell r="R812" t="str">
            <v>BC</v>
          </cell>
          <cell r="S812">
            <v>0</v>
          </cell>
          <cell r="T812">
            <v>0</v>
          </cell>
          <cell r="U812">
            <v>0</v>
          </cell>
          <cell r="V812" t="str">
            <v>V.07.02.04</v>
          </cell>
          <cell r="W812" t="str">
            <v>Giáo viên mầm non (hạng II)</v>
          </cell>
          <cell r="X812">
            <v>0</v>
          </cell>
          <cell r="Y812">
            <v>0</v>
          </cell>
          <cell r="Z812">
            <v>0</v>
          </cell>
          <cell r="AA812">
            <v>4</v>
          </cell>
          <cell r="AB812">
            <v>0</v>
          </cell>
          <cell r="AC812">
            <v>2.67</v>
          </cell>
          <cell r="AD812">
            <v>0</v>
          </cell>
          <cell r="AE812">
            <v>0</v>
          </cell>
          <cell r="AF812">
            <v>0</v>
          </cell>
          <cell r="AG812">
            <v>0</v>
          </cell>
          <cell r="AH812" t="e">
            <v>#VALUE!</v>
          </cell>
          <cell r="AI812">
            <v>0</v>
          </cell>
          <cell r="AJ812">
            <v>0</v>
          </cell>
          <cell r="AK812">
            <v>0</v>
          </cell>
          <cell r="AL812">
            <v>0</v>
          </cell>
          <cell r="AM812">
            <v>0</v>
          </cell>
          <cell r="AN812">
            <v>0</v>
          </cell>
          <cell r="AO812">
            <v>0</v>
          </cell>
          <cell r="AP812">
            <v>0</v>
          </cell>
          <cell r="AQ812">
            <v>0</v>
          </cell>
          <cell r="AR812">
            <v>0</v>
          </cell>
          <cell r="AS812">
            <v>0</v>
          </cell>
          <cell r="AT812">
            <v>0</v>
          </cell>
          <cell r="AU812">
            <v>2.67</v>
          </cell>
          <cell r="AV812">
            <v>35</v>
          </cell>
          <cell r="AW812">
            <v>0</v>
          </cell>
          <cell r="AX812">
            <v>0</v>
          </cell>
        </row>
        <row r="813">
          <cell r="F813">
            <v>1756</v>
          </cell>
          <cell r="G813" t="str">
            <v>51010000291537</v>
          </cell>
          <cell r="H813" t="str">
            <v>Trường Thực hành sư phạm</v>
          </cell>
          <cell r="I813" t="str">
            <v>Tổ Mầm non</v>
          </cell>
          <cell r="J813" t="str">
            <v>Nữ</v>
          </cell>
          <cell r="K813">
            <v>1989</v>
          </cell>
          <cell r="L813">
            <v>32541</v>
          </cell>
          <cell r="M813">
            <v>33</v>
          </cell>
          <cell r="N813" t="str">
            <v>Thổ</v>
          </cell>
          <cell r="O813">
            <v>40801</v>
          </cell>
          <cell r="P813">
            <v>43283</v>
          </cell>
          <cell r="Q813" t="str">
            <v>Trường Đại học Vinh</v>
          </cell>
          <cell r="R813" t="str">
            <v>BC</v>
          </cell>
          <cell r="S813">
            <v>0</v>
          </cell>
          <cell r="T813">
            <v>0</v>
          </cell>
          <cell r="U813">
            <v>0</v>
          </cell>
          <cell r="V813" t="str">
            <v>V.07.02.04</v>
          </cell>
          <cell r="W813" t="str">
            <v>Giáo viên mầm non (hạng II)</v>
          </cell>
          <cell r="X813">
            <v>0</v>
          </cell>
          <cell r="Y813">
            <v>0</v>
          </cell>
          <cell r="Z813">
            <v>0</v>
          </cell>
          <cell r="AA813">
            <v>4</v>
          </cell>
          <cell r="AB813">
            <v>0</v>
          </cell>
          <cell r="AC813">
            <v>3.33</v>
          </cell>
          <cell r="AD813">
            <v>0</v>
          </cell>
          <cell r="AE813">
            <v>0</v>
          </cell>
          <cell r="AF813">
            <v>0</v>
          </cell>
          <cell r="AG813">
            <v>0</v>
          </cell>
          <cell r="AH813" t="e">
            <v>#VALUE!</v>
          </cell>
          <cell r="AI813">
            <v>0</v>
          </cell>
          <cell r="AJ813">
            <v>0</v>
          </cell>
          <cell r="AK813">
            <v>0</v>
          </cell>
          <cell r="AL813">
            <v>0</v>
          </cell>
          <cell r="AM813">
            <v>0</v>
          </cell>
          <cell r="AN813">
            <v>0</v>
          </cell>
          <cell r="AO813">
            <v>9</v>
          </cell>
          <cell r="AP813">
            <v>0</v>
          </cell>
          <cell r="AQ813">
            <v>0</v>
          </cell>
          <cell r="AR813">
            <v>0</v>
          </cell>
          <cell r="AS813">
            <v>0</v>
          </cell>
          <cell r="AT813">
            <v>0.29969999999999997</v>
          </cell>
          <cell r="AU813">
            <v>3.6297000000000001</v>
          </cell>
          <cell r="AV813">
            <v>35</v>
          </cell>
          <cell r="AW813">
            <v>0</v>
          </cell>
          <cell r="AX813">
            <v>0</v>
          </cell>
        </row>
        <row r="814">
          <cell r="F814">
            <v>1749</v>
          </cell>
          <cell r="G814" t="str">
            <v>51010000228207</v>
          </cell>
          <cell r="H814" t="str">
            <v>Trường Thực hành sư phạm</v>
          </cell>
          <cell r="I814" t="str">
            <v>Tổ Mầm non 2</v>
          </cell>
          <cell r="J814" t="str">
            <v>Nữ</v>
          </cell>
          <cell r="K814">
            <v>1982</v>
          </cell>
          <cell r="L814">
            <v>30302</v>
          </cell>
          <cell r="M814">
            <v>40</v>
          </cell>
          <cell r="N814" t="str">
            <v>Kinh</v>
          </cell>
          <cell r="O814">
            <v>40369</v>
          </cell>
          <cell r="P814">
            <v>42045</v>
          </cell>
          <cell r="Q814" t="str">
            <v>Trường Đại học Vinh</v>
          </cell>
          <cell r="R814" t="str">
            <v>BC</v>
          </cell>
          <cell r="S814">
            <v>0</v>
          </cell>
          <cell r="T814">
            <v>0</v>
          </cell>
          <cell r="U814">
            <v>0</v>
          </cell>
          <cell r="V814" t="str">
            <v>V.07.02.04</v>
          </cell>
          <cell r="W814" t="str">
            <v>Giáo viên mầm non (hạng II)</v>
          </cell>
          <cell r="X814">
            <v>0</v>
          </cell>
          <cell r="Y814" t="str">
            <v>Tổ Trưởng chuyên môn</v>
          </cell>
          <cell r="Z814">
            <v>0</v>
          </cell>
          <cell r="AA814">
            <v>4.5</v>
          </cell>
          <cell r="AB814">
            <v>0.2</v>
          </cell>
          <cell r="AC814">
            <v>3.66</v>
          </cell>
          <cell r="AD814">
            <v>0</v>
          </cell>
          <cell r="AE814">
            <v>0</v>
          </cell>
          <cell r="AF814">
            <v>0</v>
          </cell>
          <cell r="AG814">
            <v>0</v>
          </cell>
          <cell r="AH814" t="e">
            <v>#VALUE!</v>
          </cell>
          <cell r="AI814">
            <v>0</v>
          </cell>
          <cell r="AJ814">
            <v>0</v>
          </cell>
          <cell r="AK814">
            <v>0</v>
          </cell>
          <cell r="AL814">
            <v>0</v>
          </cell>
          <cell r="AM814">
            <v>0</v>
          </cell>
          <cell r="AN814">
            <v>0</v>
          </cell>
          <cell r="AO814">
            <v>17</v>
          </cell>
          <cell r="AP814">
            <v>0</v>
          </cell>
          <cell r="AQ814">
            <v>0</v>
          </cell>
          <cell r="AR814">
            <v>0</v>
          </cell>
          <cell r="AS814">
            <v>0</v>
          </cell>
          <cell r="AT814">
            <v>0.65620000000000001</v>
          </cell>
          <cell r="AU814">
            <v>4.5162000000000004</v>
          </cell>
          <cell r="AV814">
            <v>35</v>
          </cell>
          <cell r="AW814">
            <v>0</v>
          </cell>
          <cell r="AX814">
            <v>0</v>
          </cell>
        </row>
        <row r="815">
          <cell r="F815">
            <v>1746</v>
          </cell>
          <cell r="G815" t="str">
            <v>51010000228304</v>
          </cell>
          <cell r="H815" t="str">
            <v>Trường Thực hành sư phạm</v>
          </cell>
          <cell r="I815" t="str">
            <v>Tổ Mầm non 3</v>
          </cell>
          <cell r="J815" t="str">
            <v>Nữ</v>
          </cell>
          <cell r="K815">
            <v>1988</v>
          </cell>
          <cell r="L815">
            <v>32264</v>
          </cell>
          <cell r="M815">
            <v>34</v>
          </cell>
          <cell r="N815" t="str">
            <v>Kinh</v>
          </cell>
          <cell r="O815">
            <v>40369</v>
          </cell>
          <cell r="P815">
            <v>42887</v>
          </cell>
          <cell r="Q815" t="str">
            <v>Trường Đại học Vinh</v>
          </cell>
          <cell r="R815" t="str">
            <v>BC</v>
          </cell>
          <cell r="S815">
            <v>0</v>
          </cell>
          <cell r="T815">
            <v>0</v>
          </cell>
          <cell r="U815">
            <v>0</v>
          </cell>
          <cell r="V815" t="str">
            <v>V.07.02.04</v>
          </cell>
          <cell r="W815" t="str">
            <v>Giáo viên mầm non (hạng II)</v>
          </cell>
          <cell r="X815">
            <v>0</v>
          </cell>
          <cell r="Y815" t="str">
            <v>Tổ trưởng chuyên môn</v>
          </cell>
          <cell r="Z815">
            <v>0</v>
          </cell>
          <cell r="AA815">
            <v>4.5</v>
          </cell>
          <cell r="AB815">
            <v>0.2</v>
          </cell>
          <cell r="AC815">
            <v>3.33</v>
          </cell>
          <cell r="AD815">
            <v>0</v>
          </cell>
          <cell r="AE815">
            <v>0</v>
          </cell>
          <cell r="AF815">
            <v>0</v>
          </cell>
          <cell r="AG815">
            <v>0</v>
          </cell>
          <cell r="AH815" t="e">
            <v>#VALUE!</v>
          </cell>
          <cell r="AI815">
            <v>0</v>
          </cell>
          <cell r="AJ815">
            <v>0</v>
          </cell>
          <cell r="AK815">
            <v>0</v>
          </cell>
          <cell r="AL815">
            <v>0</v>
          </cell>
          <cell r="AM815">
            <v>0</v>
          </cell>
          <cell r="AN815">
            <v>0</v>
          </cell>
          <cell r="AO815">
            <v>10</v>
          </cell>
          <cell r="AP815">
            <v>0</v>
          </cell>
          <cell r="AQ815">
            <v>0</v>
          </cell>
          <cell r="AR815">
            <v>0</v>
          </cell>
          <cell r="AS815">
            <v>0</v>
          </cell>
          <cell r="AT815">
            <v>0.35300000000000004</v>
          </cell>
          <cell r="AU815">
            <v>3.8830000000000005</v>
          </cell>
          <cell r="AV815">
            <v>35</v>
          </cell>
          <cell r="AW815">
            <v>0</v>
          </cell>
          <cell r="AX815">
            <v>0</v>
          </cell>
        </row>
        <row r="816">
          <cell r="F816">
            <v>2530</v>
          </cell>
          <cell r="G816" t="str">
            <v>51010001131326</v>
          </cell>
          <cell r="H816" t="str">
            <v>Trường Thực hành Sư phạm</v>
          </cell>
          <cell r="I816" t="str">
            <v>Tổ THCS</v>
          </cell>
          <cell r="J816" t="str">
            <v>Nữ</v>
          </cell>
          <cell r="K816">
            <v>1982</v>
          </cell>
          <cell r="L816">
            <v>29999</v>
          </cell>
          <cell r="M816">
            <v>40</v>
          </cell>
          <cell r="N816" t="str">
            <v>Kinh</v>
          </cell>
          <cell r="O816">
            <v>42971</v>
          </cell>
          <cell r="P816">
            <v>0</v>
          </cell>
          <cell r="Q816">
            <v>0</v>
          </cell>
          <cell r="R816" t="str">
            <v>BC</v>
          </cell>
          <cell r="S816">
            <v>0</v>
          </cell>
          <cell r="T816">
            <v>0</v>
          </cell>
          <cell r="U816">
            <v>0</v>
          </cell>
          <cell r="V816" t="str">
            <v>V.07.04.12</v>
          </cell>
          <cell r="W816" t="str">
            <v>Giáo viên THCS (hạng III)</v>
          </cell>
          <cell r="X816">
            <v>0</v>
          </cell>
          <cell r="Y816">
            <v>0</v>
          </cell>
          <cell r="Z816">
            <v>0</v>
          </cell>
          <cell r="AA816">
            <v>4</v>
          </cell>
          <cell r="AB816">
            <v>0</v>
          </cell>
          <cell r="AC816">
            <v>3.65</v>
          </cell>
          <cell r="AD816">
            <v>0</v>
          </cell>
          <cell r="AE816">
            <v>0</v>
          </cell>
          <cell r="AF816">
            <v>0</v>
          </cell>
          <cell r="AG816">
            <v>0</v>
          </cell>
          <cell r="AH816" t="e">
            <v>#VALUE!</v>
          </cell>
          <cell r="AI816">
            <v>0</v>
          </cell>
          <cell r="AJ816">
            <v>0</v>
          </cell>
          <cell r="AK816">
            <v>0</v>
          </cell>
          <cell r="AL816">
            <v>0</v>
          </cell>
          <cell r="AM816">
            <v>0</v>
          </cell>
          <cell r="AN816">
            <v>0</v>
          </cell>
          <cell r="AO816">
            <v>18</v>
          </cell>
          <cell r="AP816">
            <v>0</v>
          </cell>
          <cell r="AQ816">
            <v>0</v>
          </cell>
          <cell r="AR816">
            <v>0</v>
          </cell>
          <cell r="AS816">
            <v>0</v>
          </cell>
          <cell r="AT816">
            <v>0.65700000000000003</v>
          </cell>
          <cell r="AU816">
            <v>4.3070000000000004</v>
          </cell>
          <cell r="AV816">
            <v>30</v>
          </cell>
          <cell r="AW816">
            <v>0</v>
          </cell>
          <cell r="AX816">
            <v>0</v>
          </cell>
        </row>
        <row r="817">
          <cell r="F817">
            <v>2506</v>
          </cell>
          <cell r="G817" t="str">
            <v>51010000965160</v>
          </cell>
          <cell r="H817" t="str">
            <v>Trường Thực hành sư phạm</v>
          </cell>
          <cell r="I817" t="str">
            <v>Tổ THCS</v>
          </cell>
          <cell r="J817" t="str">
            <v>Nữ</v>
          </cell>
          <cell r="K817">
            <v>1989</v>
          </cell>
          <cell r="L817">
            <v>32818</v>
          </cell>
          <cell r="M817">
            <v>33</v>
          </cell>
          <cell r="N817" t="str">
            <v>Kinh</v>
          </cell>
          <cell r="O817">
            <v>42705</v>
          </cell>
          <cell r="P817">
            <v>43824</v>
          </cell>
          <cell r="Q817" t="str">
            <v>Trường Đại học Vinh</v>
          </cell>
          <cell r="R817" t="str">
            <v>BC</v>
          </cell>
          <cell r="S817">
            <v>0</v>
          </cell>
          <cell r="T817">
            <v>0</v>
          </cell>
          <cell r="U817">
            <v>0</v>
          </cell>
          <cell r="V817" t="str">
            <v>V.07.04.12</v>
          </cell>
          <cell r="W817" t="str">
            <v>Giáo viên THCS (hạng III)</v>
          </cell>
          <cell r="X817">
            <v>0</v>
          </cell>
          <cell r="Y817" t="str">
            <v>Chủ nhiệm lớp</v>
          </cell>
          <cell r="Z817">
            <v>0</v>
          </cell>
          <cell r="AA817">
            <v>4</v>
          </cell>
          <cell r="AB817">
            <v>0</v>
          </cell>
          <cell r="AC817">
            <v>2.72</v>
          </cell>
          <cell r="AD817">
            <v>0</v>
          </cell>
          <cell r="AE817">
            <v>0</v>
          </cell>
          <cell r="AF817">
            <v>0</v>
          </cell>
          <cell r="AG817">
            <v>0</v>
          </cell>
          <cell r="AH817" t="e">
            <v>#VALUE!</v>
          </cell>
          <cell r="AI817">
            <v>0</v>
          </cell>
          <cell r="AJ817">
            <v>0</v>
          </cell>
          <cell r="AK817">
            <v>0</v>
          </cell>
          <cell r="AL817">
            <v>0</v>
          </cell>
          <cell r="AM817">
            <v>0</v>
          </cell>
          <cell r="AN817">
            <v>0</v>
          </cell>
          <cell r="AO817">
            <v>0</v>
          </cell>
          <cell r="AP817">
            <v>0</v>
          </cell>
          <cell r="AQ817">
            <v>0</v>
          </cell>
          <cell r="AR817">
            <v>0</v>
          </cell>
          <cell r="AS817">
            <v>0</v>
          </cell>
          <cell r="AT817">
            <v>0</v>
          </cell>
          <cell r="AU817">
            <v>2.72</v>
          </cell>
          <cell r="AV817">
            <v>35</v>
          </cell>
          <cell r="AW817">
            <v>0</v>
          </cell>
          <cell r="AX817">
            <v>0</v>
          </cell>
        </row>
        <row r="818">
          <cell r="F818">
            <v>2556</v>
          </cell>
          <cell r="G818" t="str">
            <v>51010001255998</v>
          </cell>
          <cell r="H818" t="str">
            <v>Trường Thực hành Sư phạm</v>
          </cell>
          <cell r="I818" t="str">
            <v>Tổ THCS</v>
          </cell>
          <cell r="J818" t="str">
            <v>Nam</v>
          </cell>
          <cell r="K818">
            <v>1979</v>
          </cell>
          <cell r="L818">
            <v>29110</v>
          </cell>
          <cell r="M818">
            <v>43</v>
          </cell>
          <cell r="N818" t="str">
            <v>Kinh</v>
          </cell>
          <cell r="O818">
            <v>43160</v>
          </cell>
          <cell r="P818">
            <v>0</v>
          </cell>
          <cell r="Q818">
            <v>0</v>
          </cell>
          <cell r="R818" t="str">
            <v>BC</v>
          </cell>
          <cell r="S818">
            <v>0</v>
          </cell>
          <cell r="T818">
            <v>0</v>
          </cell>
          <cell r="U818">
            <v>0</v>
          </cell>
          <cell r="V818" t="str">
            <v>V.07.04.32</v>
          </cell>
          <cell r="W818" t="str">
            <v>Giáo viên THCS (hạng III)</v>
          </cell>
          <cell r="X818">
            <v>0</v>
          </cell>
          <cell r="Y818">
            <v>0</v>
          </cell>
          <cell r="Z818">
            <v>0</v>
          </cell>
          <cell r="AA818">
            <v>4</v>
          </cell>
          <cell r="AB818">
            <v>0</v>
          </cell>
          <cell r="AC818">
            <v>4.32</v>
          </cell>
          <cell r="AD818">
            <v>0</v>
          </cell>
          <cell r="AE818">
            <v>0</v>
          </cell>
          <cell r="AF818">
            <v>0</v>
          </cell>
          <cell r="AG818">
            <v>0</v>
          </cell>
          <cell r="AH818" t="e">
            <v>#N/A</v>
          </cell>
          <cell r="AI818">
            <v>0</v>
          </cell>
          <cell r="AJ818">
            <v>0</v>
          </cell>
          <cell r="AK818">
            <v>0</v>
          </cell>
          <cell r="AL818">
            <v>0</v>
          </cell>
          <cell r="AM818">
            <v>0</v>
          </cell>
          <cell r="AN818">
            <v>0</v>
          </cell>
          <cell r="AO818">
            <v>16</v>
          </cell>
          <cell r="AP818">
            <v>0</v>
          </cell>
          <cell r="AQ818">
            <v>0</v>
          </cell>
          <cell r="AR818">
            <v>0</v>
          </cell>
          <cell r="AS818">
            <v>0</v>
          </cell>
          <cell r="AT818">
            <v>0.69120000000000004</v>
          </cell>
          <cell r="AU818">
            <v>5.0112000000000005</v>
          </cell>
          <cell r="AV818">
            <v>30</v>
          </cell>
          <cell r="AW818">
            <v>0</v>
          </cell>
          <cell r="AX818">
            <v>0</v>
          </cell>
        </row>
        <row r="819">
          <cell r="F819">
            <v>2370</v>
          </cell>
          <cell r="G819" t="str">
            <v>51010000683125</v>
          </cell>
          <cell r="H819" t="str">
            <v>Trường Thực hành sư phạm</v>
          </cell>
          <cell r="I819" t="str">
            <v>Tổ Tiểu học</v>
          </cell>
          <cell r="J819" t="str">
            <v>Nữ</v>
          </cell>
          <cell r="K819">
            <v>1990</v>
          </cell>
          <cell r="L819">
            <v>32993</v>
          </cell>
          <cell r="M819">
            <v>32</v>
          </cell>
          <cell r="N819" t="str">
            <v>Kinh</v>
          </cell>
          <cell r="O819">
            <v>42164</v>
          </cell>
          <cell r="P819">
            <v>42887</v>
          </cell>
          <cell r="Q819" t="str">
            <v>Trường Đại học Vinh</v>
          </cell>
          <cell r="R819" t="str">
            <v>BC</v>
          </cell>
          <cell r="S819">
            <v>0</v>
          </cell>
          <cell r="T819">
            <v>0</v>
          </cell>
          <cell r="U819">
            <v>0</v>
          </cell>
          <cell r="V819" t="str">
            <v>V.07.03.07</v>
          </cell>
          <cell r="W819" t="str">
            <v>Giáo viên tiểu học (hạng II)</v>
          </cell>
          <cell r="X819">
            <v>0</v>
          </cell>
          <cell r="Y819">
            <v>0</v>
          </cell>
          <cell r="Z819">
            <v>0</v>
          </cell>
          <cell r="AA819">
            <v>4</v>
          </cell>
          <cell r="AB819">
            <v>0</v>
          </cell>
          <cell r="AC819">
            <v>3</v>
          </cell>
          <cell r="AD819">
            <v>0</v>
          </cell>
          <cell r="AE819">
            <v>0</v>
          </cell>
          <cell r="AF819">
            <v>0</v>
          </cell>
          <cell r="AG819">
            <v>0</v>
          </cell>
          <cell r="AH819" t="e">
            <v>#VALUE!</v>
          </cell>
          <cell r="AI819">
            <v>0</v>
          </cell>
          <cell r="AJ819">
            <v>0</v>
          </cell>
          <cell r="AK819">
            <v>0</v>
          </cell>
          <cell r="AL819">
            <v>0</v>
          </cell>
          <cell r="AM819">
            <v>0</v>
          </cell>
          <cell r="AN819">
            <v>0</v>
          </cell>
          <cell r="AO819">
            <v>5</v>
          </cell>
          <cell r="AP819">
            <v>0</v>
          </cell>
          <cell r="AQ819">
            <v>0</v>
          </cell>
          <cell r="AR819">
            <v>0</v>
          </cell>
          <cell r="AS819">
            <v>0</v>
          </cell>
          <cell r="AT819">
            <v>0.15</v>
          </cell>
          <cell r="AU819">
            <v>3.15</v>
          </cell>
          <cell r="AV819">
            <v>35</v>
          </cell>
          <cell r="AW819">
            <v>0</v>
          </cell>
          <cell r="AX819">
            <v>0</v>
          </cell>
        </row>
        <row r="820">
          <cell r="F820">
            <v>2336</v>
          </cell>
          <cell r="G820" t="str">
            <v>51010000566138</v>
          </cell>
          <cell r="H820" t="str">
            <v>Trường Thực hành sư phạm</v>
          </cell>
          <cell r="I820" t="str">
            <v>Tổ Tiểu học</v>
          </cell>
          <cell r="J820" t="str">
            <v>Nữ</v>
          </cell>
          <cell r="K820">
            <v>1985</v>
          </cell>
          <cell r="L820">
            <v>31134</v>
          </cell>
          <cell r="M820">
            <v>37</v>
          </cell>
          <cell r="N820" t="str">
            <v>Kinh</v>
          </cell>
          <cell r="O820">
            <v>41867</v>
          </cell>
          <cell r="P820">
            <v>0</v>
          </cell>
          <cell r="Q820">
            <v>0</v>
          </cell>
          <cell r="R820" t="str">
            <v>BC</v>
          </cell>
          <cell r="S820">
            <v>0</v>
          </cell>
          <cell r="T820">
            <v>0</v>
          </cell>
          <cell r="U820">
            <v>0</v>
          </cell>
          <cell r="V820" t="str">
            <v>V.07.03.07</v>
          </cell>
          <cell r="W820" t="str">
            <v>Giáo viên tiểu học (hạng II)</v>
          </cell>
          <cell r="X820" t="str">
            <v>Phó Hiệu trưởng trường trực thuộc</v>
          </cell>
          <cell r="Y820">
            <v>0</v>
          </cell>
          <cell r="Z820">
            <v>0</v>
          </cell>
          <cell r="AA820">
            <v>6</v>
          </cell>
          <cell r="AB820">
            <v>0.45</v>
          </cell>
          <cell r="AC820">
            <v>3.66</v>
          </cell>
          <cell r="AD820">
            <v>0</v>
          </cell>
          <cell r="AE820">
            <v>0</v>
          </cell>
          <cell r="AF820">
            <v>0</v>
          </cell>
          <cell r="AG820">
            <v>0</v>
          </cell>
          <cell r="AH820" t="e">
            <v>#VALUE!</v>
          </cell>
          <cell r="AI820">
            <v>0</v>
          </cell>
          <cell r="AJ820">
            <v>0</v>
          </cell>
          <cell r="AK820">
            <v>0</v>
          </cell>
          <cell r="AL820">
            <v>0</v>
          </cell>
          <cell r="AM820">
            <v>0</v>
          </cell>
          <cell r="AN820">
            <v>0</v>
          </cell>
          <cell r="AO820">
            <v>11</v>
          </cell>
          <cell r="AP820">
            <v>0</v>
          </cell>
          <cell r="AQ820">
            <v>0</v>
          </cell>
          <cell r="AR820">
            <v>0</v>
          </cell>
          <cell r="AS820">
            <v>0</v>
          </cell>
          <cell r="AT820">
            <v>0.4521</v>
          </cell>
          <cell r="AU820">
            <v>4.5621</v>
          </cell>
          <cell r="AV820">
            <v>35</v>
          </cell>
          <cell r="AW820">
            <v>0</v>
          </cell>
          <cell r="AX820">
            <v>0</v>
          </cell>
        </row>
        <row r="821">
          <cell r="F821">
            <v>2494</v>
          </cell>
          <cell r="G821" t="str">
            <v>51010000623927</v>
          </cell>
          <cell r="H821" t="str">
            <v>Trường Thực hành sư phạm</v>
          </cell>
          <cell r="I821" t="str">
            <v>Tổ Tiểu học</v>
          </cell>
          <cell r="J821" t="str">
            <v>Nữ</v>
          </cell>
          <cell r="K821">
            <v>1992</v>
          </cell>
          <cell r="L821">
            <v>33610</v>
          </cell>
          <cell r="M821">
            <v>30</v>
          </cell>
          <cell r="N821" t="str">
            <v>Kinh</v>
          </cell>
          <cell r="O821">
            <v>42614</v>
          </cell>
          <cell r="P821">
            <v>41583</v>
          </cell>
          <cell r="Q821" t="str">
            <v>UBND thành phố Vinh- Trường TH Nghi Phú 1</v>
          </cell>
          <cell r="R821" t="str">
            <v>BC</v>
          </cell>
          <cell r="S821">
            <v>0</v>
          </cell>
          <cell r="T821">
            <v>0</v>
          </cell>
          <cell r="U821">
            <v>0</v>
          </cell>
          <cell r="V821" t="str">
            <v>V.07.03.07</v>
          </cell>
          <cell r="W821" t="str">
            <v>Giáo viên tiểu học (hạng II)</v>
          </cell>
          <cell r="X821">
            <v>0</v>
          </cell>
          <cell r="Y821">
            <v>0</v>
          </cell>
          <cell r="Z821">
            <v>0</v>
          </cell>
          <cell r="AA821">
            <v>4</v>
          </cell>
          <cell r="AB821">
            <v>0</v>
          </cell>
          <cell r="AC821">
            <v>3</v>
          </cell>
          <cell r="AD821">
            <v>0</v>
          </cell>
          <cell r="AE821">
            <v>0</v>
          </cell>
          <cell r="AF821">
            <v>0</v>
          </cell>
          <cell r="AG821">
            <v>0</v>
          </cell>
          <cell r="AH821" t="e">
            <v>#VALUE!</v>
          </cell>
          <cell r="AI821">
            <v>0</v>
          </cell>
          <cell r="AJ821">
            <v>0</v>
          </cell>
          <cell r="AK821">
            <v>0</v>
          </cell>
          <cell r="AL821">
            <v>0</v>
          </cell>
          <cell r="AM821">
            <v>0</v>
          </cell>
          <cell r="AN821">
            <v>0</v>
          </cell>
          <cell r="AO821">
            <v>7</v>
          </cell>
          <cell r="AP821">
            <v>0</v>
          </cell>
          <cell r="AQ821">
            <v>0</v>
          </cell>
          <cell r="AR821">
            <v>0</v>
          </cell>
          <cell r="AS821">
            <v>0</v>
          </cell>
          <cell r="AT821">
            <v>0.21</v>
          </cell>
          <cell r="AU821">
            <v>3.21</v>
          </cell>
          <cell r="AV821">
            <v>35</v>
          </cell>
          <cell r="AW821">
            <v>0</v>
          </cell>
          <cell r="AX821">
            <v>0</v>
          </cell>
        </row>
        <row r="822">
          <cell r="F822">
            <v>2392</v>
          </cell>
          <cell r="G822" t="str">
            <v>51010000713536</v>
          </cell>
          <cell r="H822" t="str">
            <v>Trường Thực hành sư phạm</v>
          </cell>
          <cell r="I822" t="str">
            <v>Tổ Tiểu học</v>
          </cell>
          <cell r="J822" t="str">
            <v>Nữ</v>
          </cell>
          <cell r="K822">
            <v>1989</v>
          </cell>
          <cell r="L822">
            <v>32692</v>
          </cell>
          <cell r="M822">
            <v>33</v>
          </cell>
          <cell r="N822" t="str">
            <v>Kinh</v>
          </cell>
          <cell r="O822">
            <v>41883</v>
          </cell>
          <cell r="P822">
            <v>0</v>
          </cell>
          <cell r="Q822">
            <v>0</v>
          </cell>
          <cell r="R822" t="str">
            <v>BC</v>
          </cell>
          <cell r="S822">
            <v>0</v>
          </cell>
          <cell r="T822">
            <v>0</v>
          </cell>
          <cell r="U822">
            <v>0</v>
          </cell>
          <cell r="V822" t="str">
            <v>V.07.03.07</v>
          </cell>
          <cell r="W822" t="str">
            <v>Giáo viên tiểu học (hạng II)</v>
          </cell>
          <cell r="X822">
            <v>0</v>
          </cell>
          <cell r="Y822">
            <v>0</v>
          </cell>
          <cell r="Z822">
            <v>0</v>
          </cell>
          <cell r="AA822">
            <v>4</v>
          </cell>
          <cell r="AB822">
            <v>0</v>
          </cell>
          <cell r="AC822">
            <v>3.33</v>
          </cell>
          <cell r="AD822">
            <v>0</v>
          </cell>
          <cell r="AE822">
            <v>0</v>
          </cell>
          <cell r="AF822">
            <v>0</v>
          </cell>
          <cell r="AG822">
            <v>0</v>
          </cell>
          <cell r="AH822" t="e">
            <v>#VALUE!</v>
          </cell>
          <cell r="AI822">
            <v>0</v>
          </cell>
          <cell r="AJ822">
            <v>0</v>
          </cell>
          <cell r="AK822">
            <v>0</v>
          </cell>
          <cell r="AL822">
            <v>0</v>
          </cell>
          <cell r="AM822">
            <v>0</v>
          </cell>
          <cell r="AN822">
            <v>0</v>
          </cell>
          <cell r="AO822">
            <v>6</v>
          </cell>
          <cell r="AP822">
            <v>0</v>
          </cell>
          <cell r="AQ822">
            <v>0</v>
          </cell>
          <cell r="AR822">
            <v>0</v>
          </cell>
          <cell r="AS822">
            <v>0</v>
          </cell>
          <cell r="AT822">
            <v>0.19980000000000001</v>
          </cell>
          <cell r="AU822">
            <v>3.5298000000000003</v>
          </cell>
          <cell r="AV822">
            <v>35</v>
          </cell>
          <cell r="AW822">
            <v>0</v>
          </cell>
          <cell r="AX822">
            <v>0</v>
          </cell>
        </row>
        <row r="823">
          <cell r="F823">
            <v>2337</v>
          </cell>
          <cell r="G823" t="str">
            <v>51010000500969</v>
          </cell>
          <cell r="H823" t="str">
            <v>Trường Thực hành sư phạm</v>
          </cell>
          <cell r="I823" t="str">
            <v>Tổ Tiểu học</v>
          </cell>
          <cell r="J823" t="str">
            <v>Nữ</v>
          </cell>
          <cell r="K823">
            <v>1977</v>
          </cell>
          <cell r="L823">
            <v>28372</v>
          </cell>
          <cell r="M823">
            <v>45</v>
          </cell>
          <cell r="N823" t="str">
            <v>Kinh</v>
          </cell>
          <cell r="O823">
            <v>41867</v>
          </cell>
          <cell r="P823">
            <v>0</v>
          </cell>
          <cell r="Q823">
            <v>0</v>
          </cell>
          <cell r="R823" t="str">
            <v>BC</v>
          </cell>
          <cell r="S823">
            <v>0</v>
          </cell>
          <cell r="T823">
            <v>0</v>
          </cell>
          <cell r="U823">
            <v>0</v>
          </cell>
          <cell r="V823" t="str">
            <v>V.07.03.07</v>
          </cell>
          <cell r="W823" t="str">
            <v>Giáo viên tiểu học (hạng II)</v>
          </cell>
          <cell r="X823">
            <v>0</v>
          </cell>
          <cell r="Y823" t="str">
            <v>Tổ Trưởng chuyên môn</v>
          </cell>
          <cell r="Z823">
            <v>0</v>
          </cell>
          <cell r="AA823">
            <v>4.5</v>
          </cell>
          <cell r="AB823">
            <v>0.2</v>
          </cell>
          <cell r="AC823">
            <v>3.99</v>
          </cell>
          <cell r="AD823">
            <v>4.32</v>
          </cell>
          <cell r="AE823" t="str">
            <v>1679/QĐ-ĐHV</v>
          </cell>
          <cell r="AF823">
            <v>44652</v>
          </cell>
          <cell r="AG823">
            <v>44652</v>
          </cell>
          <cell r="AH823" t="e">
            <v>#VALUE!</v>
          </cell>
          <cell r="AI823">
            <v>0</v>
          </cell>
          <cell r="AJ823">
            <v>0</v>
          </cell>
          <cell r="AK823">
            <v>0</v>
          </cell>
          <cell r="AL823">
            <v>0</v>
          </cell>
          <cell r="AM823">
            <v>0</v>
          </cell>
          <cell r="AN823">
            <v>0</v>
          </cell>
          <cell r="AO823">
            <v>20</v>
          </cell>
          <cell r="AP823">
            <v>0</v>
          </cell>
          <cell r="AQ823">
            <v>0</v>
          </cell>
          <cell r="AR823">
            <v>0</v>
          </cell>
          <cell r="AS823">
            <v>0</v>
          </cell>
          <cell r="AT823">
            <v>0.83800000000000008</v>
          </cell>
          <cell r="AU823">
            <v>5.0280000000000005</v>
          </cell>
          <cell r="AV823">
            <v>35</v>
          </cell>
          <cell r="AW823">
            <v>0</v>
          </cell>
          <cell r="AX823">
            <v>0</v>
          </cell>
        </row>
        <row r="824">
          <cell r="F824">
            <v>2493</v>
          </cell>
          <cell r="G824" t="str">
            <v>51010002329425</v>
          </cell>
          <cell r="H824" t="str">
            <v>Trường Thực hành sư phạm</v>
          </cell>
          <cell r="I824" t="str">
            <v>Tổ Tiểu học</v>
          </cell>
          <cell r="J824" t="str">
            <v>Nữ</v>
          </cell>
          <cell r="K824">
            <v>1989</v>
          </cell>
          <cell r="L824">
            <v>32608</v>
          </cell>
          <cell r="M824">
            <v>33</v>
          </cell>
          <cell r="N824" t="str">
            <v>Kinh</v>
          </cell>
          <cell r="O824">
            <v>42614</v>
          </cell>
          <cell r="P824">
            <v>41583</v>
          </cell>
          <cell r="Q824" t="str">
            <v>UBND thành phố Vinh- Trường TH Nghi Ân</v>
          </cell>
          <cell r="R824" t="str">
            <v>BC</v>
          </cell>
          <cell r="S824">
            <v>0</v>
          </cell>
          <cell r="T824">
            <v>0</v>
          </cell>
          <cell r="U824">
            <v>0</v>
          </cell>
          <cell r="V824" t="str">
            <v>V.07.03.07</v>
          </cell>
          <cell r="W824" t="str">
            <v>Giáo viên tiểu học (hạng II)</v>
          </cell>
          <cell r="X824">
            <v>0</v>
          </cell>
          <cell r="Y824">
            <v>0</v>
          </cell>
          <cell r="Z824">
            <v>0</v>
          </cell>
          <cell r="AA824">
            <v>4</v>
          </cell>
          <cell r="AB824">
            <v>0</v>
          </cell>
          <cell r="AC824">
            <v>3</v>
          </cell>
          <cell r="AD824">
            <v>0</v>
          </cell>
          <cell r="AE824">
            <v>0</v>
          </cell>
          <cell r="AF824">
            <v>0</v>
          </cell>
          <cell r="AG824">
            <v>0</v>
          </cell>
          <cell r="AH824" t="e">
            <v>#VALUE!</v>
          </cell>
          <cell r="AI824">
            <v>0</v>
          </cell>
          <cell r="AJ824">
            <v>0</v>
          </cell>
          <cell r="AK824">
            <v>0</v>
          </cell>
          <cell r="AL824">
            <v>0</v>
          </cell>
          <cell r="AM824">
            <v>0</v>
          </cell>
          <cell r="AN824">
            <v>0</v>
          </cell>
          <cell r="AO824">
            <v>7</v>
          </cell>
          <cell r="AP824">
            <v>0</v>
          </cell>
          <cell r="AQ824">
            <v>0</v>
          </cell>
          <cell r="AR824">
            <v>0</v>
          </cell>
          <cell r="AS824">
            <v>0</v>
          </cell>
          <cell r="AT824">
            <v>0.21</v>
          </cell>
          <cell r="AU824">
            <v>3.21</v>
          </cell>
          <cell r="AV824">
            <v>35</v>
          </cell>
          <cell r="AW824">
            <v>0</v>
          </cell>
          <cell r="AX824">
            <v>0</v>
          </cell>
        </row>
        <row r="825">
          <cell r="F825">
            <v>2379</v>
          </cell>
          <cell r="G825" t="str">
            <v>51010000713332</v>
          </cell>
          <cell r="H825" t="str">
            <v>Trường Thực hành sư phạm</v>
          </cell>
          <cell r="I825" t="str">
            <v>Tổ Tiểu học</v>
          </cell>
          <cell r="J825" t="str">
            <v>Nữ</v>
          </cell>
          <cell r="K825">
            <v>1990</v>
          </cell>
          <cell r="L825">
            <v>33221</v>
          </cell>
          <cell r="M825">
            <v>32</v>
          </cell>
          <cell r="N825" t="str">
            <v>Tày</v>
          </cell>
          <cell r="O825">
            <v>42236</v>
          </cell>
          <cell r="P825">
            <v>0</v>
          </cell>
          <cell r="Q825">
            <v>0</v>
          </cell>
          <cell r="R825" t="str">
            <v>HĐDH</v>
          </cell>
          <cell r="S825">
            <v>0</v>
          </cell>
          <cell r="T825">
            <v>0</v>
          </cell>
          <cell r="U825">
            <v>0</v>
          </cell>
          <cell r="V825" t="str">
            <v>V.07.03.09</v>
          </cell>
          <cell r="W825" t="str">
            <v>Giáo viên tiểu học (hạng IV)</v>
          </cell>
          <cell r="X825">
            <v>0</v>
          </cell>
          <cell r="Y825">
            <v>0</v>
          </cell>
          <cell r="Z825" t="str">
            <v xml:space="preserve">Tổng phụ trách Đội </v>
          </cell>
          <cell r="AA825">
            <v>4</v>
          </cell>
          <cell r="AB825">
            <v>0</v>
          </cell>
          <cell r="AC825">
            <v>2.4600000000000004</v>
          </cell>
          <cell r="AD825">
            <v>0</v>
          </cell>
          <cell r="AE825">
            <v>0</v>
          </cell>
          <cell r="AF825">
            <v>0</v>
          </cell>
          <cell r="AG825">
            <v>0</v>
          </cell>
          <cell r="AH825" t="e">
            <v>#VALUE!</v>
          </cell>
          <cell r="AI825">
            <v>0</v>
          </cell>
          <cell r="AJ825">
            <v>0</v>
          </cell>
          <cell r="AK825">
            <v>0</v>
          </cell>
          <cell r="AL825">
            <v>0</v>
          </cell>
          <cell r="AM825">
            <v>0</v>
          </cell>
          <cell r="AN825">
            <v>0</v>
          </cell>
          <cell r="AO825">
            <v>0</v>
          </cell>
          <cell r="AP825">
            <v>0</v>
          </cell>
          <cell r="AQ825">
            <v>0</v>
          </cell>
          <cell r="AR825">
            <v>0</v>
          </cell>
          <cell r="AS825">
            <v>0</v>
          </cell>
          <cell r="AT825">
            <v>0</v>
          </cell>
          <cell r="AU825">
            <v>2.4600000000000004</v>
          </cell>
          <cell r="AV825">
            <v>35</v>
          </cell>
          <cell r="AW825">
            <v>0</v>
          </cell>
          <cell r="AX825">
            <v>0</v>
          </cell>
        </row>
        <row r="826">
          <cell r="F826">
            <v>2555</v>
          </cell>
          <cell r="G826" t="str">
            <v>51010000065194</v>
          </cell>
          <cell r="H826" t="str">
            <v>Trường Thực hành Sư phạm</v>
          </cell>
          <cell r="I826" t="str">
            <v>Tổ Tiểu học</v>
          </cell>
          <cell r="J826" t="str">
            <v>Nữ</v>
          </cell>
          <cell r="K826">
            <v>1982</v>
          </cell>
          <cell r="L826">
            <v>30301</v>
          </cell>
          <cell r="M826">
            <v>40</v>
          </cell>
          <cell r="N826" t="str">
            <v>Kinh</v>
          </cell>
          <cell r="O826">
            <v>43160</v>
          </cell>
          <cell r="P826">
            <v>43824</v>
          </cell>
          <cell r="Q826" t="str">
            <v>Trường Đại học Vinh</v>
          </cell>
          <cell r="R826" t="str">
            <v>BC</v>
          </cell>
          <cell r="S826">
            <v>0</v>
          </cell>
          <cell r="T826">
            <v>0</v>
          </cell>
          <cell r="U826">
            <v>0</v>
          </cell>
          <cell r="V826" t="str">
            <v>V.07.03.09</v>
          </cell>
          <cell r="W826" t="str">
            <v>Giáo viên tiểu học (hạng IV)</v>
          </cell>
          <cell r="X826">
            <v>0</v>
          </cell>
          <cell r="Y826">
            <v>0</v>
          </cell>
          <cell r="Z826" t="str">
            <v>TL ĐTTT</v>
          </cell>
          <cell r="AA826">
            <v>4</v>
          </cell>
          <cell r="AB826">
            <v>0</v>
          </cell>
          <cell r="AC826">
            <v>3.06</v>
          </cell>
          <cell r="AD826">
            <v>0</v>
          </cell>
          <cell r="AE826">
            <v>0</v>
          </cell>
          <cell r="AF826">
            <v>0</v>
          </cell>
          <cell r="AG826">
            <v>0</v>
          </cell>
          <cell r="AH826" t="e">
            <v>#VALUE!</v>
          </cell>
          <cell r="AI826">
            <v>0</v>
          </cell>
          <cell r="AJ826">
            <v>0</v>
          </cell>
          <cell r="AK826">
            <v>0</v>
          </cell>
          <cell r="AL826">
            <v>0</v>
          </cell>
          <cell r="AM826">
            <v>0</v>
          </cell>
          <cell r="AN826">
            <v>0</v>
          </cell>
          <cell r="AO826">
            <v>0</v>
          </cell>
          <cell r="AP826">
            <v>0</v>
          </cell>
          <cell r="AQ826">
            <v>0</v>
          </cell>
          <cell r="AR826">
            <v>0</v>
          </cell>
          <cell r="AS826">
            <v>0</v>
          </cell>
          <cell r="AT826">
            <v>0</v>
          </cell>
          <cell r="AU826">
            <v>3.06</v>
          </cell>
          <cell r="AV826">
            <v>35</v>
          </cell>
          <cell r="AW826">
            <v>0</v>
          </cell>
          <cell r="AX826">
            <v>0</v>
          </cell>
        </row>
        <row r="827">
          <cell r="F827">
            <v>2526</v>
          </cell>
          <cell r="G827" t="str">
            <v>51010000650855</v>
          </cell>
          <cell r="H827" t="str">
            <v>Trường Thực hành Sư phạm</v>
          </cell>
          <cell r="I827" t="str">
            <v>Tổ Tiểu học</v>
          </cell>
          <cell r="J827" t="str">
            <v>Nữ</v>
          </cell>
          <cell r="K827">
            <v>1982</v>
          </cell>
          <cell r="L827">
            <v>30250</v>
          </cell>
          <cell r="M827">
            <v>40</v>
          </cell>
          <cell r="N827" t="str">
            <v>Kinh</v>
          </cell>
          <cell r="O827">
            <v>42979</v>
          </cell>
          <cell r="P827">
            <v>43824</v>
          </cell>
          <cell r="Q827" t="str">
            <v>Trường Đại học Vinh</v>
          </cell>
          <cell r="R827" t="str">
            <v>BC</v>
          </cell>
          <cell r="S827">
            <v>0</v>
          </cell>
          <cell r="T827">
            <v>0</v>
          </cell>
          <cell r="U827">
            <v>0</v>
          </cell>
          <cell r="V827" t="str">
            <v>V.07.03.09</v>
          </cell>
          <cell r="W827" t="str">
            <v>Giáo viên tiểu học (hạng IV)</v>
          </cell>
          <cell r="X827">
            <v>0</v>
          </cell>
          <cell r="Y827">
            <v>0</v>
          </cell>
          <cell r="Z827">
            <v>0</v>
          </cell>
          <cell r="AA827">
            <v>4</v>
          </cell>
          <cell r="AB827">
            <v>0</v>
          </cell>
          <cell r="AC827">
            <v>3.06</v>
          </cell>
          <cell r="AD827">
            <v>0</v>
          </cell>
          <cell r="AE827">
            <v>0</v>
          </cell>
          <cell r="AF827">
            <v>0</v>
          </cell>
          <cell r="AG827">
            <v>0</v>
          </cell>
          <cell r="AH827" t="e">
            <v>#VALUE!</v>
          </cell>
          <cell r="AI827">
            <v>0</v>
          </cell>
          <cell r="AJ827">
            <v>0</v>
          </cell>
          <cell r="AK827">
            <v>0</v>
          </cell>
          <cell r="AL827">
            <v>0</v>
          </cell>
          <cell r="AM827">
            <v>0</v>
          </cell>
          <cell r="AN827">
            <v>0</v>
          </cell>
          <cell r="AO827">
            <v>0</v>
          </cell>
          <cell r="AP827">
            <v>0</v>
          </cell>
          <cell r="AQ827">
            <v>0</v>
          </cell>
          <cell r="AR827">
            <v>0</v>
          </cell>
          <cell r="AS827">
            <v>0</v>
          </cell>
          <cell r="AT827">
            <v>0</v>
          </cell>
          <cell r="AU827">
            <v>3.06</v>
          </cell>
          <cell r="AV827">
            <v>35</v>
          </cell>
          <cell r="AW827">
            <v>0</v>
          </cell>
          <cell r="AX827">
            <v>0</v>
          </cell>
        </row>
        <row r="828">
          <cell r="F828">
            <v>2492</v>
          </cell>
          <cell r="G828" t="str">
            <v>51010000879173</v>
          </cell>
          <cell r="H828" t="str">
            <v>Trường Thực hành sư phạm</v>
          </cell>
          <cell r="I828" t="str">
            <v>Tổ Tiểu học</v>
          </cell>
          <cell r="J828" t="str">
            <v>Nữ</v>
          </cell>
          <cell r="K828">
            <v>1982</v>
          </cell>
          <cell r="L828">
            <v>30256</v>
          </cell>
          <cell r="M828">
            <v>40</v>
          </cell>
          <cell r="N828" t="str">
            <v>Kinh</v>
          </cell>
          <cell r="O828">
            <v>42619</v>
          </cell>
          <cell r="P828">
            <v>0</v>
          </cell>
          <cell r="Q828" t="str">
            <v>UBND thành phố Vinh</v>
          </cell>
          <cell r="R828" t="str">
            <v>BC</v>
          </cell>
          <cell r="S828">
            <v>0</v>
          </cell>
          <cell r="T828">
            <v>0</v>
          </cell>
          <cell r="U828">
            <v>0</v>
          </cell>
          <cell r="V828" t="str">
            <v>V.07.03.07</v>
          </cell>
          <cell r="W828" t="str">
            <v>Giáo viên tiểu học (hạng II)</v>
          </cell>
          <cell r="X828">
            <v>0</v>
          </cell>
          <cell r="Y828">
            <v>0</v>
          </cell>
          <cell r="Z828">
            <v>0</v>
          </cell>
          <cell r="AA828">
            <v>4</v>
          </cell>
          <cell r="AB828">
            <v>0</v>
          </cell>
          <cell r="AC828">
            <v>3</v>
          </cell>
          <cell r="AD828">
            <v>0</v>
          </cell>
          <cell r="AE828">
            <v>0</v>
          </cell>
          <cell r="AF828">
            <v>0</v>
          </cell>
          <cell r="AG828">
            <v>0</v>
          </cell>
          <cell r="AH828" t="e">
            <v>#VALUE!</v>
          </cell>
          <cell r="AI828">
            <v>0</v>
          </cell>
          <cell r="AJ828">
            <v>0</v>
          </cell>
          <cell r="AK828">
            <v>0</v>
          </cell>
          <cell r="AL828">
            <v>0</v>
          </cell>
          <cell r="AM828">
            <v>0</v>
          </cell>
          <cell r="AN828">
            <v>0</v>
          </cell>
          <cell r="AO828">
            <v>13</v>
          </cell>
          <cell r="AP828">
            <v>0</v>
          </cell>
          <cell r="AQ828">
            <v>0</v>
          </cell>
          <cell r="AR828">
            <v>0</v>
          </cell>
          <cell r="AS828">
            <v>0</v>
          </cell>
          <cell r="AT828">
            <v>0.39</v>
          </cell>
          <cell r="AU828">
            <v>3.39</v>
          </cell>
          <cell r="AV828">
            <v>35</v>
          </cell>
          <cell r="AW828">
            <v>0</v>
          </cell>
          <cell r="AX828">
            <v>0</v>
          </cell>
        </row>
        <row r="829">
          <cell r="F829">
            <v>2670</v>
          </cell>
          <cell r="G829" t="str">
            <v>51010002398391</v>
          </cell>
          <cell r="H829" t="str">
            <v>Trường Thực hành Sư phạm</v>
          </cell>
          <cell r="I829" t="str">
            <v>Tổ Tiểu học</v>
          </cell>
          <cell r="J829" t="str">
            <v>Nữ</v>
          </cell>
          <cell r="K829">
            <v>1999</v>
          </cell>
          <cell r="L829">
            <v>36240</v>
          </cell>
          <cell r="M829">
            <v>23</v>
          </cell>
          <cell r="N829" t="str">
            <v>Kinh</v>
          </cell>
          <cell r="O829">
            <v>44409</v>
          </cell>
          <cell r="P829">
            <v>0</v>
          </cell>
          <cell r="Q829">
            <v>0</v>
          </cell>
          <cell r="R829" t="str">
            <v>HĐTS</v>
          </cell>
          <cell r="S829">
            <v>44409</v>
          </cell>
          <cell r="T829">
            <v>44774</v>
          </cell>
          <cell r="U829">
            <v>1</v>
          </cell>
          <cell r="V829" t="str">
            <v>V.07.03.29</v>
          </cell>
          <cell r="W829" t="str">
            <v>Giáo viên tiểu học (hạng III)</v>
          </cell>
          <cell r="X829">
            <v>0</v>
          </cell>
          <cell r="Y829">
            <v>0</v>
          </cell>
          <cell r="Z829">
            <v>0</v>
          </cell>
          <cell r="AA829">
            <v>4</v>
          </cell>
          <cell r="AB829">
            <v>0</v>
          </cell>
          <cell r="AC829">
            <v>1.9890000000000001</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row>
        <row r="830">
          <cell r="F830">
            <v>2387</v>
          </cell>
          <cell r="G830" t="str">
            <v>51010000400467</v>
          </cell>
          <cell r="H830" t="str">
            <v>Trường Thực hành sư phạm</v>
          </cell>
          <cell r="I830" t="str">
            <v>Tổ Tiểu học</v>
          </cell>
          <cell r="J830" t="str">
            <v>Nữ</v>
          </cell>
          <cell r="K830">
            <v>1988</v>
          </cell>
          <cell r="L830">
            <v>32162</v>
          </cell>
          <cell r="M830">
            <v>34</v>
          </cell>
          <cell r="N830" t="str">
            <v>Kinh</v>
          </cell>
          <cell r="O830">
            <v>42248</v>
          </cell>
          <cell r="P830">
            <v>0</v>
          </cell>
          <cell r="Q830">
            <v>0</v>
          </cell>
          <cell r="R830" t="str">
            <v>BC</v>
          </cell>
          <cell r="S830">
            <v>0</v>
          </cell>
          <cell r="T830">
            <v>0</v>
          </cell>
          <cell r="U830">
            <v>0</v>
          </cell>
          <cell r="V830" t="str">
            <v>V.07.03.07</v>
          </cell>
          <cell r="W830" t="str">
            <v>Giáo viên tiểu học (hạng II)</v>
          </cell>
          <cell r="X830">
            <v>0</v>
          </cell>
          <cell r="Y830">
            <v>0</v>
          </cell>
          <cell r="Z830">
            <v>0</v>
          </cell>
          <cell r="AA830">
            <v>4</v>
          </cell>
          <cell r="AB830">
            <v>0</v>
          </cell>
          <cell r="AC830">
            <v>3.33</v>
          </cell>
          <cell r="AD830">
            <v>0</v>
          </cell>
          <cell r="AE830">
            <v>0</v>
          </cell>
          <cell r="AF830">
            <v>0</v>
          </cell>
          <cell r="AG830">
            <v>0</v>
          </cell>
          <cell r="AH830" t="e">
            <v>#VALUE!</v>
          </cell>
          <cell r="AI830">
            <v>0</v>
          </cell>
          <cell r="AJ830">
            <v>0</v>
          </cell>
          <cell r="AK830">
            <v>0</v>
          </cell>
          <cell r="AL830">
            <v>0</v>
          </cell>
          <cell r="AM830">
            <v>0</v>
          </cell>
          <cell r="AN830">
            <v>0</v>
          </cell>
          <cell r="AO830">
            <v>10</v>
          </cell>
          <cell r="AP830">
            <v>0</v>
          </cell>
          <cell r="AQ830">
            <v>0</v>
          </cell>
          <cell r="AR830">
            <v>0</v>
          </cell>
          <cell r="AS830">
            <v>0</v>
          </cell>
          <cell r="AT830">
            <v>0.33299999999999996</v>
          </cell>
          <cell r="AU830">
            <v>3.6630000000000003</v>
          </cell>
          <cell r="AV830">
            <v>35</v>
          </cell>
          <cell r="AW830">
            <v>0</v>
          </cell>
          <cell r="AX830">
            <v>0</v>
          </cell>
        </row>
        <row r="831">
          <cell r="F831">
            <v>2525</v>
          </cell>
          <cell r="G831" t="str">
            <v>51010001102465</v>
          </cell>
          <cell r="H831" t="str">
            <v>Trường Thực hành Sư phạm</v>
          </cell>
          <cell r="I831" t="str">
            <v>Tổ Tiểu học</v>
          </cell>
          <cell r="J831" t="str">
            <v>Nữ</v>
          </cell>
          <cell r="K831">
            <v>1991</v>
          </cell>
          <cell r="L831">
            <v>33366</v>
          </cell>
          <cell r="M831">
            <v>31</v>
          </cell>
          <cell r="N831" t="str">
            <v>Kinh</v>
          </cell>
          <cell r="O831">
            <v>42951</v>
          </cell>
          <cell r="P831">
            <v>0</v>
          </cell>
          <cell r="Q831">
            <v>0</v>
          </cell>
          <cell r="R831" t="str">
            <v>BC</v>
          </cell>
          <cell r="S831">
            <v>0</v>
          </cell>
          <cell r="T831">
            <v>0</v>
          </cell>
          <cell r="U831">
            <v>0</v>
          </cell>
          <cell r="V831" t="str">
            <v>V.07.03.07</v>
          </cell>
          <cell r="W831" t="str">
            <v>Giáo viên tiểu học (hạng II)</v>
          </cell>
          <cell r="X831">
            <v>0</v>
          </cell>
          <cell r="Y831">
            <v>0</v>
          </cell>
          <cell r="Z831">
            <v>0</v>
          </cell>
          <cell r="AA831">
            <v>4</v>
          </cell>
          <cell r="AB831">
            <v>0</v>
          </cell>
          <cell r="AC831">
            <v>3</v>
          </cell>
          <cell r="AD831">
            <v>0</v>
          </cell>
          <cell r="AE831">
            <v>0</v>
          </cell>
          <cell r="AF831">
            <v>0</v>
          </cell>
          <cell r="AG831">
            <v>0</v>
          </cell>
          <cell r="AH831" t="e">
            <v>#VALUE!</v>
          </cell>
          <cell r="AI831">
            <v>0</v>
          </cell>
          <cell r="AJ831">
            <v>0</v>
          </cell>
          <cell r="AK831">
            <v>0</v>
          </cell>
          <cell r="AL831">
            <v>0</v>
          </cell>
          <cell r="AM831">
            <v>0</v>
          </cell>
          <cell r="AN831">
            <v>0</v>
          </cell>
          <cell r="AO831">
            <v>6</v>
          </cell>
          <cell r="AP831">
            <v>0</v>
          </cell>
          <cell r="AQ831">
            <v>0</v>
          </cell>
          <cell r="AR831">
            <v>0</v>
          </cell>
          <cell r="AS831">
            <v>0</v>
          </cell>
          <cell r="AT831">
            <v>0.18</v>
          </cell>
          <cell r="AU831">
            <v>3.18</v>
          </cell>
          <cell r="AV831">
            <v>35</v>
          </cell>
          <cell r="AW831">
            <v>0</v>
          </cell>
          <cell r="AX831">
            <v>0</v>
          </cell>
        </row>
        <row r="832">
          <cell r="F832">
            <v>2598</v>
          </cell>
          <cell r="G832" t="str">
            <v>51010001669386</v>
          </cell>
          <cell r="H832" t="str">
            <v>Trường Thực hành Sư phạm</v>
          </cell>
          <cell r="I832" t="str">
            <v>Tổ Tiểu học</v>
          </cell>
          <cell r="J832" t="str">
            <v>nữ</v>
          </cell>
          <cell r="K832">
            <v>1987</v>
          </cell>
          <cell r="L832">
            <v>31967</v>
          </cell>
          <cell r="M832">
            <v>35</v>
          </cell>
          <cell r="N832" t="str">
            <v>Kinh</v>
          </cell>
          <cell r="O832">
            <v>43709</v>
          </cell>
          <cell r="P832">
            <v>43966</v>
          </cell>
          <cell r="Q832" t="str">
            <v>Trường Đại học Vinh</v>
          </cell>
          <cell r="R832" t="str">
            <v>BC</v>
          </cell>
          <cell r="S832">
            <v>0</v>
          </cell>
          <cell r="T832">
            <v>0</v>
          </cell>
          <cell r="U832">
            <v>0</v>
          </cell>
          <cell r="V832" t="str">
            <v>V.07.03.09</v>
          </cell>
          <cell r="W832" t="str">
            <v>Giáo viên tiểu học (hạng IV)</v>
          </cell>
          <cell r="X832">
            <v>0</v>
          </cell>
          <cell r="Y832">
            <v>0</v>
          </cell>
          <cell r="Z832">
            <v>0</v>
          </cell>
          <cell r="AA832">
            <v>4</v>
          </cell>
          <cell r="AB832">
            <v>0</v>
          </cell>
          <cell r="AC832">
            <v>2.06</v>
          </cell>
          <cell r="AD832">
            <v>0</v>
          </cell>
          <cell r="AE832">
            <v>0</v>
          </cell>
          <cell r="AF832">
            <v>0</v>
          </cell>
          <cell r="AG832">
            <v>0</v>
          </cell>
          <cell r="AH832" t="e">
            <v>#VALUE!</v>
          </cell>
          <cell r="AI832">
            <v>0</v>
          </cell>
          <cell r="AJ832">
            <v>0</v>
          </cell>
          <cell r="AK832">
            <v>0</v>
          </cell>
          <cell r="AL832">
            <v>0</v>
          </cell>
          <cell r="AM832">
            <v>0</v>
          </cell>
          <cell r="AN832">
            <v>0</v>
          </cell>
          <cell r="AO832">
            <v>0</v>
          </cell>
          <cell r="AP832">
            <v>0</v>
          </cell>
          <cell r="AQ832">
            <v>0</v>
          </cell>
          <cell r="AR832">
            <v>0</v>
          </cell>
          <cell r="AS832">
            <v>0</v>
          </cell>
          <cell r="AT832">
            <v>0</v>
          </cell>
          <cell r="AU832">
            <v>2.06</v>
          </cell>
          <cell r="AV832">
            <v>35</v>
          </cell>
          <cell r="AW832">
            <v>0</v>
          </cell>
          <cell r="AX832">
            <v>0</v>
          </cell>
        </row>
        <row r="833">
          <cell r="F833">
            <v>2523</v>
          </cell>
          <cell r="G833" t="str">
            <v>51010001105321</v>
          </cell>
          <cell r="H833" t="str">
            <v>Trường Thực hành Sư phạm</v>
          </cell>
          <cell r="I833" t="str">
            <v>Tổ Tiểu học</v>
          </cell>
          <cell r="J833" t="str">
            <v>Nữ</v>
          </cell>
          <cell r="K833">
            <v>1991</v>
          </cell>
          <cell r="L833">
            <v>33426</v>
          </cell>
          <cell r="M833">
            <v>31</v>
          </cell>
          <cell r="N833" t="str">
            <v>Kinh</v>
          </cell>
          <cell r="O833">
            <v>42951</v>
          </cell>
          <cell r="P833">
            <v>0</v>
          </cell>
          <cell r="Q833">
            <v>0</v>
          </cell>
          <cell r="R833" t="str">
            <v>BC</v>
          </cell>
          <cell r="S833">
            <v>0</v>
          </cell>
          <cell r="T833">
            <v>0</v>
          </cell>
          <cell r="U833">
            <v>0</v>
          </cell>
          <cell r="V833" t="str">
            <v>V.07.03.07</v>
          </cell>
          <cell r="W833" t="str">
            <v>Giáo viên tiểu học (hạng II)</v>
          </cell>
          <cell r="X833">
            <v>0</v>
          </cell>
          <cell r="Y833">
            <v>0</v>
          </cell>
          <cell r="Z833">
            <v>0</v>
          </cell>
          <cell r="AA833">
            <v>4</v>
          </cell>
          <cell r="AB833">
            <v>0</v>
          </cell>
          <cell r="AC833">
            <v>3</v>
          </cell>
          <cell r="AD833">
            <v>0</v>
          </cell>
          <cell r="AE833">
            <v>0</v>
          </cell>
          <cell r="AF833">
            <v>0</v>
          </cell>
          <cell r="AG833">
            <v>0</v>
          </cell>
          <cell r="AH833" t="e">
            <v>#VALUE!</v>
          </cell>
          <cell r="AI833">
            <v>0</v>
          </cell>
          <cell r="AJ833">
            <v>0</v>
          </cell>
          <cell r="AK833">
            <v>0</v>
          </cell>
          <cell r="AL833">
            <v>0</v>
          </cell>
          <cell r="AM833">
            <v>0</v>
          </cell>
          <cell r="AN833">
            <v>0</v>
          </cell>
          <cell r="AO833">
            <v>7</v>
          </cell>
          <cell r="AP833">
            <v>0</v>
          </cell>
          <cell r="AQ833">
            <v>0</v>
          </cell>
          <cell r="AR833">
            <v>0</v>
          </cell>
          <cell r="AS833">
            <v>0</v>
          </cell>
          <cell r="AT833">
            <v>0.21</v>
          </cell>
          <cell r="AU833">
            <v>3.21</v>
          </cell>
          <cell r="AV833">
            <v>35</v>
          </cell>
          <cell r="AW833">
            <v>0</v>
          </cell>
          <cell r="AX833">
            <v>0</v>
          </cell>
        </row>
        <row r="834">
          <cell r="F834">
            <v>2554</v>
          </cell>
          <cell r="G834" t="str">
            <v>51010001227933</v>
          </cell>
          <cell r="H834" t="str">
            <v>Trường Thực hành Sư phạm</v>
          </cell>
          <cell r="I834" t="str">
            <v>Tổ Tiểu học</v>
          </cell>
          <cell r="J834" t="str">
            <v>Nữ</v>
          </cell>
          <cell r="K834">
            <v>1993</v>
          </cell>
          <cell r="L834">
            <v>34139</v>
          </cell>
          <cell r="M834">
            <v>29</v>
          </cell>
          <cell r="N834" t="str">
            <v>Kinh</v>
          </cell>
          <cell r="O834">
            <v>43160</v>
          </cell>
          <cell r="P834">
            <v>43966</v>
          </cell>
          <cell r="Q834" t="str">
            <v>Trường Đại học Vinh</v>
          </cell>
          <cell r="R834" t="str">
            <v>BC</v>
          </cell>
          <cell r="S834">
            <v>0</v>
          </cell>
          <cell r="T834">
            <v>0</v>
          </cell>
          <cell r="U834">
            <v>0</v>
          </cell>
          <cell r="V834" t="str">
            <v>V.07.03.09</v>
          </cell>
          <cell r="W834" t="str">
            <v>Giáo viên tiểu học (hạng IV)</v>
          </cell>
          <cell r="X834">
            <v>0</v>
          </cell>
          <cell r="Y834">
            <v>0</v>
          </cell>
          <cell r="Z834">
            <v>0</v>
          </cell>
          <cell r="AA834">
            <v>4</v>
          </cell>
          <cell r="AB834">
            <v>0</v>
          </cell>
          <cell r="AC834">
            <v>2.66</v>
          </cell>
          <cell r="AD834">
            <v>0</v>
          </cell>
          <cell r="AE834">
            <v>0</v>
          </cell>
          <cell r="AF834">
            <v>0</v>
          </cell>
          <cell r="AG834">
            <v>0</v>
          </cell>
          <cell r="AH834" t="e">
            <v>#VALUE!</v>
          </cell>
          <cell r="AI834">
            <v>0</v>
          </cell>
          <cell r="AJ834">
            <v>0</v>
          </cell>
          <cell r="AK834">
            <v>0</v>
          </cell>
          <cell r="AL834">
            <v>0</v>
          </cell>
          <cell r="AM834">
            <v>0</v>
          </cell>
          <cell r="AN834">
            <v>0</v>
          </cell>
          <cell r="AO834">
            <v>0</v>
          </cell>
          <cell r="AP834">
            <v>0</v>
          </cell>
          <cell r="AQ834">
            <v>0</v>
          </cell>
          <cell r="AR834">
            <v>0</v>
          </cell>
          <cell r="AS834">
            <v>0</v>
          </cell>
          <cell r="AT834">
            <v>0</v>
          </cell>
          <cell r="AU834">
            <v>2.66</v>
          </cell>
          <cell r="AV834">
            <v>35</v>
          </cell>
          <cell r="AW834">
            <v>0</v>
          </cell>
          <cell r="AX834">
            <v>0</v>
          </cell>
        </row>
        <row r="835">
          <cell r="F835">
            <v>2390</v>
          </cell>
          <cell r="G835" t="str">
            <v>51010000500853</v>
          </cell>
          <cell r="H835" t="str">
            <v>Trường Thực hành sư phạm</v>
          </cell>
          <cell r="I835" t="str">
            <v>Tổ Tiểu học</v>
          </cell>
          <cell r="J835" t="str">
            <v>Nữ</v>
          </cell>
          <cell r="K835">
            <v>1989</v>
          </cell>
          <cell r="L835">
            <v>32521</v>
          </cell>
          <cell r="M835">
            <v>33</v>
          </cell>
          <cell r="N835" t="str">
            <v>Kinh</v>
          </cell>
          <cell r="O835">
            <v>42272</v>
          </cell>
          <cell r="P835">
            <v>0</v>
          </cell>
          <cell r="Q835">
            <v>0</v>
          </cell>
          <cell r="R835" t="str">
            <v>BC</v>
          </cell>
          <cell r="S835">
            <v>0</v>
          </cell>
          <cell r="T835">
            <v>0</v>
          </cell>
          <cell r="U835">
            <v>0</v>
          </cell>
          <cell r="V835" t="str">
            <v>V.07.03.07</v>
          </cell>
          <cell r="W835" t="str">
            <v>Giáo viên tiểu học (hạng II)</v>
          </cell>
          <cell r="X835">
            <v>0</v>
          </cell>
          <cell r="Y835" t="str">
            <v>Tổ Trưởng chuyên môn</v>
          </cell>
          <cell r="Z835">
            <v>0</v>
          </cell>
          <cell r="AA835">
            <v>4.5</v>
          </cell>
          <cell r="AB835">
            <v>0.2</v>
          </cell>
          <cell r="AC835">
            <v>3.33</v>
          </cell>
          <cell r="AD835">
            <v>0</v>
          </cell>
          <cell r="AE835">
            <v>0</v>
          </cell>
          <cell r="AF835">
            <v>0</v>
          </cell>
          <cell r="AG835">
            <v>0</v>
          </cell>
          <cell r="AH835" t="e">
            <v>#VALUE!</v>
          </cell>
          <cell r="AI835">
            <v>0</v>
          </cell>
          <cell r="AJ835">
            <v>0</v>
          </cell>
          <cell r="AK835">
            <v>0</v>
          </cell>
          <cell r="AL835">
            <v>0</v>
          </cell>
          <cell r="AM835">
            <v>0</v>
          </cell>
          <cell r="AN835">
            <v>0</v>
          </cell>
          <cell r="AO835">
            <v>9</v>
          </cell>
          <cell r="AP835">
            <v>0</v>
          </cell>
          <cell r="AQ835">
            <v>0</v>
          </cell>
          <cell r="AR835">
            <v>0</v>
          </cell>
          <cell r="AS835">
            <v>0</v>
          </cell>
          <cell r="AT835">
            <v>0.31770000000000004</v>
          </cell>
          <cell r="AU835">
            <v>3.8477000000000001</v>
          </cell>
          <cell r="AV835">
            <v>35</v>
          </cell>
          <cell r="AW835">
            <v>0</v>
          </cell>
          <cell r="AX835">
            <v>0</v>
          </cell>
        </row>
        <row r="836">
          <cell r="F836">
            <v>2568</v>
          </cell>
          <cell r="G836" t="str">
            <v>51010001428523</v>
          </cell>
          <cell r="H836" t="str">
            <v>Trường Thực hành Sư phạm</v>
          </cell>
          <cell r="I836" t="str">
            <v>Tổ Tiểu học</v>
          </cell>
          <cell r="J836" t="str">
            <v>Nữ</v>
          </cell>
          <cell r="K836">
            <v>1996</v>
          </cell>
          <cell r="L836">
            <v>35131</v>
          </cell>
          <cell r="M836">
            <v>26</v>
          </cell>
          <cell r="N836" t="str">
            <v>Kinh</v>
          </cell>
          <cell r="O836">
            <v>43328</v>
          </cell>
          <cell r="P836">
            <v>43966</v>
          </cell>
          <cell r="Q836" t="str">
            <v>Trường Đại học Vinh</v>
          </cell>
          <cell r="R836" t="str">
            <v>BC</v>
          </cell>
          <cell r="S836">
            <v>0</v>
          </cell>
          <cell r="T836">
            <v>0</v>
          </cell>
          <cell r="U836">
            <v>0</v>
          </cell>
          <cell r="V836" t="str">
            <v>V.07.03.09</v>
          </cell>
          <cell r="W836" t="str">
            <v>Giáo viên tiểu học (hạng IV)</v>
          </cell>
          <cell r="X836">
            <v>0</v>
          </cell>
          <cell r="Y836">
            <v>0</v>
          </cell>
          <cell r="Z836">
            <v>0</v>
          </cell>
          <cell r="AA836">
            <v>4</v>
          </cell>
          <cell r="AB836">
            <v>0</v>
          </cell>
          <cell r="AC836">
            <v>2.66</v>
          </cell>
          <cell r="AD836">
            <v>0</v>
          </cell>
          <cell r="AE836">
            <v>0</v>
          </cell>
          <cell r="AF836">
            <v>0</v>
          </cell>
          <cell r="AG836">
            <v>0</v>
          </cell>
          <cell r="AH836" t="e">
            <v>#VALUE!</v>
          </cell>
          <cell r="AI836">
            <v>0</v>
          </cell>
          <cell r="AJ836">
            <v>0</v>
          </cell>
          <cell r="AK836">
            <v>0</v>
          </cell>
          <cell r="AL836">
            <v>0</v>
          </cell>
          <cell r="AM836">
            <v>0</v>
          </cell>
          <cell r="AN836">
            <v>0</v>
          </cell>
          <cell r="AO836">
            <v>0</v>
          </cell>
          <cell r="AP836">
            <v>0</v>
          </cell>
          <cell r="AQ836">
            <v>0</v>
          </cell>
          <cell r="AR836">
            <v>0</v>
          </cell>
          <cell r="AS836">
            <v>0</v>
          </cell>
          <cell r="AT836">
            <v>0</v>
          </cell>
          <cell r="AU836">
            <v>2.66</v>
          </cell>
          <cell r="AV836">
            <v>35</v>
          </cell>
          <cell r="AW836">
            <v>0</v>
          </cell>
          <cell r="AX836">
            <v>0</v>
          </cell>
        </row>
        <row r="837">
          <cell r="F837">
            <v>2576</v>
          </cell>
          <cell r="G837" t="str">
            <v>51010001472627</v>
          </cell>
          <cell r="H837" t="str">
            <v>Trường Thực hành Sư phạm</v>
          </cell>
          <cell r="I837" t="str">
            <v>Tổ Tiểu học</v>
          </cell>
          <cell r="J837" t="str">
            <v>Nữ</v>
          </cell>
          <cell r="K837">
            <v>1995</v>
          </cell>
          <cell r="L837">
            <v>34793</v>
          </cell>
          <cell r="M837">
            <v>27</v>
          </cell>
          <cell r="N837" t="str">
            <v>Kinh</v>
          </cell>
          <cell r="O837">
            <v>43348</v>
          </cell>
          <cell r="P837">
            <v>43829</v>
          </cell>
          <cell r="Q837" t="str">
            <v>Trường Đại học Vinh</v>
          </cell>
          <cell r="R837" t="str">
            <v>BC</v>
          </cell>
          <cell r="S837">
            <v>0</v>
          </cell>
          <cell r="T837">
            <v>0</v>
          </cell>
          <cell r="U837">
            <v>0</v>
          </cell>
          <cell r="V837" t="str">
            <v>V.07.03.09</v>
          </cell>
          <cell r="W837" t="str">
            <v>Giáo viên tiểu học (hạng IV)</v>
          </cell>
          <cell r="X837">
            <v>0</v>
          </cell>
          <cell r="Y837">
            <v>0</v>
          </cell>
          <cell r="Z837">
            <v>0</v>
          </cell>
          <cell r="AA837">
            <v>4</v>
          </cell>
          <cell r="AB837">
            <v>0</v>
          </cell>
          <cell r="AC837">
            <v>2.2600000000000002</v>
          </cell>
          <cell r="AD837">
            <v>0</v>
          </cell>
          <cell r="AE837">
            <v>0</v>
          </cell>
          <cell r="AF837">
            <v>0</v>
          </cell>
          <cell r="AG837">
            <v>0</v>
          </cell>
          <cell r="AH837" t="e">
            <v>#VALUE!</v>
          </cell>
          <cell r="AI837">
            <v>0</v>
          </cell>
          <cell r="AJ837">
            <v>0</v>
          </cell>
          <cell r="AK837">
            <v>0</v>
          </cell>
          <cell r="AL837">
            <v>0</v>
          </cell>
          <cell r="AM837">
            <v>0</v>
          </cell>
          <cell r="AN837">
            <v>0</v>
          </cell>
          <cell r="AO837">
            <v>0</v>
          </cell>
          <cell r="AP837">
            <v>0</v>
          </cell>
          <cell r="AQ837">
            <v>0</v>
          </cell>
          <cell r="AR837">
            <v>0</v>
          </cell>
          <cell r="AS837">
            <v>0</v>
          </cell>
          <cell r="AT837">
            <v>0</v>
          </cell>
          <cell r="AU837">
            <v>2.2600000000000002</v>
          </cell>
          <cell r="AV837">
            <v>35</v>
          </cell>
          <cell r="AW837">
            <v>0</v>
          </cell>
          <cell r="AX837">
            <v>0</v>
          </cell>
        </row>
        <row r="838">
          <cell r="F838">
            <v>2574</v>
          </cell>
          <cell r="G838" t="str">
            <v>51010000838943</v>
          </cell>
          <cell r="H838" t="str">
            <v>Trường Thực hành Sư phạm</v>
          </cell>
          <cell r="I838" t="str">
            <v>Tổ Tiểu học</v>
          </cell>
          <cell r="J838" t="str">
            <v>Nữ</v>
          </cell>
          <cell r="K838">
            <v>1986</v>
          </cell>
          <cell r="L838">
            <v>31634</v>
          </cell>
          <cell r="M838">
            <v>36</v>
          </cell>
          <cell r="N838" t="str">
            <v>Kinh</v>
          </cell>
          <cell r="O838">
            <v>43350</v>
          </cell>
          <cell r="P838">
            <v>43966</v>
          </cell>
          <cell r="Q838" t="str">
            <v>Trường Đại học Vinh</v>
          </cell>
          <cell r="R838" t="str">
            <v>BC</v>
          </cell>
          <cell r="S838">
            <v>0</v>
          </cell>
          <cell r="T838">
            <v>0</v>
          </cell>
          <cell r="U838">
            <v>0</v>
          </cell>
          <cell r="V838" t="str">
            <v>V.07.03.09</v>
          </cell>
          <cell r="W838" t="str">
            <v>Giáo viên tiểu học (hạng IV)</v>
          </cell>
          <cell r="X838">
            <v>0</v>
          </cell>
          <cell r="Y838">
            <v>0</v>
          </cell>
          <cell r="Z838">
            <v>0</v>
          </cell>
          <cell r="AA838">
            <v>4</v>
          </cell>
          <cell r="AB838">
            <v>0</v>
          </cell>
          <cell r="AC838">
            <v>3.06</v>
          </cell>
          <cell r="AD838">
            <v>0</v>
          </cell>
          <cell r="AE838">
            <v>0</v>
          </cell>
          <cell r="AF838">
            <v>0</v>
          </cell>
          <cell r="AG838">
            <v>0</v>
          </cell>
          <cell r="AH838" t="e">
            <v>#VALUE!</v>
          </cell>
          <cell r="AI838">
            <v>0</v>
          </cell>
          <cell r="AJ838">
            <v>0</v>
          </cell>
          <cell r="AK838">
            <v>0</v>
          </cell>
          <cell r="AL838">
            <v>0</v>
          </cell>
          <cell r="AM838">
            <v>0</v>
          </cell>
          <cell r="AN838">
            <v>0</v>
          </cell>
          <cell r="AO838">
            <v>0</v>
          </cell>
          <cell r="AP838">
            <v>0</v>
          </cell>
          <cell r="AQ838">
            <v>0</v>
          </cell>
          <cell r="AR838">
            <v>0</v>
          </cell>
          <cell r="AS838">
            <v>0</v>
          </cell>
          <cell r="AT838">
            <v>0</v>
          </cell>
          <cell r="AU838">
            <v>3.06</v>
          </cell>
          <cell r="AV838">
            <v>35</v>
          </cell>
          <cell r="AW838">
            <v>0</v>
          </cell>
          <cell r="AX838">
            <v>0</v>
          </cell>
        </row>
        <row r="839">
          <cell r="F839">
            <v>2521</v>
          </cell>
          <cell r="G839" t="str">
            <v>51010001105853</v>
          </cell>
          <cell r="H839" t="str">
            <v>Trường Thực hành Sư phạm</v>
          </cell>
          <cell r="I839" t="str">
            <v>Tổ Tiểu học</v>
          </cell>
          <cell r="J839" t="str">
            <v>Nữ</v>
          </cell>
          <cell r="K839">
            <v>1992</v>
          </cell>
          <cell r="L839">
            <v>33644</v>
          </cell>
          <cell r="M839">
            <v>30</v>
          </cell>
          <cell r="N839" t="str">
            <v>Kinh</v>
          </cell>
          <cell r="O839">
            <v>42956</v>
          </cell>
          <cell r="P839">
            <v>0</v>
          </cell>
          <cell r="Q839">
            <v>0</v>
          </cell>
          <cell r="R839" t="str">
            <v>BC</v>
          </cell>
          <cell r="S839">
            <v>0</v>
          </cell>
          <cell r="T839">
            <v>0</v>
          </cell>
          <cell r="U839">
            <v>0</v>
          </cell>
          <cell r="V839" t="str">
            <v>V.07.03.07</v>
          </cell>
          <cell r="W839" t="str">
            <v>Giáo viên tiểu học (hạng II)</v>
          </cell>
          <cell r="X839">
            <v>0</v>
          </cell>
          <cell r="Y839">
            <v>0</v>
          </cell>
          <cell r="Z839">
            <v>0</v>
          </cell>
          <cell r="AA839">
            <v>4</v>
          </cell>
          <cell r="AB839">
            <v>0</v>
          </cell>
          <cell r="AC839">
            <v>3</v>
          </cell>
          <cell r="AD839">
            <v>0</v>
          </cell>
          <cell r="AE839">
            <v>0</v>
          </cell>
          <cell r="AF839">
            <v>0</v>
          </cell>
          <cell r="AG839">
            <v>0</v>
          </cell>
          <cell r="AH839" t="e">
            <v>#VALUE!</v>
          </cell>
          <cell r="AI839">
            <v>0</v>
          </cell>
          <cell r="AJ839">
            <v>0</v>
          </cell>
          <cell r="AK839">
            <v>0</v>
          </cell>
          <cell r="AL839">
            <v>0</v>
          </cell>
          <cell r="AM839">
            <v>0</v>
          </cell>
          <cell r="AN839">
            <v>0</v>
          </cell>
          <cell r="AO839">
            <v>6</v>
          </cell>
          <cell r="AP839">
            <v>0</v>
          </cell>
          <cell r="AQ839">
            <v>0</v>
          </cell>
          <cell r="AR839">
            <v>0</v>
          </cell>
          <cell r="AS839">
            <v>0</v>
          </cell>
          <cell r="AT839">
            <v>0.18</v>
          </cell>
          <cell r="AU839">
            <v>3.18</v>
          </cell>
          <cell r="AV839">
            <v>35</v>
          </cell>
          <cell r="AW839">
            <v>0</v>
          </cell>
          <cell r="AX839">
            <v>0</v>
          </cell>
        </row>
        <row r="840">
          <cell r="F840">
            <v>2597</v>
          </cell>
          <cell r="G840" t="str">
            <v>51010001668514</v>
          </cell>
          <cell r="H840" t="str">
            <v>Trường Thực hành Sư phạm</v>
          </cell>
          <cell r="I840" t="str">
            <v>Tổ Tiểu học</v>
          </cell>
          <cell r="J840" t="str">
            <v>Nữ</v>
          </cell>
          <cell r="K840">
            <v>1997</v>
          </cell>
          <cell r="L840">
            <v>35592</v>
          </cell>
          <cell r="M840">
            <v>25</v>
          </cell>
          <cell r="N840" t="str">
            <v>Kinh</v>
          </cell>
          <cell r="O840">
            <v>43693</v>
          </cell>
          <cell r="P840">
            <v>43824</v>
          </cell>
          <cell r="Q840">
            <v>0</v>
          </cell>
          <cell r="R840" t="str">
            <v>BC</v>
          </cell>
          <cell r="S840">
            <v>0</v>
          </cell>
          <cell r="T840">
            <v>0</v>
          </cell>
          <cell r="U840">
            <v>0</v>
          </cell>
          <cell r="V840" t="str">
            <v>V.07.03.09</v>
          </cell>
          <cell r="W840" t="str">
            <v>Giáo viên tiểu học (hạng IV)</v>
          </cell>
          <cell r="X840">
            <v>0</v>
          </cell>
          <cell r="Y840">
            <v>0</v>
          </cell>
          <cell r="Z840">
            <v>0</v>
          </cell>
          <cell r="AA840">
            <v>4</v>
          </cell>
          <cell r="AB840">
            <v>0</v>
          </cell>
          <cell r="AC840">
            <v>1.86</v>
          </cell>
          <cell r="AD840">
            <v>2.06</v>
          </cell>
          <cell r="AE840" t="str">
            <v>1679/QĐ-ĐHV</v>
          </cell>
          <cell r="AF840">
            <v>44737</v>
          </cell>
          <cell r="AG840">
            <v>44743</v>
          </cell>
          <cell r="AH840" t="e">
            <v>#VALUE!</v>
          </cell>
          <cell r="AI840">
            <v>0</v>
          </cell>
          <cell r="AJ840">
            <v>0</v>
          </cell>
          <cell r="AK840">
            <v>0</v>
          </cell>
          <cell r="AL840">
            <v>0</v>
          </cell>
          <cell r="AM840">
            <v>0</v>
          </cell>
          <cell r="AN840">
            <v>0</v>
          </cell>
          <cell r="AO840">
            <v>0</v>
          </cell>
          <cell r="AP840">
            <v>0</v>
          </cell>
          <cell r="AQ840">
            <v>0</v>
          </cell>
          <cell r="AR840">
            <v>0</v>
          </cell>
          <cell r="AS840">
            <v>0</v>
          </cell>
          <cell r="AT840">
            <v>0</v>
          </cell>
          <cell r="AU840">
            <v>1.86</v>
          </cell>
          <cell r="AV840">
            <v>35</v>
          </cell>
          <cell r="AW840">
            <v>0</v>
          </cell>
          <cell r="AX840">
            <v>0</v>
          </cell>
        </row>
        <row r="841">
          <cell r="F841">
            <v>2569</v>
          </cell>
          <cell r="G841" t="str">
            <v>51010001429483</v>
          </cell>
          <cell r="H841" t="str">
            <v>Trường Thực hành Sư phạm</v>
          </cell>
          <cell r="I841" t="str">
            <v>Tổ Tiểu học</v>
          </cell>
          <cell r="J841" t="str">
            <v>Nữ</v>
          </cell>
          <cell r="K841">
            <v>1995</v>
          </cell>
          <cell r="L841">
            <v>34757</v>
          </cell>
          <cell r="M841">
            <v>27</v>
          </cell>
          <cell r="N841" t="str">
            <v>Kinh</v>
          </cell>
          <cell r="O841">
            <v>43328</v>
          </cell>
          <cell r="P841">
            <v>43966</v>
          </cell>
          <cell r="Q841" t="str">
            <v>Trường Đại học Vinh</v>
          </cell>
          <cell r="R841" t="str">
            <v>BC</v>
          </cell>
          <cell r="S841">
            <v>0</v>
          </cell>
          <cell r="T841">
            <v>0</v>
          </cell>
          <cell r="U841">
            <v>0</v>
          </cell>
          <cell r="V841" t="str">
            <v>V.07.03.09</v>
          </cell>
          <cell r="W841" t="str">
            <v>Giáo viên tiểu học (hạng IV)</v>
          </cell>
          <cell r="X841">
            <v>0</v>
          </cell>
          <cell r="Y841">
            <v>0</v>
          </cell>
          <cell r="Z841">
            <v>0</v>
          </cell>
          <cell r="AA841">
            <v>4</v>
          </cell>
          <cell r="AB841">
            <v>0</v>
          </cell>
          <cell r="AC841">
            <v>2.66</v>
          </cell>
          <cell r="AD841">
            <v>0</v>
          </cell>
          <cell r="AE841">
            <v>0</v>
          </cell>
          <cell r="AF841">
            <v>0</v>
          </cell>
          <cell r="AG841">
            <v>0</v>
          </cell>
          <cell r="AH841" t="e">
            <v>#VALUE!</v>
          </cell>
          <cell r="AI841">
            <v>0</v>
          </cell>
          <cell r="AJ841">
            <v>0</v>
          </cell>
          <cell r="AK841">
            <v>0</v>
          </cell>
          <cell r="AL841">
            <v>0</v>
          </cell>
          <cell r="AM841">
            <v>0</v>
          </cell>
          <cell r="AN841">
            <v>0</v>
          </cell>
          <cell r="AO841">
            <v>0</v>
          </cell>
          <cell r="AP841">
            <v>0</v>
          </cell>
          <cell r="AQ841">
            <v>0</v>
          </cell>
          <cell r="AR841">
            <v>0</v>
          </cell>
          <cell r="AS841">
            <v>0</v>
          </cell>
          <cell r="AT841">
            <v>0</v>
          </cell>
          <cell r="AU841">
            <v>2.66</v>
          </cell>
          <cell r="AV841">
            <v>35</v>
          </cell>
          <cell r="AW841">
            <v>0</v>
          </cell>
          <cell r="AX841">
            <v>0</v>
          </cell>
        </row>
        <row r="842">
          <cell r="F842">
            <v>2575</v>
          </cell>
          <cell r="G842" t="str">
            <v>51110000564883</v>
          </cell>
          <cell r="H842" t="str">
            <v>Trường Thực hành Sư phạm</v>
          </cell>
          <cell r="I842" t="str">
            <v>Tổ Tiểu học</v>
          </cell>
          <cell r="J842" t="str">
            <v>Nữ</v>
          </cell>
          <cell r="K842">
            <v>1974</v>
          </cell>
          <cell r="L842">
            <v>27113</v>
          </cell>
          <cell r="M842">
            <v>48</v>
          </cell>
          <cell r="N842" t="str">
            <v>Kinh</v>
          </cell>
          <cell r="O842">
            <v>43344</v>
          </cell>
          <cell r="P842">
            <v>0</v>
          </cell>
          <cell r="Q842">
            <v>0</v>
          </cell>
          <cell r="R842" t="str">
            <v>BC</v>
          </cell>
          <cell r="S842">
            <v>0</v>
          </cell>
          <cell r="T842">
            <v>0</v>
          </cell>
          <cell r="U842">
            <v>0</v>
          </cell>
          <cell r="V842" t="str">
            <v>V.07.03.07</v>
          </cell>
          <cell r="W842" t="str">
            <v>Giáo viên tiểu học (hạng II)</v>
          </cell>
          <cell r="X842">
            <v>0</v>
          </cell>
          <cell r="Y842">
            <v>0</v>
          </cell>
          <cell r="Z842">
            <v>0</v>
          </cell>
          <cell r="AA842">
            <v>4</v>
          </cell>
          <cell r="AB842">
            <v>0</v>
          </cell>
          <cell r="AC842">
            <v>4.9800000000000004</v>
          </cell>
          <cell r="AD842">
            <v>0</v>
          </cell>
          <cell r="AE842">
            <v>0</v>
          </cell>
          <cell r="AF842">
            <v>0</v>
          </cell>
          <cell r="AG842">
            <v>0</v>
          </cell>
          <cell r="AH842" t="e">
            <v>#VALUE!</v>
          </cell>
          <cell r="AI842">
            <v>5</v>
          </cell>
          <cell r="AJ842">
            <v>0</v>
          </cell>
          <cell r="AK842">
            <v>0</v>
          </cell>
          <cell r="AL842">
            <v>0</v>
          </cell>
          <cell r="AM842">
            <v>0</v>
          </cell>
          <cell r="AN842">
            <v>0.24900000000000003</v>
          </cell>
          <cell r="AO842">
            <v>27</v>
          </cell>
          <cell r="AP842">
            <v>0</v>
          </cell>
          <cell r="AQ842">
            <v>0</v>
          </cell>
          <cell r="AR842">
            <v>0</v>
          </cell>
          <cell r="AS842">
            <v>0</v>
          </cell>
          <cell r="AT842">
            <v>1.4118299999999999</v>
          </cell>
          <cell r="AU842">
            <v>6.6408300000000002</v>
          </cell>
          <cell r="AV842">
            <v>35</v>
          </cell>
          <cell r="AW842">
            <v>0</v>
          </cell>
          <cell r="AX842">
            <v>0</v>
          </cell>
        </row>
        <row r="843">
          <cell r="F843">
            <v>2351</v>
          </cell>
          <cell r="G843" t="str">
            <v>51010000579066</v>
          </cell>
          <cell r="H843" t="str">
            <v>Trường Thực hành sư phạm</v>
          </cell>
          <cell r="I843" t="str">
            <v>Tổ Tiểu học</v>
          </cell>
          <cell r="J843" t="str">
            <v>Nữ</v>
          </cell>
          <cell r="K843">
            <v>1977</v>
          </cell>
          <cell r="L843">
            <v>28389</v>
          </cell>
          <cell r="M843">
            <v>45</v>
          </cell>
          <cell r="N843" t="str">
            <v>Kinh</v>
          </cell>
          <cell r="O843">
            <v>0</v>
          </cell>
          <cell r="P843">
            <v>0</v>
          </cell>
          <cell r="Q843">
            <v>0</v>
          </cell>
          <cell r="R843" t="str">
            <v>BC</v>
          </cell>
          <cell r="S843">
            <v>0</v>
          </cell>
          <cell r="T843">
            <v>0</v>
          </cell>
          <cell r="U843">
            <v>0</v>
          </cell>
          <cell r="V843" t="str">
            <v>V.07.03.07</v>
          </cell>
          <cell r="W843" t="str">
            <v>Giáo viên tiểu học (hạng II)</v>
          </cell>
          <cell r="X843">
            <v>0</v>
          </cell>
          <cell r="Y843">
            <v>0</v>
          </cell>
          <cell r="Z843">
            <v>0</v>
          </cell>
          <cell r="AA843">
            <v>4</v>
          </cell>
          <cell r="AB843">
            <v>0</v>
          </cell>
          <cell r="AC843">
            <v>3.99</v>
          </cell>
          <cell r="AD843">
            <v>0</v>
          </cell>
          <cell r="AE843">
            <v>0</v>
          </cell>
          <cell r="AF843">
            <v>0</v>
          </cell>
          <cell r="AG843">
            <v>0</v>
          </cell>
          <cell r="AH843" t="e">
            <v>#VALUE!</v>
          </cell>
          <cell r="AI843">
            <v>0</v>
          </cell>
          <cell r="AJ843">
            <v>0</v>
          </cell>
          <cell r="AK843">
            <v>0</v>
          </cell>
          <cell r="AL843">
            <v>0</v>
          </cell>
          <cell r="AM843">
            <v>0</v>
          </cell>
          <cell r="AN843">
            <v>0</v>
          </cell>
          <cell r="AO843">
            <v>19</v>
          </cell>
          <cell r="AP843">
            <v>0</v>
          </cell>
          <cell r="AQ843">
            <v>0</v>
          </cell>
          <cell r="AR843">
            <v>0</v>
          </cell>
          <cell r="AS843">
            <v>0</v>
          </cell>
          <cell r="AT843">
            <v>0.7581</v>
          </cell>
          <cell r="AU843">
            <v>4.7481</v>
          </cell>
          <cell r="AV843">
            <v>35</v>
          </cell>
          <cell r="AW843">
            <v>0</v>
          </cell>
          <cell r="AX843">
            <v>0</v>
          </cell>
        </row>
        <row r="844">
          <cell r="F844">
            <v>2391</v>
          </cell>
          <cell r="G844" t="str">
            <v>51010000712986</v>
          </cell>
          <cell r="H844" t="str">
            <v>Trường Thực hành sư phạm</v>
          </cell>
          <cell r="I844" t="str">
            <v>Tổ Tiểu học</v>
          </cell>
          <cell r="J844" t="str">
            <v>Nữ</v>
          </cell>
          <cell r="K844">
            <v>1989</v>
          </cell>
          <cell r="L844">
            <v>32528</v>
          </cell>
          <cell r="M844">
            <v>33</v>
          </cell>
          <cell r="N844" t="str">
            <v>Kinh</v>
          </cell>
          <cell r="O844">
            <v>42248</v>
          </cell>
          <cell r="P844">
            <v>0</v>
          </cell>
          <cell r="Q844">
            <v>0</v>
          </cell>
          <cell r="R844" t="str">
            <v>BC</v>
          </cell>
          <cell r="S844">
            <v>0</v>
          </cell>
          <cell r="T844">
            <v>0</v>
          </cell>
          <cell r="U844">
            <v>0</v>
          </cell>
          <cell r="V844" t="str">
            <v>V.07.03.07</v>
          </cell>
          <cell r="W844" t="str">
            <v>Giáo viên tiểu học (hạng II)</v>
          </cell>
          <cell r="X844">
            <v>0</v>
          </cell>
          <cell r="Y844">
            <v>0</v>
          </cell>
          <cell r="Z844">
            <v>0</v>
          </cell>
          <cell r="AA844">
            <v>4</v>
          </cell>
          <cell r="AB844">
            <v>0</v>
          </cell>
          <cell r="AC844">
            <v>3.33</v>
          </cell>
          <cell r="AD844">
            <v>0</v>
          </cell>
          <cell r="AE844">
            <v>0</v>
          </cell>
          <cell r="AF844">
            <v>0</v>
          </cell>
          <cell r="AG844">
            <v>0</v>
          </cell>
          <cell r="AH844" t="e">
            <v>#VALUE!</v>
          </cell>
          <cell r="AI844">
            <v>0</v>
          </cell>
          <cell r="AJ844">
            <v>0</v>
          </cell>
          <cell r="AK844">
            <v>0</v>
          </cell>
          <cell r="AL844">
            <v>0</v>
          </cell>
          <cell r="AM844">
            <v>0</v>
          </cell>
          <cell r="AN844">
            <v>0</v>
          </cell>
          <cell r="AO844">
            <v>9</v>
          </cell>
          <cell r="AP844">
            <v>0</v>
          </cell>
          <cell r="AQ844">
            <v>0</v>
          </cell>
          <cell r="AR844">
            <v>0</v>
          </cell>
          <cell r="AS844">
            <v>0</v>
          </cell>
          <cell r="AT844">
            <v>0.29969999999999997</v>
          </cell>
          <cell r="AU844">
            <v>3.6297000000000001</v>
          </cell>
          <cell r="AV844">
            <v>35</v>
          </cell>
          <cell r="AW844">
            <v>0</v>
          </cell>
          <cell r="AX844">
            <v>0</v>
          </cell>
        </row>
        <row r="845">
          <cell r="F845">
            <v>2524</v>
          </cell>
          <cell r="G845" t="str">
            <v>51010002329461</v>
          </cell>
          <cell r="H845" t="str">
            <v>Trường Thực hành Sư phạm</v>
          </cell>
          <cell r="I845" t="str">
            <v>Tổ Tiểu học</v>
          </cell>
          <cell r="J845" t="str">
            <v>Nữ</v>
          </cell>
          <cell r="K845">
            <v>1993</v>
          </cell>
          <cell r="L845">
            <v>34082</v>
          </cell>
          <cell r="M845">
            <v>29</v>
          </cell>
          <cell r="N845" t="str">
            <v>Kinh</v>
          </cell>
          <cell r="O845">
            <v>42948</v>
          </cell>
          <cell r="P845">
            <v>0</v>
          </cell>
          <cell r="Q845">
            <v>0</v>
          </cell>
          <cell r="R845" t="str">
            <v>BC</v>
          </cell>
          <cell r="S845">
            <v>0</v>
          </cell>
          <cell r="T845">
            <v>0</v>
          </cell>
          <cell r="U845">
            <v>0</v>
          </cell>
          <cell r="V845" t="str">
            <v>V.07.03.07</v>
          </cell>
          <cell r="W845" t="str">
            <v>Giáo viên tiểu học (hạng II)</v>
          </cell>
          <cell r="X845">
            <v>0</v>
          </cell>
          <cell r="Y845">
            <v>0</v>
          </cell>
          <cell r="Z845">
            <v>0</v>
          </cell>
          <cell r="AA845">
            <v>4</v>
          </cell>
          <cell r="AB845">
            <v>0</v>
          </cell>
          <cell r="AC845">
            <v>2.67</v>
          </cell>
          <cell r="AD845">
            <v>0</v>
          </cell>
          <cell r="AE845">
            <v>0</v>
          </cell>
          <cell r="AF845">
            <v>0</v>
          </cell>
          <cell r="AG845">
            <v>0</v>
          </cell>
          <cell r="AH845" t="e">
            <v>#VALUE!</v>
          </cell>
          <cell r="AI845">
            <v>0</v>
          </cell>
          <cell r="AJ845">
            <v>0</v>
          </cell>
          <cell r="AK845">
            <v>0</v>
          </cell>
          <cell r="AL845">
            <v>0</v>
          </cell>
          <cell r="AM845">
            <v>0</v>
          </cell>
          <cell r="AN845">
            <v>0</v>
          </cell>
          <cell r="AO845">
            <v>5</v>
          </cell>
          <cell r="AP845">
            <v>0</v>
          </cell>
          <cell r="AQ845">
            <v>0</v>
          </cell>
          <cell r="AR845">
            <v>0</v>
          </cell>
          <cell r="AS845">
            <v>0</v>
          </cell>
          <cell r="AT845">
            <v>0.13350000000000001</v>
          </cell>
          <cell r="AU845">
            <v>2.8035000000000001</v>
          </cell>
          <cell r="AV845">
            <v>35</v>
          </cell>
          <cell r="AW845">
            <v>0</v>
          </cell>
          <cell r="AX845">
            <v>0</v>
          </cell>
        </row>
        <row r="846">
          <cell r="F846">
            <v>2611</v>
          </cell>
          <cell r="G846" t="str">
            <v>51010000880917</v>
          </cell>
          <cell r="H846" t="str">
            <v>Trường Thực hành Sư phạm</v>
          </cell>
          <cell r="I846" t="str">
            <v>Tổ Tự nhiên</v>
          </cell>
          <cell r="J846" t="str">
            <v>Nữ</v>
          </cell>
          <cell r="K846">
            <v>1985</v>
          </cell>
          <cell r="L846">
            <v>31306</v>
          </cell>
          <cell r="M846">
            <v>37</v>
          </cell>
          <cell r="N846" t="str">
            <v>Kinh</v>
          </cell>
          <cell r="O846">
            <v>43824</v>
          </cell>
          <cell r="P846">
            <v>43824</v>
          </cell>
          <cell r="Q846">
            <v>0</v>
          </cell>
          <cell r="R846" t="str">
            <v>BC</v>
          </cell>
          <cell r="S846">
            <v>0</v>
          </cell>
          <cell r="T846">
            <v>0</v>
          </cell>
          <cell r="U846">
            <v>0</v>
          </cell>
          <cell r="V846" t="str">
            <v>V.07.04.12</v>
          </cell>
          <cell r="W846" t="str">
            <v>Giáo viên THCS (hạng III)</v>
          </cell>
          <cell r="X846">
            <v>0</v>
          </cell>
          <cell r="Y846">
            <v>0</v>
          </cell>
          <cell r="Z846">
            <v>0</v>
          </cell>
          <cell r="AA846">
            <v>4</v>
          </cell>
          <cell r="AB846">
            <v>0</v>
          </cell>
          <cell r="AC846">
            <v>2.41</v>
          </cell>
          <cell r="AD846">
            <v>0</v>
          </cell>
          <cell r="AE846">
            <v>0</v>
          </cell>
          <cell r="AF846">
            <v>0</v>
          </cell>
          <cell r="AG846">
            <v>0</v>
          </cell>
          <cell r="AH846" t="e">
            <v>#VALUE!</v>
          </cell>
          <cell r="AI846">
            <v>0</v>
          </cell>
          <cell r="AJ846">
            <v>0</v>
          </cell>
          <cell r="AK846">
            <v>0</v>
          </cell>
          <cell r="AL846">
            <v>0</v>
          </cell>
          <cell r="AM846">
            <v>0</v>
          </cell>
          <cell r="AN846">
            <v>0</v>
          </cell>
          <cell r="AO846">
            <v>0</v>
          </cell>
          <cell r="AP846">
            <v>0</v>
          </cell>
          <cell r="AQ846">
            <v>0</v>
          </cell>
          <cell r="AR846">
            <v>0</v>
          </cell>
          <cell r="AS846">
            <v>0</v>
          </cell>
          <cell r="AT846">
            <v>0</v>
          </cell>
          <cell r="AU846">
            <v>2.41</v>
          </cell>
          <cell r="AV846">
            <v>30</v>
          </cell>
          <cell r="AW846">
            <v>0</v>
          </cell>
          <cell r="AX846">
            <v>0</v>
          </cell>
        </row>
        <row r="847">
          <cell r="F847">
            <v>2394</v>
          </cell>
          <cell r="G847" t="str">
            <v>51010000712755</v>
          </cell>
          <cell r="H847" t="str">
            <v>Trường Thực hành sư phạm</v>
          </cell>
          <cell r="I847" t="str">
            <v>Tổ Tự nhiên</v>
          </cell>
          <cell r="J847" t="str">
            <v>Nữ</v>
          </cell>
          <cell r="K847">
            <v>1976</v>
          </cell>
          <cell r="L847">
            <v>27937</v>
          </cell>
          <cell r="M847">
            <v>46</v>
          </cell>
          <cell r="N847" t="str">
            <v>Kinh</v>
          </cell>
          <cell r="O847">
            <v>42248</v>
          </cell>
          <cell r="P847">
            <v>0</v>
          </cell>
          <cell r="Q847">
            <v>0</v>
          </cell>
          <cell r="R847" t="str">
            <v>BC</v>
          </cell>
          <cell r="S847">
            <v>0</v>
          </cell>
          <cell r="T847">
            <v>0</v>
          </cell>
          <cell r="U847">
            <v>0</v>
          </cell>
          <cell r="V847" t="str">
            <v>V.07.04.11</v>
          </cell>
          <cell r="W847" t="str">
            <v>Giáo viên THCS (hạng II)</v>
          </cell>
          <cell r="X847">
            <v>0</v>
          </cell>
          <cell r="Y847" t="str">
            <v>Tổ Trưởng chuyên môn, Chủ nhiệm lớp</v>
          </cell>
          <cell r="Z847">
            <v>0</v>
          </cell>
          <cell r="AA847">
            <v>4.5</v>
          </cell>
          <cell r="AB847">
            <v>0.2</v>
          </cell>
          <cell r="AC847">
            <v>4.6500000000000004</v>
          </cell>
          <cell r="AD847">
            <v>0</v>
          </cell>
          <cell r="AE847">
            <v>0</v>
          </cell>
          <cell r="AF847">
            <v>0</v>
          </cell>
          <cell r="AG847">
            <v>0</v>
          </cell>
          <cell r="AH847" t="e">
            <v>#VALUE!</v>
          </cell>
          <cell r="AI847">
            <v>0</v>
          </cell>
          <cell r="AJ847">
            <v>0</v>
          </cell>
          <cell r="AK847">
            <v>0</v>
          </cell>
          <cell r="AL847">
            <v>0</v>
          </cell>
          <cell r="AM847">
            <v>0</v>
          </cell>
          <cell r="AN847">
            <v>0</v>
          </cell>
          <cell r="AO847">
            <v>22</v>
          </cell>
          <cell r="AP847">
            <v>0</v>
          </cell>
          <cell r="AQ847">
            <v>0</v>
          </cell>
          <cell r="AR847">
            <v>0</v>
          </cell>
          <cell r="AS847">
            <v>0</v>
          </cell>
          <cell r="AT847">
            <v>1.0670000000000002</v>
          </cell>
          <cell r="AU847">
            <v>5.9170000000000007</v>
          </cell>
          <cell r="AV847">
            <v>30</v>
          </cell>
          <cell r="AW847">
            <v>0</v>
          </cell>
          <cell r="AX847">
            <v>0</v>
          </cell>
        </row>
        <row r="848">
          <cell r="F848">
            <v>2605</v>
          </cell>
          <cell r="G848" t="str">
            <v>51010001684088</v>
          </cell>
          <cell r="H848" t="str">
            <v>Trường Thực hành Sư phạm</v>
          </cell>
          <cell r="I848" t="str">
            <v>Tổ Tự nhiên</v>
          </cell>
          <cell r="J848" t="str">
            <v>nam</v>
          </cell>
          <cell r="K848">
            <v>1997</v>
          </cell>
          <cell r="L848">
            <v>35488</v>
          </cell>
          <cell r="M848">
            <v>25</v>
          </cell>
          <cell r="N848" t="str">
            <v>Kinh</v>
          </cell>
          <cell r="O848">
            <v>43709</v>
          </cell>
          <cell r="P848">
            <v>43966</v>
          </cell>
          <cell r="Q848" t="str">
            <v>Trường Đại học Vinh</v>
          </cell>
          <cell r="R848" t="str">
            <v>BC</v>
          </cell>
          <cell r="S848">
            <v>0</v>
          </cell>
          <cell r="T848">
            <v>0</v>
          </cell>
          <cell r="U848">
            <v>0</v>
          </cell>
          <cell r="V848" t="str">
            <v>V.07.04.12</v>
          </cell>
          <cell r="W848" t="str">
            <v>Giáo viên THCS (hạng III)</v>
          </cell>
          <cell r="X848">
            <v>0</v>
          </cell>
          <cell r="Y848">
            <v>0</v>
          </cell>
          <cell r="Z848">
            <v>0</v>
          </cell>
          <cell r="AA848">
            <v>4</v>
          </cell>
          <cell r="AB848">
            <v>0</v>
          </cell>
          <cell r="AC848">
            <v>2.1</v>
          </cell>
          <cell r="AD848">
            <v>0</v>
          </cell>
          <cell r="AE848">
            <v>0</v>
          </cell>
          <cell r="AF848">
            <v>0</v>
          </cell>
          <cell r="AG848">
            <v>0</v>
          </cell>
          <cell r="AH848" t="e">
            <v>#VALUE!</v>
          </cell>
          <cell r="AI848">
            <v>0</v>
          </cell>
          <cell r="AJ848">
            <v>0</v>
          </cell>
          <cell r="AK848">
            <v>0</v>
          </cell>
          <cell r="AL848">
            <v>0</v>
          </cell>
          <cell r="AM848">
            <v>0</v>
          </cell>
          <cell r="AN848">
            <v>0</v>
          </cell>
          <cell r="AO848">
            <v>0</v>
          </cell>
          <cell r="AP848">
            <v>0</v>
          </cell>
          <cell r="AQ848">
            <v>0</v>
          </cell>
          <cell r="AR848">
            <v>0</v>
          </cell>
          <cell r="AS848">
            <v>0</v>
          </cell>
          <cell r="AT848">
            <v>0</v>
          </cell>
          <cell r="AU848">
            <v>2.1</v>
          </cell>
          <cell r="AV848">
            <v>30</v>
          </cell>
          <cell r="AW848">
            <v>0</v>
          </cell>
          <cell r="AX848">
            <v>0</v>
          </cell>
        </row>
        <row r="849">
          <cell r="F849">
            <v>2463</v>
          </cell>
          <cell r="G849" t="str">
            <v>51010000818440</v>
          </cell>
          <cell r="H849" t="str">
            <v>Trường Thực hành sư phạm</v>
          </cell>
          <cell r="I849" t="str">
            <v>Tổ Tự nhiên</v>
          </cell>
          <cell r="J849" t="str">
            <v>Nam</v>
          </cell>
          <cell r="K849">
            <v>1988</v>
          </cell>
          <cell r="L849">
            <v>32460</v>
          </cell>
          <cell r="M849">
            <v>34</v>
          </cell>
          <cell r="N849" t="str">
            <v>Kinh</v>
          </cell>
          <cell r="O849">
            <v>42494</v>
          </cell>
          <cell r="P849">
            <v>43824</v>
          </cell>
          <cell r="Q849" t="str">
            <v>Trường Đại học Vinh</v>
          </cell>
          <cell r="R849" t="str">
            <v>BC</v>
          </cell>
          <cell r="S849">
            <v>0</v>
          </cell>
          <cell r="T849">
            <v>0</v>
          </cell>
          <cell r="U849">
            <v>0</v>
          </cell>
          <cell r="V849" t="str">
            <v>V.07.04.12</v>
          </cell>
          <cell r="W849" t="str">
            <v>Giáo viên THCS (hạng III)</v>
          </cell>
          <cell r="X849">
            <v>0</v>
          </cell>
          <cell r="Y849">
            <v>0</v>
          </cell>
          <cell r="Z849">
            <v>0</v>
          </cell>
          <cell r="AA849">
            <v>4</v>
          </cell>
          <cell r="AB849">
            <v>0</v>
          </cell>
          <cell r="AC849">
            <v>2.72</v>
          </cell>
          <cell r="AD849">
            <v>0</v>
          </cell>
          <cell r="AE849">
            <v>0</v>
          </cell>
          <cell r="AF849">
            <v>0</v>
          </cell>
          <cell r="AG849">
            <v>0</v>
          </cell>
          <cell r="AH849" t="e">
            <v>#VALUE!</v>
          </cell>
          <cell r="AI849">
            <v>0</v>
          </cell>
          <cell r="AJ849">
            <v>0</v>
          </cell>
          <cell r="AK849">
            <v>0</v>
          </cell>
          <cell r="AL849">
            <v>0</v>
          </cell>
          <cell r="AM849">
            <v>0</v>
          </cell>
          <cell r="AN849">
            <v>0</v>
          </cell>
          <cell r="AO849">
            <v>0</v>
          </cell>
          <cell r="AP849">
            <v>5</v>
          </cell>
          <cell r="AQ849" t="str">
            <v>1678/QĐ-ĐHV</v>
          </cell>
          <cell r="AR849">
            <v>44685</v>
          </cell>
          <cell r="AS849">
            <v>44682</v>
          </cell>
          <cell r="AT849">
            <v>0</v>
          </cell>
          <cell r="AU849">
            <v>2.72</v>
          </cell>
          <cell r="AV849">
            <v>30</v>
          </cell>
          <cell r="AW849">
            <v>0</v>
          </cell>
          <cell r="AX849">
            <v>0</v>
          </cell>
        </row>
        <row r="850">
          <cell r="F850">
            <v>2377</v>
          </cell>
          <cell r="G850" t="str">
            <v>51010000704044</v>
          </cell>
          <cell r="H850" t="str">
            <v>Trường Thực hành sư phạm</v>
          </cell>
          <cell r="I850" t="str">
            <v>Tổ Tự nhiên</v>
          </cell>
          <cell r="J850" t="str">
            <v>Nữ</v>
          </cell>
          <cell r="K850">
            <v>1991</v>
          </cell>
          <cell r="L850">
            <v>33349</v>
          </cell>
          <cell r="M850">
            <v>31</v>
          </cell>
          <cell r="N850" t="str">
            <v>Kinh</v>
          </cell>
          <cell r="O850">
            <v>42228</v>
          </cell>
          <cell r="P850">
            <v>43283</v>
          </cell>
          <cell r="Q850" t="str">
            <v>Trường Đại học Vinh</v>
          </cell>
          <cell r="R850" t="str">
            <v>BC</v>
          </cell>
          <cell r="S850">
            <v>0</v>
          </cell>
          <cell r="T850">
            <v>0</v>
          </cell>
          <cell r="U850">
            <v>0</v>
          </cell>
          <cell r="V850" t="str">
            <v>V.07.04.11</v>
          </cell>
          <cell r="W850" t="str">
            <v>Giáo viên THCS (hạng II)</v>
          </cell>
          <cell r="X850">
            <v>0</v>
          </cell>
          <cell r="Y850" t="str">
            <v>Chủ nhiệm lớp</v>
          </cell>
          <cell r="Z850">
            <v>0</v>
          </cell>
          <cell r="AA850">
            <v>4</v>
          </cell>
          <cell r="AB850">
            <v>0</v>
          </cell>
          <cell r="AC850">
            <v>3</v>
          </cell>
          <cell r="AD850">
            <v>0</v>
          </cell>
          <cell r="AE850">
            <v>0</v>
          </cell>
          <cell r="AF850">
            <v>0</v>
          </cell>
          <cell r="AG850">
            <v>0</v>
          </cell>
          <cell r="AH850" t="e">
            <v>#VALUE!</v>
          </cell>
          <cell r="AI850">
            <v>0</v>
          </cell>
          <cell r="AJ850">
            <v>0</v>
          </cell>
          <cell r="AK850">
            <v>0</v>
          </cell>
          <cell r="AL850">
            <v>0</v>
          </cell>
          <cell r="AM850">
            <v>0</v>
          </cell>
          <cell r="AN850">
            <v>0</v>
          </cell>
          <cell r="AO850">
            <v>5</v>
          </cell>
          <cell r="AP850">
            <v>0</v>
          </cell>
          <cell r="AQ850">
            <v>0</v>
          </cell>
          <cell r="AR850">
            <v>0</v>
          </cell>
          <cell r="AS850">
            <v>0</v>
          </cell>
          <cell r="AT850">
            <v>0.15</v>
          </cell>
          <cell r="AU850">
            <v>3.15</v>
          </cell>
          <cell r="AV850">
            <v>30</v>
          </cell>
          <cell r="AW850">
            <v>0</v>
          </cell>
          <cell r="AX850">
            <v>0</v>
          </cell>
        </row>
        <row r="851">
          <cell r="F851">
            <v>1111</v>
          </cell>
          <cell r="G851" t="str">
            <v>51010000024186</v>
          </cell>
          <cell r="H851" t="str">
            <v>Trường Thực hành sư phạm</v>
          </cell>
          <cell r="I851" t="str">
            <v>Tổ Tự nhiên</v>
          </cell>
          <cell r="J851" t="str">
            <v>Nam</v>
          </cell>
          <cell r="K851">
            <v>1973</v>
          </cell>
          <cell r="L851">
            <v>26816</v>
          </cell>
          <cell r="M851">
            <v>49</v>
          </cell>
          <cell r="N851" t="str">
            <v>Kinh</v>
          </cell>
          <cell r="O851">
            <v>36557</v>
          </cell>
          <cell r="P851">
            <v>36557</v>
          </cell>
          <cell r="Q851" t="str">
            <v>Trường Đại học Sư phạm Vinh</v>
          </cell>
          <cell r="R851" t="str">
            <v>BC</v>
          </cell>
          <cell r="S851">
            <v>0</v>
          </cell>
          <cell r="T851">
            <v>0</v>
          </cell>
          <cell r="U851">
            <v>0</v>
          </cell>
          <cell r="V851" t="str">
            <v>V.07.01.02</v>
          </cell>
          <cell r="W851" t="str">
            <v>Giảng viên chính (hạng II)</v>
          </cell>
          <cell r="X851" t="str">
            <v>Hiệu trưởng trường trực thuộc</v>
          </cell>
          <cell r="Y851">
            <v>0</v>
          </cell>
          <cell r="Z851" t="str">
            <v>Bí thư CB</v>
          </cell>
          <cell r="AA851">
            <v>7.5</v>
          </cell>
          <cell r="AB851">
            <v>0.55000000000000004</v>
          </cell>
          <cell r="AC851">
            <v>4.74</v>
          </cell>
          <cell r="AD851">
            <v>0</v>
          </cell>
          <cell r="AE851">
            <v>0</v>
          </cell>
          <cell r="AF851">
            <v>0</v>
          </cell>
          <cell r="AG851">
            <v>0</v>
          </cell>
          <cell r="AH851" t="e">
            <v>#VALUE!</v>
          </cell>
          <cell r="AI851">
            <v>0</v>
          </cell>
          <cell r="AJ851">
            <v>0</v>
          </cell>
          <cell r="AK851">
            <v>0</v>
          </cell>
          <cell r="AL851">
            <v>0</v>
          </cell>
          <cell r="AM851">
            <v>0</v>
          </cell>
          <cell r="AN851">
            <v>0</v>
          </cell>
          <cell r="AO851">
            <v>24</v>
          </cell>
          <cell r="AP851">
            <v>0</v>
          </cell>
          <cell r="AQ851">
            <v>0</v>
          </cell>
          <cell r="AR851">
            <v>0</v>
          </cell>
          <cell r="AS851">
            <v>0</v>
          </cell>
          <cell r="AT851">
            <v>1.2696000000000001</v>
          </cell>
          <cell r="AU851">
            <v>6.5595999999999997</v>
          </cell>
          <cell r="AV851">
            <v>40</v>
          </cell>
          <cell r="AW851">
            <v>0</v>
          </cell>
          <cell r="AX851">
            <v>0</v>
          </cell>
        </row>
        <row r="852">
          <cell r="F852">
            <v>1923</v>
          </cell>
          <cell r="G852" t="str">
            <v>51010000191239</v>
          </cell>
          <cell r="H852" t="str">
            <v>Trường Thực hành Sư phạm</v>
          </cell>
          <cell r="I852" t="str">
            <v>Tổ Tự nhiên</v>
          </cell>
          <cell r="J852" t="str">
            <v>Nam</v>
          </cell>
          <cell r="K852">
            <v>1976</v>
          </cell>
          <cell r="L852">
            <v>27966</v>
          </cell>
          <cell r="M852">
            <v>46</v>
          </cell>
          <cell r="N852" t="str">
            <v>Kinh</v>
          </cell>
          <cell r="O852">
            <v>36774</v>
          </cell>
          <cell r="P852">
            <v>37391</v>
          </cell>
          <cell r="Q852" t="str">
            <v>Trường Đại học Vinh</v>
          </cell>
          <cell r="R852" t="str">
            <v>BC</v>
          </cell>
          <cell r="S852">
            <v>0</v>
          </cell>
          <cell r="T852">
            <v>0</v>
          </cell>
          <cell r="U852">
            <v>0</v>
          </cell>
          <cell r="V852" t="str">
            <v>V.07.04.11</v>
          </cell>
          <cell r="W852" t="str">
            <v>Giáo viên THCS (hạng II)</v>
          </cell>
          <cell r="X852">
            <v>0</v>
          </cell>
          <cell r="Y852">
            <v>0</v>
          </cell>
          <cell r="Z852">
            <v>0</v>
          </cell>
          <cell r="AA852">
            <v>4</v>
          </cell>
          <cell r="AB852">
            <v>0</v>
          </cell>
          <cell r="AC852">
            <v>4.32</v>
          </cell>
          <cell r="AD852">
            <v>0</v>
          </cell>
          <cell r="AE852">
            <v>0</v>
          </cell>
          <cell r="AF852">
            <v>0</v>
          </cell>
          <cell r="AG852">
            <v>0</v>
          </cell>
          <cell r="AH852" t="e">
            <v>#VALUE!</v>
          </cell>
          <cell r="AI852">
            <v>0</v>
          </cell>
          <cell r="AJ852">
            <v>0</v>
          </cell>
          <cell r="AK852">
            <v>0</v>
          </cell>
          <cell r="AL852">
            <v>0</v>
          </cell>
          <cell r="AM852">
            <v>0</v>
          </cell>
          <cell r="AN852">
            <v>0</v>
          </cell>
          <cell r="AO852">
            <v>20</v>
          </cell>
          <cell r="AP852">
            <v>0</v>
          </cell>
          <cell r="AQ852">
            <v>0</v>
          </cell>
          <cell r="AR852">
            <v>0</v>
          </cell>
          <cell r="AS852">
            <v>0</v>
          </cell>
          <cell r="AT852">
            <v>0.8640000000000001</v>
          </cell>
          <cell r="AU852">
            <v>5.1840000000000002</v>
          </cell>
          <cell r="AV852">
            <v>30</v>
          </cell>
          <cell r="AW852">
            <v>0</v>
          </cell>
          <cell r="AX852">
            <v>0</v>
          </cell>
        </row>
        <row r="853">
          <cell r="F853">
            <v>2520</v>
          </cell>
          <cell r="G853" t="str">
            <v>51010002329452</v>
          </cell>
          <cell r="H853" t="str">
            <v>Trường Thực hành Sư phạm</v>
          </cell>
          <cell r="I853" t="str">
            <v>Tổ Xã hội</v>
          </cell>
          <cell r="J853" t="str">
            <v>Nữ</v>
          </cell>
          <cell r="K853">
            <v>1990</v>
          </cell>
          <cell r="L853">
            <v>33134</v>
          </cell>
          <cell r="M853">
            <v>32</v>
          </cell>
          <cell r="N853" t="str">
            <v>Kinh</v>
          </cell>
          <cell r="O853">
            <v>42979</v>
          </cell>
          <cell r="P853">
            <v>43966</v>
          </cell>
          <cell r="Q853" t="str">
            <v>Trường Đại học Vinh</v>
          </cell>
          <cell r="R853" t="str">
            <v>BC</v>
          </cell>
          <cell r="S853">
            <v>0</v>
          </cell>
          <cell r="T853">
            <v>0</v>
          </cell>
          <cell r="U853">
            <v>0</v>
          </cell>
          <cell r="V853" t="str">
            <v>V.07.04.12</v>
          </cell>
          <cell r="W853" t="str">
            <v>Giáo viên THCS (hạng III)</v>
          </cell>
          <cell r="X853">
            <v>0</v>
          </cell>
          <cell r="Y853" t="str">
            <v>Chủ nhiệm lớp</v>
          </cell>
          <cell r="Z853">
            <v>0</v>
          </cell>
          <cell r="AA853">
            <v>4</v>
          </cell>
          <cell r="AB853">
            <v>0</v>
          </cell>
          <cell r="AC853">
            <v>2.72</v>
          </cell>
          <cell r="AD853">
            <v>0</v>
          </cell>
          <cell r="AE853">
            <v>0</v>
          </cell>
          <cell r="AF853">
            <v>0</v>
          </cell>
          <cell r="AG853">
            <v>0</v>
          </cell>
          <cell r="AH853" t="e">
            <v>#VALUE!</v>
          </cell>
          <cell r="AI853">
            <v>0</v>
          </cell>
          <cell r="AJ853">
            <v>0</v>
          </cell>
          <cell r="AK853">
            <v>0</v>
          </cell>
          <cell r="AL853">
            <v>0</v>
          </cell>
          <cell r="AM853">
            <v>0</v>
          </cell>
          <cell r="AN853">
            <v>0</v>
          </cell>
          <cell r="AO853">
            <v>0</v>
          </cell>
          <cell r="AP853">
            <v>0</v>
          </cell>
          <cell r="AQ853">
            <v>0</v>
          </cell>
          <cell r="AR853">
            <v>0</v>
          </cell>
          <cell r="AS853">
            <v>0</v>
          </cell>
          <cell r="AT853">
            <v>0</v>
          </cell>
          <cell r="AU853">
            <v>2.72</v>
          </cell>
          <cell r="AV853">
            <v>30</v>
          </cell>
          <cell r="AW853">
            <v>0</v>
          </cell>
          <cell r="AX853">
            <v>0</v>
          </cell>
        </row>
        <row r="854">
          <cell r="F854">
            <v>2679</v>
          </cell>
          <cell r="G854" t="str">
            <v>51810000779507</v>
          </cell>
          <cell r="H854" t="str">
            <v>Trường Thực hành Sư phạm</v>
          </cell>
          <cell r="I854" t="str">
            <v>Tổ Xã hội</v>
          </cell>
          <cell r="J854" t="str">
            <v>Nữ</v>
          </cell>
          <cell r="K854">
            <v>1980</v>
          </cell>
          <cell r="L854">
            <v>29226</v>
          </cell>
          <cell r="M854">
            <v>42</v>
          </cell>
          <cell r="N854" t="str">
            <v>Kinh</v>
          </cell>
          <cell r="O854">
            <v>44414</v>
          </cell>
          <cell r="P854">
            <v>0</v>
          </cell>
          <cell r="Q854">
            <v>0</v>
          </cell>
          <cell r="R854" t="str">
            <v>BC</v>
          </cell>
          <cell r="S854">
            <v>0</v>
          </cell>
          <cell r="T854">
            <v>0</v>
          </cell>
          <cell r="U854">
            <v>0</v>
          </cell>
          <cell r="V854" t="str">
            <v>V.07.04.32</v>
          </cell>
          <cell r="W854" t="str">
            <v>Giáo viên THCS (hạng III)</v>
          </cell>
          <cell r="X854">
            <v>0</v>
          </cell>
          <cell r="Y854">
            <v>0</v>
          </cell>
          <cell r="Z854">
            <v>0</v>
          </cell>
          <cell r="AA854">
            <v>4</v>
          </cell>
          <cell r="AB854">
            <v>0</v>
          </cell>
          <cell r="AC854">
            <v>3.99</v>
          </cell>
          <cell r="AD854">
            <v>0</v>
          </cell>
          <cell r="AE854">
            <v>0</v>
          </cell>
          <cell r="AF854">
            <v>0</v>
          </cell>
          <cell r="AG854">
            <v>0</v>
          </cell>
          <cell r="AH854">
            <v>0</v>
          </cell>
          <cell r="AI854">
            <v>0</v>
          </cell>
          <cell r="AJ854">
            <v>0</v>
          </cell>
          <cell r="AK854">
            <v>0</v>
          </cell>
          <cell r="AL854">
            <v>0</v>
          </cell>
          <cell r="AM854">
            <v>0</v>
          </cell>
          <cell r="AN854">
            <v>0</v>
          </cell>
          <cell r="AO854">
            <v>16</v>
          </cell>
          <cell r="AP854">
            <v>0</v>
          </cell>
          <cell r="AQ854">
            <v>0</v>
          </cell>
          <cell r="AR854">
            <v>0</v>
          </cell>
          <cell r="AS854">
            <v>0</v>
          </cell>
          <cell r="AT854">
            <v>0</v>
          </cell>
          <cell r="AU854">
            <v>0</v>
          </cell>
          <cell r="AV854">
            <v>30</v>
          </cell>
          <cell r="AW854">
            <v>0</v>
          </cell>
          <cell r="AX854">
            <v>0</v>
          </cell>
        </row>
        <row r="855">
          <cell r="F855">
            <v>2360</v>
          </cell>
          <cell r="G855" t="str">
            <v>51010000646331</v>
          </cell>
          <cell r="H855" t="str">
            <v>Trường Thực hành Sư phạm</v>
          </cell>
          <cell r="I855" t="str">
            <v>Tổ Xã hội</v>
          </cell>
          <cell r="J855" t="str">
            <v>Nam</v>
          </cell>
          <cell r="K855">
            <v>1990</v>
          </cell>
          <cell r="L855">
            <v>33020</v>
          </cell>
          <cell r="M855">
            <v>32</v>
          </cell>
          <cell r="N855" t="str">
            <v>Kinh</v>
          </cell>
          <cell r="O855">
            <v>42107</v>
          </cell>
          <cell r="P855">
            <v>43824</v>
          </cell>
          <cell r="Q855">
            <v>0</v>
          </cell>
          <cell r="R855" t="str">
            <v>BC</v>
          </cell>
          <cell r="S855">
            <v>0</v>
          </cell>
          <cell r="T855">
            <v>0</v>
          </cell>
          <cell r="U855">
            <v>0</v>
          </cell>
          <cell r="V855" t="str">
            <v>V.07.03.09</v>
          </cell>
          <cell r="W855" t="str">
            <v>Giáo viên tiểu học (hạng IV)</v>
          </cell>
          <cell r="X855">
            <v>0</v>
          </cell>
          <cell r="Y855">
            <v>0</v>
          </cell>
          <cell r="Z855">
            <v>0</v>
          </cell>
          <cell r="AA855">
            <v>4</v>
          </cell>
          <cell r="AB855">
            <v>0</v>
          </cell>
          <cell r="AC855">
            <v>2.8600000000000003</v>
          </cell>
          <cell r="AD855">
            <v>0</v>
          </cell>
          <cell r="AE855">
            <v>0</v>
          </cell>
          <cell r="AF855">
            <v>0</v>
          </cell>
          <cell r="AG855">
            <v>0</v>
          </cell>
          <cell r="AH855" t="e">
            <v>#VALUE!</v>
          </cell>
          <cell r="AI855">
            <v>0</v>
          </cell>
          <cell r="AJ855">
            <v>0</v>
          </cell>
          <cell r="AK855">
            <v>0</v>
          </cell>
          <cell r="AL855">
            <v>0</v>
          </cell>
          <cell r="AM855">
            <v>0</v>
          </cell>
          <cell r="AN855">
            <v>0</v>
          </cell>
          <cell r="AO855">
            <v>0</v>
          </cell>
          <cell r="AP855">
            <v>5</v>
          </cell>
          <cell r="AQ855" t="str">
            <v>1678/QĐ-ĐHV</v>
          </cell>
          <cell r="AR855">
            <v>44652</v>
          </cell>
          <cell r="AS855">
            <v>44652</v>
          </cell>
          <cell r="AT855">
            <v>0</v>
          </cell>
          <cell r="AU855">
            <v>2.8600000000000003</v>
          </cell>
          <cell r="AV855">
            <v>35</v>
          </cell>
          <cell r="AW855">
            <v>0</v>
          </cell>
          <cell r="AX855">
            <v>0</v>
          </cell>
        </row>
        <row r="856">
          <cell r="F856">
            <v>2519</v>
          </cell>
          <cell r="G856" t="str">
            <v>51010001115038</v>
          </cell>
          <cell r="H856" t="str">
            <v>Trường Thực hành Sư phạm</v>
          </cell>
          <cell r="I856" t="str">
            <v>Tổ Xã hội</v>
          </cell>
          <cell r="J856" t="str">
            <v>Nữ</v>
          </cell>
          <cell r="K856">
            <v>1981</v>
          </cell>
          <cell r="L856">
            <v>29733</v>
          </cell>
          <cell r="M856">
            <v>41</v>
          </cell>
          <cell r="N856" t="str">
            <v>Kinh</v>
          </cell>
          <cell r="O856">
            <v>42967</v>
          </cell>
          <cell r="P856">
            <v>0</v>
          </cell>
          <cell r="Q856">
            <v>0</v>
          </cell>
          <cell r="R856" t="str">
            <v>BC</v>
          </cell>
          <cell r="S856">
            <v>0</v>
          </cell>
          <cell r="T856">
            <v>0</v>
          </cell>
          <cell r="U856">
            <v>0</v>
          </cell>
          <cell r="V856" t="str">
            <v>V.07.04.11</v>
          </cell>
          <cell r="W856" t="str">
            <v>Giáo viên THCS (hạng II)</v>
          </cell>
          <cell r="X856">
            <v>0</v>
          </cell>
          <cell r="Y856">
            <v>0</v>
          </cell>
          <cell r="Z856">
            <v>0</v>
          </cell>
          <cell r="AA856">
            <v>4</v>
          </cell>
          <cell r="AB856">
            <v>0</v>
          </cell>
          <cell r="AC856">
            <v>4.32</v>
          </cell>
          <cell r="AD856">
            <v>0</v>
          </cell>
          <cell r="AE856">
            <v>0</v>
          </cell>
          <cell r="AF856">
            <v>0</v>
          </cell>
          <cell r="AG856">
            <v>0</v>
          </cell>
          <cell r="AH856" t="e">
            <v>#VALUE!</v>
          </cell>
          <cell r="AI856">
            <v>0</v>
          </cell>
          <cell r="AJ856">
            <v>0</v>
          </cell>
          <cell r="AK856">
            <v>0</v>
          </cell>
          <cell r="AL856">
            <v>0</v>
          </cell>
          <cell r="AM856">
            <v>0</v>
          </cell>
          <cell r="AN856">
            <v>0</v>
          </cell>
          <cell r="AO856">
            <v>18</v>
          </cell>
          <cell r="AP856">
            <v>19</v>
          </cell>
          <cell r="AQ856" t="str">
            <v>1678/QĐ-ĐHV</v>
          </cell>
          <cell r="AR856">
            <v>44652</v>
          </cell>
          <cell r="AS856">
            <v>44652</v>
          </cell>
          <cell r="AT856">
            <v>0.77760000000000007</v>
          </cell>
          <cell r="AU856">
            <v>5.0975999999999999</v>
          </cell>
          <cell r="AV856">
            <v>35</v>
          </cell>
          <cell r="AW856">
            <v>0</v>
          </cell>
          <cell r="AX856">
            <v>0</v>
          </cell>
        </row>
        <row r="857">
          <cell r="F857">
            <v>2489</v>
          </cell>
          <cell r="G857" t="str">
            <v>51010000860548</v>
          </cell>
          <cell r="H857" t="str">
            <v>Trường Thực hành sư phạm</v>
          </cell>
          <cell r="I857" t="str">
            <v>Tổ Xã hội</v>
          </cell>
          <cell r="J857" t="str">
            <v>Nữ</v>
          </cell>
          <cell r="K857">
            <v>1977</v>
          </cell>
          <cell r="L857">
            <v>28476</v>
          </cell>
          <cell r="M857">
            <v>45</v>
          </cell>
          <cell r="N857" t="str">
            <v>Kinh</v>
          </cell>
          <cell r="O857">
            <v>42583</v>
          </cell>
          <cell r="P857">
            <v>38092</v>
          </cell>
          <cell r="Q857" t="str">
            <v>Sở Nội vụ Tỉnh Nghệ An</v>
          </cell>
          <cell r="R857" t="str">
            <v>BC</v>
          </cell>
          <cell r="S857">
            <v>0</v>
          </cell>
          <cell r="T857">
            <v>0</v>
          </cell>
          <cell r="U857">
            <v>0</v>
          </cell>
          <cell r="V857" t="str">
            <v>V.07.04.11</v>
          </cell>
          <cell r="W857" t="str">
            <v>Giáo viên THCS (hạng II)</v>
          </cell>
          <cell r="X857">
            <v>0</v>
          </cell>
          <cell r="Y857" t="str">
            <v>Chủ nhiệm lớp</v>
          </cell>
          <cell r="Z857">
            <v>0</v>
          </cell>
          <cell r="AA857">
            <v>4</v>
          </cell>
          <cell r="AB857">
            <v>0</v>
          </cell>
          <cell r="AC857">
            <v>4.6500000000000004</v>
          </cell>
          <cell r="AD857">
            <v>0</v>
          </cell>
          <cell r="AE857">
            <v>0</v>
          </cell>
          <cell r="AF857">
            <v>0</v>
          </cell>
          <cell r="AG857">
            <v>0</v>
          </cell>
          <cell r="AH857" t="e">
            <v>#VALUE!</v>
          </cell>
          <cell r="AI857">
            <v>0</v>
          </cell>
          <cell r="AJ857">
            <v>0</v>
          </cell>
          <cell r="AK857">
            <v>0</v>
          </cell>
          <cell r="AL857">
            <v>0</v>
          </cell>
          <cell r="AM857">
            <v>0</v>
          </cell>
          <cell r="AN857">
            <v>0</v>
          </cell>
          <cell r="AO857">
            <v>20</v>
          </cell>
          <cell r="AP857">
            <v>0</v>
          </cell>
          <cell r="AQ857">
            <v>0</v>
          </cell>
          <cell r="AR857">
            <v>0</v>
          </cell>
          <cell r="AS857">
            <v>0</v>
          </cell>
          <cell r="AT857">
            <v>0.93</v>
          </cell>
          <cell r="AU857">
            <v>5.58</v>
          </cell>
          <cell r="AV857">
            <v>30</v>
          </cell>
          <cell r="AW857">
            <v>0</v>
          </cell>
          <cell r="AX857">
            <v>0</v>
          </cell>
        </row>
        <row r="858">
          <cell r="F858">
            <v>2384</v>
          </cell>
          <cell r="G858" t="str">
            <v>51010000283288</v>
          </cell>
          <cell r="H858" t="str">
            <v>Trường Thực hành sư phạm</v>
          </cell>
          <cell r="I858" t="str">
            <v>Tổ Xã hội</v>
          </cell>
          <cell r="J858" t="str">
            <v>Nữ</v>
          </cell>
          <cell r="K858">
            <v>1969</v>
          </cell>
          <cell r="L858">
            <v>25240</v>
          </cell>
          <cell r="M858">
            <v>53</v>
          </cell>
          <cell r="N858" t="str">
            <v>Kinh</v>
          </cell>
          <cell r="O858">
            <v>42221</v>
          </cell>
          <cell r="P858">
            <v>0</v>
          </cell>
          <cell r="Q858">
            <v>0</v>
          </cell>
          <cell r="R858" t="str">
            <v>BC</v>
          </cell>
          <cell r="S858">
            <v>0</v>
          </cell>
          <cell r="T858">
            <v>0</v>
          </cell>
          <cell r="U858">
            <v>0</v>
          </cell>
          <cell r="V858" t="str">
            <v>V.07.04.10</v>
          </cell>
          <cell r="W858" t="str">
            <v>Giáo viên THCS (hạng I)</v>
          </cell>
          <cell r="X858">
            <v>0</v>
          </cell>
          <cell r="Y858" t="str">
            <v>Tổ Trưởng chuyên môn, Chủ nhiệm lớp</v>
          </cell>
          <cell r="Z858">
            <v>0</v>
          </cell>
          <cell r="AA858">
            <v>4.5</v>
          </cell>
          <cell r="AB858">
            <v>0.2</v>
          </cell>
          <cell r="AC858">
            <v>5.6999999999999993</v>
          </cell>
          <cell r="AD858">
            <v>0</v>
          </cell>
          <cell r="AE858">
            <v>0</v>
          </cell>
          <cell r="AF858">
            <v>0</v>
          </cell>
          <cell r="AG858">
            <v>0</v>
          </cell>
          <cell r="AH858" t="e">
            <v>#VALUE!</v>
          </cell>
          <cell r="AI858">
            <v>0</v>
          </cell>
          <cell r="AJ858">
            <v>0</v>
          </cell>
          <cell r="AK858">
            <v>0</v>
          </cell>
          <cell r="AL858">
            <v>0</v>
          </cell>
          <cell r="AM858">
            <v>0</v>
          </cell>
          <cell r="AN858">
            <v>0</v>
          </cell>
          <cell r="AO858">
            <v>30</v>
          </cell>
          <cell r="AP858">
            <v>0</v>
          </cell>
          <cell r="AQ858">
            <v>0</v>
          </cell>
          <cell r="AR858">
            <v>0</v>
          </cell>
          <cell r="AS858">
            <v>0</v>
          </cell>
          <cell r="AT858">
            <v>1.7699999999999998</v>
          </cell>
          <cell r="AU858">
            <v>7.669999999999999</v>
          </cell>
          <cell r="AV858">
            <v>30</v>
          </cell>
          <cell r="AW858">
            <v>0</v>
          </cell>
          <cell r="AX858">
            <v>0</v>
          </cell>
        </row>
        <row r="859">
          <cell r="F859">
            <v>2673</v>
          </cell>
          <cell r="G859" t="str">
            <v>51010002127674</v>
          </cell>
          <cell r="H859" t="str">
            <v>Trường Thực hành Sư phạm</v>
          </cell>
          <cell r="I859" t="str">
            <v>Tổ Xã hội</v>
          </cell>
          <cell r="J859" t="str">
            <v>Nữ</v>
          </cell>
          <cell r="K859">
            <v>1998</v>
          </cell>
          <cell r="L859">
            <v>35832</v>
          </cell>
          <cell r="M859">
            <v>24</v>
          </cell>
          <cell r="N859" t="str">
            <v>Kinh</v>
          </cell>
          <cell r="O859">
            <v>44409</v>
          </cell>
          <cell r="P859">
            <v>0</v>
          </cell>
          <cell r="Q859">
            <v>0</v>
          </cell>
          <cell r="R859" t="str">
            <v>HĐTS</v>
          </cell>
          <cell r="S859">
            <v>44409</v>
          </cell>
          <cell r="T859">
            <v>44774</v>
          </cell>
          <cell r="U859">
            <v>1</v>
          </cell>
          <cell r="V859" t="str">
            <v>V.07.04.32</v>
          </cell>
          <cell r="W859" t="str">
            <v>Giáo viên THCS (hạng III)</v>
          </cell>
          <cell r="X859">
            <v>0</v>
          </cell>
          <cell r="Y859">
            <v>0</v>
          </cell>
          <cell r="Z859">
            <v>0</v>
          </cell>
          <cell r="AA859">
            <v>4</v>
          </cell>
          <cell r="AB859">
            <v>0</v>
          </cell>
          <cell r="AC859">
            <v>1.9890000000000001</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42494</v>
          </cell>
          <cell r="P860">
            <v>0</v>
          </cell>
          <cell r="Q860">
            <v>0</v>
          </cell>
          <cell r="R860" t="str">
            <v>HĐDH</v>
          </cell>
          <cell r="S860">
            <v>0</v>
          </cell>
          <cell r="T860">
            <v>0</v>
          </cell>
          <cell r="U860">
            <v>0</v>
          </cell>
          <cell r="V860" t="str">
            <v>V.07.04.11</v>
          </cell>
          <cell r="W860" t="str">
            <v>Giáo viên THCS (hạng II)</v>
          </cell>
          <cell r="X860">
            <v>0</v>
          </cell>
          <cell r="Y860">
            <v>0</v>
          </cell>
          <cell r="Z860">
            <v>0</v>
          </cell>
          <cell r="AA860">
            <v>4</v>
          </cell>
          <cell r="AB860">
            <v>0</v>
          </cell>
          <cell r="AC860">
            <v>2.67</v>
          </cell>
          <cell r="AD860">
            <v>0</v>
          </cell>
          <cell r="AE860">
            <v>0</v>
          </cell>
          <cell r="AF860">
            <v>0</v>
          </cell>
          <cell r="AG860">
            <v>0</v>
          </cell>
          <cell r="AH860" t="e">
            <v>#VALUE!</v>
          </cell>
          <cell r="AI860">
            <v>0</v>
          </cell>
          <cell r="AJ860">
            <v>0</v>
          </cell>
          <cell r="AK860">
            <v>0</v>
          </cell>
          <cell r="AL860">
            <v>0</v>
          </cell>
          <cell r="AM860">
            <v>0</v>
          </cell>
          <cell r="AN860">
            <v>0</v>
          </cell>
          <cell r="AO860">
            <v>0</v>
          </cell>
          <cell r="AP860">
            <v>0</v>
          </cell>
          <cell r="AQ860">
            <v>0</v>
          </cell>
          <cell r="AR860">
            <v>0</v>
          </cell>
          <cell r="AS860">
            <v>0</v>
          </cell>
          <cell r="AT860">
            <v>0</v>
          </cell>
          <cell r="AU860">
            <v>2.67</v>
          </cell>
          <cell r="AV860">
            <v>30</v>
          </cell>
          <cell r="AW860">
            <v>0</v>
          </cell>
          <cell r="AX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39264</v>
          </cell>
          <cell r="P861">
            <v>34583</v>
          </cell>
          <cell r="Q861" t="str">
            <v>Sở Giáo dục Nghệ An</v>
          </cell>
          <cell r="R861" t="str">
            <v>BC</v>
          </cell>
          <cell r="S861">
            <v>0</v>
          </cell>
          <cell r="T861">
            <v>0</v>
          </cell>
          <cell r="U861">
            <v>0</v>
          </cell>
          <cell r="V861" t="str">
            <v>V.07.04.11</v>
          </cell>
          <cell r="W861" t="str">
            <v>Giáo viên THCS (hạng II)</v>
          </cell>
          <cell r="X861">
            <v>0</v>
          </cell>
          <cell r="Y861" t="str">
            <v>Chủ nhiệm lớp</v>
          </cell>
          <cell r="Z861">
            <v>0</v>
          </cell>
          <cell r="AA861">
            <v>4</v>
          </cell>
          <cell r="AB861">
            <v>0</v>
          </cell>
          <cell r="AC861">
            <v>4.9800000000000004</v>
          </cell>
          <cell r="AD861">
            <v>0</v>
          </cell>
          <cell r="AE861">
            <v>0</v>
          </cell>
          <cell r="AF861">
            <v>0</v>
          </cell>
          <cell r="AG861">
            <v>0</v>
          </cell>
          <cell r="AH861" t="e">
            <v>#VALUE!</v>
          </cell>
          <cell r="AI861">
            <v>0</v>
          </cell>
          <cell r="AJ861">
            <v>0</v>
          </cell>
          <cell r="AK861">
            <v>0</v>
          </cell>
          <cell r="AL861">
            <v>0</v>
          </cell>
          <cell r="AM861">
            <v>0</v>
          </cell>
          <cell r="AN861">
            <v>0</v>
          </cell>
          <cell r="AO861">
            <v>25</v>
          </cell>
          <cell r="AP861">
            <v>0</v>
          </cell>
          <cell r="AQ861">
            <v>0</v>
          </cell>
          <cell r="AR861">
            <v>0</v>
          </cell>
          <cell r="AS861">
            <v>0</v>
          </cell>
          <cell r="AT861">
            <v>1.2450000000000001</v>
          </cell>
          <cell r="AU861">
            <v>6.2250000000000005</v>
          </cell>
          <cell r="AV861">
            <v>30</v>
          </cell>
          <cell r="AW861">
            <v>0</v>
          </cell>
          <cell r="AX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42578</v>
          </cell>
          <cell r="P862">
            <v>37154</v>
          </cell>
          <cell r="Q862" t="str">
            <v>Tổ chức chính quyền tỉnh Hà Tĩnh</v>
          </cell>
          <cell r="R862" t="str">
            <v>BC</v>
          </cell>
          <cell r="S862">
            <v>0</v>
          </cell>
          <cell r="T862">
            <v>0</v>
          </cell>
          <cell r="U862">
            <v>0</v>
          </cell>
          <cell r="V862" t="str">
            <v>V.07.04.11</v>
          </cell>
          <cell r="W862" t="str">
            <v>Giáo viên THCS (hạng II)</v>
          </cell>
          <cell r="X862">
            <v>0</v>
          </cell>
          <cell r="Y862" t="str">
            <v>Chủ nhiệm lớp</v>
          </cell>
          <cell r="Z862" t="str">
            <v>CT CĐ BP</v>
          </cell>
          <cell r="AA862">
            <v>5</v>
          </cell>
          <cell r="AB862">
            <v>0</v>
          </cell>
          <cell r="AC862">
            <v>4.32</v>
          </cell>
          <cell r="AD862">
            <v>0</v>
          </cell>
          <cell r="AE862">
            <v>0</v>
          </cell>
          <cell r="AF862">
            <v>0</v>
          </cell>
          <cell r="AG862">
            <v>0</v>
          </cell>
          <cell r="AH862" t="e">
            <v>#VALUE!</v>
          </cell>
          <cell r="AI862">
            <v>0</v>
          </cell>
          <cell r="AJ862">
            <v>0</v>
          </cell>
          <cell r="AK862">
            <v>0</v>
          </cell>
          <cell r="AL862">
            <v>0</v>
          </cell>
          <cell r="AM862">
            <v>0</v>
          </cell>
          <cell r="AN862">
            <v>0</v>
          </cell>
          <cell r="AO862">
            <v>19</v>
          </cell>
          <cell r="AP862">
            <v>20</v>
          </cell>
          <cell r="AQ862" t="str">
            <v>1678/QĐ-ĐHV</v>
          </cell>
          <cell r="AR862">
            <v>44652</v>
          </cell>
          <cell r="AS862">
            <v>44652</v>
          </cell>
          <cell r="AT862">
            <v>0.82080000000000009</v>
          </cell>
          <cell r="AU862">
            <v>5.1408000000000005</v>
          </cell>
          <cell r="AV862">
            <v>30</v>
          </cell>
          <cell r="AW862">
            <v>0</v>
          </cell>
          <cell r="AX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44059</v>
          </cell>
          <cell r="P863">
            <v>0</v>
          </cell>
          <cell r="Q863">
            <v>0</v>
          </cell>
          <cell r="R863" t="str">
            <v>HĐXĐTH</v>
          </cell>
          <cell r="S863">
            <v>44424</v>
          </cell>
          <cell r="T863">
            <v>44789</v>
          </cell>
          <cell r="U863">
            <v>1</v>
          </cell>
          <cell r="V863" t="str">
            <v>V.07.04.12</v>
          </cell>
          <cell r="W863" t="str">
            <v>Giáo viên THCS (hạng III)</v>
          </cell>
          <cell r="X863">
            <v>0</v>
          </cell>
          <cell r="Y863">
            <v>0</v>
          </cell>
          <cell r="Z863">
            <v>0</v>
          </cell>
          <cell r="AA863">
            <v>4</v>
          </cell>
          <cell r="AB863">
            <v>0</v>
          </cell>
          <cell r="AC863">
            <v>2.1</v>
          </cell>
          <cell r="AD863">
            <v>0</v>
          </cell>
          <cell r="AE863">
            <v>0</v>
          </cell>
          <cell r="AF863">
            <v>0</v>
          </cell>
          <cell r="AG863">
            <v>0</v>
          </cell>
          <cell r="AH863" t="e">
            <v>#VALUE!</v>
          </cell>
          <cell r="AI863">
            <v>0</v>
          </cell>
          <cell r="AJ863">
            <v>0</v>
          </cell>
          <cell r="AK863">
            <v>0</v>
          </cell>
          <cell r="AL863">
            <v>0</v>
          </cell>
          <cell r="AM863">
            <v>0</v>
          </cell>
          <cell r="AN863">
            <v>0</v>
          </cell>
          <cell r="AO863">
            <v>0</v>
          </cell>
          <cell r="AP863">
            <v>0</v>
          </cell>
          <cell r="AQ863">
            <v>0</v>
          </cell>
          <cell r="AR863">
            <v>0</v>
          </cell>
          <cell r="AS863">
            <v>0</v>
          </cell>
          <cell r="AT863">
            <v>0</v>
          </cell>
          <cell r="AU863">
            <v>2.1</v>
          </cell>
          <cell r="AV863">
            <v>30</v>
          </cell>
          <cell r="AW863">
            <v>0</v>
          </cell>
          <cell r="AX863">
            <v>0</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43067</v>
          </cell>
          <cell r="P864">
            <v>43824</v>
          </cell>
          <cell r="Q864" t="str">
            <v>Trường Đại học Vinh</v>
          </cell>
          <cell r="R864" t="str">
            <v>BC</v>
          </cell>
          <cell r="S864">
            <v>0</v>
          </cell>
          <cell r="T864">
            <v>0</v>
          </cell>
          <cell r="U864">
            <v>0</v>
          </cell>
          <cell r="V864" t="str">
            <v>V.07.04.12</v>
          </cell>
          <cell r="W864" t="str">
            <v>Giáo viên THCS (hạng III)</v>
          </cell>
          <cell r="X864">
            <v>0</v>
          </cell>
          <cell r="Y864">
            <v>0</v>
          </cell>
          <cell r="Z864" t="str">
            <v>TL ĐTTT</v>
          </cell>
          <cell r="AA864">
            <v>4</v>
          </cell>
          <cell r="AB864">
            <v>0</v>
          </cell>
          <cell r="AC864">
            <v>3.0300000000000002</v>
          </cell>
          <cell r="AD864">
            <v>0</v>
          </cell>
          <cell r="AE864">
            <v>0</v>
          </cell>
          <cell r="AF864">
            <v>0</v>
          </cell>
          <cell r="AG864">
            <v>0</v>
          </cell>
          <cell r="AH864" t="e">
            <v>#VALUE!</v>
          </cell>
          <cell r="AI864">
            <v>0</v>
          </cell>
          <cell r="AJ864">
            <v>0</v>
          </cell>
          <cell r="AK864">
            <v>0</v>
          </cell>
          <cell r="AL864">
            <v>0</v>
          </cell>
          <cell r="AM864">
            <v>0</v>
          </cell>
          <cell r="AN864">
            <v>0</v>
          </cell>
          <cell r="AO864">
            <v>0</v>
          </cell>
          <cell r="AP864">
            <v>0</v>
          </cell>
          <cell r="AQ864">
            <v>0</v>
          </cell>
          <cell r="AR864">
            <v>0</v>
          </cell>
          <cell r="AS864">
            <v>0</v>
          </cell>
          <cell r="AT864">
            <v>0</v>
          </cell>
          <cell r="AU864">
            <v>3.0300000000000002</v>
          </cell>
          <cell r="AV864">
            <v>30</v>
          </cell>
          <cell r="AW864">
            <v>0</v>
          </cell>
          <cell r="AX864">
            <v>0</v>
          </cell>
        </row>
        <row r="865">
          <cell r="F865">
            <v>2671</v>
          </cell>
          <cell r="G865" t="str">
            <v>51010002403657</v>
          </cell>
          <cell r="H865" t="str">
            <v>Trường Thực hành Sư phạm</v>
          </cell>
          <cell r="I865" t="str">
            <v>Tổ Xã hội</v>
          </cell>
          <cell r="J865" t="str">
            <v>Nữ</v>
          </cell>
          <cell r="K865">
            <v>1999</v>
          </cell>
          <cell r="L865">
            <v>36297</v>
          </cell>
          <cell r="M865">
            <v>23</v>
          </cell>
          <cell r="N865" t="str">
            <v>Kinh</v>
          </cell>
          <cell r="O865">
            <v>44409</v>
          </cell>
          <cell r="P865">
            <v>0</v>
          </cell>
          <cell r="Q865">
            <v>0</v>
          </cell>
          <cell r="R865" t="str">
            <v>HĐTS</v>
          </cell>
          <cell r="S865">
            <v>44409</v>
          </cell>
          <cell r="T865">
            <v>44774</v>
          </cell>
          <cell r="U865">
            <v>1</v>
          </cell>
          <cell r="V865" t="str">
            <v>V.07.04.32</v>
          </cell>
          <cell r="W865" t="str">
            <v>Giáo viên THCS (hạng III)</v>
          </cell>
          <cell r="X865">
            <v>0</v>
          </cell>
          <cell r="Y865">
            <v>0</v>
          </cell>
          <cell r="Z865">
            <v>0</v>
          </cell>
          <cell r="AA865">
            <v>4</v>
          </cell>
          <cell r="AB865">
            <v>0</v>
          </cell>
          <cell r="AC865">
            <v>1.9890000000000001</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row>
        <row r="866">
          <cell r="F866">
            <v>2469</v>
          </cell>
          <cell r="G866" t="str">
            <v>51010000821323</v>
          </cell>
          <cell r="H866" t="str">
            <v>Trường Thực hành sư phạm</v>
          </cell>
          <cell r="I866" t="str">
            <v>Tổ Xã hội</v>
          </cell>
          <cell r="J866" t="str">
            <v>Nữ</v>
          </cell>
          <cell r="K866">
            <v>1979</v>
          </cell>
          <cell r="L866">
            <v>29211</v>
          </cell>
          <cell r="M866">
            <v>43</v>
          </cell>
          <cell r="N866" t="str">
            <v>Kinh</v>
          </cell>
          <cell r="O866">
            <v>42491</v>
          </cell>
          <cell r="P866">
            <v>37155</v>
          </cell>
          <cell r="Q866" t="str">
            <v>UBND Tỉnh Hà TĨnh</v>
          </cell>
          <cell r="R866" t="str">
            <v>BC</v>
          </cell>
          <cell r="S866">
            <v>0</v>
          </cell>
          <cell r="T866">
            <v>0</v>
          </cell>
          <cell r="U866">
            <v>0</v>
          </cell>
          <cell r="V866" t="str">
            <v>V.07.04.11</v>
          </cell>
          <cell r="W866" t="str">
            <v>Giáo viên THCS (hạng II)</v>
          </cell>
          <cell r="X866">
            <v>0</v>
          </cell>
          <cell r="Y866" t="str">
            <v>Chủ nhiệm lớp</v>
          </cell>
          <cell r="Z866">
            <v>0</v>
          </cell>
          <cell r="AA866">
            <v>4</v>
          </cell>
          <cell r="AB866">
            <v>0</v>
          </cell>
          <cell r="AC866">
            <v>4.32</v>
          </cell>
          <cell r="AD866">
            <v>0</v>
          </cell>
          <cell r="AE866">
            <v>0</v>
          </cell>
          <cell r="AF866">
            <v>0</v>
          </cell>
          <cell r="AG866">
            <v>0</v>
          </cell>
          <cell r="AH866" t="e">
            <v>#VALUE!</v>
          </cell>
          <cell r="AI866">
            <v>0</v>
          </cell>
          <cell r="AJ866">
            <v>0</v>
          </cell>
          <cell r="AK866">
            <v>0</v>
          </cell>
          <cell r="AL866">
            <v>0</v>
          </cell>
          <cell r="AM866">
            <v>0</v>
          </cell>
          <cell r="AN866">
            <v>0</v>
          </cell>
          <cell r="AO866">
            <v>19</v>
          </cell>
          <cell r="AP866">
            <v>20</v>
          </cell>
          <cell r="AQ866" t="str">
            <v>1678/QĐ-ĐHV</v>
          </cell>
          <cell r="AR866">
            <v>44652</v>
          </cell>
          <cell r="AS866">
            <v>44652</v>
          </cell>
          <cell r="AT866">
            <v>0.82080000000000009</v>
          </cell>
          <cell r="AU866">
            <v>5.1408000000000005</v>
          </cell>
          <cell r="AV866">
            <v>30</v>
          </cell>
          <cell r="AW866">
            <v>0</v>
          </cell>
          <cell r="AX866">
            <v>0</v>
          </cell>
        </row>
        <row r="867">
          <cell r="F867">
            <v>2052</v>
          </cell>
          <cell r="G867" t="str">
            <v>51010002696989</v>
          </cell>
          <cell r="H867" t="str">
            <v>Trường Thực hành sư phạm</v>
          </cell>
          <cell r="I867" t="str">
            <v>Tổ Xã hội</v>
          </cell>
          <cell r="J867" t="str">
            <v>Nam</v>
          </cell>
          <cell r="K867">
            <v>1983</v>
          </cell>
          <cell r="L867">
            <v>30505</v>
          </cell>
          <cell r="M867">
            <v>39</v>
          </cell>
          <cell r="N867" t="str">
            <v>Kinh</v>
          </cell>
          <cell r="O867">
            <v>41167</v>
          </cell>
          <cell r="P867">
            <v>43824</v>
          </cell>
          <cell r="Q867" t="str">
            <v>Trường Đại học Vinh</v>
          </cell>
          <cell r="R867" t="str">
            <v>BC</v>
          </cell>
          <cell r="S867">
            <v>0</v>
          </cell>
          <cell r="T867">
            <v>0</v>
          </cell>
          <cell r="U867">
            <v>0</v>
          </cell>
          <cell r="V867" t="str">
            <v>V.07.04.12</v>
          </cell>
          <cell r="W867" t="str">
            <v>Giáo viên THCS (hạng III)</v>
          </cell>
          <cell r="X867">
            <v>0</v>
          </cell>
          <cell r="Y867">
            <v>0</v>
          </cell>
          <cell r="Z867">
            <v>0</v>
          </cell>
          <cell r="AA867">
            <v>4</v>
          </cell>
          <cell r="AB867">
            <v>0</v>
          </cell>
          <cell r="AC867">
            <v>3.34</v>
          </cell>
          <cell r="AD867">
            <v>0</v>
          </cell>
          <cell r="AE867">
            <v>0</v>
          </cell>
          <cell r="AF867">
            <v>0</v>
          </cell>
          <cell r="AG867">
            <v>0</v>
          </cell>
          <cell r="AH867" t="e">
            <v>#VALUE!</v>
          </cell>
          <cell r="AI867">
            <v>0</v>
          </cell>
          <cell r="AJ867">
            <v>0</v>
          </cell>
          <cell r="AK867">
            <v>0</v>
          </cell>
          <cell r="AL867">
            <v>0</v>
          </cell>
          <cell r="AM867">
            <v>0</v>
          </cell>
          <cell r="AN867">
            <v>0</v>
          </cell>
          <cell r="AO867">
            <v>5</v>
          </cell>
          <cell r="AP867">
            <v>6</v>
          </cell>
          <cell r="AQ867" t="str">
            <v>1678/QĐ-ĐHV</v>
          </cell>
          <cell r="AR867">
            <v>44671</v>
          </cell>
          <cell r="AS867">
            <v>44682</v>
          </cell>
          <cell r="AT867">
            <v>0.16699999999999998</v>
          </cell>
          <cell r="AU867">
            <v>3.5069999999999997</v>
          </cell>
          <cell r="AV867">
            <v>30</v>
          </cell>
          <cell r="AW867">
            <v>0</v>
          </cell>
          <cell r="AX867">
            <v>0</v>
          </cell>
        </row>
        <row r="868">
          <cell r="F868">
            <v>2573</v>
          </cell>
          <cell r="G868" t="str">
            <v>51010001432241</v>
          </cell>
          <cell r="H868" t="str">
            <v>Trường Thực hành Sư phạm</v>
          </cell>
          <cell r="I868" t="str">
            <v>Trung học cơ sở</v>
          </cell>
          <cell r="J868" t="str">
            <v>Nữ</v>
          </cell>
          <cell r="K868">
            <v>1991</v>
          </cell>
          <cell r="L868">
            <v>33301</v>
          </cell>
          <cell r="M868">
            <v>31</v>
          </cell>
          <cell r="N868" t="str">
            <v>Kinh</v>
          </cell>
          <cell r="O868">
            <v>43328</v>
          </cell>
          <cell r="P868">
            <v>43966</v>
          </cell>
          <cell r="Q868" t="str">
            <v>Trường Đại học Vinh</v>
          </cell>
          <cell r="R868" t="str">
            <v>BC</v>
          </cell>
          <cell r="S868">
            <v>0</v>
          </cell>
          <cell r="T868">
            <v>0</v>
          </cell>
          <cell r="U868">
            <v>0</v>
          </cell>
          <cell r="V868" t="str">
            <v>01.003</v>
          </cell>
          <cell r="W868" t="str">
            <v>Chuyên viên</v>
          </cell>
          <cell r="X868">
            <v>0</v>
          </cell>
          <cell r="Y868">
            <v>0</v>
          </cell>
          <cell r="Z868">
            <v>0</v>
          </cell>
          <cell r="AA868">
            <v>4</v>
          </cell>
          <cell r="AB868">
            <v>0</v>
          </cell>
          <cell r="AC868">
            <v>2.34</v>
          </cell>
          <cell r="AD868">
            <v>0</v>
          </cell>
          <cell r="AE868">
            <v>0</v>
          </cell>
          <cell r="AF868">
            <v>0</v>
          </cell>
          <cell r="AG868">
            <v>0</v>
          </cell>
          <cell r="AH868" t="e">
            <v>#VALUE!</v>
          </cell>
          <cell r="AI868">
            <v>0</v>
          </cell>
          <cell r="AJ868">
            <v>0</v>
          </cell>
          <cell r="AK868">
            <v>0</v>
          </cell>
          <cell r="AL868">
            <v>0</v>
          </cell>
          <cell r="AM868">
            <v>0</v>
          </cell>
          <cell r="AN868">
            <v>0</v>
          </cell>
          <cell r="AO868">
            <v>0</v>
          </cell>
          <cell r="AP868">
            <v>0</v>
          </cell>
          <cell r="AQ868">
            <v>0</v>
          </cell>
          <cell r="AR868">
            <v>0</v>
          </cell>
          <cell r="AS868">
            <v>0</v>
          </cell>
          <cell r="AT868">
            <v>0</v>
          </cell>
          <cell r="AU868">
            <v>2.34</v>
          </cell>
          <cell r="AV868">
            <v>20</v>
          </cell>
          <cell r="AW868">
            <v>0</v>
          </cell>
          <cell r="AX868">
            <v>0</v>
          </cell>
        </row>
        <row r="869">
          <cell r="F869">
            <v>1770</v>
          </cell>
          <cell r="G869" t="str">
            <v>51010000198780</v>
          </cell>
          <cell r="H869" t="str">
            <v>Trường Thực hành Sư phạm</v>
          </cell>
          <cell r="I869" t="str">
            <v>Trung học cơ sở</v>
          </cell>
          <cell r="J869" t="str">
            <v>Nam</v>
          </cell>
          <cell r="K869">
            <v>1962</v>
          </cell>
          <cell r="L869">
            <v>22997</v>
          </cell>
          <cell r="M869">
            <v>60</v>
          </cell>
          <cell r="N869" t="str">
            <v>Kinh</v>
          </cell>
          <cell r="O869">
            <v>32391</v>
          </cell>
          <cell r="P869">
            <v>29680</v>
          </cell>
          <cell r="Q869" t="str">
            <v>Sư đoàn 441</v>
          </cell>
          <cell r="R869" t="str">
            <v>BC/68</v>
          </cell>
          <cell r="S869">
            <v>0</v>
          </cell>
          <cell r="T869">
            <v>0</v>
          </cell>
          <cell r="U869">
            <v>0</v>
          </cell>
          <cell r="V869" t="str">
            <v>01.011</v>
          </cell>
          <cell r="W869" t="str">
            <v>Nhân viên bảo vệ</v>
          </cell>
          <cell r="X869">
            <v>0</v>
          </cell>
          <cell r="Y869">
            <v>0</v>
          </cell>
          <cell r="Z869">
            <v>0</v>
          </cell>
          <cell r="AA869">
            <v>3.5</v>
          </cell>
          <cell r="AB869">
            <v>0</v>
          </cell>
          <cell r="AC869">
            <v>3.48</v>
          </cell>
          <cell r="AD869">
            <v>0</v>
          </cell>
          <cell r="AE869">
            <v>0</v>
          </cell>
          <cell r="AF869">
            <v>0</v>
          </cell>
          <cell r="AG869">
            <v>0</v>
          </cell>
          <cell r="AH869" t="e">
            <v>#VALUE!</v>
          </cell>
          <cell r="AI869">
            <v>24</v>
          </cell>
          <cell r="AJ869">
            <v>0</v>
          </cell>
          <cell r="AK869">
            <v>0</v>
          </cell>
          <cell r="AL869">
            <v>0</v>
          </cell>
          <cell r="AM869">
            <v>0</v>
          </cell>
          <cell r="AN869">
            <v>0.83519999999999994</v>
          </cell>
          <cell r="AO869">
            <v>0</v>
          </cell>
          <cell r="AP869">
            <v>0</v>
          </cell>
          <cell r="AQ869">
            <v>0</v>
          </cell>
          <cell r="AR869">
            <v>0</v>
          </cell>
          <cell r="AS869">
            <v>0</v>
          </cell>
          <cell r="AT869">
            <v>0</v>
          </cell>
          <cell r="AU869">
            <v>4.3151999999999999</v>
          </cell>
          <cell r="AV869">
            <v>20</v>
          </cell>
          <cell r="AW869">
            <v>0</v>
          </cell>
          <cell r="AX869">
            <v>0</v>
          </cell>
        </row>
        <row r="870">
          <cell r="F870">
            <v>2621</v>
          </cell>
          <cell r="G870">
            <v>0</v>
          </cell>
          <cell r="H870" t="str">
            <v>Trường Thực hành Sư phạm</v>
          </cell>
          <cell r="I870">
            <v>0</v>
          </cell>
          <cell r="J870" t="str">
            <v>Nam</v>
          </cell>
          <cell r="K870">
            <v>1992</v>
          </cell>
          <cell r="L870">
            <v>33765</v>
          </cell>
          <cell r="M870">
            <v>0</v>
          </cell>
          <cell r="N870" t="str">
            <v>Kinh</v>
          </cell>
          <cell r="O870">
            <v>43892</v>
          </cell>
          <cell r="P870">
            <v>0</v>
          </cell>
          <cell r="Q870">
            <v>0</v>
          </cell>
          <cell r="R870" t="str">
            <v>BHXH</v>
          </cell>
          <cell r="S870">
            <v>0</v>
          </cell>
          <cell r="T870">
            <v>0</v>
          </cell>
          <cell r="U870">
            <v>0</v>
          </cell>
          <cell r="V870" t="str">
            <v>13.096</v>
          </cell>
          <cell r="W870" t="str">
            <v>Kỹ thuật viên</v>
          </cell>
          <cell r="X870">
            <v>0</v>
          </cell>
          <cell r="Y870">
            <v>0</v>
          </cell>
          <cell r="Z870">
            <v>0</v>
          </cell>
          <cell r="AA870">
            <v>0</v>
          </cell>
          <cell r="AB870">
            <v>0</v>
          </cell>
          <cell r="AC870">
            <v>1.86</v>
          </cell>
          <cell r="AD870">
            <v>0</v>
          </cell>
          <cell r="AE870">
            <v>0</v>
          </cell>
          <cell r="AF870">
            <v>0</v>
          </cell>
          <cell r="AG870">
            <v>0</v>
          </cell>
          <cell r="AH870" t="e">
            <v>#VALUE!</v>
          </cell>
          <cell r="AI870">
            <v>0</v>
          </cell>
          <cell r="AJ870">
            <v>0</v>
          </cell>
          <cell r="AK870">
            <v>0</v>
          </cell>
          <cell r="AL870">
            <v>0</v>
          </cell>
          <cell r="AM870">
            <v>0</v>
          </cell>
          <cell r="AN870">
            <v>0</v>
          </cell>
          <cell r="AO870">
            <v>0</v>
          </cell>
          <cell r="AP870">
            <v>0</v>
          </cell>
          <cell r="AQ870">
            <v>0</v>
          </cell>
          <cell r="AR870">
            <v>0</v>
          </cell>
          <cell r="AS870">
            <v>0</v>
          </cell>
          <cell r="AT870">
            <v>0</v>
          </cell>
          <cell r="AU870">
            <v>1.86</v>
          </cell>
          <cell r="AV870">
            <v>0</v>
          </cell>
          <cell r="AW870">
            <v>0</v>
          </cell>
          <cell r="AX870">
            <v>0</v>
          </cell>
        </row>
        <row r="871">
          <cell r="F871">
            <v>2623</v>
          </cell>
          <cell r="G871">
            <v>0</v>
          </cell>
          <cell r="H871" t="str">
            <v>Trường Thực hành Sư phạm</v>
          </cell>
          <cell r="I871">
            <v>0</v>
          </cell>
          <cell r="J871" t="str">
            <v>Nữ</v>
          </cell>
          <cell r="K871">
            <v>1976</v>
          </cell>
          <cell r="L871">
            <v>28012</v>
          </cell>
          <cell r="M871">
            <v>0</v>
          </cell>
          <cell r="N871" t="str">
            <v>Kinh</v>
          </cell>
          <cell r="O871">
            <v>43892</v>
          </cell>
          <cell r="P871">
            <v>0</v>
          </cell>
          <cell r="Q871">
            <v>0</v>
          </cell>
          <cell r="R871" t="str">
            <v>BHXH</v>
          </cell>
          <cell r="S871">
            <v>0</v>
          </cell>
          <cell r="T871">
            <v>0</v>
          </cell>
          <cell r="U871">
            <v>0</v>
          </cell>
          <cell r="V871" t="str">
            <v>13.096</v>
          </cell>
          <cell r="W871" t="str">
            <v>Kỹ thuật viên</v>
          </cell>
          <cell r="X871">
            <v>0</v>
          </cell>
          <cell r="Y871">
            <v>0</v>
          </cell>
          <cell r="Z871">
            <v>0</v>
          </cell>
          <cell r="AA871">
            <v>0</v>
          </cell>
          <cell r="AB871">
            <v>0</v>
          </cell>
          <cell r="AC871">
            <v>1.86</v>
          </cell>
          <cell r="AD871">
            <v>0</v>
          </cell>
          <cell r="AE871">
            <v>0</v>
          </cell>
          <cell r="AF871">
            <v>0</v>
          </cell>
          <cell r="AG871">
            <v>0</v>
          </cell>
          <cell r="AH871" t="e">
            <v>#VALUE!</v>
          </cell>
          <cell r="AI871">
            <v>0</v>
          </cell>
          <cell r="AJ871">
            <v>0</v>
          </cell>
          <cell r="AK871">
            <v>0</v>
          </cell>
          <cell r="AL871">
            <v>0</v>
          </cell>
          <cell r="AM871">
            <v>0</v>
          </cell>
          <cell r="AN871">
            <v>0</v>
          </cell>
          <cell r="AO871">
            <v>0</v>
          </cell>
          <cell r="AP871">
            <v>0</v>
          </cell>
          <cell r="AQ871">
            <v>0</v>
          </cell>
          <cell r="AR871">
            <v>0</v>
          </cell>
          <cell r="AS871">
            <v>0</v>
          </cell>
          <cell r="AT871">
            <v>0</v>
          </cell>
          <cell r="AU871">
            <v>1.86</v>
          </cell>
          <cell r="AV871">
            <v>0</v>
          </cell>
          <cell r="AW871">
            <v>0</v>
          </cell>
          <cell r="AX871">
            <v>0</v>
          </cell>
        </row>
        <row r="872">
          <cell r="F872">
            <v>2622</v>
          </cell>
          <cell r="G872">
            <v>0</v>
          </cell>
          <cell r="H872" t="str">
            <v>Trường Thực hành Sư phạm</v>
          </cell>
          <cell r="I872">
            <v>0</v>
          </cell>
          <cell r="J872" t="str">
            <v>Nữ</v>
          </cell>
          <cell r="K872">
            <v>1977</v>
          </cell>
          <cell r="L872">
            <v>28254</v>
          </cell>
          <cell r="M872">
            <v>0</v>
          </cell>
          <cell r="N872" t="str">
            <v>Kinh</v>
          </cell>
          <cell r="O872">
            <v>43892</v>
          </cell>
          <cell r="P872">
            <v>0</v>
          </cell>
          <cell r="Q872">
            <v>0</v>
          </cell>
          <cell r="R872" t="str">
            <v>BHXH</v>
          </cell>
          <cell r="S872">
            <v>0</v>
          </cell>
          <cell r="T872">
            <v>0</v>
          </cell>
          <cell r="U872">
            <v>0</v>
          </cell>
          <cell r="V872" t="str">
            <v>13.096</v>
          </cell>
          <cell r="W872" t="str">
            <v>Kỹ thuật viên</v>
          </cell>
          <cell r="X872">
            <v>0</v>
          </cell>
          <cell r="Y872">
            <v>0</v>
          </cell>
          <cell r="Z872">
            <v>0</v>
          </cell>
          <cell r="AA872">
            <v>0</v>
          </cell>
          <cell r="AB872">
            <v>0</v>
          </cell>
          <cell r="AC872">
            <v>1.86</v>
          </cell>
          <cell r="AD872">
            <v>0</v>
          </cell>
          <cell r="AE872">
            <v>0</v>
          </cell>
          <cell r="AF872">
            <v>0</v>
          </cell>
          <cell r="AG872">
            <v>0</v>
          </cell>
          <cell r="AH872" t="e">
            <v>#VALUE!</v>
          </cell>
          <cell r="AI872">
            <v>0</v>
          </cell>
          <cell r="AJ872">
            <v>0</v>
          </cell>
          <cell r="AK872">
            <v>0</v>
          </cell>
          <cell r="AL872">
            <v>0</v>
          </cell>
          <cell r="AM872">
            <v>0</v>
          </cell>
          <cell r="AN872">
            <v>0</v>
          </cell>
          <cell r="AO872">
            <v>0</v>
          </cell>
          <cell r="AP872">
            <v>0</v>
          </cell>
          <cell r="AQ872">
            <v>0</v>
          </cell>
          <cell r="AR872">
            <v>0</v>
          </cell>
          <cell r="AS872">
            <v>0</v>
          </cell>
          <cell r="AT872">
            <v>0</v>
          </cell>
          <cell r="AU872">
            <v>1.86</v>
          </cell>
          <cell r="AV872">
            <v>0</v>
          </cell>
          <cell r="AW872">
            <v>0</v>
          </cell>
          <cell r="AX872">
            <v>0</v>
          </cell>
        </row>
        <row r="873">
          <cell r="F873">
            <v>2641</v>
          </cell>
          <cell r="G873">
            <v>0</v>
          </cell>
          <cell r="H873" t="str">
            <v>Trường Thực hành Sư phạm</v>
          </cell>
          <cell r="I873">
            <v>0</v>
          </cell>
          <cell r="J873" t="str">
            <v>Nam</v>
          </cell>
          <cell r="K873">
            <v>1972</v>
          </cell>
          <cell r="L873">
            <v>26373</v>
          </cell>
          <cell r="M873">
            <v>0</v>
          </cell>
          <cell r="N873" t="str">
            <v>Kinh</v>
          </cell>
          <cell r="O873">
            <v>44075</v>
          </cell>
          <cell r="P873">
            <v>0</v>
          </cell>
          <cell r="Q873">
            <v>0</v>
          </cell>
          <cell r="R873" t="str">
            <v>BHXH</v>
          </cell>
          <cell r="S873">
            <v>0</v>
          </cell>
          <cell r="T873">
            <v>0</v>
          </cell>
          <cell r="U873">
            <v>0</v>
          </cell>
          <cell r="V873" t="str">
            <v>13.096</v>
          </cell>
          <cell r="W873" t="str">
            <v>Kỹ thuật viên</v>
          </cell>
          <cell r="X873">
            <v>0</v>
          </cell>
          <cell r="Y873">
            <v>0</v>
          </cell>
          <cell r="Z873">
            <v>0</v>
          </cell>
          <cell r="AA873">
            <v>0</v>
          </cell>
          <cell r="AB873">
            <v>0</v>
          </cell>
          <cell r="AC873">
            <v>1.86</v>
          </cell>
          <cell r="AD873">
            <v>0</v>
          </cell>
          <cell r="AE873">
            <v>0</v>
          </cell>
          <cell r="AF873">
            <v>0</v>
          </cell>
          <cell r="AG873">
            <v>0</v>
          </cell>
          <cell r="AH873" t="e">
            <v>#VALUE!</v>
          </cell>
          <cell r="AI873">
            <v>0</v>
          </cell>
          <cell r="AJ873">
            <v>0</v>
          </cell>
          <cell r="AK873">
            <v>0</v>
          </cell>
          <cell r="AL873">
            <v>0</v>
          </cell>
          <cell r="AM873">
            <v>0</v>
          </cell>
          <cell r="AN873">
            <v>0</v>
          </cell>
          <cell r="AO873">
            <v>0</v>
          </cell>
          <cell r="AP873">
            <v>0</v>
          </cell>
          <cell r="AQ873">
            <v>0</v>
          </cell>
          <cell r="AR873">
            <v>0</v>
          </cell>
          <cell r="AS873">
            <v>0</v>
          </cell>
          <cell r="AT873">
            <v>0</v>
          </cell>
          <cell r="AU873">
            <v>1.86</v>
          </cell>
          <cell r="AV873">
            <v>0</v>
          </cell>
          <cell r="AW873">
            <v>0</v>
          </cell>
          <cell r="AX873">
            <v>0</v>
          </cell>
        </row>
        <row r="874">
          <cell r="F874">
            <v>2643</v>
          </cell>
          <cell r="G874">
            <v>0</v>
          </cell>
          <cell r="H874" t="str">
            <v>Trường Thực hành Sư phạm</v>
          </cell>
          <cell r="I874">
            <v>0</v>
          </cell>
          <cell r="J874" t="str">
            <v>Nữ</v>
          </cell>
          <cell r="K874">
            <v>1960</v>
          </cell>
          <cell r="L874">
            <v>22163</v>
          </cell>
          <cell r="M874">
            <v>0</v>
          </cell>
          <cell r="N874" t="str">
            <v>Kinh</v>
          </cell>
          <cell r="O874">
            <v>44075</v>
          </cell>
          <cell r="P874">
            <v>0</v>
          </cell>
          <cell r="Q874">
            <v>0</v>
          </cell>
          <cell r="R874" t="str">
            <v>BHXH</v>
          </cell>
          <cell r="S874">
            <v>0</v>
          </cell>
          <cell r="T874">
            <v>0</v>
          </cell>
          <cell r="U874">
            <v>0</v>
          </cell>
          <cell r="V874" t="str">
            <v>13.096</v>
          </cell>
          <cell r="W874" t="str">
            <v>Kỹ thuật viên</v>
          </cell>
          <cell r="X874">
            <v>0</v>
          </cell>
          <cell r="Y874">
            <v>0</v>
          </cell>
          <cell r="Z874">
            <v>0</v>
          </cell>
          <cell r="AA874">
            <v>0</v>
          </cell>
          <cell r="AB874">
            <v>0</v>
          </cell>
          <cell r="AC874">
            <v>1.86</v>
          </cell>
          <cell r="AD874">
            <v>0</v>
          </cell>
          <cell r="AE874">
            <v>0</v>
          </cell>
          <cell r="AF874">
            <v>0</v>
          </cell>
          <cell r="AG874">
            <v>0</v>
          </cell>
          <cell r="AH874" t="e">
            <v>#VALUE!</v>
          </cell>
          <cell r="AI874">
            <v>0</v>
          </cell>
          <cell r="AJ874">
            <v>0</v>
          </cell>
          <cell r="AK874">
            <v>0</v>
          </cell>
          <cell r="AL874">
            <v>0</v>
          </cell>
          <cell r="AM874">
            <v>0</v>
          </cell>
          <cell r="AN874">
            <v>0</v>
          </cell>
          <cell r="AO874">
            <v>0</v>
          </cell>
          <cell r="AP874">
            <v>0</v>
          </cell>
          <cell r="AQ874">
            <v>0</v>
          </cell>
          <cell r="AR874">
            <v>0</v>
          </cell>
          <cell r="AS874">
            <v>0</v>
          </cell>
          <cell r="AT874">
            <v>0</v>
          </cell>
          <cell r="AU874">
            <v>1.86</v>
          </cell>
          <cell r="AV874">
            <v>0</v>
          </cell>
          <cell r="AW874">
            <v>0</v>
          </cell>
          <cell r="AX874">
            <v>0</v>
          </cell>
        </row>
        <row r="875">
          <cell r="F875">
            <v>2642</v>
          </cell>
          <cell r="G875">
            <v>0</v>
          </cell>
          <cell r="H875" t="str">
            <v>Trường Thực hành Sư phạm</v>
          </cell>
          <cell r="I875">
            <v>0</v>
          </cell>
          <cell r="J875" t="str">
            <v>Nữ</v>
          </cell>
          <cell r="K875">
            <v>1975</v>
          </cell>
          <cell r="L875">
            <v>27573</v>
          </cell>
          <cell r="M875">
            <v>0</v>
          </cell>
          <cell r="N875" t="str">
            <v>Kinh</v>
          </cell>
          <cell r="O875">
            <v>44075</v>
          </cell>
          <cell r="P875">
            <v>0</v>
          </cell>
          <cell r="Q875">
            <v>0</v>
          </cell>
          <cell r="R875" t="str">
            <v>BHXH</v>
          </cell>
          <cell r="S875">
            <v>0</v>
          </cell>
          <cell r="T875">
            <v>0</v>
          </cell>
          <cell r="U875">
            <v>0</v>
          </cell>
          <cell r="V875" t="str">
            <v>13.096</v>
          </cell>
          <cell r="W875" t="str">
            <v>Kỹ thuật viên</v>
          </cell>
          <cell r="X875">
            <v>0</v>
          </cell>
          <cell r="Y875">
            <v>0</v>
          </cell>
          <cell r="Z875">
            <v>0</v>
          </cell>
          <cell r="AA875">
            <v>0</v>
          </cell>
          <cell r="AB875">
            <v>0</v>
          </cell>
          <cell r="AC875">
            <v>1.86</v>
          </cell>
          <cell r="AD875">
            <v>0</v>
          </cell>
          <cell r="AE875">
            <v>0</v>
          </cell>
          <cell r="AF875">
            <v>0</v>
          </cell>
          <cell r="AG875">
            <v>0</v>
          </cell>
          <cell r="AH875" t="e">
            <v>#VALUE!</v>
          </cell>
          <cell r="AI875">
            <v>0</v>
          </cell>
          <cell r="AJ875">
            <v>0</v>
          </cell>
          <cell r="AK875">
            <v>0</v>
          </cell>
          <cell r="AL875">
            <v>0</v>
          </cell>
          <cell r="AM875">
            <v>0</v>
          </cell>
          <cell r="AN875">
            <v>0</v>
          </cell>
          <cell r="AO875">
            <v>0</v>
          </cell>
          <cell r="AP875">
            <v>0</v>
          </cell>
          <cell r="AQ875">
            <v>0</v>
          </cell>
          <cell r="AR875">
            <v>0</v>
          </cell>
          <cell r="AS875">
            <v>0</v>
          </cell>
          <cell r="AT875">
            <v>0</v>
          </cell>
          <cell r="AU875">
            <v>1.86</v>
          </cell>
          <cell r="AV875">
            <v>0</v>
          </cell>
          <cell r="AW875">
            <v>0</v>
          </cell>
          <cell r="AX875">
            <v>0</v>
          </cell>
        </row>
        <row r="876">
          <cell r="F876">
            <v>2624</v>
          </cell>
          <cell r="G876">
            <v>0</v>
          </cell>
          <cell r="H876" t="str">
            <v>Trường Thực hành Sư phạm</v>
          </cell>
          <cell r="I876">
            <v>0</v>
          </cell>
          <cell r="J876" t="str">
            <v>Nữ</v>
          </cell>
          <cell r="K876">
            <v>1990</v>
          </cell>
          <cell r="L876">
            <v>33013</v>
          </cell>
          <cell r="M876">
            <v>0</v>
          </cell>
          <cell r="N876" t="str">
            <v>Kinh</v>
          </cell>
          <cell r="O876">
            <v>43892</v>
          </cell>
          <cell r="P876">
            <v>0</v>
          </cell>
          <cell r="Q876">
            <v>0</v>
          </cell>
          <cell r="R876" t="str">
            <v>BHXH</v>
          </cell>
          <cell r="S876">
            <v>0</v>
          </cell>
          <cell r="T876">
            <v>0</v>
          </cell>
          <cell r="U876">
            <v>0</v>
          </cell>
          <cell r="V876" t="str">
            <v>13.096</v>
          </cell>
          <cell r="W876" t="str">
            <v>Kỹ thuật viên</v>
          </cell>
          <cell r="X876">
            <v>0</v>
          </cell>
          <cell r="Y876">
            <v>0</v>
          </cell>
          <cell r="Z876">
            <v>0</v>
          </cell>
          <cell r="AA876">
            <v>0</v>
          </cell>
          <cell r="AB876">
            <v>0</v>
          </cell>
          <cell r="AC876">
            <v>1.86</v>
          </cell>
          <cell r="AD876">
            <v>0</v>
          </cell>
          <cell r="AE876">
            <v>0</v>
          </cell>
          <cell r="AF876">
            <v>0</v>
          </cell>
          <cell r="AG876">
            <v>0</v>
          </cell>
          <cell r="AH876" t="e">
            <v>#VALUE!</v>
          </cell>
          <cell r="AI876">
            <v>0</v>
          </cell>
          <cell r="AJ876">
            <v>0</v>
          </cell>
          <cell r="AK876">
            <v>0</v>
          </cell>
          <cell r="AL876">
            <v>0</v>
          </cell>
          <cell r="AM876">
            <v>0</v>
          </cell>
          <cell r="AN876">
            <v>0</v>
          </cell>
          <cell r="AO876">
            <v>0</v>
          </cell>
          <cell r="AP876">
            <v>0</v>
          </cell>
          <cell r="AQ876">
            <v>0</v>
          </cell>
          <cell r="AR876">
            <v>0</v>
          </cell>
          <cell r="AS876">
            <v>0</v>
          </cell>
          <cell r="AT876">
            <v>0</v>
          </cell>
          <cell r="AU876">
            <v>1.86</v>
          </cell>
          <cell r="AV876">
            <v>0</v>
          </cell>
          <cell r="AW876">
            <v>0</v>
          </cell>
          <cell r="AX876">
            <v>0</v>
          </cell>
        </row>
        <row r="877">
          <cell r="F877">
            <v>2620</v>
          </cell>
          <cell r="G877">
            <v>0</v>
          </cell>
          <cell r="H877" t="str">
            <v>Trường Thực hành Sư phạm</v>
          </cell>
          <cell r="I877">
            <v>0</v>
          </cell>
          <cell r="J877" t="str">
            <v>Nữ</v>
          </cell>
          <cell r="K877">
            <v>1972</v>
          </cell>
          <cell r="L877">
            <v>26582</v>
          </cell>
          <cell r="M877">
            <v>0</v>
          </cell>
          <cell r="N877" t="str">
            <v>Kinh</v>
          </cell>
          <cell r="O877">
            <v>43892</v>
          </cell>
          <cell r="P877">
            <v>0</v>
          </cell>
          <cell r="Q877">
            <v>0</v>
          </cell>
          <cell r="R877" t="str">
            <v>BHXH</v>
          </cell>
          <cell r="S877">
            <v>0</v>
          </cell>
          <cell r="T877">
            <v>0</v>
          </cell>
          <cell r="U877">
            <v>0</v>
          </cell>
          <cell r="V877" t="str">
            <v>13.096</v>
          </cell>
          <cell r="W877" t="str">
            <v>Kỹ thuật viên</v>
          </cell>
          <cell r="X877">
            <v>0</v>
          </cell>
          <cell r="Y877">
            <v>0</v>
          </cell>
          <cell r="Z877">
            <v>0</v>
          </cell>
          <cell r="AA877">
            <v>0</v>
          </cell>
          <cell r="AB877">
            <v>0</v>
          </cell>
          <cell r="AC877">
            <v>1.86</v>
          </cell>
          <cell r="AD877">
            <v>0</v>
          </cell>
          <cell r="AE877">
            <v>0</v>
          </cell>
          <cell r="AF877">
            <v>0</v>
          </cell>
          <cell r="AG877">
            <v>0</v>
          </cell>
          <cell r="AH877" t="e">
            <v>#VALUE!</v>
          </cell>
          <cell r="AI877">
            <v>0</v>
          </cell>
          <cell r="AJ877">
            <v>0</v>
          </cell>
          <cell r="AK877">
            <v>0</v>
          </cell>
          <cell r="AL877">
            <v>0</v>
          </cell>
          <cell r="AM877">
            <v>0</v>
          </cell>
          <cell r="AN877">
            <v>0</v>
          </cell>
          <cell r="AO877">
            <v>0</v>
          </cell>
          <cell r="AP877">
            <v>0</v>
          </cell>
          <cell r="AQ877">
            <v>0</v>
          </cell>
          <cell r="AR877">
            <v>0</v>
          </cell>
          <cell r="AS877">
            <v>0</v>
          </cell>
          <cell r="AT877">
            <v>0</v>
          </cell>
          <cell r="AU877">
            <v>1.86</v>
          </cell>
          <cell r="AV877">
            <v>0</v>
          </cell>
          <cell r="AW877">
            <v>0</v>
          </cell>
          <cell r="AX877">
            <v>0</v>
          </cell>
        </row>
        <row r="878">
          <cell r="F878">
            <v>2639</v>
          </cell>
          <cell r="G878">
            <v>0</v>
          </cell>
          <cell r="H878" t="str">
            <v>Trường Thực hành Sư phạm</v>
          </cell>
          <cell r="I878">
            <v>0</v>
          </cell>
          <cell r="J878" t="str">
            <v>Nữ</v>
          </cell>
          <cell r="K878">
            <v>1986</v>
          </cell>
          <cell r="L878">
            <v>31757</v>
          </cell>
          <cell r="M878">
            <v>0</v>
          </cell>
          <cell r="N878" t="str">
            <v>Kinh</v>
          </cell>
          <cell r="O878">
            <v>44075</v>
          </cell>
          <cell r="P878">
            <v>0</v>
          </cell>
          <cell r="Q878">
            <v>0</v>
          </cell>
          <cell r="R878" t="str">
            <v>BHXH</v>
          </cell>
          <cell r="S878">
            <v>0</v>
          </cell>
          <cell r="T878">
            <v>0</v>
          </cell>
          <cell r="U878">
            <v>0</v>
          </cell>
          <cell r="V878" t="str">
            <v>13.096</v>
          </cell>
          <cell r="W878" t="str">
            <v>Kỹ thuật viên</v>
          </cell>
          <cell r="X878">
            <v>0</v>
          </cell>
          <cell r="Y878">
            <v>0</v>
          </cell>
          <cell r="Z878">
            <v>0</v>
          </cell>
          <cell r="AA878">
            <v>0</v>
          </cell>
          <cell r="AB878">
            <v>0</v>
          </cell>
          <cell r="AC878">
            <v>1.86</v>
          </cell>
          <cell r="AD878">
            <v>0</v>
          </cell>
          <cell r="AE878">
            <v>0</v>
          </cell>
          <cell r="AF878">
            <v>0</v>
          </cell>
          <cell r="AG878">
            <v>0</v>
          </cell>
          <cell r="AH878" t="e">
            <v>#VALUE!</v>
          </cell>
          <cell r="AI878">
            <v>0</v>
          </cell>
          <cell r="AJ878">
            <v>0</v>
          </cell>
          <cell r="AK878">
            <v>0</v>
          </cell>
          <cell r="AL878">
            <v>0</v>
          </cell>
          <cell r="AM878">
            <v>0</v>
          </cell>
          <cell r="AN878">
            <v>0</v>
          </cell>
          <cell r="AO878">
            <v>0</v>
          </cell>
          <cell r="AP878">
            <v>0</v>
          </cell>
          <cell r="AQ878">
            <v>0</v>
          </cell>
          <cell r="AR878">
            <v>0</v>
          </cell>
          <cell r="AS878">
            <v>0</v>
          </cell>
          <cell r="AT878">
            <v>0</v>
          </cell>
          <cell r="AU878">
            <v>1.86</v>
          </cell>
          <cell r="AV878">
            <v>0</v>
          </cell>
          <cell r="AW878">
            <v>0</v>
          </cell>
          <cell r="AX878">
            <v>0</v>
          </cell>
        </row>
        <row r="879">
          <cell r="F879">
            <v>2640</v>
          </cell>
          <cell r="G879">
            <v>0</v>
          </cell>
          <cell r="H879" t="str">
            <v>Trường Thực hành Sư phạm</v>
          </cell>
          <cell r="I879">
            <v>0</v>
          </cell>
          <cell r="J879" t="str">
            <v>Nữ</v>
          </cell>
          <cell r="K879">
            <v>1969</v>
          </cell>
          <cell r="L879">
            <v>25423</v>
          </cell>
          <cell r="M879">
            <v>0</v>
          </cell>
          <cell r="N879" t="str">
            <v>Kinh</v>
          </cell>
          <cell r="O879">
            <v>44075</v>
          </cell>
          <cell r="P879">
            <v>0</v>
          </cell>
          <cell r="Q879">
            <v>0</v>
          </cell>
          <cell r="R879" t="str">
            <v>BHXH</v>
          </cell>
          <cell r="S879">
            <v>0</v>
          </cell>
          <cell r="T879">
            <v>0</v>
          </cell>
          <cell r="U879">
            <v>0</v>
          </cell>
          <cell r="V879" t="str">
            <v>13.096</v>
          </cell>
          <cell r="W879" t="str">
            <v>Kỹ thuật viên</v>
          </cell>
          <cell r="X879">
            <v>0</v>
          </cell>
          <cell r="Y879">
            <v>0</v>
          </cell>
          <cell r="Z879">
            <v>0</v>
          </cell>
          <cell r="AA879">
            <v>0</v>
          </cell>
          <cell r="AB879">
            <v>0</v>
          </cell>
          <cell r="AC879">
            <v>1.86</v>
          </cell>
          <cell r="AD879">
            <v>0</v>
          </cell>
          <cell r="AE879">
            <v>0</v>
          </cell>
          <cell r="AF879">
            <v>0</v>
          </cell>
          <cell r="AG879">
            <v>0</v>
          </cell>
          <cell r="AH879" t="e">
            <v>#VALUE!</v>
          </cell>
          <cell r="AI879">
            <v>0</v>
          </cell>
          <cell r="AJ879">
            <v>0</v>
          </cell>
          <cell r="AK879">
            <v>0</v>
          </cell>
          <cell r="AL879">
            <v>0</v>
          </cell>
          <cell r="AM879">
            <v>0</v>
          </cell>
          <cell r="AN879">
            <v>0</v>
          </cell>
          <cell r="AO879">
            <v>0</v>
          </cell>
          <cell r="AP879">
            <v>0</v>
          </cell>
          <cell r="AQ879">
            <v>0</v>
          </cell>
          <cell r="AR879">
            <v>0</v>
          </cell>
          <cell r="AS879">
            <v>0</v>
          </cell>
          <cell r="AT879">
            <v>0</v>
          </cell>
          <cell r="AU879">
            <v>1.86</v>
          </cell>
          <cell r="AV879">
            <v>0</v>
          </cell>
          <cell r="AW879">
            <v>0</v>
          </cell>
          <cell r="AX879">
            <v>0</v>
          </cell>
        </row>
        <row r="880">
          <cell r="F880">
            <v>2619</v>
          </cell>
          <cell r="G880">
            <v>0</v>
          </cell>
          <cell r="H880" t="str">
            <v>Trường Thực hành Sư phạm</v>
          </cell>
          <cell r="I880">
            <v>0</v>
          </cell>
          <cell r="J880" t="str">
            <v>Nữ</v>
          </cell>
          <cell r="K880">
            <v>1981</v>
          </cell>
          <cell r="L880">
            <v>29871</v>
          </cell>
          <cell r="M880">
            <v>0</v>
          </cell>
          <cell r="N880" t="str">
            <v>Kinh</v>
          </cell>
          <cell r="O880">
            <v>43892</v>
          </cell>
          <cell r="P880">
            <v>0</v>
          </cell>
          <cell r="Q880">
            <v>0</v>
          </cell>
          <cell r="R880" t="str">
            <v>BHXH</v>
          </cell>
          <cell r="S880">
            <v>0</v>
          </cell>
          <cell r="T880">
            <v>0</v>
          </cell>
          <cell r="U880">
            <v>0</v>
          </cell>
          <cell r="V880" t="str">
            <v>13.096</v>
          </cell>
          <cell r="W880" t="str">
            <v>Kỹ thuật viên</v>
          </cell>
          <cell r="X880">
            <v>0</v>
          </cell>
          <cell r="Y880">
            <v>0</v>
          </cell>
          <cell r="Z880">
            <v>0</v>
          </cell>
          <cell r="AA880">
            <v>0</v>
          </cell>
          <cell r="AB880">
            <v>0</v>
          </cell>
          <cell r="AC880">
            <v>1.86</v>
          </cell>
          <cell r="AD880">
            <v>0</v>
          </cell>
          <cell r="AE880">
            <v>0</v>
          </cell>
          <cell r="AF880">
            <v>0</v>
          </cell>
          <cell r="AG880">
            <v>0</v>
          </cell>
          <cell r="AH880" t="e">
            <v>#VALUE!</v>
          </cell>
          <cell r="AI880">
            <v>0</v>
          </cell>
          <cell r="AJ880">
            <v>0</v>
          </cell>
          <cell r="AK880">
            <v>0</v>
          </cell>
          <cell r="AL880">
            <v>0</v>
          </cell>
          <cell r="AM880">
            <v>0</v>
          </cell>
          <cell r="AN880">
            <v>0</v>
          </cell>
          <cell r="AO880">
            <v>0</v>
          </cell>
          <cell r="AP880">
            <v>0</v>
          </cell>
          <cell r="AQ880">
            <v>0</v>
          </cell>
          <cell r="AR880">
            <v>0</v>
          </cell>
          <cell r="AS880">
            <v>0</v>
          </cell>
          <cell r="AT880">
            <v>0</v>
          </cell>
          <cell r="AU880">
            <v>1.86</v>
          </cell>
          <cell r="AV880">
            <v>0</v>
          </cell>
          <cell r="AW880">
            <v>0</v>
          </cell>
          <cell r="AX880">
            <v>0</v>
          </cell>
        </row>
        <row r="881">
          <cell r="F881">
            <v>2618</v>
          </cell>
          <cell r="G881">
            <v>0</v>
          </cell>
          <cell r="H881" t="str">
            <v>Trường Thực hành Sư phạm</v>
          </cell>
          <cell r="I881">
            <v>0</v>
          </cell>
          <cell r="J881" t="str">
            <v>Nam</v>
          </cell>
          <cell r="K881">
            <v>1995</v>
          </cell>
          <cell r="L881">
            <v>34944</v>
          </cell>
          <cell r="M881">
            <v>0</v>
          </cell>
          <cell r="N881" t="str">
            <v>Kinh</v>
          </cell>
          <cell r="O881">
            <v>43892</v>
          </cell>
          <cell r="P881">
            <v>0</v>
          </cell>
          <cell r="Q881">
            <v>0</v>
          </cell>
          <cell r="R881" t="str">
            <v>BHXH</v>
          </cell>
          <cell r="S881">
            <v>0</v>
          </cell>
          <cell r="T881">
            <v>0</v>
          </cell>
          <cell r="U881">
            <v>0</v>
          </cell>
          <cell r="V881" t="str">
            <v>13.096</v>
          </cell>
          <cell r="W881" t="str">
            <v>Kỹ thuật viên</v>
          </cell>
          <cell r="X881">
            <v>0</v>
          </cell>
          <cell r="Y881">
            <v>0</v>
          </cell>
          <cell r="Z881">
            <v>0</v>
          </cell>
          <cell r="AA881">
            <v>0</v>
          </cell>
          <cell r="AB881">
            <v>0</v>
          </cell>
          <cell r="AC881">
            <v>1.86</v>
          </cell>
          <cell r="AD881">
            <v>0</v>
          </cell>
          <cell r="AE881">
            <v>0</v>
          </cell>
          <cell r="AF881">
            <v>0</v>
          </cell>
          <cell r="AG881">
            <v>0</v>
          </cell>
          <cell r="AH881" t="e">
            <v>#VALUE!</v>
          </cell>
          <cell r="AI881">
            <v>0</v>
          </cell>
          <cell r="AJ881">
            <v>0</v>
          </cell>
          <cell r="AK881">
            <v>0</v>
          </cell>
          <cell r="AL881">
            <v>0</v>
          </cell>
          <cell r="AM881">
            <v>0</v>
          </cell>
          <cell r="AN881">
            <v>0</v>
          </cell>
          <cell r="AO881">
            <v>0</v>
          </cell>
          <cell r="AP881">
            <v>0</v>
          </cell>
          <cell r="AQ881">
            <v>0</v>
          </cell>
          <cell r="AR881">
            <v>0</v>
          </cell>
          <cell r="AS881">
            <v>0</v>
          </cell>
          <cell r="AT881">
            <v>0</v>
          </cell>
          <cell r="AU881">
            <v>1.86</v>
          </cell>
          <cell r="AV881">
            <v>0</v>
          </cell>
          <cell r="AW881">
            <v>0</v>
          </cell>
          <cell r="AX881">
            <v>0</v>
          </cell>
        </row>
        <row r="882">
          <cell r="F882">
            <v>2638</v>
          </cell>
          <cell r="G882">
            <v>0</v>
          </cell>
          <cell r="H882" t="str">
            <v>Trường Thực hành Sư phạm</v>
          </cell>
          <cell r="I882">
            <v>0</v>
          </cell>
          <cell r="J882" t="str">
            <v>Nữ</v>
          </cell>
          <cell r="K882">
            <v>1992</v>
          </cell>
          <cell r="L882">
            <v>33861</v>
          </cell>
          <cell r="M882">
            <v>0</v>
          </cell>
          <cell r="N882" t="str">
            <v>Kinh</v>
          </cell>
          <cell r="O882">
            <v>44075</v>
          </cell>
          <cell r="P882">
            <v>0</v>
          </cell>
          <cell r="Q882">
            <v>0</v>
          </cell>
          <cell r="R882" t="str">
            <v>BHXH</v>
          </cell>
          <cell r="S882">
            <v>0</v>
          </cell>
          <cell r="T882">
            <v>0</v>
          </cell>
          <cell r="U882">
            <v>0</v>
          </cell>
          <cell r="V882" t="str">
            <v>13.096</v>
          </cell>
          <cell r="W882" t="str">
            <v>Kỹ thuật viên</v>
          </cell>
          <cell r="X882">
            <v>0</v>
          </cell>
          <cell r="Y882">
            <v>0</v>
          </cell>
          <cell r="Z882">
            <v>0</v>
          </cell>
          <cell r="AA882">
            <v>0</v>
          </cell>
          <cell r="AB882">
            <v>0</v>
          </cell>
          <cell r="AC882">
            <v>1.86</v>
          </cell>
          <cell r="AD882">
            <v>0</v>
          </cell>
          <cell r="AE882">
            <v>0</v>
          </cell>
          <cell r="AF882">
            <v>0</v>
          </cell>
          <cell r="AG882">
            <v>0</v>
          </cell>
          <cell r="AH882" t="e">
            <v>#VALUE!</v>
          </cell>
          <cell r="AI882">
            <v>0</v>
          </cell>
          <cell r="AJ882">
            <v>0</v>
          </cell>
          <cell r="AK882">
            <v>0</v>
          </cell>
          <cell r="AL882">
            <v>0</v>
          </cell>
          <cell r="AM882">
            <v>0</v>
          </cell>
          <cell r="AN882">
            <v>0</v>
          </cell>
          <cell r="AO882">
            <v>0</v>
          </cell>
          <cell r="AP882">
            <v>0</v>
          </cell>
          <cell r="AQ882">
            <v>0</v>
          </cell>
          <cell r="AR882">
            <v>0</v>
          </cell>
          <cell r="AS882">
            <v>0</v>
          </cell>
          <cell r="AT882">
            <v>0</v>
          </cell>
          <cell r="AU882">
            <v>1.86</v>
          </cell>
          <cell r="AV882">
            <v>0</v>
          </cell>
          <cell r="AW882">
            <v>0</v>
          </cell>
          <cell r="AX882">
            <v>0</v>
          </cell>
        </row>
        <row r="883">
          <cell r="F883">
            <v>1434</v>
          </cell>
          <cell r="G883" t="str">
            <v>51010000858835</v>
          </cell>
          <cell r="H883" t="str">
            <v>Văn phòng đại diện tại thành phố HCM</v>
          </cell>
          <cell r="I883">
            <v>0</v>
          </cell>
          <cell r="J883" t="str">
            <v>Nam</v>
          </cell>
          <cell r="K883">
            <v>1966</v>
          </cell>
          <cell r="L883">
            <v>24158</v>
          </cell>
          <cell r="M883">
            <v>56</v>
          </cell>
          <cell r="N883" t="str">
            <v>Kinh</v>
          </cell>
          <cell r="O883">
            <v>34213</v>
          </cell>
          <cell r="P883" t="str">
            <v xml:space="preserve">  -   -</v>
          </cell>
          <cell r="Q883">
            <v>0</v>
          </cell>
          <cell r="R883" t="str">
            <v>BC</v>
          </cell>
          <cell r="S883">
            <v>0</v>
          </cell>
          <cell r="T883">
            <v>0</v>
          </cell>
          <cell r="U883">
            <v>0</v>
          </cell>
          <cell r="V883" t="str">
            <v>01.003</v>
          </cell>
          <cell r="W883" t="str">
            <v>Chuyên viên</v>
          </cell>
          <cell r="X883" t="str">
            <v>Trưởng VP đại diện</v>
          </cell>
          <cell r="Y883">
            <v>0</v>
          </cell>
          <cell r="Z883">
            <v>0</v>
          </cell>
          <cell r="AA883">
            <v>6</v>
          </cell>
          <cell r="AB883">
            <v>0.5</v>
          </cell>
          <cell r="AC883">
            <v>4.9800000000000004</v>
          </cell>
          <cell r="AD883">
            <v>0</v>
          </cell>
          <cell r="AE883">
            <v>0</v>
          </cell>
          <cell r="AF883">
            <v>0</v>
          </cell>
          <cell r="AG883">
            <v>0</v>
          </cell>
          <cell r="AH883" t="e">
            <v>#VALUE!</v>
          </cell>
          <cell r="AI883">
            <v>5</v>
          </cell>
          <cell r="AJ883">
            <v>0</v>
          </cell>
          <cell r="AK883">
            <v>0</v>
          </cell>
          <cell r="AL883">
            <v>0</v>
          </cell>
          <cell r="AM883">
            <v>0</v>
          </cell>
          <cell r="AN883">
            <v>0.24900000000000003</v>
          </cell>
          <cell r="AO883">
            <v>0</v>
          </cell>
          <cell r="AP883">
            <v>0</v>
          </cell>
          <cell r="AQ883">
            <v>0</v>
          </cell>
          <cell r="AR883">
            <v>0</v>
          </cell>
          <cell r="AS883">
            <v>0</v>
          </cell>
          <cell r="AT883">
            <v>0</v>
          </cell>
          <cell r="AU883">
            <v>5.7290000000000001</v>
          </cell>
          <cell r="AV883">
            <v>20</v>
          </cell>
          <cell r="AW883">
            <v>0</v>
          </cell>
          <cell r="AX883">
            <v>0</v>
          </cell>
        </row>
        <row r="884">
          <cell r="F884">
            <v>1731</v>
          </cell>
          <cell r="G884" t="str">
            <v>51010000034176</v>
          </cell>
          <cell r="H884" t="str">
            <v>Văn phòng Đảng - Hội đồng Trường - Đoàn thể</v>
          </cell>
          <cell r="I884" t="str">
            <v>Khoa Giáo dục mầm non</v>
          </cell>
          <cell r="J884" t="str">
            <v>Nam</v>
          </cell>
          <cell r="K884">
            <v>1975</v>
          </cell>
          <cell r="L884">
            <v>27500</v>
          </cell>
          <cell r="M884">
            <v>47</v>
          </cell>
          <cell r="N884" t="str">
            <v>Kinh</v>
          </cell>
          <cell r="O884">
            <v>36039</v>
          </cell>
          <cell r="P884">
            <v>36039</v>
          </cell>
          <cell r="Q884" t="str">
            <v>Trường Đại học sư phạm Vinh</v>
          </cell>
          <cell r="R884" t="str">
            <v>BC</v>
          </cell>
          <cell r="S884">
            <v>0</v>
          </cell>
          <cell r="T884">
            <v>0</v>
          </cell>
          <cell r="U884">
            <v>0</v>
          </cell>
          <cell r="V884" t="str">
            <v>V.07.01.02</v>
          </cell>
          <cell r="W884" t="str">
            <v>Giảng viên chính (hạng II)</v>
          </cell>
          <cell r="X884" t="str">
            <v>Chú tịch HĐT</v>
          </cell>
          <cell r="Y884">
            <v>0</v>
          </cell>
          <cell r="Z884">
            <v>0</v>
          </cell>
          <cell r="AA884">
            <v>10</v>
          </cell>
          <cell r="AB884">
            <v>1</v>
          </cell>
          <cell r="AC884">
            <v>4.74</v>
          </cell>
          <cell r="AD884">
            <v>0</v>
          </cell>
          <cell r="AE884">
            <v>0</v>
          </cell>
          <cell r="AF884">
            <v>0</v>
          </cell>
          <cell r="AG884">
            <v>0</v>
          </cell>
          <cell r="AH884" t="e">
            <v>#VALUE!</v>
          </cell>
          <cell r="AI884">
            <v>0</v>
          </cell>
          <cell r="AJ884">
            <v>0</v>
          </cell>
          <cell r="AK884">
            <v>0</v>
          </cell>
          <cell r="AL884">
            <v>0</v>
          </cell>
          <cell r="AM884">
            <v>0</v>
          </cell>
          <cell r="AN884">
            <v>0</v>
          </cell>
          <cell r="AO884">
            <v>18</v>
          </cell>
          <cell r="AP884">
            <v>0</v>
          </cell>
          <cell r="AQ884">
            <v>0</v>
          </cell>
          <cell r="AR884">
            <v>0</v>
          </cell>
          <cell r="AS884">
            <v>0</v>
          </cell>
          <cell r="AT884">
            <v>1.0332000000000001</v>
          </cell>
          <cell r="AU884">
            <v>6.7732000000000001</v>
          </cell>
          <cell r="AV884">
            <v>40</v>
          </cell>
          <cell r="AW884">
            <v>0</v>
          </cell>
          <cell r="AX884">
            <v>0</v>
          </cell>
        </row>
        <row r="885">
          <cell r="F885">
            <v>1229</v>
          </cell>
          <cell r="G885" t="str">
            <v>51010000197042</v>
          </cell>
          <cell r="H885" t="str">
            <v>Văn phòng Đảng - Hội đồng Trường - Đoàn thể</v>
          </cell>
          <cell r="I885" t="str">
            <v>Khoa Hóa học</v>
          </cell>
          <cell r="J885" t="str">
            <v>Nam</v>
          </cell>
          <cell r="K885">
            <v>1968</v>
          </cell>
          <cell r="L885">
            <v>25170</v>
          </cell>
          <cell r="M885">
            <v>54</v>
          </cell>
          <cell r="N885" t="str">
            <v>Kinh</v>
          </cell>
          <cell r="O885">
            <v>32721</v>
          </cell>
          <cell r="P885">
            <v>33451</v>
          </cell>
          <cell r="Q885" t="str">
            <v>Trường Đại học Sư phạm Vinh</v>
          </cell>
          <cell r="R885" t="str">
            <v>BC</v>
          </cell>
          <cell r="S885">
            <v>0</v>
          </cell>
          <cell r="T885">
            <v>0</v>
          </cell>
          <cell r="U885">
            <v>0</v>
          </cell>
          <cell r="V885" t="str">
            <v>V.07.01.01</v>
          </cell>
          <cell r="W885" t="str">
            <v>Giảng viên cao cấp (hạng I)</v>
          </cell>
          <cell r="X885" t="str">
            <v>Phó Chủ tịch Hội đồng Trường</v>
          </cell>
          <cell r="Y885">
            <v>0</v>
          </cell>
          <cell r="Z885">
            <v>0</v>
          </cell>
          <cell r="AA885">
            <v>8</v>
          </cell>
          <cell r="AB885">
            <v>0.8</v>
          </cell>
          <cell r="AC885">
            <v>6.56</v>
          </cell>
          <cell r="AD885">
            <v>0</v>
          </cell>
          <cell r="AE885">
            <v>0</v>
          </cell>
          <cell r="AF885">
            <v>0</v>
          </cell>
          <cell r="AG885">
            <v>0</v>
          </cell>
          <cell r="AH885" t="e">
            <v>#VALUE!</v>
          </cell>
          <cell r="AI885">
            <v>0</v>
          </cell>
          <cell r="AJ885">
            <v>0</v>
          </cell>
          <cell r="AK885">
            <v>0</v>
          </cell>
          <cell r="AL885">
            <v>0</v>
          </cell>
          <cell r="AM885">
            <v>0</v>
          </cell>
          <cell r="AN885">
            <v>0</v>
          </cell>
          <cell r="AO885">
            <v>28</v>
          </cell>
          <cell r="AP885">
            <v>0</v>
          </cell>
          <cell r="AQ885">
            <v>0</v>
          </cell>
          <cell r="AR885">
            <v>0</v>
          </cell>
          <cell r="AS885">
            <v>0</v>
          </cell>
          <cell r="AT885">
            <v>2.0608</v>
          </cell>
          <cell r="AU885">
            <v>9.4207999999999998</v>
          </cell>
          <cell r="AV885">
            <v>40</v>
          </cell>
          <cell r="AW885">
            <v>0</v>
          </cell>
          <cell r="AX885">
            <v>0</v>
          </cell>
        </row>
        <row r="886">
          <cell r="F886">
            <v>1503</v>
          </cell>
          <cell r="G886" t="str">
            <v>51010000193749</v>
          </cell>
          <cell r="H886" t="str">
            <v>Văn phòng Đảng - Hội đồng Trường - Đoàn thể</v>
          </cell>
          <cell r="I886" t="str">
            <v>Khoa Lịch sử</v>
          </cell>
          <cell r="J886" t="str">
            <v>Nam</v>
          </cell>
          <cell r="K886">
            <v>1982</v>
          </cell>
          <cell r="L886">
            <v>30017</v>
          </cell>
          <cell r="M886">
            <v>40</v>
          </cell>
          <cell r="N886" t="str">
            <v>Kinh</v>
          </cell>
          <cell r="O886">
            <v>39601</v>
          </cell>
          <cell r="P886">
            <v>39995</v>
          </cell>
          <cell r="Q886" t="str">
            <v>Trường Đại học Vinh</v>
          </cell>
          <cell r="R886" t="str">
            <v>BC</v>
          </cell>
          <cell r="S886">
            <v>0</v>
          </cell>
          <cell r="T886">
            <v>0</v>
          </cell>
          <cell r="U886">
            <v>0</v>
          </cell>
          <cell r="V886" t="str">
            <v>V.07.01.03</v>
          </cell>
          <cell r="W886" t="str">
            <v>Giảng viên (hạng III)</v>
          </cell>
          <cell r="X886" t="str">
            <v>Phó Chánh VP</v>
          </cell>
          <cell r="Y886">
            <v>0</v>
          </cell>
          <cell r="Z886">
            <v>0</v>
          </cell>
          <cell r="AA886">
            <v>6</v>
          </cell>
          <cell r="AB886">
            <v>0.4</v>
          </cell>
          <cell r="AC886">
            <v>3.99</v>
          </cell>
          <cell r="AD886">
            <v>0</v>
          </cell>
          <cell r="AE886">
            <v>0</v>
          </cell>
          <cell r="AF886">
            <v>0</v>
          </cell>
          <cell r="AG886">
            <v>0</v>
          </cell>
          <cell r="AH886" t="e">
            <v>#VALUE!</v>
          </cell>
          <cell r="AI886">
            <v>0</v>
          </cell>
          <cell r="AJ886">
            <v>0</v>
          </cell>
          <cell r="AK886">
            <v>0</v>
          </cell>
          <cell r="AL886">
            <v>0</v>
          </cell>
          <cell r="AM886">
            <v>0</v>
          </cell>
          <cell r="AN886">
            <v>0</v>
          </cell>
          <cell r="AO886">
            <v>6</v>
          </cell>
          <cell r="AP886">
            <v>7</v>
          </cell>
          <cell r="AQ886" t="str">
            <v>1678/QĐ-ĐHV</v>
          </cell>
          <cell r="AR886">
            <v>44714</v>
          </cell>
          <cell r="AS886">
            <v>44713</v>
          </cell>
          <cell r="AT886">
            <v>0.26340000000000002</v>
          </cell>
          <cell r="AU886">
            <v>4.6534000000000004</v>
          </cell>
          <cell r="AV886">
            <v>40</v>
          </cell>
          <cell r="AW886">
            <v>0</v>
          </cell>
          <cell r="AX886">
            <v>0</v>
          </cell>
        </row>
        <row r="887">
          <cell r="F887">
            <v>1488</v>
          </cell>
          <cell r="G887" t="str">
            <v>51010000276367</v>
          </cell>
          <cell r="H887" t="str">
            <v>Văn phòng Đảng - Hội đồng Trường - Đoàn thể</v>
          </cell>
          <cell r="I887" t="str">
            <v>Khoa Lịch sử</v>
          </cell>
          <cell r="J887" t="str">
            <v>Nam</v>
          </cell>
          <cell r="K887">
            <v>1978</v>
          </cell>
          <cell r="L887">
            <v>28674</v>
          </cell>
          <cell r="M887">
            <v>44</v>
          </cell>
          <cell r="N887" t="str">
            <v>Kinh</v>
          </cell>
          <cell r="O887">
            <v>37653</v>
          </cell>
          <cell r="P887">
            <v>38587</v>
          </cell>
          <cell r="Q887" t="str">
            <v>Trường Đại học Vinh</v>
          </cell>
          <cell r="R887" t="str">
            <v>BC</v>
          </cell>
          <cell r="S887">
            <v>0</v>
          </cell>
          <cell r="T887">
            <v>0</v>
          </cell>
          <cell r="U887">
            <v>0</v>
          </cell>
          <cell r="V887" t="str">
            <v>V.07.01.02</v>
          </cell>
          <cell r="W887" t="str">
            <v>Giảng viên chính (hạng II)</v>
          </cell>
          <cell r="X887" t="str">
            <v>Thư ký HĐT</v>
          </cell>
          <cell r="Y887">
            <v>0</v>
          </cell>
          <cell r="Z887">
            <v>0</v>
          </cell>
          <cell r="AA887">
            <v>7</v>
          </cell>
          <cell r="AB887">
            <v>0.5</v>
          </cell>
          <cell r="AC887">
            <v>4.4000000000000004</v>
          </cell>
          <cell r="AD887">
            <v>0</v>
          </cell>
          <cell r="AE887">
            <v>0</v>
          </cell>
          <cell r="AF887">
            <v>0</v>
          </cell>
          <cell r="AG887">
            <v>0</v>
          </cell>
          <cell r="AH887" t="e">
            <v>#VALUE!</v>
          </cell>
          <cell r="AI887">
            <v>0</v>
          </cell>
          <cell r="AJ887">
            <v>0</v>
          </cell>
          <cell r="AK887">
            <v>0</v>
          </cell>
          <cell r="AL887">
            <v>0</v>
          </cell>
          <cell r="AM887">
            <v>0</v>
          </cell>
          <cell r="AN887">
            <v>0</v>
          </cell>
          <cell r="AO887">
            <v>9</v>
          </cell>
          <cell r="AP887">
            <v>10</v>
          </cell>
          <cell r="AQ887" t="str">
            <v>1678/QĐ-ĐHV</v>
          </cell>
          <cell r="AR887">
            <v>44713</v>
          </cell>
          <cell r="AS887">
            <v>44713</v>
          </cell>
          <cell r="AT887">
            <v>0.441</v>
          </cell>
          <cell r="AU887">
            <v>5.3410000000000002</v>
          </cell>
          <cell r="AV887">
            <v>40</v>
          </cell>
          <cell r="AW887">
            <v>0</v>
          </cell>
          <cell r="AX887">
            <v>0</v>
          </cell>
        </row>
        <row r="888">
          <cell r="F888">
            <v>1273</v>
          </cell>
          <cell r="G888" t="str">
            <v>51010003781888</v>
          </cell>
          <cell r="H888" t="str">
            <v>Văn phòng Đảng - Hội đồng Trường - Đoàn thể</v>
          </cell>
          <cell r="I888" t="str">
            <v>Khoa Tài chính ngân hàng</v>
          </cell>
          <cell r="J888" t="str">
            <v>Nữ</v>
          </cell>
          <cell r="K888">
            <v>1978</v>
          </cell>
          <cell r="L888">
            <v>28782</v>
          </cell>
          <cell r="M888">
            <v>44</v>
          </cell>
          <cell r="N888" t="str">
            <v>Kinh</v>
          </cell>
          <cell r="O888">
            <v>37695</v>
          </cell>
          <cell r="P888">
            <v>38063</v>
          </cell>
          <cell r="Q888" t="str">
            <v>Trường Đại học Vinh</v>
          </cell>
          <cell r="R888" t="str">
            <v>BC</v>
          </cell>
          <cell r="S888">
            <v>0</v>
          </cell>
          <cell r="T888">
            <v>0</v>
          </cell>
          <cell r="U888">
            <v>0</v>
          </cell>
          <cell r="V888" t="str">
            <v>V.07.01.02</v>
          </cell>
          <cell r="W888" t="str">
            <v>Giảng viên chính (hạng II)</v>
          </cell>
          <cell r="X888" t="str">
            <v>Phó Hiệu trưởng ĐHV</v>
          </cell>
          <cell r="Y888">
            <v>0</v>
          </cell>
          <cell r="Z888">
            <v>0</v>
          </cell>
          <cell r="AA888">
            <v>8</v>
          </cell>
          <cell r="AB888">
            <v>0.8</v>
          </cell>
          <cell r="AC888">
            <v>4.74</v>
          </cell>
          <cell r="AD888">
            <v>0</v>
          </cell>
          <cell r="AE888">
            <v>0</v>
          </cell>
          <cell r="AF888">
            <v>0</v>
          </cell>
          <cell r="AG888">
            <v>0</v>
          </cell>
          <cell r="AH888" t="e">
            <v>#VALUE!</v>
          </cell>
          <cell r="AI888">
            <v>0</v>
          </cell>
          <cell r="AJ888">
            <v>0</v>
          </cell>
          <cell r="AK888">
            <v>0</v>
          </cell>
          <cell r="AL888">
            <v>0</v>
          </cell>
          <cell r="AM888">
            <v>0</v>
          </cell>
          <cell r="AN888">
            <v>0</v>
          </cell>
          <cell r="AO888">
            <v>16</v>
          </cell>
          <cell r="AP888">
            <v>0</v>
          </cell>
          <cell r="AQ888">
            <v>0</v>
          </cell>
          <cell r="AR888">
            <v>0</v>
          </cell>
          <cell r="AS888">
            <v>0</v>
          </cell>
          <cell r="AT888">
            <v>0.88639999999999997</v>
          </cell>
          <cell r="AU888">
            <v>6.4264000000000001</v>
          </cell>
          <cell r="AV888">
            <v>25</v>
          </cell>
          <cell r="AW888">
            <v>0</v>
          </cell>
          <cell r="AX888">
            <v>0</v>
          </cell>
        </row>
        <row r="889">
          <cell r="F889">
            <v>1321</v>
          </cell>
          <cell r="G889" t="str">
            <v>51010000199251</v>
          </cell>
          <cell r="H889" t="str">
            <v>Văn phòng Đảng - Hội đồng Trường - Đoàn thể</v>
          </cell>
          <cell r="I889" t="str">
            <v>Kỹ thuật Điều khiển tự động</v>
          </cell>
          <cell r="J889" t="str">
            <v>Nam</v>
          </cell>
          <cell r="K889">
            <v>1977</v>
          </cell>
          <cell r="L889">
            <v>28151</v>
          </cell>
          <cell r="M889">
            <v>45</v>
          </cell>
          <cell r="N889" t="str">
            <v>Kinh</v>
          </cell>
          <cell r="O889">
            <v>37712</v>
          </cell>
          <cell r="P889" t="str">
            <v xml:space="preserve">  -   -</v>
          </cell>
          <cell r="Q889" t="str">
            <v>Trường Đại học Vinh</v>
          </cell>
          <cell r="R889" t="str">
            <v>BC</v>
          </cell>
          <cell r="S889">
            <v>0</v>
          </cell>
          <cell r="T889">
            <v>0</v>
          </cell>
          <cell r="U889">
            <v>0</v>
          </cell>
          <cell r="V889" t="str">
            <v>V.07.01.01</v>
          </cell>
          <cell r="W889" t="str">
            <v>Giảng viên cao cấp (hạng I)</v>
          </cell>
          <cell r="X889" t="str">
            <v>Hiệu Trưởng ĐHV</v>
          </cell>
          <cell r="Y889">
            <v>0</v>
          </cell>
          <cell r="Z889" t="str">
            <v>Phó Bí thư Đảng ủy</v>
          </cell>
          <cell r="AA889">
            <v>10</v>
          </cell>
          <cell r="AB889">
            <v>1</v>
          </cell>
          <cell r="AC889">
            <v>7.28</v>
          </cell>
          <cell r="AD889">
            <v>0</v>
          </cell>
          <cell r="AE889">
            <v>0</v>
          </cell>
          <cell r="AF889">
            <v>0</v>
          </cell>
          <cell r="AG889">
            <v>0</v>
          </cell>
          <cell r="AH889" t="e">
            <v>#VALUE!</v>
          </cell>
          <cell r="AI889">
            <v>0</v>
          </cell>
          <cell r="AJ889">
            <v>0</v>
          </cell>
          <cell r="AK889">
            <v>0</v>
          </cell>
          <cell r="AL889">
            <v>0</v>
          </cell>
          <cell r="AM889">
            <v>0</v>
          </cell>
          <cell r="AN889">
            <v>0</v>
          </cell>
          <cell r="AO889">
            <v>12</v>
          </cell>
          <cell r="AP889">
            <v>0</v>
          </cell>
          <cell r="AQ889">
            <v>0</v>
          </cell>
          <cell r="AR889">
            <v>0</v>
          </cell>
          <cell r="AS889">
            <v>0</v>
          </cell>
          <cell r="AT889">
            <v>0.99360000000000015</v>
          </cell>
          <cell r="AU889">
            <v>9.2736000000000018</v>
          </cell>
          <cell r="AV889">
            <v>40</v>
          </cell>
          <cell r="AW889">
            <v>0</v>
          </cell>
          <cell r="AX889">
            <v>0</v>
          </cell>
        </row>
        <row r="890">
          <cell r="F890">
            <v>1403</v>
          </cell>
          <cell r="G890" t="str">
            <v>51010000023721</v>
          </cell>
          <cell r="H890" t="str">
            <v>Văn phòng Đảng - Hội đồng Trường - Đoàn thể</v>
          </cell>
          <cell r="I890" t="str">
            <v>Lý thuyết tiếng Anh</v>
          </cell>
          <cell r="J890" t="str">
            <v>Nam</v>
          </cell>
          <cell r="K890">
            <v>1972</v>
          </cell>
          <cell r="L890">
            <v>26605</v>
          </cell>
          <cell r="M890">
            <v>50</v>
          </cell>
          <cell r="N890" t="str">
            <v>Kinh</v>
          </cell>
          <cell r="O890">
            <v>36069</v>
          </cell>
          <cell r="P890">
            <v>36069</v>
          </cell>
          <cell r="Q890" t="str">
            <v>Trường Đại học Sư phạm Vinh</v>
          </cell>
          <cell r="R890" t="str">
            <v>BC</v>
          </cell>
          <cell r="S890">
            <v>0</v>
          </cell>
          <cell r="T890">
            <v>0</v>
          </cell>
          <cell r="U890">
            <v>0</v>
          </cell>
          <cell r="V890" t="str">
            <v>V.07.01.02</v>
          </cell>
          <cell r="W890" t="str">
            <v>Giảng viên chính (hạng II)</v>
          </cell>
          <cell r="X890" t="str">
            <v>Phó Hiệu trưởng ĐHV</v>
          </cell>
          <cell r="Y890">
            <v>0</v>
          </cell>
          <cell r="Z890">
            <v>0</v>
          </cell>
          <cell r="AA890">
            <v>8</v>
          </cell>
          <cell r="AB890">
            <v>0.8</v>
          </cell>
          <cell r="AC890">
            <v>4.74</v>
          </cell>
          <cell r="AD890">
            <v>0</v>
          </cell>
          <cell r="AE890">
            <v>0</v>
          </cell>
          <cell r="AF890">
            <v>0</v>
          </cell>
          <cell r="AG890">
            <v>0</v>
          </cell>
          <cell r="AH890" t="e">
            <v>#VALUE!</v>
          </cell>
          <cell r="AI890">
            <v>0</v>
          </cell>
          <cell r="AJ890">
            <v>0</v>
          </cell>
          <cell r="AK890">
            <v>0</v>
          </cell>
          <cell r="AL890">
            <v>0</v>
          </cell>
          <cell r="AM890">
            <v>0</v>
          </cell>
          <cell r="AN890">
            <v>0</v>
          </cell>
          <cell r="AO890">
            <v>20</v>
          </cell>
          <cell r="AP890">
            <v>0</v>
          </cell>
          <cell r="AQ890">
            <v>0</v>
          </cell>
          <cell r="AR890">
            <v>0</v>
          </cell>
          <cell r="AS890">
            <v>0</v>
          </cell>
          <cell r="AT890">
            <v>1.1079999999999999</v>
          </cell>
          <cell r="AU890">
            <v>6.6479999999999997</v>
          </cell>
          <cell r="AV890">
            <v>40</v>
          </cell>
          <cell r="AW890">
            <v>0</v>
          </cell>
          <cell r="AX890">
            <v>0</v>
          </cell>
        </row>
        <row r="891">
          <cell r="F891">
            <v>1858</v>
          </cell>
          <cell r="G891" t="str">
            <v>51010000226043</v>
          </cell>
          <cell r="H891" t="str">
            <v>Văn phòng Đảng - Hội đồng Trường - Đoàn thể</v>
          </cell>
          <cell r="I891">
            <v>0</v>
          </cell>
          <cell r="J891" t="str">
            <v>Nam</v>
          </cell>
          <cell r="K891">
            <v>1978</v>
          </cell>
          <cell r="L891">
            <v>28552</v>
          </cell>
          <cell r="M891">
            <v>44</v>
          </cell>
          <cell r="N891" t="str">
            <v>Kinh</v>
          </cell>
          <cell r="O891">
            <v>40400</v>
          </cell>
          <cell r="P891" t="str">
            <v xml:space="preserve">  -   -</v>
          </cell>
          <cell r="Q891" t="str">
            <v>Trường THCS Đức Sơn</v>
          </cell>
          <cell r="R891" t="str">
            <v>BC</v>
          </cell>
          <cell r="S891">
            <v>0</v>
          </cell>
          <cell r="T891">
            <v>0</v>
          </cell>
          <cell r="U891">
            <v>0</v>
          </cell>
          <cell r="V891" t="str">
            <v>01.003</v>
          </cell>
          <cell r="W891" t="str">
            <v>Chuyên viên</v>
          </cell>
          <cell r="X891">
            <v>0</v>
          </cell>
          <cell r="Y891">
            <v>0</v>
          </cell>
          <cell r="Z891" t="str">
            <v>CV VP Đảng ủy + CT CĐ BP</v>
          </cell>
          <cell r="AA891">
            <v>5</v>
          </cell>
          <cell r="AB891">
            <v>0</v>
          </cell>
          <cell r="AC891">
            <v>4.32</v>
          </cell>
          <cell r="AD891">
            <v>0</v>
          </cell>
          <cell r="AE891">
            <v>0</v>
          </cell>
          <cell r="AF891">
            <v>0</v>
          </cell>
          <cell r="AG891">
            <v>0</v>
          </cell>
          <cell r="AH891" t="e">
            <v>#VALUE!</v>
          </cell>
          <cell r="AI891">
            <v>0</v>
          </cell>
          <cell r="AJ891">
            <v>0</v>
          </cell>
          <cell r="AK891">
            <v>0</v>
          </cell>
          <cell r="AL891">
            <v>0</v>
          </cell>
          <cell r="AM891">
            <v>0</v>
          </cell>
          <cell r="AN891">
            <v>0</v>
          </cell>
          <cell r="AO891">
            <v>0</v>
          </cell>
          <cell r="AP891">
            <v>0</v>
          </cell>
          <cell r="AQ891">
            <v>0</v>
          </cell>
          <cell r="AR891">
            <v>0</v>
          </cell>
          <cell r="AS891">
            <v>0</v>
          </cell>
          <cell r="AT891">
            <v>0</v>
          </cell>
          <cell r="AU891">
            <v>4.32</v>
          </cell>
          <cell r="AV891">
            <v>20</v>
          </cell>
          <cell r="AW891">
            <v>0</v>
          </cell>
          <cell r="AX891">
            <v>0</v>
          </cell>
        </row>
        <row r="892">
          <cell r="F892">
            <v>1649</v>
          </cell>
          <cell r="G892" t="str">
            <v>51010000187283</v>
          </cell>
          <cell r="H892" t="str">
            <v>Văn phòng Đảng - Hội đồng Trường - Đoàn thể</v>
          </cell>
          <cell r="I892">
            <v>0</v>
          </cell>
          <cell r="J892" t="str">
            <v>Nam</v>
          </cell>
          <cell r="K892">
            <v>1982</v>
          </cell>
          <cell r="L892">
            <v>30030</v>
          </cell>
          <cell r="M892">
            <v>40</v>
          </cell>
          <cell r="N892" t="str">
            <v>Kinh</v>
          </cell>
          <cell r="O892">
            <v>39142</v>
          </cell>
          <cell r="P892">
            <v>39995</v>
          </cell>
          <cell r="Q892" t="str">
            <v>Trường Đại học Vinh</v>
          </cell>
          <cell r="R892" t="str">
            <v>BC</v>
          </cell>
          <cell r="S892">
            <v>0</v>
          </cell>
          <cell r="T892">
            <v>0</v>
          </cell>
          <cell r="U892">
            <v>0</v>
          </cell>
          <cell r="V892" t="str">
            <v>01.003</v>
          </cell>
          <cell r="W892" t="str">
            <v>Chuyên viên</v>
          </cell>
          <cell r="X892" t="str">
            <v>Chánh VP Đảng - Đoàn thể</v>
          </cell>
          <cell r="Y892">
            <v>0</v>
          </cell>
          <cell r="Z892" t="str">
            <v>Bí thư CB</v>
          </cell>
          <cell r="AA892">
            <v>7</v>
          </cell>
          <cell r="AB892">
            <v>0.5</v>
          </cell>
          <cell r="AC892">
            <v>3.66</v>
          </cell>
          <cell r="AD892">
            <v>0</v>
          </cell>
          <cell r="AE892">
            <v>0</v>
          </cell>
          <cell r="AF892">
            <v>0</v>
          </cell>
          <cell r="AG892">
            <v>0</v>
          </cell>
          <cell r="AH892" t="e">
            <v>#VALUE!</v>
          </cell>
          <cell r="AI892">
            <v>0</v>
          </cell>
          <cell r="AJ892">
            <v>0</v>
          </cell>
          <cell r="AK892">
            <v>0</v>
          </cell>
          <cell r="AL892">
            <v>0</v>
          </cell>
          <cell r="AM892">
            <v>0</v>
          </cell>
          <cell r="AN892">
            <v>0</v>
          </cell>
          <cell r="AO892">
            <v>0</v>
          </cell>
          <cell r="AP892">
            <v>0</v>
          </cell>
          <cell r="AQ892">
            <v>0</v>
          </cell>
          <cell r="AR892">
            <v>0</v>
          </cell>
          <cell r="AS892">
            <v>0</v>
          </cell>
          <cell r="AT892">
            <v>0</v>
          </cell>
          <cell r="AU892">
            <v>4.16</v>
          </cell>
          <cell r="AV892">
            <v>20</v>
          </cell>
          <cell r="AW892">
            <v>0</v>
          </cell>
          <cell r="AX892">
            <v>0</v>
          </cell>
        </row>
        <row r="893">
          <cell r="F893">
            <v>2211</v>
          </cell>
          <cell r="G893" t="str">
            <v>51010000506806</v>
          </cell>
          <cell r="H893" t="str">
            <v>Văn phòng Đảng - Hội đồng Trường - Đoàn thể</v>
          </cell>
          <cell r="I893">
            <v>0</v>
          </cell>
          <cell r="J893" t="str">
            <v>Nam</v>
          </cell>
          <cell r="K893">
            <v>1990</v>
          </cell>
          <cell r="L893">
            <v>32921</v>
          </cell>
          <cell r="M893">
            <v>32</v>
          </cell>
          <cell r="N893" t="str">
            <v>Kinh</v>
          </cell>
          <cell r="O893">
            <v>0</v>
          </cell>
          <cell r="P893">
            <v>43283</v>
          </cell>
          <cell r="Q893" t="str">
            <v>Trường Đại học Vinh</v>
          </cell>
          <cell r="R893" t="str">
            <v>BC</v>
          </cell>
          <cell r="S893">
            <v>0</v>
          </cell>
          <cell r="T893">
            <v>0</v>
          </cell>
          <cell r="U893">
            <v>0</v>
          </cell>
          <cell r="V893" t="str">
            <v>01.003</v>
          </cell>
          <cell r="W893" t="str">
            <v>Chuyên viên</v>
          </cell>
          <cell r="X893">
            <v>0</v>
          </cell>
          <cell r="Y893">
            <v>0</v>
          </cell>
          <cell r="Z893" t="str">
            <v>Phó Bí thư Đoàn trường</v>
          </cell>
          <cell r="AA893">
            <v>5.5</v>
          </cell>
          <cell r="AB893">
            <v>0.4</v>
          </cell>
          <cell r="AC893">
            <v>3</v>
          </cell>
          <cell r="AD893">
            <v>0</v>
          </cell>
          <cell r="AE893">
            <v>0</v>
          </cell>
          <cell r="AF893">
            <v>0</v>
          </cell>
          <cell r="AG893">
            <v>0</v>
          </cell>
          <cell r="AH893" t="e">
            <v>#VALUE!</v>
          </cell>
          <cell r="AI893">
            <v>0</v>
          </cell>
          <cell r="AJ893">
            <v>0</v>
          </cell>
          <cell r="AK893">
            <v>0</v>
          </cell>
          <cell r="AL893">
            <v>0</v>
          </cell>
          <cell r="AM893">
            <v>0</v>
          </cell>
          <cell r="AN893">
            <v>0</v>
          </cell>
          <cell r="AO893">
            <v>0</v>
          </cell>
          <cell r="AP893">
            <v>0</v>
          </cell>
          <cell r="AQ893">
            <v>0</v>
          </cell>
          <cell r="AR893">
            <v>0</v>
          </cell>
          <cell r="AS893">
            <v>0</v>
          </cell>
          <cell r="AT893">
            <v>0</v>
          </cell>
          <cell r="AU893">
            <v>3.4</v>
          </cell>
          <cell r="AV893">
            <v>20</v>
          </cell>
          <cell r="AW893">
            <v>0</v>
          </cell>
          <cell r="AX893">
            <v>0</v>
          </cell>
        </row>
        <row r="894">
          <cell r="F894">
            <v>2039</v>
          </cell>
          <cell r="G894" t="str">
            <v>51010000326554</v>
          </cell>
          <cell r="H894" t="str">
            <v>Văn phòng Đảng - Hội đồng Trường - Đoàn thể</v>
          </cell>
          <cell r="I894">
            <v>0</v>
          </cell>
          <cell r="J894" t="str">
            <v>Nữ</v>
          </cell>
          <cell r="K894">
            <v>1989</v>
          </cell>
          <cell r="L894">
            <v>32760</v>
          </cell>
          <cell r="M894">
            <v>33</v>
          </cell>
          <cell r="N894" t="str">
            <v>Kinh</v>
          </cell>
          <cell r="O894">
            <v>41000</v>
          </cell>
          <cell r="P894" t="str">
            <v xml:space="preserve">  -   -</v>
          </cell>
          <cell r="Q894">
            <v>0</v>
          </cell>
          <cell r="R894" t="str">
            <v>BC</v>
          </cell>
          <cell r="S894">
            <v>0</v>
          </cell>
          <cell r="T894">
            <v>0</v>
          </cell>
          <cell r="U894">
            <v>0</v>
          </cell>
          <cell r="V894" t="str">
            <v>01.003</v>
          </cell>
          <cell r="W894" t="str">
            <v>Chuyên viên</v>
          </cell>
          <cell r="X894">
            <v>0</v>
          </cell>
          <cell r="Y894">
            <v>0</v>
          </cell>
          <cell r="Z894" t="str">
            <v>Phó Bí thư Đoàn trường</v>
          </cell>
          <cell r="AA894">
            <v>5.5</v>
          </cell>
          <cell r="AB894">
            <v>0.4</v>
          </cell>
          <cell r="AC894">
            <v>3</v>
          </cell>
          <cell r="AD894">
            <v>3.33</v>
          </cell>
          <cell r="AE894" t="str">
            <v>1679/QĐ-ĐHV</v>
          </cell>
          <cell r="AF894">
            <v>44652</v>
          </cell>
          <cell r="AG894">
            <v>44652</v>
          </cell>
          <cell r="AH894" t="e">
            <v>#VALUE!</v>
          </cell>
          <cell r="AI894">
            <v>0</v>
          </cell>
          <cell r="AJ894">
            <v>0</v>
          </cell>
          <cell r="AK894">
            <v>0</v>
          </cell>
          <cell r="AL894">
            <v>0</v>
          </cell>
          <cell r="AM894">
            <v>0</v>
          </cell>
          <cell r="AN894">
            <v>0</v>
          </cell>
          <cell r="AO894">
            <v>0</v>
          </cell>
          <cell r="AP894">
            <v>0</v>
          </cell>
          <cell r="AQ894">
            <v>0</v>
          </cell>
          <cell r="AR894">
            <v>0</v>
          </cell>
          <cell r="AS894">
            <v>0</v>
          </cell>
          <cell r="AT894">
            <v>0</v>
          </cell>
          <cell r="AU894">
            <v>3.4</v>
          </cell>
          <cell r="AV894">
            <v>20</v>
          </cell>
          <cell r="AW894">
            <v>0</v>
          </cell>
          <cell r="AX894">
            <v>0</v>
          </cell>
        </row>
        <row r="895">
          <cell r="F895">
            <v>2508</v>
          </cell>
          <cell r="G895" t="str">
            <v>51010000956289</v>
          </cell>
          <cell r="H895" t="str">
            <v>Văn phòng Đảng - Hội đồng Trường - Đoàn thể</v>
          </cell>
          <cell r="I895">
            <v>0</v>
          </cell>
          <cell r="J895" t="str">
            <v>Nữ</v>
          </cell>
          <cell r="K895">
            <v>1994</v>
          </cell>
          <cell r="L895">
            <v>34505</v>
          </cell>
          <cell r="M895">
            <v>28</v>
          </cell>
          <cell r="N895" t="str">
            <v>Kinh</v>
          </cell>
          <cell r="O895">
            <v>42755</v>
          </cell>
          <cell r="P895">
            <v>43824</v>
          </cell>
          <cell r="Q895" t="str">
            <v>Trường Đại học Vinh</v>
          </cell>
          <cell r="R895" t="str">
            <v>BC</v>
          </cell>
          <cell r="S895">
            <v>0</v>
          </cell>
          <cell r="T895">
            <v>0</v>
          </cell>
          <cell r="U895">
            <v>0</v>
          </cell>
          <cell r="V895" t="str">
            <v>01.003</v>
          </cell>
          <cell r="W895" t="str">
            <v>Chuyên viên</v>
          </cell>
          <cell r="X895">
            <v>0</v>
          </cell>
          <cell r="Y895">
            <v>0</v>
          </cell>
          <cell r="Z895" t="str">
            <v>CV VP Công đoàn</v>
          </cell>
          <cell r="AA895">
            <v>4</v>
          </cell>
          <cell r="AB895">
            <v>0</v>
          </cell>
          <cell r="AC895">
            <v>2.67</v>
          </cell>
          <cell r="AD895">
            <v>0</v>
          </cell>
          <cell r="AE895">
            <v>0</v>
          </cell>
          <cell r="AF895">
            <v>0</v>
          </cell>
          <cell r="AG895">
            <v>0</v>
          </cell>
          <cell r="AH895" t="e">
            <v>#VALUE!</v>
          </cell>
          <cell r="AI895">
            <v>0</v>
          </cell>
          <cell r="AJ895">
            <v>0</v>
          </cell>
          <cell r="AK895">
            <v>0</v>
          </cell>
          <cell r="AL895">
            <v>0</v>
          </cell>
          <cell r="AM895">
            <v>0</v>
          </cell>
          <cell r="AN895">
            <v>0</v>
          </cell>
          <cell r="AO895">
            <v>0</v>
          </cell>
          <cell r="AP895">
            <v>0</v>
          </cell>
          <cell r="AQ895">
            <v>0</v>
          </cell>
          <cell r="AR895">
            <v>0</v>
          </cell>
          <cell r="AS895">
            <v>0</v>
          </cell>
          <cell r="AT895">
            <v>0</v>
          </cell>
          <cell r="AU895">
            <v>2.67</v>
          </cell>
          <cell r="AV895">
            <v>20</v>
          </cell>
          <cell r="AW895">
            <v>0</v>
          </cell>
          <cell r="AX895">
            <v>0</v>
          </cell>
        </row>
        <row r="896">
          <cell r="F896">
            <v>2617</v>
          </cell>
          <cell r="G896" t="str">
            <v>51010001702874</v>
          </cell>
          <cell r="H896" t="str">
            <v>Văn phòng Đảng - Hội đồng Trường - Đoàn thể</v>
          </cell>
          <cell r="I896">
            <v>0</v>
          </cell>
          <cell r="J896" t="str">
            <v>Nữ</v>
          </cell>
          <cell r="K896">
            <v>1995</v>
          </cell>
          <cell r="L896">
            <v>34948</v>
          </cell>
          <cell r="M896">
            <v>27</v>
          </cell>
          <cell r="N896" t="str">
            <v>Kinh</v>
          </cell>
          <cell r="O896">
            <v>43862</v>
          </cell>
          <cell r="P896">
            <v>0</v>
          </cell>
          <cell r="Q896">
            <v>0</v>
          </cell>
          <cell r="R896" t="str">
            <v>HĐXĐTH</v>
          </cell>
          <cell r="S896">
            <v>44228</v>
          </cell>
          <cell r="T896">
            <v>44958</v>
          </cell>
          <cell r="U896">
            <v>2</v>
          </cell>
          <cell r="V896" t="str">
            <v>01.003</v>
          </cell>
          <cell r="W896" t="str">
            <v>Chuyên viên</v>
          </cell>
          <cell r="X896">
            <v>0</v>
          </cell>
          <cell r="Y896">
            <v>0</v>
          </cell>
          <cell r="Z896">
            <v>0</v>
          </cell>
          <cell r="AA896">
            <v>4</v>
          </cell>
          <cell r="AB896">
            <v>0</v>
          </cell>
          <cell r="AC896">
            <v>2.34</v>
          </cell>
          <cell r="AD896">
            <v>0</v>
          </cell>
          <cell r="AE896">
            <v>0</v>
          </cell>
          <cell r="AF896">
            <v>0</v>
          </cell>
          <cell r="AG896">
            <v>0</v>
          </cell>
          <cell r="AH896" t="e">
            <v>#VALUE!</v>
          </cell>
          <cell r="AI896">
            <v>0</v>
          </cell>
          <cell r="AJ896">
            <v>0</v>
          </cell>
          <cell r="AK896">
            <v>0</v>
          </cell>
          <cell r="AL896">
            <v>0</v>
          </cell>
          <cell r="AM896">
            <v>0</v>
          </cell>
          <cell r="AN896">
            <v>0</v>
          </cell>
          <cell r="AO896">
            <v>0</v>
          </cell>
          <cell r="AP896">
            <v>0</v>
          </cell>
          <cell r="AQ896">
            <v>0</v>
          </cell>
          <cell r="AR896">
            <v>0</v>
          </cell>
          <cell r="AS896">
            <v>0</v>
          </cell>
          <cell r="AT896">
            <v>0</v>
          </cell>
          <cell r="AU896">
            <v>2.34</v>
          </cell>
          <cell r="AV896">
            <v>20</v>
          </cell>
          <cell r="AW896">
            <v>0</v>
          </cell>
          <cell r="AX896">
            <v>0</v>
          </cell>
        </row>
        <row r="897">
          <cell r="F897">
            <v>1441</v>
          </cell>
          <cell r="G897" t="str">
            <v>51010000191859</v>
          </cell>
          <cell r="H897" t="str">
            <v>Viện Công nghệ Hóa sinh - Môi trường</v>
          </cell>
          <cell r="I897" t="str">
            <v>Công nghệ Sinh học - Môi trường</v>
          </cell>
          <cell r="J897" t="str">
            <v>Nam</v>
          </cell>
          <cell r="K897">
            <v>1976</v>
          </cell>
          <cell r="L897">
            <v>27842</v>
          </cell>
          <cell r="M897">
            <v>46</v>
          </cell>
          <cell r="N897" t="str">
            <v>Kinh</v>
          </cell>
          <cell r="O897">
            <v>37408</v>
          </cell>
          <cell r="P897">
            <v>37708</v>
          </cell>
          <cell r="Q897" t="str">
            <v>Trường Đại học Vinh</v>
          </cell>
          <cell r="R897" t="str">
            <v>BC</v>
          </cell>
          <cell r="S897">
            <v>0</v>
          </cell>
          <cell r="T897">
            <v>0</v>
          </cell>
          <cell r="U897">
            <v>0</v>
          </cell>
          <cell r="V897" t="str">
            <v>V.07.01.01</v>
          </cell>
          <cell r="W897" t="str">
            <v>Giảng viên cao cấp (hạng I)</v>
          </cell>
          <cell r="X897" t="str">
            <v>Viện trưởng</v>
          </cell>
          <cell r="Y897">
            <v>0</v>
          </cell>
          <cell r="Z897" t="str">
            <v>Bí thư Đảng bộ BP</v>
          </cell>
          <cell r="AA897">
            <v>7</v>
          </cell>
          <cell r="AB897">
            <v>0.5</v>
          </cell>
          <cell r="AC897">
            <v>6.92</v>
          </cell>
          <cell r="AD897">
            <v>0</v>
          </cell>
          <cell r="AE897">
            <v>0</v>
          </cell>
          <cell r="AF897">
            <v>0</v>
          </cell>
          <cell r="AG897">
            <v>0</v>
          </cell>
          <cell r="AH897" t="e">
            <v>#VALUE!</v>
          </cell>
          <cell r="AI897">
            <v>0</v>
          </cell>
          <cell r="AJ897">
            <v>0</v>
          </cell>
          <cell r="AK897">
            <v>0</v>
          </cell>
          <cell r="AL897">
            <v>0</v>
          </cell>
          <cell r="AM897">
            <v>0</v>
          </cell>
          <cell r="AN897">
            <v>0</v>
          </cell>
          <cell r="AO897">
            <v>18</v>
          </cell>
          <cell r="AP897">
            <v>19</v>
          </cell>
          <cell r="AQ897" t="str">
            <v>1678/QĐ-ĐHV</v>
          </cell>
          <cell r="AR897">
            <v>44713</v>
          </cell>
          <cell r="AS897">
            <v>44713</v>
          </cell>
          <cell r="AT897">
            <v>1.3356000000000001</v>
          </cell>
          <cell r="AU897">
            <v>8.7555999999999994</v>
          </cell>
          <cell r="AV897">
            <v>40</v>
          </cell>
          <cell r="AW897">
            <v>0</v>
          </cell>
          <cell r="AX897">
            <v>0</v>
          </cell>
        </row>
        <row r="898">
          <cell r="F898">
            <v>1454</v>
          </cell>
          <cell r="G898" t="str">
            <v>51010000197529</v>
          </cell>
          <cell r="H898" t="str">
            <v>Viện Công nghệ Hóa sinh - Môi trường</v>
          </cell>
          <cell r="I898" t="str">
            <v>Công nghệ Sinh học - Môi trường</v>
          </cell>
          <cell r="J898" t="str">
            <v>Nữ</v>
          </cell>
          <cell r="K898">
            <v>1985</v>
          </cell>
          <cell r="L898">
            <v>31105</v>
          </cell>
          <cell r="M898">
            <v>37</v>
          </cell>
          <cell r="N898" t="str">
            <v>Kinh</v>
          </cell>
          <cell r="O898">
            <v>39995</v>
          </cell>
          <cell r="P898">
            <v>43966</v>
          </cell>
          <cell r="Q898" t="str">
            <v>Trường Đại học Vinh</v>
          </cell>
          <cell r="R898" t="str">
            <v>BC</v>
          </cell>
          <cell r="S898">
            <v>0</v>
          </cell>
          <cell r="T898">
            <v>0</v>
          </cell>
          <cell r="U898">
            <v>0</v>
          </cell>
          <cell r="V898" t="str">
            <v>V.07.01.03</v>
          </cell>
          <cell r="W898" t="str">
            <v>Giảng viên (hạng III)</v>
          </cell>
          <cell r="X898" t="str">
            <v>Trưởng VP đại diện</v>
          </cell>
          <cell r="Y898">
            <v>0</v>
          </cell>
          <cell r="Z898" t="str">
            <v>CVHT</v>
          </cell>
          <cell r="AA898">
            <v>4</v>
          </cell>
          <cell r="AB898">
            <v>0.5</v>
          </cell>
          <cell r="AC898">
            <v>3.33</v>
          </cell>
          <cell r="AD898">
            <v>0</v>
          </cell>
          <cell r="AE898">
            <v>0</v>
          </cell>
          <cell r="AF898">
            <v>0</v>
          </cell>
          <cell r="AG898">
            <v>0</v>
          </cell>
          <cell r="AH898" t="e">
            <v>#VALUE!</v>
          </cell>
          <cell r="AI898">
            <v>0</v>
          </cell>
          <cell r="AJ898">
            <v>0</v>
          </cell>
          <cell r="AK898">
            <v>0</v>
          </cell>
          <cell r="AL898">
            <v>0</v>
          </cell>
          <cell r="AM898">
            <v>0</v>
          </cell>
          <cell r="AN898">
            <v>0</v>
          </cell>
          <cell r="AO898">
            <v>7</v>
          </cell>
          <cell r="AP898">
            <v>0</v>
          </cell>
          <cell r="AQ898">
            <v>0</v>
          </cell>
          <cell r="AR898">
            <v>0</v>
          </cell>
          <cell r="AS898">
            <v>0</v>
          </cell>
          <cell r="AT898">
            <v>0.2681</v>
          </cell>
          <cell r="AU898">
            <v>4.0981000000000005</v>
          </cell>
          <cell r="AV898">
            <v>0</v>
          </cell>
          <cell r="AW898">
            <v>0</v>
          </cell>
          <cell r="AX898">
            <v>0</v>
          </cell>
        </row>
        <row r="899">
          <cell r="F899">
            <v>1957</v>
          </cell>
          <cell r="G899" t="str">
            <v>51010000224746</v>
          </cell>
          <cell r="H899" t="str">
            <v>Viện Công nghệ Hóa sinh - Môi trường</v>
          </cell>
          <cell r="I899" t="str">
            <v>Công nghệ Sinh học - Môi trường</v>
          </cell>
          <cell r="J899" t="str">
            <v>Nam</v>
          </cell>
          <cell r="K899">
            <v>1983</v>
          </cell>
          <cell r="L899">
            <v>30445</v>
          </cell>
          <cell r="M899">
            <v>39</v>
          </cell>
          <cell r="N899" t="str">
            <v>Kinh</v>
          </cell>
          <cell r="O899">
            <v>40392</v>
          </cell>
          <cell r="P899">
            <v>43283</v>
          </cell>
          <cell r="Q899" t="str">
            <v>Trường Đại học Vinh</v>
          </cell>
          <cell r="R899" t="str">
            <v>BC</v>
          </cell>
          <cell r="S899">
            <v>0</v>
          </cell>
          <cell r="T899">
            <v>0</v>
          </cell>
          <cell r="U899">
            <v>0</v>
          </cell>
          <cell r="V899" t="str">
            <v>V.07.01.03</v>
          </cell>
          <cell r="W899" t="str">
            <v>Giảng viên (hạng III)</v>
          </cell>
          <cell r="X899">
            <v>0</v>
          </cell>
          <cell r="Y899">
            <v>0</v>
          </cell>
          <cell r="Z899" t="str">
            <v>TLĐT</v>
          </cell>
          <cell r="AA899">
            <v>4</v>
          </cell>
          <cell r="AB899">
            <v>0</v>
          </cell>
          <cell r="AC899">
            <v>3.33</v>
          </cell>
          <cell r="AD899">
            <v>0</v>
          </cell>
          <cell r="AE899">
            <v>0</v>
          </cell>
          <cell r="AF899">
            <v>0</v>
          </cell>
          <cell r="AG899">
            <v>0</v>
          </cell>
          <cell r="AH899" t="e">
            <v>#VALUE!</v>
          </cell>
          <cell r="AI899">
            <v>0</v>
          </cell>
          <cell r="AJ899">
            <v>0</v>
          </cell>
          <cell r="AK899">
            <v>0</v>
          </cell>
          <cell r="AL899">
            <v>0</v>
          </cell>
          <cell r="AM899">
            <v>0</v>
          </cell>
          <cell r="AN899">
            <v>0</v>
          </cell>
          <cell r="AO899">
            <v>5</v>
          </cell>
          <cell r="AP899">
            <v>0</v>
          </cell>
          <cell r="AQ899">
            <v>0</v>
          </cell>
          <cell r="AR899">
            <v>0</v>
          </cell>
          <cell r="AS899">
            <v>0</v>
          </cell>
          <cell r="AT899">
            <v>0.16649999999999998</v>
          </cell>
          <cell r="AU899">
            <v>3.4965000000000002</v>
          </cell>
          <cell r="AV899">
            <v>25</v>
          </cell>
          <cell r="AW899">
            <v>0</v>
          </cell>
          <cell r="AX899">
            <v>0</v>
          </cell>
        </row>
        <row r="900">
          <cell r="F900">
            <v>1455</v>
          </cell>
          <cell r="G900" t="str">
            <v>51010000191576</v>
          </cell>
          <cell r="H900" t="str">
            <v>Viện Công nghệ Hóa sinh - Môi trường</v>
          </cell>
          <cell r="I900" t="str">
            <v>Công nghệ Sinh học - Môi trường</v>
          </cell>
          <cell r="J900" t="str">
            <v>Nữ</v>
          </cell>
          <cell r="K900">
            <v>1986</v>
          </cell>
          <cell r="L900">
            <v>31652</v>
          </cell>
          <cell r="M900">
            <v>36</v>
          </cell>
          <cell r="N900" t="str">
            <v>Kinh</v>
          </cell>
          <cell r="O900">
            <v>39755</v>
          </cell>
          <cell r="P900">
            <v>40360</v>
          </cell>
          <cell r="Q900" t="str">
            <v>Trường Đại học Vinh</v>
          </cell>
          <cell r="R900" t="str">
            <v>BC</v>
          </cell>
          <cell r="S900">
            <v>0</v>
          </cell>
          <cell r="T900">
            <v>0</v>
          </cell>
          <cell r="U900">
            <v>0</v>
          </cell>
          <cell r="V900" t="str">
            <v>V.07.01.03</v>
          </cell>
          <cell r="W900" t="str">
            <v>Giảng viên (hạng III)</v>
          </cell>
          <cell r="X900">
            <v>0</v>
          </cell>
          <cell r="Y900">
            <v>0</v>
          </cell>
          <cell r="Z900">
            <v>0</v>
          </cell>
          <cell r="AA900">
            <v>4</v>
          </cell>
          <cell r="AB900">
            <v>0</v>
          </cell>
          <cell r="AC900">
            <v>3.66</v>
          </cell>
          <cell r="AD900">
            <v>0</v>
          </cell>
          <cell r="AE900">
            <v>0</v>
          </cell>
          <cell r="AF900">
            <v>0</v>
          </cell>
          <cell r="AG900">
            <v>0</v>
          </cell>
          <cell r="AH900" t="e">
            <v>#VALUE!</v>
          </cell>
          <cell r="AI900">
            <v>0</v>
          </cell>
          <cell r="AJ900">
            <v>0</v>
          </cell>
          <cell r="AK900">
            <v>0</v>
          </cell>
          <cell r="AL900">
            <v>0</v>
          </cell>
          <cell r="AM900">
            <v>0</v>
          </cell>
          <cell r="AN900">
            <v>0</v>
          </cell>
          <cell r="AO900">
            <v>11</v>
          </cell>
          <cell r="AP900">
            <v>0</v>
          </cell>
          <cell r="AQ900">
            <v>0</v>
          </cell>
          <cell r="AR900">
            <v>0</v>
          </cell>
          <cell r="AS900">
            <v>0</v>
          </cell>
          <cell r="AT900">
            <v>0.40260000000000007</v>
          </cell>
          <cell r="AU900">
            <v>4.0625999999999998</v>
          </cell>
          <cell r="AV900">
            <v>40</v>
          </cell>
          <cell r="AW900">
            <v>0</v>
          </cell>
          <cell r="AX900">
            <v>0</v>
          </cell>
        </row>
        <row r="901">
          <cell r="F901">
            <v>2560</v>
          </cell>
          <cell r="G901" t="str">
            <v>51010001386296</v>
          </cell>
          <cell r="H901" t="str">
            <v>Viện Công nghệ Hóa sinh - Môi trường</v>
          </cell>
          <cell r="I901" t="str">
            <v>Công nghệ Sinh học - Môi trường</v>
          </cell>
          <cell r="J901" t="str">
            <v>Nữ</v>
          </cell>
          <cell r="K901">
            <v>1974</v>
          </cell>
          <cell r="L901">
            <v>27188</v>
          </cell>
          <cell r="M901">
            <v>48</v>
          </cell>
          <cell r="N901" t="str">
            <v>Kinh</v>
          </cell>
          <cell r="O901">
            <v>43252</v>
          </cell>
          <cell r="P901">
            <v>43824</v>
          </cell>
          <cell r="Q901" t="str">
            <v>Trường Đại học Vinh</v>
          </cell>
          <cell r="R901" t="str">
            <v>BC</v>
          </cell>
          <cell r="S901">
            <v>0</v>
          </cell>
          <cell r="T901">
            <v>0</v>
          </cell>
          <cell r="U901">
            <v>0</v>
          </cell>
          <cell r="V901" t="str">
            <v>01.003</v>
          </cell>
          <cell r="W901" t="str">
            <v>Chuyên viên</v>
          </cell>
          <cell r="X901">
            <v>0</v>
          </cell>
          <cell r="Y901">
            <v>0</v>
          </cell>
          <cell r="Z901">
            <v>0</v>
          </cell>
          <cell r="AA901">
            <v>4</v>
          </cell>
          <cell r="AB901">
            <v>0</v>
          </cell>
          <cell r="AC901">
            <v>3.66</v>
          </cell>
          <cell r="AD901">
            <v>0</v>
          </cell>
          <cell r="AE901">
            <v>0</v>
          </cell>
          <cell r="AF901">
            <v>0</v>
          </cell>
          <cell r="AG901">
            <v>0</v>
          </cell>
          <cell r="AH901" t="e">
            <v>#VALUE!</v>
          </cell>
          <cell r="AI901">
            <v>0</v>
          </cell>
          <cell r="AJ901">
            <v>0</v>
          </cell>
          <cell r="AK901">
            <v>0</v>
          </cell>
          <cell r="AL901">
            <v>0</v>
          </cell>
          <cell r="AM901">
            <v>0</v>
          </cell>
          <cell r="AN901">
            <v>0</v>
          </cell>
          <cell r="AO901">
            <v>0</v>
          </cell>
          <cell r="AP901">
            <v>0</v>
          </cell>
          <cell r="AQ901">
            <v>0</v>
          </cell>
          <cell r="AR901">
            <v>0</v>
          </cell>
          <cell r="AS901">
            <v>0</v>
          </cell>
          <cell r="AT901">
            <v>0</v>
          </cell>
          <cell r="AU901">
            <v>3.66</v>
          </cell>
          <cell r="AV901">
            <v>20</v>
          </cell>
          <cell r="AW901">
            <v>0</v>
          </cell>
          <cell r="AX901">
            <v>0</v>
          </cell>
        </row>
        <row r="902">
          <cell r="F902">
            <v>1426</v>
          </cell>
          <cell r="G902" t="str">
            <v>51010000140222</v>
          </cell>
          <cell r="H902" t="str">
            <v>Viện Công nghệ Hóa sinh - Môi trường</v>
          </cell>
          <cell r="I902" t="str">
            <v>Công nghệ Sinh học - Môi trường</v>
          </cell>
          <cell r="J902" t="str">
            <v>Nữ</v>
          </cell>
          <cell r="K902">
            <v>1983</v>
          </cell>
          <cell r="L902">
            <v>30579</v>
          </cell>
          <cell r="M902">
            <v>39</v>
          </cell>
          <cell r="N902" t="str">
            <v>Kinh</v>
          </cell>
          <cell r="O902">
            <v>39853</v>
          </cell>
          <cell r="P902">
            <v>40360</v>
          </cell>
          <cell r="Q902" t="str">
            <v>Trường Đại học Vinh</v>
          </cell>
          <cell r="R902" t="str">
            <v>BC</v>
          </cell>
          <cell r="S902">
            <v>0</v>
          </cell>
          <cell r="T902">
            <v>0</v>
          </cell>
          <cell r="U902">
            <v>0</v>
          </cell>
          <cell r="V902" t="str">
            <v>01.003</v>
          </cell>
          <cell r="W902" t="str">
            <v>Chuyên viên</v>
          </cell>
          <cell r="X902">
            <v>0</v>
          </cell>
          <cell r="Y902">
            <v>0</v>
          </cell>
          <cell r="Z902" t="str">
            <v>TLQLSV + Bí thư CBHSSV</v>
          </cell>
          <cell r="AA902">
            <v>5</v>
          </cell>
          <cell r="AB902">
            <v>0</v>
          </cell>
          <cell r="AC902">
            <v>3.66</v>
          </cell>
          <cell r="AD902">
            <v>0</v>
          </cell>
          <cell r="AE902">
            <v>0</v>
          </cell>
          <cell r="AF902">
            <v>0</v>
          </cell>
          <cell r="AG902">
            <v>0</v>
          </cell>
          <cell r="AH902" t="e">
            <v>#VALUE!</v>
          </cell>
          <cell r="AI902">
            <v>0</v>
          </cell>
          <cell r="AJ902">
            <v>0</v>
          </cell>
          <cell r="AK902">
            <v>0</v>
          </cell>
          <cell r="AL902">
            <v>0</v>
          </cell>
          <cell r="AM902">
            <v>0</v>
          </cell>
          <cell r="AN902">
            <v>0</v>
          </cell>
          <cell r="AO902">
            <v>0</v>
          </cell>
          <cell r="AP902">
            <v>0</v>
          </cell>
          <cell r="AQ902">
            <v>0</v>
          </cell>
          <cell r="AR902">
            <v>0</v>
          </cell>
          <cell r="AS902">
            <v>0</v>
          </cell>
          <cell r="AT902">
            <v>0</v>
          </cell>
          <cell r="AU902">
            <v>3.66</v>
          </cell>
          <cell r="AV902">
            <v>20</v>
          </cell>
          <cell r="AW902">
            <v>0</v>
          </cell>
          <cell r="AX902">
            <v>0</v>
          </cell>
        </row>
        <row r="903">
          <cell r="F903">
            <v>1460</v>
          </cell>
          <cell r="G903" t="str">
            <v>51010000191497</v>
          </cell>
          <cell r="H903" t="str">
            <v>Viện Công nghệ Hóa sinh - Môi trường</v>
          </cell>
          <cell r="I903" t="str">
            <v>Công nghệ Sinh học - Môi trường</v>
          </cell>
          <cell r="J903" t="str">
            <v>Nam</v>
          </cell>
          <cell r="K903">
            <v>1979</v>
          </cell>
          <cell r="L903">
            <v>29108</v>
          </cell>
          <cell r="M903">
            <v>43</v>
          </cell>
          <cell r="N903" t="str">
            <v>Kinh</v>
          </cell>
          <cell r="O903">
            <v>38245</v>
          </cell>
          <cell r="P903">
            <v>39448</v>
          </cell>
          <cell r="Q903" t="str">
            <v>Trường Đại học Vinh</v>
          </cell>
          <cell r="R903" t="str">
            <v>BC</v>
          </cell>
          <cell r="S903">
            <v>0</v>
          </cell>
          <cell r="T903">
            <v>0</v>
          </cell>
          <cell r="U903">
            <v>0</v>
          </cell>
          <cell r="V903" t="str">
            <v>V.07.01.02</v>
          </cell>
          <cell r="W903" t="str">
            <v>Giảng viên chính (hạng II)</v>
          </cell>
          <cell r="X903">
            <v>0</v>
          </cell>
          <cell r="Y903" t="str">
            <v>Trưởng bộ môn</v>
          </cell>
          <cell r="Z903">
            <v>0</v>
          </cell>
          <cell r="AA903">
            <v>5.5</v>
          </cell>
          <cell r="AB903">
            <v>0.4</v>
          </cell>
          <cell r="AC903">
            <v>4.4000000000000004</v>
          </cell>
          <cell r="AD903">
            <v>0</v>
          </cell>
          <cell r="AE903">
            <v>0</v>
          </cell>
          <cell r="AF903">
            <v>0</v>
          </cell>
          <cell r="AG903">
            <v>0</v>
          </cell>
          <cell r="AH903" t="e">
            <v>#VALUE!</v>
          </cell>
          <cell r="AI903">
            <v>0</v>
          </cell>
          <cell r="AJ903">
            <v>0</v>
          </cell>
          <cell r="AK903">
            <v>0</v>
          </cell>
          <cell r="AL903">
            <v>0</v>
          </cell>
          <cell r="AM903">
            <v>0</v>
          </cell>
          <cell r="AN903">
            <v>0</v>
          </cell>
          <cell r="AO903">
            <v>16</v>
          </cell>
          <cell r="AP903">
            <v>0</v>
          </cell>
          <cell r="AQ903">
            <v>0</v>
          </cell>
          <cell r="AR903">
            <v>0</v>
          </cell>
          <cell r="AS903">
            <v>0</v>
          </cell>
          <cell r="AT903">
            <v>0.76800000000000013</v>
          </cell>
          <cell r="AU903">
            <v>5.5680000000000005</v>
          </cell>
          <cell r="AV903">
            <v>40</v>
          </cell>
          <cell r="AW903">
            <v>0</v>
          </cell>
          <cell r="AX903">
            <v>0</v>
          </cell>
        </row>
        <row r="904">
          <cell r="F904">
            <v>2320</v>
          </cell>
          <cell r="G904" t="str">
            <v>51010000525962</v>
          </cell>
          <cell r="H904" t="str">
            <v>Viện Công nghệ Hóa sinh - Môi trường</v>
          </cell>
          <cell r="I904" t="str">
            <v>Công nghệ Sinh học - Môi trường</v>
          </cell>
          <cell r="J904" t="str">
            <v>Nam</v>
          </cell>
          <cell r="K904">
            <v>1987</v>
          </cell>
          <cell r="L904">
            <v>31822</v>
          </cell>
          <cell r="M904">
            <v>35</v>
          </cell>
          <cell r="N904" t="str">
            <v>Kinh</v>
          </cell>
          <cell r="O904">
            <v>41765</v>
          </cell>
          <cell r="P904">
            <v>43283</v>
          </cell>
          <cell r="Q904" t="str">
            <v>Trường Đại học Vinh</v>
          </cell>
          <cell r="R904" t="str">
            <v>BC</v>
          </cell>
          <cell r="S904">
            <v>0</v>
          </cell>
          <cell r="T904">
            <v>0</v>
          </cell>
          <cell r="U904">
            <v>0</v>
          </cell>
          <cell r="V904" t="str">
            <v>V.07.01.03</v>
          </cell>
          <cell r="W904" t="str">
            <v>Giảng viên (hạng III)</v>
          </cell>
          <cell r="X904">
            <v>0</v>
          </cell>
          <cell r="Y904">
            <v>0</v>
          </cell>
          <cell r="Z904">
            <v>0</v>
          </cell>
          <cell r="AA904">
            <v>4</v>
          </cell>
          <cell r="AB904">
            <v>0</v>
          </cell>
          <cell r="AC904">
            <v>3</v>
          </cell>
          <cell r="AD904">
            <v>0</v>
          </cell>
          <cell r="AE904">
            <v>0</v>
          </cell>
          <cell r="AF904">
            <v>0</v>
          </cell>
          <cell r="AG904">
            <v>0</v>
          </cell>
          <cell r="AH904" t="e">
            <v>#VALUE!</v>
          </cell>
          <cell r="AI904">
            <v>0</v>
          </cell>
          <cell r="AJ904">
            <v>0</v>
          </cell>
          <cell r="AK904">
            <v>0</v>
          </cell>
          <cell r="AL904">
            <v>0</v>
          </cell>
          <cell r="AM904">
            <v>0</v>
          </cell>
          <cell r="AN904">
            <v>0</v>
          </cell>
          <cell r="AO904">
            <v>0</v>
          </cell>
          <cell r="AP904">
            <v>0</v>
          </cell>
          <cell r="AQ904">
            <v>0</v>
          </cell>
          <cell r="AR904">
            <v>0</v>
          </cell>
          <cell r="AS904">
            <v>0</v>
          </cell>
          <cell r="AT904">
            <v>0</v>
          </cell>
          <cell r="AU904">
            <v>3</v>
          </cell>
          <cell r="AV904">
            <v>0</v>
          </cell>
          <cell r="AW904">
            <v>0</v>
          </cell>
          <cell r="AX904">
            <v>0</v>
          </cell>
        </row>
        <row r="905">
          <cell r="F905">
            <v>1211</v>
          </cell>
          <cell r="G905" t="str">
            <v>51010000197185</v>
          </cell>
          <cell r="H905" t="str">
            <v>Viện Công nghệ Hóa sinh - Môi trường</v>
          </cell>
          <cell r="I905" t="str">
            <v>Hóa dược - Phân tích kiểm nghiệm</v>
          </cell>
          <cell r="J905" t="str">
            <v>Nam</v>
          </cell>
          <cell r="K905">
            <v>1982</v>
          </cell>
          <cell r="L905">
            <v>30133</v>
          </cell>
          <cell r="M905">
            <v>40</v>
          </cell>
          <cell r="N905" t="str">
            <v>Kinh</v>
          </cell>
          <cell r="O905">
            <v>39995</v>
          </cell>
          <cell r="P905">
            <v>40969</v>
          </cell>
          <cell r="Q905" t="str">
            <v>Trường Đại học Vinh</v>
          </cell>
          <cell r="R905" t="str">
            <v>BC</v>
          </cell>
          <cell r="S905">
            <v>0</v>
          </cell>
          <cell r="T905">
            <v>0</v>
          </cell>
          <cell r="U905">
            <v>0</v>
          </cell>
          <cell r="V905" t="str">
            <v>V.07.01.03</v>
          </cell>
          <cell r="W905" t="str">
            <v>Giảng viên (hạng III)</v>
          </cell>
          <cell r="X905">
            <v>0</v>
          </cell>
          <cell r="Y905">
            <v>0</v>
          </cell>
          <cell r="Z905" t="str">
            <v>TL ĐTTT</v>
          </cell>
          <cell r="AA905">
            <v>4</v>
          </cell>
          <cell r="AB905">
            <v>0</v>
          </cell>
          <cell r="AC905">
            <v>3.66</v>
          </cell>
          <cell r="AD905">
            <v>0</v>
          </cell>
          <cell r="AE905">
            <v>0</v>
          </cell>
          <cell r="AF905">
            <v>0</v>
          </cell>
          <cell r="AG905">
            <v>0</v>
          </cell>
          <cell r="AH905" t="e">
            <v>#VALUE!</v>
          </cell>
          <cell r="AI905">
            <v>0</v>
          </cell>
          <cell r="AJ905">
            <v>0</v>
          </cell>
          <cell r="AK905">
            <v>0</v>
          </cell>
          <cell r="AL905">
            <v>0</v>
          </cell>
          <cell r="AM905">
            <v>0</v>
          </cell>
          <cell r="AN905">
            <v>0</v>
          </cell>
          <cell r="AO905">
            <v>11</v>
          </cell>
          <cell r="AP905">
            <v>0</v>
          </cell>
          <cell r="AQ905">
            <v>0</v>
          </cell>
          <cell r="AR905">
            <v>0</v>
          </cell>
          <cell r="AS905">
            <v>0</v>
          </cell>
          <cell r="AT905">
            <v>0.40260000000000007</v>
          </cell>
          <cell r="AU905">
            <v>4.0625999999999998</v>
          </cell>
          <cell r="AV905">
            <v>25</v>
          </cell>
          <cell r="AW905">
            <v>0</v>
          </cell>
          <cell r="AX905">
            <v>0</v>
          </cell>
        </row>
        <row r="906">
          <cell r="F906">
            <v>1214</v>
          </cell>
          <cell r="G906" t="str">
            <v>51010000197079</v>
          </cell>
          <cell r="H906" t="str">
            <v>Viện Công nghệ Hóa sinh - Môi trường</v>
          </cell>
          <cell r="I906" t="str">
            <v>Hóa dược - Phân tích kiểm nghiệm</v>
          </cell>
          <cell r="J906" t="str">
            <v>Nam</v>
          </cell>
          <cell r="K906">
            <v>1984</v>
          </cell>
          <cell r="L906">
            <v>30941</v>
          </cell>
          <cell r="M906">
            <v>38</v>
          </cell>
          <cell r="N906" t="str">
            <v>Kinh</v>
          </cell>
          <cell r="O906">
            <v>39874</v>
          </cell>
          <cell r="P906">
            <v>40360</v>
          </cell>
          <cell r="Q906" t="str">
            <v>Trường Đại học Vinh</v>
          </cell>
          <cell r="R906" t="str">
            <v>BC</v>
          </cell>
          <cell r="S906">
            <v>0</v>
          </cell>
          <cell r="T906">
            <v>0</v>
          </cell>
          <cell r="U906">
            <v>0</v>
          </cell>
          <cell r="V906" t="str">
            <v>V.07.01.03</v>
          </cell>
          <cell r="W906" t="str">
            <v>Giảng viên (hạng III)</v>
          </cell>
          <cell r="X906">
            <v>0</v>
          </cell>
          <cell r="Y906">
            <v>0</v>
          </cell>
          <cell r="Z906" t="str">
            <v>Phó CTCĐBP</v>
          </cell>
          <cell r="AA906">
            <v>4</v>
          </cell>
          <cell r="AB906">
            <v>0</v>
          </cell>
          <cell r="AC906">
            <v>3.66</v>
          </cell>
          <cell r="AD906">
            <v>0</v>
          </cell>
          <cell r="AE906">
            <v>0</v>
          </cell>
          <cell r="AF906">
            <v>0</v>
          </cell>
          <cell r="AG906">
            <v>0</v>
          </cell>
          <cell r="AH906" t="e">
            <v>#VALUE!</v>
          </cell>
          <cell r="AI906">
            <v>0</v>
          </cell>
          <cell r="AJ906">
            <v>0</v>
          </cell>
          <cell r="AK906">
            <v>0</v>
          </cell>
          <cell r="AL906">
            <v>0</v>
          </cell>
          <cell r="AM906">
            <v>0</v>
          </cell>
          <cell r="AN906">
            <v>0</v>
          </cell>
          <cell r="AO906">
            <v>12</v>
          </cell>
          <cell r="AP906">
            <v>0</v>
          </cell>
          <cell r="AQ906">
            <v>0</v>
          </cell>
          <cell r="AR906">
            <v>0</v>
          </cell>
          <cell r="AS906">
            <v>0</v>
          </cell>
          <cell r="AT906">
            <v>0.43920000000000003</v>
          </cell>
          <cell r="AU906">
            <v>4.0991999999999997</v>
          </cell>
          <cell r="AV906">
            <v>25</v>
          </cell>
          <cell r="AW906">
            <v>0</v>
          </cell>
          <cell r="AX906">
            <v>0</v>
          </cell>
        </row>
        <row r="907">
          <cell r="F907">
            <v>1221</v>
          </cell>
          <cell r="G907" t="str">
            <v>51010000498666</v>
          </cell>
          <cell r="H907" t="str">
            <v>Viện Công nghệ Hóa sinh - Môi trường</v>
          </cell>
          <cell r="I907" t="str">
            <v>Hóa dược - Phân tích kiểm nghiệm</v>
          </cell>
          <cell r="J907" t="str">
            <v>Nữ</v>
          </cell>
          <cell r="K907">
            <v>1980</v>
          </cell>
          <cell r="L907">
            <v>29510</v>
          </cell>
          <cell r="M907">
            <v>42</v>
          </cell>
          <cell r="N907" t="str">
            <v>Kinh</v>
          </cell>
          <cell r="O907">
            <v>38443</v>
          </cell>
          <cell r="P907">
            <v>38924</v>
          </cell>
          <cell r="Q907" t="str">
            <v>Trường Đại học Vinh</v>
          </cell>
          <cell r="R907" t="str">
            <v>BC</v>
          </cell>
          <cell r="S907">
            <v>0</v>
          </cell>
          <cell r="T907">
            <v>0</v>
          </cell>
          <cell r="U907">
            <v>0</v>
          </cell>
          <cell r="V907" t="str">
            <v>V.07.01.03</v>
          </cell>
          <cell r="W907" t="str">
            <v>Giảng viên (hạng III)</v>
          </cell>
          <cell r="X907">
            <v>0</v>
          </cell>
          <cell r="Y907" t="str">
            <v>Trưởng bộ môn</v>
          </cell>
          <cell r="Z907">
            <v>0</v>
          </cell>
          <cell r="AA907">
            <v>5.5</v>
          </cell>
          <cell r="AB907">
            <v>0.4</v>
          </cell>
          <cell r="AC907">
            <v>3.99</v>
          </cell>
          <cell r="AD907">
            <v>0</v>
          </cell>
          <cell r="AE907">
            <v>0</v>
          </cell>
          <cell r="AF907">
            <v>0</v>
          </cell>
          <cell r="AG907">
            <v>0</v>
          </cell>
          <cell r="AH907" t="e">
            <v>#VALUE!</v>
          </cell>
          <cell r="AI907">
            <v>0</v>
          </cell>
          <cell r="AJ907">
            <v>0</v>
          </cell>
          <cell r="AK907">
            <v>0</v>
          </cell>
          <cell r="AL907">
            <v>0</v>
          </cell>
          <cell r="AM907">
            <v>0</v>
          </cell>
          <cell r="AN907">
            <v>0</v>
          </cell>
          <cell r="AO907">
            <v>11</v>
          </cell>
          <cell r="AP907">
            <v>0</v>
          </cell>
          <cell r="AQ907">
            <v>0</v>
          </cell>
          <cell r="AR907">
            <v>0</v>
          </cell>
          <cell r="AS907">
            <v>0</v>
          </cell>
          <cell r="AT907">
            <v>0.48290000000000005</v>
          </cell>
          <cell r="AU907">
            <v>4.8729000000000005</v>
          </cell>
          <cell r="AV907">
            <v>40</v>
          </cell>
          <cell r="AW907">
            <v>0</v>
          </cell>
          <cell r="AX907">
            <v>0</v>
          </cell>
        </row>
        <row r="908">
          <cell r="F908">
            <v>2665</v>
          </cell>
          <cell r="G908" t="str">
            <v>51010002189878</v>
          </cell>
          <cell r="H908" t="str">
            <v>Viện Công nghệ Hóa sinh - Môi trường</v>
          </cell>
          <cell r="I908" t="str">
            <v>Hóa dược - Phân tích kiểm nghiệm</v>
          </cell>
          <cell r="J908" t="str">
            <v>Nữ</v>
          </cell>
          <cell r="K908">
            <v>1994</v>
          </cell>
          <cell r="L908">
            <v>34350</v>
          </cell>
          <cell r="M908">
            <v>28</v>
          </cell>
          <cell r="N908" t="str">
            <v>Kinh</v>
          </cell>
          <cell r="O908">
            <v>44287</v>
          </cell>
          <cell r="P908">
            <v>0</v>
          </cell>
          <cell r="Q908">
            <v>0</v>
          </cell>
          <cell r="R908" t="str">
            <v>HĐXĐTH</v>
          </cell>
          <cell r="S908">
            <v>44652</v>
          </cell>
          <cell r="T908">
            <v>45016</v>
          </cell>
          <cell r="U908">
            <v>0</v>
          </cell>
          <cell r="V908" t="str">
            <v>V.07.01.03</v>
          </cell>
          <cell r="W908" t="str">
            <v>Giảng viên (hạng III)</v>
          </cell>
          <cell r="X908">
            <v>0</v>
          </cell>
          <cell r="Y908">
            <v>0</v>
          </cell>
          <cell r="Z908">
            <v>0</v>
          </cell>
          <cell r="AA908">
            <v>4</v>
          </cell>
          <cell r="AB908">
            <v>0</v>
          </cell>
          <cell r="AC908">
            <v>2.34</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row>
        <row r="909">
          <cell r="F909">
            <v>2016</v>
          </cell>
          <cell r="G909" t="str">
            <v>51010000434244</v>
          </cell>
          <cell r="H909" t="str">
            <v>Viện Công nghệ Hóa sinh - Môi trường</v>
          </cell>
          <cell r="I909" t="str">
            <v>Hóa dược - Phân tích kiểm nghiệm</v>
          </cell>
          <cell r="J909" t="str">
            <v>Nam</v>
          </cell>
          <cell r="K909">
            <v>1986</v>
          </cell>
          <cell r="L909">
            <v>31688</v>
          </cell>
          <cell r="M909">
            <v>36</v>
          </cell>
          <cell r="N909" t="str">
            <v>Kinh</v>
          </cell>
          <cell r="O909">
            <v>41323</v>
          </cell>
          <cell r="P909">
            <v>43283</v>
          </cell>
          <cell r="Q909" t="str">
            <v>Trường Đại học Vinh</v>
          </cell>
          <cell r="R909" t="str">
            <v>BC</v>
          </cell>
          <cell r="S909">
            <v>0</v>
          </cell>
          <cell r="T909">
            <v>0</v>
          </cell>
          <cell r="U909">
            <v>0</v>
          </cell>
          <cell r="V909" t="str">
            <v>V.07.01.03</v>
          </cell>
          <cell r="W909" t="str">
            <v>Giảng viên (hạng III)</v>
          </cell>
          <cell r="X909">
            <v>0</v>
          </cell>
          <cell r="Y909">
            <v>0</v>
          </cell>
          <cell r="Z909" t="str">
            <v>CVHT</v>
          </cell>
          <cell r="AA909">
            <v>4</v>
          </cell>
          <cell r="AB909">
            <v>0</v>
          </cell>
          <cell r="AC909">
            <v>3</v>
          </cell>
          <cell r="AD909">
            <v>0</v>
          </cell>
          <cell r="AE909">
            <v>0</v>
          </cell>
          <cell r="AF909">
            <v>0</v>
          </cell>
          <cell r="AG909">
            <v>0</v>
          </cell>
          <cell r="AH909" t="e">
            <v>#VALUE!</v>
          </cell>
          <cell r="AI909">
            <v>0</v>
          </cell>
          <cell r="AJ909">
            <v>0</v>
          </cell>
          <cell r="AK909">
            <v>0</v>
          </cell>
          <cell r="AL909">
            <v>0</v>
          </cell>
          <cell r="AM909">
            <v>0</v>
          </cell>
          <cell r="AN909">
            <v>0</v>
          </cell>
          <cell r="AO909">
            <v>8</v>
          </cell>
          <cell r="AP909">
            <v>0</v>
          </cell>
          <cell r="AQ909">
            <v>0</v>
          </cell>
          <cell r="AR909">
            <v>0</v>
          </cell>
          <cell r="AS909">
            <v>0</v>
          </cell>
          <cell r="AT909">
            <v>0.24</v>
          </cell>
          <cell r="AU909">
            <v>3.24</v>
          </cell>
          <cell r="AV909">
            <v>40</v>
          </cell>
          <cell r="AW909">
            <v>0</v>
          </cell>
          <cell r="AX909">
            <v>0</v>
          </cell>
        </row>
        <row r="910">
          <cell r="F910">
            <v>1210</v>
          </cell>
          <cell r="G910" t="str">
            <v>51010000200746</v>
          </cell>
          <cell r="H910" t="str">
            <v>Viện Công nghệ Hóa sinh - Môi trường</v>
          </cell>
          <cell r="I910" t="str">
            <v>Hóa thực phẩm</v>
          </cell>
          <cell r="J910" t="str">
            <v>Nữ</v>
          </cell>
          <cell r="K910">
            <v>1979</v>
          </cell>
          <cell r="L910">
            <v>29044</v>
          </cell>
          <cell r="M910">
            <v>43</v>
          </cell>
          <cell r="N910" t="str">
            <v>Kinh</v>
          </cell>
          <cell r="O910">
            <v>39792</v>
          </cell>
          <cell r="P910">
            <v>40360</v>
          </cell>
          <cell r="Q910" t="str">
            <v>Trường Đại học Vinh</v>
          </cell>
          <cell r="R910" t="str">
            <v>BC</v>
          </cell>
          <cell r="S910">
            <v>0</v>
          </cell>
          <cell r="T910">
            <v>0</v>
          </cell>
          <cell r="U910">
            <v>0</v>
          </cell>
          <cell r="V910" t="str">
            <v>V.07.01.03</v>
          </cell>
          <cell r="W910" t="str">
            <v>Giảng viên (hạng III)</v>
          </cell>
          <cell r="X910">
            <v>0</v>
          </cell>
          <cell r="Y910">
            <v>0</v>
          </cell>
          <cell r="Z910">
            <v>0</v>
          </cell>
          <cell r="AA910">
            <v>4</v>
          </cell>
          <cell r="AB910">
            <v>0</v>
          </cell>
          <cell r="AC910">
            <v>3.66</v>
          </cell>
          <cell r="AD910">
            <v>0</v>
          </cell>
          <cell r="AE910">
            <v>0</v>
          </cell>
          <cell r="AF910">
            <v>0</v>
          </cell>
          <cell r="AG910">
            <v>0</v>
          </cell>
          <cell r="AH910" t="e">
            <v>#VALUE!</v>
          </cell>
          <cell r="AI910">
            <v>0</v>
          </cell>
          <cell r="AJ910">
            <v>0</v>
          </cell>
          <cell r="AK910">
            <v>0</v>
          </cell>
          <cell r="AL910">
            <v>0</v>
          </cell>
          <cell r="AM910">
            <v>0</v>
          </cell>
          <cell r="AN910">
            <v>0</v>
          </cell>
          <cell r="AO910">
            <v>12</v>
          </cell>
          <cell r="AP910">
            <v>0</v>
          </cell>
          <cell r="AQ910">
            <v>0</v>
          </cell>
          <cell r="AR910">
            <v>0</v>
          </cell>
          <cell r="AS910">
            <v>0</v>
          </cell>
          <cell r="AT910">
            <v>0.43920000000000003</v>
          </cell>
          <cell r="AU910">
            <v>4.0991999999999997</v>
          </cell>
          <cell r="AV910">
            <v>25</v>
          </cell>
          <cell r="AW910">
            <v>0</v>
          </cell>
          <cell r="AX910">
            <v>0</v>
          </cell>
        </row>
        <row r="911">
          <cell r="F911">
            <v>1212</v>
          </cell>
          <cell r="G911" t="str">
            <v>51010000197060</v>
          </cell>
          <cell r="H911" t="str">
            <v>Viện Công nghệ Hóa sinh - Môi trường</v>
          </cell>
          <cell r="I911" t="str">
            <v>Hóa thực phẩm</v>
          </cell>
          <cell r="J911" t="str">
            <v>Nữ</v>
          </cell>
          <cell r="K911">
            <v>1983</v>
          </cell>
          <cell r="L911">
            <v>30590</v>
          </cell>
          <cell r="M911">
            <v>39</v>
          </cell>
          <cell r="N911" t="str">
            <v>Kinh</v>
          </cell>
          <cell r="O911">
            <v>39995</v>
          </cell>
          <cell r="P911">
            <v>40969</v>
          </cell>
          <cell r="Q911" t="str">
            <v>Trường Đại học Vinh</v>
          </cell>
          <cell r="R911" t="str">
            <v>BC</v>
          </cell>
          <cell r="S911">
            <v>0</v>
          </cell>
          <cell r="T911">
            <v>0</v>
          </cell>
          <cell r="U911">
            <v>0</v>
          </cell>
          <cell r="V911" t="str">
            <v>V.07.01.03</v>
          </cell>
          <cell r="W911" t="str">
            <v>Giảng viên (hạng III)</v>
          </cell>
          <cell r="X911">
            <v>0</v>
          </cell>
          <cell r="Y911">
            <v>0</v>
          </cell>
          <cell r="Z911" t="str">
            <v>CT CĐ BP</v>
          </cell>
          <cell r="AA911">
            <v>5</v>
          </cell>
          <cell r="AB911">
            <v>0</v>
          </cell>
          <cell r="AC911">
            <v>3.66</v>
          </cell>
          <cell r="AD911">
            <v>0</v>
          </cell>
          <cell r="AE911">
            <v>0</v>
          </cell>
          <cell r="AF911">
            <v>0</v>
          </cell>
          <cell r="AG911">
            <v>0</v>
          </cell>
          <cell r="AH911" t="e">
            <v>#VALUE!</v>
          </cell>
          <cell r="AI911">
            <v>0</v>
          </cell>
          <cell r="AJ911">
            <v>0</v>
          </cell>
          <cell r="AK911">
            <v>0</v>
          </cell>
          <cell r="AL911">
            <v>0</v>
          </cell>
          <cell r="AM911">
            <v>0</v>
          </cell>
          <cell r="AN911">
            <v>0</v>
          </cell>
          <cell r="AO911">
            <v>11</v>
          </cell>
          <cell r="AP911">
            <v>0</v>
          </cell>
          <cell r="AQ911">
            <v>0</v>
          </cell>
          <cell r="AR911">
            <v>0</v>
          </cell>
          <cell r="AS911">
            <v>0</v>
          </cell>
          <cell r="AT911">
            <v>0.40260000000000007</v>
          </cell>
          <cell r="AU911">
            <v>4.0625999999999998</v>
          </cell>
          <cell r="AV911">
            <v>25</v>
          </cell>
          <cell r="AW911">
            <v>0</v>
          </cell>
          <cell r="AX911">
            <v>0</v>
          </cell>
        </row>
        <row r="912">
          <cell r="F912">
            <v>1213</v>
          </cell>
          <cell r="G912" t="str">
            <v>51010000196951</v>
          </cell>
          <cell r="H912" t="str">
            <v>Viện Công nghệ Hóa sinh - Môi trường</v>
          </cell>
          <cell r="I912" t="str">
            <v>Hóa thực phẩm</v>
          </cell>
          <cell r="J912" t="str">
            <v>Nam</v>
          </cell>
          <cell r="K912">
            <v>1983</v>
          </cell>
          <cell r="L912">
            <v>30635</v>
          </cell>
          <cell r="M912">
            <v>39</v>
          </cell>
          <cell r="N912" t="str">
            <v>Kinh</v>
          </cell>
          <cell r="O912">
            <v>40129</v>
          </cell>
          <cell r="P912">
            <v>40969</v>
          </cell>
          <cell r="Q912" t="str">
            <v>Trường Đại học Vinh</v>
          </cell>
          <cell r="R912" t="str">
            <v>BC</v>
          </cell>
          <cell r="S912">
            <v>0</v>
          </cell>
          <cell r="T912">
            <v>0</v>
          </cell>
          <cell r="U912">
            <v>0</v>
          </cell>
          <cell r="V912" t="str">
            <v>V.07.01.03</v>
          </cell>
          <cell r="W912" t="str">
            <v>Giảng viên (hạng III)</v>
          </cell>
          <cell r="X912" t="str">
            <v>Phó Viện trưởng</v>
          </cell>
          <cell r="Y912">
            <v>0</v>
          </cell>
          <cell r="Z912" t="str">
            <v>TL ĐBCL</v>
          </cell>
          <cell r="AA912">
            <v>6</v>
          </cell>
          <cell r="AB912">
            <v>0.4</v>
          </cell>
          <cell r="AC912">
            <v>3.66</v>
          </cell>
          <cell r="AD912">
            <v>0</v>
          </cell>
          <cell r="AE912">
            <v>0</v>
          </cell>
          <cell r="AF912">
            <v>0</v>
          </cell>
          <cell r="AG912">
            <v>0</v>
          </cell>
          <cell r="AH912" t="e">
            <v>#VALUE!</v>
          </cell>
          <cell r="AI912">
            <v>0</v>
          </cell>
          <cell r="AJ912">
            <v>0</v>
          </cell>
          <cell r="AK912">
            <v>0</v>
          </cell>
          <cell r="AL912">
            <v>0</v>
          </cell>
          <cell r="AM912">
            <v>0</v>
          </cell>
          <cell r="AN912">
            <v>0</v>
          </cell>
          <cell r="AO912">
            <v>11</v>
          </cell>
          <cell r="AP912">
            <v>0</v>
          </cell>
          <cell r="AQ912">
            <v>0</v>
          </cell>
          <cell r="AR912">
            <v>0</v>
          </cell>
          <cell r="AS912">
            <v>0</v>
          </cell>
          <cell r="AT912">
            <v>0.44660000000000005</v>
          </cell>
          <cell r="AU912">
            <v>4.5066000000000006</v>
          </cell>
          <cell r="AV912">
            <v>25</v>
          </cell>
          <cell r="AW912">
            <v>0</v>
          </cell>
          <cell r="AX912">
            <v>0</v>
          </cell>
        </row>
        <row r="913">
          <cell r="F913">
            <v>1216</v>
          </cell>
          <cell r="G913" t="str">
            <v>51010000224861</v>
          </cell>
          <cell r="H913" t="str">
            <v>Viện Công nghệ Hóa sinh - Môi trường</v>
          </cell>
          <cell r="I913" t="str">
            <v>Hóa thực phẩm</v>
          </cell>
          <cell r="J913" t="str">
            <v>Nữ</v>
          </cell>
          <cell r="K913">
            <v>1988</v>
          </cell>
          <cell r="L913">
            <v>32250</v>
          </cell>
          <cell r="M913">
            <v>34</v>
          </cell>
          <cell r="N913" t="str">
            <v>Kinh</v>
          </cell>
          <cell r="O913">
            <v>40392</v>
          </cell>
          <cell r="P913">
            <v>40392</v>
          </cell>
          <cell r="Q913">
            <v>0</v>
          </cell>
          <cell r="R913" t="str">
            <v>BC</v>
          </cell>
          <cell r="S913">
            <v>0</v>
          </cell>
          <cell r="T913">
            <v>0</v>
          </cell>
          <cell r="U913">
            <v>0</v>
          </cell>
          <cell r="V913" t="str">
            <v>V.07.01.03</v>
          </cell>
          <cell r="W913" t="str">
            <v>Giảng viên (hạng III)</v>
          </cell>
          <cell r="X913">
            <v>0</v>
          </cell>
          <cell r="Y913">
            <v>0</v>
          </cell>
          <cell r="Z913" t="str">
            <v>Bí thư ĐV</v>
          </cell>
          <cell r="AA913">
            <v>5</v>
          </cell>
          <cell r="AB913">
            <v>0</v>
          </cell>
          <cell r="AC913">
            <v>3.33</v>
          </cell>
          <cell r="AD913">
            <v>0</v>
          </cell>
          <cell r="AE913">
            <v>0</v>
          </cell>
          <cell r="AF913">
            <v>0</v>
          </cell>
          <cell r="AG913">
            <v>0</v>
          </cell>
          <cell r="AH913" t="e">
            <v>#VALUE!</v>
          </cell>
          <cell r="AI913">
            <v>0</v>
          </cell>
          <cell r="AJ913">
            <v>0</v>
          </cell>
          <cell r="AK913">
            <v>0</v>
          </cell>
          <cell r="AL913">
            <v>0</v>
          </cell>
          <cell r="AM913">
            <v>0</v>
          </cell>
          <cell r="AN913">
            <v>0</v>
          </cell>
          <cell r="AO913">
            <v>8</v>
          </cell>
          <cell r="AP913">
            <v>0</v>
          </cell>
          <cell r="AQ913">
            <v>0</v>
          </cell>
          <cell r="AR913">
            <v>0</v>
          </cell>
          <cell r="AS913">
            <v>0</v>
          </cell>
          <cell r="AT913">
            <v>0.26640000000000003</v>
          </cell>
          <cell r="AU913">
            <v>3.5964</v>
          </cell>
          <cell r="AV913">
            <v>25</v>
          </cell>
          <cell r="AW913">
            <v>0</v>
          </cell>
          <cell r="AX913">
            <v>0</v>
          </cell>
        </row>
        <row r="914">
          <cell r="F914">
            <v>1215</v>
          </cell>
          <cell r="G914" t="str">
            <v>51010000197200</v>
          </cell>
          <cell r="H914" t="str">
            <v>Viện Công nghệ Hóa sinh - Môi trường</v>
          </cell>
          <cell r="I914" t="str">
            <v>Hóa thực phẩm</v>
          </cell>
          <cell r="J914" t="str">
            <v>Nữ</v>
          </cell>
          <cell r="K914">
            <v>1985</v>
          </cell>
          <cell r="L914">
            <v>31264</v>
          </cell>
          <cell r="M914">
            <v>37</v>
          </cell>
          <cell r="N914" t="str">
            <v>Kinh</v>
          </cell>
          <cell r="O914">
            <v>39482</v>
          </cell>
          <cell r="P914">
            <v>40360</v>
          </cell>
          <cell r="Q914" t="str">
            <v>Trường Đại học Vinh</v>
          </cell>
          <cell r="R914" t="str">
            <v>BC</v>
          </cell>
          <cell r="S914">
            <v>0</v>
          </cell>
          <cell r="T914">
            <v>0</v>
          </cell>
          <cell r="U914">
            <v>0</v>
          </cell>
          <cell r="V914" t="str">
            <v>V.07.01.03</v>
          </cell>
          <cell r="W914" t="str">
            <v>Giảng viên (hạng III)</v>
          </cell>
          <cell r="X914">
            <v>0</v>
          </cell>
          <cell r="Y914">
            <v>0</v>
          </cell>
          <cell r="Z914">
            <v>0</v>
          </cell>
          <cell r="AA914">
            <v>4</v>
          </cell>
          <cell r="AB914">
            <v>0</v>
          </cell>
          <cell r="AC914">
            <v>3.66</v>
          </cell>
          <cell r="AD914">
            <v>0</v>
          </cell>
          <cell r="AE914">
            <v>0</v>
          </cell>
          <cell r="AF914">
            <v>0</v>
          </cell>
          <cell r="AG914">
            <v>0</v>
          </cell>
          <cell r="AH914" t="e">
            <v>#VALUE!</v>
          </cell>
          <cell r="AI914">
            <v>0</v>
          </cell>
          <cell r="AJ914">
            <v>0</v>
          </cell>
          <cell r="AK914">
            <v>0</v>
          </cell>
          <cell r="AL914">
            <v>0</v>
          </cell>
          <cell r="AM914">
            <v>0</v>
          </cell>
          <cell r="AN914">
            <v>0</v>
          </cell>
          <cell r="AO914">
            <v>12</v>
          </cell>
          <cell r="AP914">
            <v>0</v>
          </cell>
          <cell r="AQ914">
            <v>0</v>
          </cell>
          <cell r="AR914">
            <v>0</v>
          </cell>
          <cell r="AS914">
            <v>0</v>
          </cell>
          <cell r="AT914">
            <v>0.43920000000000003</v>
          </cell>
          <cell r="AU914">
            <v>4.0991999999999997</v>
          </cell>
          <cell r="AV914">
            <v>25</v>
          </cell>
          <cell r="AW914">
            <v>0</v>
          </cell>
          <cell r="AX914">
            <v>0</v>
          </cell>
        </row>
        <row r="915">
          <cell r="F915">
            <v>2099</v>
          </cell>
          <cell r="G915">
            <v>0</v>
          </cell>
          <cell r="H915" t="str">
            <v>Viện Công nghệ Hóa sinh - Môi trường</v>
          </cell>
          <cell r="I915">
            <v>0</v>
          </cell>
          <cell r="J915" t="str">
            <v>Nữ</v>
          </cell>
          <cell r="K915">
            <v>1974</v>
          </cell>
          <cell r="L915">
            <v>27044</v>
          </cell>
          <cell r="M915">
            <v>0</v>
          </cell>
          <cell r="N915" t="str">
            <v>Kinh</v>
          </cell>
          <cell r="O915">
            <v>41518</v>
          </cell>
          <cell r="P915">
            <v>0</v>
          </cell>
          <cell r="Q915">
            <v>0</v>
          </cell>
          <cell r="R915" t="str">
            <v>BHXH</v>
          </cell>
          <cell r="S915">
            <v>0</v>
          </cell>
          <cell r="T915">
            <v>0</v>
          </cell>
          <cell r="U915">
            <v>0</v>
          </cell>
          <cell r="V915" t="str">
            <v>V.07.01.03</v>
          </cell>
          <cell r="W915" t="str">
            <v>Giảng viên (hạng III)</v>
          </cell>
          <cell r="X915">
            <v>0</v>
          </cell>
          <cell r="Y915">
            <v>0</v>
          </cell>
          <cell r="Z915">
            <v>0</v>
          </cell>
          <cell r="AA915">
            <v>4</v>
          </cell>
          <cell r="AB915">
            <v>0</v>
          </cell>
          <cell r="AC915">
            <v>2.34</v>
          </cell>
          <cell r="AD915">
            <v>0</v>
          </cell>
          <cell r="AE915">
            <v>0</v>
          </cell>
          <cell r="AF915">
            <v>0</v>
          </cell>
          <cell r="AG915">
            <v>0</v>
          </cell>
          <cell r="AH915" t="e">
            <v>#VALUE!</v>
          </cell>
          <cell r="AI915">
            <v>0</v>
          </cell>
          <cell r="AJ915">
            <v>0</v>
          </cell>
          <cell r="AK915">
            <v>0</v>
          </cell>
          <cell r="AL915">
            <v>0</v>
          </cell>
          <cell r="AM915">
            <v>0</v>
          </cell>
          <cell r="AN915">
            <v>0</v>
          </cell>
          <cell r="AO915">
            <v>0</v>
          </cell>
          <cell r="AP915">
            <v>0</v>
          </cell>
          <cell r="AQ915">
            <v>0</v>
          </cell>
          <cell r="AR915">
            <v>0</v>
          </cell>
          <cell r="AS915">
            <v>0</v>
          </cell>
          <cell r="AT915">
            <v>0</v>
          </cell>
          <cell r="AU915">
            <v>2.34</v>
          </cell>
          <cell r="AV915">
            <v>0</v>
          </cell>
          <cell r="AW915">
            <v>0</v>
          </cell>
          <cell r="AX915">
            <v>0</v>
          </cell>
        </row>
        <row r="916">
          <cell r="F916">
            <v>2008</v>
          </cell>
          <cell r="G916" t="str">
            <v>51010000388989</v>
          </cell>
          <cell r="H916" t="str">
            <v>Viện Kỹ thuật và Công nghệ</v>
          </cell>
          <cell r="I916" t="str">
            <v>Công nghệ Kỹ thuật Điện - Điện tử</v>
          </cell>
          <cell r="J916" t="str">
            <v>Nam</v>
          </cell>
          <cell r="K916">
            <v>1989</v>
          </cell>
          <cell r="L916">
            <v>32607</v>
          </cell>
          <cell r="M916">
            <v>33</v>
          </cell>
          <cell r="N916" t="str">
            <v>Kinh</v>
          </cell>
          <cell r="O916">
            <v>41323</v>
          </cell>
          <cell r="P916">
            <v>42887</v>
          </cell>
          <cell r="Q916" t="str">
            <v>Trường Đại học Vinh</v>
          </cell>
          <cell r="R916" t="str">
            <v>BC</v>
          </cell>
          <cell r="S916">
            <v>0</v>
          </cell>
          <cell r="T916">
            <v>0</v>
          </cell>
          <cell r="U916">
            <v>0</v>
          </cell>
          <cell r="V916" t="str">
            <v>V.07.01.03</v>
          </cell>
          <cell r="W916" t="str">
            <v>Giảng viên (hạng III)</v>
          </cell>
          <cell r="X916">
            <v>0</v>
          </cell>
          <cell r="Y916">
            <v>0</v>
          </cell>
          <cell r="Z916">
            <v>0</v>
          </cell>
          <cell r="AA916">
            <v>4</v>
          </cell>
          <cell r="AB916">
            <v>0</v>
          </cell>
          <cell r="AC916">
            <v>3</v>
          </cell>
          <cell r="AD916">
            <v>0</v>
          </cell>
          <cell r="AE916">
            <v>0</v>
          </cell>
          <cell r="AF916">
            <v>0</v>
          </cell>
          <cell r="AG916">
            <v>0</v>
          </cell>
          <cell r="AH916" t="e">
            <v>#VALUE!</v>
          </cell>
          <cell r="AI916">
            <v>0</v>
          </cell>
          <cell r="AJ916">
            <v>0</v>
          </cell>
          <cell r="AK916">
            <v>0</v>
          </cell>
          <cell r="AL916">
            <v>0</v>
          </cell>
          <cell r="AM916">
            <v>0</v>
          </cell>
          <cell r="AN916">
            <v>0</v>
          </cell>
          <cell r="AO916">
            <v>0</v>
          </cell>
          <cell r="AP916">
            <v>0</v>
          </cell>
          <cell r="AQ916">
            <v>0</v>
          </cell>
          <cell r="AR916">
            <v>0</v>
          </cell>
          <cell r="AS916">
            <v>0</v>
          </cell>
          <cell r="AT916">
            <v>0</v>
          </cell>
          <cell r="AU916">
            <v>3</v>
          </cell>
          <cell r="AV916">
            <v>25</v>
          </cell>
          <cell r="AW916">
            <v>0</v>
          </cell>
          <cell r="AX916">
            <v>0</v>
          </cell>
        </row>
        <row r="917">
          <cell r="F917">
            <v>1022</v>
          </cell>
          <cell r="G917" t="str">
            <v>51010000194511</v>
          </cell>
          <cell r="H917" t="str">
            <v>Viện Kỹ thuật và Công nghệ</v>
          </cell>
          <cell r="I917" t="str">
            <v>Công nghệ Kỹ thuật Điện - Điện tử</v>
          </cell>
          <cell r="J917" t="str">
            <v>Nữ</v>
          </cell>
          <cell r="K917">
            <v>1971</v>
          </cell>
          <cell r="L917">
            <v>25959</v>
          </cell>
          <cell r="M917">
            <v>51</v>
          </cell>
          <cell r="N917" t="str">
            <v>Kinh</v>
          </cell>
          <cell r="O917">
            <v>39258</v>
          </cell>
          <cell r="P917">
            <v>43966</v>
          </cell>
          <cell r="Q917" t="str">
            <v>Trường Đại học Vinh</v>
          </cell>
          <cell r="R917" t="str">
            <v>BC</v>
          </cell>
          <cell r="S917">
            <v>0</v>
          </cell>
          <cell r="T917">
            <v>0</v>
          </cell>
          <cell r="U917">
            <v>0</v>
          </cell>
          <cell r="V917" t="str">
            <v>01.003</v>
          </cell>
          <cell r="W917" t="str">
            <v>Chuyên viên</v>
          </cell>
          <cell r="X917">
            <v>0</v>
          </cell>
          <cell r="Y917">
            <v>0</v>
          </cell>
          <cell r="Z917">
            <v>0</v>
          </cell>
          <cell r="AA917">
            <v>4</v>
          </cell>
          <cell r="AB917">
            <v>0</v>
          </cell>
          <cell r="AC917">
            <v>3.33</v>
          </cell>
          <cell r="AD917">
            <v>0</v>
          </cell>
          <cell r="AE917">
            <v>0</v>
          </cell>
          <cell r="AF917">
            <v>0</v>
          </cell>
          <cell r="AG917">
            <v>0</v>
          </cell>
          <cell r="AH917" t="e">
            <v>#VALUE!</v>
          </cell>
          <cell r="AI917">
            <v>0</v>
          </cell>
          <cell r="AJ917">
            <v>0</v>
          </cell>
          <cell r="AK917">
            <v>0</v>
          </cell>
          <cell r="AL917">
            <v>0</v>
          </cell>
          <cell r="AM917">
            <v>0</v>
          </cell>
          <cell r="AN917">
            <v>0</v>
          </cell>
          <cell r="AO917">
            <v>0</v>
          </cell>
          <cell r="AP917">
            <v>0</v>
          </cell>
          <cell r="AQ917">
            <v>0</v>
          </cell>
          <cell r="AR917">
            <v>0</v>
          </cell>
          <cell r="AS917">
            <v>0</v>
          </cell>
          <cell r="AT917">
            <v>0</v>
          </cell>
          <cell r="AU917">
            <v>3.33</v>
          </cell>
          <cell r="AV917">
            <v>20</v>
          </cell>
          <cell r="AW917">
            <v>0</v>
          </cell>
          <cell r="AX917">
            <v>0.2</v>
          </cell>
        </row>
        <row r="918">
          <cell r="F918">
            <v>1332</v>
          </cell>
          <cell r="G918" t="str">
            <v>51010000197732</v>
          </cell>
          <cell r="H918" t="str">
            <v>Viện Kỹ thuật và Công nghệ</v>
          </cell>
          <cell r="I918" t="str">
            <v>Công nghệ Kỹ thuật Điện - Điện tử</v>
          </cell>
          <cell r="J918" t="str">
            <v>Nam</v>
          </cell>
          <cell r="K918">
            <v>1963</v>
          </cell>
          <cell r="L918">
            <v>23238</v>
          </cell>
          <cell r="M918">
            <v>59</v>
          </cell>
          <cell r="N918" t="str">
            <v>Kinh</v>
          </cell>
          <cell r="O918">
            <v>34242</v>
          </cell>
          <cell r="P918">
            <v>33146</v>
          </cell>
          <cell r="Q918" t="str">
            <v>Phòng Thủy lợi Hương Khê-HT</v>
          </cell>
          <cell r="R918" t="str">
            <v>BC</v>
          </cell>
          <cell r="S918">
            <v>0</v>
          </cell>
          <cell r="T918">
            <v>0</v>
          </cell>
          <cell r="U918">
            <v>0</v>
          </cell>
          <cell r="V918" t="str">
            <v>V.07.01.03</v>
          </cell>
          <cell r="W918" t="str">
            <v>Giảng viên (hạng III)</v>
          </cell>
          <cell r="X918">
            <v>0</v>
          </cell>
          <cell r="Y918">
            <v>0</v>
          </cell>
          <cell r="Z918">
            <v>0</v>
          </cell>
          <cell r="AA918">
            <v>4</v>
          </cell>
          <cell r="AB918">
            <v>0</v>
          </cell>
          <cell r="AC918">
            <v>4.9800000000000004</v>
          </cell>
          <cell r="AD918">
            <v>0</v>
          </cell>
          <cell r="AE918">
            <v>0</v>
          </cell>
          <cell r="AF918">
            <v>0</v>
          </cell>
          <cell r="AG918">
            <v>0</v>
          </cell>
          <cell r="AH918" t="e">
            <v>#VALUE!</v>
          </cell>
          <cell r="AI918">
            <v>10</v>
          </cell>
          <cell r="AJ918">
            <v>0</v>
          </cell>
          <cell r="AK918">
            <v>0</v>
          </cell>
          <cell r="AL918">
            <v>0</v>
          </cell>
          <cell r="AM918">
            <v>0</v>
          </cell>
          <cell r="AN918">
            <v>0.49800000000000005</v>
          </cell>
          <cell r="AO918">
            <v>26</v>
          </cell>
          <cell r="AP918">
            <v>27</v>
          </cell>
          <cell r="AQ918" t="str">
            <v>1678/QĐ-ĐHV</v>
          </cell>
          <cell r="AR918">
            <v>44652</v>
          </cell>
          <cell r="AS918">
            <v>44652</v>
          </cell>
          <cell r="AT918">
            <v>1.4242800000000002</v>
          </cell>
          <cell r="AU918">
            <v>6.9022800000000011</v>
          </cell>
          <cell r="AV918">
            <v>40</v>
          </cell>
          <cell r="AW918">
            <v>0</v>
          </cell>
          <cell r="AX918">
            <v>0</v>
          </cell>
        </row>
        <row r="919">
          <cell r="F919">
            <v>1336</v>
          </cell>
          <cell r="G919" t="str">
            <v>51010000197583</v>
          </cell>
          <cell r="H919" t="str">
            <v>Viện Kỹ thuật và Công nghệ</v>
          </cell>
          <cell r="I919" t="str">
            <v>Công nghệ Kỹ thuật Điện - Điện tử</v>
          </cell>
          <cell r="J919" t="str">
            <v>Nam</v>
          </cell>
          <cell r="K919">
            <v>1979</v>
          </cell>
          <cell r="L919">
            <v>29041</v>
          </cell>
          <cell r="M919">
            <v>43</v>
          </cell>
          <cell r="N919" t="str">
            <v>Kinh</v>
          </cell>
          <cell r="O919">
            <v>38092</v>
          </cell>
          <cell r="P919">
            <v>38924</v>
          </cell>
          <cell r="Q919" t="str">
            <v>Trường Đại học Vinh</v>
          </cell>
          <cell r="R919" t="str">
            <v>BC</v>
          </cell>
          <cell r="S919">
            <v>0</v>
          </cell>
          <cell r="T919">
            <v>0</v>
          </cell>
          <cell r="U919">
            <v>0</v>
          </cell>
          <cell r="V919" t="str">
            <v>V.07.01.02</v>
          </cell>
          <cell r="W919" t="str">
            <v>Giảng viên chính (hạng II)</v>
          </cell>
          <cell r="X919">
            <v>0</v>
          </cell>
          <cell r="Y919" t="str">
            <v>Trưởng bộ môn</v>
          </cell>
          <cell r="Z919" t="str">
            <v>Bí thư CBCB</v>
          </cell>
          <cell r="AA919">
            <v>5.5</v>
          </cell>
          <cell r="AB919">
            <v>0.4</v>
          </cell>
          <cell r="AC919">
            <v>4.4000000000000004</v>
          </cell>
          <cell r="AD919">
            <v>0</v>
          </cell>
          <cell r="AE919">
            <v>0</v>
          </cell>
          <cell r="AF919">
            <v>0</v>
          </cell>
          <cell r="AG919">
            <v>0</v>
          </cell>
          <cell r="AH919" t="e">
            <v>#VALUE!</v>
          </cell>
          <cell r="AI919">
            <v>0</v>
          </cell>
          <cell r="AJ919">
            <v>0</v>
          </cell>
          <cell r="AK919">
            <v>0</v>
          </cell>
          <cell r="AL919">
            <v>0</v>
          </cell>
          <cell r="AM919">
            <v>0</v>
          </cell>
          <cell r="AN919">
            <v>0</v>
          </cell>
          <cell r="AO919">
            <v>16</v>
          </cell>
          <cell r="AP919">
            <v>17</v>
          </cell>
          <cell r="AQ919" t="str">
            <v>1678/QĐ-ĐHV</v>
          </cell>
          <cell r="AR919">
            <v>44666</v>
          </cell>
          <cell r="AS919">
            <v>44652</v>
          </cell>
          <cell r="AT919">
            <v>0.76800000000000013</v>
          </cell>
          <cell r="AU919">
            <v>5.5680000000000005</v>
          </cell>
          <cell r="AV919">
            <v>40</v>
          </cell>
          <cell r="AW919">
            <v>0</v>
          </cell>
          <cell r="AX919">
            <v>0</v>
          </cell>
        </row>
        <row r="920">
          <cell r="F920">
            <v>2322</v>
          </cell>
          <cell r="G920" t="str">
            <v>51010000486254</v>
          </cell>
          <cell r="H920" t="str">
            <v>Viện Kỹ thuật và Công nghệ</v>
          </cell>
          <cell r="I920" t="str">
            <v>Công nghệ Kỹ thuật Điện - Điện tử</v>
          </cell>
          <cell r="J920" t="str">
            <v>Nam</v>
          </cell>
          <cell r="K920">
            <v>1985</v>
          </cell>
          <cell r="L920">
            <v>31081</v>
          </cell>
          <cell r="M920">
            <v>37</v>
          </cell>
          <cell r="N920" t="str">
            <v>Kinh</v>
          </cell>
          <cell r="O920">
            <v>41778</v>
          </cell>
          <cell r="P920">
            <v>43824</v>
          </cell>
          <cell r="Q920" t="str">
            <v>Trường Đại học Vinh</v>
          </cell>
          <cell r="R920" t="str">
            <v>BC</v>
          </cell>
          <cell r="S920">
            <v>0</v>
          </cell>
          <cell r="T920">
            <v>0</v>
          </cell>
          <cell r="U920">
            <v>0</v>
          </cell>
          <cell r="V920" t="str">
            <v>V.07.01.03</v>
          </cell>
          <cell r="W920" t="str">
            <v>Giảng viên (hạng III)</v>
          </cell>
          <cell r="X920">
            <v>0</v>
          </cell>
          <cell r="Y920">
            <v>0</v>
          </cell>
          <cell r="Z920">
            <v>0</v>
          </cell>
          <cell r="AA920">
            <v>4</v>
          </cell>
          <cell r="AB920">
            <v>0</v>
          </cell>
          <cell r="AC920">
            <v>3</v>
          </cell>
          <cell r="AD920">
            <v>0</v>
          </cell>
          <cell r="AE920">
            <v>0</v>
          </cell>
          <cell r="AF920">
            <v>0</v>
          </cell>
          <cell r="AG920">
            <v>0</v>
          </cell>
          <cell r="AH920" t="e">
            <v>#VALUE!</v>
          </cell>
          <cell r="AI920">
            <v>0</v>
          </cell>
          <cell r="AJ920">
            <v>0</v>
          </cell>
          <cell r="AK920">
            <v>0</v>
          </cell>
          <cell r="AL920">
            <v>0</v>
          </cell>
          <cell r="AM920">
            <v>0</v>
          </cell>
          <cell r="AN920">
            <v>0</v>
          </cell>
          <cell r="AO920">
            <v>5</v>
          </cell>
          <cell r="AP920">
            <v>0</v>
          </cell>
          <cell r="AQ920">
            <v>0</v>
          </cell>
          <cell r="AR920">
            <v>0</v>
          </cell>
          <cell r="AS920">
            <v>0</v>
          </cell>
          <cell r="AT920">
            <v>0.15</v>
          </cell>
          <cell r="AU920">
            <v>3.15</v>
          </cell>
          <cell r="AV920">
            <v>0</v>
          </cell>
          <cell r="AW920">
            <v>0</v>
          </cell>
          <cell r="AX920">
            <v>0</v>
          </cell>
        </row>
        <row r="921">
          <cell r="F921">
            <v>1026</v>
          </cell>
          <cell r="G921" t="str">
            <v>51010000194496</v>
          </cell>
          <cell r="H921" t="str">
            <v>Viện Kỹ thuật và Công nghệ</v>
          </cell>
          <cell r="I921" t="str">
            <v>Công nghệ Kỹ thuật Điện - Điện tử</v>
          </cell>
          <cell r="J921" t="str">
            <v>Nam</v>
          </cell>
          <cell r="K921">
            <v>1979</v>
          </cell>
          <cell r="L921">
            <v>28951</v>
          </cell>
          <cell r="M921">
            <v>43</v>
          </cell>
          <cell r="N921" t="str">
            <v>Kinh</v>
          </cell>
          <cell r="O921">
            <v>38261</v>
          </cell>
          <cell r="P921">
            <v>39815</v>
          </cell>
          <cell r="Q921" t="str">
            <v>Trường Đại học Vinh</v>
          </cell>
          <cell r="R921" t="str">
            <v>BC</v>
          </cell>
          <cell r="S921">
            <v>0</v>
          </cell>
          <cell r="T921">
            <v>0</v>
          </cell>
          <cell r="U921">
            <v>0</v>
          </cell>
          <cell r="V921" t="str">
            <v>V.07.01.03</v>
          </cell>
          <cell r="W921" t="str">
            <v>Giảng viên (hạng III)</v>
          </cell>
          <cell r="X921">
            <v>0</v>
          </cell>
          <cell r="Y921">
            <v>0</v>
          </cell>
          <cell r="Z921">
            <v>0</v>
          </cell>
          <cell r="AA921">
            <v>4</v>
          </cell>
          <cell r="AB921">
            <v>0</v>
          </cell>
          <cell r="AC921">
            <v>3.99</v>
          </cell>
          <cell r="AD921">
            <v>0</v>
          </cell>
          <cell r="AE921">
            <v>0</v>
          </cell>
          <cell r="AF921">
            <v>0</v>
          </cell>
          <cell r="AG921">
            <v>0</v>
          </cell>
          <cell r="AH921" t="e">
            <v>#VALUE!</v>
          </cell>
          <cell r="AI921">
            <v>0</v>
          </cell>
          <cell r="AJ921">
            <v>0</v>
          </cell>
          <cell r="AK921">
            <v>0</v>
          </cell>
          <cell r="AL921">
            <v>0</v>
          </cell>
          <cell r="AM921">
            <v>0</v>
          </cell>
          <cell r="AN921">
            <v>0</v>
          </cell>
          <cell r="AO921">
            <v>12</v>
          </cell>
          <cell r="AP921">
            <v>0</v>
          </cell>
          <cell r="AQ921">
            <v>0</v>
          </cell>
          <cell r="AR921">
            <v>0</v>
          </cell>
          <cell r="AS921">
            <v>0</v>
          </cell>
          <cell r="AT921">
            <v>0.4788</v>
          </cell>
          <cell r="AU921">
            <v>4.4687999999999999</v>
          </cell>
          <cell r="AV921">
            <v>25</v>
          </cell>
          <cell r="AW921">
            <v>0</v>
          </cell>
          <cell r="AX921">
            <v>0</v>
          </cell>
        </row>
        <row r="922">
          <cell r="F922">
            <v>2488</v>
          </cell>
          <cell r="G922" t="str">
            <v>51010000861824</v>
          </cell>
          <cell r="H922" t="str">
            <v>Viện Kỹ thuật và Công nghệ</v>
          </cell>
          <cell r="I922" t="str">
            <v>Công nghệ Kỹ thuật Điện - Điện tử</v>
          </cell>
          <cell r="J922" t="str">
            <v>Nam</v>
          </cell>
          <cell r="K922">
            <v>1990</v>
          </cell>
          <cell r="L922">
            <v>33234</v>
          </cell>
          <cell r="M922">
            <v>32</v>
          </cell>
          <cell r="N922" t="str">
            <v>Kinh</v>
          </cell>
          <cell r="O922">
            <v>42614</v>
          </cell>
          <cell r="P922">
            <v>0</v>
          </cell>
          <cell r="Q922">
            <v>0</v>
          </cell>
          <cell r="R922" t="str">
            <v>HĐDH</v>
          </cell>
          <cell r="S922">
            <v>0</v>
          </cell>
          <cell r="T922">
            <v>0</v>
          </cell>
          <cell r="U922">
            <v>0</v>
          </cell>
          <cell r="V922" t="str">
            <v>V.07.01.03</v>
          </cell>
          <cell r="W922" t="str">
            <v>Giảng viên (hạng III)</v>
          </cell>
          <cell r="X922">
            <v>0</v>
          </cell>
          <cell r="Y922">
            <v>0</v>
          </cell>
          <cell r="Z922" t="str">
            <v>Bí thư ĐV</v>
          </cell>
          <cell r="AA922">
            <v>5</v>
          </cell>
          <cell r="AB922">
            <v>0</v>
          </cell>
          <cell r="AC922">
            <v>2.67</v>
          </cell>
          <cell r="AD922">
            <v>0</v>
          </cell>
          <cell r="AE922">
            <v>0</v>
          </cell>
          <cell r="AF922">
            <v>0</v>
          </cell>
          <cell r="AG922">
            <v>0</v>
          </cell>
          <cell r="AH922" t="e">
            <v>#VALUE!</v>
          </cell>
          <cell r="AI922">
            <v>0</v>
          </cell>
          <cell r="AJ922">
            <v>0</v>
          </cell>
          <cell r="AK922">
            <v>0</v>
          </cell>
          <cell r="AL922">
            <v>0</v>
          </cell>
          <cell r="AM922">
            <v>0</v>
          </cell>
          <cell r="AN922">
            <v>0</v>
          </cell>
          <cell r="AO922">
            <v>0</v>
          </cell>
          <cell r="AP922">
            <v>0</v>
          </cell>
          <cell r="AQ922">
            <v>0</v>
          </cell>
          <cell r="AR922">
            <v>0</v>
          </cell>
          <cell r="AS922">
            <v>0</v>
          </cell>
          <cell r="AT922">
            <v>0</v>
          </cell>
          <cell r="AU922">
            <v>2.67</v>
          </cell>
          <cell r="AV922">
            <v>25</v>
          </cell>
          <cell r="AW922">
            <v>0</v>
          </cell>
          <cell r="AX922">
            <v>0</v>
          </cell>
        </row>
        <row r="923">
          <cell r="F923">
            <v>2633</v>
          </cell>
          <cell r="G923" t="str">
            <v>51010001919577</v>
          </cell>
          <cell r="H923" t="str">
            <v>Viện Kỹ thuật và Công nghệ</v>
          </cell>
          <cell r="I923" t="str">
            <v>Công nghệ kỹ thuật Ô tô</v>
          </cell>
          <cell r="J923" t="str">
            <v>Nam</v>
          </cell>
          <cell r="K923">
            <v>1993</v>
          </cell>
          <cell r="L923">
            <v>34312</v>
          </cell>
          <cell r="M923">
            <v>29</v>
          </cell>
          <cell r="N923" t="str">
            <v>Kinh</v>
          </cell>
          <cell r="O923">
            <v>44075</v>
          </cell>
          <cell r="P923">
            <v>0</v>
          </cell>
          <cell r="Q923">
            <v>0</v>
          </cell>
          <cell r="R923" t="str">
            <v>HĐXĐTH</v>
          </cell>
          <cell r="S923">
            <v>44440</v>
          </cell>
          <cell r="T923">
            <v>45170</v>
          </cell>
          <cell r="U923">
            <v>0</v>
          </cell>
          <cell r="V923" t="str">
            <v>V.07.01.03</v>
          </cell>
          <cell r="W923" t="str">
            <v>Giảng viên (hạng III)</v>
          </cell>
          <cell r="X923">
            <v>0</v>
          </cell>
          <cell r="Y923">
            <v>0</v>
          </cell>
          <cell r="Z923">
            <v>0</v>
          </cell>
          <cell r="AA923">
            <v>4</v>
          </cell>
          <cell r="AB923">
            <v>0</v>
          </cell>
          <cell r="AC923">
            <v>2.34</v>
          </cell>
          <cell r="AD923">
            <v>0</v>
          </cell>
          <cell r="AE923">
            <v>0</v>
          </cell>
          <cell r="AF923">
            <v>0</v>
          </cell>
          <cell r="AG923">
            <v>0</v>
          </cell>
          <cell r="AH923" t="e">
            <v>#VALUE!</v>
          </cell>
          <cell r="AI923">
            <v>0</v>
          </cell>
          <cell r="AJ923">
            <v>0</v>
          </cell>
          <cell r="AK923">
            <v>0</v>
          </cell>
          <cell r="AL923">
            <v>0</v>
          </cell>
          <cell r="AM923">
            <v>0</v>
          </cell>
          <cell r="AN923">
            <v>0</v>
          </cell>
          <cell r="AO923">
            <v>0</v>
          </cell>
          <cell r="AP923">
            <v>0</v>
          </cell>
          <cell r="AQ923">
            <v>0</v>
          </cell>
          <cell r="AR923">
            <v>0</v>
          </cell>
          <cell r="AS923">
            <v>0</v>
          </cell>
          <cell r="AT923">
            <v>0</v>
          </cell>
          <cell r="AU923">
            <v>2.34</v>
          </cell>
          <cell r="AV923">
            <v>0</v>
          </cell>
          <cell r="AW923">
            <v>0</v>
          </cell>
          <cell r="AX923">
            <v>0</v>
          </cell>
        </row>
        <row r="924">
          <cell r="F924">
            <v>1043</v>
          </cell>
          <cell r="G924" t="str">
            <v>51010000306626</v>
          </cell>
          <cell r="H924" t="str">
            <v>Viện Kỹ thuật và Công nghệ</v>
          </cell>
          <cell r="I924" t="str">
            <v>Công nghệ kỹ thuật ô tô</v>
          </cell>
          <cell r="J924" t="str">
            <v>Nam</v>
          </cell>
          <cell r="K924">
            <v>1986</v>
          </cell>
          <cell r="L924">
            <v>31756</v>
          </cell>
          <cell r="M924">
            <v>36</v>
          </cell>
          <cell r="N924" t="str">
            <v>Kinh</v>
          </cell>
          <cell r="O924">
            <v>40940</v>
          </cell>
          <cell r="P924">
            <v>0</v>
          </cell>
          <cell r="Q924" t="str">
            <v>Trường Đại học Vinh</v>
          </cell>
          <cell r="R924" t="str">
            <v>BC</v>
          </cell>
          <cell r="S924">
            <v>0</v>
          </cell>
          <cell r="T924">
            <v>0</v>
          </cell>
          <cell r="U924">
            <v>0</v>
          </cell>
          <cell r="V924" t="str">
            <v>V.07.01.03</v>
          </cell>
          <cell r="W924" t="str">
            <v>Giảng viên (hạng III)</v>
          </cell>
          <cell r="X924">
            <v>0</v>
          </cell>
          <cell r="Y924">
            <v>0</v>
          </cell>
          <cell r="Z924">
            <v>0</v>
          </cell>
          <cell r="AA924">
            <v>4</v>
          </cell>
          <cell r="AB924">
            <v>0</v>
          </cell>
          <cell r="AC924">
            <v>3.33</v>
          </cell>
          <cell r="AD924">
            <v>0</v>
          </cell>
          <cell r="AE924">
            <v>0</v>
          </cell>
          <cell r="AF924">
            <v>0</v>
          </cell>
          <cell r="AG924">
            <v>0</v>
          </cell>
          <cell r="AH924" t="e">
            <v>#VALUE!</v>
          </cell>
          <cell r="AI924">
            <v>0</v>
          </cell>
          <cell r="AJ924">
            <v>0</v>
          </cell>
          <cell r="AK924">
            <v>0</v>
          </cell>
          <cell r="AL924">
            <v>0</v>
          </cell>
          <cell r="AM924">
            <v>0</v>
          </cell>
          <cell r="AN924">
            <v>0</v>
          </cell>
          <cell r="AO924">
            <v>0</v>
          </cell>
          <cell r="AP924">
            <v>0</v>
          </cell>
          <cell r="AQ924">
            <v>0</v>
          </cell>
          <cell r="AR924">
            <v>0</v>
          </cell>
          <cell r="AS924">
            <v>0</v>
          </cell>
          <cell r="AT924">
            <v>0</v>
          </cell>
          <cell r="AU924">
            <v>3.33</v>
          </cell>
          <cell r="AV924">
            <v>25</v>
          </cell>
          <cell r="AW924">
            <v>0</v>
          </cell>
          <cell r="AX924">
            <v>0</v>
          </cell>
        </row>
        <row r="925">
          <cell r="F925">
            <v>2634</v>
          </cell>
          <cell r="G925" t="str">
            <v>51010002329531</v>
          </cell>
          <cell r="H925" t="str">
            <v>Viện Kỹ thuật và Công nghệ</v>
          </cell>
          <cell r="I925" t="str">
            <v>Công nghệ kỹ thuật Ô tô</v>
          </cell>
          <cell r="J925" t="str">
            <v>Nam</v>
          </cell>
          <cell r="K925">
            <v>1995</v>
          </cell>
          <cell r="L925">
            <v>34747</v>
          </cell>
          <cell r="M925">
            <v>27</v>
          </cell>
          <cell r="N925" t="str">
            <v>Kinh</v>
          </cell>
          <cell r="O925">
            <v>44075</v>
          </cell>
          <cell r="P925">
            <v>0</v>
          </cell>
          <cell r="Q925">
            <v>0</v>
          </cell>
          <cell r="R925" t="str">
            <v>HĐXĐTH</v>
          </cell>
          <cell r="S925">
            <v>44440</v>
          </cell>
          <cell r="T925">
            <v>45170</v>
          </cell>
          <cell r="U925">
            <v>0</v>
          </cell>
          <cell r="V925" t="str">
            <v>V.07.01.03</v>
          </cell>
          <cell r="W925" t="str">
            <v>Giảng viên (hạng III)</v>
          </cell>
          <cell r="X925">
            <v>0</v>
          </cell>
          <cell r="Y925">
            <v>0</v>
          </cell>
          <cell r="Z925">
            <v>0</v>
          </cell>
          <cell r="AA925">
            <v>4</v>
          </cell>
          <cell r="AB925">
            <v>0</v>
          </cell>
          <cell r="AC925">
            <v>2.34</v>
          </cell>
          <cell r="AD925">
            <v>0</v>
          </cell>
          <cell r="AE925">
            <v>0</v>
          </cell>
          <cell r="AF925">
            <v>0</v>
          </cell>
          <cell r="AG925">
            <v>0</v>
          </cell>
          <cell r="AH925" t="e">
            <v>#VALUE!</v>
          </cell>
          <cell r="AI925">
            <v>0</v>
          </cell>
          <cell r="AJ925">
            <v>0</v>
          </cell>
          <cell r="AK925">
            <v>0</v>
          </cell>
          <cell r="AL925">
            <v>0</v>
          </cell>
          <cell r="AM925">
            <v>0</v>
          </cell>
          <cell r="AN925">
            <v>0</v>
          </cell>
          <cell r="AO925">
            <v>0</v>
          </cell>
          <cell r="AP925">
            <v>0</v>
          </cell>
          <cell r="AQ925">
            <v>0</v>
          </cell>
          <cell r="AR925">
            <v>0</v>
          </cell>
          <cell r="AS925">
            <v>0</v>
          </cell>
          <cell r="AT925">
            <v>0</v>
          </cell>
          <cell r="AU925">
            <v>2.34</v>
          </cell>
          <cell r="AV925">
            <v>0</v>
          </cell>
          <cell r="AW925">
            <v>0</v>
          </cell>
          <cell r="AX925">
            <v>0</v>
          </cell>
        </row>
        <row r="926">
          <cell r="F926">
            <v>1024</v>
          </cell>
          <cell r="G926" t="str">
            <v>51010000191585</v>
          </cell>
          <cell r="H926" t="str">
            <v>Viện Kỹ thuật và Công nghệ</v>
          </cell>
          <cell r="I926" t="str">
            <v>Công nghệ kỹ thuật ô tô</v>
          </cell>
          <cell r="J926" t="str">
            <v>Nam</v>
          </cell>
          <cell r="K926">
            <v>1978</v>
          </cell>
          <cell r="L926">
            <v>28520</v>
          </cell>
          <cell r="M926">
            <v>44</v>
          </cell>
          <cell r="N926" t="str">
            <v>Kinh</v>
          </cell>
          <cell r="O926">
            <v>38275</v>
          </cell>
          <cell r="P926">
            <v>39995</v>
          </cell>
          <cell r="Q926" t="str">
            <v>Trường Đại học Vinh</v>
          </cell>
          <cell r="R926" t="str">
            <v>BC</v>
          </cell>
          <cell r="S926">
            <v>0</v>
          </cell>
          <cell r="T926">
            <v>0</v>
          </cell>
          <cell r="U926">
            <v>0</v>
          </cell>
          <cell r="V926" t="str">
            <v>V.07.01.03</v>
          </cell>
          <cell r="W926" t="str">
            <v>Giảng viên (hạng III)</v>
          </cell>
          <cell r="X926">
            <v>0</v>
          </cell>
          <cell r="Y926">
            <v>0</v>
          </cell>
          <cell r="Z926">
            <v>0</v>
          </cell>
          <cell r="AA926">
            <v>4</v>
          </cell>
          <cell r="AB926">
            <v>0</v>
          </cell>
          <cell r="AC926">
            <v>3.99</v>
          </cell>
          <cell r="AD926">
            <v>0</v>
          </cell>
          <cell r="AE926">
            <v>0</v>
          </cell>
          <cell r="AF926">
            <v>0</v>
          </cell>
          <cell r="AG926">
            <v>0</v>
          </cell>
          <cell r="AH926" t="e">
            <v>#VALUE!</v>
          </cell>
          <cell r="AI926">
            <v>0</v>
          </cell>
          <cell r="AJ926">
            <v>0</v>
          </cell>
          <cell r="AK926">
            <v>0</v>
          </cell>
          <cell r="AL926">
            <v>0</v>
          </cell>
          <cell r="AM926">
            <v>0</v>
          </cell>
          <cell r="AN926">
            <v>0</v>
          </cell>
          <cell r="AO926">
            <v>16</v>
          </cell>
          <cell r="AP926">
            <v>0</v>
          </cell>
          <cell r="AQ926">
            <v>0</v>
          </cell>
          <cell r="AR926">
            <v>0</v>
          </cell>
          <cell r="AS926">
            <v>0</v>
          </cell>
          <cell r="AT926">
            <v>0.63840000000000008</v>
          </cell>
          <cell r="AU926">
            <v>4.6284000000000001</v>
          </cell>
          <cell r="AV926">
            <v>25</v>
          </cell>
          <cell r="AW926">
            <v>0</v>
          </cell>
          <cell r="AX926">
            <v>0</v>
          </cell>
        </row>
        <row r="927">
          <cell r="F927">
            <v>2635</v>
          </cell>
          <cell r="G927" t="str">
            <v>51010001920153</v>
          </cell>
          <cell r="H927" t="str">
            <v>Viện Kỹ thuật và Công nghệ</v>
          </cell>
          <cell r="I927" t="str">
            <v>Công nghệ kỹ thuật Ô tô</v>
          </cell>
          <cell r="J927" t="str">
            <v>Nam</v>
          </cell>
          <cell r="K927">
            <v>1995</v>
          </cell>
          <cell r="L927">
            <v>34900</v>
          </cell>
          <cell r="M927">
            <v>27</v>
          </cell>
          <cell r="N927" t="str">
            <v>Kinh</v>
          </cell>
          <cell r="O927">
            <v>44075</v>
          </cell>
          <cell r="P927">
            <v>0</v>
          </cell>
          <cell r="Q927">
            <v>0</v>
          </cell>
          <cell r="R927" t="str">
            <v>HĐXĐTH</v>
          </cell>
          <cell r="S927">
            <v>44440</v>
          </cell>
          <cell r="T927">
            <v>45170</v>
          </cell>
          <cell r="U927">
            <v>0</v>
          </cell>
          <cell r="V927" t="str">
            <v>V.07.01.03</v>
          </cell>
          <cell r="W927" t="str">
            <v>Giảng viên (hạng III)</v>
          </cell>
          <cell r="X927">
            <v>0</v>
          </cell>
          <cell r="Y927">
            <v>0</v>
          </cell>
          <cell r="Z927">
            <v>0</v>
          </cell>
          <cell r="AA927">
            <v>4</v>
          </cell>
          <cell r="AB927">
            <v>0</v>
          </cell>
          <cell r="AC927">
            <v>2.34</v>
          </cell>
          <cell r="AD927">
            <v>0</v>
          </cell>
          <cell r="AE927">
            <v>0</v>
          </cell>
          <cell r="AF927">
            <v>0</v>
          </cell>
          <cell r="AG927">
            <v>0</v>
          </cell>
          <cell r="AH927" t="e">
            <v>#VALUE!</v>
          </cell>
          <cell r="AI927">
            <v>0</v>
          </cell>
          <cell r="AJ927">
            <v>0</v>
          </cell>
          <cell r="AK927">
            <v>0</v>
          </cell>
          <cell r="AL927">
            <v>0</v>
          </cell>
          <cell r="AM927">
            <v>0</v>
          </cell>
          <cell r="AN927">
            <v>0</v>
          </cell>
          <cell r="AO927">
            <v>0</v>
          </cell>
          <cell r="AP927">
            <v>0</v>
          </cell>
          <cell r="AQ927">
            <v>0</v>
          </cell>
          <cell r="AR927">
            <v>0</v>
          </cell>
          <cell r="AS927">
            <v>0</v>
          </cell>
          <cell r="AT927">
            <v>0</v>
          </cell>
          <cell r="AU927">
            <v>2.34</v>
          </cell>
          <cell r="AV927">
            <v>0</v>
          </cell>
          <cell r="AW927">
            <v>0</v>
          </cell>
          <cell r="AX927">
            <v>0</v>
          </cell>
        </row>
        <row r="928">
          <cell r="F928">
            <v>1329</v>
          </cell>
          <cell r="G928" t="str">
            <v>51010000276729</v>
          </cell>
          <cell r="H928" t="str">
            <v>Viện Kỹ thuật và Công nghệ</v>
          </cell>
          <cell r="I928" t="str">
            <v>Công nghệ kỹ thuật Ô tô</v>
          </cell>
          <cell r="J928" t="str">
            <v>Nam</v>
          </cell>
          <cell r="K928">
            <v>1980</v>
          </cell>
          <cell r="L928">
            <v>29317</v>
          </cell>
          <cell r="M928">
            <v>42</v>
          </cell>
          <cell r="N928" t="str">
            <v>Kinh</v>
          </cell>
          <cell r="O928">
            <v>38412</v>
          </cell>
          <cell r="P928">
            <v>38924</v>
          </cell>
          <cell r="Q928" t="str">
            <v>Trường Đại học Vinh</v>
          </cell>
          <cell r="R928" t="str">
            <v>BC</v>
          </cell>
          <cell r="S928">
            <v>0</v>
          </cell>
          <cell r="T928">
            <v>0</v>
          </cell>
          <cell r="U928">
            <v>0</v>
          </cell>
          <cell r="V928" t="str">
            <v>V.07.01.02</v>
          </cell>
          <cell r="W928" t="str">
            <v>Giảng viên chính (hạng II)</v>
          </cell>
          <cell r="X928">
            <v>0</v>
          </cell>
          <cell r="Y928" t="str">
            <v>Trưởng bộ môn</v>
          </cell>
          <cell r="Z928">
            <v>0</v>
          </cell>
          <cell r="AA928">
            <v>5.5</v>
          </cell>
          <cell r="AB928">
            <v>0.4</v>
          </cell>
          <cell r="AC928">
            <v>4.4000000000000004</v>
          </cell>
          <cell r="AD928">
            <v>0</v>
          </cell>
          <cell r="AE928">
            <v>0</v>
          </cell>
          <cell r="AF928">
            <v>0</v>
          </cell>
          <cell r="AG928">
            <v>0</v>
          </cell>
          <cell r="AH928" t="e">
            <v>#VALUE!</v>
          </cell>
          <cell r="AI928">
            <v>0</v>
          </cell>
          <cell r="AJ928">
            <v>0</v>
          </cell>
          <cell r="AK928">
            <v>0</v>
          </cell>
          <cell r="AL928">
            <v>0</v>
          </cell>
          <cell r="AM928">
            <v>0</v>
          </cell>
          <cell r="AN928">
            <v>0</v>
          </cell>
          <cell r="AO928">
            <v>12</v>
          </cell>
          <cell r="AP928">
            <v>0</v>
          </cell>
          <cell r="AQ928">
            <v>0</v>
          </cell>
          <cell r="AR928">
            <v>0</v>
          </cell>
          <cell r="AS928">
            <v>0</v>
          </cell>
          <cell r="AT928">
            <v>0.57600000000000007</v>
          </cell>
          <cell r="AU928">
            <v>5.3760000000000012</v>
          </cell>
          <cell r="AV928">
            <v>40</v>
          </cell>
          <cell r="AW928">
            <v>0</v>
          </cell>
          <cell r="AX928">
            <v>0</v>
          </cell>
        </row>
        <row r="929">
          <cell r="F929">
            <v>1040</v>
          </cell>
          <cell r="G929" t="str">
            <v>51010000192065</v>
          </cell>
          <cell r="H929" t="str">
            <v>Viện Kỹ thuật và Công nghệ</v>
          </cell>
          <cell r="I929" t="str">
            <v>Điện tử Viễn thông</v>
          </cell>
          <cell r="J929" t="str">
            <v>Nam</v>
          </cell>
          <cell r="K929">
            <v>1980</v>
          </cell>
          <cell r="L929">
            <v>29572</v>
          </cell>
          <cell r="M929">
            <v>42</v>
          </cell>
          <cell r="N929" t="str">
            <v>Kinh</v>
          </cell>
          <cell r="O929">
            <v>38275</v>
          </cell>
          <cell r="P929">
            <v>39449</v>
          </cell>
          <cell r="Q929" t="str">
            <v>Trường Đại học Vinh</v>
          </cell>
          <cell r="R929" t="str">
            <v>BC</v>
          </cell>
          <cell r="S929">
            <v>0</v>
          </cell>
          <cell r="T929">
            <v>0</v>
          </cell>
          <cell r="U929">
            <v>0</v>
          </cell>
          <cell r="V929" t="str">
            <v>V.07.01.03</v>
          </cell>
          <cell r="W929" t="str">
            <v>Giảng viên (hạng III)</v>
          </cell>
          <cell r="X929">
            <v>0</v>
          </cell>
          <cell r="Y929">
            <v>0</v>
          </cell>
          <cell r="Z929">
            <v>0</v>
          </cell>
          <cell r="AA929">
            <v>4</v>
          </cell>
          <cell r="AB929">
            <v>0</v>
          </cell>
          <cell r="AC929">
            <v>3.99</v>
          </cell>
          <cell r="AD929">
            <v>0</v>
          </cell>
          <cell r="AE929">
            <v>0</v>
          </cell>
          <cell r="AF929">
            <v>0</v>
          </cell>
          <cell r="AG929">
            <v>0</v>
          </cell>
          <cell r="AH929" t="e">
            <v>#VALUE!</v>
          </cell>
          <cell r="AI929">
            <v>0</v>
          </cell>
          <cell r="AJ929">
            <v>0</v>
          </cell>
          <cell r="AK929">
            <v>0</v>
          </cell>
          <cell r="AL929">
            <v>0</v>
          </cell>
          <cell r="AM929">
            <v>0</v>
          </cell>
          <cell r="AN929">
            <v>0</v>
          </cell>
          <cell r="AO929">
            <v>10</v>
          </cell>
          <cell r="AP929">
            <v>0</v>
          </cell>
          <cell r="AQ929">
            <v>0</v>
          </cell>
          <cell r="AR929">
            <v>0</v>
          </cell>
          <cell r="AS929">
            <v>0</v>
          </cell>
          <cell r="AT929">
            <v>0.39900000000000008</v>
          </cell>
          <cell r="AU929">
            <v>4.3890000000000002</v>
          </cell>
          <cell r="AV929">
            <v>25</v>
          </cell>
          <cell r="AW929">
            <v>0</v>
          </cell>
          <cell r="AX929">
            <v>0</v>
          </cell>
        </row>
        <row r="930">
          <cell r="F930">
            <v>1032</v>
          </cell>
          <cell r="G930" t="str">
            <v>51010000190087</v>
          </cell>
          <cell r="H930" t="str">
            <v>Viện Kỹ thuật và Công nghệ</v>
          </cell>
          <cell r="I930" t="str">
            <v>Điện tử Viễn thông</v>
          </cell>
          <cell r="J930" t="str">
            <v>Nam</v>
          </cell>
          <cell r="K930">
            <v>1981</v>
          </cell>
          <cell r="L930">
            <v>29946</v>
          </cell>
          <cell r="M930">
            <v>41</v>
          </cell>
          <cell r="N930" t="str">
            <v>Kinh</v>
          </cell>
          <cell r="O930">
            <v>38808</v>
          </cell>
          <cell r="P930">
            <v>39356</v>
          </cell>
          <cell r="Q930" t="str">
            <v>Trường Đại học Vinh</v>
          </cell>
          <cell r="R930" t="str">
            <v>BC</v>
          </cell>
          <cell r="S930">
            <v>0</v>
          </cell>
          <cell r="T930">
            <v>0</v>
          </cell>
          <cell r="U930">
            <v>0</v>
          </cell>
          <cell r="V930" t="str">
            <v>V.07.01.02</v>
          </cell>
          <cell r="W930" t="str">
            <v>Giảng viên chính (hạng II)</v>
          </cell>
          <cell r="X930" t="str">
            <v>Viện trưởng</v>
          </cell>
          <cell r="Y930">
            <v>0</v>
          </cell>
          <cell r="Z930" t="str">
            <v>Bí thư Đảng bộ BP</v>
          </cell>
          <cell r="AA930">
            <v>7</v>
          </cell>
          <cell r="AB930">
            <v>0.6</v>
          </cell>
          <cell r="AC930">
            <v>4.4000000000000004</v>
          </cell>
          <cell r="AD930">
            <v>0</v>
          </cell>
          <cell r="AE930">
            <v>0</v>
          </cell>
          <cell r="AF930">
            <v>0</v>
          </cell>
          <cell r="AG930">
            <v>0</v>
          </cell>
          <cell r="AH930" t="e">
            <v>#VALUE!</v>
          </cell>
          <cell r="AI930">
            <v>0</v>
          </cell>
          <cell r="AJ930">
            <v>0</v>
          </cell>
          <cell r="AK930">
            <v>0</v>
          </cell>
          <cell r="AL930">
            <v>0</v>
          </cell>
          <cell r="AM930">
            <v>0</v>
          </cell>
          <cell r="AN930">
            <v>0</v>
          </cell>
          <cell r="AO930">
            <v>13</v>
          </cell>
          <cell r="AP930">
            <v>14</v>
          </cell>
          <cell r="AQ930" t="str">
            <v>1678/QĐ-ĐHV</v>
          </cell>
          <cell r="AR930">
            <v>44593</v>
          </cell>
          <cell r="AS930">
            <v>44593</v>
          </cell>
          <cell r="AT930">
            <v>0.65</v>
          </cell>
          <cell r="AU930">
            <v>5.65</v>
          </cell>
          <cell r="AV930">
            <v>25</v>
          </cell>
          <cell r="AW930">
            <v>0</v>
          </cell>
          <cell r="AX930">
            <v>0.2</v>
          </cell>
        </row>
        <row r="931">
          <cell r="F931">
            <v>1025</v>
          </cell>
          <cell r="G931" t="str">
            <v>51010000191743</v>
          </cell>
          <cell r="H931" t="str">
            <v>Viện Kỹ thuật và Công nghệ</v>
          </cell>
          <cell r="I931" t="str">
            <v>Điện tử Viễn thông</v>
          </cell>
          <cell r="J931" t="str">
            <v>Nam</v>
          </cell>
          <cell r="K931">
            <v>1978</v>
          </cell>
          <cell r="L931">
            <v>28722</v>
          </cell>
          <cell r="M931">
            <v>44</v>
          </cell>
          <cell r="N931" t="str">
            <v>Kinh</v>
          </cell>
          <cell r="O931">
            <v>37544</v>
          </cell>
          <cell r="P931">
            <v>39518</v>
          </cell>
          <cell r="Q931" t="str">
            <v>Trường Đại học Vinh</v>
          </cell>
          <cell r="R931" t="str">
            <v>BC</v>
          </cell>
          <cell r="S931">
            <v>0</v>
          </cell>
          <cell r="T931">
            <v>0</v>
          </cell>
          <cell r="U931">
            <v>0</v>
          </cell>
          <cell r="V931" t="str">
            <v>V.07.01.03</v>
          </cell>
          <cell r="W931" t="str">
            <v>Giảng viên (hạng III)</v>
          </cell>
          <cell r="X931">
            <v>0</v>
          </cell>
          <cell r="Y931" t="str">
            <v>Trưởng bộ môn</v>
          </cell>
          <cell r="Z931">
            <v>0</v>
          </cell>
          <cell r="AA931">
            <v>5.5</v>
          </cell>
          <cell r="AB931">
            <v>0.4</v>
          </cell>
          <cell r="AC931">
            <v>4.32</v>
          </cell>
          <cell r="AD931">
            <v>0</v>
          </cell>
          <cell r="AE931">
            <v>0</v>
          </cell>
          <cell r="AF931">
            <v>0</v>
          </cell>
          <cell r="AG931">
            <v>0</v>
          </cell>
          <cell r="AH931" t="e">
            <v>#VALUE!</v>
          </cell>
          <cell r="AI931">
            <v>0</v>
          </cell>
          <cell r="AJ931">
            <v>0</v>
          </cell>
          <cell r="AK931">
            <v>0</v>
          </cell>
          <cell r="AL931">
            <v>0</v>
          </cell>
          <cell r="AM931">
            <v>0</v>
          </cell>
          <cell r="AN931">
            <v>0</v>
          </cell>
          <cell r="AO931">
            <v>9</v>
          </cell>
          <cell r="AP931">
            <v>0</v>
          </cell>
          <cell r="AQ931">
            <v>0</v>
          </cell>
          <cell r="AR931">
            <v>0</v>
          </cell>
          <cell r="AS931">
            <v>0</v>
          </cell>
          <cell r="AT931">
            <v>0.42480000000000007</v>
          </cell>
          <cell r="AU931">
            <v>5.1448000000000009</v>
          </cell>
          <cell r="AV931">
            <v>25</v>
          </cell>
          <cell r="AW931">
            <v>0</v>
          </cell>
          <cell r="AX931">
            <v>0</v>
          </cell>
        </row>
        <row r="932">
          <cell r="F932">
            <v>1038</v>
          </cell>
          <cell r="G932" t="str">
            <v>51010000190324</v>
          </cell>
          <cell r="H932" t="str">
            <v>Viện Kỹ thuật và Công nghệ</v>
          </cell>
          <cell r="I932" t="str">
            <v>Điện tử Viễn thông</v>
          </cell>
          <cell r="J932" t="str">
            <v>Nữ</v>
          </cell>
          <cell r="K932">
            <v>1980</v>
          </cell>
          <cell r="L932">
            <v>29287</v>
          </cell>
          <cell r="M932">
            <v>42</v>
          </cell>
          <cell r="N932" t="str">
            <v>Kinh</v>
          </cell>
          <cell r="O932">
            <v>38720</v>
          </cell>
          <cell r="P932">
            <v>39448</v>
          </cell>
          <cell r="Q932" t="str">
            <v>Trường Đại học Vinh</v>
          </cell>
          <cell r="R932" t="str">
            <v>BC</v>
          </cell>
          <cell r="S932">
            <v>0</v>
          </cell>
          <cell r="T932">
            <v>0</v>
          </cell>
          <cell r="U932">
            <v>0</v>
          </cell>
          <cell r="V932" t="str">
            <v>V.07.01.03</v>
          </cell>
          <cell r="W932" t="str">
            <v>Giảng viên (hạng III)</v>
          </cell>
          <cell r="X932" t="str">
            <v>Trưởng VP đại diện</v>
          </cell>
          <cell r="Y932">
            <v>0</v>
          </cell>
          <cell r="Z932">
            <v>0</v>
          </cell>
          <cell r="AA932">
            <v>4</v>
          </cell>
          <cell r="AB932">
            <v>0.5</v>
          </cell>
          <cell r="AC932">
            <v>3.99</v>
          </cell>
          <cell r="AD932">
            <v>0</v>
          </cell>
          <cell r="AE932">
            <v>0</v>
          </cell>
          <cell r="AF932">
            <v>0</v>
          </cell>
          <cell r="AG932">
            <v>0</v>
          </cell>
          <cell r="AH932" t="e">
            <v>#VALUE!</v>
          </cell>
          <cell r="AI932">
            <v>0</v>
          </cell>
          <cell r="AJ932">
            <v>0</v>
          </cell>
          <cell r="AK932">
            <v>0</v>
          </cell>
          <cell r="AL932">
            <v>0</v>
          </cell>
          <cell r="AM932">
            <v>0</v>
          </cell>
          <cell r="AN932">
            <v>0</v>
          </cell>
          <cell r="AO932">
            <v>9</v>
          </cell>
          <cell r="AP932">
            <v>0</v>
          </cell>
          <cell r="AQ932">
            <v>0</v>
          </cell>
          <cell r="AR932">
            <v>0</v>
          </cell>
          <cell r="AS932">
            <v>0</v>
          </cell>
          <cell r="AT932">
            <v>0.40410000000000001</v>
          </cell>
          <cell r="AU932">
            <v>4.8940999999999999</v>
          </cell>
          <cell r="AV932">
            <v>0</v>
          </cell>
          <cell r="AW932">
            <v>0</v>
          </cell>
          <cell r="AX932">
            <v>0</v>
          </cell>
        </row>
        <row r="933">
          <cell r="F933">
            <v>1041</v>
          </cell>
          <cell r="G933" t="str">
            <v>51010000194502</v>
          </cell>
          <cell r="H933" t="str">
            <v>Viện Kỹ thuật và Công nghệ</v>
          </cell>
          <cell r="I933" t="str">
            <v>Điện tử Viễn thông</v>
          </cell>
          <cell r="J933" t="str">
            <v>Nữ</v>
          </cell>
          <cell r="K933">
            <v>1981</v>
          </cell>
          <cell r="L933">
            <v>29662</v>
          </cell>
          <cell r="M933">
            <v>41</v>
          </cell>
          <cell r="N933" t="str">
            <v>Kinh</v>
          </cell>
          <cell r="O933">
            <v>38991</v>
          </cell>
          <cell r="P933">
            <v>39449</v>
          </cell>
          <cell r="Q933" t="str">
            <v>Trường Đại học Vinh</v>
          </cell>
          <cell r="R933" t="str">
            <v>BC</v>
          </cell>
          <cell r="S933">
            <v>0</v>
          </cell>
          <cell r="T933">
            <v>0</v>
          </cell>
          <cell r="U933">
            <v>0</v>
          </cell>
          <cell r="V933" t="str">
            <v>V.07.01.03</v>
          </cell>
          <cell r="W933" t="str">
            <v>Giảng viên (hạng III)</v>
          </cell>
          <cell r="X933">
            <v>0</v>
          </cell>
          <cell r="Y933">
            <v>0</v>
          </cell>
          <cell r="Z933">
            <v>0</v>
          </cell>
          <cell r="AA933">
            <v>4</v>
          </cell>
          <cell r="AB933">
            <v>0</v>
          </cell>
          <cell r="AC933">
            <v>3.66</v>
          </cell>
          <cell r="AD933">
            <v>0</v>
          </cell>
          <cell r="AE933">
            <v>0</v>
          </cell>
          <cell r="AF933">
            <v>0</v>
          </cell>
          <cell r="AG933">
            <v>0</v>
          </cell>
          <cell r="AH933" t="e">
            <v>#VALUE!</v>
          </cell>
          <cell r="AI933">
            <v>0</v>
          </cell>
          <cell r="AJ933">
            <v>0</v>
          </cell>
          <cell r="AK933">
            <v>0</v>
          </cell>
          <cell r="AL933">
            <v>0</v>
          </cell>
          <cell r="AM933">
            <v>0</v>
          </cell>
          <cell r="AN933">
            <v>0</v>
          </cell>
          <cell r="AO933">
            <v>14</v>
          </cell>
          <cell r="AP933">
            <v>0</v>
          </cell>
          <cell r="AQ933">
            <v>0</v>
          </cell>
          <cell r="AR933">
            <v>0</v>
          </cell>
          <cell r="AS933">
            <v>0</v>
          </cell>
          <cell r="AT933">
            <v>0.51239999999999997</v>
          </cell>
          <cell r="AU933">
            <v>4.1723999999999997</v>
          </cell>
          <cell r="AV933">
            <v>25</v>
          </cell>
          <cell r="AW933">
            <v>0</v>
          </cell>
          <cell r="AX933">
            <v>0</v>
          </cell>
        </row>
        <row r="934">
          <cell r="F934">
            <v>1037</v>
          </cell>
          <cell r="G934" t="str">
            <v>51010000194478</v>
          </cell>
          <cell r="H934" t="str">
            <v>Viện Kỹ thuật và Công nghệ</v>
          </cell>
          <cell r="I934" t="str">
            <v>Điện tử Viễn thông</v>
          </cell>
          <cell r="J934" t="str">
            <v>Nữ</v>
          </cell>
          <cell r="K934">
            <v>1979</v>
          </cell>
          <cell r="L934">
            <v>28990</v>
          </cell>
          <cell r="M934">
            <v>43</v>
          </cell>
          <cell r="N934" t="str">
            <v>Kinh</v>
          </cell>
          <cell r="O934">
            <v>37662</v>
          </cell>
          <cell r="P934">
            <v>40360</v>
          </cell>
          <cell r="Q934" t="str">
            <v>Trường Đại học Vinh</v>
          </cell>
          <cell r="R934" t="str">
            <v>BC</v>
          </cell>
          <cell r="S934">
            <v>0</v>
          </cell>
          <cell r="T934">
            <v>0</v>
          </cell>
          <cell r="U934">
            <v>0</v>
          </cell>
          <cell r="V934" t="str">
            <v>V.07.01.01</v>
          </cell>
          <cell r="W934" t="str">
            <v>Giảng viên cao cấp (hạng I)</v>
          </cell>
          <cell r="X934">
            <v>0</v>
          </cell>
          <cell r="Y934">
            <v>0</v>
          </cell>
          <cell r="Z934">
            <v>0</v>
          </cell>
          <cell r="AA934">
            <v>6</v>
          </cell>
          <cell r="AB934">
            <v>0.5</v>
          </cell>
          <cell r="AC934">
            <v>6.92</v>
          </cell>
          <cell r="AD934">
            <v>0</v>
          </cell>
          <cell r="AE934">
            <v>0</v>
          </cell>
          <cell r="AF934">
            <v>0</v>
          </cell>
          <cell r="AG934">
            <v>0</v>
          </cell>
          <cell r="AH934" t="e">
            <v>#VALUE!</v>
          </cell>
          <cell r="AI934">
            <v>0</v>
          </cell>
          <cell r="AJ934">
            <v>0</v>
          </cell>
          <cell r="AK934">
            <v>0</v>
          </cell>
          <cell r="AL934">
            <v>0</v>
          </cell>
          <cell r="AM934">
            <v>0</v>
          </cell>
          <cell r="AN934">
            <v>0</v>
          </cell>
          <cell r="AO934">
            <v>12</v>
          </cell>
          <cell r="AP934">
            <v>0</v>
          </cell>
          <cell r="AQ934">
            <v>0</v>
          </cell>
          <cell r="AR934">
            <v>0</v>
          </cell>
          <cell r="AS934">
            <v>0</v>
          </cell>
          <cell r="AT934">
            <v>0.89039999999999997</v>
          </cell>
          <cell r="AU934">
            <v>8.3103999999999996</v>
          </cell>
          <cell r="AV934">
            <v>25</v>
          </cell>
          <cell r="AW934">
            <v>0</v>
          </cell>
          <cell r="AX934">
            <v>0.2</v>
          </cell>
        </row>
        <row r="935">
          <cell r="F935">
            <v>1044</v>
          </cell>
          <cell r="G935" t="str">
            <v>51010000306644</v>
          </cell>
          <cell r="H935" t="str">
            <v>Viện Kỹ thuật và Công nghệ</v>
          </cell>
          <cell r="I935" t="str">
            <v>Điện tử Viễn thông</v>
          </cell>
          <cell r="J935" t="str">
            <v>Nam</v>
          </cell>
          <cell r="K935">
            <v>1988</v>
          </cell>
          <cell r="L935">
            <v>32276</v>
          </cell>
          <cell r="M935">
            <v>34</v>
          </cell>
          <cell r="N935" t="str">
            <v>Kinh</v>
          </cell>
          <cell r="O935">
            <v>40940</v>
          </cell>
          <cell r="P935">
            <v>43283</v>
          </cell>
          <cell r="Q935" t="str">
            <v>Trường Đại học Vinh</v>
          </cell>
          <cell r="R935" t="str">
            <v>BC</v>
          </cell>
          <cell r="S935">
            <v>0</v>
          </cell>
          <cell r="T935">
            <v>0</v>
          </cell>
          <cell r="U935">
            <v>0</v>
          </cell>
          <cell r="V935" t="str">
            <v>V.07.01.03</v>
          </cell>
          <cell r="W935" t="str">
            <v>Giảng viên (hạng III)</v>
          </cell>
          <cell r="X935">
            <v>0</v>
          </cell>
          <cell r="Y935">
            <v>0</v>
          </cell>
          <cell r="Z935">
            <v>0</v>
          </cell>
          <cell r="AA935">
            <v>4</v>
          </cell>
          <cell r="AB935">
            <v>0</v>
          </cell>
          <cell r="AC935">
            <v>3.33</v>
          </cell>
          <cell r="AD935">
            <v>0</v>
          </cell>
          <cell r="AE935">
            <v>0</v>
          </cell>
          <cell r="AF935">
            <v>0</v>
          </cell>
          <cell r="AG935">
            <v>0</v>
          </cell>
          <cell r="AH935" t="e">
            <v>#VALUE!</v>
          </cell>
          <cell r="AI935">
            <v>0</v>
          </cell>
          <cell r="AJ935">
            <v>0</v>
          </cell>
          <cell r="AK935">
            <v>0</v>
          </cell>
          <cell r="AL935">
            <v>0</v>
          </cell>
          <cell r="AM935">
            <v>0</v>
          </cell>
          <cell r="AN935">
            <v>0</v>
          </cell>
          <cell r="AO935">
            <v>0</v>
          </cell>
          <cell r="AP935">
            <v>0</v>
          </cell>
          <cell r="AQ935">
            <v>0</v>
          </cell>
          <cell r="AR935">
            <v>0</v>
          </cell>
          <cell r="AS935">
            <v>0</v>
          </cell>
          <cell r="AT935">
            <v>0</v>
          </cell>
          <cell r="AU935">
            <v>3.33</v>
          </cell>
          <cell r="AV935">
            <v>0</v>
          </cell>
          <cell r="AW935">
            <v>0</v>
          </cell>
          <cell r="AX935">
            <v>0</v>
          </cell>
        </row>
        <row r="936">
          <cell r="F936">
            <v>1042</v>
          </cell>
          <cell r="G936" t="str">
            <v>51010000194548</v>
          </cell>
          <cell r="H936" t="str">
            <v>Viện Kỹ thuật và Công nghệ</v>
          </cell>
          <cell r="I936" t="str">
            <v>Điện tử, truyền thông</v>
          </cell>
          <cell r="J936" t="str">
            <v>Nam</v>
          </cell>
          <cell r="K936">
            <v>1986</v>
          </cell>
          <cell r="L936">
            <v>31603</v>
          </cell>
          <cell r="M936">
            <v>36</v>
          </cell>
          <cell r="N936" t="str">
            <v>Kinh</v>
          </cell>
          <cell r="O936">
            <v>40129</v>
          </cell>
          <cell r="P936">
            <v>41334</v>
          </cell>
          <cell r="Q936" t="str">
            <v>Trường Đại học Vinh</v>
          </cell>
          <cell r="R936" t="str">
            <v>BC</v>
          </cell>
          <cell r="S936">
            <v>0</v>
          </cell>
          <cell r="T936">
            <v>0</v>
          </cell>
          <cell r="U936">
            <v>0</v>
          </cell>
          <cell r="V936" t="str">
            <v>V.07.01.03</v>
          </cell>
          <cell r="W936" t="str">
            <v>Giảng viên (hạng III)</v>
          </cell>
          <cell r="X936">
            <v>0</v>
          </cell>
          <cell r="Y936">
            <v>0</v>
          </cell>
          <cell r="Z936" t="str">
            <v>Bí thư CB HSSV + TLĐT</v>
          </cell>
          <cell r="AA936">
            <v>5</v>
          </cell>
          <cell r="AB936">
            <v>0</v>
          </cell>
          <cell r="AC936">
            <v>3.66</v>
          </cell>
          <cell r="AD936">
            <v>0</v>
          </cell>
          <cell r="AE936">
            <v>0</v>
          </cell>
          <cell r="AF936">
            <v>0</v>
          </cell>
          <cell r="AG936">
            <v>0</v>
          </cell>
          <cell r="AH936" t="e">
            <v>#VALUE!</v>
          </cell>
          <cell r="AI936">
            <v>0</v>
          </cell>
          <cell r="AJ936">
            <v>0</v>
          </cell>
          <cell r="AK936">
            <v>0</v>
          </cell>
          <cell r="AL936">
            <v>0</v>
          </cell>
          <cell r="AM936">
            <v>0</v>
          </cell>
          <cell r="AN936">
            <v>0</v>
          </cell>
          <cell r="AO936">
            <v>5</v>
          </cell>
          <cell r="AP936">
            <v>0</v>
          </cell>
          <cell r="AQ936">
            <v>0</v>
          </cell>
          <cell r="AR936">
            <v>0</v>
          </cell>
          <cell r="AS936">
            <v>0</v>
          </cell>
          <cell r="AT936">
            <v>0.183</v>
          </cell>
          <cell r="AU936">
            <v>3.843</v>
          </cell>
          <cell r="AV936">
            <v>25</v>
          </cell>
          <cell r="AW936">
            <v>0</v>
          </cell>
          <cell r="AX936">
            <v>0</v>
          </cell>
        </row>
        <row r="937">
          <cell r="F937">
            <v>1039</v>
          </cell>
          <cell r="G937">
            <v>0</v>
          </cell>
          <cell r="H937" t="str">
            <v>Viện Kỹ thuật và Công nghệ</v>
          </cell>
          <cell r="I937" t="str">
            <v>Điện tử, truyền thông</v>
          </cell>
          <cell r="J937" t="str">
            <v>Nam</v>
          </cell>
          <cell r="K937">
            <v>1980</v>
          </cell>
          <cell r="L937">
            <v>29377</v>
          </cell>
          <cell r="M937">
            <v>42</v>
          </cell>
          <cell r="N937" t="str">
            <v>Kinh</v>
          </cell>
          <cell r="O937">
            <v>37544</v>
          </cell>
          <cell r="P937">
            <v>39448</v>
          </cell>
          <cell r="Q937" t="str">
            <v>Trường Đại học Vinh</v>
          </cell>
          <cell r="R937" t="str">
            <v>BC</v>
          </cell>
          <cell r="S937">
            <v>0</v>
          </cell>
          <cell r="T937">
            <v>0</v>
          </cell>
          <cell r="U937">
            <v>0</v>
          </cell>
          <cell r="V937" t="str">
            <v>V.07.01.03</v>
          </cell>
          <cell r="W937" t="str">
            <v>Giảng viên (hạng III)</v>
          </cell>
          <cell r="X937">
            <v>0</v>
          </cell>
          <cell r="Y937">
            <v>0</v>
          </cell>
          <cell r="Z937">
            <v>0</v>
          </cell>
          <cell r="AA937">
            <v>4</v>
          </cell>
          <cell r="AB937">
            <v>0</v>
          </cell>
          <cell r="AC937">
            <v>3.66</v>
          </cell>
          <cell r="AD937">
            <v>0</v>
          </cell>
          <cell r="AE937">
            <v>0</v>
          </cell>
          <cell r="AF937">
            <v>0</v>
          </cell>
          <cell r="AG937">
            <v>0</v>
          </cell>
          <cell r="AH937" t="e">
            <v>#VALUE!</v>
          </cell>
          <cell r="AI937">
            <v>0</v>
          </cell>
          <cell r="AJ937">
            <v>0</v>
          </cell>
          <cell r="AK937">
            <v>0</v>
          </cell>
          <cell r="AL937">
            <v>0</v>
          </cell>
          <cell r="AM937">
            <v>0</v>
          </cell>
          <cell r="AN937">
            <v>0</v>
          </cell>
          <cell r="AO937">
            <v>5</v>
          </cell>
          <cell r="AP937">
            <v>0</v>
          </cell>
          <cell r="AQ937">
            <v>0</v>
          </cell>
          <cell r="AR937">
            <v>0</v>
          </cell>
          <cell r="AS937">
            <v>0</v>
          </cell>
          <cell r="AT937">
            <v>0.183</v>
          </cell>
          <cell r="AU937">
            <v>3.843</v>
          </cell>
          <cell r="AV937">
            <v>0</v>
          </cell>
          <cell r="AW937">
            <v>0</v>
          </cell>
          <cell r="AX937">
            <v>0</v>
          </cell>
        </row>
        <row r="938">
          <cell r="F938">
            <v>1083</v>
          </cell>
          <cell r="G938" t="str">
            <v>51010000190768</v>
          </cell>
          <cell r="H938" t="str">
            <v>Viện Kỹ thuật và Công nghệ</v>
          </cell>
          <cell r="I938" t="str">
            <v>Hệ thống và Mạng máy tính</v>
          </cell>
          <cell r="J938" t="str">
            <v>Nam</v>
          </cell>
          <cell r="K938">
            <v>1973</v>
          </cell>
          <cell r="L938">
            <v>26970</v>
          </cell>
          <cell r="M938">
            <v>49</v>
          </cell>
          <cell r="N938" t="str">
            <v>Kinh</v>
          </cell>
          <cell r="O938">
            <v>35339</v>
          </cell>
          <cell r="P938">
            <v>35339</v>
          </cell>
          <cell r="Q938" t="str">
            <v>Trường Đại học Sư phạm Vinh</v>
          </cell>
          <cell r="R938" t="str">
            <v>BC</v>
          </cell>
          <cell r="S938">
            <v>0</v>
          </cell>
          <cell r="T938">
            <v>0</v>
          </cell>
          <cell r="U938">
            <v>0</v>
          </cell>
          <cell r="V938" t="str">
            <v>V.07.01.02</v>
          </cell>
          <cell r="W938" t="str">
            <v>Giảng viên chính (hạng II)</v>
          </cell>
          <cell r="X938">
            <v>0</v>
          </cell>
          <cell r="Y938">
            <v>0</v>
          </cell>
          <cell r="Z938">
            <v>0</v>
          </cell>
          <cell r="AA938">
            <v>5</v>
          </cell>
          <cell r="AB938">
            <v>0</v>
          </cell>
          <cell r="AC938">
            <v>5.42</v>
          </cell>
          <cell r="AD938">
            <v>0</v>
          </cell>
          <cell r="AE938">
            <v>0</v>
          </cell>
          <cell r="AF938">
            <v>0</v>
          </cell>
          <cell r="AG938">
            <v>0</v>
          </cell>
          <cell r="AH938" t="e">
            <v>#VALUE!</v>
          </cell>
          <cell r="AI938">
            <v>0</v>
          </cell>
          <cell r="AJ938">
            <v>0</v>
          </cell>
          <cell r="AK938">
            <v>0</v>
          </cell>
          <cell r="AL938">
            <v>0</v>
          </cell>
          <cell r="AM938">
            <v>0</v>
          </cell>
          <cell r="AN938">
            <v>0</v>
          </cell>
          <cell r="AO938">
            <v>23</v>
          </cell>
          <cell r="AP938">
            <v>0</v>
          </cell>
          <cell r="AQ938">
            <v>0</v>
          </cell>
          <cell r="AR938">
            <v>0</v>
          </cell>
          <cell r="AS938">
            <v>0</v>
          </cell>
          <cell r="AT938">
            <v>1.2465999999999999</v>
          </cell>
          <cell r="AU938">
            <v>6.6665999999999999</v>
          </cell>
          <cell r="AV938">
            <v>40</v>
          </cell>
          <cell r="AW938">
            <v>0</v>
          </cell>
          <cell r="AX938">
            <v>0</v>
          </cell>
        </row>
        <row r="939">
          <cell r="F939">
            <v>1547</v>
          </cell>
          <cell r="G939" t="str">
            <v>51010000190643</v>
          </cell>
          <cell r="H939" t="str">
            <v>Viện Kỹ thuật và Công nghệ</v>
          </cell>
          <cell r="I939" t="str">
            <v>Hệ thống và Mạng máy tính</v>
          </cell>
          <cell r="J939" t="str">
            <v>Nữ</v>
          </cell>
          <cell r="K939">
            <v>1976</v>
          </cell>
          <cell r="L939">
            <v>27840</v>
          </cell>
          <cell r="M939">
            <v>46</v>
          </cell>
          <cell r="N939" t="str">
            <v>Kinh</v>
          </cell>
          <cell r="O939">
            <v>39903</v>
          </cell>
          <cell r="P939">
            <v>40360</v>
          </cell>
          <cell r="Q939" t="str">
            <v>Trường Đại học Vinh</v>
          </cell>
          <cell r="R939" t="str">
            <v>BC</v>
          </cell>
          <cell r="S939">
            <v>0</v>
          </cell>
          <cell r="T939">
            <v>0</v>
          </cell>
          <cell r="U939">
            <v>0</v>
          </cell>
          <cell r="V939" t="str">
            <v>01.003</v>
          </cell>
          <cell r="W939" t="str">
            <v>Chuyên viên</v>
          </cell>
          <cell r="X939">
            <v>0</v>
          </cell>
          <cell r="Y939">
            <v>0</v>
          </cell>
          <cell r="Z939" t="str">
            <v>TLQLSV</v>
          </cell>
          <cell r="AA939">
            <v>4</v>
          </cell>
          <cell r="AB939">
            <v>0</v>
          </cell>
          <cell r="AC939">
            <v>3.66</v>
          </cell>
          <cell r="AD939">
            <v>0</v>
          </cell>
          <cell r="AE939">
            <v>0</v>
          </cell>
          <cell r="AF939">
            <v>0</v>
          </cell>
          <cell r="AG939">
            <v>0</v>
          </cell>
          <cell r="AH939" t="e">
            <v>#VALUE!</v>
          </cell>
          <cell r="AI939">
            <v>0</v>
          </cell>
          <cell r="AJ939">
            <v>0</v>
          </cell>
          <cell r="AK939">
            <v>0</v>
          </cell>
          <cell r="AL939">
            <v>0</v>
          </cell>
          <cell r="AM939">
            <v>0</v>
          </cell>
          <cell r="AN939">
            <v>0</v>
          </cell>
          <cell r="AO939">
            <v>0</v>
          </cell>
          <cell r="AP939">
            <v>0</v>
          </cell>
          <cell r="AQ939">
            <v>0</v>
          </cell>
          <cell r="AR939">
            <v>0</v>
          </cell>
          <cell r="AS939">
            <v>0</v>
          </cell>
          <cell r="AT939">
            <v>0</v>
          </cell>
          <cell r="AU939">
            <v>3.66</v>
          </cell>
          <cell r="AV939">
            <v>20</v>
          </cell>
          <cell r="AW939">
            <v>0</v>
          </cell>
          <cell r="AX939">
            <v>0.2</v>
          </cell>
        </row>
        <row r="940">
          <cell r="F940">
            <v>1088</v>
          </cell>
          <cell r="G940" t="str">
            <v>51010000464940</v>
          </cell>
          <cell r="H940" t="str">
            <v>Viện Kỹ thuật và Công nghệ</v>
          </cell>
          <cell r="I940" t="str">
            <v>Hệ thống và Mạng máy tính</v>
          </cell>
          <cell r="J940" t="str">
            <v>Nam</v>
          </cell>
          <cell r="K940">
            <v>1971</v>
          </cell>
          <cell r="L940">
            <v>26226</v>
          </cell>
          <cell r="M940">
            <v>51</v>
          </cell>
          <cell r="N940" t="str">
            <v>Kinh</v>
          </cell>
          <cell r="O940">
            <v>35309</v>
          </cell>
          <cell r="P940">
            <v>35309</v>
          </cell>
          <cell r="Q940" t="str">
            <v>Trường Đại học Sư phạm Vinh</v>
          </cell>
          <cell r="R940" t="str">
            <v>BC</v>
          </cell>
          <cell r="S940">
            <v>0</v>
          </cell>
          <cell r="T940">
            <v>0</v>
          </cell>
          <cell r="U940">
            <v>0</v>
          </cell>
          <cell r="V940" t="str">
            <v>V.07.01.02</v>
          </cell>
          <cell r="W940" t="str">
            <v>Giảng viên chính (hạng II)</v>
          </cell>
          <cell r="X940" t="str">
            <v>Phó Viện trưởng</v>
          </cell>
          <cell r="Y940">
            <v>0</v>
          </cell>
          <cell r="Z940">
            <v>0</v>
          </cell>
          <cell r="AA940">
            <v>6</v>
          </cell>
          <cell r="AB940">
            <v>0.5</v>
          </cell>
          <cell r="AC940">
            <v>5.08</v>
          </cell>
          <cell r="AD940">
            <v>0</v>
          </cell>
          <cell r="AE940">
            <v>0</v>
          </cell>
          <cell r="AF940">
            <v>0</v>
          </cell>
          <cell r="AG940">
            <v>0</v>
          </cell>
          <cell r="AH940" t="e">
            <v>#VALUE!</v>
          </cell>
          <cell r="AI940">
            <v>0</v>
          </cell>
          <cell r="AJ940">
            <v>0</v>
          </cell>
          <cell r="AK940">
            <v>0</v>
          </cell>
          <cell r="AL940">
            <v>0</v>
          </cell>
          <cell r="AM940">
            <v>0</v>
          </cell>
          <cell r="AN940">
            <v>0</v>
          </cell>
          <cell r="AO940">
            <v>18</v>
          </cell>
          <cell r="AP940">
            <v>0</v>
          </cell>
          <cell r="AQ940">
            <v>0</v>
          </cell>
          <cell r="AR940">
            <v>0</v>
          </cell>
          <cell r="AS940">
            <v>0</v>
          </cell>
          <cell r="AT940">
            <v>1.0044</v>
          </cell>
          <cell r="AU940">
            <v>6.5844000000000005</v>
          </cell>
          <cell r="AV940">
            <v>40</v>
          </cell>
          <cell r="AW940">
            <v>0</v>
          </cell>
          <cell r="AX940">
            <v>0.2</v>
          </cell>
        </row>
        <row r="941">
          <cell r="F941">
            <v>1082</v>
          </cell>
          <cell r="G941" t="str">
            <v>51010000191877</v>
          </cell>
          <cell r="H941" t="str">
            <v>Viện Kỹ thuật và Công nghệ</v>
          </cell>
          <cell r="I941" t="str">
            <v>Hệ thống và Mạng máy tính</v>
          </cell>
          <cell r="J941" t="str">
            <v>Nam</v>
          </cell>
          <cell r="K941">
            <v>1971</v>
          </cell>
          <cell r="L941">
            <v>26089</v>
          </cell>
          <cell r="M941">
            <v>51</v>
          </cell>
          <cell r="N941" t="str">
            <v>Kinh</v>
          </cell>
          <cell r="O941">
            <v>34943</v>
          </cell>
          <cell r="P941">
            <v>34943</v>
          </cell>
          <cell r="Q941" t="str">
            <v>Trường Đại học Sư phạm Vinh</v>
          </cell>
          <cell r="R941" t="str">
            <v>BC</v>
          </cell>
          <cell r="S941">
            <v>0</v>
          </cell>
          <cell r="T941">
            <v>0</v>
          </cell>
          <cell r="U941">
            <v>0</v>
          </cell>
          <cell r="V941" t="str">
            <v>V.07.01.02</v>
          </cell>
          <cell r="W941" t="str">
            <v>Giảng viên chính (hạng II)</v>
          </cell>
          <cell r="X941">
            <v>0</v>
          </cell>
          <cell r="Y941">
            <v>0</v>
          </cell>
          <cell r="Z941" t="str">
            <v>TLĐT</v>
          </cell>
          <cell r="AA941">
            <v>5</v>
          </cell>
          <cell r="AB941">
            <v>0</v>
          </cell>
          <cell r="AC941">
            <v>5.42</v>
          </cell>
          <cell r="AD941">
            <v>0</v>
          </cell>
          <cell r="AE941">
            <v>0</v>
          </cell>
          <cell r="AF941">
            <v>0</v>
          </cell>
          <cell r="AG941">
            <v>0</v>
          </cell>
          <cell r="AH941" t="e">
            <v>#VALUE!</v>
          </cell>
          <cell r="AI941">
            <v>0</v>
          </cell>
          <cell r="AJ941">
            <v>0</v>
          </cell>
          <cell r="AK941">
            <v>0</v>
          </cell>
          <cell r="AL941">
            <v>0</v>
          </cell>
          <cell r="AM941">
            <v>0</v>
          </cell>
          <cell r="AN941">
            <v>0</v>
          </cell>
          <cell r="AO941">
            <v>24</v>
          </cell>
          <cell r="AP941">
            <v>0</v>
          </cell>
          <cell r="AQ941">
            <v>0</v>
          </cell>
          <cell r="AR941">
            <v>0</v>
          </cell>
          <cell r="AS941">
            <v>0</v>
          </cell>
          <cell r="AT941">
            <v>1.3007999999999997</v>
          </cell>
          <cell r="AU941">
            <v>6.7207999999999997</v>
          </cell>
          <cell r="AV941">
            <v>40</v>
          </cell>
          <cell r="AW941">
            <v>0</v>
          </cell>
          <cell r="AX941">
            <v>0</v>
          </cell>
        </row>
        <row r="942">
          <cell r="F942">
            <v>1079</v>
          </cell>
          <cell r="G942" t="str">
            <v>51010000190494</v>
          </cell>
          <cell r="H942" t="str">
            <v>Viện Kỹ thuật và Công nghệ</v>
          </cell>
          <cell r="I942" t="str">
            <v>Hệ thống và Mạng máy tính</v>
          </cell>
          <cell r="J942" t="str">
            <v>Nữ</v>
          </cell>
          <cell r="K942">
            <v>1987</v>
          </cell>
          <cell r="L942">
            <v>31833</v>
          </cell>
          <cell r="M942">
            <v>35</v>
          </cell>
          <cell r="N942" t="str">
            <v>Kinh</v>
          </cell>
          <cell r="O942">
            <v>40078</v>
          </cell>
          <cell r="P942">
            <v>40969</v>
          </cell>
          <cell r="Q942" t="str">
            <v>Trường Đại học Vinh</v>
          </cell>
          <cell r="R942" t="str">
            <v>BC</v>
          </cell>
          <cell r="S942">
            <v>0</v>
          </cell>
          <cell r="T942">
            <v>0</v>
          </cell>
          <cell r="U942">
            <v>0</v>
          </cell>
          <cell r="V942" t="str">
            <v>V.07.01.03</v>
          </cell>
          <cell r="W942" t="str">
            <v>Giảng viên (hạng III)</v>
          </cell>
          <cell r="X942">
            <v>0</v>
          </cell>
          <cell r="Y942">
            <v>0</v>
          </cell>
          <cell r="Z942">
            <v>0</v>
          </cell>
          <cell r="AA942">
            <v>4</v>
          </cell>
          <cell r="AB942">
            <v>0</v>
          </cell>
          <cell r="AC942">
            <v>3.33</v>
          </cell>
          <cell r="AD942">
            <v>0</v>
          </cell>
          <cell r="AE942">
            <v>0</v>
          </cell>
          <cell r="AF942">
            <v>0</v>
          </cell>
          <cell r="AG942">
            <v>0</v>
          </cell>
          <cell r="AH942" t="e">
            <v>#VALUE!</v>
          </cell>
          <cell r="AI942">
            <v>0</v>
          </cell>
          <cell r="AJ942">
            <v>0</v>
          </cell>
          <cell r="AK942">
            <v>0</v>
          </cell>
          <cell r="AL942">
            <v>0</v>
          </cell>
          <cell r="AM942">
            <v>0</v>
          </cell>
          <cell r="AN942">
            <v>0</v>
          </cell>
          <cell r="AO942">
            <v>11</v>
          </cell>
          <cell r="AP942">
            <v>0</v>
          </cell>
          <cell r="AQ942">
            <v>0</v>
          </cell>
          <cell r="AR942">
            <v>0</v>
          </cell>
          <cell r="AS942">
            <v>0</v>
          </cell>
          <cell r="AT942">
            <v>0.36630000000000001</v>
          </cell>
          <cell r="AU942">
            <v>3.6962999999999999</v>
          </cell>
          <cell r="AV942">
            <v>40</v>
          </cell>
          <cell r="AW942">
            <v>0</v>
          </cell>
          <cell r="AX942">
            <v>0</v>
          </cell>
        </row>
        <row r="943">
          <cell r="F943">
            <v>1093</v>
          </cell>
          <cell r="G943" t="str">
            <v>51010000190333</v>
          </cell>
          <cell r="H943" t="str">
            <v>Viện Kỹ thuật và Công nghệ</v>
          </cell>
          <cell r="I943" t="str">
            <v>Hệ thống và Mạng máy tính</v>
          </cell>
          <cell r="J943" t="str">
            <v>Nữ</v>
          </cell>
          <cell r="K943">
            <v>1988</v>
          </cell>
          <cell r="L943">
            <v>32413</v>
          </cell>
          <cell r="M943">
            <v>34</v>
          </cell>
          <cell r="N943" t="str">
            <v>Kinh</v>
          </cell>
          <cell r="O943">
            <v>40078</v>
          </cell>
          <cell r="P943">
            <v>40969</v>
          </cell>
          <cell r="Q943" t="str">
            <v>Trường Đại học Vinh</v>
          </cell>
          <cell r="R943" t="str">
            <v>BC</v>
          </cell>
          <cell r="S943">
            <v>0</v>
          </cell>
          <cell r="T943">
            <v>0</v>
          </cell>
          <cell r="U943">
            <v>0</v>
          </cell>
          <cell r="V943" t="str">
            <v>V.07.01.03</v>
          </cell>
          <cell r="W943" t="str">
            <v>Giảng viên (hạng III)</v>
          </cell>
          <cell r="X943">
            <v>0</v>
          </cell>
          <cell r="Y943">
            <v>0</v>
          </cell>
          <cell r="Z943" t="str">
            <v>Phó CT CĐ BP + TL ĐTTT</v>
          </cell>
          <cell r="AA943">
            <v>4</v>
          </cell>
          <cell r="AB943">
            <v>0</v>
          </cell>
          <cell r="AC943">
            <v>3.33</v>
          </cell>
          <cell r="AD943">
            <v>0</v>
          </cell>
          <cell r="AE943">
            <v>0</v>
          </cell>
          <cell r="AF943">
            <v>0</v>
          </cell>
          <cell r="AG943">
            <v>0</v>
          </cell>
          <cell r="AH943" t="e">
            <v>#VALUE!</v>
          </cell>
          <cell r="AI943">
            <v>0</v>
          </cell>
          <cell r="AJ943">
            <v>0</v>
          </cell>
          <cell r="AK943">
            <v>0</v>
          </cell>
          <cell r="AL943">
            <v>0</v>
          </cell>
          <cell r="AM943">
            <v>0</v>
          </cell>
          <cell r="AN943">
            <v>0</v>
          </cell>
          <cell r="AO943">
            <v>11</v>
          </cell>
          <cell r="AP943">
            <v>0</v>
          </cell>
          <cell r="AQ943">
            <v>0</v>
          </cell>
          <cell r="AR943">
            <v>0</v>
          </cell>
          <cell r="AS943">
            <v>0</v>
          </cell>
          <cell r="AT943">
            <v>0.36630000000000001</v>
          </cell>
          <cell r="AU943">
            <v>3.6962999999999999</v>
          </cell>
          <cell r="AV943">
            <v>40</v>
          </cell>
          <cell r="AW943">
            <v>0</v>
          </cell>
          <cell r="AX943">
            <v>0</v>
          </cell>
        </row>
        <row r="944">
          <cell r="F944">
            <v>1090</v>
          </cell>
          <cell r="G944" t="str">
            <v>51010000190430</v>
          </cell>
          <cell r="H944" t="str">
            <v>Viện Kỹ thuật và Công nghệ</v>
          </cell>
          <cell r="I944" t="str">
            <v>Hệ thống và Mạng máy tính</v>
          </cell>
          <cell r="J944" t="str">
            <v>Nam</v>
          </cell>
          <cell r="K944">
            <v>1978</v>
          </cell>
          <cell r="L944">
            <v>28595</v>
          </cell>
          <cell r="M944">
            <v>44</v>
          </cell>
          <cell r="N944" t="str">
            <v>Kinh</v>
          </cell>
          <cell r="O944">
            <v>36861</v>
          </cell>
          <cell r="P944">
            <v>38485</v>
          </cell>
          <cell r="Q944" t="str">
            <v>Trường Đại học Vinh</v>
          </cell>
          <cell r="R944" t="str">
            <v>BC</v>
          </cell>
          <cell r="S944">
            <v>0</v>
          </cell>
          <cell r="T944">
            <v>0</v>
          </cell>
          <cell r="U944">
            <v>0</v>
          </cell>
          <cell r="V944" t="str">
            <v>V.07.01.03</v>
          </cell>
          <cell r="W944" t="str">
            <v>Giảng viên (hạng III)</v>
          </cell>
          <cell r="X944">
            <v>0</v>
          </cell>
          <cell r="Y944">
            <v>0</v>
          </cell>
          <cell r="Z944">
            <v>0</v>
          </cell>
          <cell r="AA944">
            <v>4</v>
          </cell>
          <cell r="AB944">
            <v>0</v>
          </cell>
          <cell r="AC944">
            <v>4.32</v>
          </cell>
          <cell r="AD944">
            <v>0</v>
          </cell>
          <cell r="AE944">
            <v>0</v>
          </cell>
          <cell r="AF944">
            <v>0</v>
          </cell>
          <cell r="AG944">
            <v>0</v>
          </cell>
          <cell r="AH944" t="e">
            <v>#VALUE!</v>
          </cell>
          <cell r="AI944">
            <v>0</v>
          </cell>
          <cell r="AJ944">
            <v>0</v>
          </cell>
          <cell r="AK944">
            <v>0</v>
          </cell>
          <cell r="AL944">
            <v>0</v>
          </cell>
          <cell r="AM944">
            <v>0</v>
          </cell>
          <cell r="AN944">
            <v>0</v>
          </cell>
          <cell r="AO944">
            <v>7</v>
          </cell>
          <cell r="AP944">
            <v>0</v>
          </cell>
          <cell r="AQ944">
            <v>0</v>
          </cell>
          <cell r="AR944">
            <v>0</v>
          </cell>
          <cell r="AS944">
            <v>0</v>
          </cell>
          <cell r="AT944">
            <v>0.3024</v>
          </cell>
          <cell r="AU944">
            <v>4.6224000000000007</v>
          </cell>
          <cell r="AV944">
            <v>0</v>
          </cell>
          <cell r="AW944">
            <v>0</v>
          </cell>
          <cell r="AX944">
            <v>0</v>
          </cell>
        </row>
        <row r="945">
          <cell r="F945">
            <v>1087</v>
          </cell>
          <cell r="G945" t="str">
            <v>51010000191734</v>
          </cell>
          <cell r="H945" t="str">
            <v>Viện Kỹ thuật và Công nghệ</v>
          </cell>
          <cell r="I945" t="str">
            <v>Khoa học máy tính và Công nghệ phần mềm</v>
          </cell>
          <cell r="J945" t="str">
            <v>Nữ</v>
          </cell>
          <cell r="K945">
            <v>1975</v>
          </cell>
          <cell r="L945">
            <v>27742</v>
          </cell>
          <cell r="M945">
            <v>47</v>
          </cell>
          <cell r="N945" t="str">
            <v>Kinh</v>
          </cell>
          <cell r="O945">
            <v>35309</v>
          </cell>
          <cell r="P945">
            <v>35674</v>
          </cell>
          <cell r="Q945" t="str">
            <v>Trường Đại học Sư phạm Vinh</v>
          </cell>
          <cell r="R945" t="str">
            <v>BC</v>
          </cell>
          <cell r="S945">
            <v>0</v>
          </cell>
          <cell r="T945">
            <v>0</v>
          </cell>
          <cell r="U945">
            <v>0</v>
          </cell>
          <cell r="V945" t="str">
            <v>V.07.01.02</v>
          </cell>
          <cell r="W945" t="str">
            <v>Giảng viên chính (hạng II)</v>
          </cell>
          <cell r="X945">
            <v>0</v>
          </cell>
          <cell r="Y945">
            <v>0</v>
          </cell>
          <cell r="Z945">
            <v>0</v>
          </cell>
          <cell r="AA945">
            <v>5</v>
          </cell>
          <cell r="AB945">
            <v>0</v>
          </cell>
          <cell r="AC945">
            <v>5.42</v>
          </cell>
          <cell r="AD945">
            <v>0</v>
          </cell>
          <cell r="AE945">
            <v>0</v>
          </cell>
          <cell r="AF945">
            <v>0</v>
          </cell>
          <cell r="AG945">
            <v>0</v>
          </cell>
          <cell r="AH945" t="e">
            <v>#VALUE!</v>
          </cell>
          <cell r="AI945">
            <v>0</v>
          </cell>
          <cell r="AJ945">
            <v>0</v>
          </cell>
          <cell r="AK945">
            <v>0</v>
          </cell>
          <cell r="AL945">
            <v>0</v>
          </cell>
          <cell r="AM945">
            <v>0</v>
          </cell>
          <cell r="AN945">
            <v>0</v>
          </cell>
          <cell r="AO945">
            <v>23</v>
          </cell>
          <cell r="AP945">
            <v>0</v>
          </cell>
          <cell r="AQ945">
            <v>0</v>
          </cell>
          <cell r="AR945">
            <v>0</v>
          </cell>
          <cell r="AS945">
            <v>0</v>
          </cell>
          <cell r="AT945">
            <v>1.2465999999999999</v>
          </cell>
          <cell r="AU945">
            <v>6.6665999999999999</v>
          </cell>
          <cell r="AV945">
            <v>40</v>
          </cell>
          <cell r="AW945">
            <v>0</v>
          </cell>
          <cell r="AX945">
            <v>0</v>
          </cell>
        </row>
        <row r="946">
          <cell r="F946">
            <v>1070</v>
          </cell>
          <cell r="G946" t="str">
            <v>51010000251197</v>
          </cell>
          <cell r="H946" t="str">
            <v>Viện Kỹ thuật và Công nghệ</v>
          </cell>
          <cell r="I946" t="str">
            <v>Khoa học máy tính và Công nghệ phần mềm</v>
          </cell>
          <cell r="J946" t="str">
            <v>Nam</v>
          </cell>
          <cell r="K946">
            <v>1987</v>
          </cell>
          <cell r="L946">
            <v>31811</v>
          </cell>
          <cell r="M946">
            <v>35</v>
          </cell>
          <cell r="N946" t="str">
            <v>Kinh</v>
          </cell>
          <cell r="O946">
            <v>40544</v>
          </cell>
          <cell r="P946">
            <v>40544</v>
          </cell>
          <cell r="Q946">
            <v>0</v>
          </cell>
          <cell r="R946" t="str">
            <v>BC</v>
          </cell>
          <cell r="S946">
            <v>0</v>
          </cell>
          <cell r="T946">
            <v>0</v>
          </cell>
          <cell r="U946">
            <v>0</v>
          </cell>
          <cell r="V946" t="str">
            <v>V.07.01.03</v>
          </cell>
          <cell r="W946" t="str">
            <v>Giảng viên (hạng III)</v>
          </cell>
          <cell r="X946">
            <v>0</v>
          </cell>
          <cell r="Y946">
            <v>0</v>
          </cell>
          <cell r="Z946">
            <v>0</v>
          </cell>
          <cell r="AA946">
            <v>4</v>
          </cell>
          <cell r="AB946">
            <v>0</v>
          </cell>
          <cell r="AC946">
            <v>3.33</v>
          </cell>
          <cell r="AD946">
            <v>0</v>
          </cell>
          <cell r="AE946">
            <v>0</v>
          </cell>
          <cell r="AF946">
            <v>0</v>
          </cell>
          <cell r="AG946">
            <v>0</v>
          </cell>
          <cell r="AH946" t="e">
            <v>#VALUE!</v>
          </cell>
          <cell r="AI946">
            <v>0</v>
          </cell>
          <cell r="AJ946">
            <v>0</v>
          </cell>
          <cell r="AK946">
            <v>0</v>
          </cell>
          <cell r="AL946">
            <v>0</v>
          </cell>
          <cell r="AM946">
            <v>0</v>
          </cell>
          <cell r="AN946">
            <v>0</v>
          </cell>
          <cell r="AO946">
            <v>0</v>
          </cell>
          <cell r="AP946">
            <v>0</v>
          </cell>
          <cell r="AQ946">
            <v>0</v>
          </cell>
          <cell r="AR946">
            <v>0</v>
          </cell>
          <cell r="AS946">
            <v>0</v>
          </cell>
          <cell r="AT946">
            <v>0</v>
          </cell>
          <cell r="AU946">
            <v>3.33</v>
          </cell>
          <cell r="AV946">
            <v>0</v>
          </cell>
          <cell r="AW946">
            <v>0</v>
          </cell>
          <cell r="AX946">
            <v>0</v>
          </cell>
        </row>
        <row r="947">
          <cell r="F947">
            <v>1075</v>
          </cell>
          <cell r="G947" t="str">
            <v>51010000189890</v>
          </cell>
          <cell r="H947" t="str">
            <v>Viện Kỹ thuật và Công nghệ</v>
          </cell>
          <cell r="I947" t="str">
            <v>Khoa học máy tính và Công nghệ phần mềm</v>
          </cell>
          <cell r="J947" t="str">
            <v>Nữ</v>
          </cell>
          <cell r="K947">
            <v>1980</v>
          </cell>
          <cell r="L947">
            <v>29241</v>
          </cell>
          <cell r="M947">
            <v>42</v>
          </cell>
          <cell r="N947" t="str">
            <v>Kinh</v>
          </cell>
          <cell r="O947">
            <v>37544</v>
          </cell>
          <cell r="P947">
            <v>37708</v>
          </cell>
          <cell r="Q947" t="str">
            <v>Trường Đại học Vinh</v>
          </cell>
          <cell r="R947" t="str">
            <v>BC</v>
          </cell>
          <cell r="S947">
            <v>0</v>
          </cell>
          <cell r="T947">
            <v>0</v>
          </cell>
          <cell r="U947">
            <v>0</v>
          </cell>
          <cell r="V947" t="str">
            <v>V.07.01.03</v>
          </cell>
          <cell r="W947" t="str">
            <v>Giảng viên (hạng III)</v>
          </cell>
          <cell r="X947">
            <v>0</v>
          </cell>
          <cell r="Y947">
            <v>0</v>
          </cell>
          <cell r="Z947" t="str">
            <v>CVHT + TL ĐBCL</v>
          </cell>
          <cell r="AA947">
            <v>4</v>
          </cell>
          <cell r="AB947">
            <v>0</v>
          </cell>
          <cell r="AC947">
            <v>4.32</v>
          </cell>
          <cell r="AD947">
            <v>0</v>
          </cell>
          <cell r="AE947">
            <v>0</v>
          </cell>
          <cell r="AF947">
            <v>0</v>
          </cell>
          <cell r="AG947">
            <v>0</v>
          </cell>
          <cell r="AH947" t="e">
            <v>#VALUE!</v>
          </cell>
          <cell r="AI947">
            <v>0</v>
          </cell>
          <cell r="AJ947">
            <v>0</v>
          </cell>
          <cell r="AK947">
            <v>0</v>
          </cell>
          <cell r="AL947">
            <v>0</v>
          </cell>
          <cell r="AM947">
            <v>0</v>
          </cell>
          <cell r="AN947">
            <v>0</v>
          </cell>
          <cell r="AO947">
            <v>16</v>
          </cell>
          <cell r="AP947">
            <v>0</v>
          </cell>
          <cell r="AQ947">
            <v>0</v>
          </cell>
          <cell r="AR947">
            <v>0</v>
          </cell>
          <cell r="AS947">
            <v>0</v>
          </cell>
          <cell r="AT947">
            <v>0.69120000000000004</v>
          </cell>
          <cell r="AU947">
            <v>5.0112000000000005</v>
          </cell>
          <cell r="AV947">
            <v>40</v>
          </cell>
          <cell r="AW947">
            <v>0</v>
          </cell>
          <cell r="AX947">
            <v>0</v>
          </cell>
        </row>
        <row r="948">
          <cell r="F948">
            <v>1064</v>
          </cell>
          <cell r="G948" t="str">
            <v>51010000190078</v>
          </cell>
          <cell r="H948" t="str">
            <v>Viện Kỹ thuật và Công nghệ</v>
          </cell>
          <cell r="I948" t="str">
            <v>Khoa học máy tính và Công nghệ phần mềm</v>
          </cell>
          <cell r="J948" t="str">
            <v>Nam</v>
          </cell>
          <cell r="K948">
            <v>1969</v>
          </cell>
          <cell r="L948">
            <v>25517</v>
          </cell>
          <cell r="M948">
            <v>53</v>
          </cell>
          <cell r="N948" t="str">
            <v>Kinh</v>
          </cell>
          <cell r="O948" t="str">
            <v xml:space="preserve">  -   -</v>
          </cell>
          <cell r="P948">
            <v>33117</v>
          </cell>
          <cell r="Q948" t="str">
            <v>Phòng GD Đức Thọ-Hà Tĩnh</v>
          </cell>
          <cell r="R948" t="str">
            <v>BC</v>
          </cell>
          <cell r="S948">
            <v>0</v>
          </cell>
          <cell r="T948">
            <v>0</v>
          </cell>
          <cell r="U948">
            <v>0</v>
          </cell>
          <cell r="V948" t="str">
            <v>V.07.01.02</v>
          </cell>
          <cell r="W948" t="str">
            <v>Giảng viên chính (hạng II)</v>
          </cell>
          <cell r="X948">
            <v>0</v>
          </cell>
          <cell r="Y948" t="str">
            <v>Trưởng Bộ môn</v>
          </cell>
          <cell r="Z948">
            <v>0</v>
          </cell>
          <cell r="AA948">
            <v>5.5</v>
          </cell>
          <cell r="AB948">
            <v>0.4</v>
          </cell>
          <cell r="AC948">
            <v>5.76</v>
          </cell>
          <cell r="AD948">
            <v>0</v>
          </cell>
          <cell r="AE948">
            <v>0</v>
          </cell>
          <cell r="AF948">
            <v>0</v>
          </cell>
          <cell r="AG948">
            <v>0</v>
          </cell>
          <cell r="AH948" t="e">
            <v>#VALUE!</v>
          </cell>
          <cell r="AI948">
            <v>0</v>
          </cell>
          <cell r="AJ948">
            <v>0</v>
          </cell>
          <cell r="AK948">
            <v>0</v>
          </cell>
          <cell r="AL948">
            <v>0</v>
          </cell>
          <cell r="AM948">
            <v>0</v>
          </cell>
          <cell r="AN948">
            <v>0</v>
          </cell>
          <cell r="AO948">
            <v>27</v>
          </cell>
          <cell r="AP948">
            <v>0</v>
          </cell>
          <cell r="AQ948">
            <v>0</v>
          </cell>
          <cell r="AR948">
            <v>0</v>
          </cell>
          <cell r="AS948">
            <v>0</v>
          </cell>
          <cell r="AT948">
            <v>1.6632</v>
          </cell>
          <cell r="AU948">
            <v>7.8231999999999999</v>
          </cell>
          <cell r="AV948">
            <v>40</v>
          </cell>
          <cell r="AW948">
            <v>0</v>
          </cell>
          <cell r="AX948">
            <v>0</v>
          </cell>
        </row>
        <row r="949">
          <cell r="F949">
            <v>1035</v>
          </cell>
          <cell r="G949" t="str">
            <v>51010000192366</v>
          </cell>
          <cell r="H949" t="str">
            <v>Viện Kỹ thuật và Công nghệ</v>
          </cell>
          <cell r="I949" t="str">
            <v>Kỹ thuật Điều khiển tự động</v>
          </cell>
          <cell r="J949" t="str">
            <v>Nam</v>
          </cell>
          <cell r="K949">
            <v>1986</v>
          </cell>
          <cell r="L949">
            <v>31444</v>
          </cell>
          <cell r="M949">
            <v>36</v>
          </cell>
          <cell r="N949" t="str">
            <v>Kinh</v>
          </cell>
          <cell r="O949">
            <v>40129</v>
          </cell>
          <cell r="P949">
            <v>41334</v>
          </cell>
          <cell r="Q949" t="str">
            <v>Trường Đại học Vinh</v>
          </cell>
          <cell r="R949" t="str">
            <v>BC</v>
          </cell>
          <cell r="S949">
            <v>0</v>
          </cell>
          <cell r="T949">
            <v>0</v>
          </cell>
          <cell r="U949">
            <v>0</v>
          </cell>
          <cell r="V949" t="str">
            <v>V.07.01.03</v>
          </cell>
          <cell r="W949" t="str">
            <v>Giảng viên (hạng III)</v>
          </cell>
          <cell r="X949">
            <v>0</v>
          </cell>
          <cell r="Y949">
            <v>0</v>
          </cell>
          <cell r="Z949" t="str">
            <v>CVHT</v>
          </cell>
          <cell r="AA949">
            <v>4</v>
          </cell>
          <cell r="AB949">
            <v>0</v>
          </cell>
          <cell r="AC949">
            <v>3.66</v>
          </cell>
          <cell r="AD949">
            <v>0</v>
          </cell>
          <cell r="AE949">
            <v>0</v>
          </cell>
          <cell r="AF949">
            <v>0</v>
          </cell>
          <cell r="AG949">
            <v>0</v>
          </cell>
          <cell r="AH949" t="e">
            <v>#VALUE!</v>
          </cell>
          <cell r="AI949">
            <v>0</v>
          </cell>
          <cell r="AJ949">
            <v>0</v>
          </cell>
          <cell r="AK949">
            <v>0</v>
          </cell>
          <cell r="AL949">
            <v>0</v>
          </cell>
          <cell r="AM949">
            <v>0</v>
          </cell>
          <cell r="AN949">
            <v>0</v>
          </cell>
          <cell r="AO949">
            <v>11</v>
          </cell>
          <cell r="AP949">
            <v>0</v>
          </cell>
          <cell r="AQ949">
            <v>0</v>
          </cell>
          <cell r="AR949">
            <v>0</v>
          </cell>
          <cell r="AS949">
            <v>0</v>
          </cell>
          <cell r="AT949">
            <v>0.40260000000000007</v>
          </cell>
          <cell r="AU949">
            <v>4.0625999999999998</v>
          </cell>
          <cell r="AV949">
            <v>25</v>
          </cell>
          <cell r="AW949">
            <v>0</v>
          </cell>
          <cell r="AX949">
            <v>0</v>
          </cell>
        </row>
        <row r="950">
          <cell r="F950">
            <v>1467</v>
          </cell>
          <cell r="G950" t="str">
            <v>51010000190166</v>
          </cell>
          <cell r="H950" t="str">
            <v>Viện Kỹ thuật và Công nghệ</v>
          </cell>
          <cell r="I950" t="str">
            <v>Kỹ thuật Điều khiển tự động</v>
          </cell>
          <cell r="J950" t="str">
            <v>Nữ</v>
          </cell>
          <cell r="K950">
            <v>1980</v>
          </cell>
          <cell r="L950">
            <v>29296</v>
          </cell>
          <cell r="M950">
            <v>42</v>
          </cell>
          <cell r="N950" t="str">
            <v>Kinh</v>
          </cell>
          <cell r="O950">
            <v>37530</v>
          </cell>
          <cell r="P950">
            <v>38485</v>
          </cell>
          <cell r="Q950" t="str">
            <v>Trường Đại học Vinh</v>
          </cell>
          <cell r="R950" t="str">
            <v>BC</v>
          </cell>
          <cell r="S950">
            <v>0</v>
          </cell>
          <cell r="T950">
            <v>0</v>
          </cell>
          <cell r="U950">
            <v>0</v>
          </cell>
          <cell r="V950" t="str">
            <v>01.003</v>
          </cell>
          <cell r="W950" t="str">
            <v>Chuyên viên</v>
          </cell>
          <cell r="X950">
            <v>0</v>
          </cell>
          <cell r="Y950">
            <v>0</v>
          </cell>
          <cell r="Z950" t="str">
            <v>TLQLSV</v>
          </cell>
          <cell r="AA950">
            <v>4</v>
          </cell>
          <cell r="AB950">
            <v>0</v>
          </cell>
          <cell r="AC950">
            <v>3.99</v>
          </cell>
          <cell r="AD950">
            <v>0</v>
          </cell>
          <cell r="AE950">
            <v>0</v>
          </cell>
          <cell r="AF950">
            <v>0</v>
          </cell>
          <cell r="AG950">
            <v>0</v>
          </cell>
          <cell r="AH950" t="e">
            <v>#VALUE!</v>
          </cell>
          <cell r="AI950">
            <v>0</v>
          </cell>
          <cell r="AJ950">
            <v>0</v>
          </cell>
          <cell r="AK950">
            <v>0</v>
          </cell>
          <cell r="AL950">
            <v>0</v>
          </cell>
          <cell r="AM950">
            <v>0</v>
          </cell>
          <cell r="AN950">
            <v>0</v>
          </cell>
          <cell r="AO950">
            <v>0</v>
          </cell>
          <cell r="AP950">
            <v>0</v>
          </cell>
          <cell r="AQ950">
            <v>0</v>
          </cell>
          <cell r="AR950">
            <v>0</v>
          </cell>
          <cell r="AS950">
            <v>0</v>
          </cell>
          <cell r="AT950">
            <v>0</v>
          </cell>
          <cell r="AU950">
            <v>3.99</v>
          </cell>
          <cell r="AV950">
            <v>20</v>
          </cell>
          <cell r="AW950">
            <v>0</v>
          </cell>
          <cell r="AX950">
            <v>0.2</v>
          </cell>
        </row>
        <row r="951">
          <cell r="F951">
            <v>1065</v>
          </cell>
          <cell r="G951" t="str">
            <v>51010000251744</v>
          </cell>
          <cell r="H951" t="str">
            <v>Viện Kỹ thuật và Công nghệ</v>
          </cell>
          <cell r="I951" t="str">
            <v>Kỹ thuật Điều khiển tự động</v>
          </cell>
          <cell r="J951" t="str">
            <v>Nam</v>
          </cell>
          <cell r="K951">
            <v>1972</v>
          </cell>
          <cell r="L951">
            <v>26613</v>
          </cell>
          <cell r="M951">
            <v>50</v>
          </cell>
          <cell r="N951" t="str">
            <v>Kinh</v>
          </cell>
          <cell r="O951">
            <v>35309</v>
          </cell>
          <cell r="P951">
            <v>35977</v>
          </cell>
          <cell r="Q951" t="str">
            <v>Trường Đại học Sư phạm Vinh</v>
          </cell>
          <cell r="R951" t="str">
            <v>BC</v>
          </cell>
          <cell r="S951">
            <v>0</v>
          </cell>
          <cell r="T951">
            <v>0</v>
          </cell>
          <cell r="U951">
            <v>0</v>
          </cell>
          <cell r="V951" t="str">
            <v>V.07.01.01</v>
          </cell>
          <cell r="W951" t="str">
            <v>Giảng viên cao cấp (hạng I)</v>
          </cell>
          <cell r="X951" t="str">
            <v>Phó Viện trưởng</v>
          </cell>
          <cell r="Y951" t="str">
            <v>Trưởng Bộ môn</v>
          </cell>
          <cell r="Z951" t="str">
            <v>Phó Bí thư ĐBBP</v>
          </cell>
          <cell r="AA951">
            <v>6</v>
          </cell>
          <cell r="AB951">
            <v>0.5</v>
          </cell>
          <cell r="AC951">
            <v>6.56</v>
          </cell>
          <cell r="AD951">
            <v>0</v>
          </cell>
          <cell r="AE951">
            <v>0</v>
          </cell>
          <cell r="AF951">
            <v>0</v>
          </cell>
          <cell r="AG951">
            <v>0</v>
          </cell>
          <cell r="AH951" t="e">
            <v>#VALUE!</v>
          </cell>
          <cell r="AI951">
            <v>0</v>
          </cell>
          <cell r="AJ951">
            <v>0</v>
          </cell>
          <cell r="AK951">
            <v>0</v>
          </cell>
          <cell r="AL951">
            <v>0</v>
          </cell>
          <cell r="AM951">
            <v>0</v>
          </cell>
          <cell r="AN951">
            <v>0</v>
          </cell>
          <cell r="AO951">
            <v>15</v>
          </cell>
          <cell r="AP951">
            <v>0</v>
          </cell>
          <cell r="AQ951">
            <v>0</v>
          </cell>
          <cell r="AR951">
            <v>0</v>
          </cell>
          <cell r="AS951">
            <v>0</v>
          </cell>
          <cell r="AT951">
            <v>1.0589999999999999</v>
          </cell>
          <cell r="AU951">
            <v>8.1189999999999998</v>
          </cell>
          <cell r="AV951">
            <v>40</v>
          </cell>
          <cell r="AW951">
            <v>0</v>
          </cell>
          <cell r="AX951">
            <v>0.2</v>
          </cell>
        </row>
        <row r="952">
          <cell r="F952">
            <v>2009</v>
          </cell>
          <cell r="G952" t="str">
            <v>51010000388952</v>
          </cell>
          <cell r="H952" t="str">
            <v>Viện Kỹ thuật và Công nghệ</v>
          </cell>
          <cell r="I952" t="str">
            <v>Kỹ thuật Điều khiển tự động</v>
          </cell>
          <cell r="J952" t="str">
            <v>Nam</v>
          </cell>
          <cell r="K952">
            <v>1989</v>
          </cell>
          <cell r="L952">
            <v>32637</v>
          </cell>
          <cell r="M952">
            <v>33</v>
          </cell>
          <cell r="N952" t="str">
            <v>Kinh</v>
          </cell>
          <cell r="O952">
            <v>41323</v>
          </cell>
          <cell r="P952" t="str">
            <v xml:space="preserve">  -   -</v>
          </cell>
          <cell r="Q952">
            <v>0</v>
          </cell>
          <cell r="R952" t="str">
            <v>BC</v>
          </cell>
          <cell r="S952">
            <v>0</v>
          </cell>
          <cell r="T952">
            <v>0</v>
          </cell>
          <cell r="U952">
            <v>0</v>
          </cell>
          <cell r="V952" t="str">
            <v>V.07.01.03</v>
          </cell>
          <cell r="W952" t="str">
            <v>Giảng viên (hạng III)</v>
          </cell>
          <cell r="X952">
            <v>0</v>
          </cell>
          <cell r="Y952">
            <v>0</v>
          </cell>
          <cell r="Z952">
            <v>0</v>
          </cell>
          <cell r="AA952">
            <v>4</v>
          </cell>
          <cell r="AB952">
            <v>0</v>
          </cell>
          <cell r="AC952">
            <v>3</v>
          </cell>
          <cell r="AD952">
            <v>0</v>
          </cell>
          <cell r="AE952">
            <v>0</v>
          </cell>
          <cell r="AF952">
            <v>0</v>
          </cell>
          <cell r="AG952">
            <v>0</v>
          </cell>
          <cell r="AH952" t="e">
            <v>#VALUE!</v>
          </cell>
          <cell r="AI952">
            <v>0</v>
          </cell>
          <cell r="AJ952">
            <v>0</v>
          </cell>
          <cell r="AK952">
            <v>0</v>
          </cell>
          <cell r="AL952">
            <v>0</v>
          </cell>
          <cell r="AM952">
            <v>0</v>
          </cell>
          <cell r="AN952">
            <v>0</v>
          </cell>
          <cell r="AO952">
            <v>7</v>
          </cell>
          <cell r="AP952">
            <v>0</v>
          </cell>
          <cell r="AQ952">
            <v>0</v>
          </cell>
          <cell r="AR952">
            <v>0</v>
          </cell>
          <cell r="AS952">
            <v>0</v>
          </cell>
          <cell r="AT952">
            <v>0.21</v>
          </cell>
          <cell r="AU952">
            <v>3.21</v>
          </cell>
          <cell r="AV952">
            <v>25</v>
          </cell>
          <cell r="AW952">
            <v>0</v>
          </cell>
          <cell r="AX952">
            <v>0</v>
          </cell>
        </row>
        <row r="953">
          <cell r="F953">
            <v>1034</v>
          </cell>
          <cell r="G953" t="str">
            <v>51010000190573</v>
          </cell>
          <cell r="H953" t="str">
            <v>Viện Kỹ thuật và Công nghệ</v>
          </cell>
          <cell r="I953" t="str">
            <v>Kỹ thuật Điều khiển tự động</v>
          </cell>
          <cell r="J953" t="str">
            <v>Nam</v>
          </cell>
          <cell r="K953">
            <v>1985</v>
          </cell>
          <cell r="L953">
            <v>31120</v>
          </cell>
          <cell r="M953">
            <v>37</v>
          </cell>
          <cell r="N953" t="str">
            <v>Kinh</v>
          </cell>
          <cell r="O953">
            <v>39736</v>
          </cell>
          <cell r="P953">
            <v>40360</v>
          </cell>
          <cell r="Q953" t="str">
            <v>Trường Đại học Vinh</v>
          </cell>
          <cell r="R953" t="str">
            <v>BC</v>
          </cell>
          <cell r="S953">
            <v>0</v>
          </cell>
          <cell r="T953">
            <v>0</v>
          </cell>
          <cell r="U953">
            <v>0</v>
          </cell>
          <cell r="V953" t="str">
            <v>V.07.01.03</v>
          </cell>
          <cell r="W953" t="str">
            <v>Giảng viên (hạng III)</v>
          </cell>
          <cell r="X953">
            <v>0</v>
          </cell>
          <cell r="Y953" t="str">
            <v>Phó Trưởng bộ môn</v>
          </cell>
          <cell r="Z953">
            <v>0</v>
          </cell>
          <cell r="AA953">
            <v>5</v>
          </cell>
          <cell r="AB953">
            <v>0.3</v>
          </cell>
          <cell r="AC953">
            <v>3.66</v>
          </cell>
          <cell r="AD953">
            <v>0</v>
          </cell>
          <cell r="AE953">
            <v>0</v>
          </cell>
          <cell r="AF953">
            <v>0</v>
          </cell>
          <cell r="AG953">
            <v>0</v>
          </cell>
          <cell r="AH953" t="e">
            <v>#VALUE!</v>
          </cell>
          <cell r="AI953">
            <v>0</v>
          </cell>
          <cell r="AJ953">
            <v>0</v>
          </cell>
          <cell r="AK953">
            <v>0</v>
          </cell>
          <cell r="AL953">
            <v>0</v>
          </cell>
          <cell r="AM953">
            <v>0</v>
          </cell>
          <cell r="AN953">
            <v>0</v>
          </cell>
          <cell r="AO953">
            <v>12</v>
          </cell>
          <cell r="AP953">
            <v>0</v>
          </cell>
          <cell r="AQ953">
            <v>0</v>
          </cell>
          <cell r="AR953">
            <v>0</v>
          </cell>
          <cell r="AS953">
            <v>0</v>
          </cell>
          <cell r="AT953">
            <v>0.47519999999999996</v>
          </cell>
          <cell r="AU953">
            <v>4.4352</v>
          </cell>
          <cell r="AV953">
            <v>25</v>
          </cell>
          <cell r="AW953">
            <v>0</v>
          </cell>
          <cell r="AX953">
            <v>0</v>
          </cell>
        </row>
        <row r="954">
          <cell r="F954">
            <v>1036</v>
          </cell>
          <cell r="G954" t="str">
            <v>51010000228508</v>
          </cell>
          <cell r="H954" t="str">
            <v>Viện Kỹ thuật và Công nghệ</v>
          </cell>
          <cell r="I954" t="str">
            <v>Kỹ thuật Điều khiển tự động</v>
          </cell>
          <cell r="J954" t="str">
            <v>Nam</v>
          </cell>
          <cell r="K954">
            <v>1987</v>
          </cell>
          <cell r="L954">
            <v>31800</v>
          </cell>
          <cell r="M954">
            <v>35</v>
          </cell>
          <cell r="N954" t="str">
            <v>Kinh</v>
          </cell>
          <cell r="O954">
            <v>40413</v>
          </cell>
          <cell r="P954">
            <v>41334</v>
          </cell>
          <cell r="Q954" t="str">
            <v>Trường Đại học Vinh</v>
          </cell>
          <cell r="R954" t="str">
            <v>BC</v>
          </cell>
          <cell r="S954">
            <v>0</v>
          </cell>
          <cell r="T954">
            <v>0</v>
          </cell>
          <cell r="U954">
            <v>0</v>
          </cell>
          <cell r="V954" t="str">
            <v>V.07.01.03</v>
          </cell>
          <cell r="W954" t="str">
            <v>Giảng viên (hạng III)</v>
          </cell>
          <cell r="X954">
            <v>0</v>
          </cell>
          <cell r="Y954" t="str">
            <v>Trưởng Bộ môn</v>
          </cell>
          <cell r="Z954">
            <v>0</v>
          </cell>
          <cell r="AA954">
            <v>5.5</v>
          </cell>
          <cell r="AB954">
            <v>0.4</v>
          </cell>
          <cell r="AC954">
            <v>3.66</v>
          </cell>
          <cell r="AD954">
            <v>0</v>
          </cell>
          <cell r="AE954">
            <v>0</v>
          </cell>
          <cell r="AF954">
            <v>0</v>
          </cell>
          <cell r="AG954">
            <v>0</v>
          </cell>
          <cell r="AH954" t="e">
            <v>#VALUE!</v>
          </cell>
          <cell r="AI954">
            <v>0</v>
          </cell>
          <cell r="AJ954">
            <v>0</v>
          </cell>
          <cell r="AK954">
            <v>0</v>
          </cell>
          <cell r="AL954">
            <v>0</v>
          </cell>
          <cell r="AM954">
            <v>0</v>
          </cell>
          <cell r="AN954">
            <v>0</v>
          </cell>
          <cell r="AO954">
            <v>5</v>
          </cell>
          <cell r="AP954">
            <v>0</v>
          </cell>
          <cell r="AQ954">
            <v>0</v>
          </cell>
          <cell r="AR954">
            <v>0</v>
          </cell>
          <cell r="AS954">
            <v>0</v>
          </cell>
          <cell r="AT954">
            <v>0.20300000000000004</v>
          </cell>
          <cell r="AU954">
            <v>4.2630000000000008</v>
          </cell>
          <cell r="AV954">
            <v>25</v>
          </cell>
          <cell r="AW954">
            <v>0</v>
          </cell>
          <cell r="AX954">
            <v>0</v>
          </cell>
        </row>
        <row r="955">
          <cell r="F955">
            <v>2450</v>
          </cell>
          <cell r="G955" t="str">
            <v>51010000746347</v>
          </cell>
          <cell r="H955" t="str">
            <v>Viện Kỹ thuật và Công nghệ</v>
          </cell>
          <cell r="I955" t="str">
            <v>Kỹ thuật Điều khiển tự động</v>
          </cell>
          <cell r="J955" t="str">
            <v>Nam</v>
          </cell>
          <cell r="K955">
            <v>1990</v>
          </cell>
          <cell r="L955">
            <v>33008</v>
          </cell>
          <cell r="M955">
            <v>32</v>
          </cell>
          <cell r="N955" t="str">
            <v>Kinh</v>
          </cell>
          <cell r="O955">
            <v>42313</v>
          </cell>
          <cell r="P955">
            <v>43283</v>
          </cell>
          <cell r="Q955" t="str">
            <v>Trường Đại học Vinh</v>
          </cell>
          <cell r="R955" t="str">
            <v>BC</v>
          </cell>
          <cell r="S955">
            <v>0</v>
          </cell>
          <cell r="T955">
            <v>0</v>
          </cell>
          <cell r="U955">
            <v>0</v>
          </cell>
          <cell r="V955" t="str">
            <v>V.07.01.03</v>
          </cell>
          <cell r="W955" t="str">
            <v>Giảng viên (hạng III)</v>
          </cell>
          <cell r="X955">
            <v>0</v>
          </cell>
          <cell r="Y955">
            <v>0</v>
          </cell>
          <cell r="Z955">
            <v>0</v>
          </cell>
          <cell r="AA955">
            <v>4</v>
          </cell>
          <cell r="AB955">
            <v>0</v>
          </cell>
          <cell r="AC955">
            <v>3</v>
          </cell>
          <cell r="AD955">
            <v>0</v>
          </cell>
          <cell r="AE955">
            <v>0</v>
          </cell>
          <cell r="AF955">
            <v>0</v>
          </cell>
          <cell r="AG955">
            <v>0</v>
          </cell>
          <cell r="AH955" t="e">
            <v>#VALUE!</v>
          </cell>
          <cell r="AI955">
            <v>0</v>
          </cell>
          <cell r="AJ955">
            <v>0</v>
          </cell>
          <cell r="AK955">
            <v>0</v>
          </cell>
          <cell r="AL955">
            <v>0</v>
          </cell>
          <cell r="AM955">
            <v>0</v>
          </cell>
          <cell r="AN955">
            <v>0</v>
          </cell>
          <cell r="AO955">
            <v>0</v>
          </cell>
          <cell r="AP955">
            <v>0</v>
          </cell>
          <cell r="AQ955">
            <v>0</v>
          </cell>
          <cell r="AR955">
            <v>0</v>
          </cell>
          <cell r="AS955">
            <v>0</v>
          </cell>
          <cell r="AT955">
            <v>0</v>
          </cell>
          <cell r="AU955">
            <v>3</v>
          </cell>
          <cell r="AV955">
            <v>25</v>
          </cell>
          <cell r="AW955">
            <v>0</v>
          </cell>
          <cell r="AX955">
            <v>0</v>
          </cell>
        </row>
        <row r="956">
          <cell r="F956">
            <v>1030</v>
          </cell>
          <cell r="G956" t="str">
            <v>51010000152537</v>
          </cell>
          <cell r="H956" t="str">
            <v>Viện Kỹ thuật và Công nghệ</v>
          </cell>
          <cell r="I956" t="str">
            <v>Kỹ thuật Điều khiển tự động</v>
          </cell>
          <cell r="J956" t="str">
            <v>Nam</v>
          </cell>
          <cell r="K956">
            <v>1986</v>
          </cell>
          <cell r="L956">
            <v>31746</v>
          </cell>
          <cell r="M956">
            <v>36</v>
          </cell>
          <cell r="N956" t="str">
            <v>Kinh</v>
          </cell>
          <cell r="O956">
            <v>40129</v>
          </cell>
          <cell r="P956">
            <v>41334</v>
          </cell>
          <cell r="Q956" t="str">
            <v>Trường Đại học Vinh</v>
          </cell>
          <cell r="R956" t="str">
            <v>BC</v>
          </cell>
          <cell r="S956">
            <v>0</v>
          </cell>
          <cell r="T956">
            <v>0</v>
          </cell>
          <cell r="U956">
            <v>0</v>
          </cell>
          <cell r="V956" t="str">
            <v>V.07.01.03</v>
          </cell>
          <cell r="W956" t="str">
            <v>Giảng viên (hạng III)</v>
          </cell>
          <cell r="X956">
            <v>0</v>
          </cell>
          <cell r="Y956">
            <v>0</v>
          </cell>
          <cell r="Z956" t="str">
            <v>TL ĐTTT</v>
          </cell>
          <cell r="AA956">
            <v>4</v>
          </cell>
          <cell r="AB956">
            <v>0</v>
          </cell>
          <cell r="AC956">
            <v>3.66</v>
          </cell>
          <cell r="AD956">
            <v>0</v>
          </cell>
          <cell r="AE956">
            <v>0</v>
          </cell>
          <cell r="AF956">
            <v>0</v>
          </cell>
          <cell r="AG956">
            <v>0</v>
          </cell>
          <cell r="AH956" t="e">
            <v>#VALUE!</v>
          </cell>
          <cell r="AI956">
            <v>0</v>
          </cell>
          <cell r="AJ956">
            <v>0</v>
          </cell>
          <cell r="AK956">
            <v>0</v>
          </cell>
          <cell r="AL956">
            <v>0</v>
          </cell>
          <cell r="AM956">
            <v>0</v>
          </cell>
          <cell r="AN956">
            <v>0</v>
          </cell>
          <cell r="AO956">
            <v>11</v>
          </cell>
          <cell r="AP956">
            <v>0</v>
          </cell>
          <cell r="AQ956">
            <v>0</v>
          </cell>
          <cell r="AR956">
            <v>0</v>
          </cell>
          <cell r="AS956">
            <v>0</v>
          </cell>
          <cell r="AT956">
            <v>0.40260000000000007</v>
          </cell>
          <cell r="AU956">
            <v>4.0625999999999998</v>
          </cell>
          <cell r="AV956">
            <v>25</v>
          </cell>
          <cell r="AW956">
            <v>0</v>
          </cell>
          <cell r="AX956">
            <v>0</v>
          </cell>
        </row>
        <row r="957">
          <cell r="F957">
            <v>2689</v>
          </cell>
          <cell r="G957" t="str">
            <v>51010002432262</v>
          </cell>
          <cell r="H957" t="str">
            <v>Viện Kỹ thuật và Công nghệ</v>
          </cell>
          <cell r="I957">
            <v>0</v>
          </cell>
          <cell r="J957" t="str">
            <v>Nam</v>
          </cell>
          <cell r="K957">
            <v>1989</v>
          </cell>
          <cell r="L957">
            <v>32650</v>
          </cell>
          <cell r="M957">
            <v>33</v>
          </cell>
          <cell r="N957" t="str">
            <v>Kinh</v>
          </cell>
          <cell r="O957">
            <v>44410</v>
          </cell>
          <cell r="P957">
            <v>0</v>
          </cell>
          <cell r="Q957">
            <v>0</v>
          </cell>
          <cell r="R957" t="str">
            <v>BC</v>
          </cell>
          <cell r="S957">
            <v>0</v>
          </cell>
          <cell r="T957">
            <v>0</v>
          </cell>
          <cell r="U957">
            <v>0</v>
          </cell>
          <cell r="V957" t="str">
            <v>V.07.01.03</v>
          </cell>
          <cell r="W957" t="str">
            <v>Giảng viên (hạng III)</v>
          </cell>
          <cell r="X957">
            <v>0</v>
          </cell>
          <cell r="Y957">
            <v>0</v>
          </cell>
          <cell r="Z957">
            <v>0</v>
          </cell>
          <cell r="AA957">
            <v>4</v>
          </cell>
          <cell r="AB957">
            <v>0</v>
          </cell>
          <cell r="AC957">
            <v>2.67</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25</v>
          </cell>
          <cell r="AW957">
            <v>0</v>
          </cell>
          <cell r="AX957">
            <v>0</v>
          </cell>
        </row>
        <row r="958">
          <cell r="F958">
            <v>1089</v>
          </cell>
          <cell r="G958" t="str">
            <v>51010000190652</v>
          </cell>
          <cell r="H958" t="str">
            <v>Viện Nghiên cứu và Đào tạo Trực tuyến</v>
          </cell>
          <cell r="I958" t="str">
            <v>Hệ thống và Mạng máy tính</v>
          </cell>
          <cell r="J958" t="str">
            <v>Nam</v>
          </cell>
          <cell r="K958">
            <v>1975</v>
          </cell>
          <cell r="L958">
            <v>27718</v>
          </cell>
          <cell r="M958">
            <v>47</v>
          </cell>
          <cell r="N958" t="str">
            <v>Kinh</v>
          </cell>
          <cell r="O958">
            <v>35309</v>
          </cell>
          <cell r="P958">
            <v>35309</v>
          </cell>
          <cell r="Q958" t="str">
            <v>Trường Đại học Sư phạm Vinh</v>
          </cell>
          <cell r="R958" t="str">
            <v>BC</v>
          </cell>
          <cell r="S958">
            <v>0</v>
          </cell>
          <cell r="T958">
            <v>0</v>
          </cell>
          <cell r="U958">
            <v>0</v>
          </cell>
          <cell r="V958" t="str">
            <v>V.07.01.02</v>
          </cell>
          <cell r="W958" t="str">
            <v>Giảng viên chính (hạng II)</v>
          </cell>
          <cell r="X958" t="str">
            <v>Phó Viện trưởng Viện NCĐTTT</v>
          </cell>
          <cell r="Y958">
            <v>0</v>
          </cell>
          <cell r="Z958" t="str">
            <v>Phó Bí thư CB</v>
          </cell>
          <cell r="AA958">
            <v>6.5</v>
          </cell>
          <cell r="AB958">
            <v>0.5</v>
          </cell>
          <cell r="AC958">
            <v>5.08</v>
          </cell>
          <cell r="AD958">
            <v>0</v>
          </cell>
          <cell r="AE958">
            <v>0</v>
          </cell>
          <cell r="AF958">
            <v>0</v>
          </cell>
          <cell r="AG958">
            <v>0</v>
          </cell>
          <cell r="AH958" t="e">
            <v>#VALUE!</v>
          </cell>
          <cell r="AI958">
            <v>0</v>
          </cell>
          <cell r="AJ958">
            <v>0</v>
          </cell>
          <cell r="AK958">
            <v>0</v>
          </cell>
          <cell r="AL958">
            <v>0</v>
          </cell>
          <cell r="AM958">
            <v>0</v>
          </cell>
          <cell r="AN958">
            <v>0</v>
          </cell>
          <cell r="AO958">
            <v>23</v>
          </cell>
          <cell r="AP958">
            <v>0</v>
          </cell>
          <cell r="AQ958">
            <v>0</v>
          </cell>
          <cell r="AR958">
            <v>0</v>
          </cell>
          <cell r="AS958">
            <v>0</v>
          </cell>
          <cell r="AT958">
            <v>1.2834000000000001</v>
          </cell>
          <cell r="AU958">
            <v>6.8634000000000004</v>
          </cell>
          <cell r="AV958">
            <v>40</v>
          </cell>
          <cell r="AW958">
            <v>0</v>
          </cell>
          <cell r="AX958">
            <v>0</v>
          </cell>
        </row>
        <row r="959">
          <cell r="F959">
            <v>2048</v>
          </cell>
          <cell r="G959" t="str">
            <v>51010000304851</v>
          </cell>
          <cell r="H959" t="str">
            <v>Viện Nghiên cứu và Đào tạo Trực tuyến</v>
          </cell>
          <cell r="I959" t="str">
            <v>Khoa Đào tạo trực tuyến</v>
          </cell>
          <cell r="J959" t="str">
            <v>Nam</v>
          </cell>
          <cell r="K959">
            <v>1987</v>
          </cell>
          <cell r="L959">
            <v>31958</v>
          </cell>
          <cell r="M959">
            <v>35</v>
          </cell>
          <cell r="N959" t="str">
            <v>Kinh</v>
          </cell>
          <cell r="O959">
            <v>40878</v>
          </cell>
          <cell r="P959">
            <v>43966</v>
          </cell>
          <cell r="Q959" t="str">
            <v>Trường Đại học Vinh</v>
          </cell>
          <cell r="R959" t="str">
            <v>BC</v>
          </cell>
          <cell r="S959">
            <v>0</v>
          </cell>
          <cell r="T959">
            <v>0</v>
          </cell>
          <cell r="U959">
            <v>0</v>
          </cell>
          <cell r="V959" t="str">
            <v>01.003</v>
          </cell>
          <cell r="W959" t="str">
            <v>Chuyên viên</v>
          </cell>
          <cell r="X959">
            <v>0</v>
          </cell>
          <cell r="Y959">
            <v>0</v>
          </cell>
          <cell r="Z959" t="str">
            <v>TV hỗ trợ ĐTTT</v>
          </cell>
          <cell r="AA959">
            <v>4</v>
          </cell>
          <cell r="AB959">
            <v>0</v>
          </cell>
          <cell r="AC959">
            <v>2.67</v>
          </cell>
          <cell r="AD959">
            <v>0</v>
          </cell>
          <cell r="AE959">
            <v>0</v>
          </cell>
          <cell r="AF959">
            <v>0</v>
          </cell>
          <cell r="AG959">
            <v>0</v>
          </cell>
          <cell r="AH959" t="e">
            <v>#VALUE!</v>
          </cell>
          <cell r="AI959">
            <v>0</v>
          </cell>
          <cell r="AJ959">
            <v>0</v>
          </cell>
          <cell r="AK959">
            <v>0</v>
          </cell>
          <cell r="AL959">
            <v>0</v>
          </cell>
          <cell r="AM959">
            <v>0</v>
          </cell>
          <cell r="AN959">
            <v>0</v>
          </cell>
          <cell r="AO959">
            <v>0</v>
          </cell>
          <cell r="AP959">
            <v>0</v>
          </cell>
          <cell r="AQ959">
            <v>0</v>
          </cell>
          <cell r="AR959">
            <v>0</v>
          </cell>
          <cell r="AS959">
            <v>0</v>
          </cell>
          <cell r="AT959">
            <v>0</v>
          </cell>
          <cell r="AU959">
            <v>2.67</v>
          </cell>
          <cell r="AV959">
            <v>20</v>
          </cell>
          <cell r="AW959">
            <v>0</v>
          </cell>
          <cell r="AX959">
            <v>0</v>
          </cell>
        </row>
        <row r="960">
          <cell r="F960">
            <v>1447</v>
          </cell>
          <cell r="G960" t="str">
            <v>51010000191220</v>
          </cell>
          <cell r="H960" t="str">
            <v>Viện Nghiên cứu và Đào tạo Trực tuyến</v>
          </cell>
          <cell r="I960" t="str">
            <v>Khoa Đào tạo trực tuyến</v>
          </cell>
          <cell r="J960" t="str">
            <v>Nam</v>
          </cell>
          <cell r="K960">
            <v>1980</v>
          </cell>
          <cell r="L960">
            <v>29261</v>
          </cell>
          <cell r="M960">
            <v>42</v>
          </cell>
          <cell r="N960" t="str">
            <v>Kinh</v>
          </cell>
          <cell r="O960">
            <v>38777</v>
          </cell>
          <cell r="P960">
            <v>39448</v>
          </cell>
          <cell r="Q960" t="str">
            <v>Trường Đại học Vinh</v>
          </cell>
          <cell r="R960" t="str">
            <v>BC</v>
          </cell>
          <cell r="S960">
            <v>0</v>
          </cell>
          <cell r="T960">
            <v>0</v>
          </cell>
          <cell r="U960">
            <v>0</v>
          </cell>
          <cell r="V960" t="str">
            <v>V.07.01.03</v>
          </cell>
          <cell r="W960" t="str">
            <v>Giảng viên (hạng III)</v>
          </cell>
          <cell r="X960">
            <v>0</v>
          </cell>
          <cell r="Y960" t="str">
            <v>Phó Trưởng khoa</v>
          </cell>
          <cell r="Z960">
            <v>0</v>
          </cell>
          <cell r="AA960">
            <v>5</v>
          </cell>
          <cell r="AB960">
            <v>0.4</v>
          </cell>
          <cell r="AC960">
            <v>4.32</v>
          </cell>
          <cell r="AD960">
            <v>0</v>
          </cell>
          <cell r="AE960">
            <v>0</v>
          </cell>
          <cell r="AF960">
            <v>0</v>
          </cell>
          <cell r="AG960">
            <v>0</v>
          </cell>
          <cell r="AH960" t="e">
            <v>#VALUE!</v>
          </cell>
          <cell r="AI960">
            <v>0</v>
          </cell>
          <cell r="AJ960">
            <v>0</v>
          </cell>
          <cell r="AK960">
            <v>0</v>
          </cell>
          <cell r="AL960">
            <v>0</v>
          </cell>
          <cell r="AM960">
            <v>0</v>
          </cell>
          <cell r="AN960">
            <v>0</v>
          </cell>
          <cell r="AO960">
            <v>10</v>
          </cell>
          <cell r="AP960">
            <v>0</v>
          </cell>
          <cell r="AQ960">
            <v>0</v>
          </cell>
          <cell r="AR960">
            <v>0</v>
          </cell>
          <cell r="AS960">
            <v>0</v>
          </cell>
          <cell r="AT960">
            <v>0.47200000000000003</v>
          </cell>
          <cell r="AU960">
            <v>5.1920000000000011</v>
          </cell>
          <cell r="AV960">
            <v>40</v>
          </cell>
          <cell r="AW960">
            <v>0</v>
          </cell>
          <cell r="AX960">
            <v>0</v>
          </cell>
        </row>
        <row r="961">
          <cell r="F961">
            <v>1248</v>
          </cell>
          <cell r="G961" t="str">
            <v>51010000196359</v>
          </cell>
          <cell r="H961" t="str">
            <v>Viện Nghiên cứu và Đào tạo Trực tuyến</v>
          </cell>
          <cell r="I961" t="str">
            <v>Khoa Đào tạo trực tuyến</v>
          </cell>
          <cell r="J961" t="str">
            <v>Nam</v>
          </cell>
          <cell r="K961">
            <v>1980</v>
          </cell>
          <cell r="L961">
            <v>29582</v>
          </cell>
          <cell r="M961">
            <v>42</v>
          </cell>
          <cell r="N961" t="str">
            <v>Kinh</v>
          </cell>
          <cell r="O961">
            <v>38018</v>
          </cell>
          <cell r="P961">
            <v>38924</v>
          </cell>
          <cell r="Q961" t="str">
            <v>Trường Đại học Vinh</v>
          </cell>
          <cell r="R961" t="str">
            <v>BC</v>
          </cell>
          <cell r="S961">
            <v>0</v>
          </cell>
          <cell r="T961">
            <v>0</v>
          </cell>
          <cell r="U961">
            <v>0</v>
          </cell>
          <cell r="V961" t="str">
            <v>V.07.01.02</v>
          </cell>
          <cell r="W961" t="str">
            <v>Giảng viên chính (hạng II)</v>
          </cell>
          <cell r="X961">
            <v>0</v>
          </cell>
          <cell r="Y961" t="str">
            <v>Phó Trưởng khoa</v>
          </cell>
          <cell r="Z961" t="str">
            <v>TL ĐBCL</v>
          </cell>
          <cell r="AA961">
            <v>5</v>
          </cell>
          <cell r="AB961">
            <v>0.4</v>
          </cell>
          <cell r="AC961">
            <v>4.4000000000000004</v>
          </cell>
          <cell r="AD961">
            <v>0</v>
          </cell>
          <cell r="AE961">
            <v>0</v>
          </cell>
          <cell r="AF961">
            <v>0</v>
          </cell>
          <cell r="AG961">
            <v>0</v>
          </cell>
          <cell r="AH961" t="e">
            <v>#VALUE!</v>
          </cell>
          <cell r="AI961">
            <v>0</v>
          </cell>
          <cell r="AJ961">
            <v>0</v>
          </cell>
          <cell r="AK961">
            <v>0</v>
          </cell>
          <cell r="AL961">
            <v>0</v>
          </cell>
          <cell r="AM961">
            <v>0</v>
          </cell>
          <cell r="AN961">
            <v>0</v>
          </cell>
          <cell r="AO961">
            <v>17</v>
          </cell>
          <cell r="AP961">
            <v>0</v>
          </cell>
          <cell r="AQ961">
            <v>0</v>
          </cell>
          <cell r="AR961">
            <v>0</v>
          </cell>
          <cell r="AS961">
            <v>0</v>
          </cell>
          <cell r="AT961">
            <v>0.81600000000000006</v>
          </cell>
          <cell r="AU961">
            <v>5.6160000000000005</v>
          </cell>
          <cell r="AV961">
            <v>25</v>
          </cell>
          <cell r="AW961">
            <v>0</v>
          </cell>
          <cell r="AX961">
            <v>0</v>
          </cell>
        </row>
        <row r="962">
          <cell r="F962">
            <v>1226</v>
          </cell>
          <cell r="G962" t="str">
            <v>51010000172517</v>
          </cell>
          <cell r="H962" t="str">
            <v>Viện Nghiên cứu và Đào tạo Trực tuyến</v>
          </cell>
          <cell r="I962" t="str">
            <v>Khoa Đào tạo trực tuyến</v>
          </cell>
          <cell r="J962" t="str">
            <v>Nữ</v>
          </cell>
          <cell r="K962">
            <v>1975</v>
          </cell>
          <cell r="L962">
            <v>27646</v>
          </cell>
          <cell r="M962">
            <v>47</v>
          </cell>
          <cell r="N962" t="str">
            <v>Kinh</v>
          </cell>
          <cell r="O962">
            <v>35643</v>
          </cell>
          <cell r="P962">
            <v>35643</v>
          </cell>
          <cell r="Q962" t="str">
            <v>Trường Đại học Sư phạm Vinh</v>
          </cell>
          <cell r="R962" t="str">
            <v>BC</v>
          </cell>
          <cell r="S962">
            <v>0</v>
          </cell>
          <cell r="T962">
            <v>0</v>
          </cell>
          <cell r="U962">
            <v>0</v>
          </cell>
          <cell r="V962" t="str">
            <v>V.07.01.01</v>
          </cell>
          <cell r="W962" t="str">
            <v>Giảng viên cao cấp (hạng I)</v>
          </cell>
          <cell r="X962">
            <v>0</v>
          </cell>
          <cell r="Y962" t="str">
            <v>Trưởng khoa</v>
          </cell>
          <cell r="Z962">
            <v>0</v>
          </cell>
          <cell r="AA962">
            <v>6</v>
          </cell>
          <cell r="AB962">
            <v>0.5</v>
          </cell>
          <cell r="AC962">
            <v>6.56</v>
          </cell>
          <cell r="AD962">
            <v>0</v>
          </cell>
          <cell r="AE962">
            <v>0</v>
          </cell>
          <cell r="AF962">
            <v>0</v>
          </cell>
          <cell r="AG962">
            <v>0</v>
          </cell>
          <cell r="AH962" t="e">
            <v>#VALUE!</v>
          </cell>
          <cell r="AI962">
            <v>0</v>
          </cell>
          <cell r="AJ962">
            <v>0</v>
          </cell>
          <cell r="AK962">
            <v>0</v>
          </cell>
          <cell r="AL962">
            <v>0</v>
          </cell>
          <cell r="AM962">
            <v>0</v>
          </cell>
          <cell r="AN962">
            <v>0</v>
          </cell>
          <cell r="AO962">
            <v>23</v>
          </cell>
          <cell r="AP962">
            <v>0</v>
          </cell>
          <cell r="AQ962">
            <v>0</v>
          </cell>
          <cell r="AR962">
            <v>0</v>
          </cell>
          <cell r="AS962">
            <v>0</v>
          </cell>
          <cell r="AT962">
            <v>1.6237999999999999</v>
          </cell>
          <cell r="AU962">
            <v>8.6837999999999997</v>
          </cell>
          <cell r="AV962">
            <v>40</v>
          </cell>
          <cell r="AW962">
            <v>0</v>
          </cell>
          <cell r="AX962">
            <v>0</v>
          </cell>
        </row>
        <row r="963">
          <cell r="F963">
            <v>2518</v>
          </cell>
          <cell r="G963" t="str">
            <v>51010002329513</v>
          </cell>
          <cell r="H963" t="str">
            <v>Viện Nghiên cứu và Đào tạo Trực tuyến</v>
          </cell>
          <cell r="I963" t="str">
            <v>Khoa Đào tạo trực tuyến</v>
          </cell>
          <cell r="J963" t="str">
            <v>Nữ</v>
          </cell>
          <cell r="K963">
            <v>1987</v>
          </cell>
          <cell r="L963">
            <v>32099</v>
          </cell>
          <cell r="M963">
            <v>35</v>
          </cell>
          <cell r="N963" t="str">
            <v>Kinh</v>
          </cell>
          <cell r="O963">
            <v>42948</v>
          </cell>
          <cell r="P963">
            <v>43966</v>
          </cell>
          <cell r="Q963" t="str">
            <v>Trường Đại học Vinh</v>
          </cell>
          <cell r="R963" t="str">
            <v>BC</v>
          </cell>
          <cell r="S963">
            <v>0</v>
          </cell>
          <cell r="T963">
            <v>0</v>
          </cell>
          <cell r="U963">
            <v>0</v>
          </cell>
          <cell r="V963" t="str">
            <v>13.096</v>
          </cell>
          <cell r="W963" t="str">
            <v>Kỹ thuật viên</v>
          </cell>
          <cell r="X963">
            <v>0</v>
          </cell>
          <cell r="Y963">
            <v>0</v>
          </cell>
          <cell r="Z963" t="str">
            <v>TV hỗ trợ ĐTTT</v>
          </cell>
          <cell r="AA963">
            <v>3.5</v>
          </cell>
          <cell r="AB963">
            <v>0</v>
          </cell>
          <cell r="AC963">
            <v>2.06</v>
          </cell>
          <cell r="AD963">
            <v>0</v>
          </cell>
          <cell r="AE963">
            <v>0</v>
          </cell>
          <cell r="AF963">
            <v>0</v>
          </cell>
          <cell r="AG963">
            <v>0</v>
          </cell>
          <cell r="AH963" t="e">
            <v>#VALUE!</v>
          </cell>
          <cell r="AI963">
            <v>0</v>
          </cell>
          <cell r="AJ963">
            <v>0</v>
          </cell>
          <cell r="AK963">
            <v>0</v>
          </cell>
          <cell r="AL963">
            <v>0</v>
          </cell>
          <cell r="AM963">
            <v>0</v>
          </cell>
          <cell r="AN963">
            <v>0</v>
          </cell>
          <cell r="AO963">
            <v>0</v>
          </cell>
          <cell r="AP963">
            <v>0</v>
          </cell>
          <cell r="AQ963">
            <v>0</v>
          </cell>
          <cell r="AR963">
            <v>0</v>
          </cell>
          <cell r="AS963">
            <v>0</v>
          </cell>
          <cell r="AT963">
            <v>0</v>
          </cell>
          <cell r="AU963">
            <v>2.06</v>
          </cell>
          <cell r="AV963">
            <v>20</v>
          </cell>
          <cell r="AW963">
            <v>0</v>
          </cell>
          <cell r="AX963">
            <v>0</v>
          </cell>
        </row>
        <row r="964">
          <cell r="F964">
            <v>1648</v>
          </cell>
          <cell r="G964" t="str">
            <v>51010000187317</v>
          </cell>
          <cell r="H964" t="str">
            <v>Viện Nghiên cứu và Đào tạo Trực tuyến</v>
          </cell>
          <cell r="I964" t="str">
            <v>Khoa Đào tạo trực tuyến</v>
          </cell>
          <cell r="J964" t="str">
            <v>Nữ</v>
          </cell>
          <cell r="K964">
            <v>1984</v>
          </cell>
          <cell r="L964">
            <v>30761</v>
          </cell>
          <cell r="M964">
            <v>38</v>
          </cell>
          <cell r="N964" t="str">
            <v>Kinh</v>
          </cell>
          <cell r="O964">
            <v>39860</v>
          </cell>
          <cell r="P964">
            <v>40360</v>
          </cell>
          <cell r="Q964" t="str">
            <v>Trường Đại học Vinh</v>
          </cell>
          <cell r="R964" t="str">
            <v>BC</v>
          </cell>
          <cell r="S964">
            <v>0</v>
          </cell>
          <cell r="T964">
            <v>0</v>
          </cell>
          <cell r="U964">
            <v>0</v>
          </cell>
          <cell r="V964" t="str">
            <v>01.003</v>
          </cell>
          <cell r="W964" t="str">
            <v>Chuyên viên</v>
          </cell>
          <cell r="X964">
            <v>0</v>
          </cell>
          <cell r="Y964">
            <v>0</v>
          </cell>
          <cell r="Z964" t="str">
            <v>TV hỗ trợ ĐTTT</v>
          </cell>
          <cell r="AA964">
            <v>4</v>
          </cell>
          <cell r="AB964">
            <v>0</v>
          </cell>
          <cell r="AC964">
            <v>3.66</v>
          </cell>
          <cell r="AD964">
            <v>0</v>
          </cell>
          <cell r="AE964">
            <v>0</v>
          </cell>
          <cell r="AF964">
            <v>0</v>
          </cell>
          <cell r="AG964">
            <v>0</v>
          </cell>
          <cell r="AH964" t="e">
            <v>#VALUE!</v>
          </cell>
          <cell r="AI964">
            <v>0</v>
          </cell>
          <cell r="AJ964">
            <v>0</v>
          </cell>
          <cell r="AK964">
            <v>0</v>
          </cell>
          <cell r="AL964">
            <v>0</v>
          </cell>
          <cell r="AM964">
            <v>0</v>
          </cell>
          <cell r="AN964">
            <v>0</v>
          </cell>
          <cell r="AO964">
            <v>0</v>
          </cell>
          <cell r="AP964">
            <v>0</v>
          </cell>
          <cell r="AQ964">
            <v>0</v>
          </cell>
          <cell r="AR964">
            <v>0</v>
          </cell>
          <cell r="AS964">
            <v>0</v>
          </cell>
          <cell r="AT964">
            <v>0</v>
          </cell>
          <cell r="AU964">
            <v>3.66</v>
          </cell>
          <cell r="AV964">
            <v>20</v>
          </cell>
          <cell r="AW964">
            <v>0</v>
          </cell>
          <cell r="AX964">
            <v>0</v>
          </cell>
        </row>
        <row r="965">
          <cell r="F965">
            <v>2046</v>
          </cell>
          <cell r="G965" t="str">
            <v>51010000369674</v>
          </cell>
          <cell r="H965" t="str">
            <v>Viện Nghiên cứu và Đào tạo Trực tuyến</v>
          </cell>
          <cell r="I965" t="str">
            <v>Khoa Đào tạo trực tuyến</v>
          </cell>
          <cell r="J965" t="str">
            <v>Nữ</v>
          </cell>
          <cell r="K965">
            <v>1985</v>
          </cell>
          <cell r="L965">
            <v>31409</v>
          </cell>
          <cell r="M965">
            <v>37</v>
          </cell>
          <cell r="N965" t="str">
            <v>Kinh</v>
          </cell>
          <cell r="O965">
            <v>41197</v>
          </cell>
          <cell r="P965">
            <v>43283</v>
          </cell>
          <cell r="Q965" t="str">
            <v>Trường Đại học Vinh</v>
          </cell>
          <cell r="R965" t="str">
            <v>BC</v>
          </cell>
          <cell r="S965">
            <v>0</v>
          </cell>
          <cell r="T965">
            <v>0</v>
          </cell>
          <cell r="U965">
            <v>0</v>
          </cell>
          <cell r="V965" t="str">
            <v>01.003</v>
          </cell>
          <cell r="W965" t="str">
            <v>Chuyên viên</v>
          </cell>
          <cell r="X965">
            <v>0</v>
          </cell>
          <cell r="Y965">
            <v>0</v>
          </cell>
          <cell r="Z965">
            <v>0</v>
          </cell>
          <cell r="AA965">
            <v>4</v>
          </cell>
          <cell r="AB965">
            <v>0</v>
          </cell>
          <cell r="AC965">
            <v>3</v>
          </cell>
          <cell r="AD965">
            <v>0</v>
          </cell>
          <cell r="AE965">
            <v>0</v>
          </cell>
          <cell r="AF965">
            <v>0</v>
          </cell>
          <cell r="AG965">
            <v>0</v>
          </cell>
          <cell r="AH965" t="e">
            <v>#VALUE!</v>
          </cell>
          <cell r="AI965">
            <v>0</v>
          </cell>
          <cell r="AJ965">
            <v>0</v>
          </cell>
          <cell r="AK965">
            <v>0</v>
          </cell>
          <cell r="AL965">
            <v>0</v>
          </cell>
          <cell r="AM965">
            <v>0</v>
          </cell>
          <cell r="AN965">
            <v>0</v>
          </cell>
          <cell r="AO965">
            <v>0</v>
          </cell>
          <cell r="AP965">
            <v>0</v>
          </cell>
          <cell r="AQ965">
            <v>0</v>
          </cell>
          <cell r="AR965">
            <v>0</v>
          </cell>
          <cell r="AS965">
            <v>0</v>
          </cell>
          <cell r="AT965">
            <v>0</v>
          </cell>
          <cell r="AU965">
            <v>3</v>
          </cell>
          <cell r="AV965">
            <v>20</v>
          </cell>
          <cell r="AW965">
            <v>0</v>
          </cell>
          <cell r="AX965">
            <v>0</v>
          </cell>
        </row>
        <row r="966">
          <cell r="F966">
            <v>1305</v>
          </cell>
          <cell r="G966" t="str">
            <v>51010000276349</v>
          </cell>
          <cell r="H966" t="str">
            <v>Viện Nghiên cứu và Đào tạo Trực tuyến</v>
          </cell>
          <cell r="I966" t="str">
            <v>Khoa Luật Kinh tế</v>
          </cell>
          <cell r="J966" t="str">
            <v>Nữ</v>
          </cell>
          <cell r="K966">
            <v>1977</v>
          </cell>
          <cell r="L966">
            <v>28442</v>
          </cell>
          <cell r="M966">
            <v>45</v>
          </cell>
          <cell r="N966" t="str">
            <v>Kinh</v>
          </cell>
          <cell r="O966">
            <v>38143</v>
          </cell>
          <cell r="P966">
            <v>38587</v>
          </cell>
          <cell r="Q966" t="str">
            <v>Trường Đại học Vinh</v>
          </cell>
          <cell r="R966" t="str">
            <v>BC</v>
          </cell>
          <cell r="S966">
            <v>0</v>
          </cell>
          <cell r="T966">
            <v>0</v>
          </cell>
          <cell r="U966">
            <v>0</v>
          </cell>
          <cell r="V966" t="str">
            <v>V.07.01.02</v>
          </cell>
          <cell r="W966" t="str">
            <v>Giảng viên chính (hạng II)</v>
          </cell>
          <cell r="X966" t="str">
            <v>Phó Viện trưởng Viện NCĐTTT</v>
          </cell>
          <cell r="Y966">
            <v>0</v>
          </cell>
          <cell r="Z966">
            <v>0</v>
          </cell>
          <cell r="AA966">
            <v>6.5</v>
          </cell>
          <cell r="AB966">
            <v>0.5</v>
          </cell>
          <cell r="AC966">
            <v>4.4000000000000004</v>
          </cell>
          <cell r="AD966">
            <v>0</v>
          </cell>
          <cell r="AE966">
            <v>0</v>
          </cell>
          <cell r="AF966">
            <v>0</v>
          </cell>
          <cell r="AG966">
            <v>0</v>
          </cell>
          <cell r="AH966" t="e">
            <v>#VALUE!</v>
          </cell>
          <cell r="AI966">
            <v>0</v>
          </cell>
          <cell r="AJ966">
            <v>0</v>
          </cell>
          <cell r="AK966">
            <v>0</v>
          </cell>
          <cell r="AL966">
            <v>0</v>
          </cell>
          <cell r="AM966">
            <v>0</v>
          </cell>
          <cell r="AN966">
            <v>0</v>
          </cell>
          <cell r="AO966">
            <v>12</v>
          </cell>
          <cell r="AP966">
            <v>0</v>
          </cell>
          <cell r="AQ966">
            <v>0</v>
          </cell>
          <cell r="AR966">
            <v>0</v>
          </cell>
          <cell r="AS966">
            <v>0</v>
          </cell>
          <cell r="AT966">
            <v>0.58800000000000008</v>
          </cell>
          <cell r="AU966">
            <v>5.4880000000000004</v>
          </cell>
          <cell r="AV966">
            <v>40</v>
          </cell>
          <cell r="AW966">
            <v>0</v>
          </cell>
          <cell r="AX966">
            <v>0</v>
          </cell>
        </row>
        <row r="967">
          <cell r="F967">
            <v>1466</v>
          </cell>
          <cell r="G967" t="str">
            <v>51010000226991</v>
          </cell>
          <cell r="H967" t="str">
            <v>Viện Nghiên cứu và Đào tạo Trực tuyến</v>
          </cell>
          <cell r="I967" t="str">
            <v>Khoa Sinh học</v>
          </cell>
          <cell r="J967" t="str">
            <v>Nam</v>
          </cell>
          <cell r="K967">
            <v>1977</v>
          </cell>
          <cell r="L967">
            <v>28441</v>
          </cell>
          <cell r="M967">
            <v>45</v>
          </cell>
          <cell r="N967" t="str">
            <v>Kinh</v>
          </cell>
          <cell r="O967">
            <v>37712</v>
          </cell>
          <cell r="P967">
            <v>38587</v>
          </cell>
          <cell r="Q967" t="str">
            <v>Trường Đại học Vinh</v>
          </cell>
          <cell r="R967" t="str">
            <v>BC</v>
          </cell>
          <cell r="S967">
            <v>0</v>
          </cell>
          <cell r="T967">
            <v>0</v>
          </cell>
          <cell r="U967">
            <v>0</v>
          </cell>
          <cell r="V967" t="str">
            <v>V.07.01.02</v>
          </cell>
          <cell r="W967" t="str">
            <v>Giảng viên chính (hạng II)</v>
          </cell>
          <cell r="X967" t="str">
            <v>Viện trưởng Viện NCĐTTT</v>
          </cell>
          <cell r="Y967">
            <v>0</v>
          </cell>
          <cell r="Z967" t="str">
            <v>Bí thư CB</v>
          </cell>
          <cell r="AA967">
            <v>7.5</v>
          </cell>
          <cell r="AB967">
            <v>0.6</v>
          </cell>
          <cell r="AC967">
            <v>4.74</v>
          </cell>
          <cell r="AD967">
            <v>0</v>
          </cell>
          <cell r="AE967">
            <v>0</v>
          </cell>
          <cell r="AF967">
            <v>0</v>
          </cell>
          <cell r="AG967">
            <v>0</v>
          </cell>
          <cell r="AH967" t="e">
            <v>#VALUE!</v>
          </cell>
          <cell r="AI967">
            <v>0</v>
          </cell>
          <cell r="AJ967">
            <v>0</v>
          </cell>
          <cell r="AK967">
            <v>0</v>
          </cell>
          <cell r="AL967">
            <v>0</v>
          </cell>
          <cell r="AM967">
            <v>0</v>
          </cell>
          <cell r="AN967">
            <v>0</v>
          </cell>
          <cell r="AO967">
            <v>13</v>
          </cell>
          <cell r="AP967">
            <v>14</v>
          </cell>
          <cell r="AQ967" t="str">
            <v>1678/QĐ-ĐHV</v>
          </cell>
          <cell r="AR967">
            <v>44652</v>
          </cell>
          <cell r="AS967">
            <v>44652</v>
          </cell>
          <cell r="AT967">
            <v>0.69420000000000004</v>
          </cell>
          <cell r="AU967">
            <v>6.0342000000000002</v>
          </cell>
          <cell r="AV967">
            <v>40</v>
          </cell>
          <cell r="AW967">
            <v>0</v>
          </cell>
          <cell r="AX967">
            <v>0</v>
          </cell>
        </row>
        <row r="968">
          <cell r="F968">
            <v>1945</v>
          </cell>
          <cell r="G968" t="str">
            <v>51010000197635</v>
          </cell>
          <cell r="H968" t="str">
            <v>Viện Nghiên cứu và Đào tạo Trực tuyến</v>
          </cell>
          <cell r="I968" t="str">
            <v>Trung tâm Công nghệ thông tin</v>
          </cell>
          <cell r="J968" t="str">
            <v>Nam</v>
          </cell>
          <cell r="K968">
            <v>1981</v>
          </cell>
          <cell r="L968">
            <v>29646</v>
          </cell>
          <cell r="M968">
            <v>41</v>
          </cell>
          <cell r="N968" t="str">
            <v>Kinh</v>
          </cell>
          <cell r="O968">
            <v>39248</v>
          </cell>
          <cell r="P968">
            <v>39995</v>
          </cell>
          <cell r="Q968" t="str">
            <v>Trường Đại học Vinh</v>
          </cell>
          <cell r="R968" t="str">
            <v>BC</v>
          </cell>
          <cell r="S968">
            <v>0</v>
          </cell>
          <cell r="T968">
            <v>0</v>
          </cell>
          <cell r="U968">
            <v>0</v>
          </cell>
          <cell r="V968" t="str">
            <v>13.096</v>
          </cell>
          <cell r="W968" t="str">
            <v>Kỹ thuật viên</v>
          </cell>
          <cell r="X968">
            <v>0</v>
          </cell>
          <cell r="Y968">
            <v>0</v>
          </cell>
          <cell r="Z968">
            <v>0</v>
          </cell>
          <cell r="AA968">
            <v>3.5</v>
          </cell>
          <cell r="AB968">
            <v>0</v>
          </cell>
          <cell r="AC968">
            <v>3.2600000000000007</v>
          </cell>
          <cell r="AD968">
            <v>0</v>
          </cell>
          <cell r="AE968">
            <v>0</v>
          </cell>
          <cell r="AF968">
            <v>0</v>
          </cell>
          <cell r="AG968">
            <v>0</v>
          </cell>
          <cell r="AH968" t="e">
            <v>#VALUE!</v>
          </cell>
          <cell r="AI968">
            <v>0</v>
          </cell>
          <cell r="AJ968">
            <v>0</v>
          </cell>
          <cell r="AK968">
            <v>0</v>
          </cell>
          <cell r="AL968">
            <v>0</v>
          </cell>
          <cell r="AM968">
            <v>0</v>
          </cell>
          <cell r="AN968">
            <v>0</v>
          </cell>
          <cell r="AO968">
            <v>0</v>
          </cell>
          <cell r="AP968">
            <v>0</v>
          </cell>
          <cell r="AQ968">
            <v>0</v>
          </cell>
          <cell r="AR968">
            <v>0</v>
          </cell>
          <cell r="AS968">
            <v>0</v>
          </cell>
          <cell r="AT968">
            <v>0</v>
          </cell>
          <cell r="AU968">
            <v>3.2600000000000007</v>
          </cell>
          <cell r="AV968">
            <v>20</v>
          </cell>
          <cell r="AW968">
            <v>0</v>
          </cell>
          <cell r="AX968">
            <v>0</v>
          </cell>
        </row>
        <row r="969">
          <cell r="F969">
            <v>2178</v>
          </cell>
          <cell r="G969" t="str">
            <v>51010000496943</v>
          </cell>
          <cell r="H969" t="str">
            <v>Viện Nghiên cứu và Đào tạo Trực tuyến</v>
          </cell>
          <cell r="I969" t="str">
            <v>Trung tâm Công nghệ thông tin</v>
          </cell>
          <cell r="J969" t="str">
            <v>Nam</v>
          </cell>
          <cell r="K969">
            <v>1979</v>
          </cell>
          <cell r="L969">
            <v>28960</v>
          </cell>
          <cell r="M969">
            <v>43</v>
          </cell>
          <cell r="N969" t="str">
            <v>Kinh</v>
          </cell>
          <cell r="O969">
            <v>41647</v>
          </cell>
          <cell r="P969">
            <v>43824</v>
          </cell>
          <cell r="Q969">
            <v>0</v>
          </cell>
          <cell r="R969" t="str">
            <v>BC</v>
          </cell>
          <cell r="S969">
            <v>0</v>
          </cell>
          <cell r="T969">
            <v>0</v>
          </cell>
          <cell r="U969">
            <v>0</v>
          </cell>
          <cell r="V969" t="str">
            <v>01.003</v>
          </cell>
          <cell r="W969" t="str">
            <v>Chuyên viên</v>
          </cell>
          <cell r="X969">
            <v>0</v>
          </cell>
          <cell r="Y969">
            <v>0</v>
          </cell>
          <cell r="Z969" t="str">
            <v>TV hỗ trợ ĐTTT</v>
          </cell>
          <cell r="AA969">
            <v>4</v>
          </cell>
          <cell r="AB969">
            <v>0</v>
          </cell>
          <cell r="AC969">
            <v>2.67</v>
          </cell>
          <cell r="AD969">
            <v>0</v>
          </cell>
          <cell r="AE969">
            <v>0</v>
          </cell>
          <cell r="AF969">
            <v>0</v>
          </cell>
          <cell r="AG969">
            <v>0</v>
          </cell>
          <cell r="AH969" t="e">
            <v>#VALUE!</v>
          </cell>
          <cell r="AI969">
            <v>0</v>
          </cell>
          <cell r="AJ969">
            <v>0</v>
          </cell>
          <cell r="AK969">
            <v>0</v>
          </cell>
          <cell r="AL969">
            <v>0</v>
          </cell>
          <cell r="AM969">
            <v>0</v>
          </cell>
          <cell r="AN969">
            <v>0</v>
          </cell>
          <cell r="AO969">
            <v>0</v>
          </cell>
          <cell r="AP969">
            <v>0</v>
          </cell>
          <cell r="AQ969">
            <v>0</v>
          </cell>
          <cell r="AR969">
            <v>0</v>
          </cell>
          <cell r="AS969">
            <v>0</v>
          </cell>
          <cell r="AT969">
            <v>0</v>
          </cell>
          <cell r="AU969">
            <v>2.67</v>
          </cell>
          <cell r="AV969">
            <v>20</v>
          </cell>
          <cell r="AW969">
            <v>0</v>
          </cell>
          <cell r="AX969">
            <v>0</v>
          </cell>
        </row>
        <row r="970">
          <cell r="F970">
            <v>1678</v>
          </cell>
          <cell r="G970" t="str">
            <v>51010000066957</v>
          </cell>
          <cell r="H970" t="str">
            <v>Viện Nghiên cứu và Đào tạo Trực tuyến</v>
          </cell>
          <cell r="I970" t="str">
            <v>Trung tâm Công nghệ thông tin</v>
          </cell>
          <cell r="J970" t="str">
            <v>Nam</v>
          </cell>
          <cell r="K970">
            <v>1978</v>
          </cell>
          <cell r="L970">
            <v>28798</v>
          </cell>
          <cell r="M970">
            <v>44</v>
          </cell>
          <cell r="N970" t="str">
            <v>Kinh</v>
          </cell>
          <cell r="O970">
            <v>38353</v>
          </cell>
          <cell r="P970">
            <v>38924</v>
          </cell>
          <cell r="Q970" t="str">
            <v>Trường Đại học Vinh</v>
          </cell>
          <cell r="R970" t="str">
            <v>BC</v>
          </cell>
          <cell r="S970">
            <v>0</v>
          </cell>
          <cell r="T970">
            <v>0</v>
          </cell>
          <cell r="U970">
            <v>0</v>
          </cell>
          <cell r="V970" t="str">
            <v>V.07.01.03</v>
          </cell>
          <cell r="W970" t="str">
            <v>Giảng viên (hạng III)</v>
          </cell>
          <cell r="X970">
            <v>0</v>
          </cell>
          <cell r="Y970" t="str">
            <v>Giám đốc TT</v>
          </cell>
          <cell r="Z970">
            <v>0</v>
          </cell>
          <cell r="AA970">
            <v>5.5</v>
          </cell>
          <cell r="AB970">
            <v>0.5</v>
          </cell>
          <cell r="AC970">
            <v>4.32</v>
          </cell>
          <cell r="AD970">
            <v>0</v>
          </cell>
          <cell r="AE970">
            <v>0</v>
          </cell>
          <cell r="AF970">
            <v>0</v>
          </cell>
          <cell r="AG970">
            <v>0</v>
          </cell>
          <cell r="AH970" t="e">
            <v>#VALUE!</v>
          </cell>
          <cell r="AI970">
            <v>0</v>
          </cell>
          <cell r="AJ970">
            <v>0</v>
          </cell>
          <cell r="AK970">
            <v>0</v>
          </cell>
          <cell r="AL970">
            <v>0</v>
          </cell>
          <cell r="AM970">
            <v>0</v>
          </cell>
          <cell r="AN970">
            <v>0</v>
          </cell>
          <cell r="AO970">
            <v>16</v>
          </cell>
          <cell r="AP970">
            <v>0</v>
          </cell>
          <cell r="AQ970">
            <v>0</v>
          </cell>
          <cell r="AR970">
            <v>0</v>
          </cell>
          <cell r="AS970">
            <v>0</v>
          </cell>
          <cell r="AT970">
            <v>0.7712</v>
          </cell>
          <cell r="AU970">
            <v>5.5912000000000006</v>
          </cell>
          <cell r="AV970">
            <v>40</v>
          </cell>
          <cell r="AW970">
            <v>0</v>
          </cell>
          <cell r="AX970">
            <v>0</v>
          </cell>
        </row>
        <row r="971">
          <cell r="F971">
            <v>2626</v>
          </cell>
          <cell r="G971" t="str">
            <v>51010000526840</v>
          </cell>
          <cell r="H971" t="str">
            <v>Viện Nghiên cứu và Đào tạo Trực tuyến</v>
          </cell>
          <cell r="I971" t="str">
            <v>Trung tâm Công nghệ thông tin</v>
          </cell>
          <cell r="J971" t="str">
            <v>Nam</v>
          </cell>
          <cell r="K971">
            <v>1978</v>
          </cell>
          <cell r="L971">
            <v>28545</v>
          </cell>
          <cell r="M971">
            <v>44</v>
          </cell>
          <cell r="N971" t="str">
            <v>Kinh</v>
          </cell>
          <cell r="O971">
            <v>43966</v>
          </cell>
          <cell r="P971">
            <v>43966</v>
          </cell>
          <cell r="Q971" t="str">
            <v>Trường Đại học Vinh</v>
          </cell>
          <cell r="R971" t="str">
            <v>BC</v>
          </cell>
          <cell r="S971">
            <v>0</v>
          </cell>
          <cell r="T971">
            <v>0</v>
          </cell>
          <cell r="U971">
            <v>0</v>
          </cell>
          <cell r="V971" t="str">
            <v>13.096</v>
          </cell>
          <cell r="W971" t="str">
            <v>Kỹ thuật viên</v>
          </cell>
          <cell r="X971">
            <v>0</v>
          </cell>
          <cell r="Y971">
            <v>0</v>
          </cell>
          <cell r="Z971">
            <v>0</v>
          </cell>
          <cell r="AA971">
            <v>3.5</v>
          </cell>
          <cell r="AB971">
            <v>0</v>
          </cell>
          <cell r="AC971">
            <v>3.46</v>
          </cell>
          <cell r="AD971">
            <v>0</v>
          </cell>
          <cell r="AE971">
            <v>0</v>
          </cell>
          <cell r="AF971">
            <v>0</v>
          </cell>
          <cell r="AG971">
            <v>0</v>
          </cell>
          <cell r="AH971" t="e">
            <v>#VALUE!</v>
          </cell>
          <cell r="AI971">
            <v>0</v>
          </cell>
          <cell r="AJ971">
            <v>0</v>
          </cell>
          <cell r="AK971">
            <v>0</v>
          </cell>
          <cell r="AL971">
            <v>0</v>
          </cell>
          <cell r="AM971">
            <v>0</v>
          </cell>
          <cell r="AN971">
            <v>0</v>
          </cell>
          <cell r="AO971">
            <v>0</v>
          </cell>
          <cell r="AP971">
            <v>0</v>
          </cell>
          <cell r="AQ971">
            <v>0</v>
          </cell>
          <cell r="AR971">
            <v>0</v>
          </cell>
          <cell r="AS971">
            <v>0</v>
          </cell>
          <cell r="AT971">
            <v>0</v>
          </cell>
          <cell r="AU971">
            <v>3.46</v>
          </cell>
          <cell r="AV971">
            <v>20</v>
          </cell>
          <cell r="AW971">
            <v>0</v>
          </cell>
          <cell r="AX971">
            <v>0</v>
          </cell>
        </row>
        <row r="972">
          <cell r="F972">
            <v>1887</v>
          </cell>
          <cell r="G972" t="str">
            <v>51010000190476</v>
          </cell>
          <cell r="H972" t="str">
            <v>Viện Nghiên cứu và Đào tạo Trực tuyến</v>
          </cell>
          <cell r="I972" t="str">
            <v>Trung tâm Công nghệ thông tin</v>
          </cell>
          <cell r="J972" t="str">
            <v>Nam</v>
          </cell>
          <cell r="K972">
            <v>1978</v>
          </cell>
          <cell r="L972">
            <v>28722</v>
          </cell>
          <cell r="M972">
            <v>44</v>
          </cell>
          <cell r="N972" t="str">
            <v>Kinh</v>
          </cell>
          <cell r="O972">
            <v>37956</v>
          </cell>
          <cell r="P972">
            <v>38587</v>
          </cell>
          <cell r="Q972" t="str">
            <v>Trường Đại học Vinh</v>
          </cell>
          <cell r="R972" t="str">
            <v>BC</v>
          </cell>
          <cell r="S972">
            <v>0</v>
          </cell>
          <cell r="T972">
            <v>0</v>
          </cell>
          <cell r="U972">
            <v>0</v>
          </cell>
          <cell r="V972" t="str">
            <v>01.002</v>
          </cell>
          <cell r="W972" t="str">
            <v>Chuyên viên chính</v>
          </cell>
          <cell r="X972">
            <v>0</v>
          </cell>
          <cell r="Y972" t="str">
            <v>Phó Giám đốc TT</v>
          </cell>
          <cell r="Z972">
            <v>0</v>
          </cell>
          <cell r="AA972">
            <v>5</v>
          </cell>
          <cell r="AB972">
            <v>0.4</v>
          </cell>
          <cell r="AC972">
            <v>4.4000000000000004</v>
          </cell>
          <cell r="AD972">
            <v>0</v>
          </cell>
          <cell r="AE972">
            <v>0</v>
          </cell>
          <cell r="AF972">
            <v>0</v>
          </cell>
          <cell r="AG972">
            <v>0</v>
          </cell>
          <cell r="AH972" t="e">
            <v>#VALUE!</v>
          </cell>
          <cell r="AI972">
            <v>0</v>
          </cell>
          <cell r="AJ972">
            <v>0</v>
          </cell>
          <cell r="AK972">
            <v>0</v>
          </cell>
          <cell r="AL972">
            <v>0</v>
          </cell>
          <cell r="AM972">
            <v>0</v>
          </cell>
          <cell r="AN972">
            <v>0</v>
          </cell>
          <cell r="AO972">
            <v>0</v>
          </cell>
          <cell r="AP972">
            <v>0</v>
          </cell>
          <cell r="AQ972">
            <v>0</v>
          </cell>
          <cell r="AR972">
            <v>0</v>
          </cell>
          <cell r="AS972">
            <v>0</v>
          </cell>
          <cell r="AT972">
            <v>0</v>
          </cell>
          <cell r="AU972">
            <v>4.8000000000000007</v>
          </cell>
          <cell r="AV972">
            <v>20</v>
          </cell>
          <cell r="AW972">
            <v>0</v>
          </cell>
          <cell r="AX972">
            <v>0</v>
          </cell>
        </row>
        <row r="973">
          <cell r="F973">
            <v>1679</v>
          </cell>
          <cell r="G973" t="str">
            <v>51010000190537</v>
          </cell>
          <cell r="H973" t="str">
            <v>Viện Nghiên cứu và Đào tạo Trực tuyến</v>
          </cell>
          <cell r="I973" t="str">
            <v>Trung tâm Công nghệ thông tin</v>
          </cell>
          <cell r="J973" t="str">
            <v>Nam</v>
          </cell>
          <cell r="K973">
            <v>1980</v>
          </cell>
          <cell r="L973">
            <v>29314</v>
          </cell>
          <cell r="M973">
            <v>42</v>
          </cell>
          <cell r="N973" t="str">
            <v>Kinh</v>
          </cell>
          <cell r="O973">
            <v>38322</v>
          </cell>
          <cell r="P973">
            <v>38924</v>
          </cell>
          <cell r="Q973" t="str">
            <v>Trường Đại học Vinh</v>
          </cell>
          <cell r="R973" t="str">
            <v>BC</v>
          </cell>
          <cell r="S973">
            <v>0</v>
          </cell>
          <cell r="T973">
            <v>0</v>
          </cell>
          <cell r="U973">
            <v>0</v>
          </cell>
          <cell r="V973" t="str">
            <v>01.003</v>
          </cell>
          <cell r="W973" t="str">
            <v>Chuyên viên</v>
          </cell>
          <cell r="X973">
            <v>0</v>
          </cell>
          <cell r="Y973" t="str">
            <v>Phó Giám đốc TT</v>
          </cell>
          <cell r="Z973">
            <v>0</v>
          </cell>
          <cell r="AA973">
            <v>5</v>
          </cell>
          <cell r="AB973">
            <v>0.4</v>
          </cell>
          <cell r="AC973">
            <v>3.99</v>
          </cell>
          <cell r="AD973">
            <v>0</v>
          </cell>
          <cell r="AE973">
            <v>0</v>
          </cell>
          <cell r="AF973">
            <v>0</v>
          </cell>
          <cell r="AG973">
            <v>0</v>
          </cell>
          <cell r="AH973" t="e">
            <v>#VALUE!</v>
          </cell>
          <cell r="AI973">
            <v>0</v>
          </cell>
          <cell r="AJ973">
            <v>0</v>
          </cell>
          <cell r="AK973">
            <v>0</v>
          </cell>
          <cell r="AL973">
            <v>0</v>
          </cell>
          <cell r="AM973">
            <v>0</v>
          </cell>
          <cell r="AN973">
            <v>0</v>
          </cell>
          <cell r="AO973">
            <v>0</v>
          </cell>
          <cell r="AP973">
            <v>0</v>
          </cell>
          <cell r="AQ973">
            <v>0</v>
          </cell>
          <cell r="AR973">
            <v>0</v>
          </cell>
          <cell r="AS973">
            <v>0</v>
          </cell>
          <cell r="AT973">
            <v>0</v>
          </cell>
          <cell r="AU973">
            <v>4.3900000000000006</v>
          </cell>
          <cell r="AV973">
            <v>20</v>
          </cell>
          <cell r="AW973">
            <v>0</v>
          </cell>
          <cell r="AX973">
            <v>0</v>
          </cell>
        </row>
        <row r="974">
          <cell r="F974">
            <v>1906</v>
          </cell>
          <cell r="G974" t="str">
            <v>51010000228863</v>
          </cell>
          <cell r="H974" t="str">
            <v>Viện Nghiên cứu và Đào tạo Trực tuyến</v>
          </cell>
          <cell r="I974" t="str">
            <v>Trung tâm Công nghệ thông tin</v>
          </cell>
          <cell r="J974" t="str">
            <v>Nam</v>
          </cell>
          <cell r="K974">
            <v>1987</v>
          </cell>
          <cell r="L974">
            <v>31846</v>
          </cell>
          <cell r="M974">
            <v>35</v>
          </cell>
          <cell r="N974" t="str">
            <v>Kinh</v>
          </cell>
          <cell r="O974">
            <v>40375</v>
          </cell>
          <cell r="P974">
            <v>40375</v>
          </cell>
          <cell r="Q974">
            <v>0</v>
          </cell>
          <cell r="R974" t="str">
            <v>BC</v>
          </cell>
          <cell r="S974">
            <v>0</v>
          </cell>
          <cell r="T974">
            <v>0</v>
          </cell>
          <cell r="U974">
            <v>0</v>
          </cell>
          <cell r="V974" t="str">
            <v>01.003</v>
          </cell>
          <cell r="W974" t="str">
            <v>Chuyên viên</v>
          </cell>
          <cell r="X974">
            <v>0</v>
          </cell>
          <cell r="Y974">
            <v>0</v>
          </cell>
          <cell r="Z974">
            <v>0</v>
          </cell>
          <cell r="AA974">
            <v>4</v>
          </cell>
          <cell r="AB974">
            <v>0</v>
          </cell>
          <cell r="AC974">
            <v>3.33</v>
          </cell>
          <cell r="AD974">
            <v>0</v>
          </cell>
          <cell r="AE974">
            <v>0</v>
          </cell>
          <cell r="AF974">
            <v>0</v>
          </cell>
          <cell r="AG974">
            <v>0</v>
          </cell>
          <cell r="AH974" t="e">
            <v>#VALUE!</v>
          </cell>
          <cell r="AI974">
            <v>0</v>
          </cell>
          <cell r="AJ974">
            <v>0</v>
          </cell>
          <cell r="AK974">
            <v>0</v>
          </cell>
          <cell r="AL974">
            <v>0</v>
          </cell>
          <cell r="AM974">
            <v>0</v>
          </cell>
          <cell r="AN974">
            <v>0</v>
          </cell>
          <cell r="AO974">
            <v>0</v>
          </cell>
          <cell r="AP974">
            <v>0</v>
          </cell>
          <cell r="AQ974">
            <v>0</v>
          </cell>
          <cell r="AR974">
            <v>0</v>
          </cell>
          <cell r="AS974">
            <v>0</v>
          </cell>
          <cell r="AT974">
            <v>0</v>
          </cell>
          <cell r="AU974">
            <v>3.33</v>
          </cell>
          <cell r="AV974">
            <v>20</v>
          </cell>
          <cell r="AW974">
            <v>0</v>
          </cell>
          <cell r="AX974">
            <v>0</v>
          </cell>
        </row>
        <row r="975">
          <cell r="F975">
            <v>1680</v>
          </cell>
          <cell r="G975" t="str">
            <v>51010000194876</v>
          </cell>
          <cell r="H975" t="str">
            <v>Viện Nghiên cứu và Đào tạo Trực tuyến</v>
          </cell>
          <cell r="I975" t="str">
            <v>Trung tâm Công nghệ thông tin</v>
          </cell>
          <cell r="J975" t="str">
            <v>Nam</v>
          </cell>
          <cell r="K975">
            <v>1980</v>
          </cell>
          <cell r="L975">
            <v>29350</v>
          </cell>
          <cell r="M975">
            <v>42</v>
          </cell>
          <cell r="N975" t="str">
            <v>Kinh</v>
          </cell>
          <cell r="O975">
            <v>38777</v>
          </cell>
          <cell r="P975">
            <v>40360</v>
          </cell>
          <cell r="Q975" t="str">
            <v>Trường Đại học Vinh</v>
          </cell>
          <cell r="R975" t="str">
            <v>BC</v>
          </cell>
          <cell r="S975">
            <v>0</v>
          </cell>
          <cell r="T975">
            <v>0</v>
          </cell>
          <cell r="U975">
            <v>0</v>
          </cell>
          <cell r="V975" t="str">
            <v>13.095</v>
          </cell>
          <cell r="W975" t="str">
            <v>Kỹ sư</v>
          </cell>
          <cell r="X975">
            <v>0</v>
          </cell>
          <cell r="Y975">
            <v>0</v>
          </cell>
          <cell r="Z975">
            <v>0</v>
          </cell>
          <cell r="AA975">
            <v>4</v>
          </cell>
          <cell r="AB975">
            <v>0</v>
          </cell>
          <cell r="AC975">
            <v>3.66</v>
          </cell>
          <cell r="AD975">
            <v>0</v>
          </cell>
          <cell r="AE975">
            <v>0</v>
          </cell>
          <cell r="AF975">
            <v>0</v>
          </cell>
          <cell r="AG975">
            <v>0</v>
          </cell>
          <cell r="AH975" t="e">
            <v>#VALUE!</v>
          </cell>
          <cell r="AI975">
            <v>0</v>
          </cell>
          <cell r="AJ975">
            <v>0</v>
          </cell>
          <cell r="AK975">
            <v>0</v>
          </cell>
          <cell r="AL975">
            <v>0</v>
          </cell>
          <cell r="AM975">
            <v>0</v>
          </cell>
          <cell r="AN975">
            <v>0</v>
          </cell>
          <cell r="AO975">
            <v>0</v>
          </cell>
          <cell r="AP975">
            <v>0</v>
          </cell>
          <cell r="AQ975">
            <v>0</v>
          </cell>
          <cell r="AR975">
            <v>0</v>
          </cell>
          <cell r="AS975">
            <v>0</v>
          </cell>
          <cell r="AT975">
            <v>0</v>
          </cell>
          <cell r="AU975">
            <v>3.66</v>
          </cell>
          <cell r="AV975">
            <v>20</v>
          </cell>
          <cell r="AW975">
            <v>0</v>
          </cell>
          <cell r="AX975">
            <v>0</v>
          </cell>
        </row>
        <row r="976">
          <cell r="F976">
            <v>1067</v>
          </cell>
          <cell r="G976" t="str">
            <v>51010000190005</v>
          </cell>
          <cell r="H976" t="str">
            <v>Viện Nghiên cứu và Đào tạo Trực tuyến</v>
          </cell>
          <cell r="I976" t="str">
            <v>Trung tâm Nghiên cứu và Chuyển giao công nghệ giáo dục số</v>
          </cell>
          <cell r="J976" t="str">
            <v>Nam</v>
          </cell>
          <cell r="K976">
            <v>1978</v>
          </cell>
          <cell r="L976">
            <v>28711</v>
          </cell>
          <cell r="M976">
            <v>44</v>
          </cell>
          <cell r="N976" t="str">
            <v>Kinh</v>
          </cell>
          <cell r="O976">
            <v>36861</v>
          </cell>
          <cell r="P976" t="str">
            <v xml:space="preserve">  -   -</v>
          </cell>
          <cell r="Q976" t="str">
            <v>Trường Đại học Vinh</v>
          </cell>
          <cell r="R976" t="str">
            <v>BC</v>
          </cell>
          <cell r="S976">
            <v>0</v>
          </cell>
          <cell r="T976">
            <v>0</v>
          </cell>
          <cell r="U976">
            <v>0</v>
          </cell>
          <cell r="V976" t="str">
            <v>V.07.01.02</v>
          </cell>
          <cell r="W976" t="str">
            <v>Giảng viên chính (hạng II)</v>
          </cell>
          <cell r="X976">
            <v>0</v>
          </cell>
          <cell r="Y976" t="str">
            <v>Phó Giám đốc TT</v>
          </cell>
          <cell r="Z976">
            <v>0</v>
          </cell>
          <cell r="AA976">
            <v>5</v>
          </cell>
          <cell r="AB976">
            <v>0.4</v>
          </cell>
          <cell r="AC976">
            <v>4.4000000000000004</v>
          </cell>
          <cell r="AD976">
            <v>0</v>
          </cell>
          <cell r="AE976">
            <v>0</v>
          </cell>
          <cell r="AF976">
            <v>0</v>
          </cell>
          <cell r="AG976">
            <v>0</v>
          </cell>
          <cell r="AH976" t="e">
            <v>#VALUE!</v>
          </cell>
          <cell r="AI976">
            <v>0</v>
          </cell>
          <cell r="AJ976">
            <v>0</v>
          </cell>
          <cell r="AK976">
            <v>0</v>
          </cell>
          <cell r="AL976">
            <v>0</v>
          </cell>
          <cell r="AM976">
            <v>0</v>
          </cell>
          <cell r="AN976">
            <v>0</v>
          </cell>
          <cell r="AO976">
            <v>17</v>
          </cell>
          <cell r="AP976">
            <v>0</v>
          </cell>
          <cell r="AQ976">
            <v>0</v>
          </cell>
          <cell r="AR976">
            <v>0</v>
          </cell>
          <cell r="AS976">
            <v>0</v>
          </cell>
          <cell r="AT976">
            <v>0.81600000000000006</v>
          </cell>
          <cell r="AU976">
            <v>5.6160000000000005</v>
          </cell>
          <cell r="AV976">
            <v>40</v>
          </cell>
          <cell r="AW976">
            <v>0</v>
          </cell>
          <cell r="AX976">
            <v>0</v>
          </cell>
        </row>
        <row r="977">
          <cell r="F977">
            <v>1092</v>
          </cell>
          <cell r="G977" t="str">
            <v>51010000290738</v>
          </cell>
          <cell r="H977" t="str">
            <v>Viện Nghiên cứu và Đào tạo Trực tuyến</v>
          </cell>
          <cell r="I977" t="str">
            <v>Trung tâm Nghiên cứu và Chuyển giao công nghệ giáo dục số</v>
          </cell>
          <cell r="J977" t="str">
            <v>Nam</v>
          </cell>
          <cell r="K977">
            <v>1986</v>
          </cell>
          <cell r="L977">
            <v>31474</v>
          </cell>
          <cell r="M977">
            <v>36</v>
          </cell>
          <cell r="N977" t="str">
            <v>Kinh</v>
          </cell>
          <cell r="O977">
            <v>40817</v>
          </cell>
          <cell r="P977">
            <v>40817</v>
          </cell>
          <cell r="Q977">
            <v>0</v>
          </cell>
          <cell r="R977" t="str">
            <v>BC</v>
          </cell>
          <cell r="S977">
            <v>0</v>
          </cell>
          <cell r="T977">
            <v>0</v>
          </cell>
          <cell r="U977">
            <v>0</v>
          </cell>
          <cell r="V977" t="str">
            <v>V.07.01.03</v>
          </cell>
          <cell r="W977" t="str">
            <v>Giảng viên (hạng III)</v>
          </cell>
          <cell r="X977">
            <v>0</v>
          </cell>
          <cell r="Y977">
            <v>0</v>
          </cell>
          <cell r="Z977">
            <v>0</v>
          </cell>
          <cell r="AA977">
            <v>4</v>
          </cell>
          <cell r="AB977">
            <v>0</v>
          </cell>
          <cell r="AC977">
            <v>3.33</v>
          </cell>
          <cell r="AD977">
            <v>0</v>
          </cell>
          <cell r="AE977">
            <v>0</v>
          </cell>
          <cell r="AF977">
            <v>0</v>
          </cell>
          <cell r="AG977">
            <v>0</v>
          </cell>
          <cell r="AH977" t="e">
            <v>#VALUE!</v>
          </cell>
          <cell r="AI977">
            <v>0</v>
          </cell>
          <cell r="AJ977">
            <v>0</v>
          </cell>
          <cell r="AK977">
            <v>0</v>
          </cell>
          <cell r="AL977">
            <v>0</v>
          </cell>
          <cell r="AM977">
            <v>0</v>
          </cell>
          <cell r="AN977">
            <v>0</v>
          </cell>
          <cell r="AO977">
            <v>9</v>
          </cell>
          <cell r="AP977">
            <v>0</v>
          </cell>
          <cell r="AQ977">
            <v>0</v>
          </cell>
          <cell r="AR977">
            <v>0</v>
          </cell>
          <cell r="AS977">
            <v>0</v>
          </cell>
          <cell r="AT977">
            <v>0.29969999999999997</v>
          </cell>
          <cell r="AU977">
            <v>3.6297000000000001</v>
          </cell>
          <cell r="AV977">
            <v>25</v>
          </cell>
          <cell r="AW977">
            <v>0</v>
          </cell>
          <cell r="AX977">
            <v>0</v>
          </cell>
        </row>
        <row r="978">
          <cell r="F978">
            <v>1844</v>
          </cell>
          <cell r="G978" t="str">
            <v>51010000283826</v>
          </cell>
          <cell r="H978" t="str">
            <v>Viện Nghiên cứu và Đào tạo Trực tuyến</v>
          </cell>
          <cell r="I978" t="str">
            <v>Trung tâm Nghiên cứu và Chuyển giao công nghệ giáo dục số</v>
          </cell>
          <cell r="J978" t="str">
            <v>Nữ</v>
          </cell>
          <cell r="K978">
            <v>1988</v>
          </cell>
          <cell r="L978">
            <v>32417</v>
          </cell>
          <cell r="M978">
            <v>34</v>
          </cell>
          <cell r="N978" t="str">
            <v>Kinh</v>
          </cell>
          <cell r="O978">
            <v>40756</v>
          </cell>
          <cell r="P978">
            <v>40756</v>
          </cell>
          <cell r="Q978">
            <v>0</v>
          </cell>
          <cell r="R978" t="str">
            <v>BC</v>
          </cell>
          <cell r="S978">
            <v>0</v>
          </cell>
          <cell r="T978">
            <v>0</v>
          </cell>
          <cell r="U978">
            <v>0</v>
          </cell>
          <cell r="V978" t="str">
            <v>01.003</v>
          </cell>
          <cell r="W978" t="str">
            <v>Chuyên viên</v>
          </cell>
          <cell r="X978">
            <v>0</v>
          </cell>
          <cell r="Y978">
            <v>0</v>
          </cell>
          <cell r="Z978">
            <v>0</v>
          </cell>
          <cell r="AA978">
            <v>4</v>
          </cell>
          <cell r="AB978">
            <v>0</v>
          </cell>
          <cell r="AC978">
            <v>3.33</v>
          </cell>
          <cell r="AD978">
            <v>0</v>
          </cell>
          <cell r="AE978">
            <v>0</v>
          </cell>
          <cell r="AF978">
            <v>0</v>
          </cell>
          <cell r="AG978">
            <v>0</v>
          </cell>
          <cell r="AH978" t="e">
            <v>#VALUE!</v>
          </cell>
          <cell r="AI978">
            <v>0</v>
          </cell>
          <cell r="AJ978">
            <v>0</v>
          </cell>
          <cell r="AK978">
            <v>0</v>
          </cell>
          <cell r="AL978">
            <v>0</v>
          </cell>
          <cell r="AM978">
            <v>0</v>
          </cell>
          <cell r="AN978">
            <v>0</v>
          </cell>
          <cell r="AO978">
            <v>0</v>
          </cell>
          <cell r="AP978">
            <v>0</v>
          </cell>
          <cell r="AQ978">
            <v>0</v>
          </cell>
          <cell r="AR978">
            <v>0</v>
          </cell>
          <cell r="AS978">
            <v>0</v>
          </cell>
          <cell r="AT978">
            <v>0</v>
          </cell>
          <cell r="AU978">
            <v>3.33</v>
          </cell>
          <cell r="AV978">
            <v>20</v>
          </cell>
          <cell r="AW978">
            <v>0</v>
          </cell>
          <cell r="AX978">
            <v>0</v>
          </cell>
        </row>
        <row r="979">
          <cell r="F979">
            <v>1360</v>
          </cell>
          <cell r="G979" t="str">
            <v>51010000276358</v>
          </cell>
          <cell r="H979" t="str">
            <v>Viện Nghiên cứu và Đào tạo Trực tuyến</v>
          </cell>
          <cell r="I979" t="str">
            <v>Trung tâm Nghiên cứu và Chuyển giao công nghệ giáo dục số</v>
          </cell>
          <cell r="J979" t="str">
            <v>Nam</v>
          </cell>
          <cell r="K979">
            <v>1980</v>
          </cell>
          <cell r="L979">
            <v>29254</v>
          </cell>
          <cell r="M979">
            <v>42</v>
          </cell>
          <cell r="N979" t="str">
            <v>Kinh</v>
          </cell>
          <cell r="O979">
            <v>37879</v>
          </cell>
          <cell r="P979">
            <v>39692</v>
          </cell>
          <cell r="Q979" t="str">
            <v>Trường Đại học Vinh</v>
          </cell>
          <cell r="R979" t="str">
            <v>BC</v>
          </cell>
          <cell r="S979">
            <v>0</v>
          </cell>
          <cell r="T979">
            <v>0</v>
          </cell>
          <cell r="U979">
            <v>0</v>
          </cell>
          <cell r="V979" t="str">
            <v>V.07.01.03</v>
          </cell>
          <cell r="W979" t="str">
            <v>Giảng viên (hạng III)</v>
          </cell>
          <cell r="X979">
            <v>0</v>
          </cell>
          <cell r="Y979">
            <v>0</v>
          </cell>
          <cell r="Z979" t="str">
            <v>Chủ tịch CĐ Viện NCĐTT</v>
          </cell>
          <cell r="AA979">
            <v>5.5</v>
          </cell>
          <cell r="AB979">
            <v>0</v>
          </cell>
          <cell r="AC979">
            <v>3.99</v>
          </cell>
          <cell r="AD979">
            <v>0</v>
          </cell>
          <cell r="AE979">
            <v>0</v>
          </cell>
          <cell r="AF979">
            <v>0</v>
          </cell>
          <cell r="AG979">
            <v>0</v>
          </cell>
          <cell r="AH979" t="e">
            <v>#VALUE!</v>
          </cell>
          <cell r="AI979">
            <v>0</v>
          </cell>
          <cell r="AJ979">
            <v>0</v>
          </cell>
          <cell r="AK979">
            <v>0</v>
          </cell>
          <cell r="AL979">
            <v>0</v>
          </cell>
          <cell r="AM979">
            <v>0</v>
          </cell>
          <cell r="AN979">
            <v>0</v>
          </cell>
          <cell r="AO979">
            <v>8</v>
          </cell>
          <cell r="AP979">
            <v>0</v>
          </cell>
          <cell r="AQ979">
            <v>0</v>
          </cell>
          <cell r="AR979">
            <v>0</v>
          </cell>
          <cell r="AS979">
            <v>0</v>
          </cell>
          <cell r="AT979">
            <v>0.31920000000000004</v>
          </cell>
          <cell r="AU979">
            <v>4.3092000000000006</v>
          </cell>
          <cell r="AV979">
            <v>25</v>
          </cell>
          <cell r="AW979">
            <v>0</v>
          </cell>
          <cell r="AX979">
            <v>0</v>
          </cell>
        </row>
        <row r="980">
          <cell r="F980">
            <v>1084</v>
          </cell>
          <cell r="G980" t="str">
            <v>51010000290561</v>
          </cell>
          <cell r="H980" t="str">
            <v>Viện Nghiên cứu và Đào tạo Trực tuyến</v>
          </cell>
          <cell r="I980" t="str">
            <v>Trung tâm Nghiên cứu và Chuyển giao công nghệ giáo dục số</v>
          </cell>
          <cell r="J980" t="str">
            <v>Nam</v>
          </cell>
          <cell r="K980">
            <v>1985</v>
          </cell>
          <cell r="L980">
            <v>31233</v>
          </cell>
          <cell r="M980">
            <v>37</v>
          </cell>
          <cell r="N980" t="str">
            <v>Kinh</v>
          </cell>
          <cell r="O980">
            <v>40817</v>
          </cell>
          <cell r="P980">
            <v>43966</v>
          </cell>
          <cell r="Q980" t="str">
            <v>Trường Đại học Vinh</v>
          </cell>
          <cell r="R980" t="str">
            <v>BC</v>
          </cell>
          <cell r="S980">
            <v>0</v>
          </cell>
          <cell r="T980">
            <v>0</v>
          </cell>
          <cell r="U980">
            <v>0</v>
          </cell>
          <cell r="V980" t="str">
            <v>V.07.01.03</v>
          </cell>
          <cell r="W980" t="str">
            <v>Giảng viên (hạng III)</v>
          </cell>
          <cell r="X980">
            <v>0</v>
          </cell>
          <cell r="Y980">
            <v>0</v>
          </cell>
          <cell r="Z980">
            <v>0</v>
          </cell>
          <cell r="AA980">
            <v>4</v>
          </cell>
          <cell r="AB980">
            <v>0</v>
          </cell>
          <cell r="AC980">
            <v>3.33</v>
          </cell>
          <cell r="AD980">
            <v>0</v>
          </cell>
          <cell r="AE980">
            <v>0</v>
          </cell>
          <cell r="AF980">
            <v>0</v>
          </cell>
          <cell r="AG980">
            <v>0</v>
          </cell>
          <cell r="AH980" t="e">
            <v>#VALUE!</v>
          </cell>
          <cell r="AI980">
            <v>0</v>
          </cell>
          <cell r="AJ980">
            <v>0</v>
          </cell>
          <cell r="AK980">
            <v>0</v>
          </cell>
          <cell r="AL980">
            <v>0</v>
          </cell>
          <cell r="AM980">
            <v>0</v>
          </cell>
          <cell r="AN980">
            <v>0</v>
          </cell>
          <cell r="AO980">
            <v>9</v>
          </cell>
          <cell r="AP980">
            <v>0</v>
          </cell>
          <cell r="AQ980">
            <v>0</v>
          </cell>
          <cell r="AR980">
            <v>0</v>
          </cell>
          <cell r="AS980">
            <v>0</v>
          </cell>
          <cell r="AT980">
            <v>0.29969999999999997</v>
          </cell>
          <cell r="AU980">
            <v>3.6297000000000001</v>
          </cell>
          <cell r="AV980">
            <v>25</v>
          </cell>
          <cell r="AW980">
            <v>0</v>
          </cell>
          <cell r="AX980">
            <v>0</v>
          </cell>
        </row>
        <row r="981">
          <cell r="F981">
            <v>1355</v>
          </cell>
          <cell r="G981" t="str">
            <v>51010000196128</v>
          </cell>
          <cell r="H981" t="str">
            <v>Viện Nghiên cứu và Đào tạo Trực tuyến</v>
          </cell>
          <cell r="I981" t="str">
            <v>Trung tâm Nghiên cứu và Chuyển giao công nghệ giáo dục số</v>
          </cell>
          <cell r="J981" t="str">
            <v>Nam</v>
          </cell>
          <cell r="K981">
            <v>1974</v>
          </cell>
          <cell r="L981">
            <v>27323</v>
          </cell>
          <cell r="M981">
            <v>48</v>
          </cell>
          <cell r="N981" t="str">
            <v>Kinh</v>
          </cell>
          <cell r="O981">
            <v>36045</v>
          </cell>
          <cell r="P981">
            <v>35309</v>
          </cell>
          <cell r="Q981" t="str">
            <v>Trường Đại học Sư phạm Vinh</v>
          </cell>
          <cell r="R981" t="str">
            <v>BC</v>
          </cell>
          <cell r="S981">
            <v>0</v>
          </cell>
          <cell r="T981">
            <v>0</v>
          </cell>
          <cell r="U981">
            <v>0</v>
          </cell>
          <cell r="V981" t="str">
            <v>V.07.01.02</v>
          </cell>
          <cell r="W981" t="str">
            <v>Giảng viên chính (hạng II)</v>
          </cell>
          <cell r="X981">
            <v>0</v>
          </cell>
          <cell r="Y981" t="str">
            <v>Giám đốc TT</v>
          </cell>
          <cell r="Z981">
            <v>0</v>
          </cell>
          <cell r="AA981">
            <v>5.5</v>
          </cell>
          <cell r="AB981">
            <v>0.5</v>
          </cell>
          <cell r="AC981">
            <v>5.08</v>
          </cell>
          <cell r="AD981">
            <v>0</v>
          </cell>
          <cell r="AE981">
            <v>0</v>
          </cell>
          <cell r="AF981">
            <v>0</v>
          </cell>
          <cell r="AG981">
            <v>0</v>
          </cell>
          <cell r="AH981" t="e">
            <v>#VALUE!</v>
          </cell>
          <cell r="AI981">
            <v>0</v>
          </cell>
          <cell r="AJ981">
            <v>0</v>
          </cell>
          <cell r="AK981">
            <v>0</v>
          </cell>
          <cell r="AL981">
            <v>0</v>
          </cell>
          <cell r="AM981">
            <v>0</v>
          </cell>
          <cell r="AN981">
            <v>0</v>
          </cell>
          <cell r="AO981">
            <v>14</v>
          </cell>
          <cell r="AP981">
            <v>15</v>
          </cell>
          <cell r="AQ981" t="str">
            <v>1678/QĐ-ĐHV</v>
          </cell>
          <cell r="AR981">
            <v>44713</v>
          </cell>
          <cell r="AS981">
            <v>44713</v>
          </cell>
          <cell r="AT981">
            <v>0.78120000000000001</v>
          </cell>
          <cell r="AU981">
            <v>6.3612000000000002</v>
          </cell>
          <cell r="AV981">
            <v>25</v>
          </cell>
          <cell r="AW981">
            <v>0</v>
          </cell>
          <cell r="AX981">
            <v>0</v>
          </cell>
        </row>
        <row r="982">
          <cell r="F982">
            <v>1879</v>
          </cell>
          <cell r="G982" t="str">
            <v>51010000190546</v>
          </cell>
          <cell r="H982" t="str">
            <v>Viện Nghiên cứu và Đào tạo Trực tuyến</v>
          </cell>
          <cell r="I982" t="str">
            <v>Trung tâm Nghiên cứu và Chuyển giao công nghệ giáo dục số</v>
          </cell>
          <cell r="J982" t="str">
            <v>Nam</v>
          </cell>
          <cell r="K982">
            <v>1975</v>
          </cell>
          <cell r="L982">
            <v>27461</v>
          </cell>
          <cell r="M982">
            <v>47</v>
          </cell>
          <cell r="N982" t="str">
            <v>Kinh</v>
          </cell>
          <cell r="O982">
            <v>36687</v>
          </cell>
          <cell r="P982">
            <v>38587</v>
          </cell>
          <cell r="Q982" t="str">
            <v>Trường Đại học Sư phạm Vinh</v>
          </cell>
          <cell r="R982" t="str">
            <v>BC</v>
          </cell>
          <cell r="S982">
            <v>0</v>
          </cell>
          <cell r="T982">
            <v>0</v>
          </cell>
          <cell r="U982">
            <v>0</v>
          </cell>
          <cell r="V982" t="str">
            <v>01.003</v>
          </cell>
          <cell r="W982" t="str">
            <v>Chuyên viên</v>
          </cell>
          <cell r="X982">
            <v>0</v>
          </cell>
          <cell r="Y982">
            <v>0</v>
          </cell>
          <cell r="Z982" t="str">
            <v>TV hỗ trợ ĐTTT</v>
          </cell>
          <cell r="AA982">
            <v>4</v>
          </cell>
          <cell r="AB982">
            <v>0</v>
          </cell>
          <cell r="AC982">
            <v>4.32</v>
          </cell>
          <cell r="AD982">
            <v>4.6500000000000004</v>
          </cell>
          <cell r="AE982" t="str">
            <v>1679/QĐ-ĐHV</v>
          </cell>
          <cell r="AF982">
            <v>44713</v>
          </cell>
          <cell r="AG982">
            <v>44713</v>
          </cell>
          <cell r="AH982" t="e">
            <v>#VALUE!</v>
          </cell>
          <cell r="AI982">
            <v>0</v>
          </cell>
          <cell r="AJ982">
            <v>0</v>
          </cell>
          <cell r="AK982">
            <v>0</v>
          </cell>
          <cell r="AL982">
            <v>0</v>
          </cell>
          <cell r="AM982">
            <v>0</v>
          </cell>
          <cell r="AN982">
            <v>0</v>
          </cell>
          <cell r="AO982">
            <v>0</v>
          </cell>
          <cell r="AP982">
            <v>0</v>
          </cell>
          <cell r="AQ982">
            <v>0</v>
          </cell>
          <cell r="AR982">
            <v>0</v>
          </cell>
          <cell r="AS982">
            <v>0</v>
          </cell>
          <cell r="AT982">
            <v>0</v>
          </cell>
          <cell r="AU982">
            <v>4.32</v>
          </cell>
          <cell r="AV982">
            <v>20</v>
          </cell>
          <cell r="AW982">
            <v>0</v>
          </cell>
          <cell r="AX982">
            <v>0</v>
          </cell>
        </row>
        <row r="983">
          <cell r="F983">
            <v>1076</v>
          </cell>
          <cell r="G983" t="str">
            <v>51010000392449</v>
          </cell>
          <cell r="H983" t="str">
            <v>Viện Nghiên cứu và Đào tạo Trực tuyến</v>
          </cell>
          <cell r="I983" t="str">
            <v>Trung tâm Nghiên cứu và Chuyển giao công nghệ giáo dục số</v>
          </cell>
          <cell r="J983" t="str">
            <v>Nam</v>
          </cell>
          <cell r="K983">
            <v>1981</v>
          </cell>
          <cell r="L983">
            <v>29924</v>
          </cell>
          <cell r="M983">
            <v>41</v>
          </cell>
          <cell r="N983" t="str">
            <v>Kinh</v>
          </cell>
          <cell r="O983">
            <v>37956</v>
          </cell>
          <cell r="P983">
            <v>39448</v>
          </cell>
          <cell r="Q983" t="str">
            <v>Trường Đại học Vinh</v>
          </cell>
          <cell r="R983" t="str">
            <v>BC</v>
          </cell>
          <cell r="S983">
            <v>0</v>
          </cell>
          <cell r="T983">
            <v>0</v>
          </cell>
          <cell r="U983">
            <v>0</v>
          </cell>
          <cell r="V983" t="str">
            <v>V.07.01.02</v>
          </cell>
          <cell r="W983" t="str">
            <v>Giảng viên chính (hạng II)</v>
          </cell>
          <cell r="X983">
            <v>0</v>
          </cell>
          <cell r="Y983" t="str">
            <v>Phó Giám đốc TT</v>
          </cell>
          <cell r="Z983">
            <v>0</v>
          </cell>
          <cell r="AA983">
            <v>5</v>
          </cell>
          <cell r="AB983">
            <v>0.4</v>
          </cell>
          <cell r="AC983">
            <v>4.4000000000000004</v>
          </cell>
          <cell r="AD983">
            <v>0</v>
          </cell>
          <cell r="AE983">
            <v>0</v>
          </cell>
          <cell r="AF983">
            <v>0</v>
          </cell>
          <cell r="AG983">
            <v>0</v>
          </cell>
          <cell r="AH983" t="e">
            <v>#VALUE!</v>
          </cell>
          <cell r="AI983">
            <v>0</v>
          </cell>
          <cell r="AJ983">
            <v>0</v>
          </cell>
          <cell r="AK983">
            <v>0</v>
          </cell>
          <cell r="AL983">
            <v>0</v>
          </cell>
          <cell r="AM983">
            <v>0</v>
          </cell>
          <cell r="AN983">
            <v>0</v>
          </cell>
          <cell r="AO983">
            <v>11</v>
          </cell>
          <cell r="AP983">
            <v>12</v>
          </cell>
          <cell r="AQ983" t="str">
            <v>1678/QĐ-ĐHV</v>
          </cell>
          <cell r="AR983">
            <v>44713</v>
          </cell>
          <cell r="AS983">
            <v>44713</v>
          </cell>
          <cell r="AT983">
            <v>0.52800000000000014</v>
          </cell>
          <cell r="AU983">
            <v>5.3280000000000012</v>
          </cell>
          <cell r="AV983">
            <v>40</v>
          </cell>
          <cell r="AW983">
            <v>0</v>
          </cell>
          <cell r="AX983">
            <v>0</v>
          </cell>
        </row>
        <row r="984">
          <cell r="F984">
            <v>2474</v>
          </cell>
          <cell r="G984" t="str">
            <v>51010000858738</v>
          </cell>
          <cell r="H984" t="str">
            <v>Viện Nghiên cứu và Đào tạo Trực tuyến</v>
          </cell>
          <cell r="I984" t="str">
            <v>Trung tâm Nghiên cứu và Chuyển giao công nghệ giáo dục số</v>
          </cell>
          <cell r="J984" t="str">
            <v>Nam</v>
          </cell>
          <cell r="K984">
            <v>1987</v>
          </cell>
          <cell r="L984">
            <v>32083</v>
          </cell>
          <cell r="M984">
            <v>35</v>
          </cell>
          <cell r="N984" t="str">
            <v>Kinh</v>
          </cell>
          <cell r="O984">
            <v>42494</v>
          </cell>
          <cell r="P984">
            <v>43824</v>
          </cell>
          <cell r="Q984" t="str">
            <v>Trường Đại học Vinh</v>
          </cell>
          <cell r="R984" t="str">
            <v>BC</v>
          </cell>
          <cell r="S984">
            <v>0</v>
          </cell>
          <cell r="T984">
            <v>0</v>
          </cell>
          <cell r="U984">
            <v>0</v>
          </cell>
          <cell r="V984" t="str">
            <v>V.07.01.03</v>
          </cell>
          <cell r="W984" t="str">
            <v>Giảng viên (hạng III)</v>
          </cell>
          <cell r="X984">
            <v>0</v>
          </cell>
          <cell r="Y984">
            <v>0</v>
          </cell>
          <cell r="Z984">
            <v>0</v>
          </cell>
          <cell r="AA984">
            <v>4</v>
          </cell>
          <cell r="AB984">
            <v>0</v>
          </cell>
          <cell r="AC984">
            <v>3</v>
          </cell>
          <cell r="AD984">
            <v>0</v>
          </cell>
          <cell r="AE984">
            <v>0</v>
          </cell>
          <cell r="AF984">
            <v>0</v>
          </cell>
          <cell r="AG984">
            <v>0</v>
          </cell>
          <cell r="AH984" t="e">
            <v>#VALUE!</v>
          </cell>
          <cell r="AI984">
            <v>0</v>
          </cell>
          <cell r="AJ984">
            <v>0</v>
          </cell>
          <cell r="AK984">
            <v>0</v>
          </cell>
          <cell r="AL984">
            <v>0</v>
          </cell>
          <cell r="AM984">
            <v>0</v>
          </cell>
          <cell r="AN984">
            <v>0</v>
          </cell>
          <cell r="AO984">
            <v>0</v>
          </cell>
          <cell r="AP984">
            <v>0</v>
          </cell>
          <cell r="AQ984">
            <v>0</v>
          </cell>
          <cell r="AR984">
            <v>0</v>
          </cell>
          <cell r="AS984">
            <v>0</v>
          </cell>
          <cell r="AT984">
            <v>0</v>
          </cell>
          <cell r="AU984">
            <v>3</v>
          </cell>
          <cell r="AV984">
            <v>25</v>
          </cell>
          <cell r="AW984">
            <v>0</v>
          </cell>
          <cell r="AX984">
            <v>0</v>
          </cell>
        </row>
        <row r="985">
          <cell r="F985">
            <v>2376</v>
          </cell>
          <cell r="G985" t="str">
            <v>51010000476477</v>
          </cell>
          <cell r="H985" t="str">
            <v>Viện Nghiên cứu và Đào tạo Trực tuyến</v>
          </cell>
          <cell r="I985" t="str">
            <v>Trung tâm Quản lý và Phát triển học liệu</v>
          </cell>
          <cell r="J985" t="str">
            <v>Nữ</v>
          </cell>
          <cell r="K985">
            <v>1989</v>
          </cell>
          <cell r="L985">
            <v>32813</v>
          </cell>
          <cell r="M985">
            <v>33</v>
          </cell>
          <cell r="N985" t="str">
            <v>Kinh</v>
          </cell>
          <cell r="O985">
            <v>42228</v>
          </cell>
          <cell r="P985">
            <v>43283</v>
          </cell>
          <cell r="Q985" t="str">
            <v>Trường Đại học Vinh</v>
          </cell>
          <cell r="R985" t="str">
            <v>BC</v>
          </cell>
          <cell r="S985">
            <v>0</v>
          </cell>
          <cell r="T985">
            <v>0</v>
          </cell>
          <cell r="U985">
            <v>0</v>
          </cell>
          <cell r="V985" t="str">
            <v>01.003</v>
          </cell>
          <cell r="W985" t="str">
            <v>Chuyên viên</v>
          </cell>
          <cell r="X985">
            <v>0</v>
          </cell>
          <cell r="Y985">
            <v>0</v>
          </cell>
          <cell r="Z985">
            <v>0</v>
          </cell>
          <cell r="AA985">
            <v>4</v>
          </cell>
          <cell r="AB985">
            <v>0</v>
          </cell>
          <cell r="AC985">
            <v>2.67</v>
          </cell>
          <cell r="AD985">
            <v>0</v>
          </cell>
          <cell r="AE985">
            <v>0</v>
          </cell>
          <cell r="AF985">
            <v>0</v>
          </cell>
          <cell r="AG985">
            <v>0</v>
          </cell>
          <cell r="AH985" t="e">
            <v>#VALUE!</v>
          </cell>
          <cell r="AI985">
            <v>0</v>
          </cell>
          <cell r="AJ985">
            <v>0</v>
          </cell>
          <cell r="AK985">
            <v>0</v>
          </cell>
          <cell r="AL985">
            <v>0</v>
          </cell>
          <cell r="AM985">
            <v>0</v>
          </cell>
          <cell r="AN985">
            <v>0</v>
          </cell>
          <cell r="AO985">
            <v>0</v>
          </cell>
          <cell r="AP985">
            <v>0</v>
          </cell>
          <cell r="AQ985">
            <v>0</v>
          </cell>
          <cell r="AR985">
            <v>0</v>
          </cell>
          <cell r="AS985">
            <v>0</v>
          </cell>
          <cell r="AT985">
            <v>0</v>
          </cell>
          <cell r="AU985">
            <v>2.67</v>
          </cell>
          <cell r="AV985">
            <v>20</v>
          </cell>
          <cell r="AW985">
            <v>0</v>
          </cell>
          <cell r="AX985">
            <v>0</v>
          </cell>
        </row>
        <row r="986">
          <cell r="F986">
            <v>2480</v>
          </cell>
          <cell r="G986" t="str">
            <v>51510000058764</v>
          </cell>
          <cell r="H986" t="str">
            <v>Viện Nghiên cứu và Đào tạo Trực tuyến</v>
          </cell>
          <cell r="I986" t="str">
            <v>Trung tâm Quản lý và Phát triển học liệu</v>
          </cell>
          <cell r="J986" t="str">
            <v>Nam</v>
          </cell>
          <cell r="K986">
            <v>1991</v>
          </cell>
          <cell r="L986">
            <v>33539</v>
          </cell>
          <cell r="M986">
            <v>31</v>
          </cell>
          <cell r="N986" t="str">
            <v>Kinh</v>
          </cell>
          <cell r="O986">
            <v>42494</v>
          </cell>
          <cell r="P986">
            <v>43824</v>
          </cell>
          <cell r="Q986" t="str">
            <v>Trường Đại học Vinh</v>
          </cell>
          <cell r="R986" t="str">
            <v>BC</v>
          </cell>
          <cell r="S986">
            <v>0</v>
          </cell>
          <cell r="T986">
            <v>0</v>
          </cell>
          <cell r="U986">
            <v>0</v>
          </cell>
          <cell r="V986" t="str">
            <v>V.07.01.03</v>
          </cell>
          <cell r="W986" t="str">
            <v>Giảng viên (hạng III)</v>
          </cell>
          <cell r="X986">
            <v>0</v>
          </cell>
          <cell r="Y986">
            <v>0</v>
          </cell>
          <cell r="Z986">
            <v>0</v>
          </cell>
          <cell r="AA986">
            <v>4</v>
          </cell>
          <cell r="AB986">
            <v>0</v>
          </cell>
          <cell r="AC986">
            <v>2.67</v>
          </cell>
          <cell r="AD986">
            <v>0</v>
          </cell>
          <cell r="AE986">
            <v>0</v>
          </cell>
          <cell r="AF986">
            <v>0</v>
          </cell>
          <cell r="AG986">
            <v>0</v>
          </cell>
          <cell r="AH986" t="e">
            <v>#VALUE!</v>
          </cell>
          <cell r="AI986">
            <v>0</v>
          </cell>
          <cell r="AJ986">
            <v>0</v>
          </cell>
          <cell r="AK986">
            <v>0</v>
          </cell>
          <cell r="AL986">
            <v>0</v>
          </cell>
          <cell r="AM986">
            <v>0</v>
          </cell>
          <cell r="AN986">
            <v>0</v>
          </cell>
          <cell r="AO986">
            <v>0</v>
          </cell>
          <cell r="AP986">
            <v>0</v>
          </cell>
          <cell r="AQ986">
            <v>0</v>
          </cell>
          <cell r="AR986">
            <v>0</v>
          </cell>
          <cell r="AS986">
            <v>0</v>
          </cell>
          <cell r="AT986">
            <v>0</v>
          </cell>
          <cell r="AU986">
            <v>2.67</v>
          </cell>
          <cell r="AV986">
            <v>25</v>
          </cell>
          <cell r="AW986">
            <v>0</v>
          </cell>
          <cell r="AX986">
            <v>0</v>
          </cell>
        </row>
        <row r="987">
          <cell r="F987">
            <v>1827</v>
          </cell>
          <cell r="G987" t="str">
            <v>51010000197398</v>
          </cell>
          <cell r="H987" t="str">
            <v>Viện Nghiên cứu và Đào tạo Trực tuyến</v>
          </cell>
          <cell r="I987" t="str">
            <v>Trung tâm Quản lý và Phát triển học liệu</v>
          </cell>
          <cell r="J987" t="str">
            <v>Nam</v>
          </cell>
          <cell r="K987">
            <v>1978</v>
          </cell>
          <cell r="L987">
            <v>28691</v>
          </cell>
          <cell r="M987">
            <v>44</v>
          </cell>
          <cell r="N987" t="str">
            <v>Kinh</v>
          </cell>
          <cell r="O987">
            <v>39234</v>
          </cell>
          <cell r="P987">
            <v>39995</v>
          </cell>
          <cell r="Q987" t="str">
            <v>Trường Đại học Vinh</v>
          </cell>
          <cell r="R987" t="str">
            <v>BC</v>
          </cell>
          <cell r="S987">
            <v>0</v>
          </cell>
          <cell r="T987">
            <v>0</v>
          </cell>
          <cell r="U987">
            <v>0</v>
          </cell>
          <cell r="V987" t="str">
            <v>13.096</v>
          </cell>
          <cell r="W987" t="str">
            <v>Kỹ thuật viên</v>
          </cell>
          <cell r="X987">
            <v>0</v>
          </cell>
          <cell r="Y987">
            <v>0</v>
          </cell>
          <cell r="Z987">
            <v>0</v>
          </cell>
          <cell r="AA987">
            <v>3.5</v>
          </cell>
          <cell r="AB987">
            <v>0</v>
          </cell>
          <cell r="AC987">
            <v>3.4600000000000004</v>
          </cell>
          <cell r="AD987">
            <v>0</v>
          </cell>
          <cell r="AE987">
            <v>0</v>
          </cell>
          <cell r="AF987">
            <v>0</v>
          </cell>
          <cell r="AG987">
            <v>0</v>
          </cell>
          <cell r="AH987" t="e">
            <v>#VALUE!</v>
          </cell>
          <cell r="AI987">
            <v>0</v>
          </cell>
          <cell r="AJ987">
            <v>0</v>
          </cell>
          <cell r="AK987">
            <v>0</v>
          </cell>
          <cell r="AL987">
            <v>0</v>
          </cell>
          <cell r="AM987">
            <v>0</v>
          </cell>
          <cell r="AN987">
            <v>0</v>
          </cell>
          <cell r="AO987">
            <v>0</v>
          </cell>
          <cell r="AP987">
            <v>0</v>
          </cell>
          <cell r="AQ987">
            <v>0</v>
          </cell>
          <cell r="AR987">
            <v>0</v>
          </cell>
          <cell r="AS987">
            <v>0</v>
          </cell>
          <cell r="AT987">
            <v>0</v>
          </cell>
          <cell r="AU987">
            <v>3.4600000000000004</v>
          </cell>
          <cell r="AV987">
            <v>20</v>
          </cell>
          <cell r="AW987">
            <v>0</v>
          </cell>
          <cell r="AX987">
            <v>0</v>
          </cell>
        </row>
        <row r="988">
          <cell r="F988">
            <v>2540</v>
          </cell>
          <cell r="G988" t="str">
            <v>51010001164890</v>
          </cell>
          <cell r="H988" t="str">
            <v>Viện Nghiên cứu và Đào tạo Trực tuyến</v>
          </cell>
          <cell r="I988" t="str">
            <v>Trung tâm Quản lý và Phát triển học liệu</v>
          </cell>
          <cell r="J988" t="str">
            <v>Nam</v>
          </cell>
          <cell r="K988">
            <v>1978</v>
          </cell>
          <cell r="L988">
            <v>28523</v>
          </cell>
          <cell r="M988">
            <v>44</v>
          </cell>
          <cell r="N988" t="str">
            <v>Kinh</v>
          </cell>
          <cell r="O988">
            <v>43040</v>
          </cell>
          <cell r="P988">
            <v>0</v>
          </cell>
          <cell r="Q988">
            <v>0</v>
          </cell>
          <cell r="R988" t="str">
            <v>BC</v>
          </cell>
          <cell r="S988">
            <v>0</v>
          </cell>
          <cell r="T988">
            <v>0</v>
          </cell>
          <cell r="U988">
            <v>0</v>
          </cell>
          <cell r="V988" t="str">
            <v>V.07.01.03</v>
          </cell>
          <cell r="W988" t="str">
            <v>Giảng viên (hạng III)</v>
          </cell>
          <cell r="X988">
            <v>0</v>
          </cell>
          <cell r="Y988" t="str">
            <v>Phó Giám đốc TT</v>
          </cell>
          <cell r="Z988">
            <v>0</v>
          </cell>
          <cell r="AA988">
            <v>5</v>
          </cell>
          <cell r="AB988">
            <v>0.4</v>
          </cell>
          <cell r="AC988">
            <v>4.6500000000000004</v>
          </cell>
          <cell r="AD988">
            <v>0</v>
          </cell>
          <cell r="AE988">
            <v>0</v>
          </cell>
          <cell r="AF988">
            <v>0</v>
          </cell>
          <cell r="AG988">
            <v>0</v>
          </cell>
          <cell r="AH988" t="e">
            <v>#VALUE!</v>
          </cell>
          <cell r="AI988">
            <v>0</v>
          </cell>
          <cell r="AJ988">
            <v>0</v>
          </cell>
          <cell r="AK988">
            <v>0</v>
          </cell>
          <cell r="AL988">
            <v>0</v>
          </cell>
          <cell r="AM988">
            <v>0</v>
          </cell>
          <cell r="AN988">
            <v>0</v>
          </cell>
          <cell r="AO988">
            <v>20</v>
          </cell>
          <cell r="AP988">
            <v>0</v>
          </cell>
          <cell r="AQ988">
            <v>0</v>
          </cell>
          <cell r="AR988">
            <v>0</v>
          </cell>
          <cell r="AS988">
            <v>0</v>
          </cell>
          <cell r="AT988">
            <v>1.0100000000000002</v>
          </cell>
          <cell r="AU988">
            <v>6.0600000000000005</v>
          </cell>
          <cell r="AV988">
            <v>40</v>
          </cell>
          <cell r="AW988">
            <v>0</v>
          </cell>
          <cell r="AX988">
            <v>0</v>
          </cell>
        </row>
        <row r="989">
          <cell r="F989">
            <v>2476</v>
          </cell>
          <cell r="G989" t="str">
            <v>51010000823596</v>
          </cell>
          <cell r="H989" t="str">
            <v>Viện Nghiên cứu và Đào tạo Trực tuyến</v>
          </cell>
          <cell r="I989" t="str">
            <v>Trung tâm Quản lý và Phát triển học liệu</v>
          </cell>
          <cell r="J989" t="str">
            <v>Nữ</v>
          </cell>
          <cell r="K989">
            <v>1993</v>
          </cell>
          <cell r="L989">
            <v>34240</v>
          </cell>
          <cell r="M989">
            <v>29</v>
          </cell>
          <cell r="N989" t="str">
            <v>Kinh</v>
          </cell>
          <cell r="O989">
            <v>42494</v>
          </cell>
          <cell r="P989">
            <v>43824</v>
          </cell>
          <cell r="Q989" t="str">
            <v>Trường Đại học Vinh</v>
          </cell>
          <cell r="R989" t="str">
            <v>BC</v>
          </cell>
          <cell r="S989">
            <v>0</v>
          </cell>
          <cell r="T989">
            <v>0</v>
          </cell>
          <cell r="U989">
            <v>0</v>
          </cell>
          <cell r="V989" t="str">
            <v>13.096</v>
          </cell>
          <cell r="W989" t="str">
            <v>Kỹ thuật viên</v>
          </cell>
          <cell r="X989">
            <v>0</v>
          </cell>
          <cell r="Y989">
            <v>0</v>
          </cell>
          <cell r="Z989">
            <v>0</v>
          </cell>
          <cell r="AA989">
            <v>3.5</v>
          </cell>
          <cell r="AB989">
            <v>0</v>
          </cell>
          <cell r="AC989">
            <v>2.2600000000000002</v>
          </cell>
          <cell r="AD989">
            <v>0</v>
          </cell>
          <cell r="AE989">
            <v>0</v>
          </cell>
          <cell r="AF989">
            <v>0</v>
          </cell>
          <cell r="AG989">
            <v>0</v>
          </cell>
          <cell r="AH989" t="e">
            <v>#VALUE!</v>
          </cell>
          <cell r="AI989">
            <v>0</v>
          </cell>
          <cell r="AJ989">
            <v>0</v>
          </cell>
          <cell r="AK989">
            <v>0</v>
          </cell>
          <cell r="AL989">
            <v>0</v>
          </cell>
          <cell r="AM989">
            <v>0</v>
          </cell>
          <cell r="AN989">
            <v>0</v>
          </cell>
          <cell r="AO989">
            <v>0</v>
          </cell>
          <cell r="AP989">
            <v>0</v>
          </cell>
          <cell r="AQ989">
            <v>0</v>
          </cell>
          <cell r="AR989">
            <v>0</v>
          </cell>
          <cell r="AS989">
            <v>0</v>
          </cell>
          <cell r="AT989">
            <v>0</v>
          </cell>
          <cell r="AU989">
            <v>2.2600000000000002</v>
          </cell>
          <cell r="AV989">
            <v>20</v>
          </cell>
          <cell r="AW989">
            <v>0</v>
          </cell>
          <cell r="AX989">
            <v>0</v>
          </cell>
        </row>
        <row r="990">
          <cell r="F990">
            <v>1449</v>
          </cell>
          <cell r="G990" t="str">
            <v>51010000220586</v>
          </cell>
          <cell r="H990" t="str">
            <v>Viện Nghiên cứu và Đào tạo Trực tuyến</v>
          </cell>
          <cell r="I990" t="str">
            <v>Trung tâm Quản lý và Phát triển học liệu</v>
          </cell>
          <cell r="J990" t="str">
            <v>Nữ</v>
          </cell>
          <cell r="K990">
            <v>1982</v>
          </cell>
          <cell r="L990">
            <v>30111</v>
          </cell>
          <cell r="M990">
            <v>40</v>
          </cell>
          <cell r="N990" t="str">
            <v>Kinh</v>
          </cell>
          <cell r="O990">
            <v>40330</v>
          </cell>
          <cell r="P990">
            <v>40969</v>
          </cell>
          <cell r="Q990" t="str">
            <v>Trường Đại học Vinh</v>
          </cell>
          <cell r="R990" t="str">
            <v>BC</v>
          </cell>
          <cell r="S990">
            <v>0</v>
          </cell>
          <cell r="T990">
            <v>0</v>
          </cell>
          <cell r="U990">
            <v>0</v>
          </cell>
          <cell r="V990" t="str">
            <v>V.07.01.03</v>
          </cell>
          <cell r="W990" t="str">
            <v>Giảng viên (hạng III)</v>
          </cell>
          <cell r="X990">
            <v>0</v>
          </cell>
          <cell r="Y990" t="str">
            <v>Giám đốc TT</v>
          </cell>
          <cell r="Z990">
            <v>0</v>
          </cell>
          <cell r="AA990">
            <v>5.5</v>
          </cell>
          <cell r="AB990">
            <v>0.5</v>
          </cell>
          <cell r="AC990">
            <v>3.66</v>
          </cell>
          <cell r="AD990">
            <v>0</v>
          </cell>
          <cell r="AE990">
            <v>0</v>
          </cell>
          <cell r="AF990">
            <v>0</v>
          </cell>
          <cell r="AG990">
            <v>0</v>
          </cell>
          <cell r="AH990" t="e">
            <v>#VALUE!</v>
          </cell>
          <cell r="AI990">
            <v>0</v>
          </cell>
          <cell r="AJ990">
            <v>0</v>
          </cell>
          <cell r="AK990">
            <v>0</v>
          </cell>
          <cell r="AL990">
            <v>0</v>
          </cell>
          <cell r="AM990">
            <v>0</v>
          </cell>
          <cell r="AN990">
            <v>0</v>
          </cell>
          <cell r="AO990">
            <v>10</v>
          </cell>
          <cell r="AP990">
            <v>11</v>
          </cell>
          <cell r="AQ990" t="str">
            <v>1678/QĐ-ĐHV</v>
          </cell>
          <cell r="AR990">
            <v>44713</v>
          </cell>
          <cell r="AS990">
            <v>44713</v>
          </cell>
          <cell r="AT990">
            <v>0.41600000000000004</v>
          </cell>
          <cell r="AU990">
            <v>4.5760000000000005</v>
          </cell>
          <cell r="AV990">
            <v>40</v>
          </cell>
          <cell r="AW990">
            <v>0</v>
          </cell>
          <cell r="AX990">
            <v>0</v>
          </cell>
        </row>
        <row r="991">
          <cell r="F991">
            <v>1708</v>
          </cell>
          <cell r="G991" t="str">
            <v>51010000189456</v>
          </cell>
          <cell r="H991" t="str">
            <v>Viện Nghiên cứu và Đào tạo Trực tuyến</v>
          </cell>
          <cell r="I991" t="str">
            <v>Trung tâm Quản lý và Phát triển học liệu</v>
          </cell>
          <cell r="J991" t="str">
            <v>Nam</v>
          </cell>
          <cell r="K991">
            <v>1986</v>
          </cell>
          <cell r="L991">
            <v>31625</v>
          </cell>
          <cell r="M991">
            <v>36</v>
          </cell>
          <cell r="N991" t="str">
            <v>Kinh</v>
          </cell>
          <cell r="O991">
            <v>40270</v>
          </cell>
          <cell r="P991">
            <v>43283</v>
          </cell>
          <cell r="Q991" t="str">
            <v>Trường Đại học Vinh</v>
          </cell>
          <cell r="R991" t="str">
            <v>BC</v>
          </cell>
          <cell r="S991">
            <v>0</v>
          </cell>
          <cell r="T991">
            <v>0</v>
          </cell>
          <cell r="U991">
            <v>0</v>
          </cell>
          <cell r="V991" t="str">
            <v>01.003</v>
          </cell>
          <cell r="W991" t="str">
            <v>Chuyên viên</v>
          </cell>
          <cell r="X991">
            <v>0</v>
          </cell>
          <cell r="Y991">
            <v>0</v>
          </cell>
          <cell r="Z991">
            <v>0</v>
          </cell>
          <cell r="AA991">
            <v>4</v>
          </cell>
          <cell r="AB991">
            <v>0</v>
          </cell>
          <cell r="AC991">
            <v>3</v>
          </cell>
          <cell r="AD991">
            <v>0</v>
          </cell>
          <cell r="AE991">
            <v>0</v>
          </cell>
          <cell r="AF991">
            <v>0</v>
          </cell>
          <cell r="AG991">
            <v>0</v>
          </cell>
          <cell r="AH991" t="e">
            <v>#VALUE!</v>
          </cell>
          <cell r="AI991">
            <v>0</v>
          </cell>
          <cell r="AJ991">
            <v>0</v>
          </cell>
          <cell r="AK991">
            <v>0</v>
          </cell>
          <cell r="AL991">
            <v>0</v>
          </cell>
          <cell r="AM991">
            <v>0</v>
          </cell>
          <cell r="AN991">
            <v>0</v>
          </cell>
          <cell r="AO991">
            <v>0</v>
          </cell>
          <cell r="AP991">
            <v>0</v>
          </cell>
          <cell r="AQ991">
            <v>0</v>
          </cell>
          <cell r="AR991">
            <v>0</v>
          </cell>
          <cell r="AS991">
            <v>0</v>
          </cell>
          <cell r="AT991">
            <v>0</v>
          </cell>
          <cell r="AU991">
            <v>3</v>
          </cell>
          <cell r="AV991">
            <v>20</v>
          </cell>
          <cell r="AW991">
            <v>0</v>
          </cell>
          <cell r="AX991">
            <v>0</v>
          </cell>
        </row>
        <row r="992">
          <cell r="F992">
            <v>2511</v>
          </cell>
          <cell r="G992" t="str">
            <v>51010000964796</v>
          </cell>
          <cell r="H992" t="str">
            <v>Viện Nghiên cứu và Đào tạo Trực tuyến</v>
          </cell>
          <cell r="I992" t="str">
            <v>Trung tâm Quản lý và Phát triển học liệu</v>
          </cell>
          <cell r="J992" t="str">
            <v>Nam</v>
          </cell>
          <cell r="K992">
            <v>1981</v>
          </cell>
          <cell r="L992">
            <v>29668</v>
          </cell>
          <cell r="M992">
            <v>41</v>
          </cell>
          <cell r="N992" t="str">
            <v>Kinh</v>
          </cell>
          <cell r="O992">
            <v>42795</v>
          </cell>
          <cell r="P992">
            <v>43966</v>
          </cell>
          <cell r="Q992" t="str">
            <v>Trường Đại học Vinh</v>
          </cell>
          <cell r="R992" t="str">
            <v>BC</v>
          </cell>
          <cell r="S992">
            <v>0</v>
          </cell>
          <cell r="T992">
            <v>0</v>
          </cell>
          <cell r="U992">
            <v>0</v>
          </cell>
          <cell r="V992" t="str">
            <v>01.003</v>
          </cell>
          <cell r="W992" t="str">
            <v>Chuyên viên</v>
          </cell>
          <cell r="X992">
            <v>0</v>
          </cell>
          <cell r="Y992" t="str">
            <v>Tổ trưởng tổ CT</v>
          </cell>
          <cell r="Z992">
            <v>0</v>
          </cell>
          <cell r="AA992">
            <v>4.5</v>
          </cell>
          <cell r="AB992">
            <v>0</v>
          </cell>
          <cell r="AC992">
            <v>2.67</v>
          </cell>
          <cell r="AD992">
            <v>0</v>
          </cell>
          <cell r="AE992">
            <v>0</v>
          </cell>
          <cell r="AF992">
            <v>0</v>
          </cell>
          <cell r="AG992">
            <v>0</v>
          </cell>
          <cell r="AH992" t="e">
            <v>#VALUE!</v>
          </cell>
          <cell r="AI992">
            <v>0</v>
          </cell>
          <cell r="AJ992">
            <v>0</v>
          </cell>
          <cell r="AK992">
            <v>0</v>
          </cell>
          <cell r="AL992">
            <v>0</v>
          </cell>
          <cell r="AM992">
            <v>0</v>
          </cell>
          <cell r="AN992">
            <v>0</v>
          </cell>
          <cell r="AO992">
            <v>0</v>
          </cell>
          <cell r="AP992">
            <v>0</v>
          </cell>
          <cell r="AQ992">
            <v>0</v>
          </cell>
          <cell r="AR992">
            <v>0</v>
          </cell>
          <cell r="AS992">
            <v>0</v>
          </cell>
          <cell r="AT992">
            <v>0</v>
          </cell>
          <cell r="AU992">
            <v>2.67</v>
          </cell>
          <cell r="AV992">
            <v>20</v>
          </cell>
          <cell r="AW992">
            <v>0.1</v>
          </cell>
          <cell r="AX992">
            <v>0</v>
          </cell>
        </row>
        <row r="993">
          <cell r="F993">
            <v>2522</v>
          </cell>
          <cell r="G993" t="str">
            <v>51010001106917</v>
          </cell>
          <cell r="H993" t="str">
            <v>Viện Nghiên cứu và Đào tạo Trực tuyến</v>
          </cell>
          <cell r="I993" t="str">
            <v>Văn phòng Viện</v>
          </cell>
          <cell r="J993" t="str">
            <v>Nữ</v>
          </cell>
          <cell r="K993">
            <v>1995</v>
          </cell>
          <cell r="L993">
            <v>34706</v>
          </cell>
          <cell r="M993">
            <v>27</v>
          </cell>
          <cell r="N993" t="str">
            <v>Kinh</v>
          </cell>
          <cell r="O993">
            <v>42979</v>
          </cell>
          <cell r="P993">
            <v>43966</v>
          </cell>
          <cell r="Q993" t="str">
            <v>Trường Đại học Vinh</v>
          </cell>
          <cell r="R993" t="str">
            <v>BC</v>
          </cell>
          <cell r="S993">
            <v>0</v>
          </cell>
          <cell r="T993">
            <v>0</v>
          </cell>
          <cell r="U993">
            <v>0</v>
          </cell>
          <cell r="V993" t="str">
            <v>V.07.02.05</v>
          </cell>
          <cell r="W993" t="str">
            <v>Giáo viên mầm non (hạng III)</v>
          </cell>
          <cell r="X993">
            <v>0</v>
          </cell>
          <cell r="Y993">
            <v>0</v>
          </cell>
          <cell r="Z993">
            <v>0</v>
          </cell>
          <cell r="AA993">
            <v>4</v>
          </cell>
          <cell r="AB993">
            <v>0</v>
          </cell>
          <cell r="AC993">
            <v>2.72</v>
          </cell>
          <cell r="AD993">
            <v>0</v>
          </cell>
          <cell r="AE993">
            <v>0</v>
          </cell>
          <cell r="AF993">
            <v>0</v>
          </cell>
          <cell r="AG993">
            <v>0</v>
          </cell>
          <cell r="AH993" t="e">
            <v>#VALUE!</v>
          </cell>
          <cell r="AI993">
            <v>0</v>
          </cell>
          <cell r="AJ993">
            <v>0</v>
          </cell>
          <cell r="AK993">
            <v>0</v>
          </cell>
          <cell r="AL993">
            <v>0</v>
          </cell>
          <cell r="AM993">
            <v>0</v>
          </cell>
          <cell r="AN993">
            <v>0</v>
          </cell>
          <cell r="AO993">
            <v>0</v>
          </cell>
          <cell r="AP993">
            <v>0</v>
          </cell>
          <cell r="AQ993">
            <v>0</v>
          </cell>
          <cell r="AR993">
            <v>0</v>
          </cell>
          <cell r="AS993">
            <v>0</v>
          </cell>
          <cell r="AT993">
            <v>0</v>
          </cell>
          <cell r="AU993">
            <v>2.72</v>
          </cell>
          <cell r="AV993">
            <v>20</v>
          </cell>
          <cell r="AW993">
            <v>0</v>
          </cell>
          <cell r="AX993">
            <v>0</v>
          </cell>
        </row>
        <row r="994">
          <cell r="F994">
            <v>2683</v>
          </cell>
          <cell r="G994" t="str">
            <v>51010001460154</v>
          </cell>
          <cell r="H994" t="str">
            <v>Viện Nghiên cứu và Đào tạo Trực tuyến</v>
          </cell>
          <cell r="I994" t="str">
            <v>Văn phòng Viện</v>
          </cell>
          <cell r="J994" t="str">
            <v>Nữ</v>
          </cell>
          <cell r="K994">
            <v>1996</v>
          </cell>
          <cell r="L994">
            <v>35328</v>
          </cell>
          <cell r="M994">
            <v>26</v>
          </cell>
          <cell r="N994" t="str">
            <v>Kinh</v>
          </cell>
          <cell r="O994">
            <v>44447</v>
          </cell>
          <cell r="P994">
            <v>0</v>
          </cell>
          <cell r="Q994">
            <v>0</v>
          </cell>
          <cell r="R994" t="str">
            <v>HĐTS</v>
          </cell>
          <cell r="S994">
            <v>44447</v>
          </cell>
          <cell r="T994">
            <v>44811</v>
          </cell>
          <cell r="U994">
            <v>0</v>
          </cell>
          <cell r="V994" t="str">
            <v>01.003</v>
          </cell>
          <cell r="W994" t="str">
            <v>Chuyên viên</v>
          </cell>
          <cell r="X994">
            <v>0</v>
          </cell>
          <cell r="Y994">
            <v>0</v>
          </cell>
          <cell r="Z994">
            <v>0</v>
          </cell>
          <cell r="AA994">
            <v>4</v>
          </cell>
          <cell r="AB994">
            <v>0</v>
          </cell>
          <cell r="AC994">
            <v>1.9890000000000001</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row>
        <row r="995">
          <cell r="F995">
            <v>2097</v>
          </cell>
          <cell r="G995" t="str">
            <v>51010000467620</v>
          </cell>
          <cell r="H995" t="str">
            <v>Viện Nghiên cứu và Đào tạo Trực tuyến</v>
          </cell>
          <cell r="I995" t="str">
            <v>Văn phòng Viện</v>
          </cell>
          <cell r="J995" t="str">
            <v>Nữ</v>
          </cell>
          <cell r="K995">
            <v>1981</v>
          </cell>
          <cell r="L995">
            <v>29886</v>
          </cell>
          <cell r="M995">
            <v>41</v>
          </cell>
          <cell r="N995" t="str">
            <v>Kinh</v>
          </cell>
          <cell r="O995">
            <v>41548</v>
          </cell>
          <cell r="P995">
            <v>43283</v>
          </cell>
          <cell r="Q995" t="str">
            <v>Trường Đại học Vinh</v>
          </cell>
          <cell r="R995" t="str">
            <v>BC</v>
          </cell>
          <cell r="S995">
            <v>0</v>
          </cell>
          <cell r="T995">
            <v>0</v>
          </cell>
          <cell r="U995">
            <v>0</v>
          </cell>
          <cell r="V995" t="str">
            <v>01.003</v>
          </cell>
          <cell r="W995" t="str">
            <v>Chuyên viên</v>
          </cell>
          <cell r="X995">
            <v>0</v>
          </cell>
          <cell r="Y995" t="str">
            <v>Tổ trưởng tổ CT</v>
          </cell>
          <cell r="Z995" t="str">
            <v>Phó Chủ tịch CĐBP</v>
          </cell>
          <cell r="AA995">
            <v>4.5</v>
          </cell>
          <cell r="AB995">
            <v>0</v>
          </cell>
          <cell r="AC995">
            <v>3</v>
          </cell>
          <cell r="AD995">
            <v>0</v>
          </cell>
          <cell r="AE995">
            <v>0</v>
          </cell>
          <cell r="AF995">
            <v>0</v>
          </cell>
          <cell r="AG995">
            <v>0</v>
          </cell>
          <cell r="AH995" t="e">
            <v>#VALUE!</v>
          </cell>
          <cell r="AI995">
            <v>0</v>
          </cell>
          <cell r="AJ995">
            <v>0</v>
          </cell>
          <cell r="AK995">
            <v>0</v>
          </cell>
          <cell r="AL995">
            <v>0</v>
          </cell>
          <cell r="AM995">
            <v>0</v>
          </cell>
          <cell r="AN995">
            <v>0</v>
          </cell>
          <cell r="AO995">
            <v>0</v>
          </cell>
          <cell r="AP995">
            <v>0</v>
          </cell>
          <cell r="AQ995">
            <v>0</v>
          </cell>
          <cell r="AR995">
            <v>0</v>
          </cell>
          <cell r="AS995">
            <v>0</v>
          </cell>
          <cell r="AT995">
            <v>0</v>
          </cell>
          <cell r="AU995">
            <v>3</v>
          </cell>
          <cell r="AV995">
            <v>20</v>
          </cell>
          <cell r="AW995">
            <v>0.1</v>
          </cell>
          <cell r="AX995">
            <v>0</v>
          </cell>
        </row>
        <row r="996">
          <cell r="F996">
            <v>2682</v>
          </cell>
          <cell r="G996" t="str">
            <v>51010001997926</v>
          </cell>
          <cell r="H996" t="str">
            <v>Viện Nghiên cứu và Đào tạo Trực tuyến</v>
          </cell>
          <cell r="I996" t="str">
            <v>Văn phòng Viện</v>
          </cell>
          <cell r="J996" t="str">
            <v>Nữ</v>
          </cell>
          <cell r="K996">
            <v>1998</v>
          </cell>
          <cell r="L996">
            <v>36152</v>
          </cell>
          <cell r="M996">
            <v>24</v>
          </cell>
          <cell r="N996" t="str">
            <v>Kinh</v>
          </cell>
          <cell r="O996">
            <v>44447</v>
          </cell>
          <cell r="P996">
            <v>0</v>
          </cell>
          <cell r="Q996">
            <v>0</v>
          </cell>
          <cell r="R996" t="str">
            <v>HĐTS</v>
          </cell>
          <cell r="S996">
            <v>44447</v>
          </cell>
          <cell r="T996">
            <v>44811</v>
          </cell>
          <cell r="U996">
            <v>0</v>
          </cell>
          <cell r="V996" t="str">
            <v>01.003</v>
          </cell>
          <cell r="W996" t="str">
            <v>Chuyên viên</v>
          </cell>
          <cell r="X996">
            <v>0</v>
          </cell>
          <cell r="Y996">
            <v>0</v>
          </cell>
          <cell r="Z996">
            <v>0</v>
          </cell>
          <cell r="AA996">
            <v>4</v>
          </cell>
          <cell r="AB996">
            <v>0</v>
          </cell>
          <cell r="AC996">
            <v>1.9890000000000001</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row>
        <row r="997">
          <cell r="F997">
            <v>1354</v>
          </cell>
          <cell r="G997" t="str">
            <v>51010000196207</v>
          </cell>
          <cell r="H997" t="str">
            <v>Viện Nông nghiệp và Tài nguyên</v>
          </cell>
          <cell r="I997" t="str">
            <v>Khoa học cây trồng</v>
          </cell>
          <cell r="J997" t="str">
            <v>Nữ</v>
          </cell>
          <cell r="K997">
            <v>1985</v>
          </cell>
          <cell r="L997">
            <v>31364</v>
          </cell>
          <cell r="M997">
            <v>37</v>
          </cell>
          <cell r="N997" t="str">
            <v>Kinh</v>
          </cell>
          <cell r="O997">
            <v>40078</v>
          </cell>
          <cell r="P997">
            <v>40969</v>
          </cell>
          <cell r="Q997" t="str">
            <v>Trường Đại học Vinh</v>
          </cell>
          <cell r="R997" t="str">
            <v>BC</v>
          </cell>
          <cell r="S997">
            <v>0</v>
          </cell>
          <cell r="T997">
            <v>0</v>
          </cell>
          <cell r="U997">
            <v>0</v>
          </cell>
          <cell r="V997" t="str">
            <v>V.07.01.03</v>
          </cell>
          <cell r="W997" t="str">
            <v>Giảng viên (hạng III)</v>
          </cell>
          <cell r="X997">
            <v>0</v>
          </cell>
          <cell r="Y997">
            <v>0</v>
          </cell>
          <cell r="Z997" t="str">
            <v>Bí thư CBHVSV + Bí thư ĐV + TL ĐTTT</v>
          </cell>
          <cell r="AA997">
            <v>5</v>
          </cell>
          <cell r="AB997">
            <v>0</v>
          </cell>
          <cell r="AC997">
            <v>3.33</v>
          </cell>
          <cell r="AD997">
            <v>0</v>
          </cell>
          <cell r="AE997">
            <v>0</v>
          </cell>
          <cell r="AF997">
            <v>0</v>
          </cell>
          <cell r="AG997">
            <v>0</v>
          </cell>
          <cell r="AH997" t="e">
            <v>#VALUE!</v>
          </cell>
          <cell r="AI997">
            <v>0</v>
          </cell>
          <cell r="AJ997">
            <v>0</v>
          </cell>
          <cell r="AK997">
            <v>0</v>
          </cell>
          <cell r="AL997">
            <v>0</v>
          </cell>
          <cell r="AM997">
            <v>0</v>
          </cell>
          <cell r="AN997">
            <v>0</v>
          </cell>
          <cell r="AO997">
            <v>11</v>
          </cell>
          <cell r="AP997">
            <v>0</v>
          </cell>
          <cell r="AQ997">
            <v>0</v>
          </cell>
          <cell r="AR997">
            <v>0</v>
          </cell>
          <cell r="AS997">
            <v>0</v>
          </cell>
          <cell r="AT997">
            <v>0.36630000000000001</v>
          </cell>
          <cell r="AU997">
            <v>3.6962999999999999</v>
          </cell>
          <cell r="AV997">
            <v>25</v>
          </cell>
          <cell r="AW997">
            <v>0</v>
          </cell>
          <cell r="AX997">
            <v>0</v>
          </cell>
        </row>
        <row r="998">
          <cell r="F998">
            <v>1345</v>
          </cell>
          <cell r="G998" t="str">
            <v>51010000196030</v>
          </cell>
          <cell r="H998" t="str">
            <v>Viện Nông nghiệp và Tài nguyên</v>
          </cell>
          <cell r="I998" t="str">
            <v>Khoa học cây trồng</v>
          </cell>
          <cell r="J998" t="str">
            <v>Nữ</v>
          </cell>
          <cell r="K998">
            <v>1986</v>
          </cell>
          <cell r="L998">
            <v>31490</v>
          </cell>
          <cell r="M998">
            <v>36</v>
          </cell>
          <cell r="N998" t="str">
            <v>Kinh</v>
          </cell>
          <cell r="O998">
            <v>40078</v>
          </cell>
          <cell r="P998">
            <v>40969</v>
          </cell>
          <cell r="Q998" t="str">
            <v>Trường Đại học Vinh</v>
          </cell>
          <cell r="R998" t="str">
            <v>BC</v>
          </cell>
          <cell r="S998">
            <v>0</v>
          </cell>
          <cell r="T998">
            <v>0</v>
          </cell>
          <cell r="U998">
            <v>0</v>
          </cell>
          <cell r="V998" t="str">
            <v>V.07.01.03</v>
          </cell>
          <cell r="W998" t="str">
            <v>Giảng viên (hạng III)</v>
          </cell>
          <cell r="X998">
            <v>0</v>
          </cell>
          <cell r="Y998">
            <v>0</v>
          </cell>
          <cell r="Z998">
            <v>0</v>
          </cell>
          <cell r="AA998">
            <v>4</v>
          </cell>
          <cell r="AB998">
            <v>0</v>
          </cell>
          <cell r="AC998">
            <v>3.33</v>
          </cell>
          <cell r="AD998">
            <v>0</v>
          </cell>
          <cell r="AE998">
            <v>0</v>
          </cell>
          <cell r="AF998">
            <v>0</v>
          </cell>
          <cell r="AG998">
            <v>0</v>
          </cell>
          <cell r="AH998" t="e">
            <v>#VALUE!</v>
          </cell>
          <cell r="AI998">
            <v>0</v>
          </cell>
          <cell r="AJ998">
            <v>0</v>
          </cell>
          <cell r="AK998">
            <v>0</v>
          </cell>
          <cell r="AL998">
            <v>0</v>
          </cell>
          <cell r="AM998">
            <v>0</v>
          </cell>
          <cell r="AN998">
            <v>0</v>
          </cell>
          <cell r="AO998">
            <v>11</v>
          </cell>
          <cell r="AP998">
            <v>0</v>
          </cell>
          <cell r="AQ998">
            <v>0</v>
          </cell>
          <cell r="AR998">
            <v>0</v>
          </cell>
          <cell r="AS998">
            <v>0</v>
          </cell>
          <cell r="AT998">
            <v>0.36630000000000001</v>
          </cell>
          <cell r="AU998">
            <v>3.6962999999999999</v>
          </cell>
          <cell r="AV998">
            <v>25</v>
          </cell>
          <cell r="AW998">
            <v>0</v>
          </cell>
          <cell r="AX998">
            <v>0</v>
          </cell>
        </row>
        <row r="999">
          <cell r="F999">
            <v>1342</v>
          </cell>
          <cell r="G999" t="str">
            <v>51010000195213</v>
          </cell>
          <cell r="H999" t="str">
            <v>Phòng Đào tạo Sau Đại học</v>
          </cell>
          <cell r="I999" t="str">
            <v>Khoa học cây trồng</v>
          </cell>
          <cell r="J999" t="str">
            <v>Nữ</v>
          </cell>
          <cell r="K999">
            <v>1981</v>
          </cell>
          <cell r="L999">
            <v>29866</v>
          </cell>
          <cell r="M999">
            <v>41</v>
          </cell>
          <cell r="N999" t="str">
            <v>Kinh</v>
          </cell>
          <cell r="O999">
            <v>38384</v>
          </cell>
          <cell r="P999">
            <v>38924</v>
          </cell>
          <cell r="Q999" t="str">
            <v>Trường Đại học Vinh</v>
          </cell>
          <cell r="R999" t="str">
            <v>BC</v>
          </cell>
          <cell r="S999">
            <v>0</v>
          </cell>
          <cell r="T999">
            <v>0</v>
          </cell>
          <cell r="U999">
            <v>0</v>
          </cell>
          <cell r="V999" t="str">
            <v>V.07.01.03</v>
          </cell>
          <cell r="W999" t="str">
            <v>Giảng viên (hạng III)</v>
          </cell>
          <cell r="X999">
            <v>0</v>
          </cell>
          <cell r="Y999">
            <v>0</v>
          </cell>
          <cell r="Z999">
            <v>0</v>
          </cell>
          <cell r="AA999">
            <v>4</v>
          </cell>
          <cell r="AB999">
            <v>0</v>
          </cell>
          <cell r="AC999">
            <v>3.99</v>
          </cell>
          <cell r="AD999">
            <v>0</v>
          </cell>
          <cell r="AE999">
            <v>0</v>
          </cell>
          <cell r="AF999">
            <v>0</v>
          </cell>
          <cell r="AG999">
            <v>0</v>
          </cell>
          <cell r="AH999" t="e">
            <v>#VALUE!</v>
          </cell>
          <cell r="AI999">
            <v>0</v>
          </cell>
          <cell r="AJ999">
            <v>0</v>
          </cell>
          <cell r="AK999">
            <v>0</v>
          </cell>
          <cell r="AL999">
            <v>0</v>
          </cell>
          <cell r="AM999">
            <v>0</v>
          </cell>
          <cell r="AN999">
            <v>0</v>
          </cell>
          <cell r="AO999">
            <v>14</v>
          </cell>
          <cell r="AP999">
            <v>0</v>
          </cell>
          <cell r="AQ999">
            <v>0</v>
          </cell>
          <cell r="AR999">
            <v>0</v>
          </cell>
          <cell r="AS999">
            <v>0</v>
          </cell>
          <cell r="AT999">
            <v>0.55859999999999999</v>
          </cell>
          <cell r="AU999">
            <v>4.5486000000000004</v>
          </cell>
          <cell r="AV999">
            <v>25</v>
          </cell>
          <cell r="AW999">
            <v>0</v>
          </cell>
          <cell r="AX999">
            <v>0</v>
          </cell>
        </row>
        <row r="1000">
          <cell r="F1000">
            <v>1352</v>
          </cell>
          <cell r="G1000" t="str">
            <v>51010000195903</v>
          </cell>
          <cell r="H1000" t="str">
            <v>Viện Nông nghiệp và Tài nguyên</v>
          </cell>
          <cell r="I1000" t="str">
            <v>Khoa học cây trồng</v>
          </cell>
          <cell r="J1000" t="str">
            <v>Nam</v>
          </cell>
          <cell r="K1000">
            <v>1982</v>
          </cell>
          <cell r="L1000">
            <v>29973</v>
          </cell>
          <cell r="M1000">
            <v>40</v>
          </cell>
          <cell r="N1000" t="str">
            <v>Kinh</v>
          </cell>
          <cell r="O1000">
            <v>38822</v>
          </cell>
          <cell r="P1000">
            <v>39692</v>
          </cell>
          <cell r="Q1000" t="str">
            <v>Trường Đại học Vinh</v>
          </cell>
          <cell r="R1000" t="str">
            <v>BC</v>
          </cell>
          <cell r="S1000">
            <v>0</v>
          </cell>
          <cell r="T1000">
            <v>0</v>
          </cell>
          <cell r="U1000">
            <v>0</v>
          </cell>
          <cell r="V1000" t="str">
            <v>V.07.01.03</v>
          </cell>
          <cell r="W1000" t="str">
            <v>Giảng viên (hạng III)</v>
          </cell>
          <cell r="X1000">
            <v>0</v>
          </cell>
          <cell r="Y1000" t="str">
            <v>Trưởng bộ môn</v>
          </cell>
          <cell r="Z1000">
            <v>0</v>
          </cell>
          <cell r="AA1000">
            <v>5.5</v>
          </cell>
          <cell r="AB1000">
            <v>0.4</v>
          </cell>
          <cell r="AC1000">
            <v>3.66</v>
          </cell>
          <cell r="AD1000">
            <v>0</v>
          </cell>
          <cell r="AE1000">
            <v>0</v>
          </cell>
          <cell r="AF1000">
            <v>0</v>
          </cell>
          <cell r="AG1000">
            <v>0</v>
          </cell>
          <cell r="AH1000" t="e">
            <v>#VALUE!</v>
          </cell>
          <cell r="AI1000">
            <v>0</v>
          </cell>
          <cell r="AJ1000">
            <v>0</v>
          </cell>
          <cell r="AK1000">
            <v>0</v>
          </cell>
          <cell r="AL1000">
            <v>0</v>
          </cell>
          <cell r="AM1000">
            <v>0</v>
          </cell>
          <cell r="AN1000">
            <v>0</v>
          </cell>
          <cell r="AO1000">
            <v>11</v>
          </cell>
          <cell r="AP1000">
            <v>12</v>
          </cell>
          <cell r="AQ1000" t="str">
            <v>1678/QĐ-ĐHV</v>
          </cell>
          <cell r="AR1000">
            <v>44666</v>
          </cell>
          <cell r="AS1000">
            <v>44652</v>
          </cell>
          <cell r="AT1000">
            <v>0.44660000000000005</v>
          </cell>
          <cell r="AU1000">
            <v>4.5066000000000006</v>
          </cell>
          <cell r="AV1000">
            <v>25</v>
          </cell>
          <cell r="AW1000">
            <v>0</v>
          </cell>
          <cell r="AX1000">
            <v>0</v>
          </cell>
        </row>
        <row r="1001">
          <cell r="F1001">
            <v>1348</v>
          </cell>
          <cell r="G1001" t="str">
            <v>51010000195453</v>
          </cell>
          <cell r="H1001" t="str">
            <v>Viện Nông nghiệp và Tài nguyên</v>
          </cell>
          <cell r="I1001" t="str">
            <v>Khoa học cây trồng</v>
          </cell>
          <cell r="J1001" t="str">
            <v>Nữ</v>
          </cell>
          <cell r="K1001">
            <v>1978</v>
          </cell>
          <cell r="L1001">
            <v>28787</v>
          </cell>
          <cell r="M1001">
            <v>44</v>
          </cell>
          <cell r="N1001" t="str">
            <v>Kinh</v>
          </cell>
          <cell r="O1001">
            <v>37544</v>
          </cell>
          <cell r="P1001" t="str">
            <v xml:space="preserve">  -   -</v>
          </cell>
          <cell r="Q1001" t="str">
            <v>Trường Đại học Vinh</v>
          </cell>
          <cell r="R1001" t="str">
            <v>BC</v>
          </cell>
          <cell r="S1001">
            <v>0</v>
          </cell>
          <cell r="T1001">
            <v>0</v>
          </cell>
          <cell r="U1001">
            <v>0</v>
          </cell>
          <cell r="V1001" t="str">
            <v>V.07.01.03</v>
          </cell>
          <cell r="W1001" t="str">
            <v>Giảng viên (hạng III)</v>
          </cell>
          <cell r="X1001">
            <v>0</v>
          </cell>
          <cell r="Y1001">
            <v>0</v>
          </cell>
          <cell r="Z1001">
            <v>0</v>
          </cell>
          <cell r="AA1001">
            <v>4</v>
          </cell>
          <cell r="AB1001">
            <v>0</v>
          </cell>
          <cell r="AC1001">
            <v>4.32</v>
          </cell>
          <cell r="AD1001">
            <v>0</v>
          </cell>
          <cell r="AE1001">
            <v>0</v>
          </cell>
          <cell r="AF1001">
            <v>0</v>
          </cell>
          <cell r="AG1001">
            <v>0</v>
          </cell>
          <cell r="AH1001" t="e">
            <v>#VALUE!</v>
          </cell>
          <cell r="AI1001">
            <v>0</v>
          </cell>
          <cell r="AJ1001">
            <v>0</v>
          </cell>
          <cell r="AK1001">
            <v>0</v>
          </cell>
          <cell r="AL1001">
            <v>0</v>
          </cell>
          <cell r="AM1001">
            <v>0</v>
          </cell>
          <cell r="AN1001">
            <v>0</v>
          </cell>
          <cell r="AO1001">
            <v>16</v>
          </cell>
          <cell r="AP1001">
            <v>0</v>
          </cell>
          <cell r="AQ1001">
            <v>0</v>
          </cell>
          <cell r="AR1001">
            <v>0</v>
          </cell>
          <cell r="AS1001">
            <v>0</v>
          </cell>
          <cell r="AT1001">
            <v>0.69120000000000004</v>
          </cell>
          <cell r="AU1001">
            <v>5.0112000000000005</v>
          </cell>
          <cell r="AV1001">
            <v>25</v>
          </cell>
          <cell r="AW1001">
            <v>0</v>
          </cell>
          <cell r="AX1001">
            <v>0</v>
          </cell>
        </row>
        <row r="1002">
          <cell r="F1002">
            <v>1341</v>
          </cell>
          <cell r="G1002" t="str">
            <v>51010000195189</v>
          </cell>
          <cell r="H1002" t="str">
            <v>Viện Nông nghiệp và Tài nguyên</v>
          </cell>
          <cell r="I1002" t="str">
            <v>Khoa học cây trồng</v>
          </cell>
          <cell r="J1002" t="str">
            <v>Nữ</v>
          </cell>
          <cell r="K1002">
            <v>1977</v>
          </cell>
          <cell r="L1002">
            <v>28356</v>
          </cell>
          <cell r="M1002">
            <v>45</v>
          </cell>
          <cell r="N1002" t="str">
            <v>Kinh</v>
          </cell>
          <cell r="O1002">
            <v>37865</v>
          </cell>
          <cell r="P1002">
            <v>38924</v>
          </cell>
          <cell r="Q1002" t="str">
            <v>Trường Đại học Vinh</v>
          </cell>
          <cell r="R1002" t="str">
            <v>BC</v>
          </cell>
          <cell r="S1002">
            <v>0</v>
          </cell>
          <cell r="T1002">
            <v>0</v>
          </cell>
          <cell r="U1002">
            <v>0</v>
          </cell>
          <cell r="V1002" t="str">
            <v>V.07.01.02</v>
          </cell>
          <cell r="W1002" t="str">
            <v>Giảng viên chính (hạng II)</v>
          </cell>
          <cell r="X1002">
            <v>0</v>
          </cell>
          <cell r="Y1002">
            <v>0</v>
          </cell>
          <cell r="Z1002">
            <v>0</v>
          </cell>
          <cell r="AA1002">
            <v>5</v>
          </cell>
          <cell r="AB1002">
            <v>0</v>
          </cell>
          <cell r="AC1002">
            <v>4.4000000000000004</v>
          </cell>
          <cell r="AD1002">
            <v>0</v>
          </cell>
          <cell r="AE1002">
            <v>0</v>
          </cell>
          <cell r="AF1002">
            <v>0</v>
          </cell>
          <cell r="AG1002">
            <v>0</v>
          </cell>
          <cell r="AH1002" t="e">
            <v>#VALUE!</v>
          </cell>
          <cell r="AI1002">
            <v>0</v>
          </cell>
          <cell r="AJ1002">
            <v>0</v>
          </cell>
          <cell r="AK1002">
            <v>0</v>
          </cell>
          <cell r="AL1002">
            <v>0</v>
          </cell>
          <cell r="AM1002">
            <v>0</v>
          </cell>
          <cell r="AN1002">
            <v>0</v>
          </cell>
          <cell r="AO1002">
            <v>16</v>
          </cell>
          <cell r="AP1002">
            <v>0</v>
          </cell>
          <cell r="AQ1002">
            <v>0</v>
          </cell>
          <cell r="AR1002">
            <v>0</v>
          </cell>
          <cell r="AS1002">
            <v>0</v>
          </cell>
          <cell r="AT1002">
            <v>0.70400000000000007</v>
          </cell>
          <cell r="AU1002">
            <v>5.1040000000000001</v>
          </cell>
          <cell r="AV1002">
            <v>25</v>
          </cell>
          <cell r="AW1002">
            <v>0</v>
          </cell>
          <cell r="AX1002">
            <v>0</v>
          </cell>
        </row>
        <row r="1003">
          <cell r="F1003">
            <v>1349</v>
          </cell>
          <cell r="G1003" t="str">
            <v>51010000289392</v>
          </cell>
          <cell r="H1003" t="str">
            <v>Viện Nông nghiệp và Tài nguyên</v>
          </cell>
          <cell r="I1003" t="str">
            <v>Khoa học cây trồng</v>
          </cell>
          <cell r="J1003" t="str">
            <v>Nữ</v>
          </cell>
          <cell r="K1003">
            <v>1981</v>
          </cell>
          <cell r="L1003">
            <v>29688</v>
          </cell>
          <cell r="M1003">
            <v>41</v>
          </cell>
          <cell r="N1003" t="str">
            <v>Kinh</v>
          </cell>
          <cell r="O1003">
            <v>38153</v>
          </cell>
          <cell r="P1003">
            <v>39692</v>
          </cell>
          <cell r="Q1003" t="str">
            <v>Trường Đại học Vinh</v>
          </cell>
          <cell r="R1003" t="str">
            <v>BC</v>
          </cell>
          <cell r="S1003">
            <v>0</v>
          </cell>
          <cell r="T1003">
            <v>0</v>
          </cell>
          <cell r="U1003">
            <v>0</v>
          </cell>
          <cell r="V1003" t="str">
            <v>V.07.01.03</v>
          </cell>
          <cell r="W1003" t="str">
            <v>Giảng viên (hạng III)</v>
          </cell>
          <cell r="X1003">
            <v>0</v>
          </cell>
          <cell r="Y1003">
            <v>0</v>
          </cell>
          <cell r="Z1003">
            <v>0</v>
          </cell>
          <cell r="AA1003">
            <v>4</v>
          </cell>
          <cell r="AB1003">
            <v>0</v>
          </cell>
          <cell r="AC1003">
            <v>3.99</v>
          </cell>
          <cell r="AD1003">
            <v>0</v>
          </cell>
          <cell r="AE1003">
            <v>0</v>
          </cell>
          <cell r="AF1003">
            <v>0</v>
          </cell>
          <cell r="AG1003">
            <v>0</v>
          </cell>
          <cell r="AH1003" t="e">
            <v>#VALUE!</v>
          </cell>
          <cell r="AI1003">
            <v>0</v>
          </cell>
          <cell r="AJ1003">
            <v>0</v>
          </cell>
          <cell r="AK1003">
            <v>0</v>
          </cell>
          <cell r="AL1003">
            <v>0</v>
          </cell>
          <cell r="AM1003">
            <v>0</v>
          </cell>
          <cell r="AN1003">
            <v>0</v>
          </cell>
          <cell r="AO1003">
            <v>12</v>
          </cell>
          <cell r="AP1003">
            <v>0</v>
          </cell>
          <cell r="AQ1003">
            <v>0</v>
          </cell>
          <cell r="AR1003">
            <v>0</v>
          </cell>
          <cell r="AS1003">
            <v>0</v>
          </cell>
          <cell r="AT1003">
            <v>0.4788</v>
          </cell>
          <cell r="AU1003">
            <v>4.4687999999999999</v>
          </cell>
          <cell r="AV1003">
            <v>25</v>
          </cell>
          <cell r="AW1003">
            <v>0</v>
          </cell>
          <cell r="AX1003">
            <v>0</v>
          </cell>
        </row>
        <row r="1004">
          <cell r="F1004">
            <v>1344</v>
          </cell>
          <cell r="G1004" t="str">
            <v>51010000195790</v>
          </cell>
          <cell r="H1004" t="str">
            <v>Viện Nông nghiệp và Tài nguyên</v>
          </cell>
          <cell r="I1004" t="str">
            <v>Khoa học cây trồng</v>
          </cell>
          <cell r="J1004" t="str">
            <v>Nữ</v>
          </cell>
          <cell r="K1004">
            <v>1985</v>
          </cell>
          <cell r="L1004">
            <v>31052</v>
          </cell>
          <cell r="M1004">
            <v>37</v>
          </cell>
          <cell r="N1004" t="str">
            <v>Kinh</v>
          </cell>
          <cell r="O1004">
            <v>39706</v>
          </cell>
          <cell r="P1004">
            <v>40360</v>
          </cell>
          <cell r="Q1004" t="str">
            <v>Trường Đại học Vinh</v>
          </cell>
          <cell r="R1004" t="str">
            <v>BC</v>
          </cell>
          <cell r="S1004">
            <v>0</v>
          </cell>
          <cell r="T1004">
            <v>0</v>
          </cell>
          <cell r="U1004">
            <v>0</v>
          </cell>
          <cell r="V1004" t="str">
            <v>V.07.01.03</v>
          </cell>
          <cell r="W1004" t="str">
            <v>Giảng viên (hạng III)</v>
          </cell>
          <cell r="X1004">
            <v>0</v>
          </cell>
          <cell r="Y1004">
            <v>0</v>
          </cell>
          <cell r="Z1004" t="str">
            <v>CVHT</v>
          </cell>
          <cell r="AA1004">
            <v>4</v>
          </cell>
          <cell r="AB1004">
            <v>0</v>
          </cell>
          <cell r="AC1004">
            <v>3.66</v>
          </cell>
          <cell r="AD1004">
            <v>0</v>
          </cell>
          <cell r="AE1004">
            <v>0</v>
          </cell>
          <cell r="AF1004">
            <v>0</v>
          </cell>
          <cell r="AG1004">
            <v>0</v>
          </cell>
          <cell r="AH1004" t="e">
            <v>#VALUE!</v>
          </cell>
          <cell r="AI1004">
            <v>0</v>
          </cell>
          <cell r="AJ1004">
            <v>0</v>
          </cell>
          <cell r="AK1004">
            <v>0</v>
          </cell>
          <cell r="AL1004">
            <v>0</v>
          </cell>
          <cell r="AM1004">
            <v>0</v>
          </cell>
          <cell r="AN1004">
            <v>0</v>
          </cell>
          <cell r="AO1004">
            <v>10</v>
          </cell>
          <cell r="AP1004">
            <v>0</v>
          </cell>
          <cell r="AQ1004">
            <v>0</v>
          </cell>
          <cell r="AR1004">
            <v>0</v>
          </cell>
          <cell r="AS1004">
            <v>0</v>
          </cell>
          <cell r="AT1004">
            <v>0.36599999999999999</v>
          </cell>
          <cell r="AU1004">
            <v>4.0259999999999998</v>
          </cell>
          <cell r="AV1004">
            <v>25</v>
          </cell>
          <cell r="AW1004">
            <v>0</v>
          </cell>
          <cell r="AX1004">
            <v>0</v>
          </cell>
        </row>
        <row r="1005">
          <cell r="F1005">
            <v>1343</v>
          </cell>
          <cell r="G1005" t="str">
            <v>51010000195833</v>
          </cell>
          <cell r="H1005" t="str">
            <v>Viện Nông nghiệp và Tài nguyên</v>
          </cell>
          <cell r="I1005" t="str">
            <v>Khoa học cây trồng</v>
          </cell>
          <cell r="J1005" t="str">
            <v>Nam</v>
          </cell>
          <cell r="K1005">
            <v>1982</v>
          </cell>
          <cell r="L1005">
            <v>30294</v>
          </cell>
          <cell r="M1005">
            <v>40</v>
          </cell>
          <cell r="N1005" t="str">
            <v>Kinh</v>
          </cell>
          <cell r="O1005">
            <v>38384</v>
          </cell>
          <cell r="P1005">
            <v>39448</v>
          </cell>
          <cell r="Q1005" t="str">
            <v>Trường Đại học Vinh</v>
          </cell>
          <cell r="R1005" t="str">
            <v>BC</v>
          </cell>
          <cell r="S1005">
            <v>0</v>
          </cell>
          <cell r="T1005">
            <v>0</v>
          </cell>
          <cell r="U1005">
            <v>0</v>
          </cell>
          <cell r="V1005" t="str">
            <v>V.07.01.03</v>
          </cell>
          <cell r="W1005" t="str">
            <v>Giảng viên (hạng III)</v>
          </cell>
          <cell r="X1005">
            <v>0</v>
          </cell>
          <cell r="Y1005">
            <v>0</v>
          </cell>
          <cell r="Z1005" t="str">
            <v>CT CĐ BP</v>
          </cell>
          <cell r="AA1005">
            <v>5</v>
          </cell>
          <cell r="AB1005">
            <v>0</v>
          </cell>
          <cell r="AC1005">
            <v>3.99</v>
          </cell>
          <cell r="AD1005">
            <v>0</v>
          </cell>
          <cell r="AE1005">
            <v>0</v>
          </cell>
          <cell r="AF1005">
            <v>0</v>
          </cell>
          <cell r="AG1005">
            <v>0</v>
          </cell>
          <cell r="AH1005" t="e">
            <v>#VALUE!</v>
          </cell>
          <cell r="AI1005">
            <v>0</v>
          </cell>
          <cell r="AJ1005">
            <v>0</v>
          </cell>
          <cell r="AK1005">
            <v>0</v>
          </cell>
          <cell r="AL1005">
            <v>0</v>
          </cell>
          <cell r="AM1005">
            <v>0</v>
          </cell>
          <cell r="AN1005">
            <v>0</v>
          </cell>
          <cell r="AO1005">
            <v>14</v>
          </cell>
          <cell r="AP1005">
            <v>0</v>
          </cell>
          <cell r="AQ1005">
            <v>0</v>
          </cell>
          <cell r="AR1005">
            <v>0</v>
          </cell>
          <cell r="AS1005">
            <v>0</v>
          </cell>
          <cell r="AT1005">
            <v>0.55859999999999999</v>
          </cell>
          <cell r="AU1005">
            <v>4.5486000000000004</v>
          </cell>
          <cell r="AV1005">
            <v>25</v>
          </cell>
          <cell r="AW1005">
            <v>0</v>
          </cell>
          <cell r="AX1005">
            <v>0</v>
          </cell>
        </row>
        <row r="1006">
          <cell r="F1006">
            <v>1353</v>
          </cell>
          <cell r="G1006" t="str">
            <v>51010000195374</v>
          </cell>
          <cell r="H1006" t="str">
            <v>Viện Nông nghiệp và Tài nguyên</v>
          </cell>
          <cell r="I1006" t="str">
            <v>Khoa học cây trồng</v>
          </cell>
          <cell r="J1006" t="str">
            <v>Nữ</v>
          </cell>
          <cell r="K1006">
            <v>1982</v>
          </cell>
          <cell r="L1006">
            <v>30210</v>
          </cell>
          <cell r="M1006">
            <v>40</v>
          </cell>
          <cell r="N1006" t="str">
            <v>Kinh</v>
          </cell>
          <cell r="O1006">
            <v>38384</v>
          </cell>
          <cell r="P1006">
            <v>39692</v>
          </cell>
          <cell r="Q1006" t="str">
            <v>Trường Đại học Vinh</v>
          </cell>
          <cell r="R1006" t="str">
            <v>BC</v>
          </cell>
          <cell r="S1006">
            <v>0</v>
          </cell>
          <cell r="T1006">
            <v>0</v>
          </cell>
          <cell r="U1006">
            <v>0</v>
          </cell>
          <cell r="V1006" t="str">
            <v>V.07.01.02</v>
          </cell>
          <cell r="W1006" t="str">
            <v>Giảng viên chính (hạng II)</v>
          </cell>
          <cell r="X1006">
            <v>0</v>
          </cell>
          <cell r="Y1006">
            <v>0</v>
          </cell>
          <cell r="Z1006">
            <v>0</v>
          </cell>
          <cell r="AA1006">
            <v>5</v>
          </cell>
          <cell r="AB1006">
            <v>0</v>
          </cell>
          <cell r="AC1006">
            <v>4.4000000000000004</v>
          </cell>
          <cell r="AD1006">
            <v>0</v>
          </cell>
          <cell r="AE1006">
            <v>0</v>
          </cell>
          <cell r="AF1006">
            <v>0</v>
          </cell>
          <cell r="AG1006">
            <v>0</v>
          </cell>
          <cell r="AH1006" t="e">
            <v>#VALUE!</v>
          </cell>
          <cell r="AI1006">
            <v>0</v>
          </cell>
          <cell r="AJ1006">
            <v>0</v>
          </cell>
          <cell r="AK1006">
            <v>0</v>
          </cell>
          <cell r="AL1006">
            <v>0</v>
          </cell>
          <cell r="AM1006">
            <v>0</v>
          </cell>
          <cell r="AN1006">
            <v>0</v>
          </cell>
          <cell r="AO1006">
            <v>14</v>
          </cell>
          <cell r="AP1006">
            <v>0</v>
          </cell>
          <cell r="AQ1006">
            <v>0</v>
          </cell>
          <cell r="AR1006">
            <v>0</v>
          </cell>
          <cell r="AS1006">
            <v>0</v>
          </cell>
          <cell r="AT1006">
            <v>0.6160000000000001</v>
          </cell>
          <cell r="AU1006">
            <v>5.016</v>
          </cell>
          <cell r="AV1006">
            <v>25</v>
          </cell>
          <cell r="AW1006">
            <v>0</v>
          </cell>
          <cell r="AX1006">
            <v>0</v>
          </cell>
        </row>
        <row r="1007">
          <cell r="F1007">
            <v>1346</v>
          </cell>
          <cell r="G1007" t="str">
            <v>51010000195596</v>
          </cell>
          <cell r="H1007" t="str">
            <v>Viện Nông nghiệp và Tài nguyên</v>
          </cell>
          <cell r="I1007" t="str">
            <v>Khoa học cây trồng</v>
          </cell>
          <cell r="J1007" t="str">
            <v>Nữ</v>
          </cell>
          <cell r="K1007">
            <v>1986</v>
          </cell>
          <cell r="L1007">
            <v>31516</v>
          </cell>
          <cell r="M1007">
            <v>36</v>
          </cell>
          <cell r="N1007" t="str">
            <v>Kinh</v>
          </cell>
          <cell r="O1007">
            <v>40078</v>
          </cell>
          <cell r="P1007">
            <v>40969</v>
          </cell>
          <cell r="Q1007" t="str">
            <v>Trường Đại học Vinh</v>
          </cell>
          <cell r="R1007" t="str">
            <v>BC</v>
          </cell>
          <cell r="S1007">
            <v>0</v>
          </cell>
          <cell r="T1007">
            <v>0</v>
          </cell>
          <cell r="U1007">
            <v>0</v>
          </cell>
          <cell r="V1007" t="str">
            <v>V.07.01.03</v>
          </cell>
          <cell r="W1007" t="str">
            <v>Giảng viên (hạng III)</v>
          </cell>
          <cell r="X1007">
            <v>0</v>
          </cell>
          <cell r="Y1007">
            <v>0</v>
          </cell>
          <cell r="Z1007">
            <v>0</v>
          </cell>
          <cell r="AA1007">
            <v>4</v>
          </cell>
          <cell r="AB1007">
            <v>0</v>
          </cell>
          <cell r="AC1007">
            <v>3.33</v>
          </cell>
          <cell r="AD1007">
            <v>0</v>
          </cell>
          <cell r="AE1007">
            <v>0</v>
          </cell>
          <cell r="AF1007">
            <v>0</v>
          </cell>
          <cell r="AG1007">
            <v>0</v>
          </cell>
          <cell r="AH1007" t="e">
            <v>#VALUE!</v>
          </cell>
          <cell r="AI1007">
            <v>0</v>
          </cell>
          <cell r="AJ1007">
            <v>0</v>
          </cell>
          <cell r="AK1007">
            <v>0</v>
          </cell>
          <cell r="AL1007">
            <v>0</v>
          </cell>
          <cell r="AM1007">
            <v>0</v>
          </cell>
          <cell r="AN1007">
            <v>0</v>
          </cell>
          <cell r="AO1007">
            <v>11</v>
          </cell>
          <cell r="AP1007">
            <v>0</v>
          </cell>
          <cell r="AQ1007">
            <v>0</v>
          </cell>
          <cell r="AR1007">
            <v>0</v>
          </cell>
          <cell r="AS1007">
            <v>0</v>
          </cell>
          <cell r="AT1007">
            <v>0.36630000000000001</v>
          </cell>
          <cell r="AU1007">
            <v>3.6962999999999999</v>
          </cell>
          <cell r="AV1007">
            <v>25</v>
          </cell>
          <cell r="AW1007">
            <v>0</v>
          </cell>
          <cell r="AX1007">
            <v>0</v>
          </cell>
        </row>
        <row r="1008">
          <cell r="F1008">
            <v>1351</v>
          </cell>
          <cell r="G1008" t="str">
            <v>51010000195684</v>
          </cell>
          <cell r="H1008" t="str">
            <v>Viện Nông nghiệp và Tài nguyên</v>
          </cell>
          <cell r="I1008" t="str">
            <v>Khoa học cây trồng</v>
          </cell>
          <cell r="J1008" t="str">
            <v>Nam</v>
          </cell>
          <cell r="K1008">
            <v>1982</v>
          </cell>
          <cell r="L1008">
            <v>29961</v>
          </cell>
          <cell r="M1008">
            <v>40</v>
          </cell>
          <cell r="N1008" t="str">
            <v>Kinh</v>
          </cell>
          <cell r="O1008">
            <v>39706</v>
          </cell>
          <cell r="P1008">
            <v>40360</v>
          </cell>
          <cell r="Q1008" t="str">
            <v>Trường Đại học Vinh</v>
          </cell>
          <cell r="R1008" t="str">
            <v>BC</v>
          </cell>
          <cell r="S1008">
            <v>0</v>
          </cell>
          <cell r="T1008">
            <v>0</v>
          </cell>
          <cell r="U1008">
            <v>0</v>
          </cell>
          <cell r="V1008" t="str">
            <v>V.07.01.03</v>
          </cell>
          <cell r="W1008" t="str">
            <v>Giảng viên (hạng III)</v>
          </cell>
          <cell r="X1008">
            <v>0</v>
          </cell>
          <cell r="Y1008">
            <v>0</v>
          </cell>
          <cell r="Z1008">
            <v>0</v>
          </cell>
          <cell r="AA1008">
            <v>4</v>
          </cell>
          <cell r="AB1008">
            <v>0</v>
          </cell>
          <cell r="AC1008">
            <v>3.66</v>
          </cell>
          <cell r="AD1008">
            <v>0</v>
          </cell>
          <cell r="AE1008">
            <v>0</v>
          </cell>
          <cell r="AF1008">
            <v>0</v>
          </cell>
          <cell r="AG1008">
            <v>0</v>
          </cell>
          <cell r="AH1008" t="e">
            <v>#VALUE!</v>
          </cell>
          <cell r="AI1008">
            <v>0</v>
          </cell>
          <cell r="AJ1008">
            <v>0</v>
          </cell>
          <cell r="AK1008">
            <v>0</v>
          </cell>
          <cell r="AL1008">
            <v>0</v>
          </cell>
          <cell r="AM1008">
            <v>0</v>
          </cell>
          <cell r="AN1008">
            <v>0</v>
          </cell>
          <cell r="AO1008">
            <v>12</v>
          </cell>
          <cell r="AP1008">
            <v>0</v>
          </cell>
          <cell r="AQ1008">
            <v>0</v>
          </cell>
          <cell r="AR1008">
            <v>0</v>
          </cell>
          <cell r="AS1008">
            <v>0</v>
          </cell>
          <cell r="AT1008">
            <v>0.43920000000000003</v>
          </cell>
          <cell r="AU1008">
            <v>4.0991999999999997</v>
          </cell>
          <cell r="AV1008">
            <v>25</v>
          </cell>
          <cell r="AW1008">
            <v>0</v>
          </cell>
          <cell r="AX1008">
            <v>0</v>
          </cell>
        </row>
        <row r="1009">
          <cell r="F1009">
            <v>1363</v>
          </cell>
          <cell r="G1009" t="str">
            <v>51010000195523</v>
          </cell>
          <cell r="H1009" t="str">
            <v>Viện Nông nghiệp và Tài nguyên</v>
          </cell>
          <cell r="I1009" t="str">
            <v>Khuyến nông và Phát triển nông thôn</v>
          </cell>
          <cell r="J1009" t="str">
            <v>Nữ</v>
          </cell>
          <cell r="K1009">
            <v>1983</v>
          </cell>
          <cell r="L1009">
            <v>30513</v>
          </cell>
          <cell r="M1009">
            <v>39</v>
          </cell>
          <cell r="N1009" t="str">
            <v>Kinh</v>
          </cell>
          <cell r="O1009">
            <v>39706</v>
          </cell>
          <cell r="P1009">
            <v>40360</v>
          </cell>
          <cell r="Q1009" t="str">
            <v>Trường Đại học Vinh</v>
          </cell>
          <cell r="R1009" t="str">
            <v>BC</v>
          </cell>
          <cell r="S1009">
            <v>0</v>
          </cell>
          <cell r="T1009">
            <v>0</v>
          </cell>
          <cell r="U1009">
            <v>0</v>
          </cell>
          <cell r="V1009" t="str">
            <v>V.07.01.03</v>
          </cell>
          <cell r="W1009" t="str">
            <v>Giảng viên (hạng III)</v>
          </cell>
          <cell r="X1009">
            <v>0</v>
          </cell>
          <cell r="Y1009">
            <v>0</v>
          </cell>
          <cell r="Z1009">
            <v>0</v>
          </cell>
          <cell r="AA1009">
            <v>4</v>
          </cell>
          <cell r="AB1009">
            <v>0</v>
          </cell>
          <cell r="AC1009">
            <v>3.66</v>
          </cell>
          <cell r="AD1009">
            <v>0</v>
          </cell>
          <cell r="AE1009">
            <v>0</v>
          </cell>
          <cell r="AF1009">
            <v>0</v>
          </cell>
          <cell r="AG1009">
            <v>0</v>
          </cell>
          <cell r="AH1009" t="e">
            <v>#VALUE!</v>
          </cell>
          <cell r="AI1009">
            <v>0</v>
          </cell>
          <cell r="AJ1009">
            <v>0</v>
          </cell>
          <cell r="AK1009">
            <v>0</v>
          </cell>
          <cell r="AL1009">
            <v>0</v>
          </cell>
          <cell r="AM1009">
            <v>0</v>
          </cell>
          <cell r="AN1009">
            <v>0</v>
          </cell>
          <cell r="AO1009">
            <v>12</v>
          </cell>
          <cell r="AP1009">
            <v>0</v>
          </cell>
          <cell r="AQ1009">
            <v>0</v>
          </cell>
          <cell r="AR1009">
            <v>0</v>
          </cell>
          <cell r="AS1009">
            <v>0</v>
          </cell>
          <cell r="AT1009">
            <v>0.43920000000000003</v>
          </cell>
          <cell r="AU1009">
            <v>4.0991999999999997</v>
          </cell>
          <cell r="AV1009">
            <v>25</v>
          </cell>
          <cell r="AW1009">
            <v>0</v>
          </cell>
          <cell r="AX1009">
            <v>0</v>
          </cell>
        </row>
        <row r="1010">
          <cell r="F1010">
            <v>1359</v>
          </cell>
          <cell r="G1010" t="str">
            <v>51010000196067</v>
          </cell>
          <cell r="H1010" t="str">
            <v>Viện Nông nghiệp và Tài nguyên</v>
          </cell>
          <cell r="I1010" t="str">
            <v>Khuyến nông và Phát triển nông thôn</v>
          </cell>
          <cell r="J1010" t="str">
            <v>Nam</v>
          </cell>
          <cell r="K1010">
            <v>1979</v>
          </cell>
          <cell r="L1010">
            <v>29173</v>
          </cell>
          <cell r="M1010">
            <v>43</v>
          </cell>
          <cell r="N1010" t="str">
            <v>Kinh</v>
          </cell>
          <cell r="O1010">
            <v>37544</v>
          </cell>
          <cell r="P1010">
            <v>39995</v>
          </cell>
          <cell r="Q1010" t="str">
            <v>Trường Đại học Vinh</v>
          </cell>
          <cell r="R1010" t="str">
            <v>BC</v>
          </cell>
          <cell r="S1010">
            <v>0</v>
          </cell>
          <cell r="T1010">
            <v>0</v>
          </cell>
          <cell r="U1010">
            <v>0</v>
          </cell>
          <cell r="V1010" t="str">
            <v>V.07.01.03</v>
          </cell>
          <cell r="W1010" t="str">
            <v>Giảng viên (hạng III)</v>
          </cell>
          <cell r="X1010">
            <v>0</v>
          </cell>
          <cell r="Y1010">
            <v>0</v>
          </cell>
          <cell r="Z1010">
            <v>0</v>
          </cell>
          <cell r="AA1010">
            <v>4</v>
          </cell>
          <cell r="AB1010">
            <v>0</v>
          </cell>
          <cell r="AC1010">
            <v>4.32</v>
          </cell>
          <cell r="AD1010">
            <v>0</v>
          </cell>
          <cell r="AE1010">
            <v>0</v>
          </cell>
          <cell r="AF1010">
            <v>0</v>
          </cell>
          <cell r="AG1010">
            <v>0</v>
          </cell>
          <cell r="AH1010" t="e">
            <v>#VALUE!</v>
          </cell>
          <cell r="AI1010">
            <v>0</v>
          </cell>
          <cell r="AJ1010">
            <v>0</v>
          </cell>
          <cell r="AK1010">
            <v>0</v>
          </cell>
          <cell r="AL1010">
            <v>0</v>
          </cell>
          <cell r="AM1010">
            <v>0</v>
          </cell>
          <cell r="AN1010">
            <v>0</v>
          </cell>
          <cell r="AO1010">
            <v>13</v>
          </cell>
          <cell r="AP1010">
            <v>0</v>
          </cell>
          <cell r="AQ1010">
            <v>0</v>
          </cell>
          <cell r="AR1010">
            <v>0</v>
          </cell>
          <cell r="AS1010">
            <v>0</v>
          </cell>
          <cell r="AT1010">
            <v>0.56159999999999999</v>
          </cell>
          <cell r="AU1010">
            <v>4.8816000000000006</v>
          </cell>
          <cell r="AV1010">
            <v>25</v>
          </cell>
          <cell r="AW1010">
            <v>0</v>
          </cell>
          <cell r="AX1010">
            <v>0</v>
          </cell>
        </row>
        <row r="1011">
          <cell r="F1011">
            <v>1362</v>
          </cell>
          <cell r="G1011" t="str">
            <v>51010000196076</v>
          </cell>
          <cell r="H1011" t="str">
            <v>Viện Nông nghiệp và Tài nguyên</v>
          </cell>
          <cell r="I1011" t="str">
            <v>Khuyến nông và Phát triển nông thôn</v>
          </cell>
          <cell r="J1011" t="str">
            <v>Nam</v>
          </cell>
          <cell r="K1011">
            <v>1982</v>
          </cell>
          <cell r="L1011">
            <v>29971</v>
          </cell>
          <cell r="M1011">
            <v>40</v>
          </cell>
          <cell r="N1011" t="str">
            <v>Kinh</v>
          </cell>
          <cell r="O1011">
            <v>38822</v>
          </cell>
          <cell r="P1011">
            <v>39448</v>
          </cell>
          <cell r="Q1011" t="str">
            <v>Trường Đại học Vinh</v>
          </cell>
          <cell r="R1011" t="str">
            <v>BC</v>
          </cell>
          <cell r="S1011">
            <v>0</v>
          </cell>
          <cell r="T1011">
            <v>0</v>
          </cell>
          <cell r="U1011">
            <v>0</v>
          </cell>
          <cell r="V1011" t="str">
            <v>V.07.01.03</v>
          </cell>
          <cell r="W1011" t="str">
            <v>Giảng viên (hạng III)</v>
          </cell>
          <cell r="X1011">
            <v>0</v>
          </cell>
          <cell r="Y1011">
            <v>0</v>
          </cell>
          <cell r="Z1011">
            <v>0</v>
          </cell>
          <cell r="AA1011">
            <v>4</v>
          </cell>
          <cell r="AB1011">
            <v>0</v>
          </cell>
          <cell r="AC1011">
            <v>3.66</v>
          </cell>
          <cell r="AD1011">
            <v>0</v>
          </cell>
          <cell r="AE1011">
            <v>0</v>
          </cell>
          <cell r="AF1011">
            <v>0</v>
          </cell>
          <cell r="AG1011">
            <v>0</v>
          </cell>
          <cell r="AH1011" t="e">
            <v>#VALUE!</v>
          </cell>
          <cell r="AI1011">
            <v>0</v>
          </cell>
          <cell r="AJ1011">
            <v>0</v>
          </cell>
          <cell r="AK1011">
            <v>0</v>
          </cell>
          <cell r="AL1011">
            <v>0</v>
          </cell>
          <cell r="AM1011">
            <v>0</v>
          </cell>
          <cell r="AN1011">
            <v>0</v>
          </cell>
          <cell r="AO1011">
            <v>8</v>
          </cell>
          <cell r="AP1011">
            <v>0</v>
          </cell>
          <cell r="AQ1011">
            <v>0</v>
          </cell>
          <cell r="AR1011">
            <v>0</v>
          </cell>
          <cell r="AS1011">
            <v>0</v>
          </cell>
          <cell r="AT1011">
            <v>0.2928</v>
          </cell>
          <cell r="AU1011">
            <v>3.9528000000000003</v>
          </cell>
          <cell r="AV1011">
            <v>25</v>
          </cell>
          <cell r="AW1011">
            <v>0</v>
          </cell>
          <cell r="AX1011">
            <v>0</v>
          </cell>
        </row>
        <row r="1012">
          <cell r="F1012">
            <v>2321</v>
          </cell>
          <cell r="G1012" t="str">
            <v>51010000530072</v>
          </cell>
          <cell r="H1012" t="str">
            <v>Viện Nông nghiệp và Tài nguyên</v>
          </cell>
          <cell r="I1012" t="str">
            <v>Quản lý đất đai</v>
          </cell>
          <cell r="J1012" t="str">
            <v>Nam</v>
          </cell>
          <cell r="K1012">
            <v>1988</v>
          </cell>
          <cell r="L1012">
            <v>32313</v>
          </cell>
          <cell r="M1012">
            <v>34</v>
          </cell>
          <cell r="N1012" t="str">
            <v>Kinh</v>
          </cell>
          <cell r="O1012">
            <v>0</v>
          </cell>
          <cell r="P1012">
            <v>42887</v>
          </cell>
          <cell r="Q1012" t="str">
            <v>Trường Đại học Vinh</v>
          </cell>
          <cell r="R1012" t="str">
            <v>BC</v>
          </cell>
          <cell r="S1012">
            <v>0</v>
          </cell>
          <cell r="T1012">
            <v>0</v>
          </cell>
          <cell r="U1012">
            <v>0</v>
          </cell>
          <cell r="V1012" t="str">
            <v>V.07.01.03</v>
          </cell>
          <cell r="W1012" t="str">
            <v>Giảng viên (hạng III)</v>
          </cell>
          <cell r="X1012">
            <v>0</v>
          </cell>
          <cell r="Y1012">
            <v>0</v>
          </cell>
          <cell r="Z1012">
            <v>0</v>
          </cell>
          <cell r="AA1012">
            <v>4</v>
          </cell>
          <cell r="AB1012">
            <v>0</v>
          </cell>
          <cell r="AC1012">
            <v>3</v>
          </cell>
          <cell r="AD1012">
            <v>0</v>
          </cell>
          <cell r="AE1012">
            <v>0</v>
          </cell>
          <cell r="AF1012">
            <v>0</v>
          </cell>
          <cell r="AG1012">
            <v>0</v>
          </cell>
          <cell r="AH1012" t="e">
            <v>#VALUE!</v>
          </cell>
          <cell r="AI1012">
            <v>0</v>
          </cell>
          <cell r="AJ1012">
            <v>0</v>
          </cell>
          <cell r="AK1012">
            <v>0</v>
          </cell>
          <cell r="AL1012">
            <v>0</v>
          </cell>
          <cell r="AM1012">
            <v>0</v>
          </cell>
          <cell r="AN1012">
            <v>0</v>
          </cell>
          <cell r="AO1012">
            <v>5</v>
          </cell>
          <cell r="AP1012">
            <v>0</v>
          </cell>
          <cell r="AQ1012">
            <v>0</v>
          </cell>
          <cell r="AR1012">
            <v>0</v>
          </cell>
          <cell r="AS1012">
            <v>0</v>
          </cell>
          <cell r="AT1012">
            <v>0.15</v>
          </cell>
          <cell r="AU1012">
            <v>3.15</v>
          </cell>
          <cell r="AV1012">
            <v>25</v>
          </cell>
          <cell r="AW1012">
            <v>0</v>
          </cell>
          <cell r="AX1012">
            <v>0</v>
          </cell>
        </row>
        <row r="1013">
          <cell r="F1013">
            <v>2536</v>
          </cell>
          <cell r="G1013" t="str">
            <v>51010001144795</v>
          </cell>
          <cell r="H1013" t="str">
            <v>Viện Nông nghiệp và Tài nguyên</v>
          </cell>
          <cell r="I1013" t="str">
            <v>Quản lý đất đai</v>
          </cell>
          <cell r="J1013" t="str">
            <v>Nam</v>
          </cell>
          <cell r="K1013">
            <v>1992</v>
          </cell>
          <cell r="L1013">
            <v>33959</v>
          </cell>
          <cell r="M1013">
            <v>30</v>
          </cell>
          <cell r="N1013" t="str">
            <v>Kinh</v>
          </cell>
          <cell r="O1013">
            <v>43012</v>
          </cell>
          <cell r="P1013">
            <v>0</v>
          </cell>
          <cell r="Q1013">
            <v>0</v>
          </cell>
          <cell r="R1013" t="str">
            <v>HĐDH</v>
          </cell>
          <cell r="S1013">
            <v>44473</v>
          </cell>
          <cell r="T1013">
            <v>0</v>
          </cell>
          <cell r="U1013">
            <v>0</v>
          </cell>
          <cell r="V1013" t="str">
            <v>V.07.01.03</v>
          </cell>
          <cell r="W1013" t="str">
            <v>Giảng viên (hạng III)</v>
          </cell>
          <cell r="X1013">
            <v>0</v>
          </cell>
          <cell r="Y1013">
            <v>0</v>
          </cell>
          <cell r="Z1013">
            <v>0</v>
          </cell>
          <cell r="AA1013">
            <v>4</v>
          </cell>
          <cell r="AB1013">
            <v>0</v>
          </cell>
          <cell r="AC1013">
            <v>2.67</v>
          </cell>
          <cell r="AD1013">
            <v>0</v>
          </cell>
          <cell r="AE1013">
            <v>0</v>
          </cell>
          <cell r="AF1013">
            <v>0</v>
          </cell>
          <cell r="AG1013">
            <v>0</v>
          </cell>
          <cell r="AH1013" t="e">
            <v>#VALUE!</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2.67</v>
          </cell>
          <cell r="AV1013">
            <v>0</v>
          </cell>
          <cell r="AW1013">
            <v>0</v>
          </cell>
          <cell r="AX1013">
            <v>0</v>
          </cell>
        </row>
        <row r="1014">
          <cell r="F1014">
            <v>2013</v>
          </cell>
          <cell r="G1014" t="str">
            <v>51010000388493</v>
          </cell>
          <cell r="H1014" t="str">
            <v>Viện Nông nghiệp và Tài nguyên</v>
          </cell>
          <cell r="I1014" t="str">
            <v>Quản lý đất đai</v>
          </cell>
          <cell r="J1014" t="str">
            <v>Nữ</v>
          </cell>
          <cell r="K1014">
            <v>1987</v>
          </cell>
          <cell r="L1014">
            <v>31844</v>
          </cell>
          <cell r="M1014">
            <v>35</v>
          </cell>
          <cell r="N1014" t="str">
            <v>Kinh</v>
          </cell>
          <cell r="O1014">
            <v>41323</v>
          </cell>
          <cell r="P1014">
            <v>42887</v>
          </cell>
          <cell r="Q1014" t="str">
            <v>Trường Đại học Vinh</v>
          </cell>
          <cell r="R1014" t="str">
            <v>BC</v>
          </cell>
          <cell r="S1014">
            <v>0</v>
          </cell>
          <cell r="T1014">
            <v>0</v>
          </cell>
          <cell r="U1014">
            <v>0</v>
          </cell>
          <cell r="V1014" t="str">
            <v>V.07.01.03</v>
          </cell>
          <cell r="W1014" t="str">
            <v>Giảng viên (hạng III)</v>
          </cell>
          <cell r="X1014">
            <v>0</v>
          </cell>
          <cell r="Y1014">
            <v>0</v>
          </cell>
          <cell r="Z1014">
            <v>0</v>
          </cell>
          <cell r="AA1014">
            <v>4</v>
          </cell>
          <cell r="AB1014">
            <v>0</v>
          </cell>
          <cell r="AC1014">
            <v>3</v>
          </cell>
          <cell r="AD1014">
            <v>0</v>
          </cell>
          <cell r="AE1014">
            <v>0</v>
          </cell>
          <cell r="AF1014">
            <v>0</v>
          </cell>
          <cell r="AG1014">
            <v>0</v>
          </cell>
          <cell r="AH1014" t="e">
            <v>#VALUE!</v>
          </cell>
          <cell r="AI1014">
            <v>0</v>
          </cell>
          <cell r="AJ1014">
            <v>0</v>
          </cell>
          <cell r="AK1014">
            <v>0</v>
          </cell>
          <cell r="AL1014">
            <v>0</v>
          </cell>
          <cell r="AM1014">
            <v>0</v>
          </cell>
          <cell r="AN1014">
            <v>0</v>
          </cell>
          <cell r="AO1014">
            <v>8</v>
          </cell>
          <cell r="AP1014">
            <v>0</v>
          </cell>
          <cell r="AQ1014">
            <v>0</v>
          </cell>
          <cell r="AR1014">
            <v>0</v>
          </cell>
          <cell r="AS1014">
            <v>0</v>
          </cell>
          <cell r="AT1014">
            <v>0.24</v>
          </cell>
          <cell r="AU1014">
            <v>3.24</v>
          </cell>
          <cell r="AV1014">
            <v>25</v>
          </cell>
          <cell r="AW1014">
            <v>0</v>
          </cell>
          <cell r="AX1014">
            <v>0</v>
          </cell>
        </row>
        <row r="1015">
          <cell r="F1015">
            <v>1934</v>
          </cell>
          <cell r="G1015" t="str">
            <v>51010000190449</v>
          </cell>
          <cell r="H1015" t="str">
            <v>Viện Nông nghiệp và Tài nguyên</v>
          </cell>
          <cell r="I1015" t="str">
            <v>Quản lý đất đai</v>
          </cell>
          <cell r="J1015" t="str">
            <v>Nam</v>
          </cell>
          <cell r="K1015">
            <v>1979</v>
          </cell>
          <cell r="L1015">
            <v>29007</v>
          </cell>
          <cell r="M1015">
            <v>43</v>
          </cell>
          <cell r="N1015" t="str">
            <v>Kinh</v>
          </cell>
          <cell r="O1015">
            <v>37681</v>
          </cell>
          <cell r="P1015">
            <v>38924</v>
          </cell>
          <cell r="Q1015" t="str">
            <v>Trường Đại học Vinh</v>
          </cell>
          <cell r="R1015" t="str">
            <v>BC</v>
          </cell>
          <cell r="S1015">
            <v>0</v>
          </cell>
          <cell r="T1015">
            <v>0</v>
          </cell>
          <cell r="U1015">
            <v>0</v>
          </cell>
          <cell r="V1015" t="str">
            <v>V.07.01.03</v>
          </cell>
          <cell r="W1015" t="str">
            <v>Giảng viên (hạng III)</v>
          </cell>
          <cell r="X1015">
            <v>0</v>
          </cell>
          <cell r="Y1015" t="str">
            <v>Trưởng Bộ môn</v>
          </cell>
          <cell r="Z1015">
            <v>0</v>
          </cell>
          <cell r="AA1015">
            <v>5.5</v>
          </cell>
          <cell r="AB1015">
            <v>0.4</v>
          </cell>
          <cell r="AC1015">
            <v>3.99</v>
          </cell>
          <cell r="AD1015">
            <v>0</v>
          </cell>
          <cell r="AE1015">
            <v>0</v>
          </cell>
          <cell r="AF1015">
            <v>0</v>
          </cell>
          <cell r="AG1015">
            <v>0</v>
          </cell>
          <cell r="AH1015" t="e">
            <v>#VALUE!</v>
          </cell>
          <cell r="AI1015">
            <v>0</v>
          </cell>
          <cell r="AJ1015">
            <v>0</v>
          </cell>
          <cell r="AK1015">
            <v>0</v>
          </cell>
          <cell r="AL1015">
            <v>0</v>
          </cell>
          <cell r="AM1015">
            <v>0</v>
          </cell>
          <cell r="AN1015">
            <v>0</v>
          </cell>
          <cell r="AO1015">
            <v>13</v>
          </cell>
          <cell r="AP1015">
            <v>14</v>
          </cell>
          <cell r="AQ1015" t="str">
            <v>1678/QĐ-ĐHV</v>
          </cell>
          <cell r="AR1015">
            <v>44713</v>
          </cell>
          <cell r="AS1015">
            <v>44713</v>
          </cell>
          <cell r="AT1015">
            <v>0.5707000000000001</v>
          </cell>
          <cell r="AU1015">
            <v>4.960700000000001</v>
          </cell>
          <cell r="AV1015">
            <v>40</v>
          </cell>
          <cell r="AW1015">
            <v>0</v>
          </cell>
          <cell r="AX1015">
            <v>0</v>
          </cell>
        </row>
        <row r="1016">
          <cell r="F1016">
            <v>2010</v>
          </cell>
          <cell r="G1016" t="str">
            <v>51010000281617</v>
          </cell>
          <cell r="H1016" t="str">
            <v>Viện Nông nghiệp và Tài nguyên</v>
          </cell>
          <cell r="I1016" t="str">
            <v>Quản lý đất đai</v>
          </cell>
          <cell r="J1016" t="str">
            <v>Nữ</v>
          </cell>
          <cell r="K1016">
            <v>1987</v>
          </cell>
          <cell r="L1016">
            <v>32005</v>
          </cell>
          <cell r="M1016">
            <v>35</v>
          </cell>
          <cell r="N1016" t="str">
            <v>Kinh</v>
          </cell>
          <cell r="O1016">
            <v>40360</v>
          </cell>
          <cell r="P1016">
            <v>40725</v>
          </cell>
          <cell r="Q1016" t="str">
            <v>Trường Đại học Vinh</v>
          </cell>
          <cell r="R1016" t="str">
            <v>BC</v>
          </cell>
          <cell r="S1016">
            <v>0</v>
          </cell>
          <cell r="T1016">
            <v>0</v>
          </cell>
          <cell r="U1016">
            <v>0</v>
          </cell>
          <cell r="V1016" t="str">
            <v>V.07.01.03</v>
          </cell>
          <cell r="W1016" t="str">
            <v>Giảng viên (hạng III)</v>
          </cell>
          <cell r="X1016">
            <v>0</v>
          </cell>
          <cell r="Y1016">
            <v>0</v>
          </cell>
          <cell r="Z1016">
            <v>0</v>
          </cell>
          <cell r="AA1016">
            <v>4</v>
          </cell>
          <cell r="AB1016">
            <v>0</v>
          </cell>
          <cell r="AC1016">
            <v>3.33</v>
          </cell>
          <cell r="AD1016">
            <v>0</v>
          </cell>
          <cell r="AE1016">
            <v>0</v>
          </cell>
          <cell r="AF1016">
            <v>0</v>
          </cell>
          <cell r="AG1016">
            <v>0</v>
          </cell>
          <cell r="AH1016" t="e">
            <v>#VALUE!</v>
          </cell>
          <cell r="AI1016">
            <v>0</v>
          </cell>
          <cell r="AJ1016">
            <v>0</v>
          </cell>
          <cell r="AK1016">
            <v>0</v>
          </cell>
          <cell r="AL1016">
            <v>0</v>
          </cell>
          <cell r="AM1016">
            <v>0</v>
          </cell>
          <cell r="AN1016">
            <v>0</v>
          </cell>
          <cell r="AO1016">
            <v>9</v>
          </cell>
          <cell r="AP1016">
            <v>10</v>
          </cell>
          <cell r="AQ1016" t="str">
            <v>1678/QĐ-ĐHV</v>
          </cell>
          <cell r="AR1016">
            <v>44728</v>
          </cell>
          <cell r="AS1016">
            <v>44743</v>
          </cell>
          <cell r="AT1016">
            <v>0.29969999999999997</v>
          </cell>
          <cell r="AU1016">
            <v>3.6297000000000001</v>
          </cell>
          <cell r="AV1016">
            <v>25</v>
          </cell>
          <cell r="AW1016">
            <v>0</v>
          </cell>
          <cell r="AX1016">
            <v>0</v>
          </cell>
        </row>
        <row r="1017">
          <cell r="F1017">
            <v>1061</v>
          </cell>
          <cell r="G1017" t="str">
            <v>51010000192898</v>
          </cell>
          <cell r="H1017" t="str">
            <v>Viện Nông nghiệp và Tài nguyên</v>
          </cell>
          <cell r="I1017" t="str">
            <v>Quản lý tài nguyên và môi trường</v>
          </cell>
          <cell r="J1017" t="str">
            <v>Nam</v>
          </cell>
          <cell r="K1017">
            <v>1976</v>
          </cell>
          <cell r="L1017">
            <v>28122</v>
          </cell>
          <cell r="M1017">
            <v>46</v>
          </cell>
          <cell r="N1017" t="str">
            <v>Kinh</v>
          </cell>
          <cell r="O1017">
            <v>36453</v>
          </cell>
          <cell r="P1017">
            <v>37335</v>
          </cell>
          <cell r="Q1017" t="str">
            <v>Trường Đại học Sư phạm Vinh</v>
          </cell>
          <cell r="R1017" t="str">
            <v>BC</v>
          </cell>
          <cell r="S1017">
            <v>0</v>
          </cell>
          <cell r="T1017">
            <v>0</v>
          </cell>
          <cell r="U1017">
            <v>0</v>
          </cell>
          <cell r="V1017" t="str">
            <v>V.07.01.03</v>
          </cell>
          <cell r="W1017" t="str">
            <v>Giảng viên (hạng III)</v>
          </cell>
          <cell r="X1017" t="str">
            <v>Phó Viện trưởng</v>
          </cell>
          <cell r="Y1017">
            <v>0</v>
          </cell>
          <cell r="Z1017" t="str">
            <v>Phó Bí thư Đảng bộ BP</v>
          </cell>
          <cell r="AA1017">
            <v>6</v>
          </cell>
          <cell r="AB1017">
            <v>0.4</v>
          </cell>
          <cell r="AC1017">
            <v>4.32</v>
          </cell>
          <cell r="AD1017">
            <v>0</v>
          </cell>
          <cell r="AE1017">
            <v>0</v>
          </cell>
          <cell r="AF1017">
            <v>0</v>
          </cell>
          <cell r="AG1017">
            <v>0</v>
          </cell>
          <cell r="AH1017" t="e">
            <v>#VALUE!</v>
          </cell>
          <cell r="AI1017">
            <v>0</v>
          </cell>
          <cell r="AJ1017">
            <v>0</v>
          </cell>
          <cell r="AK1017">
            <v>0</v>
          </cell>
          <cell r="AL1017">
            <v>0</v>
          </cell>
          <cell r="AM1017">
            <v>0</v>
          </cell>
          <cell r="AN1017">
            <v>0</v>
          </cell>
          <cell r="AO1017">
            <v>19</v>
          </cell>
          <cell r="AP1017">
            <v>0</v>
          </cell>
          <cell r="AQ1017">
            <v>0</v>
          </cell>
          <cell r="AR1017">
            <v>0</v>
          </cell>
          <cell r="AS1017">
            <v>0</v>
          </cell>
          <cell r="AT1017">
            <v>0.89680000000000004</v>
          </cell>
          <cell r="AU1017">
            <v>5.6168000000000005</v>
          </cell>
          <cell r="AV1017">
            <v>40</v>
          </cell>
          <cell r="AW1017">
            <v>0</v>
          </cell>
          <cell r="AX1017">
            <v>0</v>
          </cell>
        </row>
        <row r="1018">
          <cell r="F1018">
            <v>2357</v>
          </cell>
          <cell r="G1018" t="str">
            <v>51010000628977</v>
          </cell>
          <cell r="H1018" t="str">
            <v>Viện Nông nghiệp và Tài nguyên</v>
          </cell>
          <cell r="I1018" t="str">
            <v>Quản lý tài nguyên và môi trường</v>
          </cell>
          <cell r="J1018" t="str">
            <v>Nam</v>
          </cell>
          <cell r="K1018">
            <v>1984</v>
          </cell>
          <cell r="L1018">
            <v>30867</v>
          </cell>
          <cell r="M1018">
            <v>38</v>
          </cell>
          <cell r="N1018" t="str">
            <v>Kinh</v>
          </cell>
          <cell r="O1018">
            <v>42012</v>
          </cell>
          <cell r="P1018">
            <v>42887</v>
          </cell>
          <cell r="Q1018" t="str">
            <v>Trường Đại học Vinh</v>
          </cell>
          <cell r="R1018" t="str">
            <v>BC</v>
          </cell>
          <cell r="S1018">
            <v>0</v>
          </cell>
          <cell r="T1018">
            <v>0</v>
          </cell>
          <cell r="U1018">
            <v>0</v>
          </cell>
          <cell r="V1018" t="str">
            <v>V.07.01.03</v>
          </cell>
          <cell r="W1018" t="str">
            <v>Giảng viên (hạng III)</v>
          </cell>
          <cell r="X1018">
            <v>0</v>
          </cell>
          <cell r="Y1018">
            <v>0</v>
          </cell>
          <cell r="Z1018">
            <v>0</v>
          </cell>
          <cell r="AA1018">
            <v>4</v>
          </cell>
          <cell r="AB1018">
            <v>0</v>
          </cell>
          <cell r="AC1018">
            <v>3</v>
          </cell>
          <cell r="AD1018">
            <v>0</v>
          </cell>
          <cell r="AE1018">
            <v>0</v>
          </cell>
          <cell r="AF1018">
            <v>0</v>
          </cell>
          <cell r="AG1018">
            <v>0</v>
          </cell>
          <cell r="AH1018" t="e">
            <v>#VALUE!</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3</v>
          </cell>
          <cell r="AV1018">
            <v>0</v>
          </cell>
          <cell r="AW1018">
            <v>0</v>
          </cell>
          <cell r="AX1018">
            <v>0</v>
          </cell>
        </row>
        <row r="1019">
          <cell r="F1019">
            <v>2549</v>
          </cell>
          <cell r="G1019" t="str">
            <v>51010001238722</v>
          </cell>
          <cell r="H1019" t="str">
            <v>Viện Nông nghiệp và Tài nguyên</v>
          </cell>
          <cell r="I1019" t="str">
            <v>Quản lý tài nguyên và môi trường</v>
          </cell>
          <cell r="J1019" t="str">
            <v>Nữ</v>
          </cell>
          <cell r="K1019">
            <v>1991</v>
          </cell>
          <cell r="L1019">
            <v>33469</v>
          </cell>
          <cell r="M1019">
            <v>31</v>
          </cell>
          <cell r="N1019" t="str">
            <v>Kinh</v>
          </cell>
          <cell r="O1019">
            <v>43132</v>
          </cell>
          <cell r="P1019">
            <v>43966</v>
          </cell>
          <cell r="Q1019" t="str">
            <v>Trường Đại học Vinh</v>
          </cell>
          <cell r="R1019" t="str">
            <v>BC</v>
          </cell>
          <cell r="S1019">
            <v>0</v>
          </cell>
          <cell r="T1019">
            <v>0</v>
          </cell>
          <cell r="U1019">
            <v>0</v>
          </cell>
          <cell r="V1019" t="str">
            <v>V.07.01.03</v>
          </cell>
          <cell r="W1019" t="str">
            <v>Giảng viên (hạng III)</v>
          </cell>
          <cell r="X1019">
            <v>0</v>
          </cell>
          <cell r="Y1019">
            <v>0</v>
          </cell>
          <cell r="Z1019">
            <v>0</v>
          </cell>
          <cell r="AA1019">
            <v>4</v>
          </cell>
          <cell r="AB1019">
            <v>0</v>
          </cell>
          <cell r="AC1019">
            <v>2.67</v>
          </cell>
          <cell r="AD1019">
            <v>0</v>
          </cell>
          <cell r="AE1019">
            <v>0</v>
          </cell>
          <cell r="AF1019">
            <v>0</v>
          </cell>
          <cell r="AG1019">
            <v>0</v>
          </cell>
          <cell r="AH1019" t="e">
            <v>#VALUE!</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2.67</v>
          </cell>
          <cell r="AV1019">
            <v>25</v>
          </cell>
          <cell r="AW1019">
            <v>0</v>
          </cell>
          <cell r="AX1019">
            <v>0</v>
          </cell>
        </row>
        <row r="1020">
          <cell r="F1020">
            <v>2358</v>
          </cell>
          <cell r="G1020" t="str">
            <v>51010000643484</v>
          </cell>
          <cell r="H1020" t="str">
            <v>Viện Nông nghiệp và Tài nguyên</v>
          </cell>
          <cell r="I1020" t="str">
            <v>Quản lý tài nguyên và môi trường</v>
          </cell>
          <cell r="J1020" t="str">
            <v>Nữ</v>
          </cell>
          <cell r="K1020">
            <v>1991</v>
          </cell>
          <cell r="L1020">
            <v>33240</v>
          </cell>
          <cell r="M1020">
            <v>31</v>
          </cell>
          <cell r="N1020" t="str">
            <v>Kinh</v>
          </cell>
          <cell r="O1020">
            <v>42095</v>
          </cell>
          <cell r="P1020">
            <v>42887</v>
          </cell>
          <cell r="Q1020" t="str">
            <v>Trường Đại học Vinh</v>
          </cell>
          <cell r="R1020" t="str">
            <v>BC</v>
          </cell>
          <cell r="S1020">
            <v>0</v>
          </cell>
          <cell r="T1020">
            <v>0</v>
          </cell>
          <cell r="U1020">
            <v>0</v>
          </cell>
          <cell r="V1020" t="str">
            <v>V.07.01.03</v>
          </cell>
          <cell r="W1020" t="str">
            <v>Giảng viên (hạng III)</v>
          </cell>
          <cell r="X1020">
            <v>0</v>
          </cell>
          <cell r="Y1020">
            <v>0</v>
          </cell>
          <cell r="Z1020">
            <v>0</v>
          </cell>
          <cell r="AA1020">
            <v>4</v>
          </cell>
          <cell r="AB1020">
            <v>0</v>
          </cell>
          <cell r="AC1020">
            <v>3</v>
          </cell>
          <cell r="AD1020">
            <v>0</v>
          </cell>
          <cell r="AE1020">
            <v>0</v>
          </cell>
          <cell r="AF1020">
            <v>0</v>
          </cell>
          <cell r="AG1020">
            <v>0</v>
          </cell>
          <cell r="AH1020" t="e">
            <v>#VALUE!</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3</v>
          </cell>
          <cell r="AV1020">
            <v>25</v>
          </cell>
          <cell r="AW1020">
            <v>0</v>
          </cell>
          <cell r="AX1020">
            <v>0</v>
          </cell>
        </row>
        <row r="1021">
          <cell r="F1021">
            <v>2012</v>
          </cell>
          <cell r="G1021" t="str">
            <v>51010000388509</v>
          </cell>
          <cell r="H1021" t="str">
            <v>Viện Nông nghiệp và Tài nguyên</v>
          </cell>
          <cell r="I1021" t="str">
            <v>Quản lý tài nguyên và môi trường</v>
          </cell>
          <cell r="J1021" t="str">
            <v>Nữ</v>
          </cell>
          <cell r="K1021">
            <v>1986</v>
          </cell>
          <cell r="L1021">
            <v>31420</v>
          </cell>
          <cell r="M1021">
            <v>36</v>
          </cell>
          <cell r="N1021" t="str">
            <v>Kinh</v>
          </cell>
          <cell r="O1021">
            <v>41323</v>
          </cell>
          <cell r="P1021" t="str">
            <v xml:space="preserve">  -   -</v>
          </cell>
          <cell r="Q1021">
            <v>0</v>
          </cell>
          <cell r="R1021" t="str">
            <v>BC</v>
          </cell>
          <cell r="S1021">
            <v>0</v>
          </cell>
          <cell r="T1021">
            <v>0</v>
          </cell>
          <cell r="U1021">
            <v>0</v>
          </cell>
          <cell r="V1021" t="str">
            <v>V.07.01.03</v>
          </cell>
          <cell r="W1021" t="str">
            <v>Giảng viên (hạng III)</v>
          </cell>
          <cell r="X1021">
            <v>0</v>
          </cell>
          <cell r="Y1021">
            <v>0</v>
          </cell>
          <cell r="Z1021">
            <v>0</v>
          </cell>
          <cell r="AA1021">
            <v>4</v>
          </cell>
          <cell r="AB1021">
            <v>0</v>
          </cell>
          <cell r="AC1021">
            <v>3.33</v>
          </cell>
          <cell r="AD1021">
            <v>0</v>
          </cell>
          <cell r="AE1021">
            <v>0</v>
          </cell>
          <cell r="AF1021">
            <v>0</v>
          </cell>
          <cell r="AG1021">
            <v>0</v>
          </cell>
          <cell r="AH1021" t="e">
            <v>#VALUE!</v>
          </cell>
          <cell r="AI1021">
            <v>0</v>
          </cell>
          <cell r="AJ1021">
            <v>0</v>
          </cell>
          <cell r="AK1021">
            <v>0</v>
          </cell>
          <cell r="AL1021">
            <v>0</v>
          </cell>
          <cell r="AM1021">
            <v>0</v>
          </cell>
          <cell r="AN1021">
            <v>0</v>
          </cell>
          <cell r="AO1021">
            <v>8</v>
          </cell>
          <cell r="AP1021">
            <v>0</v>
          </cell>
          <cell r="AQ1021">
            <v>0</v>
          </cell>
          <cell r="AR1021">
            <v>0</v>
          </cell>
          <cell r="AS1021">
            <v>0</v>
          </cell>
          <cell r="AT1021">
            <v>0.26640000000000003</v>
          </cell>
          <cell r="AU1021">
            <v>3.5964</v>
          </cell>
          <cell r="AV1021">
            <v>25</v>
          </cell>
          <cell r="AW1021">
            <v>0</v>
          </cell>
          <cell r="AX1021">
            <v>0</v>
          </cell>
        </row>
        <row r="1022">
          <cell r="F1022">
            <v>1054</v>
          </cell>
          <cell r="G1022" t="str">
            <v>51010000190935</v>
          </cell>
          <cell r="H1022" t="str">
            <v>Viện Nông nghiệp và Tài nguyên</v>
          </cell>
          <cell r="I1022" t="str">
            <v>Quản lý tài nguyên và môi trường</v>
          </cell>
          <cell r="J1022" t="str">
            <v>Nữ</v>
          </cell>
          <cell r="K1022">
            <v>1982</v>
          </cell>
          <cell r="L1022">
            <v>30178</v>
          </cell>
          <cell r="M1022">
            <v>40</v>
          </cell>
          <cell r="N1022" t="str">
            <v>Kinh</v>
          </cell>
          <cell r="O1022">
            <v>38275</v>
          </cell>
          <cell r="P1022">
            <v>38559</v>
          </cell>
          <cell r="Q1022" t="str">
            <v>Trường Đại học Vinh</v>
          </cell>
          <cell r="R1022" t="str">
            <v>BC</v>
          </cell>
          <cell r="S1022">
            <v>0</v>
          </cell>
          <cell r="T1022">
            <v>0</v>
          </cell>
          <cell r="U1022">
            <v>0</v>
          </cell>
          <cell r="V1022" t="str">
            <v>V.07.01.02</v>
          </cell>
          <cell r="W1022" t="str">
            <v>Giảng viên chính (hạng II)</v>
          </cell>
          <cell r="X1022">
            <v>0</v>
          </cell>
          <cell r="Y1022" t="str">
            <v>Trưởng Bộ môn</v>
          </cell>
          <cell r="Z1022">
            <v>0</v>
          </cell>
          <cell r="AA1022">
            <v>5.5</v>
          </cell>
          <cell r="AB1022">
            <v>0.4</v>
          </cell>
          <cell r="AC1022">
            <v>4.74</v>
          </cell>
          <cell r="AD1022">
            <v>0</v>
          </cell>
          <cell r="AE1022">
            <v>0</v>
          </cell>
          <cell r="AF1022">
            <v>0</v>
          </cell>
          <cell r="AG1022">
            <v>0</v>
          </cell>
          <cell r="AH1022" t="e">
            <v>#VALUE!</v>
          </cell>
          <cell r="AI1022">
            <v>0</v>
          </cell>
          <cell r="AJ1022">
            <v>0</v>
          </cell>
          <cell r="AK1022">
            <v>0</v>
          </cell>
          <cell r="AL1022">
            <v>0</v>
          </cell>
          <cell r="AM1022">
            <v>0</v>
          </cell>
          <cell r="AN1022">
            <v>0</v>
          </cell>
          <cell r="AO1022">
            <v>14</v>
          </cell>
          <cell r="AP1022">
            <v>0</v>
          </cell>
          <cell r="AQ1022">
            <v>0</v>
          </cell>
          <cell r="AR1022">
            <v>0</v>
          </cell>
          <cell r="AS1022">
            <v>0</v>
          </cell>
          <cell r="AT1022">
            <v>0.71960000000000013</v>
          </cell>
          <cell r="AU1022">
            <v>5.8596000000000004</v>
          </cell>
          <cell r="AV1022">
            <v>40</v>
          </cell>
          <cell r="AW1022">
            <v>0</v>
          </cell>
          <cell r="AX1022">
            <v>0</v>
          </cell>
        </row>
        <row r="1023">
          <cell r="F1023">
            <v>1927</v>
          </cell>
          <cell r="G1023" t="str">
            <v>51010000191521</v>
          </cell>
          <cell r="H1023" t="str">
            <v>Viện Nông nghiệp và Tài nguyên</v>
          </cell>
          <cell r="I1023" t="str">
            <v>Quản lý tài nguyên và môi trường</v>
          </cell>
          <cell r="J1023" t="str">
            <v>Nam</v>
          </cell>
          <cell r="K1023">
            <v>1976</v>
          </cell>
          <cell r="L1023">
            <v>28091</v>
          </cell>
          <cell r="M1023">
            <v>46</v>
          </cell>
          <cell r="N1023" t="str">
            <v>Kinh</v>
          </cell>
          <cell r="O1023">
            <v>37681</v>
          </cell>
          <cell r="P1023">
            <v>38924</v>
          </cell>
          <cell r="Q1023" t="str">
            <v>Trường Đại học Vinh</v>
          </cell>
          <cell r="R1023" t="str">
            <v>BC</v>
          </cell>
          <cell r="S1023">
            <v>0</v>
          </cell>
          <cell r="T1023">
            <v>0</v>
          </cell>
          <cell r="U1023">
            <v>0</v>
          </cell>
          <cell r="V1023" t="str">
            <v>V.07.01.03</v>
          </cell>
          <cell r="W1023" t="str">
            <v>Giảng viên (hạng III)</v>
          </cell>
          <cell r="X1023">
            <v>0</v>
          </cell>
          <cell r="Y1023">
            <v>0</v>
          </cell>
          <cell r="Z1023">
            <v>0</v>
          </cell>
          <cell r="AA1023">
            <v>4</v>
          </cell>
          <cell r="AB1023">
            <v>0</v>
          </cell>
          <cell r="AC1023">
            <v>3.99</v>
          </cell>
          <cell r="AD1023">
            <v>0</v>
          </cell>
          <cell r="AE1023">
            <v>0</v>
          </cell>
          <cell r="AF1023">
            <v>0</v>
          </cell>
          <cell r="AG1023">
            <v>0</v>
          </cell>
          <cell r="AH1023" t="e">
            <v>#VALUE!</v>
          </cell>
          <cell r="AI1023">
            <v>0</v>
          </cell>
          <cell r="AJ1023">
            <v>0</v>
          </cell>
          <cell r="AK1023">
            <v>0</v>
          </cell>
          <cell r="AL1023">
            <v>0</v>
          </cell>
          <cell r="AM1023">
            <v>0</v>
          </cell>
          <cell r="AN1023">
            <v>0</v>
          </cell>
          <cell r="AO1023">
            <v>17</v>
          </cell>
          <cell r="AP1023">
            <v>0</v>
          </cell>
          <cell r="AQ1023">
            <v>0</v>
          </cell>
          <cell r="AR1023">
            <v>0</v>
          </cell>
          <cell r="AS1023">
            <v>0</v>
          </cell>
          <cell r="AT1023">
            <v>0.67830000000000001</v>
          </cell>
          <cell r="AU1023">
            <v>4.6683000000000003</v>
          </cell>
          <cell r="AV1023">
            <v>20</v>
          </cell>
          <cell r="AW1023">
            <v>0</v>
          </cell>
          <cell r="AX1023">
            <v>0</v>
          </cell>
        </row>
        <row r="1024">
          <cell r="F1024">
            <v>1376</v>
          </cell>
          <cell r="G1024" t="str">
            <v>51010000234505</v>
          </cell>
          <cell r="H1024" t="str">
            <v>Viện Nông nghiệp và Tài nguyên</v>
          </cell>
          <cell r="I1024" t="str">
            <v>Thủy sản và Chăn nuôi</v>
          </cell>
          <cell r="J1024" t="str">
            <v>Nữ</v>
          </cell>
          <cell r="K1024">
            <v>1986</v>
          </cell>
          <cell r="L1024">
            <v>31568</v>
          </cell>
          <cell r="M1024">
            <v>36</v>
          </cell>
          <cell r="N1024" t="str">
            <v>Kinh</v>
          </cell>
          <cell r="O1024">
            <v>40408</v>
          </cell>
          <cell r="P1024">
            <v>43824</v>
          </cell>
          <cell r="Q1024" t="str">
            <v>Trường Đại học Vinh</v>
          </cell>
          <cell r="R1024" t="str">
            <v>BC</v>
          </cell>
          <cell r="S1024">
            <v>0</v>
          </cell>
          <cell r="T1024">
            <v>0</v>
          </cell>
          <cell r="U1024">
            <v>0</v>
          </cell>
          <cell r="V1024" t="str">
            <v>V.07.01.03</v>
          </cell>
          <cell r="W1024" t="str">
            <v>Giảng viên (hạng III)</v>
          </cell>
          <cell r="X1024">
            <v>0</v>
          </cell>
          <cell r="Y1024">
            <v>0</v>
          </cell>
          <cell r="Z1024">
            <v>0</v>
          </cell>
          <cell r="AA1024">
            <v>4</v>
          </cell>
          <cell r="AB1024">
            <v>0</v>
          </cell>
          <cell r="AC1024">
            <v>3.33</v>
          </cell>
          <cell r="AD1024">
            <v>0</v>
          </cell>
          <cell r="AE1024">
            <v>0</v>
          </cell>
          <cell r="AF1024">
            <v>0</v>
          </cell>
          <cell r="AG1024">
            <v>0</v>
          </cell>
          <cell r="AH1024" t="e">
            <v>#VALUE!</v>
          </cell>
          <cell r="AI1024">
            <v>0</v>
          </cell>
          <cell r="AJ1024">
            <v>0</v>
          </cell>
          <cell r="AK1024">
            <v>0</v>
          </cell>
          <cell r="AL1024">
            <v>0</v>
          </cell>
          <cell r="AM1024">
            <v>0</v>
          </cell>
          <cell r="AN1024">
            <v>0</v>
          </cell>
          <cell r="AO1024">
            <v>8</v>
          </cell>
          <cell r="AP1024">
            <v>0</v>
          </cell>
          <cell r="AQ1024">
            <v>0</v>
          </cell>
          <cell r="AR1024">
            <v>0</v>
          </cell>
          <cell r="AS1024">
            <v>0</v>
          </cell>
          <cell r="AT1024">
            <v>0.26640000000000003</v>
          </cell>
          <cell r="AU1024">
            <v>3.5964</v>
          </cell>
          <cell r="AV1024">
            <v>25</v>
          </cell>
          <cell r="AW1024">
            <v>0</v>
          </cell>
          <cell r="AX1024">
            <v>0</v>
          </cell>
        </row>
        <row r="1025">
          <cell r="F1025">
            <v>1372</v>
          </cell>
          <cell r="G1025" t="str">
            <v>51010000196003</v>
          </cell>
          <cell r="H1025" t="str">
            <v>Viện Nông nghiệp và Tài nguyên</v>
          </cell>
          <cell r="I1025" t="str">
            <v>Thủy sản và Chăn nuôi</v>
          </cell>
          <cell r="J1025" t="str">
            <v>Nam</v>
          </cell>
          <cell r="K1025">
            <v>1979</v>
          </cell>
          <cell r="L1025">
            <v>28949</v>
          </cell>
          <cell r="M1025">
            <v>43</v>
          </cell>
          <cell r="N1025" t="str">
            <v>Kinh</v>
          </cell>
          <cell r="O1025">
            <v>38992</v>
          </cell>
          <cell r="P1025">
            <v>39448</v>
          </cell>
          <cell r="Q1025" t="str">
            <v>Trường Đại học Vinh</v>
          </cell>
          <cell r="R1025" t="str">
            <v>BC</v>
          </cell>
          <cell r="S1025">
            <v>0</v>
          </cell>
          <cell r="T1025">
            <v>0</v>
          </cell>
          <cell r="U1025">
            <v>0</v>
          </cell>
          <cell r="V1025" t="str">
            <v>V.07.01.03</v>
          </cell>
          <cell r="W1025" t="str">
            <v>Giảng viên (hạng III)</v>
          </cell>
          <cell r="X1025" t="str">
            <v>Phó Viện trưởng</v>
          </cell>
          <cell r="Y1025" t="str">
            <v>Trưởng Bộ môn</v>
          </cell>
          <cell r="Z1025">
            <v>0</v>
          </cell>
          <cell r="AA1025">
            <v>6</v>
          </cell>
          <cell r="AB1025">
            <v>0.4</v>
          </cell>
          <cell r="AC1025">
            <v>3.66</v>
          </cell>
          <cell r="AD1025">
            <v>0</v>
          </cell>
          <cell r="AE1025">
            <v>0</v>
          </cell>
          <cell r="AF1025">
            <v>0</v>
          </cell>
          <cell r="AG1025">
            <v>0</v>
          </cell>
          <cell r="AH1025" t="e">
            <v>#VALUE!</v>
          </cell>
          <cell r="AI1025">
            <v>0</v>
          </cell>
          <cell r="AJ1025">
            <v>0</v>
          </cell>
          <cell r="AK1025">
            <v>0</v>
          </cell>
          <cell r="AL1025">
            <v>0</v>
          </cell>
          <cell r="AM1025">
            <v>0</v>
          </cell>
          <cell r="AN1025">
            <v>0</v>
          </cell>
          <cell r="AO1025">
            <v>12</v>
          </cell>
          <cell r="AP1025">
            <v>0</v>
          </cell>
          <cell r="AQ1025">
            <v>0</v>
          </cell>
          <cell r="AR1025">
            <v>0</v>
          </cell>
          <cell r="AS1025">
            <v>0</v>
          </cell>
          <cell r="AT1025">
            <v>0.48720000000000008</v>
          </cell>
          <cell r="AU1025">
            <v>4.5472000000000001</v>
          </cell>
          <cell r="AV1025">
            <v>25</v>
          </cell>
          <cell r="AW1025">
            <v>0</v>
          </cell>
          <cell r="AX1025">
            <v>0</v>
          </cell>
        </row>
        <row r="1026">
          <cell r="F1026">
            <v>1374</v>
          </cell>
          <cell r="G1026" t="str">
            <v>51010000195666</v>
          </cell>
          <cell r="H1026" t="str">
            <v>Viện Nông nghiệp và Tài nguyên</v>
          </cell>
          <cell r="I1026" t="str">
            <v>Thủy sản và Chăn nuôi</v>
          </cell>
          <cell r="J1026" t="str">
            <v>Nam</v>
          </cell>
          <cell r="K1026">
            <v>1980</v>
          </cell>
          <cell r="L1026">
            <v>29440</v>
          </cell>
          <cell r="M1026">
            <v>42</v>
          </cell>
          <cell r="N1026" t="str">
            <v>Kinh</v>
          </cell>
          <cell r="O1026">
            <v>38992</v>
          </cell>
          <cell r="P1026">
            <v>39692</v>
          </cell>
          <cell r="Q1026" t="str">
            <v>Trường Đại học Vinh</v>
          </cell>
          <cell r="R1026" t="str">
            <v>BC</v>
          </cell>
          <cell r="S1026">
            <v>0</v>
          </cell>
          <cell r="T1026">
            <v>0</v>
          </cell>
          <cell r="U1026">
            <v>0</v>
          </cell>
          <cell r="V1026" t="str">
            <v>V.07.01.03</v>
          </cell>
          <cell r="W1026" t="str">
            <v>Giảng viên (hạng III)</v>
          </cell>
          <cell r="X1026" t="str">
            <v>Viện trưởng</v>
          </cell>
          <cell r="Y1026">
            <v>0</v>
          </cell>
          <cell r="Z1026" t="str">
            <v>Bí thư CBCB + Bí thư Đảng bộ BP</v>
          </cell>
          <cell r="AA1026">
            <v>7</v>
          </cell>
          <cell r="AB1026">
            <v>0.6</v>
          </cell>
          <cell r="AC1026">
            <v>3.99</v>
          </cell>
          <cell r="AD1026">
            <v>0</v>
          </cell>
          <cell r="AE1026">
            <v>0</v>
          </cell>
          <cell r="AF1026">
            <v>0</v>
          </cell>
          <cell r="AG1026">
            <v>0</v>
          </cell>
          <cell r="AH1026" t="e">
            <v>#VALUE!</v>
          </cell>
          <cell r="AI1026">
            <v>0</v>
          </cell>
          <cell r="AJ1026">
            <v>0</v>
          </cell>
          <cell r="AK1026">
            <v>0</v>
          </cell>
          <cell r="AL1026">
            <v>0</v>
          </cell>
          <cell r="AM1026">
            <v>0</v>
          </cell>
          <cell r="AN1026">
            <v>0</v>
          </cell>
          <cell r="AO1026">
            <v>12</v>
          </cell>
          <cell r="AP1026">
            <v>0</v>
          </cell>
          <cell r="AQ1026">
            <v>0</v>
          </cell>
          <cell r="AR1026">
            <v>0</v>
          </cell>
          <cell r="AS1026">
            <v>0</v>
          </cell>
          <cell r="AT1026">
            <v>0.55079999999999996</v>
          </cell>
          <cell r="AU1026">
            <v>5.1407999999999996</v>
          </cell>
          <cell r="AV1026">
            <v>25</v>
          </cell>
          <cell r="AW1026">
            <v>0</v>
          </cell>
          <cell r="AX1026">
            <v>0</v>
          </cell>
        </row>
        <row r="1027">
          <cell r="F1027">
            <v>1375</v>
          </cell>
          <cell r="G1027" t="str">
            <v>51010000195365</v>
          </cell>
          <cell r="H1027" t="str">
            <v>Viện Nông nghiệp và Tài nguyên</v>
          </cell>
          <cell r="I1027" t="str">
            <v>Thủy sản và Chăn nuôi</v>
          </cell>
          <cell r="J1027" t="str">
            <v>Nữ</v>
          </cell>
          <cell r="K1027">
            <v>1981</v>
          </cell>
          <cell r="L1027">
            <v>29821</v>
          </cell>
          <cell r="M1027">
            <v>41</v>
          </cell>
          <cell r="N1027" t="str">
            <v>Kinh</v>
          </cell>
          <cell r="O1027">
            <v>38992</v>
          </cell>
          <cell r="P1027">
            <v>39995</v>
          </cell>
          <cell r="Q1027" t="str">
            <v>Trường Đại học Vinh</v>
          </cell>
          <cell r="R1027" t="str">
            <v>BC</v>
          </cell>
          <cell r="S1027">
            <v>0</v>
          </cell>
          <cell r="T1027">
            <v>0</v>
          </cell>
          <cell r="U1027">
            <v>0</v>
          </cell>
          <cell r="V1027" t="str">
            <v>V.07.01.03</v>
          </cell>
          <cell r="W1027" t="str">
            <v>Giảng viên (hạng III)</v>
          </cell>
          <cell r="X1027">
            <v>0</v>
          </cell>
          <cell r="Y1027">
            <v>0</v>
          </cell>
          <cell r="Z1027">
            <v>0</v>
          </cell>
          <cell r="AA1027">
            <v>4</v>
          </cell>
          <cell r="AB1027">
            <v>0</v>
          </cell>
          <cell r="AC1027">
            <v>3.66</v>
          </cell>
          <cell r="AD1027">
            <v>0</v>
          </cell>
          <cell r="AE1027">
            <v>0</v>
          </cell>
          <cell r="AF1027">
            <v>0</v>
          </cell>
          <cell r="AG1027">
            <v>0</v>
          </cell>
          <cell r="AH1027" t="e">
            <v>#VALUE!</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3.66</v>
          </cell>
          <cell r="AV1027">
            <v>0</v>
          </cell>
          <cell r="AW1027">
            <v>0</v>
          </cell>
          <cell r="AX1027">
            <v>0</v>
          </cell>
        </row>
        <row r="1028">
          <cell r="F1028">
            <v>1371</v>
          </cell>
          <cell r="G1028" t="str">
            <v>51010000194423</v>
          </cell>
          <cell r="H1028" t="str">
            <v>Viện Nông nghiệp và Tài nguyên</v>
          </cell>
          <cell r="I1028" t="str">
            <v>Thủy sản và Chăn nuôi</v>
          </cell>
          <cell r="J1028" t="str">
            <v>Nữ</v>
          </cell>
          <cell r="K1028">
            <v>1978</v>
          </cell>
          <cell r="L1028">
            <v>28810</v>
          </cell>
          <cell r="M1028">
            <v>44</v>
          </cell>
          <cell r="N1028" t="str">
            <v>Kinh</v>
          </cell>
          <cell r="O1028">
            <v>37879</v>
          </cell>
          <cell r="P1028">
            <v>39995</v>
          </cell>
          <cell r="Q1028" t="str">
            <v>Trường Đại học Vinh</v>
          </cell>
          <cell r="R1028" t="str">
            <v>BC</v>
          </cell>
          <cell r="S1028">
            <v>0</v>
          </cell>
          <cell r="T1028">
            <v>0</v>
          </cell>
          <cell r="U1028">
            <v>0</v>
          </cell>
          <cell r="V1028" t="str">
            <v>V.07.01.03</v>
          </cell>
          <cell r="W1028" t="str">
            <v>Giảng viên (hạng III)</v>
          </cell>
          <cell r="X1028">
            <v>0</v>
          </cell>
          <cell r="Y1028">
            <v>0</v>
          </cell>
          <cell r="Z1028">
            <v>0</v>
          </cell>
          <cell r="AA1028">
            <v>4</v>
          </cell>
          <cell r="AB1028">
            <v>0</v>
          </cell>
          <cell r="AC1028">
            <v>3.99</v>
          </cell>
          <cell r="AD1028">
            <v>0</v>
          </cell>
          <cell r="AE1028">
            <v>0</v>
          </cell>
          <cell r="AF1028">
            <v>0</v>
          </cell>
          <cell r="AG1028">
            <v>0</v>
          </cell>
          <cell r="AH1028" t="e">
            <v>#VALUE!</v>
          </cell>
          <cell r="AI1028">
            <v>0</v>
          </cell>
          <cell r="AJ1028">
            <v>0</v>
          </cell>
          <cell r="AK1028">
            <v>0</v>
          </cell>
          <cell r="AL1028">
            <v>0</v>
          </cell>
          <cell r="AM1028">
            <v>0</v>
          </cell>
          <cell r="AN1028">
            <v>0</v>
          </cell>
          <cell r="AO1028">
            <v>15</v>
          </cell>
          <cell r="AP1028">
            <v>0</v>
          </cell>
          <cell r="AQ1028">
            <v>0</v>
          </cell>
          <cell r="AR1028">
            <v>0</v>
          </cell>
          <cell r="AS1028">
            <v>0</v>
          </cell>
          <cell r="AT1028">
            <v>0.59850000000000003</v>
          </cell>
          <cell r="AU1028">
            <v>4.5884999999999998</v>
          </cell>
          <cell r="AV1028">
            <v>25</v>
          </cell>
          <cell r="AW1028">
            <v>0</v>
          </cell>
          <cell r="AX1028">
            <v>0</v>
          </cell>
        </row>
        <row r="1029">
          <cell r="F1029">
            <v>1366</v>
          </cell>
          <cell r="G1029" t="str">
            <v>51010000195231</v>
          </cell>
          <cell r="H1029" t="str">
            <v>Viện Nông nghiệp và Tài nguyên</v>
          </cell>
          <cell r="I1029" t="str">
            <v>Thủy sản và Chăn nuôi</v>
          </cell>
          <cell r="J1029" t="str">
            <v>Nam</v>
          </cell>
          <cell r="K1029">
            <v>1976</v>
          </cell>
          <cell r="L1029">
            <v>27774</v>
          </cell>
          <cell r="M1029">
            <v>46</v>
          </cell>
          <cell r="N1029" t="str">
            <v>Kinh</v>
          </cell>
          <cell r="O1029">
            <v>35982</v>
          </cell>
          <cell r="P1029">
            <v>35982</v>
          </cell>
          <cell r="Q1029" t="str">
            <v>Trường Đại học Sư phạm Vinh</v>
          </cell>
          <cell r="R1029" t="str">
            <v>BC</v>
          </cell>
          <cell r="S1029">
            <v>0</v>
          </cell>
          <cell r="T1029">
            <v>0</v>
          </cell>
          <cell r="U1029">
            <v>0</v>
          </cell>
          <cell r="V1029" t="str">
            <v>V.07.01.03</v>
          </cell>
          <cell r="W1029" t="str">
            <v>Giảng viên (hạng III)</v>
          </cell>
          <cell r="X1029">
            <v>0</v>
          </cell>
          <cell r="Y1029">
            <v>0</v>
          </cell>
          <cell r="Z1029">
            <v>0</v>
          </cell>
          <cell r="AA1029">
            <v>4</v>
          </cell>
          <cell r="AB1029">
            <v>0</v>
          </cell>
          <cell r="AC1029">
            <v>4.6500000000000004</v>
          </cell>
          <cell r="AD1029">
            <v>0</v>
          </cell>
          <cell r="AE1029">
            <v>0</v>
          </cell>
          <cell r="AF1029">
            <v>0</v>
          </cell>
          <cell r="AG1029">
            <v>0</v>
          </cell>
          <cell r="AH1029" t="e">
            <v>#VALUE!</v>
          </cell>
          <cell r="AI1029">
            <v>0</v>
          </cell>
          <cell r="AJ1029">
            <v>0</v>
          </cell>
          <cell r="AK1029">
            <v>0</v>
          </cell>
          <cell r="AL1029">
            <v>0</v>
          </cell>
          <cell r="AM1029">
            <v>0</v>
          </cell>
          <cell r="AN1029">
            <v>0</v>
          </cell>
          <cell r="AO1029">
            <v>14</v>
          </cell>
          <cell r="AP1029">
            <v>0</v>
          </cell>
          <cell r="AQ1029">
            <v>0</v>
          </cell>
          <cell r="AR1029">
            <v>0</v>
          </cell>
          <cell r="AS1029">
            <v>0</v>
          </cell>
          <cell r="AT1029">
            <v>0.65100000000000013</v>
          </cell>
          <cell r="AU1029">
            <v>5.3010000000000002</v>
          </cell>
          <cell r="AV1029">
            <v>25</v>
          </cell>
          <cell r="AW1029">
            <v>0</v>
          </cell>
          <cell r="AX1029">
            <v>0</v>
          </cell>
        </row>
        <row r="1030">
          <cell r="F1030">
            <v>1368</v>
          </cell>
          <cell r="G1030" t="str">
            <v>51010000195541</v>
          </cell>
          <cell r="H1030" t="str">
            <v>Viện Nông nghiệp và Tài nguyên</v>
          </cell>
          <cell r="I1030" t="str">
            <v>Thủy sản và Chăn nuôi</v>
          </cell>
          <cell r="J1030" t="str">
            <v>Nữ</v>
          </cell>
          <cell r="K1030">
            <v>1981</v>
          </cell>
          <cell r="L1030">
            <v>29822</v>
          </cell>
          <cell r="M1030">
            <v>41</v>
          </cell>
          <cell r="N1030" t="str">
            <v>Kinh</v>
          </cell>
          <cell r="O1030">
            <v>38245</v>
          </cell>
          <cell r="P1030">
            <v>39995</v>
          </cell>
          <cell r="Q1030" t="str">
            <v>Trường Đại học Vinh</v>
          </cell>
          <cell r="R1030" t="str">
            <v>BC</v>
          </cell>
          <cell r="S1030">
            <v>0</v>
          </cell>
          <cell r="T1030">
            <v>0</v>
          </cell>
          <cell r="U1030">
            <v>0</v>
          </cell>
          <cell r="V1030" t="str">
            <v>V.07.01.02</v>
          </cell>
          <cell r="W1030" t="str">
            <v>Giảng viên chính (hạng II)</v>
          </cell>
          <cell r="X1030">
            <v>0</v>
          </cell>
          <cell r="Y1030">
            <v>0</v>
          </cell>
          <cell r="Z1030" t="str">
            <v>TL ĐBCL</v>
          </cell>
          <cell r="AA1030">
            <v>5</v>
          </cell>
          <cell r="AB1030">
            <v>0</v>
          </cell>
          <cell r="AC1030">
            <v>4.4000000000000004</v>
          </cell>
          <cell r="AD1030">
            <v>0</v>
          </cell>
          <cell r="AE1030">
            <v>0</v>
          </cell>
          <cell r="AF1030">
            <v>0</v>
          </cell>
          <cell r="AG1030">
            <v>0</v>
          </cell>
          <cell r="AH1030" t="e">
            <v>#VALUE!</v>
          </cell>
          <cell r="AI1030">
            <v>0</v>
          </cell>
          <cell r="AJ1030">
            <v>0</v>
          </cell>
          <cell r="AK1030">
            <v>0</v>
          </cell>
          <cell r="AL1030">
            <v>0</v>
          </cell>
          <cell r="AM1030">
            <v>0</v>
          </cell>
          <cell r="AN1030">
            <v>0</v>
          </cell>
          <cell r="AO1030">
            <v>14</v>
          </cell>
          <cell r="AP1030">
            <v>0</v>
          </cell>
          <cell r="AQ1030">
            <v>0</v>
          </cell>
          <cell r="AR1030">
            <v>0</v>
          </cell>
          <cell r="AS1030">
            <v>0</v>
          </cell>
          <cell r="AT1030">
            <v>0.6160000000000001</v>
          </cell>
          <cell r="AU1030">
            <v>5.016</v>
          </cell>
          <cell r="AV1030">
            <v>25</v>
          </cell>
          <cell r="AW1030">
            <v>0</v>
          </cell>
          <cell r="AX1030">
            <v>0</v>
          </cell>
        </row>
        <row r="1031">
          <cell r="F1031">
            <v>1373</v>
          </cell>
          <cell r="G1031" t="str">
            <v>51010000195277</v>
          </cell>
          <cell r="H1031" t="str">
            <v>Viện Nông nghiệp và Tài nguyên</v>
          </cell>
          <cell r="I1031" t="str">
            <v>Thủy sản và Chăn nuôi</v>
          </cell>
          <cell r="J1031" t="str">
            <v>Nữ</v>
          </cell>
          <cell r="K1031">
            <v>1979</v>
          </cell>
          <cell r="L1031">
            <v>29000</v>
          </cell>
          <cell r="M1031">
            <v>43</v>
          </cell>
          <cell r="N1031" t="str">
            <v>Kinh</v>
          </cell>
          <cell r="O1031">
            <v>37879</v>
          </cell>
          <cell r="P1031">
            <v>38924</v>
          </cell>
          <cell r="Q1031" t="str">
            <v>Trường Đại học Vinh</v>
          </cell>
          <cell r="R1031" t="str">
            <v>BC</v>
          </cell>
          <cell r="S1031">
            <v>0</v>
          </cell>
          <cell r="T1031">
            <v>0</v>
          </cell>
          <cell r="U1031">
            <v>0</v>
          </cell>
          <cell r="V1031" t="str">
            <v>V.07.01.03</v>
          </cell>
          <cell r="W1031" t="str">
            <v>Giảng viên (hạng III)</v>
          </cell>
          <cell r="X1031">
            <v>0</v>
          </cell>
          <cell r="Y1031">
            <v>0</v>
          </cell>
          <cell r="Z1031" t="str">
            <v>TLĐT + Phó CTCĐBP</v>
          </cell>
          <cell r="AA1031">
            <v>4</v>
          </cell>
          <cell r="AB1031">
            <v>0</v>
          </cell>
          <cell r="AC1031">
            <v>4.32</v>
          </cell>
          <cell r="AD1031">
            <v>0</v>
          </cell>
          <cell r="AE1031">
            <v>0</v>
          </cell>
          <cell r="AF1031">
            <v>0</v>
          </cell>
          <cell r="AG1031">
            <v>0</v>
          </cell>
          <cell r="AH1031" t="e">
            <v>#VALUE!</v>
          </cell>
          <cell r="AI1031">
            <v>0</v>
          </cell>
          <cell r="AJ1031">
            <v>0</v>
          </cell>
          <cell r="AK1031">
            <v>0</v>
          </cell>
          <cell r="AL1031">
            <v>0</v>
          </cell>
          <cell r="AM1031">
            <v>0</v>
          </cell>
          <cell r="AN1031">
            <v>0</v>
          </cell>
          <cell r="AO1031">
            <v>15</v>
          </cell>
          <cell r="AP1031">
            <v>0</v>
          </cell>
          <cell r="AQ1031">
            <v>0</v>
          </cell>
          <cell r="AR1031">
            <v>0</v>
          </cell>
          <cell r="AS1031">
            <v>0</v>
          </cell>
          <cell r="AT1031">
            <v>0.64800000000000013</v>
          </cell>
          <cell r="AU1031">
            <v>4.968</v>
          </cell>
          <cell r="AV1031">
            <v>25</v>
          </cell>
          <cell r="AW1031">
            <v>0</v>
          </cell>
          <cell r="AX1031">
            <v>0</v>
          </cell>
        </row>
        <row r="1032">
          <cell r="F1032">
            <v>1367</v>
          </cell>
          <cell r="G1032" t="str">
            <v>51010000195259</v>
          </cell>
          <cell r="H1032" t="str">
            <v>Viện Nông nghiệp và Tài nguyên</v>
          </cell>
          <cell r="I1032" t="str">
            <v>Thủy sản và Chăn nuôi</v>
          </cell>
          <cell r="J1032" t="str">
            <v>Nữ</v>
          </cell>
          <cell r="K1032">
            <v>1980</v>
          </cell>
          <cell r="L1032">
            <v>29457</v>
          </cell>
          <cell r="M1032">
            <v>42</v>
          </cell>
          <cell r="N1032" t="str">
            <v>Kinh</v>
          </cell>
          <cell r="O1032">
            <v>38245</v>
          </cell>
          <cell r="P1032">
            <v>38924</v>
          </cell>
          <cell r="Q1032" t="str">
            <v>Trường Đại học Vinh</v>
          </cell>
          <cell r="R1032" t="str">
            <v>BC</v>
          </cell>
          <cell r="S1032">
            <v>0</v>
          </cell>
          <cell r="T1032">
            <v>0</v>
          </cell>
          <cell r="U1032">
            <v>0</v>
          </cell>
          <cell r="V1032" t="str">
            <v>V.07.01.03</v>
          </cell>
          <cell r="W1032" t="str">
            <v>Giảng viên (hạng III)</v>
          </cell>
          <cell r="X1032">
            <v>0</v>
          </cell>
          <cell r="Y1032">
            <v>0</v>
          </cell>
          <cell r="Z1032">
            <v>0</v>
          </cell>
          <cell r="AA1032">
            <v>4</v>
          </cell>
          <cell r="AB1032">
            <v>0</v>
          </cell>
          <cell r="AC1032">
            <v>3.99</v>
          </cell>
          <cell r="AD1032">
            <v>0</v>
          </cell>
          <cell r="AE1032">
            <v>0</v>
          </cell>
          <cell r="AF1032">
            <v>0</v>
          </cell>
          <cell r="AG1032">
            <v>0</v>
          </cell>
          <cell r="AH1032" t="e">
            <v>#VALUE!</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3.99</v>
          </cell>
          <cell r="AV1032">
            <v>0</v>
          </cell>
          <cell r="AW1032">
            <v>0</v>
          </cell>
          <cell r="AX1032">
            <v>0</v>
          </cell>
        </row>
        <row r="1033">
          <cell r="F1033">
            <v>1369</v>
          </cell>
          <cell r="G1033" t="str">
            <v>51010000195921</v>
          </cell>
          <cell r="H1033" t="str">
            <v>Viện Nông nghiệp và Tài nguyên</v>
          </cell>
          <cell r="I1033" t="str">
            <v>Thủy sản và Chăn nuôi</v>
          </cell>
          <cell r="J1033" t="str">
            <v>Nữ</v>
          </cell>
          <cell r="K1033">
            <v>1984</v>
          </cell>
          <cell r="L1033">
            <v>30839</v>
          </cell>
          <cell r="M1033">
            <v>38</v>
          </cell>
          <cell r="N1033" t="str">
            <v>Kinh</v>
          </cell>
          <cell r="O1033">
            <v>39814</v>
          </cell>
          <cell r="P1033">
            <v>40360</v>
          </cell>
          <cell r="Q1033" t="str">
            <v>Trường Đại học Vinh</v>
          </cell>
          <cell r="R1033" t="str">
            <v>BC</v>
          </cell>
          <cell r="S1033">
            <v>0</v>
          </cell>
          <cell r="T1033">
            <v>0</v>
          </cell>
          <cell r="U1033">
            <v>0</v>
          </cell>
          <cell r="V1033" t="str">
            <v>V.07.01.03</v>
          </cell>
          <cell r="W1033" t="str">
            <v>Giảng viên (hạng III)</v>
          </cell>
          <cell r="X1033">
            <v>0</v>
          </cell>
          <cell r="Y1033">
            <v>0</v>
          </cell>
          <cell r="Z1033">
            <v>0</v>
          </cell>
          <cell r="AA1033">
            <v>4</v>
          </cell>
          <cell r="AB1033">
            <v>0</v>
          </cell>
          <cell r="AC1033">
            <v>3.66</v>
          </cell>
          <cell r="AD1033">
            <v>0</v>
          </cell>
          <cell r="AE1033">
            <v>0</v>
          </cell>
          <cell r="AF1033">
            <v>0</v>
          </cell>
          <cell r="AG1033">
            <v>0</v>
          </cell>
          <cell r="AH1033" t="e">
            <v>#VALUE!</v>
          </cell>
          <cell r="AI1033">
            <v>0</v>
          </cell>
          <cell r="AJ1033">
            <v>0</v>
          </cell>
          <cell r="AK1033">
            <v>0</v>
          </cell>
          <cell r="AL1033">
            <v>0</v>
          </cell>
          <cell r="AM1033">
            <v>0</v>
          </cell>
          <cell r="AN1033">
            <v>0</v>
          </cell>
          <cell r="AO1033">
            <v>11</v>
          </cell>
          <cell r="AP1033">
            <v>0</v>
          </cell>
          <cell r="AQ1033">
            <v>0</v>
          </cell>
          <cell r="AR1033">
            <v>0</v>
          </cell>
          <cell r="AS1033">
            <v>0</v>
          </cell>
          <cell r="AT1033">
            <v>0.40260000000000007</v>
          </cell>
          <cell r="AU1033">
            <v>4.0625999999999998</v>
          </cell>
          <cell r="AV1033">
            <v>25</v>
          </cell>
          <cell r="AW1033">
            <v>0</v>
          </cell>
          <cell r="AX1033">
            <v>0</v>
          </cell>
        </row>
        <row r="1034">
          <cell r="F1034">
            <v>1163</v>
          </cell>
          <cell r="G1034" t="str">
            <v>51010000229972</v>
          </cell>
          <cell r="H1034" t="str">
            <v>Viện Nông nghiệp và Tài nguyên</v>
          </cell>
          <cell r="I1034" t="str">
            <v>Tổ Hành chính - Thực hành - Thư viện</v>
          </cell>
          <cell r="J1034" t="str">
            <v>Nữ</v>
          </cell>
          <cell r="K1034">
            <v>1985</v>
          </cell>
          <cell r="L1034">
            <v>31057</v>
          </cell>
          <cell r="M1034">
            <v>37</v>
          </cell>
          <cell r="N1034" t="str">
            <v>Kinh</v>
          </cell>
          <cell r="O1034">
            <v>40400</v>
          </cell>
          <cell r="P1034">
            <v>43824</v>
          </cell>
          <cell r="Q1034" t="str">
            <v>Trường Đại học Vinh</v>
          </cell>
          <cell r="R1034" t="str">
            <v>BC</v>
          </cell>
          <cell r="S1034">
            <v>0</v>
          </cell>
          <cell r="T1034">
            <v>0</v>
          </cell>
          <cell r="U1034">
            <v>0</v>
          </cell>
          <cell r="V1034" t="str">
            <v>01.003</v>
          </cell>
          <cell r="W1034" t="str">
            <v>Chuyên viên</v>
          </cell>
          <cell r="X1034">
            <v>0</v>
          </cell>
          <cell r="Y1034">
            <v>0</v>
          </cell>
          <cell r="Z1034" t="str">
            <v>TLQLSV</v>
          </cell>
          <cell r="AA1034">
            <v>4</v>
          </cell>
          <cell r="AB1034">
            <v>0</v>
          </cell>
          <cell r="AC1034">
            <v>3.33</v>
          </cell>
          <cell r="AD1034">
            <v>0</v>
          </cell>
          <cell r="AE1034">
            <v>0</v>
          </cell>
          <cell r="AF1034">
            <v>0</v>
          </cell>
          <cell r="AG1034">
            <v>0</v>
          </cell>
          <cell r="AH1034" t="e">
            <v>#VALUE!</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3.33</v>
          </cell>
          <cell r="AV1034">
            <v>20</v>
          </cell>
          <cell r="AW1034">
            <v>0</v>
          </cell>
          <cell r="AX1034">
            <v>0</v>
          </cell>
        </row>
        <row r="1035">
          <cell r="F1035">
            <v>1919</v>
          </cell>
          <cell r="G1035" t="str">
            <v>51010000195602</v>
          </cell>
          <cell r="H1035" t="str">
            <v>Viện Nông nghiệp và Tài nguyên</v>
          </cell>
          <cell r="I1035" t="str">
            <v>Tổ Hành chính - Thực hành - Thư viện</v>
          </cell>
          <cell r="J1035" t="str">
            <v>Nam</v>
          </cell>
          <cell r="K1035">
            <v>1974</v>
          </cell>
          <cell r="L1035">
            <v>27345</v>
          </cell>
          <cell r="M1035">
            <v>48</v>
          </cell>
          <cell r="N1035" t="str">
            <v>Kinh</v>
          </cell>
          <cell r="O1035" t="str">
            <v xml:space="preserve">  -   -</v>
          </cell>
          <cell r="P1035">
            <v>43966</v>
          </cell>
          <cell r="Q1035" t="str">
            <v>Trường Đại học Vinh</v>
          </cell>
          <cell r="R1035" t="str">
            <v>BC</v>
          </cell>
          <cell r="S1035">
            <v>0</v>
          </cell>
          <cell r="T1035">
            <v>0</v>
          </cell>
          <cell r="U1035">
            <v>0</v>
          </cell>
          <cell r="V1035" t="str">
            <v>13.096</v>
          </cell>
          <cell r="W1035" t="str">
            <v>Kỹ thuật viên</v>
          </cell>
          <cell r="X1035">
            <v>0</v>
          </cell>
          <cell r="Y1035">
            <v>0</v>
          </cell>
          <cell r="Z1035">
            <v>0</v>
          </cell>
          <cell r="AA1035">
            <v>3.5</v>
          </cell>
          <cell r="AB1035">
            <v>0</v>
          </cell>
          <cell r="AC1035">
            <v>3.2600000000000002</v>
          </cell>
          <cell r="AD1035">
            <v>3.4600000000000004</v>
          </cell>
          <cell r="AE1035" t="str">
            <v>1679/QĐ-ĐHV</v>
          </cell>
          <cell r="AF1035">
            <v>44713</v>
          </cell>
          <cell r="AG1035">
            <v>44713</v>
          </cell>
          <cell r="AH1035" t="e">
            <v>#VALUE!</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3.2600000000000002</v>
          </cell>
          <cell r="AV1035">
            <v>20</v>
          </cell>
          <cell r="AW1035">
            <v>0</v>
          </cell>
          <cell r="AX1035">
            <v>0</v>
          </cell>
        </row>
        <row r="1036">
          <cell r="F1036">
            <v>1914</v>
          </cell>
          <cell r="G1036" t="str">
            <v>51010000194441</v>
          </cell>
          <cell r="H1036" t="str">
            <v>Viện Nông nghiệp và Tài nguyên</v>
          </cell>
          <cell r="I1036">
            <v>0</v>
          </cell>
          <cell r="J1036" t="str">
            <v>Nam</v>
          </cell>
          <cell r="K1036">
            <v>1970</v>
          </cell>
          <cell r="L1036">
            <v>25813</v>
          </cell>
          <cell r="M1036">
            <v>52</v>
          </cell>
          <cell r="N1036" t="str">
            <v>Kinh</v>
          </cell>
          <cell r="O1036" t="str">
            <v xml:space="preserve">  -   -</v>
          </cell>
          <cell r="P1036">
            <v>0</v>
          </cell>
          <cell r="Q1036">
            <v>0</v>
          </cell>
          <cell r="R1036" t="str">
            <v>HĐ 68</v>
          </cell>
          <cell r="S1036">
            <v>0</v>
          </cell>
          <cell r="T1036">
            <v>0</v>
          </cell>
          <cell r="U1036">
            <v>0</v>
          </cell>
          <cell r="V1036" t="str">
            <v>01.011</v>
          </cell>
          <cell r="W1036" t="str">
            <v>Nhân viên bảo vệ</v>
          </cell>
          <cell r="X1036">
            <v>0</v>
          </cell>
          <cell r="Y1036">
            <v>0</v>
          </cell>
          <cell r="Z1036">
            <v>0</v>
          </cell>
          <cell r="AA1036">
            <v>3.5</v>
          </cell>
          <cell r="AB1036">
            <v>0</v>
          </cell>
          <cell r="AC1036">
            <v>3.12</v>
          </cell>
          <cell r="AD1036">
            <v>0</v>
          </cell>
          <cell r="AE1036">
            <v>0</v>
          </cell>
          <cell r="AF1036">
            <v>0</v>
          </cell>
          <cell r="AG1036">
            <v>0</v>
          </cell>
          <cell r="AH1036" t="e">
            <v>#VALUE!</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3.12</v>
          </cell>
          <cell r="AV1036">
            <v>20</v>
          </cell>
          <cell r="AW1036">
            <v>0</v>
          </cell>
          <cell r="AX1036">
            <v>0</v>
          </cell>
        </row>
        <row r="1037">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ý lịch 2C"/>
      <sheetName val="CÁN BỘ"/>
      <sheetName val="Bảng mã ngạch"/>
      <sheetName val="Quá trình công tác"/>
      <sheetName val="Quá trình đi học"/>
      <sheetName val="Quá trình lương"/>
      <sheetName val="Quá trình đóng BHXH (trước 2017"/>
      <sheetName val="Quá trình đóng BHXH (Từ 2017)"/>
      <sheetName val="Gia đình"/>
      <sheetName val="Sheet1"/>
      <sheetName val="Sheet2"/>
    </sheetNames>
    <sheetDataSet>
      <sheetData sheetId="0" refreshError="1"/>
      <sheetData sheetId="1" refreshError="1">
        <row r="8">
          <cell r="F8">
            <v>2376</v>
          </cell>
          <cell r="G8" t="str">
            <v>51010000476477</v>
          </cell>
          <cell r="H8" t="str">
            <v>Ban Quản lý chương trình ETEP</v>
          </cell>
          <cell r="I8">
            <v>0</v>
          </cell>
          <cell r="J8" t="str">
            <v>Nữ</v>
          </cell>
          <cell r="K8">
            <v>1989</v>
          </cell>
          <cell r="L8">
            <v>32813</v>
          </cell>
          <cell r="M8">
            <v>33</v>
          </cell>
          <cell r="N8" t="str">
            <v>Kinh</v>
          </cell>
          <cell r="O8">
            <v>0</v>
          </cell>
          <cell r="P8" t="str">
            <v>186785000</v>
          </cell>
          <cell r="Q8" t="str">
            <v>11/01/2007</v>
          </cell>
          <cell r="R8" t="str">
            <v>Tỉnh Nghệ An</v>
          </cell>
          <cell r="S8" t="str">
            <v>Thị trấn Mường Xén, Huyện Kỳ Sơn, Tỉnh Nghệ An</v>
          </cell>
          <cell r="T8" t="str">
            <v>Diễn Đồng, Diễn Châu, Nghệ An</v>
          </cell>
          <cell r="U8" t="str">
            <v>Chung cư Đội Cung C1, Phường Đội Cung, Thành phố Vinh, Tỉnh Nghệ An</v>
          </cell>
          <cell r="V8" t="str">
            <v>Chung cư Đội Cung C1, Phường Đội Cung, Thành phố Vinh, Tỉnh Nghệ An</v>
          </cell>
          <cell r="W8">
            <v>0</v>
          </cell>
          <cell r="X8">
            <v>0</v>
          </cell>
          <cell r="Y8">
            <v>42228</v>
          </cell>
          <cell r="Z8">
            <v>43283</v>
          </cell>
          <cell r="AA8" t="str">
            <v>Trường Đại học Vinh</v>
          </cell>
          <cell r="AB8">
            <v>0</v>
          </cell>
          <cell r="AC8" t="str">
            <v>BC</v>
          </cell>
          <cell r="AD8">
            <v>0</v>
          </cell>
          <cell r="AE8">
            <v>0</v>
          </cell>
          <cell r="AF8" t="str">
            <v>01.003</v>
          </cell>
          <cell r="AG8" t="str">
            <v>Chuyên viên</v>
          </cell>
          <cell r="AH8">
            <v>0</v>
          </cell>
          <cell r="AI8">
            <v>0</v>
          </cell>
          <cell r="AJ8">
            <v>0</v>
          </cell>
          <cell r="AK8">
            <v>4</v>
          </cell>
          <cell r="AL8">
            <v>0</v>
          </cell>
          <cell r="AM8">
            <v>2.67</v>
          </cell>
          <cell r="AN8">
            <v>2</v>
          </cell>
          <cell r="AO8">
            <v>0</v>
          </cell>
          <cell r="AP8">
            <v>0</v>
          </cell>
          <cell r="AQ8">
            <v>0</v>
          </cell>
          <cell r="AR8">
            <v>0</v>
          </cell>
          <cell r="AS8">
            <v>2.67</v>
          </cell>
          <cell r="AT8">
            <v>20</v>
          </cell>
          <cell r="AU8">
            <v>0</v>
          </cell>
          <cell r="AV8">
            <v>0</v>
          </cell>
          <cell r="AW8">
            <v>0</v>
          </cell>
          <cell r="AX8" t="str">
            <v>Thạc sĩ</v>
          </cell>
          <cell r="AY8">
            <v>0</v>
          </cell>
          <cell r="AZ8">
            <v>0</v>
          </cell>
          <cell r="BA8" t="str">
            <v>Kế toán &amp; Tài chính+ Thương mại</v>
          </cell>
          <cell r="BB8" t="str">
            <v>Quản lý kinh tế</v>
          </cell>
          <cell r="BC8" t="str">
            <v xml:space="preserve"> </v>
          </cell>
          <cell r="BD8">
            <v>0</v>
          </cell>
          <cell r="BE8">
            <v>0</v>
          </cell>
          <cell r="BF8">
            <v>0</v>
          </cell>
          <cell r="BG8">
            <v>0</v>
          </cell>
          <cell r="BH8">
            <v>0</v>
          </cell>
          <cell r="BI8">
            <v>0</v>
          </cell>
          <cell r="BJ8" t="str">
            <v>CV 2019</v>
          </cell>
          <cell r="BK8" t="str">
            <v>Đợt 2 năm 2017</v>
          </cell>
          <cell r="BL8">
            <v>0</v>
          </cell>
          <cell r="BM8">
            <v>0</v>
          </cell>
          <cell r="BN8">
            <v>0</v>
          </cell>
          <cell r="BO8">
            <v>0</v>
          </cell>
          <cell r="BP8">
            <v>0</v>
          </cell>
          <cell r="BQ8">
            <v>0</v>
          </cell>
          <cell r="BR8">
            <v>22.166666666666668</v>
          </cell>
          <cell r="BS8" t="str">
            <v>BĐ đã phát</v>
          </cell>
          <cell r="BT8">
            <v>0</v>
          </cell>
          <cell r="BU8">
            <v>0</v>
          </cell>
          <cell r="BV8">
            <v>4</v>
          </cell>
          <cell r="BW8">
            <v>4</v>
          </cell>
          <cell r="BX8">
            <v>4</v>
          </cell>
          <cell r="BY8">
            <v>4</v>
          </cell>
          <cell r="BZ8">
            <v>4</v>
          </cell>
          <cell r="CA8">
            <v>4</v>
          </cell>
          <cell r="CB8">
            <v>4</v>
          </cell>
          <cell r="CC8">
            <v>4</v>
          </cell>
          <cell r="CD8">
            <v>4</v>
          </cell>
          <cell r="CE8">
            <v>4</v>
          </cell>
          <cell r="CF8">
            <v>4</v>
          </cell>
          <cell r="CG8">
            <v>4</v>
          </cell>
          <cell r="CH8">
            <v>4</v>
          </cell>
          <cell r="CI8">
            <v>4</v>
          </cell>
          <cell r="CJ8">
            <v>4</v>
          </cell>
          <cell r="CK8">
            <v>4</v>
          </cell>
          <cell r="CL8">
            <v>0</v>
          </cell>
        </row>
        <row r="9">
          <cell r="F9">
            <v>1358</v>
          </cell>
          <cell r="G9" t="str">
            <v>51010000321142</v>
          </cell>
          <cell r="H9" t="str">
            <v>Ban Quản lý cơ sở II</v>
          </cell>
          <cell r="I9" t="str">
            <v>Khuyến nông và Phát triển nông thôn</v>
          </cell>
          <cell r="J9" t="str">
            <v>Nam</v>
          </cell>
          <cell r="K9">
            <v>1979</v>
          </cell>
          <cell r="L9">
            <v>29148</v>
          </cell>
          <cell r="M9">
            <v>43</v>
          </cell>
          <cell r="N9" t="str">
            <v>Kinh</v>
          </cell>
          <cell r="O9">
            <v>0</v>
          </cell>
          <cell r="P9">
            <v>182288788</v>
          </cell>
          <cell r="Q9">
            <v>0</v>
          </cell>
          <cell r="R9">
            <v>0</v>
          </cell>
          <cell r="S9" t="str">
            <v>Hưng Lĩnh, Hưng Nguyên, Nghệ An</v>
          </cell>
          <cell r="T9" t="str">
            <v>Hưng Lĩnh, Hưng Nguyên, Nghệ An</v>
          </cell>
          <cell r="U9" t="str">
            <v>35C Hồ Hán Thương, Thành phố Vinh, Tỉnh Nghệ An</v>
          </cell>
          <cell r="V9" t="str">
            <v>35C Hồ Hán Thương, Thành phố Vinh, Tỉnh Nghệ An</v>
          </cell>
          <cell r="W9">
            <v>985260123</v>
          </cell>
          <cell r="X9">
            <v>0</v>
          </cell>
          <cell r="Y9">
            <v>38822</v>
          </cell>
          <cell r="Z9" t="str">
            <v xml:space="preserve">  -   -</v>
          </cell>
          <cell r="AA9">
            <v>0</v>
          </cell>
          <cell r="AB9">
            <v>0</v>
          </cell>
          <cell r="AC9" t="str">
            <v>BC</v>
          </cell>
          <cell r="AD9">
            <v>0</v>
          </cell>
          <cell r="AE9">
            <v>0</v>
          </cell>
          <cell r="AF9" t="str">
            <v>V.07.01.03</v>
          </cell>
          <cell r="AG9" t="str">
            <v>Giảng viên (hạng III)</v>
          </cell>
          <cell r="AH9">
            <v>0</v>
          </cell>
          <cell r="AI9">
            <v>0</v>
          </cell>
          <cell r="AJ9">
            <v>0</v>
          </cell>
          <cell r="AK9">
            <v>4</v>
          </cell>
          <cell r="AL9">
            <v>0</v>
          </cell>
          <cell r="AM9">
            <v>3.33</v>
          </cell>
          <cell r="AN9">
            <v>4</v>
          </cell>
          <cell r="AO9">
            <v>0</v>
          </cell>
          <cell r="AP9">
            <v>0</v>
          </cell>
          <cell r="AQ9">
            <v>9</v>
          </cell>
          <cell r="AR9">
            <v>0.29969999999999997</v>
          </cell>
          <cell r="AS9">
            <v>3.6297000000000001</v>
          </cell>
          <cell r="AT9">
            <v>25</v>
          </cell>
          <cell r="AU9">
            <v>0</v>
          </cell>
          <cell r="AV9">
            <v>0</v>
          </cell>
          <cell r="AW9">
            <v>0</v>
          </cell>
          <cell r="AX9" t="str">
            <v>Tiến sĩ</v>
          </cell>
          <cell r="AY9">
            <v>0</v>
          </cell>
          <cell r="AZ9">
            <v>0</v>
          </cell>
          <cell r="BA9" t="str">
            <v>Lâm nghiệp</v>
          </cell>
          <cell r="BB9" t="str">
            <v>Lâm học</v>
          </cell>
          <cell r="BC9" t="str">
            <v>Lâm học</v>
          </cell>
          <cell r="BD9">
            <v>0</v>
          </cell>
          <cell r="BE9">
            <v>0</v>
          </cell>
          <cell r="BF9">
            <v>0</v>
          </cell>
          <cell r="BG9">
            <v>0</v>
          </cell>
          <cell r="BH9">
            <v>2018</v>
          </cell>
          <cell r="BI9">
            <v>0</v>
          </cell>
          <cell r="BJ9">
            <v>0</v>
          </cell>
          <cell r="BK9">
            <v>0</v>
          </cell>
          <cell r="BL9">
            <v>0</v>
          </cell>
          <cell r="BM9">
            <v>38389</v>
          </cell>
          <cell r="BN9">
            <v>38754</v>
          </cell>
          <cell r="BO9">
            <v>0</v>
          </cell>
          <cell r="BP9">
            <v>0</v>
          </cell>
          <cell r="BQ9">
            <v>0</v>
          </cell>
          <cell r="BR9">
            <v>17.166666666666668</v>
          </cell>
          <cell r="BS9" t="str">
            <v>BĐ đã phát</v>
          </cell>
          <cell r="BT9">
            <v>0</v>
          </cell>
          <cell r="BU9">
            <v>0</v>
          </cell>
          <cell r="BV9">
            <v>4</v>
          </cell>
          <cell r="BW9">
            <v>4</v>
          </cell>
          <cell r="BX9">
            <v>4</v>
          </cell>
          <cell r="BY9">
            <v>4</v>
          </cell>
          <cell r="BZ9">
            <v>4</v>
          </cell>
          <cell r="CA9">
            <v>4</v>
          </cell>
          <cell r="CB9">
            <v>4</v>
          </cell>
          <cell r="CC9">
            <v>4</v>
          </cell>
          <cell r="CD9">
            <v>4</v>
          </cell>
          <cell r="CE9">
            <v>4</v>
          </cell>
          <cell r="CF9">
            <v>4</v>
          </cell>
          <cell r="CG9">
            <v>4</v>
          </cell>
          <cell r="CH9">
            <v>4</v>
          </cell>
          <cell r="CI9">
            <v>4</v>
          </cell>
          <cell r="CJ9">
            <v>4</v>
          </cell>
          <cell r="CK9">
            <v>4</v>
          </cell>
          <cell r="CL9">
            <v>0</v>
          </cell>
        </row>
        <row r="10">
          <cell r="F10">
            <v>1931</v>
          </cell>
          <cell r="G10" t="str">
            <v>51010000195912</v>
          </cell>
          <cell r="H10" t="str">
            <v>Ban Quản lý cơ sở II</v>
          </cell>
          <cell r="I10" t="str">
            <v>Tổ Hành chính - Thực hành - Thư viện</v>
          </cell>
          <cell r="J10" t="str">
            <v>Nam</v>
          </cell>
          <cell r="K10">
            <v>1978</v>
          </cell>
          <cell r="L10">
            <v>28557</v>
          </cell>
          <cell r="M10">
            <v>44</v>
          </cell>
          <cell r="N10" t="str">
            <v>Kinh</v>
          </cell>
          <cell r="O10">
            <v>0</v>
          </cell>
          <cell r="P10">
            <v>186103805</v>
          </cell>
          <cell r="Q10">
            <v>0</v>
          </cell>
          <cell r="R10">
            <v>0</v>
          </cell>
          <cell r="S10">
            <v>0</v>
          </cell>
          <cell r="T10" t="str">
            <v>Nghi Lộc, Nghệ An</v>
          </cell>
          <cell r="U10">
            <v>0</v>
          </cell>
          <cell r="V10">
            <v>0</v>
          </cell>
          <cell r="W10">
            <v>985804854</v>
          </cell>
          <cell r="X10">
            <v>0</v>
          </cell>
          <cell r="Y10">
            <v>40057</v>
          </cell>
          <cell r="Z10">
            <v>43824</v>
          </cell>
          <cell r="AA10">
            <v>0</v>
          </cell>
          <cell r="AB10">
            <v>0</v>
          </cell>
          <cell r="AC10" t="str">
            <v>BC</v>
          </cell>
          <cell r="AD10">
            <v>0</v>
          </cell>
          <cell r="AE10">
            <v>0</v>
          </cell>
          <cell r="AF10" t="str">
            <v>01.003</v>
          </cell>
          <cell r="AG10" t="str">
            <v>Chuyên viên</v>
          </cell>
          <cell r="AH10">
            <v>0</v>
          </cell>
          <cell r="AI10">
            <v>0</v>
          </cell>
          <cell r="AJ10">
            <v>0</v>
          </cell>
          <cell r="AK10">
            <v>4</v>
          </cell>
          <cell r="AL10">
            <v>0</v>
          </cell>
          <cell r="AM10">
            <v>3.66</v>
          </cell>
          <cell r="AN10">
            <v>5</v>
          </cell>
          <cell r="AO10">
            <v>0</v>
          </cell>
          <cell r="AP10">
            <v>0</v>
          </cell>
          <cell r="AQ10">
            <v>0</v>
          </cell>
          <cell r="AR10">
            <v>0</v>
          </cell>
          <cell r="AS10">
            <v>3.66</v>
          </cell>
          <cell r="AT10">
            <v>20</v>
          </cell>
          <cell r="AU10">
            <v>0</v>
          </cell>
          <cell r="AV10">
            <v>0</v>
          </cell>
          <cell r="AW10">
            <v>0</v>
          </cell>
          <cell r="AX10" t="str">
            <v>Thạc sĩ</v>
          </cell>
          <cell r="AY10">
            <v>0</v>
          </cell>
          <cell r="AZ10">
            <v>0</v>
          </cell>
          <cell r="BA10" t="str">
            <v>Trồng trọt</v>
          </cell>
          <cell r="BB10" t="str">
            <v>Khoa học cây trồng</v>
          </cell>
          <cell r="BC10" t="str">
            <v xml:space="preserve"> </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15.5</v>
          </cell>
          <cell r="BS10" t="str">
            <v>BĐ đã phát</v>
          </cell>
          <cell r="BT10">
            <v>0</v>
          </cell>
          <cell r="BU10">
            <v>0</v>
          </cell>
          <cell r="BV10">
            <v>4</v>
          </cell>
          <cell r="BW10">
            <v>4</v>
          </cell>
          <cell r="BX10">
            <v>4</v>
          </cell>
          <cell r="BY10">
            <v>4</v>
          </cell>
          <cell r="BZ10">
            <v>4</v>
          </cell>
          <cell r="CA10">
            <v>4</v>
          </cell>
          <cell r="CB10">
            <v>4</v>
          </cell>
          <cell r="CC10">
            <v>4</v>
          </cell>
          <cell r="CD10">
            <v>4</v>
          </cell>
          <cell r="CE10">
            <v>4</v>
          </cell>
          <cell r="CF10">
            <v>4</v>
          </cell>
          <cell r="CG10">
            <v>4</v>
          </cell>
          <cell r="CH10">
            <v>4</v>
          </cell>
          <cell r="CI10">
            <v>4</v>
          </cell>
          <cell r="CJ10">
            <v>4</v>
          </cell>
          <cell r="CK10">
            <v>4</v>
          </cell>
          <cell r="CL10">
            <v>0</v>
          </cell>
        </row>
        <row r="11">
          <cell r="F11">
            <v>1941</v>
          </cell>
          <cell r="G11" t="str">
            <v>51010000196119</v>
          </cell>
          <cell r="H11" t="str">
            <v>Ban Quản lý cơ sở II</v>
          </cell>
          <cell r="I11" t="str">
            <v>Tổ Hành chính - Thực hành - Thư viện</v>
          </cell>
          <cell r="J11" t="str">
            <v>Nữ</v>
          </cell>
          <cell r="K11">
            <v>1980</v>
          </cell>
          <cell r="L11">
            <v>29448</v>
          </cell>
          <cell r="M11">
            <v>42</v>
          </cell>
          <cell r="N11" t="str">
            <v>Kinh</v>
          </cell>
          <cell r="O11">
            <v>0</v>
          </cell>
          <cell r="P11">
            <v>182322494</v>
          </cell>
          <cell r="Q11">
            <v>0</v>
          </cell>
          <cell r="R11">
            <v>0</v>
          </cell>
          <cell r="S11" t="str">
            <v>Thanh Tùng, Thanh Chương, Nghệ An</v>
          </cell>
          <cell r="T11" t="str">
            <v>Thanh Chương, Nghệ An</v>
          </cell>
          <cell r="U11" t="str">
            <v>Khối 1, Hồng Sơn, Vinh, Nghệ An</v>
          </cell>
          <cell r="V11" t="str">
            <v>Khối 1, Hồng Sơn, Vinh, Nghệ An</v>
          </cell>
          <cell r="W11" t="str">
            <v>0936072094</v>
          </cell>
          <cell r="X11" t="str">
            <v xml:space="preserve">hahaiktv@gmail.com </v>
          </cell>
          <cell r="Y11">
            <v>38487</v>
          </cell>
          <cell r="Z11">
            <v>39448</v>
          </cell>
          <cell r="AA11" t="str">
            <v>Trường Đại học Vinh</v>
          </cell>
          <cell r="AB11">
            <v>0</v>
          </cell>
          <cell r="AC11" t="str">
            <v>BC</v>
          </cell>
          <cell r="AD11">
            <v>0</v>
          </cell>
          <cell r="AE11">
            <v>0</v>
          </cell>
          <cell r="AF11" t="str">
            <v>13.096</v>
          </cell>
          <cell r="AG11" t="str">
            <v>Kỹ thuật viên</v>
          </cell>
          <cell r="AH11">
            <v>0</v>
          </cell>
          <cell r="AI11">
            <v>0</v>
          </cell>
          <cell r="AJ11">
            <v>0</v>
          </cell>
          <cell r="AK11">
            <v>3.5</v>
          </cell>
          <cell r="AL11">
            <v>0</v>
          </cell>
          <cell r="AM11">
            <v>3.2600000000000007</v>
          </cell>
          <cell r="AN11">
            <v>8</v>
          </cell>
          <cell r="AO11">
            <v>0</v>
          </cell>
          <cell r="AP11">
            <v>0</v>
          </cell>
          <cell r="AQ11">
            <v>0</v>
          </cell>
          <cell r="AR11">
            <v>0</v>
          </cell>
          <cell r="AS11">
            <v>3.2600000000000007</v>
          </cell>
          <cell r="AT11">
            <v>20</v>
          </cell>
          <cell r="AU11">
            <v>0</v>
          </cell>
          <cell r="AV11">
            <v>0</v>
          </cell>
          <cell r="AW11">
            <v>0</v>
          </cell>
          <cell r="AX11" t="str">
            <v>Thạc sĩ</v>
          </cell>
          <cell r="AY11">
            <v>0</v>
          </cell>
          <cell r="AZ11">
            <v>0</v>
          </cell>
          <cell r="BA11" t="str">
            <v>Lâm nghiệp</v>
          </cell>
          <cell r="BB11" t="str">
            <v>Khoa học cây trồng</v>
          </cell>
          <cell r="BC11" t="str">
            <v xml:space="preserve"> </v>
          </cell>
          <cell r="BD11">
            <v>0</v>
          </cell>
          <cell r="BE11">
            <v>0</v>
          </cell>
          <cell r="BF11">
            <v>0</v>
          </cell>
          <cell r="BG11">
            <v>0</v>
          </cell>
          <cell r="BH11">
            <v>0</v>
          </cell>
          <cell r="BI11">
            <v>0</v>
          </cell>
          <cell r="BJ11" t="str">
            <v>CV 2019</v>
          </cell>
          <cell r="BK11">
            <v>0</v>
          </cell>
          <cell r="BL11">
            <v>0</v>
          </cell>
          <cell r="BM11">
            <v>0</v>
          </cell>
          <cell r="BN11">
            <v>0</v>
          </cell>
          <cell r="BO11">
            <v>0</v>
          </cell>
          <cell r="BP11">
            <v>0</v>
          </cell>
          <cell r="BQ11">
            <v>0</v>
          </cell>
          <cell r="BR11">
            <v>13</v>
          </cell>
          <cell r="BS11" t="str">
            <v>BĐ đã phát</v>
          </cell>
          <cell r="BT11">
            <v>0</v>
          </cell>
          <cell r="BU11">
            <v>0</v>
          </cell>
          <cell r="BV11">
            <v>3.5</v>
          </cell>
          <cell r="BW11">
            <v>3.5</v>
          </cell>
          <cell r="BX11">
            <v>3.5</v>
          </cell>
          <cell r="BY11">
            <v>3.5</v>
          </cell>
          <cell r="BZ11">
            <v>3.5</v>
          </cell>
          <cell r="CA11">
            <v>3.5</v>
          </cell>
          <cell r="CB11">
            <v>3.5</v>
          </cell>
          <cell r="CC11">
            <v>3.5</v>
          </cell>
          <cell r="CD11">
            <v>3.5</v>
          </cell>
          <cell r="CE11">
            <v>3.5</v>
          </cell>
          <cell r="CF11">
            <v>3.5</v>
          </cell>
          <cell r="CG11">
            <v>3.5</v>
          </cell>
          <cell r="CH11">
            <v>3.5</v>
          </cell>
          <cell r="CI11">
            <v>3.5</v>
          </cell>
          <cell r="CJ11">
            <v>3.5</v>
          </cell>
          <cell r="CK11">
            <v>3.5</v>
          </cell>
          <cell r="CL11">
            <v>0</v>
          </cell>
        </row>
        <row r="12">
          <cell r="F12">
            <v>1921</v>
          </cell>
          <cell r="G12" t="str">
            <v>51010000195295</v>
          </cell>
          <cell r="H12" t="str">
            <v>Ban Quản lý cơ sở II</v>
          </cell>
          <cell r="I12" t="str">
            <v>Tổ Hành chính - Thực hành - Thư viện</v>
          </cell>
          <cell r="J12" t="str">
            <v>Nam</v>
          </cell>
          <cell r="K12">
            <v>1975</v>
          </cell>
          <cell r="L12">
            <v>27721</v>
          </cell>
          <cell r="M12">
            <v>47</v>
          </cell>
          <cell r="N12" t="str">
            <v>Kinh</v>
          </cell>
          <cell r="O12">
            <v>0</v>
          </cell>
          <cell r="P12">
            <v>182208875</v>
          </cell>
          <cell r="Q12">
            <v>0</v>
          </cell>
          <cell r="R12">
            <v>0</v>
          </cell>
          <cell r="S12" t="str">
            <v>xã Sơn Ninh huyện Hương Sơn tỉnh Hà Tĩnh</v>
          </cell>
          <cell r="T12" t="str">
            <v>xã Sơn Ninh huyện Hương Sơn tỉnh Hà Tĩnh</v>
          </cell>
          <cell r="U12" t="str">
            <v>số nhà 6 ngõ 8 đường  Lê Doãn Nhã – khối 11 – phường Trung Đô – Vinh – Nghệ An</v>
          </cell>
          <cell r="V12" t="str">
            <v>số nhà 6 ngõ 8 đường  Lê Doãn Nhã – khối 11 – phường Trung Đô – Vinh – Nghệ An</v>
          </cell>
          <cell r="W12">
            <v>0</v>
          </cell>
          <cell r="X12">
            <v>0</v>
          </cell>
          <cell r="Y12">
            <v>39706</v>
          </cell>
          <cell r="Z12">
            <v>40360</v>
          </cell>
          <cell r="AA12" t="str">
            <v>Trường Đại học Vinh</v>
          </cell>
          <cell r="AB12">
            <v>0</v>
          </cell>
          <cell r="AC12" t="str">
            <v>BC</v>
          </cell>
          <cell r="AD12">
            <v>0</v>
          </cell>
          <cell r="AE12">
            <v>0</v>
          </cell>
          <cell r="AF12" t="str">
            <v>13.095</v>
          </cell>
          <cell r="AG12" t="str">
            <v>Kỹ sư</v>
          </cell>
          <cell r="AH12">
            <v>0</v>
          </cell>
          <cell r="AI12" t="str">
            <v>Tổ trưởng tổ CT</v>
          </cell>
          <cell r="AJ12">
            <v>0</v>
          </cell>
          <cell r="AK12">
            <v>4.5</v>
          </cell>
          <cell r="AL12">
            <v>0</v>
          </cell>
          <cell r="AM12">
            <v>3.66</v>
          </cell>
          <cell r="AN12">
            <v>5</v>
          </cell>
          <cell r="AO12">
            <v>0</v>
          </cell>
          <cell r="AP12">
            <v>0</v>
          </cell>
          <cell r="AQ12">
            <v>0</v>
          </cell>
          <cell r="AR12">
            <v>0</v>
          </cell>
          <cell r="AS12">
            <v>3.66</v>
          </cell>
          <cell r="AT12">
            <v>20</v>
          </cell>
          <cell r="AU12">
            <v>0.1</v>
          </cell>
          <cell r="AV12">
            <v>0</v>
          </cell>
          <cell r="AW12">
            <v>0</v>
          </cell>
          <cell r="AX12" t="str">
            <v>Thạc sĩ</v>
          </cell>
          <cell r="AY12">
            <v>0</v>
          </cell>
          <cell r="AZ12">
            <v>0</v>
          </cell>
          <cell r="BA12" t="str">
            <v>Thủy sản</v>
          </cell>
          <cell r="BB12" t="str">
            <v>Thủy sản</v>
          </cell>
          <cell r="BC12" t="str">
            <v xml:space="preserve"> </v>
          </cell>
          <cell r="BD12">
            <v>0</v>
          </cell>
          <cell r="BE12">
            <v>0</v>
          </cell>
          <cell r="BF12">
            <v>0</v>
          </cell>
          <cell r="BG12">
            <v>0</v>
          </cell>
          <cell r="BH12">
            <v>0</v>
          </cell>
          <cell r="BI12">
            <v>0</v>
          </cell>
          <cell r="BJ12">
            <v>0</v>
          </cell>
          <cell r="BK12" t="str">
            <v>Đối tượng 4</v>
          </cell>
          <cell r="BL12">
            <v>0</v>
          </cell>
          <cell r="BM12">
            <v>0</v>
          </cell>
          <cell r="BN12">
            <v>0</v>
          </cell>
          <cell r="BO12">
            <v>0</v>
          </cell>
          <cell r="BP12">
            <v>0</v>
          </cell>
          <cell r="BQ12">
            <v>0</v>
          </cell>
          <cell r="BR12">
            <v>13.25</v>
          </cell>
          <cell r="BS12" t="str">
            <v>BĐ đã phát</v>
          </cell>
          <cell r="BT12">
            <v>0</v>
          </cell>
          <cell r="BU12">
            <v>0</v>
          </cell>
          <cell r="BV12">
            <v>4</v>
          </cell>
          <cell r="BW12">
            <v>4</v>
          </cell>
          <cell r="BX12">
            <v>4</v>
          </cell>
          <cell r="BY12">
            <v>4</v>
          </cell>
          <cell r="BZ12">
            <v>4</v>
          </cell>
          <cell r="CA12">
            <v>4</v>
          </cell>
          <cell r="CB12">
            <v>4</v>
          </cell>
          <cell r="CC12">
            <v>4</v>
          </cell>
          <cell r="CD12">
            <v>4</v>
          </cell>
          <cell r="CE12">
            <v>4</v>
          </cell>
          <cell r="CF12">
            <v>4</v>
          </cell>
          <cell r="CG12">
            <v>4</v>
          </cell>
          <cell r="CH12">
            <v>4</v>
          </cell>
          <cell r="CI12">
            <v>4</v>
          </cell>
          <cell r="CJ12">
            <v>4</v>
          </cell>
          <cell r="CK12">
            <v>4</v>
          </cell>
          <cell r="CL12" t="str">
            <v>BN Tổ trưởng từ T1/22</v>
          </cell>
        </row>
        <row r="13">
          <cell r="F13">
            <v>1380</v>
          </cell>
          <cell r="G13" t="str">
            <v>51010000196012</v>
          </cell>
          <cell r="H13" t="str">
            <v>Ban Quản lý cơ sở II</v>
          </cell>
          <cell r="I13" t="str">
            <v>Tổ Quản lý sinh viên</v>
          </cell>
          <cell r="J13" t="str">
            <v>Nữ</v>
          </cell>
          <cell r="K13">
            <v>1973</v>
          </cell>
          <cell r="L13">
            <v>26986</v>
          </cell>
          <cell r="M13">
            <v>49</v>
          </cell>
          <cell r="N13" t="str">
            <v>Kinh</v>
          </cell>
          <cell r="O13">
            <v>0</v>
          </cell>
          <cell r="P13">
            <v>186513051</v>
          </cell>
          <cell r="Q13">
            <v>0</v>
          </cell>
          <cell r="R13">
            <v>0</v>
          </cell>
          <cell r="S13" t="str">
            <v>Ninh Khánh, Gia Khánh, Tỉnh Ninh Bình</v>
          </cell>
          <cell r="T13" t="str">
            <v>Quỳnh Nghĩa, Quỳnh Lưu, Nghệ An</v>
          </cell>
          <cell r="U13" t="str">
            <v>Xóm 3, Xã Nghi Phong, Huyện Nghi Lộc, Tỉnh Nghệ An</v>
          </cell>
          <cell r="V13" t="str">
            <v>Xóm 3, Xã Nghi Phong, Huyện Nghi Lộc, Tỉnh Nghệ An</v>
          </cell>
          <cell r="W13" t="str">
            <v>0978820184</v>
          </cell>
          <cell r="X13" t="str">
            <v>congngandhv@gmail.com</v>
          </cell>
          <cell r="Y13">
            <v>38078</v>
          </cell>
          <cell r="Z13">
            <v>40360</v>
          </cell>
          <cell r="AA13" t="str">
            <v>Trường Đại học Vinh</v>
          </cell>
          <cell r="AB13">
            <v>0</v>
          </cell>
          <cell r="AC13" t="str">
            <v>BC</v>
          </cell>
          <cell r="AD13">
            <v>0</v>
          </cell>
          <cell r="AE13">
            <v>0</v>
          </cell>
          <cell r="AF13" t="str">
            <v>01.004</v>
          </cell>
          <cell r="AG13" t="str">
            <v>Cán sự</v>
          </cell>
          <cell r="AH13">
            <v>0</v>
          </cell>
          <cell r="AI13">
            <v>0</v>
          </cell>
          <cell r="AJ13">
            <v>0</v>
          </cell>
          <cell r="AK13">
            <v>3.5</v>
          </cell>
          <cell r="AL13">
            <v>0</v>
          </cell>
          <cell r="AM13">
            <v>3.0600000000000005</v>
          </cell>
          <cell r="AN13">
            <v>7</v>
          </cell>
          <cell r="AO13">
            <v>0</v>
          </cell>
          <cell r="AP13">
            <v>0</v>
          </cell>
          <cell r="AQ13">
            <v>0</v>
          </cell>
          <cell r="AR13">
            <v>0</v>
          </cell>
          <cell r="AS13">
            <v>3.0600000000000005</v>
          </cell>
          <cell r="AT13">
            <v>20</v>
          </cell>
          <cell r="AU13">
            <v>0</v>
          </cell>
          <cell r="AV13">
            <v>0</v>
          </cell>
          <cell r="AW13">
            <v>0</v>
          </cell>
          <cell r="AX13" t="str">
            <v>Đại học</v>
          </cell>
          <cell r="AY13">
            <v>0</v>
          </cell>
          <cell r="AZ13">
            <v>0</v>
          </cell>
          <cell r="BA13" t="str">
            <v>Thủy sản</v>
          </cell>
          <cell r="BB13">
            <v>0</v>
          </cell>
          <cell r="BC13" t="str">
            <v xml:space="preserve"> </v>
          </cell>
          <cell r="BD13">
            <v>0</v>
          </cell>
          <cell r="BE13">
            <v>0</v>
          </cell>
          <cell r="BF13">
            <v>0</v>
          </cell>
          <cell r="BG13">
            <v>0</v>
          </cell>
          <cell r="BH13">
            <v>0</v>
          </cell>
          <cell r="BI13">
            <v>0</v>
          </cell>
          <cell r="BJ13">
            <v>0</v>
          </cell>
          <cell r="BK13" t="str">
            <v>Đối tượng 4</v>
          </cell>
          <cell r="BL13">
            <v>0</v>
          </cell>
          <cell r="BM13">
            <v>0</v>
          </cell>
          <cell r="BN13">
            <v>0</v>
          </cell>
          <cell r="BO13">
            <v>0</v>
          </cell>
          <cell r="BP13">
            <v>0</v>
          </cell>
          <cell r="BQ13">
            <v>0</v>
          </cell>
          <cell r="BR13">
            <v>6.25</v>
          </cell>
          <cell r="BS13" t="str">
            <v>BĐ đã phát</v>
          </cell>
          <cell r="BT13">
            <v>0</v>
          </cell>
          <cell r="BU13">
            <v>0</v>
          </cell>
          <cell r="BV13">
            <v>3.5</v>
          </cell>
          <cell r="BW13">
            <v>3.5</v>
          </cell>
          <cell r="BX13">
            <v>3.5</v>
          </cell>
          <cell r="BY13">
            <v>3.5</v>
          </cell>
          <cell r="BZ13">
            <v>3.5</v>
          </cell>
          <cell r="CA13">
            <v>3.5</v>
          </cell>
          <cell r="CB13">
            <v>3.5</v>
          </cell>
          <cell r="CC13">
            <v>3.5</v>
          </cell>
          <cell r="CD13">
            <v>3.5</v>
          </cell>
          <cell r="CE13">
            <v>3.5</v>
          </cell>
          <cell r="CF13">
            <v>3.5</v>
          </cell>
          <cell r="CG13">
            <v>3.5</v>
          </cell>
          <cell r="CH13">
            <v>3.5</v>
          </cell>
          <cell r="CI13">
            <v>3.5</v>
          </cell>
          <cell r="CJ13">
            <v>3.5</v>
          </cell>
          <cell r="CK13">
            <v>3.5</v>
          </cell>
          <cell r="CL13">
            <v>0</v>
          </cell>
        </row>
        <row r="14">
          <cell r="F14">
            <v>2095</v>
          </cell>
          <cell r="G14" t="str">
            <v>51010000465624</v>
          </cell>
          <cell r="H14" t="str">
            <v>Trường Sư phạm</v>
          </cell>
          <cell r="I14" t="str">
            <v>Khoa Giáo dục Tiểu học</v>
          </cell>
          <cell r="J14" t="str">
            <v>Nam</v>
          </cell>
          <cell r="K14">
            <v>1985</v>
          </cell>
          <cell r="L14">
            <v>31340</v>
          </cell>
          <cell r="M14">
            <v>37</v>
          </cell>
          <cell r="N14" t="str">
            <v>Kinh</v>
          </cell>
          <cell r="O14">
            <v>0</v>
          </cell>
          <cell r="P14">
            <v>186331653</v>
          </cell>
          <cell r="Q14">
            <v>0</v>
          </cell>
          <cell r="R14">
            <v>0</v>
          </cell>
          <cell r="S14" t="str">
            <v>Xã Xuân Lâm, Huyện Nam Đàn, Tỉnh Nghệ An</v>
          </cell>
          <cell r="T14" t="str">
            <v>Xuân Lâm, Nam Đàn, Nghệ An</v>
          </cell>
          <cell r="U14" t="str">
            <v>Xóm 2Xã Xuân Lâm, Huyện Nam Đàn, Tỉnh Nghệ An</v>
          </cell>
          <cell r="V14" t="str">
            <v>Xóm 2Xã Xuân Lâm, Huyện Nam Đàn, Tỉnh Nghệ An</v>
          </cell>
          <cell r="W14" t="str">
            <v>0981985785</v>
          </cell>
          <cell r="X14" t="str">
            <v>Tiepph@vinhuni.edu.vn</v>
          </cell>
          <cell r="Y14">
            <v>41548</v>
          </cell>
          <cell r="Z14">
            <v>43966</v>
          </cell>
          <cell r="AA14" t="str">
            <v>Trường Đại học Vinh</v>
          </cell>
          <cell r="AB14">
            <v>0</v>
          </cell>
          <cell r="AC14" t="str">
            <v>BC</v>
          </cell>
          <cell r="AD14">
            <v>0</v>
          </cell>
          <cell r="AE14">
            <v>0</v>
          </cell>
          <cell r="AF14" t="str">
            <v>01.003</v>
          </cell>
          <cell r="AG14" t="str">
            <v>Chuyên viên</v>
          </cell>
          <cell r="AH14">
            <v>0</v>
          </cell>
          <cell r="AI14">
            <v>0</v>
          </cell>
          <cell r="AJ14">
            <v>0</v>
          </cell>
          <cell r="AK14">
            <v>4</v>
          </cell>
          <cell r="AL14">
            <v>0</v>
          </cell>
          <cell r="AM14">
            <v>3</v>
          </cell>
          <cell r="AN14">
            <v>3</v>
          </cell>
          <cell r="AO14">
            <v>0</v>
          </cell>
          <cell r="AP14">
            <v>0</v>
          </cell>
          <cell r="AQ14">
            <v>0</v>
          </cell>
          <cell r="AR14">
            <v>0</v>
          </cell>
          <cell r="AS14">
            <v>3</v>
          </cell>
          <cell r="AT14">
            <v>20</v>
          </cell>
          <cell r="AU14">
            <v>0</v>
          </cell>
          <cell r="AV14">
            <v>0</v>
          </cell>
          <cell r="AW14">
            <v>0</v>
          </cell>
          <cell r="AX14" t="str">
            <v>Đại học</v>
          </cell>
          <cell r="AY14">
            <v>0</v>
          </cell>
          <cell r="AZ14">
            <v>0</v>
          </cell>
          <cell r="BA14" t="str">
            <v>Giáo dục thể chất</v>
          </cell>
          <cell r="BB14">
            <v>0</v>
          </cell>
          <cell r="BC14" t="str">
            <v xml:space="preserve"> </v>
          </cell>
          <cell r="BD14">
            <v>0</v>
          </cell>
          <cell r="BE14">
            <v>0</v>
          </cell>
          <cell r="BF14">
            <v>0</v>
          </cell>
          <cell r="BG14">
            <v>0</v>
          </cell>
          <cell r="BH14">
            <v>0</v>
          </cell>
          <cell r="BI14">
            <v>0</v>
          </cell>
          <cell r="BJ14">
            <v>0</v>
          </cell>
          <cell r="BK14" t="str">
            <v>x</v>
          </cell>
          <cell r="BL14">
            <v>0</v>
          </cell>
          <cell r="BM14">
            <v>0</v>
          </cell>
          <cell r="BN14">
            <v>0</v>
          </cell>
          <cell r="BO14">
            <v>0</v>
          </cell>
          <cell r="BP14">
            <v>0</v>
          </cell>
          <cell r="BQ14">
            <v>0</v>
          </cell>
          <cell r="BR14">
            <v>23.166666666666668</v>
          </cell>
          <cell r="BS14" t="str">
            <v>BĐ đã phát</v>
          </cell>
          <cell r="BT14">
            <v>0</v>
          </cell>
          <cell r="BU14">
            <v>0</v>
          </cell>
          <cell r="BV14">
            <v>4</v>
          </cell>
          <cell r="BW14">
            <v>4</v>
          </cell>
          <cell r="BX14">
            <v>4</v>
          </cell>
          <cell r="BY14">
            <v>4</v>
          </cell>
          <cell r="BZ14">
            <v>4</v>
          </cell>
          <cell r="CA14">
            <v>4</v>
          </cell>
          <cell r="CB14">
            <v>4</v>
          </cell>
          <cell r="CC14">
            <v>4</v>
          </cell>
          <cell r="CD14">
            <v>4</v>
          </cell>
          <cell r="CE14">
            <v>4</v>
          </cell>
          <cell r="CF14">
            <v>4</v>
          </cell>
          <cell r="CG14">
            <v>4</v>
          </cell>
          <cell r="CH14">
            <v>4</v>
          </cell>
          <cell r="CI14">
            <v>4</v>
          </cell>
          <cell r="CJ14">
            <v>4</v>
          </cell>
          <cell r="CK14">
            <v>4</v>
          </cell>
          <cell r="CL14">
            <v>0</v>
          </cell>
        </row>
        <row r="15">
          <cell r="F15">
            <v>2441</v>
          </cell>
          <cell r="G15" t="str">
            <v>51010000858826</v>
          </cell>
          <cell r="H15" t="str">
            <v>Ban Quản lý cơ sở II</v>
          </cell>
          <cell r="I15" t="str">
            <v>Tổ Quản trị, Dịch vụ</v>
          </cell>
          <cell r="J15" t="str">
            <v>Nam</v>
          </cell>
          <cell r="K15">
            <v>1977</v>
          </cell>
          <cell r="L15">
            <v>28363</v>
          </cell>
          <cell r="M15">
            <v>45</v>
          </cell>
          <cell r="N15" t="str">
            <v>Kinh</v>
          </cell>
          <cell r="O15">
            <v>0</v>
          </cell>
          <cell r="P15">
            <v>182248596</v>
          </cell>
          <cell r="Q15">
            <v>0</v>
          </cell>
          <cell r="R15">
            <v>0</v>
          </cell>
          <cell r="S15">
            <v>0</v>
          </cell>
          <cell r="T15" t="str">
            <v>Quang Thành, yên Thành, Nghệ An</v>
          </cell>
          <cell r="U15" t="str">
            <v>Thành phố Vinh, Tỉnh Nghệ An</v>
          </cell>
          <cell r="V15" t="str">
            <v>Thành phố Vinh, Tỉnh Nghệ An</v>
          </cell>
          <cell r="W15" t="str">
            <v>0978445414</v>
          </cell>
          <cell r="X15" t="str">
            <v>BUITRONGDUONGDHV@GMAIL.COM</v>
          </cell>
          <cell r="Y15">
            <v>42310</v>
          </cell>
          <cell r="Z15">
            <v>43824</v>
          </cell>
          <cell r="AA15" t="str">
            <v>Trường Đại học Vinh</v>
          </cell>
          <cell r="AB15">
            <v>0</v>
          </cell>
          <cell r="AC15" t="str">
            <v>BC</v>
          </cell>
          <cell r="AD15">
            <v>0</v>
          </cell>
          <cell r="AE15">
            <v>0</v>
          </cell>
          <cell r="AF15" t="str">
            <v>16.119</v>
          </cell>
          <cell r="AG15" t="str">
            <v>Y sĩ</v>
          </cell>
          <cell r="AH15">
            <v>0</v>
          </cell>
          <cell r="AI15">
            <v>0</v>
          </cell>
          <cell r="AJ15">
            <v>0</v>
          </cell>
          <cell r="AK15">
            <v>3.5</v>
          </cell>
          <cell r="AL15">
            <v>0</v>
          </cell>
          <cell r="AM15">
            <v>2.66</v>
          </cell>
          <cell r="AN15">
            <v>5</v>
          </cell>
          <cell r="AO15">
            <v>0</v>
          </cell>
          <cell r="AP15">
            <v>0</v>
          </cell>
          <cell r="AQ15">
            <v>0</v>
          </cell>
          <cell r="AR15">
            <v>0</v>
          </cell>
          <cell r="AS15">
            <v>2.66</v>
          </cell>
          <cell r="AT15">
            <v>20</v>
          </cell>
          <cell r="AU15">
            <v>0</v>
          </cell>
          <cell r="AV15">
            <v>0</v>
          </cell>
          <cell r="AW15">
            <v>0</v>
          </cell>
          <cell r="AX15" t="str">
            <v>Đại học</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15</v>
          </cell>
          <cell r="BS15" t="str">
            <v>BĐ đã phát</v>
          </cell>
          <cell r="BT15">
            <v>0</v>
          </cell>
          <cell r="BU15">
            <v>0</v>
          </cell>
          <cell r="BV15">
            <v>3.5</v>
          </cell>
          <cell r="BW15">
            <v>3.5</v>
          </cell>
          <cell r="BX15">
            <v>3.5</v>
          </cell>
          <cell r="BY15">
            <v>3.5</v>
          </cell>
          <cell r="BZ15">
            <v>3.5</v>
          </cell>
          <cell r="CA15">
            <v>3.5</v>
          </cell>
          <cell r="CB15">
            <v>3.5</v>
          </cell>
          <cell r="CC15">
            <v>3.5</v>
          </cell>
          <cell r="CD15">
            <v>3.5</v>
          </cell>
          <cell r="CE15">
            <v>3.5</v>
          </cell>
          <cell r="CF15">
            <v>3.5</v>
          </cell>
          <cell r="CG15">
            <v>3.5</v>
          </cell>
          <cell r="CH15">
            <v>3.5</v>
          </cell>
          <cell r="CI15">
            <v>3.5</v>
          </cell>
          <cell r="CJ15">
            <v>3.5</v>
          </cell>
          <cell r="CK15">
            <v>3.5</v>
          </cell>
          <cell r="CL15">
            <v>0</v>
          </cell>
        </row>
        <row r="16">
          <cell r="F16">
            <v>2038</v>
          </cell>
          <cell r="G16" t="str">
            <v>51010000330388</v>
          </cell>
          <cell r="H16" t="str">
            <v>Ban Quản lý cơ sở II</v>
          </cell>
          <cell r="I16" t="str">
            <v>Tổ Quản trị, Dịch vụ</v>
          </cell>
          <cell r="J16" t="str">
            <v>Nam</v>
          </cell>
          <cell r="K16">
            <v>1983</v>
          </cell>
          <cell r="L16">
            <v>30340</v>
          </cell>
          <cell r="M16">
            <v>39</v>
          </cell>
          <cell r="N16" t="str">
            <v>Kinh</v>
          </cell>
          <cell r="O16">
            <v>0</v>
          </cell>
          <cell r="P16">
            <v>0</v>
          </cell>
          <cell r="Q16">
            <v>0</v>
          </cell>
          <cell r="R16">
            <v>0</v>
          </cell>
          <cell r="S16">
            <v>0</v>
          </cell>
          <cell r="T16">
            <v>0</v>
          </cell>
          <cell r="U16" t="str">
            <v>Thành phố Vinh, Tỉnh Nghệ An</v>
          </cell>
          <cell r="V16" t="str">
            <v>Thành phố Vinh, Tỉnh Nghệ An</v>
          </cell>
          <cell r="W16">
            <v>0</v>
          </cell>
          <cell r="X16">
            <v>0</v>
          </cell>
          <cell r="Y16">
            <v>40968</v>
          </cell>
          <cell r="Z16">
            <v>0</v>
          </cell>
          <cell r="AA16">
            <v>0</v>
          </cell>
          <cell r="AB16">
            <v>0</v>
          </cell>
          <cell r="AC16" t="str">
            <v>HĐ 68</v>
          </cell>
          <cell r="AD16">
            <v>0</v>
          </cell>
          <cell r="AE16">
            <v>0</v>
          </cell>
          <cell r="AF16" t="str">
            <v>01.007</v>
          </cell>
          <cell r="AG16" t="str">
            <v>Nhân viên kỹ thuật</v>
          </cell>
          <cell r="AH16">
            <v>0</v>
          </cell>
          <cell r="AI16">
            <v>0</v>
          </cell>
          <cell r="AJ16">
            <v>0</v>
          </cell>
          <cell r="AK16">
            <v>3.5</v>
          </cell>
          <cell r="AL16">
            <v>0</v>
          </cell>
          <cell r="AM16">
            <v>2.37</v>
          </cell>
          <cell r="AN16">
            <v>5</v>
          </cell>
          <cell r="AO16">
            <v>0</v>
          </cell>
          <cell r="AP16">
            <v>0</v>
          </cell>
          <cell r="AQ16">
            <v>0</v>
          </cell>
          <cell r="AR16">
            <v>0</v>
          </cell>
          <cell r="AS16">
            <v>2.37</v>
          </cell>
          <cell r="AT16">
            <v>20</v>
          </cell>
          <cell r="AU16">
            <v>0</v>
          </cell>
          <cell r="AV16">
            <v>0</v>
          </cell>
          <cell r="AW16">
            <v>0</v>
          </cell>
          <cell r="AX16" t="str">
            <v>Trung học chuyên nghiệp</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20.416666666666668</v>
          </cell>
          <cell r="BS16" t="str">
            <v>BĐ đã phát</v>
          </cell>
          <cell r="BT16">
            <v>0</v>
          </cell>
          <cell r="BU16" t="str">
            <v>CB vận hành hệ thống xử lý nước thải</v>
          </cell>
          <cell r="BV16">
            <v>3.5</v>
          </cell>
          <cell r="BW16">
            <v>3.5</v>
          </cell>
          <cell r="BX16">
            <v>3.5</v>
          </cell>
          <cell r="BY16">
            <v>3.5</v>
          </cell>
          <cell r="BZ16">
            <v>3.5</v>
          </cell>
          <cell r="CA16">
            <v>3.5</v>
          </cell>
          <cell r="CB16">
            <v>3.5</v>
          </cell>
          <cell r="CC16">
            <v>3.5</v>
          </cell>
          <cell r="CD16">
            <v>3.5</v>
          </cell>
          <cell r="CE16">
            <v>3.5</v>
          </cell>
          <cell r="CF16">
            <v>3.5</v>
          </cell>
          <cell r="CG16">
            <v>3.5</v>
          </cell>
          <cell r="CH16">
            <v>3.5</v>
          </cell>
          <cell r="CI16">
            <v>3.5</v>
          </cell>
          <cell r="CJ16">
            <v>3.5</v>
          </cell>
          <cell r="CK16">
            <v>3.5</v>
          </cell>
          <cell r="CL16">
            <v>0</v>
          </cell>
        </row>
        <row r="17">
          <cell r="F17">
            <v>1356</v>
          </cell>
          <cell r="G17" t="str">
            <v>51010000196094</v>
          </cell>
          <cell r="H17" t="str">
            <v>Ban Quản lý cơ sở II</v>
          </cell>
          <cell r="I17" t="str">
            <v>Tổ Quản trị, Dịch vụ</v>
          </cell>
          <cell r="J17" t="str">
            <v>Nữ</v>
          </cell>
          <cell r="K17">
            <v>1976</v>
          </cell>
          <cell r="L17">
            <v>27958</v>
          </cell>
          <cell r="M17">
            <v>46</v>
          </cell>
          <cell r="N17" t="str">
            <v>Kinh</v>
          </cell>
          <cell r="O17">
            <v>0</v>
          </cell>
          <cell r="P17">
            <v>186526515</v>
          </cell>
          <cell r="Q17">
            <v>0</v>
          </cell>
          <cell r="R17">
            <v>0</v>
          </cell>
          <cell r="S17" t="str">
            <v>Xã Bồi Sơn, Huyện Đô Lương, Tỉnh Nghệ An</v>
          </cell>
          <cell r="T17" t="str">
            <v>Bồi Sơn, Đô Lương, Nghệ An</v>
          </cell>
          <cell r="U17" t="str">
            <v>21/22 Tôn Thất Tùng, Xuân Tiến, Phường Hưng Dũng, Thành phố Vinh, Tỉnh Nghệ An</v>
          </cell>
          <cell r="V17" t="str">
            <v>21/22 Tôn Thất Tùng, Xuân Tiến, Phường Hưng Dũng, Thành phố Vinh, Tỉnh Nghệ An</v>
          </cell>
          <cell r="W17" t="str">
            <v>0917111759</v>
          </cell>
          <cell r="X17" t="str">
            <v>phuongnln@gmail.com</v>
          </cell>
          <cell r="Y17">
            <v>37347</v>
          </cell>
          <cell r="Z17">
            <v>38485</v>
          </cell>
          <cell r="AA17" t="str">
            <v>Trường Đại học Vinh</v>
          </cell>
          <cell r="AB17">
            <v>0</v>
          </cell>
          <cell r="AC17" t="str">
            <v>BC</v>
          </cell>
          <cell r="AD17">
            <v>0</v>
          </cell>
          <cell r="AE17">
            <v>0</v>
          </cell>
          <cell r="AF17" t="str">
            <v>01.003</v>
          </cell>
          <cell r="AG17" t="str">
            <v>Chuyên viên</v>
          </cell>
          <cell r="AH17">
            <v>0</v>
          </cell>
          <cell r="AI17">
            <v>0</v>
          </cell>
          <cell r="AJ17">
            <v>0</v>
          </cell>
          <cell r="AK17">
            <v>4</v>
          </cell>
          <cell r="AL17">
            <v>0</v>
          </cell>
          <cell r="AM17">
            <v>3.99</v>
          </cell>
          <cell r="AN17">
            <v>6</v>
          </cell>
          <cell r="AO17">
            <v>0</v>
          </cell>
          <cell r="AP17">
            <v>0</v>
          </cell>
          <cell r="AQ17">
            <v>0</v>
          </cell>
          <cell r="AR17">
            <v>0</v>
          </cell>
          <cell r="AS17">
            <v>3.99</v>
          </cell>
          <cell r="AT17">
            <v>20</v>
          </cell>
          <cell r="AU17">
            <v>0</v>
          </cell>
          <cell r="AV17">
            <v>0</v>
          </cell>
          <cell r="AW17">
            <v>0</v>
          </cell>
          <cell r="AX17" t="str">
            <v>Thạc sĩ</v>
          </cell>
          <cell r="AY17">
            <v>0</v>
          </cell>
          <cell r="AZ17">
            <v>0</v>
          </cell>
          <cell r="BA17" t="str">
            <v>Nông học</v>
          </cell>
          <cell r="BB17" t="str">
            <v>Phát triển nông thôn</v>
          </cell>
          <cell r="BC17" t="str">
            <v xml:space="preserve"> </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8.9166666666666661</v>
          </cell>
          <cell r="BS17" t="str">
            <v>BĐ đã phát</v>
          </cell>
          <cell r="BT17">
            <v>0</v>
          </cell>
          <cell r="BU17">
            <v>0</v>
          </cell>
          <cell r="BV17">
            <v>4</v>
          </cell>
          <cell r="BW17">
            <v>4</v>
          </cell>
          <cell r="BX17">
            <v>4</v>
          </cell>
          <cell r="BY17">
            <v>4</v>
          </cell>
          <cell r="BZ17">
            <v>4</v>
          </cell>
          <cell r="CA17">
            <v>4</v>
          </cell>
          <cell r="CB17">
            <v>4</v>
          </cell>
          <cell r="CC17">
            <v>4</v>
          </cell>
          <cell r="CD17">
            <v>4</v>
          </cell>
          <cell r="CE17">
            <v>4</v>
          </cell>
          <cell r="CF17">
            <v>4</v>
          </cell>
          <cell r="CG17">
            <v>4</v>
          </cell>
          <cell r="CH17">
            <v>4</v>
          </cell>
          <cell r="CI17">
            <v>4</v>
          </cell>
          <cell r="CJ17">
            <v>4</v>
          </cell>
          <cell r="CK17">
            <v>4</v>
          </cell>
          <cell r="CL17">
            <v>0</v>
          </cell>
        </row>
        <row r="18">
          <cell r="F18">
            <v>1624</v>
          </cell>
          <cell r="G18" t="str">
            <v>51010000198957</v>
          </cell>
          <cell r="H18" t="str">
            <v>Ban Quản lý cơ sở II</v>
          </cell>
          <cell r="I18" t="str">
            <v>Tổ Quản trị, Dịch vụ</v>
          </cell>
          <cell r="J18" t="str">
            <v>Nam</v>
          </cell>
          <cell r="K18">
            <v>1983</v>
          </cell>
          <cell r="L18">
            <v>30487</v>
          </cell>
          <cell r="M18">
            <v>39</v>
          </cell>
          <cell r="N18" t="str">
            <v>Kinh</v>
          </cell>
          <cell r="O18">
            <v>0</v>
          </cell>
          <cell r="P18" t="str">
            <v>182493175</v>
          </cell>
          <cell r="Q18">
            <v>42581</v>
          </cell>
          <cell r="R18" t="str">
            <v>Tỉnh Nghệ An</v>
          </cell>
          <cell r="S18" t="str">
            <v>Xã Hưng Thắng, Huyện Hưng Nguyên, Tỉnh Nghệ An</v>
          </cell>
          <cell r="T18" t="str">
            <v>Hưng Thái, Hưng Nguyên, Nghệ An</v>
          </cell>
          <cell r="U18" t="str">
            <v>Khối 9, Thị trấn Hưng Nguyên, Huyện Hưng Nguyên, Tỉnh Nghệ An</v>
          </cell>
          <cell r="V18" t="str">
            <v>Khối 9, Thị trấn Hưng Nguyên, Huyện Hưng Nguyên, Tỉnh Nghệ An</v>
          </cell>
          <cell r="W18" t="str">
            <v>0973903279</v>
          </cell>
          <cell r="X18" t="str">
            <v>trantuanktx3@gmail.com</v>
          </cell>
          <cell r="Y18">
            <v>40193</v>
          </cell>
          <cell r="Z18">
            <v>43283</v>
          </cell>
          <cell r="AA18" t="str">
            <v>Trường Đại học Vinh</v>
          </cell>
          <cell r="AB18">
            <v>0</v>
          </cell>
          <cell r="AC18" t="str">
            <v>BC</v>
          </cell>
          <cell r="AD18">
            <v>0</v>
          </cell>
          <cell r="AE18">
            <v>0</v>
          </cell>
          <cell r="AF18" t="str">
            <v>01.003</v>
          </cell>
          <cell r="AG18" t="str">
            <v>Chuyên viên</v>
          </cell>
          <cell r="AH18" t="str">
            <v>Phó Trưởng Ban</v>
          </cell>
          <cell r="AI18">
            <v>0</v>
          </cell>
          <cell r="AJ18" t="str">
            <v>Phó Bí thư CB</v>
          </cell>
          <cell r="AK18">
            <v>6</v>
          </cell>
          <cell r="AL18">
            <v>0.4</v>
          </cell>
          <cell r="AM18">
            <v>3</v>
          </cell>
          <cell r="AN18">
            <v>3</v>
          </cell>
          <cell r="AO18">
            <v>0</v>
          </cell>
          <cell r="AP18">
            <v>0</v>
          </cell>
          <cell r="AQ18">
            <v>0</v>
          </cell>
          <cell r="AR18">
            <v>0</v>
          </cell>
          <cell r="AS18">
            <v>3.4</v>
          </cell>
          <cell r="AT18">
            <v>20</v>
          </cell>
          <cell r="AU18">
            <v>0</v>
          </cell>
          <cell r="AV18">
            <v>0</v>
          </cell>
          <cell r="AW18">
            <v>0</v>
          </cell>
          <cell r="AX18" t="str">
            <v>Đại học</v>
          </cell>
          <cell r="AY18">
            <v>0</v>
          </cell>
          <cell r="AZ18">
            <v>0</v>
          </cell>
          <cell r="BA18" t="str">
            <v>Kế toán</v>
          </cell>
          <cell r="BB18">
            <v>0</v>
          </cell>
          <cell r="BC18">
            <v>0</v>
          </cell>
          <cell r="BD18">
            <v>0</v>
          </cell>
          <cell r="BE18">
            <v>0</v>
          </cell>
          <cell r="BF18">
            <v>0</v>
          </cell>
          <cell r="BG18">
            <v>0</v>
          </cell>
          <cell r="BH18">
            <v>0</v>
          </cell>
          <cell r="BI18">
            <v>0</v>
          </cell>
          <cell r="BJ18">
            <v>0</v>
          </cell>
          <cell r="BK18" t="str">
            <v>x</v>
          </cell>
          <cell r="BL18">
            <v>0</v>
          </cell>
          <cell r="BM18">
            <v>0</v>
          </cell>
          <cell r="BN18">
            <v>0</v>
          </cell>
          <cell r="BO18">
            <v>0</v>
          </cell>
          <cell r="BP18">
            <v>0</v>
          </cell>
          <cell r="BQ18">
            <v>0</v>
          </cell>
          <cell r="BR18">
            <v>20.833333333333332</v>
          </cell>
          <cell r="BS18" t="str">
            <v>BĐ đã phát</v>
          </cell>
          <cell r="BT18">
            <v>0</v>
          </cell>
          <cell r="BU18">
            <v>0</v>
          </cell>
          <cell r="BV18">
            <v>6</v>
          </cell>
          <cell r="BW18">
            <v>6</v>
          </cell>
          <cell r="BX18">
            <v>6</v>
          </cell>
          <cell r="BY18">
            <v>6</v>
          </cell>
          <cell r="BZ18">
            <v>6</v>
          </cell>
          <cell r="CA18">
            <v>6</v>
          </cell>
          <cell r="CB18">
            <v>6</v>
          </cell>
          <cell r="CC18">
            <v>6</v>
          </cell>
          <cell r="CD18">
            <v>6</v>
          </cell>
          <cell r="CE18">
            <v>6</v>
          </cell>
          <cell r="CF18">
            <v>6</v>
          </cell>
          <cell r="CG18">
            <v>6</v>
          </cell>
          <cell r="CH18">
            <v>6</v>
          </cell>
          <cell r="CI18">
            <v>6</v>
          </cell>
          <cell r="CJ18">
            <v>6</v>
          </cell>
          <cell r="CK18">
            <v>6</v>
          </cell>
          <cell r="CL18">
            <v>0</v>
          </cell>
        </row>
        <row r="19">
          <cell r="F19">
            <v>1379</v>
          </cell>
          <cell r="G19" t="str">
            <v>51010000196182</v>
          </cell>
          <cell r="H19" t="str">
            <v>Ban Quản lý cơ sở II</v>
          </cell>
          <cell r="I19" t="str">
            <v>Tổ Quản trị, Dịch vụ</v>
          </cell>
          <cell r="J19" t="str">
            <v>Nam</v>
          </cell>
          <cell r="K19">
            <v>1972</v>
          </cell>
          <cell r="L19">
            <v>26466</v>
          </cell>
          <cell r="M19">
            <v>50</v>
          </cell>
          <cell r="N19" t="str">
            <v>Kinh</v>
          </cell>
          <cell r="O19">
            <v>0</v>
          </cell>
          <cell r="P19">
            <v>182505687</v>
          </cell>
          <cell r="Q19">
            <v>0</v>
          </cell>
          <cell r="R19">
            <v>0</v>
          </cell>
          <cell r="S19" t="str">
            <v>Xã Hưng Xá, Hưng Nguyên, Nghệ An</v>
          </cell>
          <cell r="T19" t="str">
            <v>Xã Hưng Xá, Hưng Nguyên, Nghệ An</v>
          </cell>
          <cell r="U19" t="str">
            <v>Nhà số 2, ngõ 16 Đường Nguyễn Đức Cảnh, Thành phố Vinh, Tỉnh Nghệ An</v>
          </cell>
          <cell r="V19" t="str">
            <v>Nhà số 2, ngõ 16 Đường Nguyễn Đức Cảnh, Thành phố Vinh, Tỉnh Nghệ An</v>
          </cell>
          <cell r="W19" t="str">
            <v>0919555817</v>
          </cell>
          <cell r="X19" t="str">
            <v>trantrigdqp@gmail.com</v>
          </cell>
          <cell r="Y19">
            <v>35311</v>
          </cell>
          <cell r="Z19">
            <v>43966</v>
          </cell>
          <cell r="AA19" t="str">
            <v>Trường Đại học Vinh</v>
          </cell>
          <cell r="AB19">
            <v>0</v>
          </cell>
          <cell r="AC19" t="str">
            <v>BC</v>
          </cell>
          <cell r="AD19">
            <v>0</v>
          </cell>
          <cell r="AE19">
            <v>0</v>
          </cell>
          <cell r="AF19" t="str">
            <v>13.096</v>
          </cell>
          <cell r="AG19" t="str">
            <v>Kỹ thuật viên</v>
          </cell>
          <cell r="AH19">
            <v>0</v>
          </cell>
          <cell r="AI19" t="str">
            <v>Tổ trưởng tổ CT</v>
          </cell>
          <cell r="AJ19" t="str">
            <v>Phó CTCĐBp</v>
          </cell>
          <cell r="AK19">
            <v>4.5</v>
          </cell>
          <cell r="AL19">
            <v>0</v>
          </cell>
          <cell r="AM19">
            <v>4.0600000000000005</v>
          </cell>
          <cell r="AN19">
            <v>12</v>
          </cell>
          <cell r="AO19">
            <v>0</v>
          </cell>
          <cell r="AP19">
            <v>0</v>
          </cell>
          <cell r="AQ19">
            <v>0</v>
          </cell>
          <cell r="AR19">
            <v>0</v>
          </cell>
          <cell r="AS19">
            <v>4.0600000000000005</v>
          </cell>
          <cell r="AT19">
            <v>20</v>
          </cell>
          <cell r="AU19">
            <v>0.1</v>
          </cell>
          <cell r="AV19">
            <v>0</v>
          </cell>
          <cell r="AW19">
            <v>0</v>
          </cell>
          <cell r="AX19" t="str">
            <v>Cao đẳng</v>
          </cell>
          <cell r="AY19">
            <v>0</v>
          </cell>
          <cell r="AZ19">
            <v>0</v>
          </cell>
          <cell r="BA19">
            <v>0</v>
          </cell>
          <cell r="BB19">
            <v>0</v>
          </cell>
          <cell r="BC19">
            <v>0</v>
          </cell>
          <cell r="BD19">
            <v>0</v>
          </cell>
          <cell r="BE19">
            <v>0</v>
          </cell>
          <cell r="BF19">
            <v>0</v>
          </cell>
          <cell r="BG19">
            <v>0</v>
          </cell>
          <cell r="BH19">
            <v>0</v>
          </cell>
          <cell r="BI19">
            <v>0</v>
          </cell>
          <cell r="BJ19">
            <v>0</v>
          </cell>
          <cell r="BK19" t="str">
            <v>Đợt năm 2014</v>
          </cell>
          <cell r="BL19">
            <v>0</v>
          </cell>
          <cell r="BM19">
            <v>0</v>
          </cell>
          <cell r="BN19">
            <v>0</v>
          </cell>
          <cell r="BO19">
            <v>0</v>
          </cell>
          <cell r="BP19">
            <v>0</v>
          </cell>
          <cell r="BQ19">
            <v>0</v>
          </cell>
          <cell r="BR19">
            <v>9.8333333333333339</v>
          </cell>
          <cell r="BS19" t="str">
            <v>BĐ đã phát</v>
          </cell>
          <cell r="BT19">
            <v>0</v>
          </cell>
          <cell r="BU19">
            <v>0</v>
          </cell>
          <cell r="BV19">
            <v>4.5</v>
          </cell>
          <cell r="BW19">
            <v>4.5</v>
          </cell>
          <cell r="BX19">
            <v>4.5</v>
          </cell>
          <cell r="BY19">
            <v>4.5</v>
          </cell>
          <cell r="BZ19">
            <v>4.5</v>
          </cell>
          <cell r="CA19">
            <v>4.5</v>
          </cell>
          <cell r="CB19">
            <v>4.5</v>
          </cell>
          <cell r="CC19">
            <v>4.5</v>
          </cell>
          <cell r="CD19">
            <v>4.5</v>
          </cell>
          <cell r="CE19">
            <v>4.5</v>
          </cell>
          <cell r="CF19">
            <v>4.5</v>
          </cell>
          <cell r="CG19">
            <v>4.5</v>
          </cell>
          <cell r="CH19">
            <v>4.5</v>
          </cell>
          <cell r="CI19">
            <v>4.5</v>
          </cell>
          <cell r="CJ19">
            <v>4.5</v>
          </cell>
          <cell r="CK19">
            <v>4.5</v>
          </cell>
          <cell r="CL19">
            <v>0</v>
          </cell>
        </row>
        <row r="20">
          <cell r="F20">
            <v>1889</v>
          </cell>
          <cell r="G20" t="str">
            <v>51010000190713</v>
          </cell>
          <cell r="H20" t="str">
            <v>Ban Quản lý cơ sở II</v>
          </cell>
          <cell r="I20">
            <v>0</v>
          </cell>
          <cell r="J20" t="str">
            <v>Nam</v>
          </cell>
          <cell r="K20">
            <v>1978</v>
          </cell>
          <cell r="L20">
            <v>28782</v>
          </cell>
          <cell r="M20">
            <v>44</v>
          </cell>
          <cell r="N20" t="str">
            <v>Kinh</v>
          </cell>
          <cell r="O20">
            <v>0</v>
          </cell>
          <cell r="P20" t="str">
            <v>192129495</v>
          </cell>
          <cell r="Q20" t="str">
            <v>14/08/2010</v>
          </cell>
          <cell r="R20" t="str">
            <v>Tỉnh Nghệ An</v>
          </cell>
          <cell r="S20" t="str">
            <v>Thị xã Hòa Bình, Tỉnh Hòa Bình</v>
          </cell>
          <cell r="T20" t="str">
            <v>Diễn Minh, Diễn Châu, Nghệ An</v>
          </cell>
          <cell r="U20" t="str">
            <v>Khối 11, Thị trấn Hưng Nguyên, Huyện Hưng Nguyên, Nghệ An</v>
          </cell>
          <cell r="V20" t="str">
            <v>Khối 11, Thị trấn Hưng Nguyên, Huyện Hưng Nguyên, Nghệ An</v>
          </cell>
          <cell r="W20" t="str">
            <v>0912108847</v>
          </cell>
          <cell r="X20" t="str">
            <v>nguyenlequang1978dhv@gmail.com</v>
          </cell>
          <cell r="Y20">
            <v>36951</v>
          </cell>
          <cell r="Z20">
            <v>38485</v>
          </cell>
          <cell r="AA20" t="str">
            <v>Trường Đại học Vinh</v>
          </cell>
          <cell r="AB20">
            <v>0</v>
          </cell>
          <cell r="AC20" t="str">
            <v>BC</v>
          </cell>
          <cell r="AD20">
            <v>0</v>
          </cell>
          <cell r="AE20">
            <v>0</v>
          </cell>
          <cell r="AF20" t="str">
            <v>01.003</v>
          </cell>
          <cell r="AG20" t="str">
            <v>Chuyên viên</v>
          </cell>
          <cell r="AH20" t="str">
            <v>Phó Trưởng ban</v>
          </cell>
          <cell r="AI20">
            <v>0</v>
          </cell>
          <cell r="AJ20">
            <v>0</v>
          </cell>
          <cell r="AK20">
            <v>6</v>
          </cell>
          <cell r="AL20">
            <v>0.4</v>
          </cell>
          <cell r="AM20">
            <v>4.32</v>
          </cell>
          <cell r="AN20">
            <v>7</v>
          </cell>
          <cell r="AO20">
            <v>0</v>
          </cell>
          <cell r="AP20">
            <v>0</v>
          </cell>
          <cell r="AQ20">
            <v>0</v>
          </cell>
          <cell r="AR20">
            <v>0</v>
          </cell>
          <cell r="AS20">
            <v>4.7200000000000006</v>
          </cell>
          <cell r="AT20">
            <v>20</v>
          </cell>
          <cell r="AU20">
            <v>0</v>
          </cell>
          <cell r="AV20">
            <v>0</v>
          </cell>
          <cell r="AW20">
            <v>0</v>
          </cell>
          <cell r="AX20" t="str">
            <v>Thạc sĩ</v>
          </cell>
          <cell r="AY20">
            <v>0</v>
          </cell>
          <cell r="AZ20">
            <v>0</v>
          </cell>
          <cell r="BA20" t="str">
            <v>Thông tin thư viện</v>
          </cell>
          <cell r="BB20" t="str">
            <v>KHXH&amp;NV/Thư viện học</v>
          </cell>
          <cell r="BC20" t="str">
            <v xml:space="preserve"> </v>
          </cell>
          <cell r="BD20">
            <v>0</v>
          </cell>
          <cell r="BE20">
            <v>0</v>
          </cell>
          <cell r="BF20" t="str">
            <v>B1</v>
          </cell>
          <cell r="BG20">
            <v>0</v>
          </cell>
          <cell r="BH20">
            <v>0</v>
          </cell>
          <cell r="BI20">
            <v>0</v>
          </cell>
          <cell r="BJ20">
            <v>0</v>
          </cell>
          <cell r="BK20" t="str">
            <v>Đợt 2 năm 2017</v>
          </cell>
          <cell r="BL20">
            <v>0</v>
          </cell>
          <cell r="BM20">
            <v>0</v>
          </cell>
          <cell r="BN20">
            <v>0</v>
          </cell>
          <cell r="BO20">
            <v>0</v>
          </cell>
          <cell r="BP20">
            <v>0</v>
          </cell>
          <cell r="BQ20">
            <v>0</v>
          </cell>
          <cell r="BR20">
            <v>16.166666666666668</v>
          </cell>
          <cell r="BS20" t="str">
            <v>BĐ đã phát</v>
          </cell>
          <cell r="BT20">
            <v>0</v>
          </cell>
          <cell r="BU20">
            <v>0</v>
          </cell>
          <cell r="BV20">
            <v>6</v>
          </cell>
          <cell r="BW20">
            <v>6</v>
          </cell>
          <cell r="BX20">
            <v>6</v>
          </cell>
          <cell r="BY20">
            <v>6</v>
          </cell>
          <cell r="BZ20">
            <v>6</v>
          </cell>
          <cell r="CA20">
            <v>6</v>
          </cell>
          <cell r="CB20">
            <v>6</v>
          </cell>
          <cell r="CC20">
            <v>6</v>
          </cell>
          <cell r="CD20">
            <v>6</v>
          </cell>
          <cell r="CE20">
            <v>6</v>
          </cell>
          <cell r="CF20">
            <v>6</v>
          </cell>
          <cell r="CG20">
            <v>6</v>
          </cell>
          <cell r="CH20">
            <v>6</v>
          </cell>
          <cell r="CI20">
            <v>6</v>
          </cell>
          <cell r="CJ20">
            <v>6</v>
          </cell>
          <cell r="CK20">
            <v>6</v>
          </cell>
          <cell r="CL20">
            <v>0</v>
          </cell>
        </row>
        <row r="21">
          <cell r="F21">
            <v>1625</v>
          </cell>
          <cell r="G21" t="str">
            <v>51010000198850</v>
          </cell>
          <cell r="H21" t="str">
            <v>Ban Quản lý cơ sở II</v>
          </cell>
          <cell r="I21">
            <v>0</v>
          </cell>
          <cell r="J21" t="str">
            <v>Nam</v>
          </cell>
          <cell r="K21">
            <v>1981</v>
          </cell>
          <cell r="L21">
            <v>29938</v>
          </cell>
          <cell r="M21">
            <v>41</v>
          </cell>
          <cell r="N21" t="str">
            <v>Kinh</v>
          </cell>
          <cell r="O21">
            <v>0</v>
          </cell>
          <cell r="P21">
            <v>182394344</v>
          </cell>
          <cell r="Q21">
            <v>0</v>
          </cell>
          <cell r="R21">
            <v>0</v>
          </cell>
          <cell r="S21" t="str">
            <v>Khối 6. phường Bến Thủy, TPVinh, Nghệ An</v>
          </cell>
          <cell r="T21" t="str">
            <v>Đức Tùng, Đức thọ, Hà Tĩnh</v>
          </cell>
          <cell r="U21" t="str">
            <v>Khối 6, Phường Bến Thủy, TPV, Nghệ An</v>
          </cell>
          <cell r="V21" t="str">
            <v>Khối 6, Phường Bến Thủy, TPV, Nghệ An</v>
          </cell>
          <cell r="W21">
            <v>0</v>
          </cell>
          <cell r="X21">
            <v>0</v>
          </cell>
          <cell r="Y21">
            <v>39475</v>
          </cell>
          <cell r="Z21">
            <v>0</v>
          </cell>
          <cell r="AA21">
            <v>0</v>
          </cell>
          <cell r="AB21">
            <v>0</v>
          </cell>
          <cell r="AC21" t="str">
            <v>HĐ 68</v>
          </cell>
          <cell r="AD21">
            <v>0</v>
          </cell>
          <cell r="AE21">
            <v>0</v>
          </cell>
          <cell r="AF21" t="str">
            <v>01.011</v>
          </cell>
          <cell r="AG21" t="str">
            <v>Nhân viên bảo vệ</v>
          </cell>
          <cell r="AH21">
            <v>0</v>
          </cell>
          <cell r="AI21">
            <v>0</v>
          </cell>
          <cell r="AJ21">
            <v>0</v>
          </cell>
          <cell r="AK21">
            <v>3.5</v>
          </cell>
          <cell r="AL21">
            <v>0</v>
          </cell>
          <cell r="AM21">
            <v>2.5800000000000005</v>
          </cell>
          <cell r="AN21">
            <v>7</v>
          </cell>
          <cell r="AO21">
            <v>0</v>
          </cell>
          <cell r="AP21">
            <v>0</v>
          </cell>
          <cell r="AQ21">
            <v>0</v>
          </cell>
          <cell r="AR21">
            <v>0</v>
          </cell>
          <cell r="AS21">
            <v>2.5800000000000005</v>
          </cell>
          <cell r="AT21">
            <v>20</v>
          </cell>
          <cell r="AU21">
            <v>0</v>
          </cell>
          <cell r="AV21">
            <v>0</v>
          </cell>
          <cell r="AW21">
            <v>0</v>
          </cell>
          <cell r="AX21" t="str">
            <v>Đại học</v>
          </cell>
          <cell r="AY21">
            <v>0</v>
          </cell>
          <cell r="AZ21">
            <v>0</v>
          </cell>
          <cell r="BA21" t="str">
            <v>GD thể chất</v>
          </cell>
          <cell r="BB21">
            <v>0</v>
          </cell>
          <cell r="BC21">
            <v>0</v>
          </cell>
          <cell r="BD21">
            <v>0</v>
          </cell>
          <cell r="BE21">
            <v>0</v>
          </cell>
          <cell r="BF21">
            <v>0</v>
          </cell>
          <cell r="BG21">
            <v>0</v>
          </cell>
          <cell r="BH21">
            <v>0</v>
          </cell>
          <cell r="BI21">
            <v>0</v>
          </cell>
          <cell r="BJ21">
            <v>0</v>
          </cell>
          <cell r="BK21" t="str">
            <v>Đối tượng 4</v>
          </cell>
          <cell r="BL21">
            <v>0</v>
          </cell>
          <cell r="BM21" t="str">
            <v>25/6/1994</v>
          </cell>
          <cell r="BN21">
            <v>34875</v>
          </cell>
          <cell r="BO21">
            <v>0</v>
          </cell>
          <cell r="BP21">
            <v>0</v>
          </cell>
          <cell r="BQ21">
            <v>0</v>
          </cell>
          <cell r="BR21">
            <v>19.333333333333332</v>
          </cell>
          <cell r="BS21" t="str">
            <v>ĐHV đã phát</v>
          </cell>
          <cell r="BT21">
            <v>0</v>
          </cell>
          <cell r="BU21">
            <v>0</v>
          </cell>
          <cell r="BV21">
            <v>3.5</v>
          </cell>
          <cell r="BW21">
            <v>3.5</v>
          </cell>
          <cell r="BX21">
            <v>3.5</v>
          </cell>
          <cell r="BY21">
            <v>3.5</v>
          </cell>
          <cell r="BZ21">
            <v>3.5</v>
          </cell>
          <cell r="CA21">
            <v>3.5</v>
          </cell>
          <cell r="CB21">
            <v>3.5</v>
          </cell>
          <cell r="CC21">
            <v>3.5</v>
          </cell>
          <cell r="CD21">
            <v>3.5</v>
          </cell>
          <cell r="CE21">
            <v>3.5</v>
          </cell>
          <cell r="CF21">
            <v>3.5</v>
          </cell>
          <cell r="CG21">
            <v>3.5</v>
          </cell>
          <cell r="CH21">
            <v>3.5</v>
          </cell>
          <cell r="CI21">
            <v>3.5</v>
          </cell>
          <cell r="CJ21">
            <v>3.5</v>
          </cell>
          <cell r="CK21">
            <v>3.5</v>
          </cell>
          <cell r="CL21">
            <v>0</v>
          </cell>
        </row>
        <row r="22">
          <cell r="F22">
            <v>1873</v>
          </cell>
          <cell r="G22" t="str">
            <v>51010000190157</v>
          </cell>
          <cell r="H22" t="str">
            <v>Ban Quản lý cơ sở II</v>
          </cell>
          <cell r="I22">
            <v>0</v>
          </cell>
          <cell r="J22" t="str">
            <v>Nam</v>
          </cell>
          <cell r="K22">
            <v>1964</v>
          </cell>
          <cell r="L22">
            <v>23663</v>
          </cell>
          <cell r="M22">
            <v>58</v>
          </cell>
          <cell r="N22" t="str">
            <v>Kinh</v>
          </cell>
          <cell r="O22">
            <v>0</v>
          </cell>
          <cell r="P22" t="str">
            <v>181657535</v>
          </cell>
          <cell r="Q22" t="str">
            <v>05/09/2014</v>
          </cell>
          <cell r="R22" t="str">
            <v>Tỉnh Nghệ An</v>
          </cell>
          <cell r="S22">
            <v>0</v>
          </cell>
          <cell r="T22">
            <v>0</v>
          </cell>
          <cell r="U22">
            <v>0</v>
          </cell>
          <cell r="V22">
            <v>0</v>
          </cell>
          <cell r="W22">
            <v>0</v>
          </cell>
          <cell r="X22">
            <v>0</v>
          </cell>
          <cell r="Y22">
            <v>24016</v>
          </cell>
          <cell r="Z22">
            <v>31717</v>
          </cell>
          <cell r="AA22" t="str">
            <v>Trường Đại học sư phạm Vinh</v>
          </cell>
          <cell r="AB22">
            <v>0</v>
          </cell>
          <cell r="AC22" t="str">
            <v>BC</v>
          </cell>
          <cell r="AD22">
            <v>0</v>
          </cell>
          <cell r="AE22">
            <v>0</v>
          </cell>
          <cell r="AF22" t="str">
            <v>V.07.01.02</v>
          </cell>
          <cell r="AG22" t="str">
            <v>Giảng viên chính (hạng II)</v>
          </cell>
          <cell r="AH22" t="str">
            <v>Trưởng ban</v>
          </cell>
          <cell r="AI22">
            <v>0</v>
          </cell>
          <cell r="AJ22">
            <v>0</v>
          </cell>
          <cell r="AK22">
            <v>7</v>
          </cell>
          <cell r="AL22">
            <v>0.5</v>
          </cell>
          <cell r="AM22">
            <v>6.4399999999999995</v>
          </cell>
          <cell r="AN22">
            <v>6</v>
          </cell>
          <cell r="AO22">
            <v>0</v>
          </cell>
          <cell r="AP22">
            <v>0</v>
          </cell>
          <cell r="AQ22">
            <v>0</v>
          </cell>
          <cell r="AR22">
            <v>0</v>
          </cell>
          <cell r="AS22">
            <v>6.9399999999999995</v>
          </cell>
          <cell r="AT22">
            <v>20</v>
          </cell>
          <cell r="AU22">
            <v>0</v>
          </cell>
          <cell r="AV22">
            <v>0</v>
          </cell>
          <cell r="AW22">
            <v>0</v>
          </cell>
          <cell r="AX22" t="str">
            <v>Tiến sĩ</v>
          </cell>
          <cell r="AY22">
            <v>0</v>
          </cell>
          <cell r="AZ22">
            <v>0</v>
          </cell>
          <cell r="BA22" t="str">
            <v>Thư viện</v>
          </cell>
          <cell r="BB22" t="str">
            <v>Khoa học thông tin thư viện</v>
          </cell>
          <cell r="BC22" t="str">
            <v>Khoa học thông tin thư viện</v>
          </cell>
          <cell r="BD22">
            <v>0</v>
          </cell>
          <cell r="BE22">
            <v>0</v>
          </cell>
          <cell r="BF22">
            <v>0</v>
          </cell>
          <cell r="BG22">
            <v>0</v>
          </cell>
          <cell r="BH22">
            <v>0</v>
          </cell>
          <cell r="BI22">
            <v>2019</v>
          </cell>
          <cell r="BJ22">
            <v>0</v>
          </cell>
          <cell r="BK22">
            <v>0</v>
          </cell>
          <cell r="BL22">
            <v>0</v>
          </cell>
          <cell r="BM22">
            <v>0</v>
          </cell>
          <cell r="BN22">
            <v>0</v>
          </cell>
          <cell r="BO22">
            <v>0</v>
          </cell>
          <cell r="BP22">
            <v>0</v>
          </cell>
          <cell r="BQ22">
            <v>0</v>
          </cell>
          <cell r="BR22">
            <v>2.0833333333333335</v>
          </cell>
          <cell r="BS22" t="str">
            <v>BĐ đã phát</v>
          </cell>
          <cell r="BT22">
            <v>0</v>
          </cell>
          <cell r="BU22">
            <v>0</v>
          </cell>
          <cell r="BV22">
            <v>7</v>
          </cell>
          <cell r="BW22">
            <v>7</v>
          </cell>
          <cell r="BX22">
            <v>7</v>
          </cell>
          <cell r="BY22">
            <v>7</v>
          </cell>
          <cell r="BZ22">
            <v>7</v>
          </cell>
          <cell r="CA22">
            <v>7</v>
          </cell>
          <cell r="CB22">
            <v>7</v>
          </cell>
          <cell r="CC22">
            <v>7</v>
          </cell>
          <cell r="CD22">
            <v>7</v>
          </cell>
          <cell r="CE22">
            <v>7</v>
          </cell>
          <cell r="CF22">
            <v>7</v>
          </cell>
          <cell r="CG22">
            <v>7</v>
          </cell>
          <cell r="CH22">
            <v>7</v>
          </cell>
          <cell r="CI22">
            <v>7</v>
          </cell>
          <cell r="CJ22">
            <v>7</v>
          </cell>
          <cell r="CK22">
            <v>7</v>
          </cell>
          <cell r="CL22" t="str">
            <v>GĐ sang Tb từ T9/21</v>
          </cell>
        </row>
        <row r="23">
          <cell r="F23">
            <v>2539</v>
          </cell>
          <cell r="G23" t="str">
            <v>51010000228988</v>
          </cell>
          <cell r="H23" t="str">
            <v>Ban Quản lý Đề án Ngoại ngữ Quốc gia</v>
          </cell>
          <cell r="I23">
            <v>0</v>
          </cell>
          <cell r="J23" t="str">
            <v>Nữ</v>
          </cell>
          <cell r="K23">
            <v>1986</v>
          </cell>
          <cell r="L23">
            <v>31642</v>
          </cell>
          <cell r="M23">
            <v>36</v>
          </cell>
          <cell r="N23" t="str">
            <v>Kinh</v>
          </cell>
          <cell r="O23">
            <v>0</v>
          </cell>
          <cell r="P23" t="str">
            <v>186305383</v>
          </cell>
          <cell r="Q23">
            <v>39954</v>
          </cell>
          <cell r="R23" t="str">
            <v>Tỉnh Nghệ An</v>
          </cell>
          <cell r="S23" t="str">
            <v>Phường Hưng Bình, Thành phố Vinh, Tỉnh Nghệ An</v>
          </cell>
          <cell r="T23" t="str">
            <v>Thanh Chương, Nghệ An</v>
          </cell>
          <cell r="U23" t="str">
            <v>Số 8, ngõ 11, Đốc Thiết, Phường Hưng Bình, Thành phố Vinh, Tỉnh Nghệ An</v>
          </cell>
          <cell r="V23" t="str">
            <v>Số 8, ngõ 11, Đốc Thiết, Phường Hưng Bình, Thành phố Vinh, Tỉnh Nghệ An</v>
          </cell>
          <cell r="W23">
            <v>0</v>
          </cell>
          <cell r="X23">
            <v>0</v>
          </cell>
          <cell r="Y23">
            <v>43040</v>
          </cell>
          <cell r="Z23">
            <v>43824</v>
          </cell>
          <cell r="AA23" t="str">
            <v>Trường Đại học Vinh</v>
          </cell>
          <cell r="AB23">
            <v>0</v>
          </cell>
          <cell r="AC23" t="str">
            <v>BC</v>
          </cell>
          <cell r="AD23">
            <v>0</v>
          </cell>
          <cell r="AE23">
            <v>0</v>
          </cell>
          <cell r="AF23" t="str">
            <v>01.003</v>
          </cell>
          <cell r="AG23" t="str">
            <v>Chuyên viên</v>
          </cell>
          <cell r="AH23">
            <v>0</v>
          </cell>
          <cell r="AI23">
            <v>0</v>
          </cell>
          <cell r="AJ23">
            <v>0</v>
          </cell>
          <cell r="AK23">
            <v>4</v>
          </cell>
          <cell r="AL23">
            <v>0</v>
          </cell>
          <cell r="AM23">
            <v>2.67</v>
          </cell>
          <cell r="AN23">
            <v>2</v>
          </cell>
          <cell r="AO23">
            <v>0</v>
          </cell>
          <cell r="AP23">
            <v>0</v>
          </cell>
          <cell r="AQ23">
            <v>0</v>
          </cell>
          <cell r="AR23">
            <v>0</v>
          </cell>
          <cell r="AS23">
            <v>2.67</v>
          </cell>
          <cell r="AT23">
            <v>20</v>
          </cell>
          <cell r="AU23">
            <v>0</v>
          </cell>
          <cell r="AV23">
            <v>0</v>
          </cell>
          <cell r="AW23">
            <v>0</v>
          </cell>
          <cell r="AX23" t="str">
            <v>Thạc sĩ</v>
          </cell>
          <cell r="AY23">
            <v>0</v>
          </cell>
          <cell r="AZ23">
            <v>0</v>
          </cell>
          <cell r="BA23" t="str">
            <v>Tiếng Anh</v>
          </cell>
          <cell r="BB23" t="str">
            <v>Kinh tế quản lý nhà nước</v>
          </cell>
          <cell r="BC23">
            <v>0</v>
          </cell>
          <cell r="BD23">
            <v>0</v>
          </cell>
          <cell r="BE23">
            <v>0</v>
          </cell>
          <cell r="BF23">
            <v>0</v>
          </cell>
          <cell r="BG23">
            <v>0</v>
          </cell>
          <cell r="BH23" t="str">
            <v>x</v>
          </cell>
          <cell r="BI23">
            <v>0</v>
          </cell>
          <cell r="BJ23" t="str">
            <v>CV 2019</v>
          </cell>
          <cell r="BK23">
            <v>0</v>
          </cell>
          <cell r="BL23">
            <v>0</v>
          </cell>
          <cell r="BM23">
            <v>0</v>
          </cell>
          <cell r="BN23">
            <v>0</v>
          </cell>
          <cell r="BO23">
            <v>0</v>
          </cell>
          <cell r="BP23">
            <v>0</v>
          </cell>
          <cell r="BQ23">
            <v>0</v>
          </cell>
          <cell r="BR23">
            <v>19</v>
          </cell>
          <cell r="BS23" t="str">
            <v>Không nộp sổ</v>
          </cell>
          <cell r="BT23">
            <v>0</v>
          </cell>
          <cell r="BU23">
            <v>0</v>
          </cell>
          <cell r="BV23">
            <v>4</v>
          </cell>
          <cell r="BW23">
            <v>4</v>
          </cell>
          <cell r="BX23">
            <v>4</v>
          </cell>
          <cell r="BY23">
            <v>4</v>
          </cell>
          <cell r="BZ23">
            <v>4</v>
          </cell>
          <cell r="CA23">
            <v>4</v>
          </cell>
          <cell r="CB23">
            <v>4</v>
          </cell>
          <cell r="CC23">
            <v>4</v>
          </cell>
          <cell r="CD23">
            <v>4</v>
          </cell>
          <cell r="CE23">
            <v>4</v>
          </cell>
          <cell r="CF23">
            <v>4</v>
          </cell>
          <cell r="CG23">
            <v>4</v>
          </cell>
          <cell r="CH23">
            <v>4</v>
          </cell>
          <cell r="CI23">
            <v>4</v>
          </cell>
          <cell r="CJ23">
            <v>4</v>
          </cell>
          <cell r="CK23">
            <v>4</v>
          </cell>
          <cell r="CL23">
            <v>0</v>
          </cell>
        </row>
        <row r="24">
          <cell r="F24">
            <v>1908</v>
          </cell>
          <cell r="G24" t="str">
            <v>51010000191178</v>
          </cell>
          <cell r="H24" t="str">
            <v>Khoa Giáo dục thể chất</v>
          </cell>
          <cell r="I24" t="str">
            <v>Bóng - Điền kinh</v>
          </cell>
          <cell r="J24" t="str">
            <v>Nam</v>
          </cell>
          <cell r="K24">
            <v>1971</v>
          </cell>
          <cell r="L24">
            <v>26145</v>
          </cell>
          <cell r="M24">
            <v>51</v>
          </cell>
          <cell r="N24" t="str">
            <v>Kinh</v>
          </cell>
          <cell r="O24">
            <v>0</v>
          </cell>
          <cell r="P24">
            <v>0</v>
          </cell>
          <cell r="Q24">
            <v>0</v>
          </cell>
          <cell r="R24">
            <v>0</v>
          </cell>
          <cell r="S24" t="str">
            <v>Xã Quỳnh Thạch, Quỳnh Lưu, Nghệ An</v>
          </cell>
          <cell r="T24" t="str">
            <v>Cẩm Xuyên – Hà Tĩnh</v>
          </cell>
          <cell r="U24" t="str">
            <v xml:space="preserve"> A3 Phường Quang Trung, Thành phố Vinh, Tỉnh Nghệ An</v>
          </cell>
          <cell r="V24" t="str">
            <v xml:space="preserve"> A3 Phường Quang Trung, Thành phố Vinh, Tỉnh Nghệ An</v>
          </cell>
          <cell r="W24">
            <v>0</v>
          </cell>
          <cell r="X24">
            <v>0</v>
          </cell>
          <cell r="Y24">
            <v>34731</v>
          </cell>
          <cell r="Z24">
            <v>34731</v>
          </cell>
          <cell r="AA24" t="str">
            <v>Trường Đại học Sư phạm Vinh</v>
          </cell>
          <cell r="AB24">
            <v>0</v>
          </cell>
          <cell r="AC24" t="str">
            <v>BC</v>
          </cell>
          <cell r="AD24">
            <v>0</v>
          </cell>
          <cell r="AE24">
            <v>0</v>
          </cell>
          <cell r="AF24" t="str">
            <v>V.07.01.02</v>
          </cell>
          <cell r="AG24" t="str">
            <v>Giảng viên chính (hạng II)</v>
          </cell>
          <cell r="AH24">
            <v>0</v>
          </cell>
          <cell r="AI24" t="str">
            <v>Phó Trưởng bộ môn</v>
          </cell>
          <cell r="AJ24" t="str">
            <v>Phó CTCĐBp</v>
          </cell>
          <cell r="AK24">
            <v>5</v>
          </cell>
          <cell r="AL24">
            <v>0.3</v>
          </cell>
          <cell r="AM24">
            <v>5.42</v>
          </cell>
          <cell r="AN24">
            <v>4</v>
          </cell>
          <cell r="AO24">
            <v>0</v>
          </cell>
          <cell r="AP24">
            <v>0</v>
          </cell>
          <cell r="AQ24">
            <v>24</v>
          </cell>
          <cell r="AR24">
            <v>1.3728</v>
          </cell>
          <cell r="AS24">
            <v>7.0927999999999995</v>
          </cell>
          <cell r="AT24">
            <v>40</v>
          </cell>
          <cell r="AU24">
            <v>0</v>
          </cell>
          <cell r="AV24">
            <v>0</v>
          </cell>
          <cell r="AW24">
            <v>0</v>
          </cell>
          <cell r="AX24" t="str">
            <v>Thạc sĩ</v>
          </cell>
          <cell r="AY24">
            <v>0</v>
          </cell>
          <cell r="AZ24">
            <v>0</v>
          </cell>
          <cell r="BA24" t="str">
            <v>Thể dục Thể thao</v>
          </cell>
          <cell r="BB24" t="str">
            <v>Giáo dục học</v>
          </cell>
          <cell r="BC24" t="str">
            <v xml:space="preserve"> </v>
          </cell>
          <cell r="BD24">
            <v>0</v>
          </cell>
          <cell r="BE24" t="str">
            <v>GVSP</v>
          </cell>
          <cell r="BF24" t="str">
            <v>B1</v>
          </cell>
          <cell r="BG24">
            <v>0</v>
          </cell>
          <cell r="BH24" t="str">
            <v>x</v>
          </cell>
          <cell r="BI24">
            <v>2019</v>
          </cell>
          <cell r="BJ24">
            <v>0</v>
          </cell>
          <cell r="BK24" t="str">
            <v>x</v>
          </cell>
          <cell r="BL24">
            <v>0</v>
          </cell>
          <cell r="BM24">
            <v>37733</v>
          </cell>
          <cell r="BN24">
            <v>38099</v>
          </cell>
          <cell r="BO24">
            <v>0</v>
          </cell>
          <cell r="BP24">
            <v>0</v>
          </cell>
          <cell r="BQ24">
            <v>0</v>
          </cell>
          <cell r="BR24">
            <v>8.9166666666666661</v>
          </cell>
          <cell r="BS24" t="str">
            <v>BĐ đã phát</v>
          </cell>
          <cell r="BT24">
            <v>0</v>
          </cell>
          <cell r="BU24">
            <v>0</v>
          </cell>
          <cell r="BV24">
            <v>5</v>
          </cell>
          <cell r="BW24">
            <v>5</v>
          </cell>
          <cell r="BX24">
            <v>5</v>
          </cell>
          <cell r="BY24">
            <v>5</v>
          </cell>
          <cell r="BZ24">
            <v>5</v>
          </cell>
          <cell r="CA24">
            <v>5</v>
          </cell>
          <cell r="CB24">
            <v>5</v>
          </cell>
          <cell r="CC24">
            <v>5</v>
          </cell>
          <cell r="CD24">
            <v>5</v>
          </cell>
          <cell r="CE24">
            <v>5</v>
          </cell>
          <cell r="CF24">
            <v>5</v>
          </cell>
          <cell r="CG24">
            <v>5</v>
          </cell>
          <cell r="CH24">
            <v>5</v>
          </cell>
          <cell r="CI24">
            <v>5</v>
          </cell>
          <cell r="CJ24">
            <v>5</v>
          </cell>
          <cell r="CK24">
            <v>5</v>
          </cell>
          <cell r="CL24">
            <v>0</v>
          </cell>
        </row>
        <row r="25">
          <cell r="F25">
            <v>1907</v>
          </cell>
          <cell r="G25" t="str">
            <v>51010000190555</v>
          </cell>
          <cell r="H25" t="str">
            <v>Khoa Giáo dục thể chất</v>
          </cell>
          <cell r="I25" t="str">
            <v>Bóng - Điền kinh</v>
          </cell>
          <cell r="J25" t="str">
            <v>Nam</v>
          </cell>
          <cell r="K25">
            <v>1962</v>
          </cell>
          <cell r="L25">
            <v>22914</v>
          </cell>
          <cell r="M25">
            <v>60</v>
          </cell>
          <cell r="N25" t="str">
            <v>Kinh</v>
          </cell>
          <cell r="O25">
            <v>0</v>
          </cell>
          <cell r="P25">
            <v>181484323</v>
          </cell>
          <cell r="Q25">
            <v>0</v>
          </cell>
          <cell r="R25">
            <v>0</v>
          </cell>
          <cell r="S25" t="str">
            <v>Bệnh viện TP Vinh, Nghệ An</v>
          </cell>
          <cell r="T25" t="str">
            <v>Đức Trung, Đức Thọ, Hà Tĩnh</v>
          </cell>
          <cell r="U25" t="str">
            <v>Khối 4- Phường Lê Lợi- TP Vinh- Nghệ An</v>
          </cell>
          <cell r="V25" t="str">
            <v>Khối 4- Phường Lê Lợi- TP Vinh- Nghệ An</v>
          </cell>
          <cell r="W25">
            <v>0</v>
          </cell>
          <cell r="X25">
            <v>0</v>
          </cell>
          <cell r="Y25">
            <v>30590</v>
          </cell>
          <cell r="Z25">
            <v>30590</v>
          </cell>
          <cell r="AA25" t="str">
            <v>Trường Đại học Sư phạm Vinh</v>
          </cell>
          <cell r="AB25">
            <v>0</v>
          </cell>
          <cell r="AC25" t="str">
            <v>BC</v>
          </cell>
          <cell r="AD25">
            <v>0</v>
          </cell>
          <cell r="AE25">
            <v>0</v>
          </cell>
          <cell r="AF25" t="str">
            <v>V.07.01.02</v>
          </cell>
          <cell r="AG25" t="str">
            <v>Giảng viên chính (hạng II)</v>
          </cell>
          <cell r="AH25" t="str">
            <v>Phó Trưởng Khoa</v>
          </cell>
          <cell r="AI25">
            <v>0</v>
          </cell>
          <cell r="AJ25">
            <v>0</v>
          </cell>
          <cell r="AK25">
            <v>6</v>
          </cell>
          <cell r="AL25">
            <v>0.4</v>
          </cell>
          <cell r="AM25">
            <v>6.1</v>
          </cell>
          <cell r="AN25">
            <v>6</v>
          </cell>
          <cell r="AO25">
            <v>0</v>
          </cell>
          <cell r="AP25">
            <v>0</v>
          </cell>
          <cell r="AQ25">
            <v>35</v>
          </cell>
          <cell r="AR25">
            <v>2.2749999999999999</v>
          </cell>
          <cell r="AS25">
            <v>8.7750000000000004</v>
          </cell>
          <cell r="AT25">
            <v>40</v>
          </cell>
          <cell r="AU25">
            <v>0</v>
          </cell>
          <cell r="AV25">
            <v>0</v>
          </cell>
          <cell r="AW25">
            <v>0</v>
          </cell>
          <cell r="AX25" t="str">
            <v>Thạc sĩ</v>
          </cell>
          <cell r="AY25">
            <v>0</v>
          </cell>
          <cell r="AZ25">
            <v>0</v>
          </cell>
          <cell r="BA25" t="str">
            <v>Thể dục Thể thao</v>
          </cell>
          <cell r="BB25" t="str">
            <v>Giáo dục học</v>
          </cell>
          <cell r="BC25" t="str">
            <v xml:space="preserve"> </v>
          </cell>
          <cell r="BD25">
            <v>0</v>
          </cell>
          <cell r="BE25" t="str">
            <v>GVSP</v>
          </cell>
          <cell r="BF25" t="str">
            <v>B1</v>
          </cell>
          <cell r="BG25">
            <v>0</v>
          </cell>
          <cell r="BH25" t="str">
            <v>x</v>
          </cell>
          <cell r="BI25">
            <v>2019</v>
          </cell>
          <cell r="BJ25">
            <v>0</v>
          </cell>
          <cell r="BK25" t="str">
            <v>Đợt năm 2014</v>
          </cell>
          <cell r="BL25">
            <v>0</v>
          </cell>
          <cell r="BM25">
            <v>39897</v>
          </cell>
          <cell r="BN25">
            <v>40262</v>
          </cell>
          <cell r="BO25" t="str">
            <v xml:space="preserve">Danh hiệu Chiến sỹ thi đua cấp cơ sở (năm 2008, 2009)
</v>
          </cell>
          <cell r="BP25">
            <v>0</v>
          </cell>
          <cell r="BQ25">
            <v>0</v>
          </cell>
          <cell r="BR25">
            <v>8.3333333333333329E-2</v>
          </cell>
          <cell r="BS25" t="str">
            <v>ĐHV đã phát</v>
          </cell>
          <cell r="BT25">
            <v>0</v>
          </cell>
          <cell r="BU25">
            <v>0</v>
          </cell>
          <cell r="BV25">
            <v>6</v>
          </cell>
          <cell r="BW25">
            <v>6</v>
          </cell>
          <cell r="BX25">
            <v>6</v>
          </cell>
          <cell r="BY25">
            <v>6</v>
          </cell>
          <cell r="BZ25">
            <v>6</v>
          </cell>
          <cell r="CA25">
            <v>6</v>
          </cell>
          <cell r="CB25">
            <v>6</v>
          </cell>
          <cell r="CC25">
            <v>6</v>
          </cell>
          <cell r="CD25">
            <v>6</v>
          </cell>
          <cell r="CE25">
            <v>6</v>
          </cell>
          <cell r="CF25">
            <v>6</v>
          </cell>
          <cell r="CG25">
            <v>6</v>
          </cell>
          <cell r="CH25">
            <v>6</v>
          </cell>
          <cell r="CI25">
            <v>6</v>
          </cell>
          <cell r="CJ25">
            <v>6</v>
          </cell>
          <cell r="CK25">
            <v>6</v>
          </cell>
          <cell r="CL25">
            <v>0</v>
          </cell>
        </row>
        <row r="26">
          <cell r="F26">
            <v>1176</v>
          </cell>
          <cell r="G26" t="str">
            <v>51010000190500</v>
          </cell>
          <cell r="H26" t="str">
            <v>Khoa Giáo dục thể chất</v>
          </cell>
          <cell r="I26" t="str">
            <v>Bóng - Điền kinh</v>
          </cell>
          <cell r="J26" t="str">
            <v>Nam</v>
          </cell>
          <cell r="K26">
            <v>1974</v>
          </cell>
          <cell r="L26">
            <v>27075</v>
          </cell>
          <cell r="M26">
            <v>48</v>
          </cell>
          <cell r="N26" t="str">
            <v>Kinh</v>
          </cell>
          <cell r="O26">
            <v>0</v>
          </cell>
          <cell r="P26">
            <v>181983481</v>
          </cell>
          <cell r="Q26">
            <v>0</v>
          </cell>
          <cell r="R26">
            <v>0</v>
          </cell>
          <cell r="S26" t="str">
            <v>Thị trấn Con Cuông , Nghệ An</v>
          </cell>
          <cell r="T26" t="str">
            <v>Xã Quỳnh Hồng, Quỳnh Lưu, Nghệ An</v>
          </cell>
          <cell r="U26" t="str">
            <v>Số3, Ngõ 1đường Trần ĐÌnh Phong, khối Mỹ Thành, phường Đông Vĩnh, TP. Vinh, Nghệ An</v>
          </cell>
          <cell r="V26" t="str">
            <v>Số3, Ngõ 1đường Trần ĐÌnh Phong, khối Mỹ Thành, phường Đông Vĩnh, TP. Vinh, Nghệ An</v>
          </cell>
          <cell r="W26" t="str">
            <v>0913088515</v>
          </cell>
          <cell r="X26" t="str">
            <v>quocdang.dhv@gmail.com</v>
          </cell>
          <cell r="Y26">
            <v>35643</v>
          </cell>
          <cell r="Z26">
            <v>36557</v>
          </cell>
          <cell r="AA26" t="str">
            <v>Trường Đại học Sư phạm Vinh</v>
          </cell>
          <cell r="AB26">
            <v>0</v>
          </cell>
          <cell r="AC26" t="str">
            <v>BC</v>
          </cell>
          <cell r="AD26">
            <v>0</v>
          </cell>
          <cell r="AE26">
            <v>0</v>
          </cell>
          <cell r="AF26" t="str">
            <v>V.07.01.03</v>
          </cell>
          <cell r="AG26" t="str">
            <v>Giảng viên (hạng III)</v>
          </cell>
          <cell r="AH26">
            <v>0</v>
          </cell>
          <cell r="AI26">
            <v>0</v>
          </cell>
          <cell r="AJ26">
            <v>0</v>
          </cell>
          <cell r="AK26">
            <v>4</v>
          </cell>
          <cell r="AL26">
            <v>0</v>
          </cell>
          <cell r="AM26">
            <v>4.6500000000000004</v>
          </cell>
          <cell r="AN26">
            <v>8</v>
          </cell>
          <cell r="AO26">
            <v>0</v>
          </cell>
          <cell r="AP26">
            <v>0</v>
          </cell>
          <cell r="AQ26">
            <v>21</v>
          </cell>
          <cell r="AR26">
            <v>0.97650000000000003</v>
          </cell>
          <cell r="AS26">
            <v>5.6265000000000001</v>
          </cell>
          <cell r="AT26">
            <v>40</v>
          </cell>
          <cell r="AU26">
            <v>0</v>
          </cell>
          <cell r="AV26">
            <v>0</v>
          </cell>
          <cell r="AW26">
            <v>0</v>
          </cell>
          <cell r="AX26" t="str">
            <v>Thạc sĩ</v>
          </cell>
          <cell r="AY26">
            <v>0</v>
          </cell>
          <cell r="AZ26">
            <v>0</v>
          </cell>
          <cell r="BA26" t="str">
            <v>Thể dục Thể thao</v>
          </cell>
          <cell r="BB26" t="str">
            <v>Giáo dục học</v>
          </cell>
          <cell r="BC26" t="str">
            <v>Thể dục Thể thao</v>
          </cell>
          <cell r="BD26">
            <v>0</v>
          </cell>
          <cell r="BE26" t="str">
            <v>GVSP</v>
          </cell>
          <cell r="BF26" t="str">
            <v>A2</v>
          </cell>
          <cell r="BG26" t="str">
            <v>ICT 2018</v>
          </cell>
          <cell r="BH26" t="str">
            <v>x</v>
          </cell>
          <cell r="BI26">
            <v>2017</v>
          </cell>
          <cell r="BJ26">
            <v>0</v>
          </cell>
          <cell r="BK26" t="str">
            <v>x</v>
          </cell>
          <cell r="BL26">
            <v>0</v>
          </cell>
          <cell r="BM26">
            <v>0</v>
          </cell>
          <cell r="BN26">
            <v>0</v>
          </cell>
          <cell r="BO26" t="str">
            <v xml:space="preserve">Danh hiệu Chiến sỹ thi đua cấp cơ sở (năm 2011)
</v>
          </cell>
          <cell r="BP26">
            <v>0</v>
          </cell>
          <cell r="BQ26" t="str">
            <v>Con thương binh</v>
          </cell>
          <cell r="BR26">
            <v>11.5</v>
          </cell>
          <cell r="BS26" t="str">
            <v>BĐ đã phát</v>
          </cell>
          <cell r="BT26">
            <v>0</v>
          </cell>
          <cell r="BU26">
            <v>0</v>
          </cell>
          <cell r="BV26">
            <v>4</v>
          </cell>
          <cell r="BW26">
            <v>4</v>
          </cell>
          <cell r="BX26">
            <v>4</v>
          </cell>
          <cell r="BY26">
            <v>4</v>
          </cell>
          <cell r="BZ26">
            <v>4</v>
          </cell>
          <cell r="CA26">
            <v>4</v>
          </cell>
          <cell r="CB26">
            <v>4</v>
          </cell>
          <cell r="CC26">
            <v>4</v>
          </cell>
          <cell r="CD26">
            <v>4</v>
          </cell>
          <cell r="CE26">
            <v>4</v>
          </cell>
          <cell r="CF26">
            <v>4</v>
          </cell>
          <cell r="CG26">
            <v>4</v>
          </cell>
          <cell r="CH26">
            <v>4</v>
          </cell>
          <cell r="CI26">
            <v>4</v>
          </cell>
          <cell r="CJ26">
            <v>4</v>
          </cell>
          <cell r="CK26">
            <v>4</v>
          </cell>
          <cell r="CL26">
            <v>0</v>
          </cell>
        </row>
        <row r="27">
          <cell r="F27">
            <v>1178</v>
          </cell>
          <cell r="G27" t="str">
            <v>51010000190953</v>
          </cell>
          <cell r="H27" t="str">
            <v>Khoa Giáo dục thể chất</v>
          </cell>
          <cell r="I27" t="str">
            <v>Bóng - Điền kinh</v>
          </cell>
          <cell r="J27" t="str">
            <v>Nữ</v>
          </cell>
          <cell r="K27">
            <v>1975</v>
          </cell>
          <cell r="L27">
            <v>27629</v>
          </cell>
          <cell r="M27">
            <v>47</v>
          </cell>
          <cell r="N27" t="str">
            <v>Kinh</v>
          </cell>
          <cell r="O27">
            <v>0</v>
          </cell>
          <cell r="P27">
            <v>181936260</v>
          </cell>
          <cell r="Q27">
            <v>0</v>
          </cell>
          <cell r="R27">
            <v>0</v>
          </cell>
          <cell r="S27" t="str">
            <v>Xã Diễn Hạnh, Diễn Châu, Nghệ An</v>
          </cell>
          <cell r="T27" t="str">
            <v>Xã Diễn Hạnh, Diễn Châu, Nghệ An</v>
          </cell>
          <cell r="U27" t="str">
            <v>Khối 3, Thị Trấn Xuân An, Nghi Xuân, HàTĩnh</v>
          </cell>
          <cell r="V27" t="str">
            <v>Khối 3, Thị Trấn Xuân An, Nghi Xuân, HàTĩnh</v>
          </cell>
          <cell r="W27" t="str">
            <v>0912921197</v>
          </cell>
          <cell r="X27" t="str">
            <v>nguyenthilai3075@gmail.com</v>
          </cell>
          <cell r="Y27">
            <v>35339</v>
          </cell>
          <cell r="Z27">
            <v>35977</v>
          </cell>
          <cell r="AA27" t="str">
            <v>Trường Đại học Sư phạm Vinh</v>
          </cell>
          <cell r="AB27">
            <v>0</v>
          </cell>
          <cell r="AC27" t="str">
            <v>BC</v>
          </cell>
          <cell r="AD27">
            <v>0</v>
          </cell>
          <cell r="AE27">
            <v>0</v>
          </cell>
          <cell r="AF27" t="str">
            <v>V.07.01.03</v>
          </cell>
          <cell r="AG27" t="str">
            <v>Giảng viên (hạng III)</v>
          </cell>
          <cell r="AH27">
            <v>0</v>
          </cell>
          <cell r="AI27">
            <v>0</v>
          </cell>
          <cell r="AJ27" t="str">
            <v>CT CĐ BP</v>
          </cell>
          <cell r="AK27">
            <v>5</v>
          </cell>
          <cell r="AL27">
            <v>0</v>
          </cell>
          <cell r="AM27">
            <v>4.6500000000000004</v>
          </cell>
          <cell r="AN27">
            <v>8</v>
          </cell>
          <cell r="AO27">
            <v>0</v>
          </cell>
          <cell r="AP27">
            <v>0</v>
          </cell>
          <cell r="AQ27">
            <v>22</v>
          </cell>
          <cell r="AR27">
            <v>1.0230000000000001</v>
          </cell>
          <cell r="AS27">
            <v>5.673</v>
          </cell>
          <cell r="AT27">
            <v>40</v>
          </cell>
          <cell r="AU27">
            <v>0</v>
          </cell>
          <cell r="AV27">
            <v>0</v>
          </cell>
          <cell r="AW27">
            <v>0</v>
          </cell>
          <cell r="AX27" t="str">
            <v>Thạc sĩ</v>
          </cell>
          <cell r="AY27">
            <v>0</v>
          </cell>
          <cell r="AZ27">
            <v>0</v>
          </cell>
          <cell r="BA27" t="str">
            <v>Thể dục Thể thao</v>
          </cell>
          <cell r="BB27" t="str">
            <v>Giáo dục học</v>
          </cell>
          <cell r="BC27" t="str">
            <v xml:space="preserve"> </v>
          </cell>
          <cell r="BD27">
            <v>0</v>
          </cell>
          <cell r="BE27" t="str">
            <v>GVSP</v>
          </cell>
          <cell r="BF27">
            <v>0</v>
          </cell>
          <cell r="BG27">
            <v>0</v>
          </cell>
          <cell r="BH27" t="str">
            <v>x</v>
          </cell>
          <cell r="BI27">
            <v>0</v>
          </cell>
          <cell r="BJ27">
            <v>0</v>
          </cell>
          <cell r="BK27" t="str">
            <v>Đối tượng 4</v>
          </cell>
          <cell r="BL27">
            <v>0</v>
          </cell>
          <cell r="BM27">
            <v>0</v>
          </cell>
          <cell r="BN27">
            <v>0</v>
          </cell>
          <cell r="BO27">
            <v>0</v>
          </cell>
          <cell r="BP27">
            <v>0</v>
          </cell>
          <cell r="BQ27">
            <v>0</v>
          </cell>
          <cell r="BR27">
            <v>8</v>
          </cell>
          <cell r="BS27" t="str">
            <v>BĐ đã phát</v>
          </cell>
          <cell r="BT27">
            <v>0</v>
          </cell>
          <cell r="BU27">
            <v>0</v>
          </cell>
          <cell r="BV27">
            <v>5</v>
          </cell>
          <cell r="BW27">
            <v>5</v>
          </cell>
          <cell r="BX27">
            <v>5</v>
          </cell>
          <cell r="BY27">
            <v>5</v>
          </cell>
          <cell r="BZ27">
            <v>5</v>
          </cell>
          <cell r="CA27">
            <v>5</v>
          </cell>
          <cell r="CB27">
            <v>5</v>
          </cell>
          <cell r="CC27">
            <v>5</v>
          </cell>
          <cell r="CD27">
            <v>5</v>
          </cell>
          <cell r="CE27">
            <v>5</v>
          </cell>
          <cell r="CF27">
            <v>5</v>
          </cell>
          <cell r="CG27">
            <v>5</v>
          </cell>
          <cell r="CH27">
            <v>5</v>
          </cell>
          <cell r="CI27">
            <v>5</v>
          </cell>
          <cell r="CJ27">
            <v>5</v>
          </cell>
          <cell r="CK27">
            <v>5</v>
          </cell>
          <cell r="CL27">
            <v>0</v>
          </cell>
        </row>
        <row r="28">
          <cell r="F28">
            <v>1177</v>
          </cell>
          <cell r="G28" t="str">
            <v>51010000191099</v>
          </cell>
          <cell r="H28" t="str">
            <v>Khoa Giáo dục thể chất</v>
          </cell>
          <cell r="I28" t="str">
            <v>Bóng - Điền kinh</v>
          </cell>
          <cell r="J28" t="str">
            <v>Nam</v>
          </cell>
          <cell r="K28">
            <v>1974</v>
          </cell>
          <cell r="L28">
            <v>27230</v>
          </cell>
          <cell r="M28">
            <v>48</v>
          </cell>
          <cell r="N28" t="str">
            <v>Kinh</v>
          </cell>
          <cell r="O28">
            <v>0</v>
          </cell>
          <cell r="P28">
            <v>182013163</v>
          </cell>
          <cell r="Q28">
            <v>0</v>
          </cell>
          <cell r="R28">
            <v>0</v>
          </cell>
          <cell r="S28">
            <v>0</v>
          </cell>
          <cell r="T28">
            <v>0</v>
          </cell>
          <cell r="U28">
            <v>0</v>
          </cell>
          <cell r="V28">
            <v>0</v>
          </cell>
          <cell r="W28" t="str">
            <v>0912920272</v>
          </cell>
          <cell r="X28" t="str">
            <v>lucnt@vinhuni.edu.vn</v>
          </cell>
          <cell r="Y28">
            <v>35643</v>
          </cell>
          <cell r="Z28">
            <v>35643</v>
          </cell>
          <cell r="AA28" t="str">
            <v>Trường Đại học Sư phạm Vinh</v>
          </cell>
          <cell r="AB28">
            <v>0</v>
          </cell>
          <cell r="AC28" t="str">
            <v>BC</v>
          </cell>
          <cell r="AD28">
            <v>0</v>
          </cell>
          <cell r="AE28">
            <v>0</v>
          </cell>
          <cell r="AF28" t="str">
            <v>V.07.01.02</v>
          </cell>
          <cell r="AG28" t="str">
            <v>Giảng viên chính (hạng II)</v>
          </cell>
          <cell r="AH28" t="str">
            <v>Phó Trưởng Khoa</v>
          </cell>
          <cell r="AI28" t="str">
            <v>Trưởng Bộ môn</v>
          </cell>
          <cell r="AJ28">
            <v>0</v>
          </cell>
          <cell r="AK28">
            <v>6</v>
          </cell>
          <cell r="AL28">
            <v>0.4</v>
          </cell>
          <cell r="AM28">
            <v>4.74</v>
          </cell>
          <cell r="AN28">
            <v>2</v>
          </cell>
          <cell r="AO28">
            <v>0</v>
          </cell>
          <cell r="AP28">
            <v>0</v>
          </cell>
          <cell r="AQ28">
            <v>17</v>
          </cell>
          <cell r="AR28">
            <v>0.87380000000000013</v>
          </cell>
          <cell r="AS28">
            <v>6.0138000000000007</v>
          </cell>
          <cell r="AT28">
            <v>40</v>
          </cell>
          <cell r="AU28">
            <v>0</v>
          </cell>
          <cell r="AV28">
            <v>0</v>
          </cell>
          <cell r="AW28">
            <v>0</v>
          </cell>
          <cell r="AX28" t="str">
            <v>Tiến sĩ</v>
          </cell>
          <cell r="AY28">
            <v>0</v>
          </cell>
          <cell r="AZ28">
            <v>0</v>
          </cell>
          <cell r="BA28" t="str">
            <v>Thể dục Thể thao</v>
          </cell>
          <cell r="BB28" t="str">
            <v>Giáo dục học</v>
          </cell>
          <cell r="BC28" t="str">
            <v>Huấn luyện Giáo dục Thể chất</v>
          </cell>
          <cell r="BD28">
            <v>0</v>
          </cell>
          <cell r="BE28" t="str">
            <v>GVSP</v>
          </cell>
          <cell r="BF28" t="str">
            <v>Tiếng Trung</v>
          </cell>
          <cell r="BG28" t="str">
            <v>ICT 2018</v>
          </cell>
          <cell r="BH28" t="str">
            <v>x</v>
          </cell>
          <cell r="BI28">
            <v>2019</v>
          </cell>
          <cell r="BJ28">
            <v>0</v>
          </cell>
          <cell r="BK28" t="str">
            <v>Đối tượng 4</v>
          </cell>
          <cell r="BL28">
            <v>0</v>
          </cell>
          <cell r="BM28">
            <v>40010</v>
          </cell>
          <cell r="BN28">
            <v>40375</v>
          </cell>
          <cell r="BO28" t="str">
            <v>Chứng nhận Bộ Giáo dục &amp; Đào tạo Giành huy chương vàng môn Cầu lông Hội thi NVSP Toàn quốc lần thứ IV; Giấy khen</v>
          </cell>
          <cell r="BP28">
            <v>0</v>
          </cell>
          <cell r="BQ28">
            <v>0</v>
          </cell>
          <cell r="BR28">
            <v>11.916666666666666</v>
          </cell>
          <cell r="BS28" t="str">
            <v>BĐ đã phát</v>
          </cell>
          <cell r="BT28">
            <v>0</v>
          </cell>
          <cell r="BU28">
            <v>0</v>
          </cell>
          <cell r="BV28">
            <v>6</v>
          </cell>
          <cell r="BW28">
            <v>6</v>
          </cell>
          <cell r="BX28">
            <v>6</v>
          </cell>
          <cell r="BY28">
            <v>6</v>
          </cell>
          <cell r="BZ28">
            <v>6</v>
          </cell>
          <cell r="CA28">
            <v>6</v>
          </cell>
          <cell r="CB28">
            <v>6</v>
          </cell>
          <cell r="CC28">
            <v>6</v>
          </cell>
          <cell r="CD28">
            <v>6</v>
          </cell>
          <cell r="CE28">
            <v>6</v>
          </cell>
          <cell r="CF28">
            <v>6</v>
          </cell>
          <cell r="CG28">
            <v>6</v>
          </cell>
          <cell r="CH28">
            <v>6</v>
          </cell>
          <cell r="CI28">
            <v>6</v>
          </cell>
          <cell r="CJ28">
            <v>6</v>
          </cell>
          <cell r="CK28">
            <v>6</v>
          </cell>
          <cell r="CL28">
            <v>0</v>
          </cell>
        </row>
        <row r="29">
          <cell r="F29">
            <v>1182</v>
          </cell>
          <cell r="G29" t="str">
            <v>51010000304860</v>
          </cell>
          <cell r="H29" t="str">
            <v>Khoa Giáo dục thể chất</v>
          </cell>
          <cell r="I29" t="str">
            <v>Bóng - Điền kinh</v>
          </cell>
          <cell r="J29" t="str">
            <v>Nam</v>
          </cell>
          <cell r="K29">
            <v>1990</v>
          </cell>
          <cell r="L29">
            <v>32951</v>
          </cell>
          <cell r="M29">
            <v>32</v>
          </cell>
          <cell r="N29" t="str">
            <v>Kinh</v>
          </cell>
          <cell r="O29">
            <v>0</v>
          </cell>
          <cell r="P29" t="str">
            <v>186720222</v>
          </cell>
          <cell r="Q29">
            <v>38697</v>
          </cell>
          <cell r="R29" t="str">
            <v>Tỉnh Nghệ An</v>
          </cell>
          <cell r="S29" t="str">
            <v>Thành phố Vinh, Nghệ An</v>
          </cell>
          <cell r="T29" t="str">
            <v>Hưng Long, Hưng Nguyên, Nghệ An</v>
          </cell>
          <cell r="U29" t="str">
            <v>Số nhà 06, Ngõ 09, Khối 06, Phường Bến Thủy, Thành phố Vinh, Nghệ An</v>
          </cell>
          <cell r="V29" t="str">
            <v>Số nhà 06, Ngõ 09, Khối 06, Phường Bến Thủy, Thành phố Vinh, Nghệ An</v>
          </cell>
          <cell r="W29">
            <v>0</v>
          </cell>
          <cell r="X29">
            <v>0</v>
          </cell>
          <cell r="Y29">
            <v>40910</v>
          </cell>
          <cell r="Z29">
            <v>42887</v>
          </cell>
          <cell r="AA29" t="str">
            <v>Trường Đại học Vinh</v>
          </cell>
          <cell r="AB29">
            <v>0</v>
          </cell>
          <cell r="AC29" t="str">
            <v>BC</v>
          </cell>
          <cell r="AD29">
            <v>0</v>
          </cell>
          <cell r="AE29">
            <v>0</v>
          </cell>
          <cell r="AF29" t="str">
            <v>V.07.01.03</v>
          </cell>
          <cell r="AG29" t="str">
            <v>Giảng viên (hạng III)</v>
          </cell>
          <cell r="AH29">
            <v>0</v>
          </cell>
          <cell r="AI29">
            <v>0</v>
          </cell>
          <cell r="AJ29" t="str">
            <v>Bí thư LCĐ</v>
          </cell>
          <cell r="AK29">
            <v>5</v>
          </cell>
          <cell r="AL29">
            <v>0</v>
          </cell>
          <cell r="AM29">
            <v>3</v>
          </cell>
          <cell r="AN29">
            <v>3</v>
          </cell>
          <cell r="AO29">
            <v>0</v>
          </cell>
          <cell r="AP29">
            <v>0</v>
          </cell>
          <cell r="AQ29">
            <v>6</v>
          </cell>
          <cell r="AR29">
            <v>0.18</v>
          </cell>
          <cell r="AS29">
            <v>3.18</v>
          </cell>
          <cell r="AT29">
            <v>40</v>
          </cell>
          <cell r="AU29">
            <v>0</v>
          </cell>
          <cell r="AV29">
            <v>0</v>
          </cell>
          <cell r="AW29">
            <v>0</v>
          </cell>
          <cell r="AX29" t="str">
            <v>Thạc sĩ</v>
          </cell>
          <cell r="AY29">
            <v>0</v>
          </cell>
          <cell r="AZ29">
            <v>0</v>
          </cell>
          <cell r="BA29" t="str">
            <v>SP TDTT</v>
          </cell>
          <cell r="BB29" t="str">
            <v>Giáo dục thể chất &amp; HL thể thao</v>
          </cell>
          <cell r="BC29" t="str">
            <v xml:space="preserve"> </v>
          </cell>
          <cell r="BD29">
            <v>0</v>
          </cell>
          <cell r="BE29" t="str">
            <v>GVSP</v>
          </cell>
          <cell r="BF29">
            <v>0</v>
          </cell>
          <cell r="BG29">
            <v>0</v>
          </cell>
          <cell r="BH29" t="str">
            <v>x</v>
          </cell>
          <cell r="BI29">
            <v>0</v>
          </cell>
          <cell r="BJ29">
            <v>0</v>
          </cell>
          <cell r="BK29" t="str">
            <v>x</v>
          </cell>
          <cell r="BL29" t="str">
            <v>Sơ cấp</v>
          </cell>
          <cell r="BM29">
            <v>38599</v>
          </cell>
          <cell r="BN29">
            <v>38964</v>
          </cell>
          <cell r="BO29" t="str">
            <v>BCH Trung ương Đoàn TNCS Hồ Chí Minh “Vì đã có thành tích xuất sắc trong công tác Đoàn và phong trào Thanh niên (năm 2010); Giấy khen Trung ương Hội sinh viên Việt Nam Đạt danh hiệu “Sinh viên 5 tốt”;  Giấy khen Hiệu trưởng trường Đại học Vinh (2009); Danh hiệu Sinh viên giỏi” khóa học 2007-2009</v>
          </cell>
          <cell r="BP29">
            <v>0</v>
          </cell>
          <cell r="BQ29">
            <v>0</v>
          </cell>
          <cell r="BR29">
            <v>27.583333333333332</v>
          </cell>
          <cell r="BS29" t="str">
            <v>BĐ đã phát</v>
          </cell>
          <cell r="BT29">
            <v>0</v>
          </cell>
          <cell r="BU29">
            <v>0</v>
          </cell>
          <cell r="BV29">
            <v>5</v>
          </cell>
          <cell r="BW29">
            <v>5</v>
          </cell>
          <cell r="BX29">
            <v>5</v>
          </cell>
          <cell r="BY29">
            <v>5</v>
          </cell>
          <cell r="BZ29">
            <v>5</v>
          </cell>
          <cell r="CA29">
            <v>5</v>
          </cell>
          <cell r="CB29">
            <v>5</v>
          </cell>
          <cell r="CC29">
            <v>5</v>
          </cell>
          <cell r="CD29">
            <v>5</v>
          </cell>
          <cell r="CE29">
            <v>5</v>
          </cell>
          <cell r="CF29">
            <v>5</v>
          </cell>
          <cell r="CG29">
            <v>5</v>
          </cell>
          <cell r="CH29">
            <v>5</v>
          </cell>
          <cell r="CI29">
            <v>5</v>
          </cell>
          <cell r="CJ29">
            <v>5</v>
          </cell>
          <cell r="CK29">
            <v>5</v>
          </cell>
          <cell r="CL29">
            <v>0</v>
          </cell>
        </row>
        <row r="30">
          <cell r="F30">
            <v>1180</v>
          </cell>
          <cell r="G30" t="str">
            <v>51010000190290</v>
          </cell>
          <cell r="H30" t="str">
            <v>Khoa Giáo dục thể chất</v>
          </cell>
          <cell r="I30" t="str">
            <v>Bóng - Điền kinh</v>
          </cell>
          <cell r="J30" t="str">
            <v>Nam</v>
          </cell>
          <cell r="K30">
            <v>1974</v>
          </cell>
          <cell r="L30">
            <v>27121</v>
          </cell>
          <cell r="M30">
            <v>48</v>
          </cell>
          <cell r="N30" t="str">
            <v>Kinh</v>
          </cell>
          <cell r="O30">
            <v>0</v>
          </cell>
          <cell r="P30">
            <v>182505612</v>
          </cell>
          <cell r="Q30">
            <v>0</v>
          </cell>
          <cell r="R30">
            <v>0</v>
          </cell>
          <cell r="S30" t="str">
            <v>Thái Nguyên</v>
          </cell>
          <cell r="T30" t="str">
            <v>Xã Thanh Văn, Huyện Thanh Chương, Nghệ An</v>
          </cell>
          <cell r="U30" t="str">
            <v>SN 22, Ngõ 56, đường Lê Viết Thuật, TP. Vinh, Nghệ An</v>
          </cell>
          <cell r="V30" t="str">
            <v>SN 22, Ngõ 56, đường Lê Viết Thuật, TP. Vinh, Nghệ An</v>
          </cell>
          <cell r="W30" t="str">
            <v>0916891256</v>
          </cell>
          <cell r="X30" t="str">
            <v>phansinh.dhv@gmail,com</v>
          </cell>
          <cell r="Y30">
            <v>35018</v>
          </cell>
          <cell r="Z30">
            <v>35370</v>
          </cell>
          <cell r="AA30" t="str">
            <v>Trường Đại học Sư phạm Vinh</v>
          </cell>
          <cell r="AB30">
            <v>0</v>
          </cell>
          <cell r="AC30" t="str">
            <v>BC</v>
          </cell>
          <cell r="AD30">
            <v>0</v>
          </cell>
          <cell r="AE30">
            <v>0</v>
          </cell>
          <cell r="AF30" t="str">
            <v>V.07.01.03</v>
          </cell>
          <cell r="AG30" t="str">
            <v>Giảng viên (hạng III)</v>
          </cell>
          <cell r="AH30">
            <v>0</v>
          </cell>
          <cell r="AI30">
            <v>0</v>
          </cell>
          <cell r="AJ30">
            <v>0</v>
          </cell>
          <cell r="AK30">
            <v>4</v>
          </cell>
          <cell r="AL30">
            <v>0</v>
          </cell>
          <cell r="AM30">
            <v>4.9800000000000004</v>
          </cell>
          <cell r="AN30">
            <v>9</v>
          </cell>
          <cell r="AO30">
            <v>0</v>
          </cell>
          <cell r="AP30">
            <v>0</v>
          </cell>
          <cell r="AQ30">
            <v>23</v>
          </cell>
          <cell r="AR30">
            <v>1.1454</v>
          </cell>
          <cell r="AS30">
            <v>6.1254000000000008</v>
          </cell>
          <cell r="AT30">
            <v>40</v>
          </cell>
          <cell r="AU30">
            <v>0</v>
          </cell>
          <cell r="AV30">
            <v>0</v>
          </cell>
          <cell r="AW30">
            <v>0</v>
          </cell>
          <cell r="AX30" t="str">
            <v>Thạc sĩ</v>
          </cell>
          <cell r="AY30">
            <v>0</v>
          </cell>
          <cell r="AZ30">
            <v>0</v>
          </cell>
          <cell r="BA30" t="str">
            <v>Thể dục Thể thao</v>
          </cell>
          <cell r="BB30" t="str">
            <v>Giáo dục học</v>
          </cell>
          <cell r="BC30" t="str">
            <v xml:space="preserve"> </v>
          </cell>
          <cell r="BD30">
            <v>0</v>
          </cell>
          <cell r="BE30" t="str">
            <v>GVSP</v>
          </cell>
          <cell r="BF30">
            <v>0</v>
          </cell>
          <cell r="BG30" t="str">
            <v>ICT 2018</v>
          </cell>
          <cell r="BH30" t="str">
            <v>x</v>
          </cell>
          <cell r="BI30">
            <v>0</v>
          </cell>
          <cell r="BJ30">
            <v>0</v>
          </cell>
          <cell r="BK30" t="str">
            <v>Đợt 2 năm 2017</v>
          </cell>
          <cell r="BL30">
            <v>0</v>
          </cell>
          <cell r="BM30">
            <v>0</v>
          </cell>
          <cell r="BN30">
            <v>0</v>
          </cell>
          <cell r="BO30">
            <v>0</v>
          </cell>
          <cell r="BP30">
            <v>0</v>
          </cell>
          <cell r="BQ30">
            <v>0</v>
          </cell>
          <cell r="BR30">
            <v>11.583333333333334</v>
          </cell>
          <cell r="BS30" t="str">
            <v>BĐ đã phát</v>
          </cell>
          <cell r="BT30">
            <v>0</v>
          </cell>
          <cell r="BU30">
            <v>0</v>
          </cell>
          <cell r="BV30">
            <v>4</v>
          </cell>
          <cell r="BW30">
            <v>4</v>
          </cell>
          <cell r="BX30">
            <v>4</v>
          </cell>
          <cell r="BY30">
            <v>4</v>
          </cell>
          <cell r="BZ30">
            <v>4</v>
          </cell>
          <cell r="CA30">
            <v>4</v>
          </cell>
          <cell r="CB30">
            <v>4</v>
          </cell>
          <cell r="CC30">
            <v>4</v>
          </cell>
          <cell r="CD30">
            <v>4</v>
          </cell>
          <cell r="CE30">
            <v>4</v>
          </cell>
          <cell r="CF30">
            <v>4</v>
          </cell>
          <cell r="CG30">
            <v>4</v>
          </cell>
          <cell r="CH30">
            <v>4</v>
          </cell>
          <cell r="CI30">
            <v>4</v>
          </cell>
          <cell r="CJ30">
            <v>4</v>
          </cell>
          <cell r="CK30">
            <v>4</v>
          </cell>
          <cell r="CL30">
            <v>0</v>
          </cell>
        </row>
        <row r="31">
          <cell r="F31">
            <v>1181</v>
          </cell>
          <cell r="G31" t="str">
            <v>51010000191901</v>
          </cell>
          <cell r="H31" t="str">
            <v>Khoa Giáo dục thể chất</v>
          </cell>
          <cell r="I31" t="str">
            <v>Bóng - Điền kinh</v>
          </cell>
          <cell r="J31" t="str">
            <v>Nam</v>
          </cell>
          <cell r="K31">
            <v>1981</v>
          </cell>
          <cell r="L31">
            <v>29673</v>
          </cell>
          <cell r="M31">
            <v>41</v>
          </cell>
          <cell r="N31" t="str">
            <v>Kinh</v>
          </cell>
          <cell r="O31">
            <v>0</v>
          </cell>
          <cell r="P31">
            <v>183275719</v>
          </cell>
          <cell r="Q31">
            <v>0</v>
          </cell>
          <cell r="R31">
            <v>0</v>
          </cell>
          <cell r="S31">
            <v>0</v>
          </cell>
          <cell r="T31">
            <v>0</v>
          </cell>
          <cell r="U31">
            <v>0</v>
          </cell>
          <cell r="V31">
            <v>0</v>
          </cell>
          <cell r="W31">
            <v>977766868</v>
          </cell>
          <cell r="X31">
            <v>0</v>
          </cell>
          <cell r="Y31">
            <v>38018</v>
          </cell>
          <cell r="Z31">
            <v>38587</v>
          </cell>
          <cell r="AA31" t="str">
            <v>Trường Đại học Vinh</v>
          </cell>
          <cell r="AB31">
            <v>0</v>
          </cell>
          <cell r="AC31" t="str">
            <v>BC</v>
          </cell>
          <cell r="AD31">
            <v>0</v>
          </cell>
          <cell r="AE31">
            <v>0</v>
          </cell>
          <cell r="AF31" t="str">
            <v>V.07.01.03</v>
          </cell>
          <cell r="AG31" t="str">
            <v>Giảng viên (hạng III)</v>
          </cell>
          <cell r="AH31">
            <v>0</v>
          </cell>
          <cell r="AI31">
            <v>0</v>
          </cell>
          <cell r="AJ31">
            <v>0</v>
          </cell>
          <cell r="AK31">
            <v>4</v>
          </cell>
          <cell r="AL31">
            <v>0</v>
          </cell>
          <cell r="AM31">
            <v>3.99</v>
          </cell>
          <cell r="AN31">
            <v>6</v>
          </cell>
          <cell r="AO31">
            <v>0</v>
          </cell>
          <cell r="AP31">
            <v>0</v>
          </cell>
          <cell r="AQ31">
            <v>14</v>
          </cell>
          <cell r="AR31">
            <v>0.55859999999999999</v>
          </cell>
          <cell r="AS31">
            <v>4.5486000000000004</v>
          </cell>
          <cell r="AT31">
            <v>40</v>
          </cell>
          <cell r="AU31">
            <v>0</v>
          </cell>
          <cell r="AV31">
            <v>0</v>
          </cell>
          <cell r="AW31">
            <v>0</v>
          </cell>
          <cell r="AX31" t="str">
            <v>Thạc sĩ</v>
          </cell>
          <cell r="AY31">
            <v>0</v>
          </cell>
          <cell r="AZ31">
            <v>0</v>
          </cell>
          <cell r="BA31" t="str">
            <v>GD thể chất</v>
          </cell>
          <cell r="BB31" t="str">
            <v>Giáo dục học</v>
          </cell>
          <cell r="BC31" t="str">
            <v xml:space="preserve"> </v>
          </cell>
          <cell r="BD31">
            <v>0</v>
          </cell>
          <cell r="BE31" t="str">
            <v>GVSP</v>
          </cell>
          <cell r="BF31" t="str">
            <v>B2</v>
          </cell>
          <cell r="BG31">
            <v>0</v>
          </cell>
          <cell r="BH31" t="str">
            <v>x</v>
          </cell>
          <cell r="BI31">
            <v>0</v>
          </cell>
          <cell r="BJ31">
            <v>0</v>
          </cell>
          <cell r="BK31" t="str">
            <v>Đợt năm 2014</v>
          </cell>
          <cell r="BL31" t="str">
            <v>Sơ cấp</v>
          </cell>
          <cell r="BM31">
            <v>39938</v>
          </cell>
          <cell r="BN31">
            <v>40303</v>
          </cell>
          <cell r="BO31">
            <v>0</v>
          </cell>
          <cell r="BP31">
            <v>0</v>
          </cell>
          <cell r="BQ31">
            <v>0</v>
          </cell>
          <cell r="BR31">
            <v>18.583333333333332</v>
          </cell>
          <cell r="BS31" t="str">
            <v>BĐ đã phát</v>
          </cell>
          <cell r="BT31">
            <v>0</v>
          </cell>
          <cell r="BU31">
            <v>0</v>
          </cell>
          <cell r="BV31">
            <v>4</v>
          </cell>
          <cell r="BW31">
            <v>4</v>
          </cell>
          <cell r="BX31">
            <v>4</v>
          </cell>
          <cell r="BY31">
            <v>4</v>
          </cell>
          <cell r="BZ31">
            <v>4</v>
          </cell>
          <cell r="CA31">
            <v>4</v>
          </cell>
          <cell r="CB31">
            <v>4</v>
          </cell>
          <cell r="CC31">
            <v>4</v>
          </cell>
          <cell r="CD31">
            <v>4</v>
          </cell>
          <cell r="CE31">
            <v>4</v>
          </cell>
          <cell r="CF31">
            <v>4</v>
          </cell>
          <cell r="CG31">
            <v>4</v>
          </cell>
          <cell r="CH31">
            <v>4</v>
          </cell>
          <cell r="CI31">
            <v>4</v>
          </cell>
          <cell r="CJ31">
            <v>4</v>
          </cell>
          <cell r="CK31">
            <v>4</v>
          </cell>
          <cell r="CL31">
            <v>0</v>
          </cell>
        </row>
        <row r="32">
          <cell r="F32">
            <v>1186</v>
          </cell>
          <cell r="G32" t="str">
            <v>51010000190689</v>
          </cell>
          <cell r="H32" t="str">
            <v>Khoa Giáo dục thể chất</v>
          </cell>
          <cell r="I32" t="str">
            <v>Phương pháp giảng dạy giáo dục thể chất</v>
          </cell>
          <cell r="J32" t="str">
            <v>Nữ</v>
          </cell>
          <cell r="K32">
            <v>1973</v>
          </cell>
          <cell r="L32">
            <v>26782</v>
          </cell>
          <cell r="M32">
            <v>49</v>
          </cell>
          <cell r="N32" t="str">
            <v>Kinh</v>
          </cell>
          <cell r="O32">
            <v>0</v>
          </cell>
          <cell r="P32">
            <v>181968906</v>
          </cell>
          <cell r="Q32">
            <v>0</v>
          </cell>
          <cell r="R32">
            <v>0</v>
          </cell>
          <cell r="S32" t="str">
            <v>Hương Sơn, Hà Tĩnh</v>
          </cell>
          <cell r="T32" t="str">
            <v>Diễn Châu, Nghệ An</v>
          </cell>
          <cell r="U32" t="str">
            <v>Khối Phúc Tân, Phường Vinh Tân, Thành phố Vinh</v>
          </cell>
          <cell r="V32" t="str">
            <v>Khối Phúc Tân, Phường Vinh Tân, Thành phố Vinh</v>
          </cell>
          <cell r="W32" t="str">
            <v>0915050508</v>
          </cell>
          <cell r="X32" t="str">
            <v>daubinhhuongdhv@gmail.com</v>
          </cell>
          <cell r="Y32">
            <v>35231</v>
          </cell>
          <cell r="Z32">
            <v>36008</v>
          </cell>
          <cell r="AA32" t="str">
            <v>Trường Đại học Sư phạm Vinh</v>
          </cell>
          <cell r="AB32">
            <v>0</v>
          </cell>
          <cell r="AC32" t="str">
            <v>BC</v>
          </cell>
          <cell r="AD32">
            <v>0</v>
          </cell>
          <cell r="AE32">
            <v>0</v>
          </cell>
          <cell r="AF32" t="str">
            <v>V.07.01.02</v>
          </cell>
          <cell r="AG32" t="str">
            <v>Giảng viên chính (hạng II)</v>
          </cell>
          <cell r="AH32">
            <v>0</v>
          </cell>
          <cell r="AI32">
            <v>0</v>
          </cell>
          <cell r="AJ32">
            <v>0</v>
          </cell>
          <cell r="AK32">
            <v>5</v>
          </cell>
          <cell r="AL32">
            <v>0</v>
          </cell>
          <cell r="AM32">
            <v>5.42</v>
          </cell>
          <cell r="AN32">
            <v>4</v>
          </cell>
          <cell r="AO32">
            <v>0</v>
          </cell>
          <cell r="AP32">
            <v>0</v>
          </cell>
          <cell r="AQ32">
            <v>23</v>
          </cell>
          <cell r="AR32">
            <v>1.2465999999999999</v>
          </cell>
          <cell r="AS32">
            <v>6.6665999999999999</v>
          </cell>
          <cell r="AT32">
            <v>40</v>
          </cell>
          <cell r="AU32">
            <v>0</v>
          </cell>
          <cell r="AV32">
            <v>0</v>
          </cell>
          <cell r="AW32">
            <v>0</v>
          </cell>
          <cell r="AX32" t="str">
            <v>Thạc sĩ</v>
          </cell>
          <cell r="AY32">
            <v>0</v>
          </cell>
          <cell r="AZ32">
            <v>0</v>
          </cell>
          <cell r="BA32" t="str">
            <v>GD thể chất</v>
          </cell>
          <cell r="BB32" t="str">
            <v>Giáo dục học</v>
          </cell>
          <cell r="BC32" t="str">
            <v xml:space="preserve"> </v>
          </cell>
          <cell r="BD32">
            <v>0</v>
          </cell>
          <cell r="BE32" t="str">
            <v>GVSP</v>
          </cell>
          <cell r="BF32" t="str">
            <v>B1</v>
          </cell>
          <cell r="BG32">
            <v>0</v>
          </cell>
          <cell r="BH32" t="str">
            <v>x</v>
          </cell>
          <cell r="BI32">
            <v>2019</v>
          </cell>
          <cell r="BJ32">
            <v>0</v>
          </cell>
          <cell r="BK32" t="str">
            <v>x</v>
          </cell>
          <cell r="BL32">
            <v>0</v>
          </cell>
          <cell r="BM32">
            <v>0</v>
          </cell>
          <cell r="BN32">
            <v>0</v>
          </cell>
          <cell r="BO32">
            <v>0</v>
          </cell>
          <cell r="BP32">
            <v>0</v>
          </cell>
          <cell r="BQ32">
            <v>0</v>
          </cell>
          <cell r="BR32">
            <v>5.666666666666667</v>
          </cell>
          <cell r="BS32" t="str">
            <v>BĐ đã phát</v>
          </cell>
          <cell r="BT32">
            <v>0</v>
          </cell>
          <cell r="BU32">
            <v>0</v>
          </cell>
          <cell r="BV32">
            <v>5</v>
          </cell>
          <cell r="BW32">
            <v>5</v>
          </cell>
          <cell r="BX32">
            <v>5</v>
          </cell>
          <cell r="BY32">
            <v>5</v>
          </cell>
          <cell r="BZ32">
            <v>5</v>
          </cell>
          <cell r="CA32">
            <v>5</v>
          </cell>
          <cell r="CB32">
            <v>5</v>
          </cell>
          <cell r="CC32">
            <v>5</v>
          </cell>
          <cell r="CD32">
            <v>5</v>
          </cell>
          <cell r="CE32">
            <v>5</v>
          </cell>
          <cell r="CF32">
            <v>5</v>
          </cell>
          <cell r="CG32">
            <v>5</v>
          </cell>
          <cell r="CH32">
            <v>5</v>
          </cell>
          <cell r="CI32">
            <v>5</v>
          </cell>
          <cell r="CJ32">
            <v>5</v>
          </cell>
          <cell r="CK32">
            <v>5</v>
          </cell>
          <cell r="CL32">
            <v>0</v>
          </cell>
        </row>
        <row r="33">
          <cell r="F33">
            <v>1187</v>
          </cell>
          <cell r="G33" t="str">
            <v>51010000191530</v>
          </cell>
          <cell r="H33" t="str">
            <v>Khoa Giáo dục thể chất</v>
          </cell>
          <cell r="I33" t="str">
            <v>Phương pháp giảng dạy giáo dục thể chất</v>
          </cell>
          <cell r="J33" t="str">
            <v>Nữ</v>
          </cell>
          <cell r="K33">
            <v>1986</v>
          </cell>
          <cell r="L33">
            <v>31627</v>
          </cell>
          <cell r="M33">
            <v>36</v>
          </cell>
          <cell r="N33" t="str">
            <v>Kinh</v>
          </cell>
          <cell r="O33">
            <v>0</v>
          </cell>
          <cell r="P33">
            <v>186206726</v>
          </cell>
          <cell r="Q33">
            <v>0</v>
          </cell>
          <cell r="R33">
            <v>0</v>
          </cell>
          <cell r="S33">
            <v>0</v>
          </cell>
          <cell r="T33">
            <v>0</v>
          </cell>
          <cell r="U33" t="str">
            <v>Thành phố Vinh, Tỉnh Nghệ An</v>
          </cell>
          <cell r="V33" t="str">
            <v>Thành phố Vinh, Tỉnh Nghệ An</v>
          </cell>
          <cell r="W33" t="str">
            <v>0944955986</v>
          </cell>
          <cell r="X33" t="str">
            <v>nthodhv@gmail.com</v>
          </cell>
          <cell r="Y33">
            <v>40060</v>
          </cell>
          <cell r="Z33">
            <v>40969</v>
          </cell>
          <cell r="AA33" t="str">
            <v>Trường Đại học Vinh</v>
          </cell>
          <cell r="AB33">
            <v>0</v>
          </cell>
          <cell r="AC33" t="str">
            <v>BC</v>
          </cell>
          <cell r="AD33">
            <v>0</v>
          </cell>
          <cell r="AE33">
            <v>0</v>
          </cell>
          <cell r="AF33" t="str">
            <v>V.07.01.03</v>
          </cell>
          <cell r="AG33" t="str">
            <v>Giảng viên (hạng III)</v>
          </cell>
          <cell r="AH33">
            <v>0</v>
          </cell>
          <cell r="AI33">
            <v>0</v>
          </cell>
          <cell r="AJ33">
            <v>0</v>
          </cell>
          <cell r="AK33">
            <v>4</v>
          </cell>
          <cell r="AL33">
            <v>0</v>
          </cell>
          <cell r="AM33">
            <v>3.33</v>
          </cell>
          <cell r="AN33">
            <v>4</v>
          </cell>
          <cell r="AO33">
            <v>0</v>
          </cell>
          <cell r="AP33">
            <v>0</v>
          </cell>
          <cell r="AQ33">
            <v>10</v>
          </cell>
          <cell r="AR33">
            <v>0.33299999999999996</v>
          </cell>
          <cell r="AS33">
            <v>3.6630000000000003</v>
          </cell>
          <cell r="AT33">
            <v>40</v>
          </cell>
          <cell r="AU33">
            <v>0</v>
          </cell>
          <cell r="AV33">
            <v>0</v>
          </cell>
          <cell r="AW33">
            <v>0</v>
          </cell>
          <cell r="AX33" t="str">
            <v>Tiến sĩ</v>
          </cell>
          <cell r="AY33">
            <v>0</v>
          </cell>
          <cell r="AZ33">
            <v>0</v>
          </cell>
          <cell r="BA33" t="str">
            <v>SP thể dục</v>
          </cell>
          <cell r="BB33" t="str">
            <v>Khoa học giáo dục</v>
          </cell>
          <cell r="BC33" t="str">
            <v xml:space="preserve"> </v>
          </cell>
          <cell r="BD33" t="str">
            <v>2020</v>
          </cell>
          <cell r="BE33" t="str">
            <v>GVSP</v>
          </cell>
          <cell r="BF33" t="str">
            <v>A2</v>
          </cell>
          <cell r="BG33">
            <v>0</v>
          </cell>
          <cell r="BH33" t="str">
            <v>x</v>
          </cell>
          <cell r="BI33">
            <v>0</v>
          </cell>
          <cell r="BJ33">
            <v>0</v>
          </cell>
          <cell r="BK33" t="str">
            <v>Đã học 2012</v>
          </cell>
          <cell r="BL33" t="str">
            <v>Sơ cấp</v>
          </cell>
          <cell r="BM33">
            <v>37877</v>
          </cell>
          <cell r="BN33">
            <v>38243</v>
          </cell>
          <cell r="BO33">
            <v>0</v>
          </cell>
          <cell r="BP33">
            <v>0</v>
          </cell>
          <cell r="BQ33">
            <v>0</v>
          </cell>
          <cell r="BR33">
            <v>18.916666666666668</v>
          </cell>
          <cell r="BS33" t="str">
            <v>BĐ đã phát</v>
          </cell>
          <cell r="BT33">
            <v>0</v>
          </cell>
          <cell r="BU33">
            <v>0</v>
          </cell>
          <cell r="BV33">
            <v>4</v>
          </cell>
          <cell r="BW33">
            <v>4</v>
          </cell>
          <cell r="BX33">
            <v>4</v>
          </cell>
          <cell r="BY33">
            <v>4</v>
          </cell>
          <cell r="BZ33">
            <v>4</v>
          </cell>
          <cell r="CA33">
            <v>4</v>
          </cell>
          <cell r="CB33">
            <v>4</v>
          </cell>
          <cell r="CC33">
            <v>4</v>
          </cell>
          <cell r="CD33">
            <v>4</v>
          </cell>
          <cell r="CE33">
            <v>4</v>
          </cell>
          <cell r="CF33">
            <v>4</v>
          </cell>
          <cell r="CG33">
            <v>4</v>
          </cell>
          <cell r="CH33">
            <v>4</v>
          </cell>
          <cell r="CI33">
            <v>4</v>
          </cell>
          <cell r="CJ33">
            <v>4</v>
          </cell>
          <cell r="CK33">
            <v>4</v>
          </cell>
          <cell r="CL33">
            <v>0</v>
          </cell>
        </row>
        <row r="34">
          <cell r="F34">
            <v>1185</v>
          </cell>
          <cell r="G34" t="str">
            <v>51010000192560</v>
          </cell>
          <cell r="H34" t="str">
            <v>Khoa Giáo dục thể chất</v>
          </cell>
          <cell r="I34" t="str">
            <v>Phương pháp giảng dạy giáo dục thể chất</v>
          </cell>
          <cell r="J34" t="str">
            <v>Nam</v>
          </cell>
          <cell r="K34">
            <v>1963</v>
          </cell>
          <cell r="L34">
            <v>23073</v>
          </cell>
          <cell r="M34">
            <v>59</v>
          </cell>
          <cell r="N34" t="str">
            <v>Kinh</v>
          </cell>
          <cell r="O34">
            <v>0</v>
          </cell>
          <cell r="P34">
            <v>181283424</v>
          </cell>
          <cell r="Q34">
            <v>0</v>
          </cell>
          <cell r="R34">
            <v>0</v>
          </cell>
          <cell r="S34" t="str">
            <v>Quỳ Châu, Nghệ An</v>
          </cell>
          <cell r="T34" t="str">
            <v>An thái, Bình Lục, Hà Nam</v>
          </cell>
          <cell r="U34" t="str">
            <v>17b, ngõ 2, Phạm Ngọc Thạch, Hưng Dũng thành phố Vinh, Nghệ An</v>
          </cell>
          <cell r="V34" t="str">
            <v>17b, ngõ 2, Phạm Ngọc Thạch, Hưng Dũng thành phố Vinh, Nghệ An</v>
          </cell>
          <cell r="W34" t="str">
            <v>0921745565</v>
          </cell>
          <cell r="X34" t="str">
            <v>nvietdhv@gmail.com</v>
          </cell>
          <cell r="Y34">
            <v>35018</v>
          </cell>
          <cell r="Z34">
            <v>32905</v>
          </cell>
          <cell r="AA34" t="str">
            <v>Trường THPT Quỳ Châu - Phòng GD huyện Quỳ Châu</v>
          </cell>
          <cell r="AB34">
            <v>0</v>
          </cell>
          <cell r="AC34" t="str">
            <v>BC</v>
          </cell>
          <cell r="AD34">
            <v>0</v>
          </cell>
          <cell r="AE34">
            <v>0</v>
          </cell>
          <cell r="AF34" t="str">
            <v>V.07.01.02</v>
          </cell>
          <cell r="AG34" t="str">
            <v>Giảng viên chính (hạng II)</v>
          </cell>
          <cell r="AH34" t="str">
            <v>Trưởng Khoa</v>
          </cell>
          <cell r="AI34">
            <v>0</v>
          </cell>
          <cell r="AJ34" t="str">
            <v>Bí thư CB</v>
          </cell>
          <cell r="AK34">
            <v>7</v>
          </cell>
          <cell r="AL34">
            <v>0.5</v>
          </cell>
          <cell r="AM34">
            <v>5.76</v>
          </cell>
          <cell r="AN34">
            <v>5</v>
          </cell>
          <cell r="AO34">
            <v>0</v>
          </cell>
          <cell r="AP34">
            <v>0</v>
          </cell>
          <cell r="AQ34">
            <v>30</v>
          </cell>
          <cell r="AR34">
            <v>1.8779999999999999</v>
          </cell>
          <cell r="AS34">
            <v>8.1379999999999999</v>
          </cell>
          <cell r="AT34">
            <v>40</v>
          </cell>
          <cell r="AU34">
            <v>0</v>
          </cell>
          <cell r="AV34">
            <v>0</v>
          </cell>
          <cell r="AW34">
            <v>0</v>
          </cell>
          <cell r="AX34" t="str">
            <v>Tiến sĩ</v>
          </cell>
          <cell r="AY34">
            <v>0</v>
          </cell>
          <cell r="AZ34">
            <v>0</v>
          </cell>
          <cell r="BA34" t="str">
            <v>Thể dục thể thao</v>
          </cell>
          <cell r="BB34" t="str">
            <v>Giáo dục học</v>
          </cell>
          <cell r="BC34" t="str">
            <v>Giáo dục học</v>
          </cell>
          <cell r="BD34">
            <v>0</v>
          </cell>
          <cell r="BE34" t="str">
            <v>GVSP</v>
          </cell>
          <cell r="BF34">
            <v>0</v>
          </cell>
          <cell r="BG34" t="str">
            <v>ICT 2018</v>
          </cell>
          <cell r="BH34" t="str">
            <v>x</v>
          </cell>
          <cell r="BI34">
            <v>2019</v>
          </cell>
          <cell r="BJ34">
            <v>0</v>
          </cell>
          <cell r="BK34" t="str">
            <v>Đối tượng 4</v>
          </cell>
          <cell r="BL34">
            <v>0</v>
          </cell>
          <cell r="BM34">
            <v>0</v>
          </cell>
          <cell r="BN34">
            <v>0</v>
          </cell>
          <cell r="BO34">
            <v>0</v>
          </cell>
          <cell r="BP34">
            <v>0</v>
          </cell>
          <cell r="BQ34">
            <v>0</v>
          </cell>
          <cell r="BR34">
            <v>0.5</v>
          </cell>
          <cell r="BS34" t="str">
            <v>BĐ đã phát</v>
          </cell>
          <cell r="BT34">
            <v>0</v>
          </cell>
          <cell r="BU34">
            <v>0</v>
          </cell>
          <cell r="BV34">
            <v>7</v>
          </cell>
          <cell r="BW34">
            <v>7</v>
          </cell>
          <cell r="BX34">
            <v>7</v>
          </cell>
          <cell r="BY34">
            <v>7</v>
          </cell>
          <cell r="BZ34">
            <v>7</v>
          </cell>
          <cell r="CA34">
            <v>7</v>
          </cell>
          <cell r="CB34">
            <v>7</v>
          </cell>
          <cell r="CC34">
            <v>7</v>
          </cell>
          <cell r="CD34">
            <v>7</v>
          </cell>
          <cell r="CE34">
            <v>7</v>
          </cell>
          <cell r="CF34">
            <v>7</v>
          </cell>
          <cell r="CG34">
            <v>7</v>
          </cell>
          <cell r="CH34">
            <v>7</v>
          </cell>
          <cell r="CI34">
            <v>7</v>
          </cell>
          <cell r="CJ34">
            <v>7</v>
          </cell>
          <cell r="CK34">
            <v>7</v>
          </cell>
          <cell r="CL34">
            <v>0</v>
          </cell>
        </row>
        <row r="35">
          <cell r="F35">
            <v>1179</v>
          </cell>
          <cell r="G35" t="str">
            <v>51010000190467</v>
          </cell>
          <cell r="H35" t="str">
            <v>Khoa Giáo dục thể chất</v>
          </cell>
          <cell r="I35" t="str">
            <v>Phương pháp giảng dạy giáo dục thể chất</v>
          </cell>
          <cell r="J35" t="str">
            <v>Nam</v>
          </cell>
          <cell r="K35">
            <v>1982</v>
          </cell>
          <cell r="L35">
            <v>29984</v>
          </cell>
          <cell r="M35">
            <v>40</v>
          </cell>
          <cell r="N35" t="str">
            <v>Kinh</v>
          </cell>
          <cell r="O35">
            <v>0</v>
          </cell>
          <cell r="P35">
            <v>187153809</v>
          </cell>
          <cell r="Q35">
            <v>0</v>
          </cell>
          <cell r="R35">
            <v>0</v>
          </cell>
          <cell r="S35">
            <v>0</v>
          </cell>
          <cell r="T35">
            <v>0</v>
          </cell>
          <cell r="U35">
            <v>0</v>
          </cell>
          <cell r="V35">
            <v>0</v>
          </cell>
          <cell r="W35" t="str">
            <v>0917256622</v>
          </cell>
          <cell r="X35" t="str">
            <v>dangdhvtt@gmail.com</v>
          </cell>
          <cell r="Y35">
            <v>38169</v>
          </cell>
          <cell r="Z35">
            <v>38924</v>
          </cell>
          <cell r="AA35" t="str">
            <v>Trường Đại học Vinh</v>
          </cell>
          <cell r="AB35">
            <v>0</v>
          </cell>
          <cell r="AC35" t="str">
            <v>BC</v>
          </cell>
          <cell r="AD35">
            <v>0</v>
          </cell>
          <cell r="AE35">
            <v>0</v>
          </cell>
          <cell r="AF35" t="str">
            <v>V.07.01.02</v>
          </cell>
          <cell r="AG35" t="str">
            <v>Giảng viên chính (hạng II)</v>
          </cell>
          <cell r="AH35">
            <v>0</v>
          </cell>
          <cell r="AI35" t="str">
            <v>Trưởng Bộ môn</v>
          </cell>
          <cell r="AJ35">
            <v>0</v>
          </cell>
          <cell r="AK35">
            <v>5.5</v>
          </cell>
          <cell r="AL35">
            <v>0.4</v>
          </cell>
          <cell r="AM35">
            <v>4.4000000000000004</v>
          </cell>
          <cell r="AN35">
            <v>1</v>
          </cell>
          <cell r="AO35">
            <v>0</v>
          </cell>
          <cell r="AP35">
            <v>0</v>
          </cell>
          <cell r="AQ35">
            <v>11</v>
          </cell>
          <cell r="AR35">
            <v>0.52800000000000014</v>
          </cell>
          <cell r="AS35">
            <v>5.3280000000000012</v>
          </cell>
          <cell r="AT35">
            <v>40</v>
          </cell>
          <cell r="AU35">
            <v>0</v>
          </cell>
          <cell r="AV35">
            <v>0</v>
          </cell>
          <cell r="AW35">
            <v>0</v>
          </cell>
          <cell r="AX35" t="str">
            <v>Tiến sĩ</v>
          </cell>
          <cell r="AY35">
            <v>0</v>
          </cell>
          <cell r="AZ35">
            <v>0</v>
          </cell>
          <cell r="BA35" t="str">
            <v>SP TDTT</v>
          </cell>
          <cell r="BB35" t="str">
            <v>Giáo dục học</v>
          </cell>
          <cell r="BC35" t="str">
            <v>Giáo dục thể chất &amp; HL thể thao</v>
          </cell>
          <cell r="BD35">
            <v>0</v>
          </cell>
          <cell r="BE35" t="str">
            <v>GVSP</v>
          </cell>
          <cell r="BF35">
            <v>0</v>
          </cell>
          <cell r="BG35" t="str">
            <v>ICT 2018</v>
          </cell>
          <cell r="BH35" t="str">
            <v>x</v>
          </cell>
          <cell r="BI35">
            <v>2019</v>
          </cell>
          <cell r="BJ35">
            <v>0</v>
          </cell>
          <cell r="BK35" t="str">
            <v>Đối tượng 4</v>
          </cell>
          <cell r="BL35">
            <v>0</v>
          </cell>
          <cell r="BM35">
            <v>36246</v>
          </cell>
          <cell r="BN35">
            <v>36612</v>
          </cell>
          <cell r="BO35" t="str">
            <v xml:space="preserve">Bằng khen Ban chấp hành Đoàn TNCS  Hồ Chí Minh Tỉnh Nghệ An (ngày 02/10/1998)
</v>
          </cell>
          <cell r="BP35">
            <v>0</v>
          </cell>
          <cell r="BQ35">
            <v>0</v>
          </cell>
          <cell r="BR35">
            <v>19.416666666666668</v>
          </cell>
          <cell r="BS35" t="str">
            <v>BĐ đã phát</v>
          </cell>
          <cell r="BT35">
            <v>0</v>
          </cell>
          <cell r="BU35">
            <v>0</v>
          </cell>
          <cell r="BV35">
            <v>5.5</v>
          </cell>
          <cell r="BW35">
            <v>5.5</v>
          </cell>
          <cell r="BX35">
            <v>5.5</v>
          </cell>
          <cell r="BY35">
            <v>5.5</v>
          </cell>
          <cell r="BZ35">
            <v>5.5</v>
          </cell>
          <cell r="CA35">
            <v>5.5</v>
          </cell>
          <cell r="CB35">
            <v>5.5</v>
          </cell>
          <cell r="CC35">
            <v>5.5</v>
          </cell>
          <cell r="CD35">
            <v>5.5</v>
          </cell>
          <cell r="CE35">
            <v>5.5</v>
          </cell>
          <cell r="CF35">
            <v>5.5</v>
          </cell>
          <cell r="CG35">
            <v>5.5</v>
          </cell>
          <cell r="CH35">
            <v>5.5</v>
          </cell>
          <cell r="CI35">
            <v>5.5</v>
          </cell>
          <cell r="CJ35">
            <v>5.5</v>
          </cell>
          <cell r="CK35">
            <v>5.5</v>
          </cell>
          <cell r="CL35">
            <v>0</v>
          </cell>
        </row>
        <row r="36">
          <cell r="F36">
            <v>1194</v>
          </cell>
          <cell r="G36" t="str">
            <v>51010000191947</v>
          </cell>
          <cell r="H36" t="str">
            <v>Khoa Giáo dục thể chất</v>
          </cell>
          <cell r="I36" t="str">
            <v>Thể dục - Võ và Thể thao dưới nước</v>
          </cell>
          <cell r="J36" t="str">
            <v>Nam</v>
          </cell>
          <cell r="K36">
            <v>1971</v>
          </cell>
          <cell r="L36">
            <v>26284</v>
          </cell>
          <cell r="M36">
            <v>51</v>
          </cell>
          <cell r="N36" t="str">
            <v>Kinh</v>
          </cell>
          <cell r="O36">
            <v>0</v>
          </cell>
          <cell r="P36">
            <v>181657778</v>
          </cell>
          <cell r="Q36">
            <v>0</v>
          </cell>
          <cell r="R36">
            <v>0</v>
          </cell>
          <cell r="S36" t="str">
            <v>Phường Bến Thủy, TP Vinh, Nghệ An</v>
          </cell>
          <cell r="T36" t="str">
            <v>Xã Nam Cường, Nam Đàn, Nghệ An</v>
          </cell>
          <cell r="U36" t="str">
            <v>41, Hoàng Thị Loan, Khối 8 Phường Bến Thủy,Tp. Vinh, Nghệ An</v>
          </cell>
          <cell r="V36" t="str">
            <v>41, Hoàng Thị Loan, Khối 8 Phường Bến Thủy,Tp. Vinh, Nghệ An</v>
          </cell>
          <cell r="W36" t="str">
            <v>0912239258</v>
          </cell>
          <cell r="X36" t="str">
            <v xml:space="preserve"> hongthang71@gmail.com</v>
          </cell>
          <cell r="Y36">
            <v>35643</v>
          </cell>
          <cell r="Z36">
            <v>36557</v>
          </cell>
          <cell r="AA36" t="str">
            <v>Trường Đại học Sư phạm Vinh</v>
          </cell>
          <cell r="AB36">
            <v>0</v>
          </cell>
          <cell r="AC36" t="str">
            <v>BC</v>
          </cell>
          <cell r="AD36">
            <v>0</v>
          </cell>
          <cell r="AE36">
            <v>0</v>
          </cell>
          <cell r="AF36" t="str">
            <v>V.07.01.03</v>
          </cell>
          <cell r="AG36" t="str">
            <v>Giảng viên (hạng III)</v>
          </cell>
          <cell r="AH36">
            <v>0</v>
          </cell>
          <cell r="AI36" t="str">
            <v>Phó Trưởng bộ môn</v>
          </cell>
          <cell r="AJ36">
            <v>0</v>
          </cell>
          <cell r="AK36">
            <v>5</v>
          </cell>
          <cell r="AL36">
            <v>0.3</v>
          </cell>
          <cell r="AM36">
            <v>4.6500000000000004</v>
          </cell>
          <cell r="AN36">
            <v>8</v>
          </cell>
          <cell r="AO36">
            <v>0</v>
          </cell>
          <cell r="AP36">
            <v>0</v>
          </cell>
          <cell r="AQ36">
            <v>21</v>
          </cell>
          <cell r="AR36">
            <v>1.0395000000000001</v>
          </cell>
          <cell r="AS36">
            <v>5.9895000000000005</v>
          </cell>
          <cell r="AT36">
            <v>40</v>
          </cell>
          <cell r="AU36">
            <v>0</v>
          </cell>
          <cell r="AV36">
            <v>0</v>
          </cell>
          <cell r="AW36">
            <v>0</v>
          </cell>
          <cell r="AX36" t="str">
            <v>Thạc sĩ</v>
          </cell>
          <cell r="AY36">
            <v>0</v>
          </cell>
          <cell r="AZ36">
            <v>0</v>
          </cell>
          <cell r="BA36" t="str">
            <v>Thể dục Thể thao</v>
          </cell>
          <cell r="BB36" t="str">
            <v>Giáo dục học</v>
          </cell>
          <cell r="BC36" t="str">
            <v xml:space="preserve"> </v>
          </cell>
          <cell r="BD36">
            <v>0</v>
          </cell>
          <cell r="BE36" t="str">
            <v>GVSP</v>
          </cell>
          <cell r="BF36">
            <v>0</v>
          </cell>
          <cell r="BG36" t="str">
            <v>ICT 2018</v>
          </cell>
          <cell r="BH36" t="str">
            <v>x</v>
          </cell>
          <cell r="BI36">
            <v>0</v>
          </cell>
          <cell r="BJ36">
            <v>0</v>
          </cell>
          <cell r="BK36" t="str">
            <v>Đợt 2 năm 2017</v>
          </cell>
          <cell r="BL36">
            <v>0</v>
          </cell>
          <cell r="BM36">
            <v>0</v>
          </cell>
          <cell r="BN36">
            <v>0</v>
          </cell>
          <cell r="BO36">
            <v>0</v>
          </cell>
          <cell r="BP36">
            <v>0</v>
          </cell>
          <cell r="BQ36">
            <v>0</v>
          </cell>
          <cell r="BR36">
            <v>9.3333333333333339</v>
          </cell>
          <cell r="BS36" t="str">
            <v>BĐ đã phát</v>
          </cell>
          <cell r="BT36">
            <v>0</v>
          </cell>
          <cell r="BU36">
            <v>0</v>
          </cell>
          <cell r="BV36">
            <v>5</v>
          </cell>
          <cell r="BW36">
            <v>5</v>
          </cell>
          <cell r="BX36">
            <v>5</v>
          </cell>
          <cell r="BY36">
            <v>5</v>
          </cell>
          <cell r="BZ36">
            <v>5</v>
          </cell>
          <cell r="CA36">
            <v>5</v>
          </cell>
          <cell r="CB36">
            <v>5</v>
          </cell>
          <cell r="CC36">
            <v>5</v>
          </cell>
          <cell r="CD36">
            <v>5</v>
          </cell>
          <cell r="CE36">
            <v>5</v>
          </cell>
          <cell r="CF36">
            <v>5</v>
          </cell>
          <cell r="CG36">
            <v>5</v>
          </cell>
          <cell r="CH36">
            <v>5</v>
          </cell>
          <cell r="CI36">
            <v>5</v>
          </cell>
          <cell r="CJ36">
            <v>5</v>
          </cell>
          <cell r="CK36">
            <v>5</v>
          </cell>
          <cell r="CL36">
            <v>0</v>
          </cell>
        </row>
        <row r="37">
          <cell r="F37">
            <v>1197</v>
          </cell>
          <cell r="G37" t="str">
            <v>51010000173112</v>
          </cell>
          <cell r="H37" t="str">
            <v>Khoa Giáo dục thể chất</v>
          </cell>
          <cell r="I37" t="str">
            <v>Thể dục - Võ và Thể thao dưới nước</v>
          </cell>
          <cell r="J37" t="str">
            <v>Nam</v>
          </cell>
          <cell r="K37">
            <v>1980</v>
          </cell>
          <cell r="L37">
            <v>29400</v>
          </cell>
          <cell r="M37">
            <v>42</v>
          </cell>
          <cell r="N37" t="str">
            <v>Kinh</v>
          </cell>
          <cell r="O37">
            <v>0</v>
          </cell>
          <cell r="P37">
            <v>182273278</v>
          </cell>
          <cell r="Q37">
            <v>0</v>
          </cell>
          <cell r="R37">
            <v>0</v>
          </cell>
          <cell r="S37">
            <v>0</v>
          </cell>
          <cell r="T37">
            <v>0</v>
          </cell>
          <cell r="U37" t="str">
            <v>Thành phố Vinh, Tỉnh Nghệ An</v>
          </cell>
          <cell r="V37" t="str">
            <v>Thành phố Vinh, Tỉnh Nghệ An</v>
          </cell>
          <cell r="W37" t="str">
            <v>0904468446</v>
          </cell>
          <cell r="X37" t="str">
            <v>Duongbinh.dhv@gmail.com</v>
          </cell>
          <cell r="Y37">
            <v>40060</v>
          </cell>
          <cell r="Z37">
            <v>40969</v>
          </cell>
          <cell r="AA37" t="str">
            <v>Trường Đại học Vinh</v>
          </cell>
          <cell r="AB37">
            <v>0</v>
          </cell>
          <cell r="AC37" t="str">
            <v>BC</v>
          </cell>
          <cell r="AD37">
            <v>0</v>
          </cell>
          <cell r="AE37">
            <v>0</v>
          </cell>
          <cell r="AF37" t="str">
            <v>V.07.01.03</v>
          </cell>
          <cell r="AG37" t="str">
            <v>Giảng viên (hạng III)</v>
          </cell>
          <cell r="AH37">
            <v>0</v>
          </cell>
          <cell r="AI37">
            <v>0</v>
          </cell>
          <cell r="AJ37" t="str">
            <v>CVHT</v>
          </cell>
          <cell r="AK37">
            <v>4</v>
          </cell>
          <cell r="AL37">
            <v>0</v>
          </cell>
          <cell r="AM37">
            <v>3.33</v>
          </cell>
          <cell r="AN37">
            <v>4</v>
          </cell>
          <cell r="AO37">
            <v>0</v>
          </cell>
          <cell r="AP37">
            <v>0</v>
          </cell>
          <cell r="AQ37">
            <v>10</v>
          </cell>
          <cell r="AR37">
            <v>0.33299999999999996</v>
          </cell>
          <cell r="AS37">
            <v>3.6630000000000003</v>
          </cell>
          <cell r="AT37">
            <v>40</v>
          </cell>
          <cell r="AU37">
            <v>0</v>
          </cell>
          <cell r="AV37">
            <v>0</v>
          </cell>
          <cell r="AW37">
            <v>0</v>
          </cell>
          <cell r="AX37" t="str">
            <v>Thạc sĩ</v>
          </cell>
          <cell r="AY37">
            <v>0</v>
          </cell>
          <cell r="AZ37">
            <v>0</v>
          </cell>
          <cell r="BA37" t="str">
            <v>SP thể dục</v>
          </cell>
          <cell r="BB37" t="str">
            <v>Khoa học giáo dục</v>
          </cell>
          <cell r="BC37" t="str">
            <v xml:space="preserve"> </v>
          </cell>
          <cell r="BD37">
            <v>0</v>
          </cell>
          <cell r="BE37" t="str">
            <v>GVSP</v>
          </cell>
          <cell r="BF37">
            <v>0</v>
          </cell>
          <cell r="BG37">
            <v>0</v>
          </cell>
          <cell r="BH37" t="str">
            <v>x</v>
          </cell>
          <cell r="BI37">
            <v>0</v>
          </cell>
          <cell r="BJ37">
            <v>0</v>
          </cell>
          <cell r="BK37">
            <v>0</v>
          </cell>
          <cell r="BL37">
            <v>0</v>
          </cell>
          <cell r="BM37">
            <v>0</v>
          </cell>
          <cell r="BN37">
            <v>0</v>
          </cell>
          <cell r="BO37">
            <v>0</v>
          </cell>
          <cell r="BP37">
            <v>0</v>
          </cell>
          <cell r="BQ37">
            <v>0</v>
          </cell>
          <cell r="BR37">
            <v>17.833333333333332</v>
          </cell>
          <cell r="BS37" t="str">
            <v>BĐ đã phát</v>
          </cell>
          <cell r="BT37">
            <v>0</v>
          </cell>
          <cell r="BU37">
            <v>0</v>
          </cell>
          <cell r="BV37">
            <v>4</v>
          </cell>
          <cell r="BW37">
            <v>4</v>
          </cell>
          <cell r="BX37">
            <v>4</v>
          </cell>
          <cell r="BY37">
            <v>4</v>
          </cell>
          <cell r="BZ37">
            <v>4</v>
          </cell>
          <cell r="CA37">
            <v>4</v>
          </cell>
          <cell r="CB37">
            <v>4</v>
          </cell>
          <cell r="CC37">
            <v>4</v>
          </cell>
          <cell r="CD37">
            <v>4</v>
          </cell>
          <cell r="CE37">
            <v>4</v>
          </cell>
          <cell r="CF37">
            <v>4</v>
          </cell>
          <cell r="CG37">
            <v>4</v>
          </cell>
          <cell r="CH37">
            <v>4</v>
          </cell>
          <cell r="CI37">
            <v>4</v>
          </cell>
          <cell r="CJ37">
            <v>4</v>
          </cell>
          <cell r="CK37">
            <v>4</v>
          </cell>
          <cell r="CL37">
            <v>0</v>
          </cell>
        </row>
        <row r="38">
          <cell r="F38">
            <v>2516</v>
          </cell>
          <cell r="G38" t="str">
            <v>51010001061654</v>
          </cell>
          <cell r="H38" t="str">
            <v>Khoa Giáo dục thể chất</v>
          </cell>
          <cell r="I38" t="str">
            <v>Thể dục - Võ và Thể thao dưới nước</v>
          </cell>
          <cell r="J38" t="str">
            <v>Nữ</v>
          </cell>
          <cell r="K38">
            <v>1990</v>
          </cell>
          <cell r="L38">
            <v>33223</v>
          </cell>
          <cell r="M38">
            <v>32</v>
          </cell>
          <cell r="N38" t="str">
            <v>Kinh</v>
          </cell>
          <cell r="O38">
            <v>0</v>
          </cell>
          <cell r="P38" t="str">
            <v>183746635</v>
          </cell>
          <cell r="Q38">
            <v>39024</v>
          </cell>
          <cell r="R38" t="str">
            <v>Tỉnh Hà Tĩnh</v>
          </cell>
          <cell r="S38" t="str">
            <v>Thị trấn Nghi Xuân, Huyện Nghi Xuân, Tỉnh Hà Tĩnh</v>
          </cell>
          <cell r="T38" t="str">
            <v>Thị trấn Nghi Xuân, Huyện Nghi Xuân, Tỉnh Hà Tĩnh</v>
          </cell>
          <cell r="U38" t="str">
            <v>Đường Nguyễn Du, TDP4, Thị trấn nghi xuân, Huyện Nghi Xuân, Tỉnh Hà Tĩnh</v>
          </cell>
          <cell r="V38" t="str">
            <v>Đường Nguyễn Du, TDP4, Thị trấn nghi xuân, Huyện Nghi Xuân, Tỉnh Hà Tĩnh</v>
          </cell>
          <cell r="W38" t="str">
            <v>0974217160</v>
          </cell>
          <cell r="X38" t="str">
            <v>lequynh1612.dhv@gmail.com</v>
          </cell>
          <cell r="Y38">
            <v>42902</v>
          </cell>
          <cell r="Z38">
            <v>43824</v>
          </cell>
          <cell r="AA38" t="str">
            <v>Trường Đại học Vinh</v>
          </cell>
          <cell r="AB38">
            <v>0</v>
          </cell>
          <cell r="AC38" t="str">
            <v>BC</v>
          </cell>
          <cell r="AD38">
            <v>0</v>
          </cell>
          <cell r="AE38">
            <v>0</v>
          </cell>
          <cell r="AF38" t="str">
            <v>V.07.01.03</v>
          </cell>
          <cell r="AG38" t="str">
            <v>Giảng viên (hạng III)</v>
          </cell>
          <cell r="AH38">
            <v>0</v>
          </cell>
          <cell r="AI38">
            <v>0</v>
          </cell>
          <cell r="AJ38" t="str">
            <v>TLĐT + TL ĐTTT</v>
          </cell>
          <cell r="AK38">
            <v>4</v>
          </cell>
          <cell r="AL38">
            <v>0</v>
          </cell>
          <cell r="AM38">
            <v>2.67</v>
          </cell>
          <cell r="AN38">
            <v>2</v>
          </cell>
          <cell r="AO38">
            <v>0</v>
          </cell>
          <cell r="AP38">
            <v>0</v>
          </cell>
          <cell r="AQ38">
            <v>0</v>
          </cell>
          <cell r="AR38">
            <v>0</v>
          </cell>
          <cell r="AS38">
            <v>2.67</v>
          </cell>
          <cell r="AT38">
            <v>40</v>
          </cell>
          <cell r="AU38">
            <v>0</v>
          </cell>
          <cell r="AV38">
            <v>0</v>
          </cell>
          <cell r="AW38">
            <v>0</v>
          </cell>
          <cell r="AX38" t="str">
            <v>Thạc sĩ</v>
          </cell>
          <cell r="AY38">
            <v>0</v>
          </cell>
          <cell r="AZ38">
            <v>0</v>
          </cell>
          <cell r="BA38" t="str">
            <v>SP thể dục</v>
          </cell>
          <cell r="BB38" t="str">
            <v>Khoa học giáo dục</v>
          </cell>
          <cell r="BC38">
            <v>0</v>
          </cell>
          <cell r="BD38">
            <v>0</v>
          </cell>
          <cell r="BE38" t="str">
            <v>GVSP</v>
          </cell>
          <cell r="BF38">
            <v>0</v>
          </cell>
          <cell r="BG38" t="str">
            <v>ICT 2018</v>
          </cell>
          <cell r="BH38">
            <v>2018</v>
          </cell>
          <cell r="BI38">
            <v>0</v>
          </cell>
          <cell r="BJ38">
            <v>0</v>
          </cell>
          <cell r="BK38" t="str">
            <v>Đối tượng 4</v>
          </cell>
          <cell r="BL38">
            <v>0</v>
          </cell>
          <cell r="BM38">
            <v>38877</v>
          </cell>
          <cell r="BN38">
            <v>39242</v>
          </cell>
          <cell r="BO38">
            <v>0</v>
          </cell>
          <cell r="BP38">
            <v>0</v>
          </cell>
          <cell r="BQ38">
            <v>0</v>
          </cell>
          <cell r="BR38">
            <v>23.333333333333332</v>
          </cell>
          <cell r="BS38" t="str">
            <v>ĐHV đã phát</v>
          </cell>
          <cell r="BT38">
            <v>0</v>
          </cell>
          <cell r="BU38">
            <v>0</v>
          </cell>
          <cell r="BV38">
            <v>4</v>
          </cell>
          <cell r="BW38">
            <v>4</v>
          </cell>
          <cell r="BX38">
            <v>4</v>
          </cell>
          <cell r="BY38">
            <v>4</v>
          </cell>
          <cell r="BZ38">
            <v>4</v>
          </cell>
          <cell r="CA38">
            <v>4</v>
          </cell>
          <cell r="CB38">
            <v>4</v>
          </cell>
          <cell r="CC38">
            <v>4</v>
          </cell>
          <cell r="CD38">
            <v>4</v>
          </cell>
          <cell r="CE38">
            <v>4</v>
          </cell>
          <cell r="CF38">
            <v>4</v>
          </cell>
          <cell r="CG38">
            <v>4</v>
          </cell>
          <cell r="CH38">
            <v>4</v>
          </cell>
          <cell r="CI38">
            <v>4</v>
          </cell>
          <cell r="CJ38">
            <v>4</v>
          </cell>
          <cell r="CK38">
            <v>4</v>
          </cell>
          <cell r="CL38">
            <v>0</v>
          </cell>
        </row>
        <row r="39">
          <cell r="F39">
            <v>1190</v>
          </cell>
          <cell r="G39" t="str">
            <v>51010000190722</v>
          </cell>
          <cell r="H39" t="str">
            <v>Khoa Giáo dục thể chất</v>
          </cell>
          <cell r="I39" t="str">
            <v>Thể dục - Võ và Thể thao dưới nước</v>
          </cell>
          <cell r="J39" t="str">
            <v>Nam</v>
          </cell>
          <cell r="K39">
            <v>1975</v>
          </cell>
          <cell r="L39">
            <v>27734</v>
          </cell>
          <cell r="M39">
            <v>47</v>
          </cell>
          <cell r="N39" t="str">
            <v>Kinh</v>
          </cell>
          <cell r="O39">
            <v>0</v>
          </cell>
          <cell r="P39">
            <v>186968560</v>
          </cell>
          <cell r="Q39">
            <v>0</v>
          </cell>
          <cell r="R39">
            <v>0</v>
          </cell>
          <cell r="S39" t="str">
            <v>Bãi Trành, Như Xuân, Thanh Hóa</v>
          </cell>
          <cell r="T39" t="str">
            <v>Bảo Thành, Yên Thành, Nghệ An</v>
          </cell>
          <cell r="U39">
            <v>0</v>
          </cell>
          <cell r="V39">
            <v>0</v>
          </cell>
          <cell r="W39" t="str">
            <v>0912169906</v>
          </cell>
          <cell r="X39" t="str">
            <v>hungtdtt@gmail.com; hungnm@vinhuni.edu.vn</v>
          </cell>
          <cell r="Y39">
            <v>36069</v>
          </cell>
          <cell r="Z39" t="str">
            <v>2003</v>
          </cell>
          <cell r="AA39" t="str">
            <v>Trường Đại học Sư phạm Vinh</v>
          </cell>
          <cell r="AB39">
            <v>0</v>
          </cell>
          <cell r="AC39" t="str">
            <v>BC</v>
          </cell>
          <cell r="AD39">
            <v>0</v>
          </cell>
          <cell r="AE39">
            <v>0</v>
          </cell>
          <cell r="AF39" t="str">
            <v>V.07.01.02</v>
          </cell>
          <cell r="AG39" t="str">
            <v>Giảng viên chính (hạng II)</v>
          </cell>
          <cell r="AH39" t="str">
            <v>Phó Trưởng Khoa</v>
          </cell>
          <cell r="AI39" t="str">
            <v>Trưởng Bộ môn</v>
          </cell>
          <cell r="AJ39" t="str">
            <v>Phó Bí thư CB</v>
          </cell>
          <cell r="AK39">
            <v>6</v>
          </cell>
          <cell r="AL39">
            <v>0.4</v>
          </cell>
          <cell r="AM39">
            <v>4.74</v>
          </cell>
          <cell r="AN39">
            <v>2</v>
          </cell>
          <cell r="AO39">
            <v>0</v>
          </cell>
          <cell r="AP39">
            <v>0</v>
          </cell>
          <cell r="AQ39">
            <v>16</v>
          </cell>
          <cell r="AR39">
            <v>0.82240000000000013</v>
          </cell>
          <cell r="AS39">
            <v>5.9624000000000006</v>
          </cell>
          <cell r="AT39">
            <v>40</v>
          </cell>
          <cell r="AU39">
            <v>0</v>
          </cell>
          <cell r="AV39">
            <v>0</v>
          </cell>
          <cell r="AW39">
            <v>0</v>
          </cell>
          <cell r="AX39" t="str">
            <v>Tiến sĩ</v>
          </cell>
          <cell r="AY39">
            <v>0</v>
          </cell>
          <cell r="AZ39">
            <v>0</v>
          </cell>
          <cell r="BA39" t="str">
            <v>GD thể chất</v>
          </cell>
          <cell r="BB39" t="str">
            <v>Giáo dục thể chất và lão khoa</v>
          </cell>
          <cell r="BC39" t="str">
            <v>Giáo dục thể chất và lão khoa</v>
          </cell>
          <cell r="BD39">
            <v>0</v>
          </cell>
          <cell r="BE39" t="str">
            <v>GVSP</v>
          </cell>
          <cell r="BF39" t="str">
            <v>B1</v>
          </cell>
          <cell r="BG39" t="str">
            <v>ICT 2018</v>
          </cell>
          <cell r="BH39">
            <v>0</v>
          </cell>
          <cell r="BI39">
            <v>2017</v>
          </cell>
          <cell r="BJ39">
            <v>0</v>
          </cell>
          <cell r="BK39">
            <v>0</v>
          </cell>
          <cell r="BL39">
            <v>0</v>
          </cell>
          <cell r="BM39">
            <v>0</v>
          </cell>
          <cell r="BN39">
            <v>0</v>
          </cell>
          <cell r="BO39" t="str">
            <v>Bằng khen Thủ tướng Chính phủ (năm 2005); Bằng khen Sở Thể dục Thể thao Nghệ An</v>
          </cell>
          <cell r="BP39">
            <v>0</v>
          </cell>
          <cell r="BQ39">
            <v>0</v>
          </cell>
          <cell r="BR39">
            <v>13.25</v>
          </cell>
          <cell r="BS39" t="str">
            <v>BĐ đã phát</v>
          </cell>
          <cell r="BT39">
            <v>0</v>
          </cell>
          <cell r="BU39">
            <v>0</v>
          </cell>
          <cell r="BV39">
            <v>6</v>
          </cell>
          <cell r="BW39">
            <v>6</v>
          </cell>
          <cell r="BX39">
            <v>6</v>
          </cell>
          <cell r="BY39">
            <v>6</v>
          </cell>
          <cell r="BZ39">
            <v>6</v>
          </cell>
          <cell r="CA39">
            <v>6</v>
          </cell>
          <cell r="CB39">
            <v>6</v>
          </cell>
          <cell r="CC39">
            <v>6</v>
          </cell>
          <cell r="CD39">
            <v>6</v>
          </cell>
          <cell r="CE39">
            <v>6</v>
          </cell>
          <cell r="CF39">
            <v>6</v>
          </cell>
          <cell r="CG39">
            <v>6</v>
          </cell>
          <cell r="CH39">
            <v>6</v>
          </cell>
          <cell r="CI39">
            <v>6</v>
          </cell>
          <cell r="CJ39">
            <v>6</v>
          </cell>
          <cell r="CK39">
            <v>6</v>
          </cell>
          <cell r="CL39">
            <v>0</v>
          </cell>
        </row>
        <row r="40">
          <cell r="F40">
            <v>1198</v>
          </cell>
          <cell r="G40" t="str">
            <v>51010000304417</v>
          </cell>
          <cell r="H40" t="str">
            <v>Khoa Giáo dục thể chất</v>
          </cell>
          <cell r="I40" t="str">
            <v>Thể dục - Võ và Thể thao dưới nước</v>
          </cell>
          <cell r="J40" t="str">
            <v>Nữ</v>
          </cell>
          <cell r="K40">
            <v>1987</v>
          </cell>
          <cell r="L40">
            <v>32129</v>
          </cell>
          <cell r="M40">
            <v>35</v>
          </cell>
          <cell r="N40" t="str">
            <v>Kinh</v>
          </cell>
          <cell r="O40">
            <v>0</v>
          </cell>
          <cell r="P40">
            <v>0</v>
          </cell>
          <cell r="Q40">
            <v>0</v>
          </cell>
          <cell r="R40">
            <v>0</v>
          </cell>
          <cell r="S40" t="str">
            <v>Xuân Lâm, Nam Đàn , Nghệ An</v>
          </cell>
          <cell r="T40" t="str">
            <v>Xuân Lâm, Nam Đàn , Nghệ An</v>
          </cell>
          <cell r="U40" t="str">
            <v>Số nhà 88, đường Lệ Ninh, Khối 8, Phường Quán Bàu, TP. Vinh, Nghệ An</v>
          </cell>
          <cell r="V40" t="str">
            <v>Số nhà 88, đường Lệ Ninh, Khối 8, Phường Quán Bàu, TP. Vinh, Nghệ An</v>
          </cell>
          <cell r="W40">
            <v>0</v>
          </cell>
          <cell r="X40" t="str">
            <v>loansilat@gmail.com</v>
          </cell>
          <cell r="Y40">
            <v>40910</v>
          </cell>
          <cell r="Z40">
            <v>0</v>
          </cell>
          <cell r="AA40">
            <v>0</v>
          </cell>
          <cell r="AB40">
            <v>0</v>
          </cell>
          <cell r="AC40" t="str">
            <v>HĐDH</v>
          </cell>
          <cell r="AD40">
            <v>0</v>
          </cell>
          <cell r="AE40">
            <v>0</v>
          </cell>
          <cell r="AF40" t="str">
            <v>V.07.01.03</v>
          </cell>
          <cell r="AG40" t="str">
            <v>Giảng viên (hạng III)</v>
          </cell>
          <cell r="AH40">
            <v>0</v>
          </cell>
          <cell r="AI40">
            <v>0</v>
          </cell>
          <cell r="AJ40">
            <v>0</v>
          </cell>
          <cell r="AK40">
            <v>4</v>
          </cell>
          <cell r="AL40">
            <v>0</v>
          </cell>
          <cell r="AM40">
            <v>3</v>
          </cell>
          <cell r="AN40">
            <v>3</v>
          </cell>
          <cell r="AO40">
            <v>0</v>
          </cell>
          <cell r="AP40">
            <v>0</v>
          </cell>
          <cell r="AQ40">
            <v>0</v>
          </cell>
          <cell r="AR40">
            <v>0</v>
          </cell>
          <cell r="AS40">
            <v>3</v>
          </cell>
          <cell r="AT40">
            <v>0</v>
          </cell>
          <cell r="AU40">
            <v>0</v>
          </cell>
          <cell r="AV40">
            <v>0</v>
          </cell>
          <cell r="AW40">
            <v>0</v>
          </cell>
          <cell r="AX40" t="str">
            <v>Thạc sĩ</v>
          </cell>
          <cell r="AY40">
            <v>0</v>
          </cell>
          <cell r="AZ40">
            <v>0</v>
          </cell>
          <cell r="BA40" t="str">
            <v>GD thể chất</v>
          </cell>
          <cell r="BB40" t="str">
            <v>Giáo dục học</v>
          </cell>
          <cell r="BC40" t="str">
            <v xml:space="preserve"> </v>
          </cell>
          <cell r="BD40">
            <v>0</v>
          </cell>
          <cell r="BE40">
            <v>0</v>
          </cell>
          <cell r="BF40" t="str">
            <v>B1</v>
          </cell>
          <cell r="BG40">
            <v>0</v>
          </cell>
          <cell r="BH40" t="str">
            <v>x</v>
          </cell>
          <cell r="BI40">
            <v>0</v>
          </cell>
          <cell r="BJ40">
            <v>0</v>
          </cell>
          <cell r="BK40">
            <v>0</v>
          </cell>
          <cell r="BL40">
            <v>0</v>
          </cell>
          <cell r="BM40">
            <v>37350</v>
          </cell>
          <cell r="BN40">
            <v>37715</v>
          </cell>
          <cell r="BO40" t="str">
            <v>Danh hiệu Chiến sỹ thi đua cấp cơ sở (năm 2012011); Đoàn viên công đoàn xuất sắc Giỏi việc trường - Đảm việc nhà (5 năm 2006 - 2011)</v>
          </cell>
          <cell r="BP40">
            <v>0</v>
          </cell>
          <cell r="BQ40">
            <v>0</v>
          </cell>
          <cell r="BR40">
            <v>20.333333333333332</v>
          </cell>
          <cell r="BS40" t="str">
            <v>BĐ phát không thành công</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t="str">
            <v>Đi học NN</v>
          </cell>
        </row>
        <row r="41">
          <cell r="F41">
            <v>1191</v>
          </cell>
          <cell r="G41" t="str">
            <v>51010000194584</v>
          </cell>
          <cell r="H41" t="str">
            <v>Khoa Giáo dục thể chất</v>
          </cell>
          <cell r="I41" t="str">
            <v>Thể dục - Võ và Thể thao dưới nước</v>
          </cell>
          <cell r="J41" t="str">
            <v>Nữ</v>
          </cell>
          <cell r="K41">
            <v>1976</v>
          </cell>
          <cell r="L41">
            <v>27841</v>
          </cell>
          <cell r="M41">
            <v>46</v>
          </cell>
          <cell r="N41" t="str">
            <v>Kinh</v>
          </cell>
          <cell r="O41">
            <v>0</v>
          </cell>
          <cell r="P41">
            <v>182101907</v>
          </cell>
          <cell r="Q41">
            <v>0</v>
          </cell>
          <cell r="R41">
            <v>0</v>
          </cell>
          <cell r="S41" t="str">
            <v>Xã Thanh Giang, Huyện  Thanh Chương,  Tỉnh Nghệ An</v>
          </cell>
          <cell r="T41" t="str">
            <v>Xã Thanh Giang, Huyện  Thanh Chương,  Tỉnh Nghệ An</v>
          </cell>
          <cell r="U41" t="str">
            <v>Số nhà 25B, Đường Nguyễn Kiệm, Khối 8, Phường Trường Thi, Thành phố Vinh, Tỉnh Nghệ An</v>
          </cell>
          <cell r="V41" t="str">
            <v>Số nhà 25B, Đường Nguyễn Kiệm, Khối 8, Phường Trường Thi, Thành phố Vinh, Tỉnh Nghệ An</v>
          </cell>
          <cell r="W41" t="str">
            <v>0978265389</v>
          </cell>
          <cell r="X41" t="str">
            <v>Tranlandhv@gmail.com</v>
          </cell>
          <cell r="Y41">
            <v>36069</v>
          </cell>
          <cell r="Z41">
            <v>36434</v>
          </cell>
          <cell r="AA41" t="str">
            <v>Trường Đại học Sư phạm Vinh</v>
          </cell>
          <cell r="AB41">
            <v>0</v>
          </cell>
          <cell r="AC41" t="str">
            <v>BC</v>
          </cell>
          <cell r="AD41">
            <v>0</v>
          </cell>
          <cell r="AE41">
            <v>0</v>
          </cell>
          <cell r="AF41" t="str">
            <v>V.07.01.03</v>
          </cell>
          <cell r="AG41" t="str">
            <v>Giảng viên (hạng III)</v>
          </cell>
          <cell r="AH41">
            <v>0</v>
          </cell>
          <cell r="AI41">
            <v>0</v>
          </cell>
          <cell r="AJ41">
            <v>0</v>
          </cell>
          <cell r="AK41">
            <v>4</v>
          </cell>
          <cell r="AL41">
            <v>0</v>
          </cell>
          <cell r="AM41">
            <v>4.6500000000000004</v>
          </cell>
          <cell r="AN41">
            <v>8</v>
          </cell>
          <cell r="AO41">
            <v>0</v>
          </cell>
          <cell r="AP41">
            <v>0</v>
          </cell>
          <cell r="AQ41">
            <v>21</v>
          </cell>
          <cell r="AR41">
            <v>0.97650000000000003</v>
          </cell>
          <cell r="AS41">
            <v>5.6265000000000001</v>
          </cell>
          <cell r="AT41">
            <v>40</v>
          </cell>
          <cell r="AU41">
            <v>0</v>
          </cell>
          <cell r="AV41">
            <v>0</v>
          </cell>
          <cell r="AW41">
            <v>0</v>
          </cell>
          <cell r="AX41" t="str">
            <v>Thạc sĩ</v>
          </cell>
          <cell r="AY41">
            <v>0</v>
          </cell>
          <cell r="AZ41">
            <v>0</v>
          </cell>
          <cell r="BA41" t="str">
            <v>Thể dục Thể thao</v>
          </cell>
          <cell r="BB41" t="str">
            <v>Giáo dục học</v>
          </cell>
          <cell r="BC41" t="str">
            <v xml:space="preserve"> </v>
          </cell>
          <cell r="BD41">
            <v>0</v>
          </cell>
          <cell r="BE41" t="str">
            <v>GVSP</v>
          </cell>
          <cell r="BF41" t="str">
            <v>(Tiếng Nga) B1</v>
          </cell>
          <cell r="BG41" t="str">
            <v>ICT 2018</v>
          </cell>
          <cell r="BH41" t="str">
            <v>x</v>
          </cell>
          <cell r="BI41">
            <v>0</v>
          </cell>
          <cell r="BJ41">
            <v>0</v>
          </cell>
          <cell r="BK41" t="str">
            <v>x</v>
          </cell>
          <cell r="BL41">
            <v>0</v>
          </cell>
          <cell r="BM41">
            <v>37966</v>
          </cell>
          <cell r="BN41">
            <v>38332</v>
          </cell>
          <cell r="BO41">
            <v>0</v>
          </cell>
          <cell r="BP41">
            <v>0</v>
          </cell>
          <cell r="BQ41">
            <v>0</v>
          </cell>
          <cell r="BR41">
            <v>8.5833333333333339</v>
          </cell>
          <cell r="BS41" t="str">
            <v>BĐ đã phát</v>
          </cell>
          <cell r="BT41">
            <v>0</v>
          </cell>
          <cell r="BU41">
            <v>0</v>
          </cell>
          <cell r="BV41">
            <v>4</v>
          </cell>
          <cell r="BW41">
            <v>4</v>
          </cell>
          <cell r="BX41">
            <v>4</v>
          </cell>
          <cell r="BY41">
            <v>4</v>
          </cell>
          <cell r="BZ41">
            <v>4</v>
          </cell>
          <cell r="CA41">
            <v>4</v>
          </cell>
          <cell r="CB41">
            <v>4</v>
          </cell>
          <cell r="CC41">
            <v>4</v>
          </cell>
          <cell r="CD41">
            <v>4</v>
          </cell>
          <cell r="CE41">
            <v>4</v>
          </cell>
          <cell r="CF41">
            <v>4</v>
          </cell>
          <cell r="CG41">
            <v>4</v>
          </cell>
          <cell r="CH41">
            <v>4</v>
          </cell>
          <cell r="CI41">
            <v>4</v>
          </cell>
          <cell r="CJ41">
            <v>4</v>
          </cell>
          <cell r="CK41">
            <v>4</v>
          </cell>
          <cell r="CL41">
            <v>0</v>
          </cell>
        </row>
        <row r="42">
          <cell r="F42">
            <v>1192</v>
          </cell>
          <cell r="G42" t="str">
            <v>51010000190412</v>
          </cell>
          <cell r="H42" t="str">
            <v>Khoa Giáo dục thể chất</v>
          </cell>
          <cell r="I42" t="str">
            <v>Thể dục - Võ và Thể thao dưới nước</v>
          </cell>
          <cell r="J42" t="str">
            <v>Nam</v>
          </cell>
          <cell r="K42">
            <v>1980</v>
          </cell>
          <cell r="L42">
            <v>29347</v>
          </cell>
          <cell r="M42">
            <v>42</v>
          </cell>
          <cell r="N42" t="str">
            <v>Kinh</v>
          </cell>
          <cell r="O42">
            <v>0</v>
          </cell>
          <cell r="P42">
            <v>182399410</v>
          </cell>
          <cell r="Q42">
            <v>0</v>
          </cell>
          <cell r="R42">
            <v>0</v>
          </cell>
          <cell r="S42" t="str">
            <v>Xã Thanh khai, Thanh Chương, Nghệ An</v>
          </cell>
          <cell r="T42" t="str">
            <v>Xã Thanh khai, Thanh Chương, Nghệ An</v>
          </cell>
          <cell r="U42" t="str">
            <v>Khu tập thể trường Đại học Vinh</v>
          </cell>
          <cell r="V42" t="str">
            <v>Khu tập thể trường Đại học Vinh</v>
          </cell>
          <cell r="W42" t="str">
            <v>0985838212</v>
          </cell>
          <cell r="X42" t="str">
            <v>manhcuong6580@gmail.com</v>
          </cell>
          <cell r="Y42">
            <v>38737</v>
          </cell>
          <cell r="Z42">
            <v>39692</v>
          </cell>
          <cell r="AA42" t="str">
            <v>Trường Đại học Vinh</v>
          </cell>
          <cell r="AB42">
            <v>0</v>
          </cell>
          <cell r="AC42" t="str">
            <v>BC</v>
          </cell>
          <cell r="AD42">
            <v>0</v>
          </cell>
          <cell r="AE42">
            <v>0</v>
          </cell>
          <cell r="AF42" t="str">
            <v>V.07.01.02</v>
          </cell>
          <cell r="AG42" t="str">
            <v>Giảng viên chính (hạng II)</v>
          </cell>
          <cell r="AH42">
            <v>0</v>
          </cell>
          <cell r="AI42">
            <v>0</v>
          </cell>
          <cell r="AJ42" t="str">
            <v>TL ĐBCL</v>
          </cell>
          <cell r="AK42">
            <v>5</v>
          </cell>
          <cell r="AL42">
            <v>0</v>
          </cell>
          <cell r="AM42">
            <v>4.4000000000000004</v>
          </cell>
          <cell r="AN42">
            <v>1</v>
          </cell>
          <cell r="AO42">
            <v>0</v>
          </cell>
          <cell r="AP42">
            <v>0</v>
          </cell>
          <cell r="AQ42">
            <v>14</v>
          </cell>
          <cell r="AR42">
            <v>0.6160000000000001</v>
          </cell>
          <cell r="AS42">
            <v>5.016</v>
          </cell>
          <cell r="AT42">
            <v>40</v>
          </cell>
          <cell r="AU42">
            <v>0</v>
          </cell>
          <cell r="AV42">
            <v>0</v>
          </cell>
          <cell r="AW42">
            <v>0</v>
          </cell>
          <cell r="AX42" t="str">
            <v>Tiến sĩ</v>
          </cell>
          <cell r="AY42">
            <v>0</v>
          </cell>
          <cell r="AZ42">
            <v>0</v>
          </cell>
          <cell r="BA42" t="str">
            <v>SP TDTT</v>
          </cell>
          <cell r="BB42" t="str">
            <v>Khoa học giáo dục</v>
          </cell>
          <cell r="BC42" t="str">
            <v xml:space="preserve"> </v>
          </cell>
          <cell r="BD42">
            <v>44136</v>
          </cell>
          <cell r="BE42" t="str">
            <v>GVSP</v>
          </cell>
          <cell r="BF42" t="str">
            <v>B1</v>
          </cell>
          <cell r="BG42">
            <v>0</v>
          </cell>
          <cell r="BH42" t="str">
            <v>x</v>
          </cell>
          <cell r="BI42">
            <v>0</v>
          </cell>
          <cell r="BJ42">
            <v>0</v>
          </cell>
          <cell r="BK42" t="str">
            <v>x</v>
          </cell>
          <cell r="BL42">
            <v>0</v>
          </cell>
          <cell r="BM42">
            <v>0</v>
          </cell>
          <cell r="BN42">
            <v>0</v>
          </cell>
          <cell r="BO42">
            <v>0</v>
          </cell>
          <cell r="BP42">
            <v>0</v>
          </cell>
          <cell r="BQ42">
            <v>0</v>
          </cell>
          <cell r="BR42">
            <v>17.666666666666668</v>
          </cell>
          <cell r="BS42" t="str">
            <v>BĐ đã phát</v>
          </cell>
          <cell r="BT42">
            <v>0</v>
          </cell>
          <cell r="BU42">
            <v>0</v>
          </cell>
          <cell r="BV42">
            <v>4</v>
          </cell>
          <cell r="BW42">
            <v>4</v>
          </cell>
          <cell r="BX42">
            <v>4</v>
          </cell>
          <cell r="BY42">
            <v>5</v>
          </cell>
          <cell r="BZ42">
            <v>5</v>
          </cell>
          <cell r="CA42">
            <v>5</v>
          </cell>
          <cell r="CB42">
            <v>5</v>
          </cell>
          <cell r="CC42">
            <v>5</v>
          </cell>
          <cell r="CD42">
            <v>5</v>
          </cell>
          <cell r="CE42">
            <v>5</v>
          </cell>
          <cell r="CF42">
            <v>5</v>
          </cell>
          <cell r="CG42">
            <v>5</v>
          </cell>
          <cell r="CH42">
            <v>5</v>
          </cell>
          <cell r="CI42">
            <v>5</v>
          </cell>
          <cell r="CJ42">
            <v>5</v>
          </cell>
          <cell r="CK42">
            <v>5</v>
          </cell>
          <cell r="CL42">
            <v>0</v>
          </cell>
        </row>
        <row r="43">
          <cell r="F43">
            <v>1195</v>
          </cell>
          <cell r="G43" t="str">
            <v>51010000191202</v>
          </cell>
          <cell r="H43" t="str">
            <v>Khoa Giáo dục Thể chất</v>
          </cell>
          <cell r="I43" t="str">
            <v>Tổ Quản lý sinh viên</v>
          </cell>
          <cell r="J43" t="str">
            <v>Nam</v>
          </cell>
          <cell r="K43">
            <v>1972</v>
          </cell>
          <cell r="L43">
            <v>26427</v>
          </cell>
          <cell r="M43">
            <v>50</v>
          </cell>
          <cell r="N43" t="str">
            <v>Kinh</v>
          </cell>
          <cell r="O43">
            <v>0</v>
          </cell>
          <cell r="P43">
            <v>186181728</v>
          </cell>
          <cell r="Q43">
            <v>0</v>
          </cell>
          <cell r="R43">
            <v>0</v>
          </cell>
          <cell r="S43" t="str">
            <v>Vĩnh Sơn, Anh Sơn, Nghệ An</v>
          </cell>
          <cell r="T43" t="str">
            <v>Vĩnh Sơn, Anh Sơn, Nghệ An</v>
          </cell>
          <cell r="U43" t="str">
            <v>Khối 6, Phường Bến Thủy, Thành phố Vinh, Nghệ An</v>
          </cell>
          <cell r="V43" t="str">
            <v>Khối 6, Phường Bến Thủy, Thành phố Vinh, Nghệ An</v>
          </cell>
          <cell r="W43" t="str">
            <v>0989809187</v>
          </cell>
          <cell r="X43" t="str">
            <v>hanh@vinhuni.edu.vn</v>
          </cell>
          <cell r="Y43">
            <v>36836</v>
          </cell>
          <cell r="Z43">
            <v>37201</v>
          </cell>
          <cell r="AA43" t="str">
            <v>Trường Đại học Sư phạm Vinh</v>
          </cell>
          <cell r="AB43">
            <v>0</v>
          </cell>
          <cell r="AC43" t="str">
            <v>BC</v>
          </cell>
          <cell r="AD43">
            <v>0</v>
          </cell>
          <cell r="AE43">
            <v>0</v>
          </cell>
          <cell r="AF43" t="str">
            <v>01.003</v>
          </cell>
          <cell r="AG43" t="str">
            <v>Chuyên viên</v>
          </cell>
          <cell r="AH43">
            <v>0</v>
          </cell>
          <cell r="AI43">
            <v>0</v>
          </cell>
          <cell r="AJ43" t="str">
            <v>TLQLSV</v>
          </cell>
          <cell r="AK43">
            <v>4</v>
          </cell>
          <cell r="AL43">
            <v>0</v>
          </cell>
          <cell r="AM43">
            <v>4.32</v>
          </cell>
          <cell r="AN43">
            <v>7</v>
          </cell>
          <cell r="AO43">
            <v>0</v>
          </cell>
          <cell r="AP43">
            <v>0</v>
          </cell>
          <cell r="AQ43">
            <v>0</v>
          </cell>
          <cell r="AR43">
            <v>0</v>
          </cell>
          <cell r="AS43">
            <v>4.32</v>
          </cell>
          <cell r="AT43">
            <v>20</v>
          </cell>
          <cell r="AU43">
            <v>0</v>
          </cell>
          <cell r="AV43">
            <v>0</v>
          </cell>
          <cell r="AW43">
            <v>0</v>
          </cell>
          <cell r="AX43" t="str">
            <v>Đại học</v>
          </cell>
          <cell r="AY43">
            <v>0</v>
          </cell>
          <cell r="AZ43">
            <v>0</v>
          </cell>
          <cell r="BA43" t="str">
            <v>Nuôi trồng thủy sản</v>
          </cell>
          <cell r="BB43">
            <v>0</v>
          </cell>
          <cell r="BC43" t="str">
            <v xml:space="preserve"> </v>
          </cell>
          <cell r="BD43">
            <v>0</v>
          </cell>
          <cell r="BE43">
            <v>0</v>
          </cell>
          <cell r="BF43">
            <v>0</v>
          </cell>
          <cell r="BG43">
            <v>0</v>
          </cell>
          <cell r="BH43">
            <v>0</v>
          </cell>
          <cell r="BI43">
            <v>0</v>
          </cell>
          <cell r="BJ43">
            <v>0</v>
          </cell>
          <cell r="BK43" t="str">
            <v>x</v>
          </cell>
          <cell r="BL43">
            <v>0</v>
          </cell>
          <cell r="BM43">
            <v>37903</v>
          </cell>
          <cell r="BN43">
            <v>38269</v>
          </cell>
          <cell r="BO43" t="str">
            <v>Danh hiệu Chiến  sỹ thi đua cấp cơ sở (2008 – 2009, 2010 – 2011)</v>
          </cell>
          <cell r="BP43">
            <v>0</v>
          </cell>
          <cell r="BQ43">
            <v>0</v>
          </cell>
          <cell r="BR43">
            <v>9.6666666666666661</v>
          </cell>
          <cell r="BS43" t="str">
            <v>BĐ đã phát</v>
          </cell>
          <cell r="BT43">
            <v>0</v>
          </cell>
          <cell r="BU43">
            <v>0</v>
          </cell>
          <cell r="BV43">
            <v>4</v>
          </cell>
          <cell r="BW43">
            <v>4</v>
          </cell>
          <cell r="BX43">
            <v>4</v>
          </cell>
          <cell r="BY43">
            <v>4</v>
          </cell>
          <cell r="BZ43">
            <v>4</v>
          </cell>
          <cell r="CA43">
            <v>4</v>
          </cell>
          <cell r="CB43">
            <v>4</v>
          </cell>
          <cell r="CC43">
            <v>4</v>
          </cell>
          <cell r="CD43">
            <v>4</v>
          </cell>
          <cell r="CE43">
            <v>4</v>
          </cell>
          <cell r="CF43">
            <v>4</v>
          </cell>
          <cell r="CG43">
            <v>4</v>
          </cell>
          <cell r="CH43">
            <v>4</v>
          </cell>
          <cell r="CI43">
            <v>4</v>
          </cell>
          <cell r="CJ43">
            <v>4</v>
          </cell>
          <cell r="CK43">
            <v>4</v>
          </cell>
          <cell r="CL43">
            <v>0</v>
          </cell>
        </row>
        <row r="44">
          <cell r="F44">
            <v>2484</v>
          </cell>
          <cell r="G44" t="str">
            <v>51010000860797</v>
          </cell>
          <cell r="H44" t="str">
            <v>Khoa Sư phạm Ngoại ngữ</v>
          </cell>
          <cell r="I44" t="str">
            <v>Biên - Phiên dịch</v>
          </cell>
          <cell r="J44" t="str">
            <v>Nam</v>
          </cell>
          <cell r="K44">
            <v>1990</v>
          </cell>
          <cell r="L44">
            <v>33050</v>
          </cell>
          <cell r="M44">
            <v>32</v>
          </cell>
          <cell r="N44" t="str">
            <v>Kinh</v>
          </cell>
          <cell r="O44">
            <v>0</v>
          </cell>
          <cell r="P44" t="str">
            <v>186920206</v>
          </cell>
          <cell r="Q44" t="str">
            <v>27/02/2015</v>
          </cell>
          <cell r="R44" t="str">
            <v>Tỉnh Nghệ An</v>
          </cell>
          <cell r="S44" t="str">
            <v>Xã Thanh Long, Huyện Thanh Chương, Tỉnh Nghệ An</v>
          </cell>
          <cell r="T44" t="str">
            <v>Thanh Long, Thanh Chương, nghệ An</v>
          </cell>
          <cell r="U44" t="str">
            <v>Xóm 1Xã Thanh Long, Huyện Thanh Chương, Tỉnh Nghệ An</v>
          </cell>
          <cell r="V44" t="str">
            <v>Xóm 1Xã Thanh Long, Huyện Thanh Chương, Tỉnh Nghệ An</v>
          </cell>
          <cell r="W44" t="str">
            <v>0963972968</v>
          </cell>
          <cell r="X44" t="str">
            <v>anhdd@vinhuni.edu.vn</v>
          </cell>
          <cell r="Y44">
            <v>42521</v>
          </cell>
          <cell r="Z44">
            <v>0</v>
          </cell>
          <cell r="AA44">
            <v>0</v>
          </cell>
          <cell r="AB44">
            <v>0</v>
          </cell>
          <cell r="AC44" t="str">
            <v>HĐDH</v>
          </cell>
          <cell r="AD44">
            <v>0</v>
          </cell>
          <cell r="AE44">
            <v>0</v>
          </cell>
          <cell r="AF44" t="str">
            <v>V.07.01.03</v>
          </cell>
          <cell r="AG44" t="str">
            <v>Giảng viên (hạng III)</v>
          </cell>
          <cell r="AH44">
            <v>0</v>
          </cell>
          <cell r="AI44">
            <v>0</v>
          </cell>
          <cell r="AJ44">
            <v>0</v>
          </cell>
          <cell r="AK44">
            <v>4</v>
          </cell>
          <cell r="AL44">
            <v>0</v>
          </cell>
          <cell r="AM44">
            <v>2.67</v>
          </cell>
          <cell r="AN44">
            <v>2</v>
          </cell>
          <cell r="AO44">
            <v>0</v>
          </cell>
          <cell r="AP44">
            <v>0</v>
          </cell>
          <cell r="AQ44">
            <v>0</v>
          </cell>
          <cell r="AR44">
            <v>0</v>
          </cell>
          <cell r="AS44">
            <v>2.67</v>
          </cell>
          <cell r="AT44">
            <v>40</v>
          </cell>
          <cell r="AU44">
            <v>0</v>
          </cell>
          <cell r="AV44">
            <v>0</v>
          </cell>
          <cell r="AW44">
            <v>0</v>
          </cell>
          <cell r="AX44" t="str">
            <v>Thạc sĩ</v>
          </cell>
          <cell r="AY44">
            <v>0</v>
          </cell>
          <cell r="AZ44">
            <v>0</v>
          </cell>
          <cell r="BA44" t="str">
            <v>Ngôn ngữ Anh</v>
          </cell>
          <cell r="BB44" t="str">
            <v>Tiếng Anh</v>
          </cell>
          <cell r="BC44">
            <v>0</v>
          </cell>
          <cell r="BD44">
            <v>0</v>
          </cell>
          <cell r="BE44" t="str">
            <v>GVSP</v>
          </cell>
          <cell r="BF44">
            <v>0</v>
          </cell>
          <cell r="BG44">
            <v>0</v>
          </cell>
          <cell r="BH44" t="str">
            <v>x</v>
          </cell>
          <cell r="BI44">
            <v>0</v>
          </cell>
          <cell r="BJ44">
            <v>0</v>
          </cell>
          <cell r="BK44">
            <v>0</v>
          </cell>
          <cell r="BL44">
            <v>0</v>
          </cell>
          <cell r="BM44">
            <v>0</v>
          </cell>
          <cell r="BN44">
            <v>0</v>
          </cell>
          <cell r="BO44">
            <v>0</v>
          </cell>
          <cell r="BP44">
            <v>0</v>
          </cell>
          <cell r="BQ44">
            <v>0</v>
          </cell>
          <cell r="BR44">
            <v>27.833333333333332</v>
          </cell>
          <cell r="BS44" t="str">
            <v>BĐ đã phát</v>
          </cell>
          <cell r="BT44">
            <v>0</v>
          </cell>
          <cell r="BU44">
            <v>0</v>
          </cell>
          <cell r="BV44">
            <v>4</v>
          </cell>
          <cell r="BW44">
            <v>4</v>
          </cell>
          <cell r="BX44">
            <v>4</v>
          </cell>
          <cell r="BY44">
            <v>4</v>
          </cell>
          <cell r="BZ44">
            <v>4</v>
          </cell>
          <cell r="CA44">
            <v>4</v>
          </cell>
          <cell r="CB44">
            <v>4</v>
          </cell>
          <cell r="CC44">
            <v>4</v>
          </cell>
          <cell r="CD44">
            <v>4</v>
          </cell>
          <cell r="CE44">
            <v>4</v>
          </cell>
          <cell r="CF44">
            <v>4</v>
          </cell>
          <cell r="CG44">
            <v>4</v>
          </cell>
          <cell r="CH44">
            <v>4</v>
          </cell>
          <cell r="CI44">
            <v>4</v>
          </cell>
          <cell r="CJ44">
            <v>4</v>
          </cell>
          <cell r="CK44">
            <v>4</v>
          </cell>
          <cell r="CL44">
            <v>0</v>
          </cell>
        </row>
        <row r="45">
          <cell r="F45">
            <v>2214</v>
          </cell>
          <cell r="G45" t="str">
            <v>51010000513985</v>
          </cell>
          <cell r="H45" t="str">
            <v>Khoa Sư phạm Ngoại ngữ</v>
          </cell>
          <cell r="I45" t="str">
            <v>Biên - Phiên dịch</v>
          </cell>
          <cell r="J45" t="str">
            <v>Nam</v>
          </cell>
          <cell r="K45">
            <v>1990</v>
          </cell>
          <cell r="L45">
            <v>33192</v>
          </cell>
          <cell r="M45">
            <v>32</v>
          </cell>
          <cell r="N45" t="str">
            <v>Kinh</v>
          </cell>
          <cell r="O45">
            <v>0</v>
          </cell>
          <cell r="P45" t="str">
            <v>183788297</v>
          </cell>
          <cell r="Q45">
            <v>41003</v>
          </cell>
          <cell r="R45" t="str">
            <v>Tỉnh Hà Tĩnh</v>
          </cell>
          <cell r="S45">
            <v>0</v>
          </cell>
          <cell r="T45">
            <v>0</v>
          </cell>
          <cell r="U45" t="str">
            <v>Thành phố Vinh, Tỉnh Nghệ An</v>
          </cell>
          <cell r="V45" t="str">
            <v>Thành phố Vinh, Tỉnh Nghệ An</v>
          </cell>
          <cell r="W45" t="str">
            <v>0949198388</v>
          </cell>
          <cell r="X45" t="str">
            <v>tanlm@vinhuni.edu.vn</v>
          </cell>
          <cell r="Y45">
            <v>0</v>
          </cell>
          <cell r="Z45">
            <v>42887</v>
          </cell>
          <cell r="AA45" t="str">
            <v>Trường Đại học Vinh</v>
          </cell>
          <cell r="AB45">
            <v>0</v>
          </cell>
          <cell r="AC45" t="str">
            <v>BC</v>
          </cell>
          <cell r="AD45">
            <v>0</v>
          </cell>
          <cell r="AE45">
            <v>0</v>
          </cell>
          <cell r="AF45" t="str">
            <v>V.07.01.03</v>
          </cell>
          <cell r="AG45" t="str">
            <v>Giảng viên (hạng III)</v>
          </cell>
          <cell r="AH45">
            <v>0</v>
          </cell>
          <cell r="AI45">
            <v>0</v>
          </cell>
          <cell r="AJ45">
            <v>0</v>
          </cell>
          <cell r="AK45">
            <v>4</v>
          </cell>
          <cell r="AL45">
            <v>0</v>
          </cell>
          <cell r="AM45">
            <v>3</v>
          </cell>
          <cell r="AN45">
            <v>3</v>
          </cell>
          <cell r="AO45">
            <v>0</v>
          </cell>
          <cell r="AP45">
            <v>0</v>
          </cell>
          <cell r="AQ45">
            <v>5</v>
          </cell>
          <cell r="AR45">
            <v>0.15</v>
          </cell>
          <cell r="AS45">
            <v>3.15</v>
          </cell>
          <cell r="AT45">
            <v>40</v>
          </cell>
          <cell r="AU45">
            <v>0</v>
          </cell>
          <cell r="AV45">
            <v>0</v>
          </cell>
          <cell r="AW45">
            <v>0</v>
          </cell>
          <cell r="AX45" t="str">
            <v>Thạc sĩ</v>
          </cell>
          <cell r="AY45">
            <v>0</v>
          </cell>
          <cell r="AZ45">
            <v>0</v>
          </cell>
          <cell r="BA45" t="str">
            <v>Tiếng Anh</v>
          </cell>
          <cell r="BB45" t="str">
            <v>Tiếng Anh</v>
          </cell>
          <cell r="BC45" t="str">
            <v xml:space="preserve"> </v>
          </cell>
          <cell r="BD45">
            <v>0</v>
          </cell>
          <cell r="BE45" t="str">
            <v>GVSP</v>
          </cell>
          <cell r="BF45" t="str">
            <v>C1</v>
          </cell>
          <cell r="BG45">
            <v>0</v>
          </cell>
          <cell r="BH45" t="str">
            <v>x</v>
          </cell>
          <cell r="BI45">
            <v>0</v>
          </cell>
          <cell r="BJ45">
            <v>0</v>
          </cell>
          <cell r="BK45">
            <v>0</v>
          </cell>
          <cell r="BL45">
            <v>0</v>
          </cell>
          <cell r="BM45">
            <v>0</v>
          </cell>
          <cell r="BN45">
            <v>0</v>
          </cell>
          <cell r="BO45">
            <v>0</v>
          </cell>
          <cell r="BP45">
            <v>0</v>
          </cell>
          <cell r="BQ45">
            <v>0</v>
          </cell>
          <cell r="BR45">
            <v>28.25</v>
          </cell>
          <cell r="BS45" t="str">
            <v>BĐ đã phát</v>
          </cell>
          <cell r="BT45" t="str">
            <v>Nghỉ không lương</v>
          </cell>
          <cell r="BU45">
            <v>0</v>
          </cell>
          <cell r="BV45">
            <v>4</v>
          </cell>
          <cell r="BW45">
            <v>4</v>
          </cell>
          <cell r="BX45">
            <v>4</v>
          </cell>
          <cell r="BY45">
            <v>4</v>
          </cell>
          <cell r="BZ45">
            <v>4</v>
          </cell>
          <cell r="CA45">
            <v>4</v>
          </cell>
          <cell r="CB45">
            <v>4</v>
          </cell>
          <cell r="CC45">
            <v>4</v>
          </cell>
          <cell r="CD45">
            <v>4</v>
          </cell>
          <cell r="CE45">
            <v>0</v>
          </cell>
          <cell r="CF45">
            <v>0</v>
          </cell>
          <cell r="CG45">
            <v>0</v>
          </cell>
          <cell r="CH45">
            <v>0</v>
          </cell>
          <cell r="CI45">
            <v>0</v>
          </cell>
          <cell r="CJ45">
            <v>0</v>
          </cell>
          <cell r="CK45">
            <v>0</v>
          </cell>
          <cell r="CL45" t="str">
            <v>Nghỉ không lương từ T6/21</v>
          </cell>
        </row>
        <row r="46">
          <cell r="F46">
            <v>1387</v>
          </cell>
          <cell r="G46" t="str">
            <v>51010000197893</v>
          </cell>
          <cell r="H46" t="str">
            <v>Khoa Sư phạm Ngoại ngữ</v>
          </cell>
          <cell r="I46" t="str">
            <v>Biên - Phiên dịch</v>
          </cell>
          <cell r="J46" t="str">
            <v>Nữ</v>
          </cell>
          <cell r="K46">
            <v>1975</v>
          </cell>
          <cell r="L46">
            <v>27398</v>
          </cell>
          <cell r="M46">
            <v>47</v>
          </cell>
          <cell r="N46" t="str">
            <v>Kinh</v>
          </cell>
          <cell r="O46">
            <v>0</v>
          </cell>
          <cell r="P46">
            <v>182000281</v>
          </cell>
          <cell r="Q46">
            <v>0</v>
          </cell>
          <cell r="R46">
            <v>0</v>
          </cell>
          <cell r="S46" t="str">
            <v>Hưng Nguyên, Nghệ An</v>
          </cell>
          <cell r="T46" t="str">
            <v>Bến Thủy, TP.Vinh, Nghệ An</v>
          </cell>
          <cell r="U46" t="str">
            <v>Khối 1, Phường Bến Thủy, Thành phố Vinh, Tỉnh Nghệ An</v>
          </cell>
          <cell r="V46" t="str">
            <v>Khối 1, Phường Bến Thủy, Thành phố Vinh, Tỉnh Nghệ An</v>
          </cell>
          <cell r="W46">
            <v>983594733</v>
          </cell>
          <cell r="X46">
            <v>0</v>
          </cell>
          <cell r="Y46">
            <v>35704</v>
          </cell>
          <cell r="Z46">
            <v>35704</v>
          </cell>
          <cell r="AA46" t="str">
            <v>Trường Đại học Sư phạm Vinh</v>
          </cell>
          <cell r="AB46">
            <v>0</v>
          </cell>
          <cell r="AC46" t="str">
            <v>BC</v>
          </cell>
          <cell r="AD46">
            <v>0</v>
          </cell>
          <cell r="AE46">
            <v>0</v>
          </cell>
          <cell r="AF46" t="str">
            <v>V.07.01.03</v>
          </cell>
          <cell r="AG46" t="str">
            <v>Giảng viên (hạng III)</v>
          </cell>
          <cell r="AH46">
            <v>0</v>
          </cell>
          <cell r="AI46">
            <v>0</v>
          </cell>
          <cell r="AJ46">
            <v>0</v>
          </cell>
          <cell r="AK46">
            <v>4</v>
          </cell>
          <cell r="AL46">
            <v>0</v>
          </cell>
          <cell r="AM46">
            <v>4.6500000000000004</v>
          </cell>
          <cell r="AN46">
            <v>8</v>
          </cell>
          <cell r="AO46">
            <v>0</v>
          </cell>
          <cell r="AP46">
            <v>0</v>
          </cell>
          <cell r="AQ46">
            <v>21</v>
          </cell>
          <cell r="AR46">
            <v>0.97650000000000003</v>
          </cell>
          <cell r="AS46">
            <v>5.6265000000000001</v>
          </cell>
          <cell r="AT46">
            <v>40</v>
          </cell>
          <cell r="AU46">
            <v>0</v>
          </cell>
          <cell r="AV46">
            <v>0</v>
          </cell>
          <cell r="AW46">
            <v>0</v>
          </cell>
          <cell r="AX46" t="str">
            <v>Thạc sĩ</v>
          </cell>
          <cell r="AY46">
            <v>0</v>
          </cell>
          <cell r="AZ46">
            <v>0</v>
          </cell>
          <cell r="BA46" t="str">
            <v>Tiếng Anh</v>
          </cell>
          <cell r="BB46" t="str">
            <v>Tiếng Anh</v>
          </cell>
          <cell r="BC46" t="str">
            <v xml:space="preserve"> </v>
          </cell>
          <cell r="BD46">
            <v>0</v>
          </cell>
          <cell r="BE46" t="str">
            <v>GVSP</v>
          </cell>
          <cell r="BF46">
            <v>0</v>
          </cell>
          <cell r="BG46">
            <v>0</v>
          </cell>
          <cell r="BH46" t="str">
            <v>x</v>
          </cell>
          <cell r="BI46">
            <v>2017</v>
          </cell>
          <cell r="BJ46">
            <v>0</v>
          </cell>
          <cell r="BK46">
            <v>0</v>
          </cell>
          <cell r="BL46">
            <v>0</v>
          </cell>
          <cell r="BM46">
            <v>39026</v>
          </cell>
          <cell r="BN46">
            <v>39391</v>
          </cell>
          <cell r="BO46">
            <v>0</v>
          </cell>
          <cell r="BP46">
            <v>0</v>
          </cell>
          <cell r="BQ46">
            <v>0</v>
          </cell>
          <cell r="BR46">
            <v>7.333333333333333</v>
          </cell>
          <cell r="BS46" t="str">
            <v>BĐ đã phát</v>
          </cell>
          <cell r="BT46">
            <v>0</v>
          </cell>
          <cell r="BU46">
            <v>0</v>
          </cell>
          <cell r="BV46">
            <v>4</v>
          </cell>
          <cell r="BW46">
            <v>4</v>
          </cell>
          <cell r="BX46">
            <v>4</v>
          </cell>
          <cell r="BY46">
            <v>4</v>
          </cell>
          <cell r="BZ46">
            <v>4</v>
          </cell>
          <cell r="CA46">
            <v>4</v>
          </cell>
          <cell r="CB46">
            <v>4</v>
          </cell>
          <cell r="CC46">
            <v>4</v>
          </cell>
          <cell r="CD46">
            <v>4</v>
          </cell>
          <cell r="CE46">
            <v>4</v>
          </cell>
          <cell r="CF46">
            <v>4</v>
          </cell>
          <cell r="CG46">
            <v>4</v>
          </cell>
          <cell r="CH46">
            <v>4</v>
          </cell>
          <cell r="CI46">
            <v>4</v>
          </cell>
          <cell r="CJ46">
            <v>4</v>
          </cell>
          <cell r="CK46">
            <v>4</v>
          </cell>
          <cell r="CL46">
            <v>0</v>
          </cell>
        </row>
        <row r="47">
          <cell r="F47">
            <v>1975</v>
          </cell>
          <cell r="G47" t="str">
            <v>51010000194557</v>
          </cell>
          <cell r="H47" t="str">
            <v>Khoa Sư phạm Ngoại ngữ</v>
          </cell>
          <cell r="I47" t="str">
            <v>Biên - Phiên dịch</v>
          </cell>
          <cell r="J47" t="str">
            <v>Nam</v>
          </cell>
          <cell r="K47">
            <v>1975</v>
          </cell>
          <cell r="L47">
            <v>27646</v>
          </cell>
          <cell r="M47">
            <v>47</v>
          </cell>
          <cell r="N47" t="str">
            <v>Kinh</v>
          </cell>
          <cell r="O47">
            <v>0</v>
          </cell>
          <cell r="P47">
            <v>187609570</v>
          </cell>
          <cell r="Q47">
            <v>0</v>
          </cell>
          <cell r="R47">
            <v>0</v>
          </cell>
          <cell r="S47" t="str">
            <v>Thanh Phong, Thanh Chương, Nghệ An</v>
          </cell>
          <cell r="T47" t="str">
            <v>Thanh Phong, Thanh Chương, Nghệ An</v>
          </cell>
          <cell r="U47" t="str">
            <v>Khối 12, phường Quán Bàu, Thành phố Vinh, Nghệ An</v>
          </cell>
          <cell r="V47" t="str">
            <v>Khối 12, phường Quán Bàu, Thành phố Vinh, Nghệ An</v>
          </cell>
          <cell r="W47">
            <v>0</v>
          </cell>
          <cell r="X47">
            <v>0</v>
          </cell>
          <cell r="Y47">
            <v>37347</v>
          </cell>
          <cell r="Z47" t="str">
            <v xml:space="preserve">  -   -</v>
          </cell>
          <cell r="AA47" t="str">
            <v>Trường Đại học Vinh</v>
          </cell>
          <cell r="AB47">
            <v>0</v>
          </cell>
          <cell r="AC47" t="str">
            <v>BC</v>
          </cell>
          <cell r="AD47">
            <v>0</v>
          </cell>
          <cell r="AE47">
            <v>0</v>
          </cell>
          <cell r="AF47" t="str">
            <v>V.07.01.02</v>
          </cell>
          <cell r="AG47" t="str">
            <v>Giảng viên chính (hạng II)</v>
          </cell>
          <cell r="AH47">
            <v>0</v>
          </cell>
          <cell r="AI47" t="str">
            <v>Trưởng bộ môn</v>
          </cell>
          <cell r="AJ47">
            <v>0</v>
          </cell>
          <cell r="AK47">
            <v>5.5</v>
          </cell>
          <cell r="AL47">
            <v>0.4</v>
          </cell>
          <cell r="AM47">
            <v>4.4000000000000004</v>
          </cell>
          <cell r="AN47">
            <v>1</v>
          </cell>
          <cell r="AO47">
            <v>0</v>
          </cell>
          <cell r="AP47">
            <v>0</v>
          </cell>
          <cell r="AQ47">
            <v>17</v>
          </cell>
          <cell r="AR47">
            <v>0.81600000000000006</v>
          </cell>
          <cell r="AS47">
            <v>5.6160000000000005</v>
          </cell>
          <cell r="AT47">
            <v>40</v>
          </cell>
          <cell r="AU47">
            <v>0</v>
          </cell>
          <cell r="AV47">
            <v>0</v>
          </cell>
          <cell r="AW47">
            <v>0</v>
          </cell>
          <cell r="AX47" t="str">
            <v>Tiến sĩ</v>
          </cell>
          <cell r="AY47">
            <v>0</v>
          </cell>
          <cell r="AZ47">
            <v>0</v>
          </cell>
          <cell r="BA47" t="str">
            <v>Tiếng Pháp/ Tiếng Anh</v>
          </cell>
          <cell r="BB47" t="str">
            <v>Tiếng Pháp</v>
          </cell>
          <cell r="BC47" t="str">
            <v>Ngôn ngữ, văn học &amp; nghệ thuật/Văn học so sánh</v>
          </cell>
          <cell r="BD47">
            <v>0</v>
          </cell>
          <cell r="BE47" t="str">
            <v>GVSP</v>
          </cell>
          <cell r="BF47">
            <v>0</v>
          </cell>
          <cell r="BG47">
            <v>0</v>
          </cell>
          <cell r="BH47" t="str">
            <v>x</v>
          </cell>
          <cell r="BI47">
            <v>2019</v>
          </cell>
          <cell r="BJ47">
            <v>0</v>
          </cell>
          <cell r="BK47">
            <v>0</v>
          </cell>
          <cell r="BL47">
            <v>0</v>
          </cell>
          <cell r="BM47">
            <v>38995</v>
          </cell>
          <cell r="BN47">
            <v>39360</v>
          </cell>
          <cell r="BO47">
            <v>0</v>
          </cell>
          <cell r="BP47">
            <v>0</v>
          </cell>
          <cell r="BQ47">
            <v>0</v>
          </cell>
          <cell r="BR47">
            <v>13</v>
          </cell>
          <cell r="BS47" t="str">
            <v>BĐ đã phát</v>
          </cell>
          <cell r="BT47">
            <v>0</v>
          </cell>
          <cell r="BU47">
            <v>0</v>
          </cell>
          <cell r="BV47">
            <v>5.5</v>
          </cell>
          <cell r="BW47">
            <v>5.5</v>
          </cell>
          <cell r="BX47">
            <v>5.5</v>
          </cell>
          <cell r="BY47">
            <v>5.5</v>
          </cell>
          <cell r="BZ47">
            <v>5.5</v>
          </cell>
          <cell r="CA47">
            <v>5.5</v>
          </cell>
          <cell r="CB47">
            <v>5.5</v>
          </cell>
          <cell r="CC47">
            <v>5.5</v>
          </cell>
          <cell r="CD47">
            <v>5.5</v>
          </cell>
          <cell r="CE47">
            <v>5.5</v>
          </cell>
          <cell r="CF47">
            <v>5.5</v>
          </cell>
          <cell r="CG47">
            <v>5.5</v>
          </cell>
          <cell r="CH47">
            <v>5.5</v>
          </cell>
          <cell r="CI47">
            <v>5.5</v>
          </cell>
          <cell r="CJ47">
            <v>5.5</v>
          </cell>
          <cell r="CK47">
            <v>5.5</v>
          </cell>
          <cell r="CL47">
            <v>0</v>
          </cell>
        </row>
        <row r="48">
          <cell r="F48">
            <v>1388</v>
          </cell>
          <cell r="G48" t="str">
            <v>51010000517598</v>
          </cell>
          <cell r="H48" t="str">
            <v>Khoa Sư phạm Ngoại ngữ</v>
          </cell>
          <cell r="I48" t="str">
            <v>Biên - Phiên dịch</v>
          </cell>
          <cell r="J48" t="str">
            <v>Nam</v>
          </cell>
          <cell r="K48">
            <v>1979</v>
          </cell>
          <cell r="L48">
            <v>29112</v>
          </cell>
          <cell r="M48">
            <v>43</v>
          </cell>
          <cell r="N48" t="str">
            <v>Kinh</v>
          </cell>
          <cell r="O48">
            <v>0</v>
          </cell>
          <cell r="P48">
            <v>171873037</v>
          </cell>
          <cell r="Q48">
            <v>0</v>
          </cell>
          <cell r="R48">
            <v>0</v>
          </cell>
          <cell r="S48">
            <v>0</v>
          </cell>
          <cell r="T48" t="str">
            <v>Sầm Sơn, Thanh Hóa</v>
          </cell>
          <cell r="U48">
            <v>0</v>
          </cell>
          <cell r="V48">
            <v>0</v>
          </cell>
          <cell r="W48" t="str">
            <v>0943430888</v>
          </cell>
          <cell r="X48" t="str">
            <v>quyetnh@vinhuni.edu.vn</v>
          </cell>
          <cell r="Y48">
            <v>38245</v>
          </cell>
          <cell r="Z48">
            <v>38924</v>
          </cell>
          <cell r="AA48" t="str">
            <v>Trường Đại học Vinh</v>
          </cell>
          <cell r="AB48">
            <v>0</v>
          </cell>
          <cell r="AC48" t="str">
            <v>BC</v>
          </cell>
          <cell r="AD48">
            <v>0</v>
          </cell>
          <cell r="AE48">
            <v>0</v>
          </cell>
          <cell r="AF48" t="str">
            <v>V.07.01.02</v>
          </cell>
          <cell r="AG48" t="str">
            <v>Giảng viên chính (hạng II)</v>
          </cell>
          <cell r="AH48" t="str">
            <v>Phó trưởng khoa</v>
          </cell>
          <cell r="AI48" t="str">
            <v>Trưởng bộ môn</v>
          </cell>
          <cell r="AJ48" t="str">
            <v>Bí thư CBCB + Phó Bí thư Đảng bộ BP</v>
          </cell>
          <cell r="AK48">
            <v>6</v>
          </cell>
          <cell r="AL48">
            <v>0.5</v>
          </cell>
          <cell r="AM48">
            <v>4.4000000000000004</v>
          </cell>
          <cell r="AN48">
            <v>1</v>
          </cell>
          <cell r="AO48">
            <v>0</v>
          </cell>
          <cell r="AP48">
            <v>0</v>
          </cell>
          <cell r="AQ48">
            <v>9</v>
          </cell>
          <cell r="AR48">
            <v>0.441</v>
          </cell>
          <cell r="AS48">
            <v>5.3410000000000002</v>
          </cell>
          <cell r="AT48">
            <v>40</v>
          </cell>
          <cell r="AU48">
            <v>0</v>
          </cell>
          <cell r="AV48">
            <v>0.2</v>
          </cell>
          <cell r="AW48">
            <v>0</v>
          </cell>
          <cell r="AX48" t="str">
            <v>Tiến sĩ</v>
          </cell>
          <cell r="AY48">
            <v>0</v>
          </cell>
          <cell r="AZ48">
            <v>0</v>
          </cell>
          <cell r="BA48" t="str">
            <v>Tiếng Anh</v>
          </cell>
          <cell r="BB48" t="str">
            <v>Tiếng Anh</v>
          </cell>
          <cell r="BC48" t="str">
            <v>Quan hệ quốc tế</v>
          </cell>
          <cell r="BD48">
            <v>0</v>
          </cell>
          <cell r="BE48" t="str">
            <v>GVSP chủ chốt</v>
          </cell>
          <cell r="BF48">
            <v>0</v>
          </cell>
          <cell r="BG48">
            <v>0</v>
          </cell>
          <cell r="BH48" t="str">
            <v>x</v>
          </cell>
          <cell r="BI48">
            <v>2019</v>
          </cell>
          <cell r="BJ48">
            <v>0</v>
          </cell>
          <cell r="BK48" t="str">
            <v>Đợt 1 năm 2014</v>
          </cell>
          <cell r="BL48" t="str">
            <v>Cao cấp</v>
          </cell>
          <cell r="BM48">
            <v>0</v>
          </cell>
          <cell r="BN48">
            <v>0</v>
          </cell>
          <cell r="BO48">
            <v>0</v>
          </cell>
          <cell r="BP48">
            <v>0</v>
          </cell>
          <cell r="BQ48">
            <v>0</v>
          </cell>
          <cell r="BR48">
            <v>17.083333333333332</v>
          </cell>
          <cell r="BS48" t="str">
            <v>BĐ đã phát</v>
          </cell>
          <cell r="BT48">
            <v>0</v>
          </cell>
          <cell r="BU48">
            <v>0</v>
          </cell>
          <cell r="BV48">
            <v>6.1</v>
          </cell>
          <cell r="BW48">
            <v>6.1</v>
          </cell>
          <cell r="BX48">
            <v>6.1</v>
          </cell>
          <cell r="BY48">
            <v>6.1</v>
          </cell>
          <cell r="BZ48">
            <v>6.1</v>
          </cell>
          <cell r="CA48">
            <v>6.1</v>
          </cell>
          <cell r="CB48">
            <v>6.1</v>
          </cell>
          <cell r="CC48">
            <v>6.1</v>
          </cell>
          <cell r="CD48">
            <v>6.1</v>
          </cell>
          <cell r="CE48">
            <v>6.1</v>
          </cell>
          <cell r="CF48">
            <v>6.1</v>
          </cell>
          <cell r="CG48">
            <v>6.1</v>
          </cell>
          <cell r="CH48">
            <v>6.2</v>
          </cell>
          <cell r="CI48">
            <v>6.2</v>
          </cell>
          <cell r="CJ48">
            <v>6.2</v>
          </cell>
          <cell r="CK48">
            <v>6.2</v>
          </cell>
          <cell r="CL48">
            <v>0</v>
          </cell>
        </row>
        <row r="49">
          <cell r="F49">
            <v>1406</v>
          </cell>
          <cell r="G49" t="str">
            <v>51010000195338</v>
          </cell>
          <cell r="H49" t="str">
            <v>Khoa Sư phạm Ngoại ngữ</v>
          </cell>
          <cell r="I49" t="str">
            <v>Biên - Phiên dịch</v>
          </cell>
          <cell r="J49" t="str">
            <v>Nữ</v>
          </cell>
          <cell r="K49">
            <v>1972</v>
          </cell>
          <cell r="L49">
            <v>26616</v>
          </cell>
          <cell r="M49">
            <v>50</v>
          </cell>
          <cell r="N49" t="str">
            <v>Kinh</v>
          </cell>
          <cell r="O49">
            <v>0</v>
          </cell>
          <cell r="P49">
            <v>182456288</v>
          </cell>
          <cell r="Q49">
            <v>0</v>
          </cell>
          <cell r="R49">
            <v>0</v>
          </cell>
          <cell r="S49" t="str">
            <v>Lao Cai, H. Liên Sơn</v>
          </cell>
          <cell r="T49" t="str">
            <v>Diễn Hạnh, Diễn Châu, Nghệ An</v>
          </cell>
          <cell r="U49" t="str">
            <v>Số nhà 27, ngõ 8, Đường Trần Quang Diệu, Thành phố Vinh, Tỉnh Nghệ An</v>
          </cell>
          <cell r="V49" t="str">
            <v>Số nhà 27, ngõ 8, Đường Trần Quang Diệu, Thành phố Vinh, Tỉnh Nghệ An</v>
          </cell>
          <cell r="W49" t="str">
            <v>0989095359</v>
          </cell>
          <cell r="X49" t="str">
            <v>lanphuongvinhu@yahoo.com</v>
          </cell>
          <cell r="Y49">
            <v>34943</v>
          </cell>
          <cell r="Z49">
            <v>34943</v>
          </cell>
          <cell r="AA49" t="str">
            <v>Trường Đại học Sư phạm Vinh</v>
          </cell>
          <cell r="AB49">
            <v>0</v>
          </cell>
          <cell r="AC49" t="str">
            <v>BC</v>
          </cell>
          <cell r="AD49">
            <v>0</v>
          </cell>
          <cell r="AE49">
            <v>0</v>
          </cell>
          <cell r="AF49" t="str">
            <v>V.07.01.02</v>
          </cell>
          <cell r="AG49" t="str">
            <v>Giảng viên chính (hạng II)</v>
          </cell>
          <cell r="AH49">
            <v>0</v>
          </cell>
          <cell r="AI49">
            <v>0</v>
          </cell>
          <cell r="AJ49">
            <v>0</v>
          </cell>
          <cell r="AK49">
            <v>5</v>
          </cell>
          <cell r="AL49">
            <v>0</v>
          </cell>
          <cell r="AM49">
            <v>5.42</v>
          </cell>
          <cell r="AN49">
            <v>4</v>
          </cell>
          <cell r="AO49">
            <v>0</v>
          </cell>
          <cell r="AP49">
            <v>0</v>
          </cell>
          <cell r="AQ49">
            <v>23</v>
          </cell>
          <cell r="AR49">
            <v>1.2465999999999999</v>
          </cell>
          <cell r="AS49">
            <v>6.6665999999999999</v>
          </cell>
          <cell r="AT49">
            <v>40</v>
          </cell>
          <cell r="AU49">
            <v>0</v>
          </cell>
          <cell r="AV49">
            <v>0</v>
          </cell>
          <cell r="AW49">
            <v>0</v>
          </cell>
          <cell r="AX49" t="str">
            <v>Thạc sĩ</v>
          </cell>
          <cell r="AY49">
            <v>0</v>
          </cell>
          <cell r="AZ49">
            <v>0</v>
          </cell>
          <cell r="BA49" t="str">
            <v>Tiếng Anh</v>
          </cell>
          <cell r="BB49" t="str">
            <v>Tiếng Anh</v>
          </cell>
          <cell r="BC49" t="str">
            <v xml:space="preserve"> </v>
          </cell>
          <cell r="BD49">
            <v>0</v>
          </cell>
          <cell r="BE49" t="str">
            <v>GVSP</v>
          </cell>
          <cell r="BF49">
            <v>0</v>
          </cell>
          <cell r="BG49">
            <v>0</v>
          </cell>
          <cell r="BH49" t="str">
            <v>x</v>
          </cell>
          <cell r="BI49">
            <v>2019</v>
          </cell>
          <cell r="BJ49">
            <v>0</v>
          </cell>
          <cell r="BK49">
            <v>0</v>
          </cell>
          <cell r="BL49">
            <v>0</v>
          </cell>
          <cell r="BM49" t="str">
            <v>21/6/2001</v>
          </cell>
          <cell r="BN49">
            <v>37428</v>
          </cell>
          <cell r="BO49">
            <v>0</v>
          </cell>
          <cell r="BP49">
            <v>0</v>
          </cell>
          <cell r="BQ49">
            <v>0</v>
          </cell>
          <cell r="BR49">
            <v>5.166666666666667</v>
          </cell>
          <cell r="BS49" t="str">
            <v>BĐ đã phát</v>
          </cell>
          <cell r="BT49">
            <v>0</v>
          </cell>
          <cell r="BU49">
            <v>0</v>
          </cell>
          <cell r="BV49">
            <v>5</v>
          </cell>
          <cell r="BW49">
            <v>5</v>
          </cell>
          <cell r="BX49">
            <v>5</v>
          </cell>
          <cell r="BY49">
            <v>5</v>
          </cell>
          <cell r="BZ49">
            <v>5</v>
          </cell>
          <cell r="CA49">
            <v>5</v>
          </cell>
          <cell r="CB49">
            <v>5</v>
          </cell>
          <cell r="CC49">
            <v>5</v>
          </cell>
          <cell r="CD49">
            <v>5</v>
          </cell>
          <cell r="CE49">
            <v>5</v>
          </cell>
          <cell r="CF49">
            <v>5</v>
          </cell>
          <cell r="CG49">
            <v>5</v>
          </cell>
          <cell r="CH49">
            <v>5</v>
          </cell>
          <cell r="CI49">
            <v>5</v>
          </cell>
          <cell r="CJ49">
            <v>5</v>
          </cell>
          <cell r="CK49">
            <v>5</v>
          </cell>
          <cell r="CL49">
            <v>0</v>
          </cell>
        </row>
        <row r="50">
          <cell r="F50">
            <v>1389</v>
          </cell>
          <cell r="G50" t="str">
            <v>51010000197626</v>
          </cell>
          <cell r="H50" t="str">
            <v>Khoa Sư phạm Ngoại ngữ</v>
          </cell>
          <cell r="I50" t="str">
            <v>Biên - Phiên dịch</v>
          </cell>
          <cell r="J50" t="str">
            <v>Nữ</v>
          </cell>
          <cell r="K50">
            <v>1980</v>
          </cell>
          <cell r="L50">
            <v>29325</v>
          </cell>
          <cell r="M50">
            <v>42</v>
          </cell>
          <cell r="N50" t="str">
            <v>Kinh</v>
          </cell>
          <cell r="O50">
            <v>0</v>
          </cell>
          <cell r="P50">
            <v>182291199</v>
          </cell>
          <cell r="Q50">
            <v>0</v>
          </cell>
          <cell r="R50">
            <v>0</v>
          </cell>
          <cell r="S50" t="str">
            <v>Thành phố Vinh, Tỉnh Nghệ An</v>
          </cell>
          <cell r="T50" t="str">
            <v>Quỳnh Đôi, Quỳnh Lưu, Nghệ An</v>
          </cell>
          <cell r="U50" t="str">
            <v>Khối 9, phường Đội Cung, Thành phố Vinh, Tỉnh Nghệ An</v>
          </cell>
          <cell r="V50" t="str">
            <v>Khối 9, phường Đội Cung, Thành phố Vinh, Tỉnh Nghệ An</v>
          </cell>
          <cell r="W50" t="str">
            <v>0947941777</v>
          </cell>
          <cell r="X50" t="str">
            <v>tuyethongdhv@gmail.com</v>
          </cell>
          <cell r="Y50">
            <v>37544</v>
          </cell>
          <cell r="Z50" t="str">
            <v xml:space="preserve">  -   -</v>
          </cell>
          <cell r="AA50" t="str">
            <v>Trường Đại học Vinh</v>
          </cell>
          <cell r="AB50">
            <v>0</v>
          </cell>
          <cell r="AC50" t="str">
            <v>BC</v>
          </cell>
          <cell r="AD50">
            <v>0</v>
          </cell>
          <cell r="AE50">
            <v>0</v>
          </cell>
          <cell r="AF50" t="str">
            <v>V.07.01.03</v>
          </cell>
          <cell r="AG50" t="str">
            <v>Giảng viên (hạng III)</v>
          </cell>
          <cell r="AH50">
            <v>0</v>
          </cell>
          <cell r="AI50">
            <v>0</v>
          </cell>
          <cell r="AJ50">
            <v>0</v>
          </cell>
          <cell r="AK50">
            <v>4</v>
          </cell>
          <cell r="AL50">
            <v>0</v>
          </cell>
          <cell r="AM50">
            <v>3.99</v>
          </cell>
          <cell r="AN50">
            <v>6</v>
          </cell>
          <cell r="AO50">
            <v>0</v>
          </cell>
          <cell r="AP50">
            <v>0</v>
          </cell>
          <cell r="AQ50">
            <v>17</v>
          </cell>
          <cell r="AR50">
            <v>0.67830000000000001</v>
          </cell>
          <cell r="AS50">
            <v>4.6683000000000003</v>
          </cell>
          <cell r="AT50">
            <v>40</v>
          </cell>
          <cell r="AU50">
            <v>0</v>
          </cell>
          <cell r="AV50">
            <v>0</v>
          </cell>
          <cell r="AW50">
            <v>0</v>
          </cell>
          <cell r="AX50" t="str">
            <v>Thạc sĩ</v>
          </cell>
          <cell r="AY50">
            <v>0</v>
          </cell>
          <cell r="AZ50">
            <v>0</v>
          </cell>
          <cell r="BA50" t="str">
            <v>Tiếng Anh</v>
          </cell>
          <cell r="BB50" t="str">
            <v>Tiếng Anh</v>
          </cell>
          <cell r="BC50" t="str">
            <v xml:space="preserve"> </v>
          </cell>
          <cell r="BD50">
            <v>0</v>
          </cell>
          <cell r="BE50" t="str">
            <v>GVSP</v>
          </cell>
          <cell r="BF50">
            <v>0</v>
          </cell>
          <cell r="BG50">
            <v>0</v>
          </cell>
          <cell r="BH50" t="str">
            <v>x</v>
          </cell>
          <cell r="BI50">
            <v>0</v>
          </cell>
          <cell r="BJ50">
            <v>0</v>
          </cell>
          <cell r="BK50">
            <v>0</v>
          </cell>
          <cell r="BL50">
            <v>0</v>
          </cell>
          <cell r="BM50">
            <v>0</v>
          </cell>
          <cell r="BN50">
            <v>0</v>
          </cell>
          <cell r="BO50">
            <v>0</v>
          </cell>
          <cell r="BP50">
            <v>0</v>
          </cell>
          <cell r="BQ50">
            <v>0</v>
          </cell>
          <cell r="BR50">
            <v>12.666666666666666</v>
          </cell>
          <cell r="BS50" t="str">
            <v>BĐ đã phát</v>
          </cell>
          <cell r="BT50">
            <v>0</v>
          </cell>
          <cell r="BU50">
            <v>0</v>
          </cell>
          <cell r="BV50">
            <v>4</v>
          </cell>
          <cell r="BW50">
            <v>4</v>
          </cell>
          <cell r="BX50">
            <v>4</v>
          </cell>
          <cell r="BY50">
            <v>4</v>
          </cell>
          <cell r="BZ50">
            <v>4</v>
          </cell>
          <cell r="CA50">
            <v>4</v>
          </cell>
          <cell r="CB50">
            <v>4</v>
          </cell>
          <cell r="CC50">
            <v>4</v>
          </cell>
          <cell r="CD50">
            <v>4</v>
          </cell>
          <cell r="CE50">
            <v>4</v>
          </cell>
          <cell r="CF50">
            <v>4</v>
          </cell>
          <cell r="CG50">
            <v>4</v>
          </cell>
          <cell r="CH50">
            <v>4</v>
          </cell>
          <cell r="CI50">
            <v>4</v>
          </cell>
          <cell r="CJ50">
            <v>4</v>
          </cell>
          <cell r="CK50">
            <v>4</v>
          </cell>
          <cell r="CL50">
            <v>0</v>
          </cell>
        </row>
        <row r="51">
          <cell r="F51">
            <v>2074</v>
          </cell>
          <cell r="G51" t="str">
            <v>51010000453638</v>
          </cell>
          <cell r="H51" t="str">
            <v>Khoa Sư phạm Ngoại ngữ</v>
          </cell>
          <cell r="I51" t="str">
            <v>Biên - Phiên dịch</v>
          </cell>
          <cell r="J51" t="str">
            <v>Nữ</v>
          </cell>
          <cell r="K51">
            <v>1984</v>
          </cell>
          <cell r="L51">
            <v>30838</v>
          </cell>
          <cell r="M51">
            <v>38</v>
          </cell>
          <cell r="N51" t="str">
            <v>Kinh</v>
          </cell>
          <cell r="O51">
            <v>0</v>
          </cell>
          <cell r="P51">
            <v>0</v>
          </cell>
          <cell r="Q51">
            <v>0</v>
          </cell>
          <cell r="R51">
            <v>0</v>
          </cell>
          <cell r="S51">
            <v>0</v>
          </cell>
          <cell r="T51">
            <v>0</v>
          </cell>
          <cell r="U51" t="str">
            <v>Thành phố Vinh, Tỉnh Nghệ An</v>
          </cell>
          <cell r="V51" t="str">
            <v>Thành phố Vinh, Tỉnh Nghệ An</v>
          </cell>
          <cell r="W51">
            <v>0</v>
          </cell>
          <cell r="X51" t="str">
            <v>Thanhtu784@gmail.com</v>
          </cell>
          <cell r="Y51">
            <v>41422</v>
          </cell>
          <cell r="Z51">
            <v>0</v>
          </cell>
          <cell r="AA51">
            <v>0</v>
          </cell>
          <cell r="AB51">
            <v>0</v>
          </cell>
          <cell r="AC51" t="str">
            <v>BC</v>
          </cell>
          <cell r="AD51">
            <v>0</v>
          </cell>
          <cell r="AE51">
            <v>0</v>
          </cell>
          <cell r="AF51" t="str">
            <v>V.07.01.03</v>
          </cell>
          <cell r="AG51" t="str">
            <v>Giảng viên (hạng III)</v>
          </cell>
          <cell r="AH51">
            <v>0</v>
          </cell>
          <cell r="AI51">
            <v>0</v>
          </cell>
          <cell r="AJ51">
            <v>0</v>
          </cell>
          <cell r="AK51">
            <v>4</v>
          </cell>
          <cell r="AL51">
            <v>0</v>
          </cell>
          <cell r="AM51">
            <v>3.66</v>
          </cell>
          <cell r="AN51">
            <v>5</v>
          </cell>
          <cell r="AO51">
            <v>0</v>
          </cell>
          <cell r="AP51">
            <v>0</v>
          </cell>
          <cell r="AQ51">
            <v>0</v>
          </cell>
          <cell r="AR51">
            <v>0</v>
          </cell>
          <cell r="AS51">
            <v>3.66</v>
          </cell>
          <cell r="AT51">
            <v>0</v>
          </cell>
          <cell r="AU51">
            <v>0</v>
          </cell>
          <cell r="AV51">
            <v>0</v>
          </cell>
          <cell r="AW51">
            <v>0</v>
          </cell>
          <cell r="AX51" t="str">
            <v>Thạc sĩ</v>
          </cell>
          <cell r="AY51">
            <v>0</v>
          </cell>
          <cell r="AZ51">
            <v>0</v>
          </cell>
          <cell r="BA51" t="str">
            <v>Tiếng Anh</v>
          </cell>
          <cell r="BB51" t="str">
            <v>Tiếng Anh</v>
          </cell>
          <cell r="BC51" t="str">
            <v xml:space="preserve"> </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16.75</v>
          </cell>
          <cell r="BS51" t="str">
            <v>BĐ phát không thành công</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t="str">
            <v>Đi học NN</v>
          </cell>
        </row>
        <row r="52">
          <cell r="F52">
            <v>1398</v>
          </cell>
          <cell r="G52" t="str">
            <v>51010000198221</v>
          </cell>
          <cell r="H52" t="str">
            <v>Khoa Sư phạm Ngoại ngữ</v>
          </cell>
          <cell r="I52" t="str">
            <v>Kỹ năng tiếng Anh</v>
          </cell>
          <cell r="J52" t="str">
            <v>Nữ</v>
          </cell>
          <cell r="K52">
            <v>1971</v>
          </cell>
          <cell r="L52">
            <v>25961</v>
          </cell>
          <cell r="M52">
            <v>51</v>
          </cell>
          <cell r="N52" t="str">
            <v>Kinh</v>
          </cell>
          <cell r="O52">
            <v>0</v>
          </cell>
          <cell r="P52">
            <v>181628696</v>
          </cell>
          <cell r="Q52">
            <v>0</v>
          </cell>
          <cell r="R52">
            <v>0</v>
          </cell>
          <cell r="S52" t="str">
            <v>Quảng Ninh</v>
          </cell>
          <cell r="T52" t="str">
            <v>Tp. Vinh, Nghệ An</v>
          </cell>
          <cell r="U52" t="str">
            <v>SN15, Huỳnh Thúc Kháng, Khối 12, Phường Bến Thủy, Thành phố Vinh, Tỉnh Nghệ An</v>
          </cell>
          <cell r="V52" t="str">
            <v>SN15, Huỳnh Thúc Kháng, Khối 12, Phường Bến Thủy, Thành phố Vinh, Tỉnh Nghệ An</v>
          </cell>
          <cell r="W52" t="str">
            <v>0915235496</v>
          </cell>
          <cell r="X52" t="str">
            <v>caophuongdhv@gmail.com</v>
          </cell>
          <cell r="Y52">
            <v>34213</v>
          </cell>
          <cell r="Z52">
            <v>34213</v>
          </cell>
          <cell r="AA52" t="str">
            <v>Trường Đại học Sư phạm Vinh</v>
          </cell>
          <cell r="AB52">
            <v>0</v>
          </cell>
          <cell r="AC52" t="str">
            <v>BC</v>
          </cell>
          <cell r="AD52">
            <v>0</v>
          </cell>
          <cell r="AE52">
            <v>0</v>
          </cell>
          <cell r="AF52" t="str">
            <v>V.07.01.02</v>
          </cell>
          <cell r="AG52" t="str">
            <v>Giảng viên chính (hạng II)</v>
          </cell>
          <cell r="AH52">
            <v>0</v>
          </cell>
          <cell r="AI52">
            <v>0</v>
          </cell>
          <cell r="AJ52">
            <v>0</v>
          </cell>
          <cell r="AK52">
            <v>5</v>
          </cell>
          <cell r="AL52">
            <v>0</v>
          </cell>
          <cell r="AM52">
            <v>5.76</v>
          </cell>
          <cell r="AN52">
            <v>5</v>
          </cell>
          <cell r="AO52">
            <v>0</v>
          </cell>
          <cell r="AP52">
            <v>0</v>
          </cell>
          <cell r="AQ52">
            <v>23</v>
          </cell>
          <cell r="AR52">
            <v>1.3248</v>
          </cell>
          <cell r="AS52">
            <v>7.0847999999999995</v>
          </cell>
          <cell r="AT52">
            <v>40</v>
          </cell>
          <cell r="AU52">
            <v>0</v>
          </cell>
          <cell r="AV52">
            <v>0</v>
          </cell>
          <cell r="AW52">
            <v>0</v>
          </cell>
          <cell r="AX52" t="str">
            <v>Thạc sĩ</v>
          </cell>
          <cell r="AY52">
            <v>0</v>
          </cell>
          <cell r="AZ52">
            <v>0</v>
          </cell>
          <cell r="BA52" t="str">
            <v>Tiếng Anh</v>
          </cell>
          <cell r="BB52" t="str">
            <v>KHXH&amp;NV/Tiếng Anh</v>
          </cell>
          <cell r="BC52" t="str">
            <v xml:space="preserve"> </v>
          </cell>
          <cell r="BD52">
            <v>0</v>
          </cell>
          <cell r="BE52" t="str">
            <v>GVSP</v>
          </cell>
          <cell r="BF52">
            <v>0</v>
          </cell>
          <cell r="BG52">
            <v>0</v>
          </cell>
          <cell r="BH52" t="str">
            <v>x</v>
          </cell>
          <cell r="BI52">
            <v>2019</v>
          </cell>
          <cell r="BJ52">
            <v>0</v>
          </cell>
          <cell r="BK52">
            <v>0</v>
          </cell>
          <cell r="BL52">
            <v>0</v>
          </cell>
          <cell r="BM52" t="str">
            <v>20/6/2000</v>
          </cell>
          <cell r="BN52">
            <v>37062</v>
          </cell>
          <cell r="BO52">
            <v>0</v>
          </cell>
          <cell r="BP52">
            <v>0</v>
          </cell>
          <cell r="BQ52">
            <v>0</v>
          </cell>
          <cell r="BR52">
            <v>3.4166666666666665</v>
          </cell>
          <cell r="BS52" t="str">
            <v>BĐ đã phát</v>
          </cell>
          <cell r="BT52">
            <v>0</v>
          </cell>
          <cell r="BU52">
            <v>0</v>
          </cell>
          <cell r="BV52">
            <v>5</v>
          </cell>
          <cell r="BW52">
            <v>5</v>
          </cell>
          <cell r="BX52">
            <v>5</v>
          </cell>
          <cell r="BY52">
            <v>5</v>
          </cell>
          <cell r="BZ52">
            <v>5</v>
          </cell>
          <cell r="CA52">
            <v>5</v>
          </cell>
          <cell r="CB52">
            <v>5</v>
          </cell>
          <cell r="CC52">
            <v>5</v>
          </cell>
          <cell r="CD52">
            <v>5</v>
          </cell>
          <cell r="CE52">
            <v>5</v>
          </cell>
          <cell r="CF52">
            <v>5</v>
          </cell>
          <cell r="CG52">
            <v>5</v>
          </cell>
          <cell r="CH52">
            <v>5</v>
          </cell>
          <cell r="CI52">
            <v>5</v>
          </cell>
          <cell r="CJ52">
            <v>5</v>
          </cell>
          <cell r="CK52">
            <v>5</v>
          </cell>
          <cell r="CL52">
            <v>0</v>
          </cell>
        </row>
        <row r="53">
          <cell r="F53">
            <v>2023</v>
          </cell>
          <cell r="G53" t="str">
            <v>51010000377288</v>
          </cell>
          <cell r="H53" t="str">
            <v>Khoa Sư phạm Ngoại ngữ</v>
          </cell>
          <cell r="I53" t="str">
            <v>Kỹ năng tiếng Anh</v>
          </cell>
          <cell r="J53" t="str">
            <v>Nam</v>
          </cell>
          <cell r="K53">
            <v>1974</v>
          </cell>
          <cell r="L53">
            <v>27031</v>
          </cell>
          <cell r="M53">
            <v>48</v>
          </cell>
          <cell r="N53" t="str">
            <v>Kinh</v>
          </cell>
          <cell r="O53">
            <v>0</v>
          </cell>
          <cell r="P53">
            <v>186629578</v>
          </cell>
          <cell r="Q53">
            <v>0</v>
          </cell>
          <cell r="R53">
            <v>0</v>
          </cell>
          <cell r="S53">
            <v>0</v>
          </cell>
          <cell r="T53">
            <v>0</v>
          </cell>
          <cell r="U53" t="str">
            <v>Thành phố Vinh, Tỉnh Nghệ An</v>
          </cell>
          <cell r="V53" t="str">
            <v>Thành phố Vinh, Tỉnh Nghệ An</v>
          </cell>
          <cell r="W53" t="str">
            <v>0912226151</v>
          </cell>
          <cell r="X53" t="str">
            <v>ducht@vinhuni.edu</v>
          </cell>
          <cell r="Y53">
            <v>41244</v>
          </cell>
          <cell r="Z53" t="str">
            <v xml:space="preserve">  -   -</v>
          </cell>
          <cell r="AA53">
            <v>0</v>
          </cell>
          <cell r="AB53">
            <v>0</v>
          </cell>
          <cell r="AC53" t="str">
            <v>BC</v>
          </cell>
          <cell r="AD53">
            <v>0</v>
          </cell>
          <cell r="AE53">
            <v>0</v>
          </cell>
          <cell r="AF53" t="str">
            <v>V.07.01.03</v>
          </cell>
          <cell r="AG53" t="str">
            <v>Giảng viên (hạng III)</v>
          </cell>
          <cell r="AH53">
            <v>0</v>
          </cell>
          <cell r="AI53" t="str">
            <v>Trưởng bộ môn</v>
          </cell>
          <cell r="AJ53">
            <v>0</v>
          </cell>
          <cell r="AK53">
            <v>5.5</v>
          </cell>
          <cell r="AL53">
            <v>0.4</v>
          </cell>
          <cell r="AM53">
            <v>4.6500000000000004</v>
          </cell>
          <cell r="AN53">
            <v>8</v>
          </cell>
          <cell r="AO53">
            <v>0</v>
          </cell>
          <cell r="AP53">
            <v>0</v>
          </cell>
          <cell r="AQ53">
            <v>21</v>
          </cell>
          <cell r="AR53">
            <v>1.0605000000000002</v>
          </cell>
          <cell r="AS53">
            <v>6.1105000000000009</v>
          </cell>
          <cell r="AT53">
            <v>40</v>
          </cell>
          <cell r="AU53">
            <v>0</v>
          </cell>
          <cell r="AV53">
            <v>0</v>
          </cell>
          <cell r="AW53">
            <v>0</v>
          </cell>
          <cell r="AX53" t="str">
            <v>Thạc sĩ</v>
          </cell>
          <cell r="AY53">
            <v>0</v>
          </cell>
          <cell r="AZ53">
            <v>0</v>
          </cell>
          <cell r="BA53" t="str">
            <v>Tiếng Anh</v>
          </cell>
          <cell r="BB53" t="str">
            <v>PPGD Tiếng Anh</v>
          </cell>
          <cell r="BC53" t="str">
            <v xml:space="preserve"> </v>
          </cell>
          <cell r="BD53">
            <v>0</v>
          </cell>
          <cell r="BE53" t="str">
            <v>GVSP</v>
          </cell>
          <cell r="BF53">
            <v>0</v>
          </cell>
          <cell r="BG53">
            <v>0</v>
          </cell>
          <cell r="BH53" t="str">
            <v>x</v>
          </cell>
          <cell r="BI53">
            <v>2017</v>
          </cell>
          <cell r="BJ53">
            <v>0</v>
          </cell>
          <cell r="BK53" t="str">
            <v>x</v>
          </cell>
          <cell r="BL53">
            <v>0</v>
          </cell>
          <cell r="BM53">
            <v>0</v>
          </cell>
          <cell r="BN53">
            <v>0</v>
          </cell>
          <cell r="BO53">
            <v>0</v>
          </cell>
          <cell r="BP53">
            <v>0</v>
          </cell>
          <cell r="BQ53">
            <v>0</v>
          </cell>
          <cell r="BR53">
            <v>11.333333333333334</v>
          </cell>
          <cell r="BS53" t="str">
            <v>BĐ đã phát</v>
          </cell>
          <cell r="BT53">
            <v>0</v>
          </cell>
          <cell r="BU53">
            <v>0</v>
          </cell>
          <cell r="BV53">
            <v>5.5</v>
          </cell>
          <cell r="BW53">
            <v>5.5</v>
          </cell>
          <cell r="BX53">
            <v>5.5</v>
          </cell>
          <cell r="BY53">
            <v>5.5</v>
          </cell>
          <cell r="BZ53">
            <v>5.5</v>
          </cell>
          <cell r="CA53">
            <v>5.5</v>
          </cell>
          <cell r="CB53">
            <v>5.5</v>
          </cell>
          <cell r="CC53">
            <v>5.5</v>
          </cell>
          <cell r="CD53">
            <v>5.5</v>
          </cell>
          <cell r="CE53">
            <v>5.5</v>
          </cell>
          <cell r="CF53">
            <v>5.5</v>
          </cell>
          <cell r="CG53">
            <v>5.5</v>
          </cell>
          <cell r="CH53">
            <v>5.5</v>
          </cell>
          <cell r="CI53">
            <v>5.5</v>
          </cell>
          <cell r="CJ53">
            <v>5.5</v>
          </cell>
          <cell r="CK53">
            <v>5.5</v>
          </cell>
          <cell r="CL53">
            <v>0</v>
          </cell>
        </row>
        <row r="54">
          <cell r="F54">
            <v>2528</v>
          </cell>
          <cell r="G54" t="str">
            <v>26010000606865</v>
          </cell>
          <cell r="H54" t="str">
            <v>Khoa Sư phạm Ngoại ngữ</v>
          </cell>
          <cell r="I54" t="str">
            <v>Kỹ năng tiếng Anh</v>
          </cell>
          <cell r="J54" t="str">
            <v>Nữ</v>
          </cell>
          <cell r="K54">
            <v>1995</v>
          </cell>
          <cell r="L54">
            <v>34773</v>
          </cell>
          <cell r="M54">
            <v>27</v>
          </cell>
          <cell r="N54" t="str">
            <v>Kinh</v>
          </cell>
          <cell r="O54">
            <v>0</v>
          </cell>
          <cell r="P54" t="str">
            <v>187260706</v>
          </cell>
          <cell r="Q54">
            <v>40386</v>
          </cell>
          <cell r="R54" t="str">
            <v>Tỉnh Nghệ An</v>
          </cell>
          <cell r="S54" t="str">
            <v>Phường Trung Đô, Thành phố Vinh, Tỉnh Nghệ An</v>
          </cell>
          <cell r="T54" t="str">
            <v>Hương Sơn, Hà Tĩnh</v>
          </cell>
          <cell r="U54" t="str">
            <v>Số 5, ngõ 323, đường Lê Duẩn, Phường Trung Đô, Thành phố Vinh, Tỉnh Nghệ An</v>
          </cell>
          <cell r="V54" t="str">
            <v>Số 5, ngõ 323, đường Lê Duẩn, Phường Trung Đô, Thành phố Vinh, Tỉnh Nghệ An</v>
          </cell>
          <cell r="W54" t="str">
            <v>0941523347</v>
          </cell>
          <cell r="X54" t="str">
            <v>Linh1531995@gmail.com</v>
          </cell>
          <cell r="Y54">
            <v>42994</v>
          </cell>
          <cell r="Z54">
            <v>43824</v>
          </cell>
          <cell r="AA54" t="str">
            <v>Trường Đại học Vinh</v>
          </cell>
          <cell r="AB54">
            <v>0</v>
          </cell>
          <cell r="AC54" t="str">
            <v>BC</v>
          </cell>
          <cell r="AD54">
            <v>0</v>
          </cell>
          <cell r="AE54">
            <v>0</v>
          </cell>
          <cell r="AF54" t="str">
            <v>V.07.01.03</v>
          </cell>
          <cell r="AG54" t="str">
            <v>Giảng viên (hạng III)</v>
          </cell>
          <cell r="AH54">
            <v>0</v>
          </cell>
          <cell r="AI54">
            <v>0</v>
          </cell>
          <cell r="AJ54" t="str">
            <v>TLĐT</v>
          </cell>
          <cell r="AK54">
            <v>4</v>
          </cell>
          <cell r="AL54">
            <v>0</v>
          </cell>
          <cell r="AM54">
            <v>2.67</v>
          </cell>
          <cell r="AN54">
            <v>2</v>
          </cell>
          <cell r="AO54">
            <v>0</v>
          </cell>
          <cell r="AP54">
            <v>0</v>
          </cell>
          <cell r="AQ54">
            <v>0</v>
          </cell>
          <cell r="AR54">
            <v>0</v>
          </cell>
          <cell r="AS54">
            <v>2.67</v>
          </cell>
          <cell r="AT54">
            <v>0</v>
          </cell>
          <cell r="AU54">
            <v>0</v>
          </cell>
          <cell r="AV54">
            <v>0</v>
          </cell>
          <cell r="AW54">
            <v>0</v>
          </cell>
          <cell r="AX54" t="str">
            <v>Thạc sĩ</v>
          </cell>
          <cell r="AY54">
            <v>0</v>
          </cell>
          <cell r="AZ54">
            <v>0</v>
          </cell>
          <cell r="BA54" t="str">
            <v>Tiếng Anh</v>
          </cell>
          <cell r="BB54" t="str">
            <v>Ngôn ngữ Anh/2020</v>
          </cell>
          <cell r="BC54">
            <v>0</v>
          </cell>
          <cell r="BD54">
            <v>0</v>
          </cell>
          <cell r="BE54">
            <v>0</v>
          </cell>
          <cell r="BF54">
            <v>0</v>
          </cell>
          <cell r="BG54">
            <v>0</v>
          </cell>
          <cell r="BH54">
            <v>2018</v>
          </cell>
          <cell r="BI54">
            <v>0</v>
          </cell>
          <cell r="BJ54">
            <v>0</v>
          </cell>
          <cell r="BK54">
            <v>0</v>
          </cell>
          <cell r="BL54">
            <v>0</v>
          </cell>
          <cell r="BM54">
            <v>0</v>
          </cell>
          <cell r="BN54">
            <v>0</v>
          </cell>
          <cell r="BO54">
            <v>0</v>
          </cell>
          <cell r="BP54">
            <v>0</v>
          </cell>
          <cell r="BQ54">
            <v>0</v>
          </cell>
          <cell r="BR54">
            <v>27.583333333333332</v>
          </cell>
          <cell r="BS54" t="str">
            <v>ĐHV đã phát</v>
          </cell>
          <cell r="BT54">
            <v>0</v>
          </cell>
          <cell r="BU54">
            <v>0</v>
          </cell>
          <cell r="BV54">
            <v>4</v>
          </cell>
          <cell r="BW54">
            <v>4</v>
          </cell>
          <cell r="BX54">
            <v>4</v>
          </cell>
          <cell r="BY54">
            <v>4</v>
          </cell>
          <cell r="BZ54">
            <v>4</v>
          </cell>
          <cell r="CA54">
            <v>4</v>
          </cell>
          <cell r="CB54">
            <v>4</v>
          </cell>
          <cell r="CC54">
            <v>4</v>
          </cell>
          <cell r="CD54">
            <v>4</v>
          </cell>
          <cell r="CE54">
            <v>4</v>
          </cell>
          <cell r="CF54">
            <v>4</v>
          </cell>
          <cell r="CG54">
            <v>4</v>
          </cell>
          <cell r="CH54">
            <v>4</v>
          </cell>
          <cell r="CI54">
            <v>4</v>
          </cell>
          <cell r="CJ54">
            <v>4</v>
          </cell>
          <cell r="CK54">
            <v>4</v>
          </cell>
          <cell r="CL54">
            <v>0</v>
          </cell>
        </row>
        <row r="55">
          <cell r="F55">
            <v>1392</v>
          </cell>
          <cell r="G55" t="str">
            <v>51010000197848</v>
          </cell>
          <cell r="H55" t="str">
            <v>Khoa Sư phạm Ngoại ngữ</v>
          </cell>
          <cell r="I55" t="str">
            <v>Kỹ năng tiếng Anh</v>
          </cell>
          <cell r="J55" t="str">
            <v>Nữ</v>
          </cell>
          <cell r="K55">
            <v>1979</v>
          </cell>
          <cell r="L55">
            <v>29120</v>
          </cell>
          <cell r="M55">
            <v>43</v>
          </cell>
          <cell r="N55" t="str">
            <v>Kinh</v>
          </cell>
          <cell r="O55">
            <v>0</v>
          </cell>
          <cell r="P55">
            <v>182236321</v>
          </cell>
          <cell r="Q55">
            <v>0</v>
          </cell>
          <cell r="R55">
            <v>0</v>
          </cell>
          <cell r="S55" t="str">
            <v>Thanh Long, Thanh Chương, Nghệ An</v>
          </cell>
          <cell r="T55" t="str">
            <v>Thanh Long, Thanh Chương, Nghệ An</v>
          </cell>
          <cell r="U55" t="str">
            <v>SN 101, Đường Phong Đình Cảng, Khối 3, phường Bến Thủy, Thành phố Vinh, Tỉnh Nghệ An</v>
          </cell>
          <cell r="V55" t="str">
            <v>SN 101, Đường Phong Đình Cảng, Khối 3, phường Bến Thủy, Thành phố Vinh, Tỉnh Nghệ An</v>
          </cell>
          <cell r="W55" t="str">
            <v>0912480100</v>
          </cell>
          <cell r="X55" t="str">
            <v>hienluongdhv79@gmail.com</v>
          </cell>
          <cell r="Y55">
            <v>37347</v>
          </cell>
          <cell r="Z55">
            <v>37708</v>
          </cell>
          <cell r="AA55" t="str">
            <v>Trường Đại học Vinh</v>
          </cell>
          <cell r="AB55">
            <v>0</v>
          </cell>
          <cell r="AC55" t="str">
            <v>BC</v>
          </cell>
          <cell r="AD55">
            <v>0</v>
          </cell>
          <cell r="AE55">
            <v>0</v>
          </cell>
          <cell r="AF55" t="str">
            <v>V.07.01.03</v>
          </cell>
          <cell r="AG55" t="str">
            <v>Giảng viên (hạng III)</v>
          </cell>
          <cell r="AH55">
            <v>0</v>
          </cell>
          <cell r="AI55">
            <v>0</v>
          </cell>
          <cell r="AJ55">
            <v>0</v>
          </cell>
          <cell r="AK55">
            <v>4</v>
          </cell>
          <cell r="AL55">
            <v>0</v>
          </cell>
          <cell r="AM55">
            <v>4.32</v>
          </cell>
          <cell r="AN55">
            <v>7</v>
          </cell>
          <cell r="AO55">
            <v>0</v>
          </cell>
          <cell r="AP55">
            <v>0</v>
          </cell>
          <cell r="AQ55">
            <v>18</v>
          </cell>
          <cell r="AR55">
            <v>0.77760000000000007</v>
          </cell>
          <cell r="AS55">
            <v>5.0975999999999999</v>
          </cell>
          <cell r="AT55">
            <v>40</v>
          </cell>
          <cell r="AU55">
            <v>0</v>
          </cell>
          <cell r="AV55">
            <v>0</v>
          </cell>
          <cell r="AW55">
            <v>0</v>
          </cell>
          <cell r="AX55" t="str">
            <v>Thạc sĩ</v>
          </cell>
          <cell r="AY55">
            <v>0</v>
          </cell>
          <cell r="AZ55">
            <v>0</v>
          </cell>
          <cell r="BA55" t="str">
            <v>Tiếng Pháp SP/ Tiếng Anh</v>
          </cell>
          <cell r="BB55" t="str">
            <v>Khoa học giáo dục/LL&amp;PPDH bộ môn tiếng Anh</v>
          </cell>
          <cell r="BC55" t="str">
            <v xml:space="preserve"> </v>
          </cell>
          <cell r="BD55">
            <v>0</v>
          </cell>
          <cell r="BE55" t="str">
            <v>GVSP</v>
          </cell>
          <cell r="BF55">
            <v>0</v>
          </cell>
          <cell r="BG55" t="str">
            <v>ICT 2018</v>
          </cell>
          <cell r="BH55" t="str">
            <v>x</v>
          </cell>
          <cell r="BI55">
            <v>0</v>
          </cell>
          <cell r="BJ55">
            <v>0</v>
          </cell>
          <cell r="BK55">
            <v>0</v>
          </cell>
          <cell r="BL55">
            <v>0</v>
          </cell>
          <cell r="BM55">
            <v>0</v>
          </cell>
          <cell r="BN55">
            <v>0</v>
          </cell>
          <cell r="BO55">
            <v>0</v>
          </cell>
          <cell r="BP55">
            <v>0</v>
          </cell>
          <cell r="BQ55">
            <v>0</v>
          </cell>
          <cell r="BR55">
            <v>12.083333333333334</v>
          </cell>
          <cell r="BS55" t="str">
            <v>BĐ đã phát</v>
          </cell>
          <cell r="BT55">
            <v>0</v>
          </cell>
          <cell r="BU55">
            <v>0</v>
          </cell>
          <cell r="BV55">
            <v>4</v>
          </cell>
          <cell r="BW55">
            <v>4</v>
          </cell>
          <cell r="BX55">
            <v>4</v>
          </cell>
          <cell r="BY55">
            <v>4</v>
          </cell>
          <cell r="BZ55">
            <v>4</v>
          </cell>
          <cell r="CA55">
            <v>4</v>
          </cell>
          <cell r="CB55">
            <v>4</v>
          </cell>
          <cell r="CC55">
            <v>4</v>
          </cell>
          <cell r="CD55">
            <v>4</v>
          </cell>
          <cell r="CE55">
            <v>4</v>
          </cell>
          <cell r="CF55">
            <v>4</v>
          </cell>
          <cell r="CG55">
            <v>4</v>
          </cell>
          <cell r="CH55">
            <v>4</v>
          </cell>
          <cell r="CI55">
            <v>4</v>
          </cell>
          <cell r="CJ55">
            <v>4</v>
          </cell>
          <cell r="CK55">
            <v>4</v>
          </cell>
          <cell r="CL55">
            <v>0</v>
          </cell>
        </row>
        <row r="56">
          <cell r="F56">
            <v>2442</v>
          </cell>
          <cell r="G56" t="str">
            <v>51010000568231</v>
          </cell>
          <cell r="H56" t="str">
            <v>Khoa Sư phạm Ngoại ngữ</v>
          </cell>
          <cell r="I56" t="str">
            <v>Kỹ năng tiếng Anh</v>
          </cell>
          <cell r="J56" t="str">
            <v>Nữ</v>
          </cell>
          <cell r="K56">
            <v>1988</v>
          </cell>
          <cell r="L56">
            <v>32293</v>
          </cell>
          <cell r="M56">
            <v>34</v>
          </cell>
          <cell r="N56" t="str">
            <v>Kinh</v>
          </cell>
          <cell r="O56">
            <v>0</v>
          </cell>
          <cell r="P56" t="str">
            <v>186720587</v>
          </cell>
          <cell r="Q56" t="str">
            <v>06/01/2006</v>
          </cell>
          <cell r="R56" t="str">
            <v>Tỉnh Nghệ An</v>
          </cell>
          <cell r="S56" t="str">
            <v>Xã Yên Hồ, Huyện Đức Thọ, Tỉnh Hà Tĩnh</v>
          </cell>
          <cell r="T56" t="str">
            <v>Tỉnh Hà Tĩnh, Huyện Đức Thọ, Xã Yên Hồ</v>
          </cell>
          <cell r="U56" t="str">
            <v>424, Phường Hưng Bình, Thành phố Vinh, Tỉnh Nghệ An</v>
          </cell>
          <cell r="V56" t="str">
            <v>424, Phường Hưng Bình, Thành phố Vinh, Tỉnh Nghệ An</v>
          </cell>
          <cell r="W56" t="str">
            <v>0984466144</v>
          </cell>
          <cell r="X56" t="str">
            <v>hangntt@vinhuni.edu.vn</v>
          </cell>
          <cell r="Y56">
            <v>42297</v>
          </cell>
          <cell r="Z56">
            <v>43824</v>
          </cell>
          <cell r="AA56" t="str">
            <v>Trường Đại học Vinh</v>
          </cell>
          <cell r="AB56">
            <v>0</v>
          </cell>
          <cell r="AC56" t="str">
            <v>BC</v>
          </cell>
          <cell r="AD56">
            <v>0</v>
          </cell>
          <cell r="AE56">
            <v>0</v>
          </cell>
          <cell r="AF56" t="str">
            <v>V.07.01.03</v>
          </cell>
          <cell r="AG56" t="str">
            <v>Giảng viên (hạng III)</v>
          </cell>
          <cell r="AH56">
            <v>0</v>
          </cell>
          <cell r="AI56">
            <v>0</v>
          </cell>
          <cell r="AJ56" t="str">
            <v>CVHT</v>
          </cell>
          <cell r="AK56">
            <v>4</v>
          </cell>
          <cell r="AL56">
            <v>0</v>
          </cell>
          <cell r="AM56">
            <v>2.67</v>
          </cell>
          <cell r="AN56">
            <v>2</v>
          </cell>
          <cell r="AO56">
            <v>0</v>
          </cell>
          <cell r="AP56">
            <v>0</v>
          </cell>
          <cell r="AQ56">
            <v>0</v>
          </cell>
          <cell r="AR56">
            <v>0</v>
          </cell>
          <cell r="AS56">
            <v>2.67</v>
          </cell>
          <cell r="AT56">
            <v>40</v>
          </cell>
          <cell r="AU56">
            <v>0</v>
          </cell>
          <cell r="AV56">
            <v>0</v>
          </cell>
          <cell r="AW56">
            <v>0</v>
          </cell>
          <cell r="AX56" t="str">
            <v>Thạc sĩ</v>
          </cell>
          <cell r="AY56">
            <v>0</v>
          </cell>
          <cell r="AZ56">
            <v>0</v>
          </cell>
          <cell r="BA56" t="str">
            <v>Tiếng Anh</v>
          </cell>
          <cell r="BB56" t="str">
            <v>LL&amp;PPDH Tiếng Anh</v>
          </cell>
          <cell r="BC56" t="str">
            <v xml:space="preserve"> </v>
          </cell>
          <cell r="BD56">
            <v>0</v>
          </cell>
          <cell r="BE56" t="str">
            <v>GVSP</v>
          </cell>
          <cell r="BF56" t="str">
            <v>Pháp: B1</v>
          </cell>
          <cell r="BG56">
            <v>0</v>
          </cell>
          <cell r="BH56" t="str">
            <v>x</v>
          </cell>
          <cell r="BI56">
            <v>0</v>
          </cell>
          <cell r="BJ56">
            <v>0</v>
          </cell>
          <cell r="BK56">
            <v>0</v>
          </cell>
          <cell r="BL56">
            <v>0</v>
          </cell>
          <cell r="BM56">
            <v>0</v>
          </cell>
          <cell r="BN56">
            <v>0</v>
          </cell>
          <cell r="BO56">
            <v>0</v>
          </cell>
          <cell r="BP56">
            <v>0</v>
          </cell>
          <cell r="BQ56">
            <v>0</v>
          </cell>
          <cell r="BR56">
            <v>20.75</v>
          </cell>
          <cell r="BS56" t="str">
            <v>BĐ đã phát</v>
          </cell>
          <cell r="BT56">
            <v>0</v>
          </cell>
          <cell r="BU56">
            <v>0</v>
          </cell>
          <cell r="BV56">
            <v>4</v>
          </cell>
          <cell r="BW56">
            <v>4</v>
          </cell>
          <cell r="BX56">
            <v>4</v>
          </cell>
          <cell r="BY56">
            <v>4</v>
          </cell>
          <cell r="BZ56">
            <v>4</v>
          </cell>
          <cell r="CA56">
            <v>4</v>
          </cell>
          <cell r="CB56">
            <v>4</v>
          </cell>
          <cell r="CC56">
            <v>4</v>
          </cell>
          <cell r="CD56">
            <v>4</v>
          </cell>
          <cell r="CE56">
            <v>4</v>
          </cell>
          <cell r="CF56">
            <v>4</v>
          </cell>
          <cell r="CG56">
            <v>4</v>
          </cell>
          <cell r="CH56">
            <v>4</v>
          </cell>
          <cell r="CI56">
            <v>4</v>
          </cell>
          <cell r="CJ56">
            <v>4</v>
          </cell>
          <cell r="CK56">
            <v>4</v>
          </cell>
          <cell r="CL56">
            <v>0</v>
          </cell>
        </row>
        <row r="57">
          <cell r="F57">
            <v>1397</v>
          </cell>
          <cell r="G57" t="str">
            <v>51010000198300</v>
          </cell>
          <cell r="H57" t="str">
            <v>Khoa Sư phạm Ngoại ngữ</v>
          </cell>
          <cell r="I57" t="str">
            <v>Kỹ năng tiếng Anh</v>
          </cell>
          <cell r="J57" t="str">
            <v>Nữ</v>
          </cell>
          <cell r="K57">
            <v>1970</v>
          </cell>
          <cell r="L57">
            <v>25811</v>
          </cell>
          <cell r="M57">
            <v>52</v>
          </cell>
          <cell r="N57" t="str">
            <v>Kinh</v>
          </cell>
          <cell r="O57">
            <v>0</v>
          </cell>
          <cell r="P57">
            <v>181770331</v>
          </cell>
          <cell r="Q57">
            <v>0</v>
          </cell>
          <cell r="R57">
            <v>0</v>
          </cell>
          <cell r="S57">
            <v>0</v>
          </cell>
          <cell r="T57">
            <v>0</v>
          </cell>
          <cell r="U57">
            <v>0</v>
          </cell>
          <cell r="V57">
            <v>0</v>
          </cell>
          <cell r="W57" t="str">
            <v>0904142456</v>
          </cell>
          <cell r="X57" t="str">
            <v>tuongnt@vinhuni.edu.vn</v>
          </cell>
          <cell r="Y57">
            <v>34213</v>
          </cell>
          <cell r="Z57">
            <v>34213</v>
          </cell>
          <cell r="AA57" t="str">
            <v>Trường Đại học sư phạm Vinh</v>
          </cell>
          <cell r="AB57">
            <v>0</v>
          </cell>
          <cell r="AC57" t="str">
            <v>BC</v>
          </cell>
          <cell r="AD57">
            <v>0</v>
          </cell>
          <cell r="AE57">
            <v>0</v>
          </cell>
          <cell r="AF57" t="str">
            <v>V.07.01.02</v>
          </cell>
          <cell r="AG57" t="str">
            <v>Giảng viên chính (hạng II)</v>
          </cell>
          <cell r="AH57">
            <v>0</v>
          </cell>
          <cell r="AI57">
            <v>0</v>
          </cell>
          <cell r="AJ57">
            <v>0</v>
          </cell>
          <cell r="AK57">
            <v>5</v>
          </cell>
          <cell r="AL57">
            <v>0</v>
          </cell>
          <cell r="AM57">
            <v>5.76</v>
          </cell>
          <cell r="AN57">
            <v>5</v>
          </cell>
          <cell r="AO57">
            <v>0</v>
          </cell>
          <cell r="AP57">
            <v>0</v>
          </cell>
          <cell r="AQ57">
            <v>23</v>
          </cell>
          <cell r="AR57">
            <v>1.3248</v>
          </cell>
          <cell r="AS57">
            <v>7.0847999999999995</v>
          </cell>
          <cell r="AT57">
            <v>40</v>
          </cell>
          <cell r="AU57">
            <v>0</v>
          </cell>
          <cell r="AV57">
            <v>0</v>
          </cell>
          <cell r="AW57">
            <v>0</v>
          </cell>
          <cell r="AX57" t="str">
            <v>Thạc sĩ</v>
          </cell>
          <cell r="AY57">
            <v>0</v>
          </cell>
          <cell r="AZ57">
            <v>0</v>
          </cell>
          <cell r="BA57" t="str">
            <v>Tiếng Anh</v>
          </cell>
          <cell r="BB57" t="str">
            <v>KHXH&amp;NV/Tiếng Anh</v>
          </cell>
          <cell r="BC57" t="str">
            <v xml:space="preserve"> </v>
          </cell>
          <cell r="BD57">
            <v>0</v>
          </cell>
          <cell r="BE57" t="str">
            <v>GVSP</v>
          </cell>
          <cell r="BF57">
            <v>0</v>
          </cell>
          <cell r="BG57">
            <v>0</v>
          </cell>
          <cell r="BH57" t="str">
            <v>x</v>
          </cell>
          <cell r="BI57">
            <v>2019</v>
          </cell>
          <cell r="BJ57">
            <v>0</v>
          </cell>
          <cell r="BK57">
            <v>0</v>
          </cell>
          <cell r="BL57">
            <v>0</v>
          </cell>
          <cell r="BM57">
            <v>0</v>
          </cell>
          <cell r="BN57">
            <v>0</v>
          </cell>
          <cell r="BO57">
            <v>0</v>
          </cell>
          <cell r="BP57">
            <v>0</v>
          </cell>
          <cell r="BQ57">
            <v>0</v>
          </cell>
          <cell r="BR57">
            <v>3</v>
          </cell>
          <cell r="BS57" t="str">
            <v>BĐ đã phát</v>
          </cell>
          <cell r="BT57">
            <v>0</v>
          </cell>
          <cell r="BU57">
            <v>0</v>
          </cell>
          <cell r="BV57">
            <v>5</v>
          </cell>
          <cell r="BW57">
            <v>5</v>
          </cell>
          <cell r="BX57">
            <v>5</v>
          </cell>
          <cell r="BY57">
            <v>5</v>
          </cell>
          <cell r="BZ57">
            <v>5</v>
          </cell>
          <cell r="CA57">
            <v>5</v>
          </cell>
          <cell r="CB57">
            <v>5</v>
          </cell>
          <cell r="CC57">
            <v>5</v>
          </cell>
          <cell r="CD57">
            <v>5</v>
          </cell>
          <cell r="CE57">
            <v>5</v>
          </cell>
          <cell r="CF57">
            <v>5</v>
          </cell>
          <cell r="CG57">
            <v>5</v>
          </cell>
          <cell r="CH57">
            <v>5</v>
          </cell>
          <cell r="CI57">
            <v>5</v>
          </cell>
          <cell r="CJ57">
            <v>5</v>
          </cell>
          <cell r="CK57">
            <v>5</v>
          </cell>
          <cell r="CL57">
            <v>0</v>
          </cell>
        </row>
        <row r="58">
          <cell r="F58">
            <v>1399</v>
          </cell>
          <cell r="G58" t="str">
            <v>51010000197927</v>
          </cell>
          <cell r="H58" t="str">
            <v>Khoa Sư phạm Ngoại ngữ</v>
          </cell>
          <cell r="I58" t="str">
            <v>Kỹ năng tiếng Anh</v>
          </cell>
          <cell r="J58" t="str">
            <v>Nữ</v>
          </cell>
          <cell r="K58">
            <v>1972</v>
          </cell>
          <cell r="L58">
            <v>26378</v>
          </cell>
          <cell r="M58">
            <v>50</v>
          </cell>
          <cell r="N58" t="str">
            <v>Kinh</v>
          </cell>
          <cell r="O58">
            <v>0</v>
          </cell>
          <cell r="P58">
            <v>181920571</v>
          </cell>
          <cell r="Q58">
            <v>0</v>
          </cell>
          <cell r="R58">
            <v>0</v>
          </cell>
          <cell r="S58" t="str">
            <v>Xã Cẩm Nam, Huyện Cẩm Xuyên, Tỉnh Hà Tĩnh</v>
          </cell>
          <cell r="T58" t="str">
            <v>Xã Cẩm Nam, Huyện Cẩm Xuyên, Tỉnh Hà Tĩnh</v>
          </cell>
          <cell r="U58" t="str">
            <v>Khối 6, Phường Trường Thi, Thành phố Vinh, Tỉnh Nghệ An</v>
          </cell>
          <cell r="V58" t="str">
            <v>Khối 6, Phường Trường Thi, Thành phố Vinh, Tỉnh Nghệ An</v>
          </cell>
          <cell r="W58">
            <v>917629226</v>
          </cell>
          <cell r="X58">
            <v>0</v>
          </cell>
          <cell r="Y58">
            <v>34608</v>
          </cell>
          <cell r="Z58">
            <v>34608</v>
          </cell>
          <cell r="AA58" t="str">
            <v>Trường Đại học Sư phạm Vinh</v>
          </cell>
          <cell r="AB58">
            <v>0</v>
          </cell>
          <cell r="AC58" t="str">
            <v>BC</v>
          </cell>
          <cell r="AD58">
            <v>0</v>
          </cell>
          <cell r="AE58">
            <v>0</v>
          </cell>
          <cell r="AF58" t="str">
            <v>V.07.01.02</v>
          </cell>
          <cell r="AG58" t="str">
            <v>Giảng viên chính (hạng II)</v>
          </cell>
          <cell r="AH58" t="str">
            <v>Phó Trưởng Khoa</v>
          </cell>
          <cell r="AI58">
            <v>0</v>
          </cell>
          <cell r="AJ58">
            <v>0</v>
          </cell>
          <cell r="AK58">
            <v>6</v>
          </cell>
          <cell r="AL58">
            <v>0.5</v>
          </cell>
          <cell r="AM58">
            <v>5.42</v>
          </cell>
          <cell r="AN58">
            <v>4</v>
          </cell>
          <cell r="AO58">
            <v>0</v>
          </cell>
          <cell r="AP58">
            <v>0</v>
          </cell>
          <cell r="AQ58">
            <v>24</v>
          </cell>
          <cell r="AR58">
            <v>1.4207999999999998</v>
          </cell>
          <cell r="AS58">
            <v>7.3407999999999998</v>
          </cell>
          <cell r="AT58">
            <v>40</v>
          </cell>
          <cell r="AU58">
            <v>0</v>
          </cell>
          <cell r="AV58">
            <v>0.2</v>
          </cell>
          <cell r="AW58">
            <v>0</v>
          </cell>
          <cell r="AX58" t="str">
            <v>Thạc sĩ</v>
          </cell>
          <cell r="AY58">
            <v>0</v>
          </cell>
          <cell r="AZ58">
            <v>0</v>
          </cell>
          <cell r="BA58" t="str">
            <v>Tiếng Anh</v>
          </cell>
          <cell r="BB58" t="str">
            <v>Tiếng Anh</v>
          </cell>
          <cell r="BC58" t="str">
            <v xml:space="preserve"> </v>
          </cell>
          <cell r="BD58">
            <v>0</v>
          </cell>
          <cell r="BE58" t="str">
            <v>GVSP</v>
          </cell>
          <cell r="BF58">
            <v>0</v>
          </cell>
          <cell r="BG58">
            <v>0</v>
          </cell>
          <cell r="BH58" t="str">
            <v>x</v>
          </cell>
          <cell r="BI58">
            <v>2019</v>
          </cell>
          <cell r="BJ58">
            <v>0</v>
          </cell>
          <cell r="BK58" t="str">
            <v>Học đối tượng 3 năm 2017</v>
          </cell>
          <cell r="BL58">
            <v>0</v>
          </cell>
          <cell r="BM58" t="str">
            <v>24/6/1999</v>
          </cell>
          <cell r="BN58">
            <v>36701</v>
          </cell>
          <cell r="BO58">
            <v>0</v>
          </cell>
          <cell r="BP58">
            <v>0</v>
          </cell>
          <cell r="BQ58">
            <v>0</v>
          </cell>
          <cell r="BR58">
            <v>4.583333333333333</v>
          </cell>
          <cell r="BS58" t="str">
            <v>BĐ đã phát</v>
          </cell>
          <cell r="BT58">
            <v>0</v>
          </cell>
          <cell r="BU58">
            <v>0</v>
          </cell>
          <cell r="BV58">
            <v>6.1</v>
          </cell>
          <cell r="BW58">
            <v>6.1</v>
          </cell>
          <cell r="BX58">
            <v>6.1</v>
          </cell>
          <cell r="BY58">
            <v>6.1</v>
          </cell>
          <cell r="BZ58">
            <v>6.1</v>
          </cell>
          <cell r="CA58">
            <v>6.1</v>
          </cell>
          <cell r="CB58">
            <v>6.1</v>
          </cell>
          <cell r="CC58">
            <v>6.1</v>
          </cell>
          <cell r="CD58">
            <v>6.1</v>
          </cell>
          <cell r="CE58">
            <v>6.1</v>
          </cell>
          <cell r="CF58">
            <v>6.1</v>
          </cell>
          <cell r="CG58">
            <v>6.1</v>
          </cell>
          <cell r="CH58">
            <v>6.2</v>
          </cell>
          <cell r="CI58">
            <v>6.2</v>
          </cell>
          <cell r="CJ58">
            <v>6.2</v>
          </cell>
          <cell r="CK58">
            <v>6.2</v>
          </cell>
          <cell r="CL58">
            <v>0</v>
          </cell>
        </row>
        <row r="59">
          <cell r="F59">
            <v>1653</v>
          </cell>
          <cell r="G59" t="str">
            <v>51010000187362</v>
          </cell>
          <cell r="H59" t="str">
            <v>Khoa Sư phạm Ngoại ngữ</v>
          </cell>
          <cell r="I59" t="str">
            <v>Kỹ năng tiếng Anh</v>
          </cell>
          <cell r="J59" t="str">
            <v>Nữ</v>
          </cell>
          <cell r="K59">
            <v>1977</v>
          </cell>
          <cell r="L59">
            <v>28253</v>
          </cell>
          <cell r="M59">
            <v>45</v>
          </cell>
          <cell r="N59" t="str">
            <v>Kinh</v>
          </cell>
          <cell r="O59">
            <v>0</v>
          </cell>
          <cell r="P59">
            <v>182141275</v>
          </cell>
          <cell r="Q59">
            <v>0</v>
          </cell>
          <cell r="R59">
            <v>0</v>
          </cell>
          <cell r="S59" t="str">
            <v>Tp.Vinh, Nghệ An</v>
          </cell>
          <cell r="T59" t="str">
            <v>Thạch Phú, Thạch Hà, Hà Tĩnh</v>
          </cell>
          <cell r="U59" t="str">
            <v>Xóm 9, Nghi Phú, Tp. Vinh, Nghệ An</v>
          </cell>
          <cell r="V59" t="str">
            <v>Xóm 9, Nghi Phú, Tp. Vinh, Nghệ An</v>
          </cell>
          <cell r="W59" t="str">
            <v>0982295595</v>
          </cell>
          <cell r="X59" t="str">
            <v>tungttk@vinhuni.edu.vn</v>
          </cell>
          <cell r="Y59">
            <v>37792</v>
          </cell>
          <cell r="Z59">
            <v>38587</v>
          </cell>
          <cell r="AA59" t="str">
            <v>Trường Đại học Sư phạm Vinh</v>
          </cell>
          <cell r="AB59">
            <v>0</v>
          </cell>
          <cell r="AC59" t="str">
            <v>BC</v>
          </cell>
          <cell r="AD59">
            <v>0</v>
          </cell>
          <cell r="AE59">
            <v>0</v>
          </cell>
          <cell r="AF59" t="str">
            <v>V.07.01.03</v>
          </cell>
          <cell r="AG59" t="str">
            <v>Giảng viên (hạng III)</v>
          </cell>
          <cell r="AH59">
            <v>0</v>
          </cell>
          <cell r="AI59">
            <v>0</v>
          </cell>
          <cell r="AJ59" t="str">
            <v>TL ĐBCL</v>
          </cell>
          <cell r="AK59">
            <v>4</v>
          </cell>
          <cell r="AL59">
            <v>0</v>
          </cell>
          <cell r="AM59">
            <v>4.32</v>
          </cell>
          <cell r="AN59">
            <v>7</v>
          </cell>
          <cell r="AO59">
            <v>0</v>
          </cell>
          <cell r="AP59">
            <v>0</v>
          </cell>
          <cell r="AQ59">
            <v>7</v>
          </cell>
          <cell r="AR59">
            <v>0.3024</v>
          </cell>
          <cell r="AS59">
            <v>4.6224000000000007</v>
          </cell>
          <cell r="AT59">
            <v>40</v>
          </cell>
          <cell r="AU59">
            <v>0</v>
          </cell>
          <cell r="AV59">
            <v>0</v>
          </cell>
          <cell r="AW59">
            <v>0</v>
          </cell>
          <cell r="AX59" t="str">
            <v>Thạc sĩ</v>
          </cell>
          <cell r="AY59">
            <v>0</v>
          </cell>
          <cell r="AZ59">
            <v>0</v>
          </cell>
          <cell r="BA59" t="str">
            <v>Tiếng Anh</v>
          </cell>
          <cell r="BB59" t="str">
            <v>Khoa học giáo dục/Quản lý giáo dục đại học</v>
          </cell>
          <cell r="BC59" t="str">
            <v xml:space="preserve"> </v>
          </cell>
          <cell r="BD59">
            <v>0</v>
          </cell>
          <cell r="BE59" t="str">
            <v>GVSP</v>
          </cell>
          <cell r="BF59">
            <v>0</v>
          </cell>
          <cell r="BG59">
            <v>0</v>
          </cell>
          <cell r="BH59" t="str">
            <v>x</v>
          </cell>
          <cell r="BI59">
            <v>0</v>
          </cell>
          <cell r="BJ59">
            <v>0</v>
          </cell>
          <cell r="BK59">
            <v>0</v>
          </cell>
          <cell r="BL59">
            <v>0</v>
          </cell>
          <cell r="BM59">
            <v>39692</v>
          </cell>
          <cell r="BN59">
            <v>40057</v>
          </cell>
          <cell r="BO59">
            <v>0</v>
          </cell>
          <cell r="BP59">
            <v>0</v>
          </cell>
          <cell r="BQ59">
            <v>0</v>
          </cell>
          <cell r="BR59">
            <v>9.6666666666666661</v>
          </cell>
          <cell r="BS59" t="str">
            <v>BĐ đã phát</v>
          </cell>
          <cell r="BT59">
            <v>0</v>
          </cell>
          <cell r="BU59">
            <v>0</v>
          </cell>
          <cell r="BV59">
            <v>4</v>
          </cell>
          <cell r="BW59">
            <v>4</v>
          </cell>
          <cell r="BX59">
            <v>4</v>
          </cell>
          <cell r="BY59">
            <v>4</v>
          </cell>
          <cell r="BZ59">
            <v>4</v>
          </cell>
          <cell r="CA59">
            <v>4</v>
          </cell>
          <cell r="CB59">
            <v>4</v>
          </cell>
          <cell r="CC59">
            <v>4</v>
          </cell>
          <cell r="CD59">
            <v>4</v>
          </cell>
          <cell r="CE59">
            <v>4</v>
          </cell>
          <cell r="CF59">
            <v>4</v>
          </cell>
          <cell r="CG59">
            <v>4</v>
          </cell>
          <cell r="CH59">
            <v>4</v>
          </cell>
          <cell r="CI59">
            <v>4</v>
          </cell>
          <cell r="CJ59">
            <v>4</v>
          </cell>
          <cell r="CK59">
            <v>4</v>
          </cell>
          <cell r="CL59">
            <v>0</v>
          </cell>
        </row>
        <row r="60">
          <cell r="F60">
            <v>2448</v>
          </cell>
          <cell r="G60" t="str">
            <v>51010000858765</v>
          </cell>
          <cell r="H60" t="str">
            <v>Khoa Sư phạm Ngoại ngữ</v>
          </cell>
          <cell r="I60" t="str">
            <v>Kỹ năng tiếng Anh</v>
          </cell>
          <cell r="J60" t="str">
            <v>Nữ</v>
          </cell>
          <cell r="K60">
            <v>1990</v>
          </cell>
          <cell r="L60">
            <v>33104</v>
          </cell>
          <cell r="M60">
            <v>32</v>
          </cell>
          <cell r="N60" t="str">
            <v>Kinh</v>
          </cell>
          <cell r="O60">
            <v>0</v>
          </cell>
          <cell r="P60" t="str">
            <v>183835247</v>
          </cell>
          <cell r="Q60" t="str">
            <v>25/02/2015</v>
          </cell>
          <cell r="R60" t="str">
            <v>Tỉnh Nghệ An</v>
          </cell>
          <cell r="S60" t="str">
            <v>Xã Xuân Giang, Huyện Nghi Xuân, Tỉnh Hà Tĩnh</v>
          </cell>
          <cell r="T60" t="str">
            <v>Tỉnh Hà Tĩnh, Huyện Nghi Xuân, Xã Xuân Giang</v>
          </cell>
          <cell r="U60" t="str">
            <v>Phường Bến Thủy, Thành phố Vinh, Tỉnh Nghệ An</v>
          </cell>
          <cell r="V60" t="str">
            <v>Phường Bến Thủy, Thành phố Vinh, Tỉnh Nghệ An</v>
          </cell>
          <cell r="W60">
            <v>947178264</v>
          </cell>
          <cell r="X60">
            <v>0</v>
          </cell>
          <cell r="Y60">
            <v>42297</v>
          </cell>
          <cell r="Z60">
            <v>43824</v>
          </cell>
          <cell r="AA60" t="str">
            <v>Trường Đại học Vinh</v>
          </cell>
          <cell r="AB60">
            <v>0</v>
          </cell>
          <cell r="AC60" t="str">
            <v>BC</v>
          </cell>
          <cell r="AD60">
            <v>0</v>
          </cell>
          <cell r="AE60">
            <v>0</v>
          </cell>
          <cell r="AF60" t="str">
            <v>V.07.01.03</v>
          </cell>
          <cell r="AG60" t="str">
            <v>Giảng viên (hạng III)</v>
          </cell>
          <cell r="AH60">
            <v>0</v>
          </cell>
          <cell r="AI60">
            <v>0</v>
          </cell>
          <cell r="AJ60">
            <v>0</v>
          </cell>
          <cell r="AK60">
            <v>4</v>
          </cell>
          <cell r="AL60">
            <v>0</v>
          </cell>
          <cell r="AM60">
            <v>2.67</v>
          </cell>
          <cell r="AN60">
            <v>2</v>
          </cell>
          <cell r="AO60">
            <v>0</v>
          </cell>
          <cell r="AP60">
            <v>0</v>
          </cell>
          <cell r="AQ60">
            <v>0</v>
          </cell>
          <cell r="AR60">
            <v>0</v>
          </cell>
          <cell r="AS60">
            <v>2.67</v>
          </cell>
          <cell r="AT60">
            <v>40</v>
          </cell>
          <cell r="AU60">
            <v>0</v>
          </cell>
          <cell r="AV60">
            <v>0</v>
          </cell>
          <cell r="AW60">
            <v>0</v>
          </cell>
          <cell r="AX60" t="str">
            <v>Thạc sĩ</v>
          </cell>
          <cell r="AY60">
            <v>0</v>
          </cell>
          <cell r="AZ60">
            <v>0</v>
          </cell>
          <cell r="BA60" t="str">
            <v>SP Tiếng Anh</v>
          </cell>
          <cell r="BB60" t="str">
            <v>LL &amp; PPGD Tiếng Anh</v>
          </cell>
          <cell r="BC60" t="str">
            <v xml:space="preserve"> </v>
          </cell>
          <cell r="BD60">
            <v>0</v>
          </cell>
          <cell r="BE60" t="str">
            <v>GVSP</v>
          </cell>
          <cell r="BF60">
            <v>0</v>
          </cell>
          <cell r="BG60">
            <v>0</v>
          </cell>
          <cell r="BH60" t="str">
            <v>x</v>
          </cell>
          <cell r="BI60">
            <v>0</v>
          </cell>
          <cell r="BJ60">
            <v>0</v>
          </cell>
          <cell r="BK60">
            <v>0</v>
          </cell>
          <cell r="BL60">
            <v>0</v>
          </cell>
          <cell r="BM60">
            <v>0</v>
          </cell>
          <cell r="BN60">
            <v>0</v>
          </cell>
          <cell r="BO60">
            <v>0</v>
          </cell>
          <cell r="BP60">
            <v>0</v>
          </cell>
          <cell r="BQ60">
            <v>0</v>
          </cell>
          <cell r="BR60">
            <v>23</v>
          </cell>
          <cell r="BS60" t="str">
            <v>BĐ đã phát</v>
          </cell>
          <cell r="BT60">
            <v>0</v>
          </cell>
          <cell r="BU60">
            <v>0</v>
          </cell>
          <cell r="BV60">
            <v>4</v>
          </cell>
          <cell r="BW60">
            <v>4</v>
          </cell>
          <cell r="BX60">
            <v>4</v>
          </cell>
          <cell r="BY60">
            <v>4</v>
          </cell>
          <cell r="BZ60">
            <v>4</v>
          </cell>
          <cell r="CA60">
            <v>4</v>
          </cell>
          <cell r="CB60">
            <v>4</v>
          </cell>
          <cell r="CC60">
            <v>4</v>
          </cell>
          <cell r="CD60">
            <v>4</v>
          </cell>
          <cell r="CE60">
            <v>4</v>
          </cell>
          <cell r="CF60">
            <v>4</v>
          </cell>
          <cell r="CG60">
            <v>4</v>
          </cell>
          <cell r="CH60">
            <v>4</v>
          </cell>
          <cell r="CI60">
            <v>4</v>
          </cell>
          <cell r="CJ60">
            <v>4</v>
          </cell>
          <cell r="CK60">
            <v>4</v>
          </cell>
          <cell r="CL60">
            <v>0</v>
          </cell>
        </row>
        <row r="61">
          <cell r="F61">
            <v>1396</v>
          </cell>
          <cell r="G61" t="str">
            <v>51010000197945</v>
          </cell>
          <cell r="H61" t="str">
            <v>Khoa Sư phạm Ngoại ngữ</v>
          </cell>
          <cell r="I61" t="str">
            <v>Kỹ năng tiếng Anh</v>
          </cell>
          <cell r="J61" t="str">
            <v>Nữ</v>
          </cell>
          <cell r="K61">
            <v>1970</v>
          </cell>
          <cell r="L61">
            <v>25766</v>
          </cell>
          <cell r="M61">
            <v>52</v>
          </cell>
          <cell r="N61" t="str">
            <v>Kinh</v>
          </cell>
          <cell r="O61">
            <v>0</v>
          </cell>
          <cell r="P61">
            <v>0</v>
          </cell>
          <cell r="Q61">
            <v>0</v>
          </cell>
          <cell r="R61">
            <v>0</v>
          </cell>
          <cell r="S61" t="str">
            <v>Quỳnh Lưu Nghệ An</v>
          </cell>
          <cell r="T61" t="str">
            <v>Kỳ Anh, Hà Tĩnh</v>
          </cell>
          <cell r="U61" t="str">
            <v>Số nhà 15, ngõ A, Nguyễn Sỹ Sách, K. Trung Tiến, P. Hưng Dũng, Thành phố Vinh, Tỉnh Nghệ An</v>
          </cell>
          <cell r="V61" t="str">
            <v>Số nhà 15, ngõ A, Nguyễn Sỹ Sách, K. Trung Tiến, P. Hưng Dũng, Thành phố Vinh, Tỉnh Nghệ An</v>
          </cell>
          <cell r="W61">
            <v>989546440</v>
          </cell>
          <cell r="X61">
            <v>0</v>
          </cell>
          <cell r="Y61">
            <v>33878</v>
          </cell>
          <cell r="Z61">
            <v>33878</v>
          </cell>
          <cell r="AA61" t="str">
            <v>Trường Đại học Sư phạm Vinh</v>
          </cell>
          <cell r="AB61">
            <v>0</v>
          </cell>
          <cell r="AC61" t="str">
            <v>BC</v>
          </cell>
          <cell r="AD61">
            <v>0</v>
          </cell>
          <cell r="AE61">
            <v>0</v>
          </cell>
          <cell r="AF61" t="str">
            <v>V.07.01.02</v>
          </cell>
          <cell r="AG61" t="str">
            <v>Giảng viên chính (hạng II)</v>
          </cell>
          <cell r="AH61" t="str">
            <v>Trưởng Ban Thanh tra nhân dân</v>
          </cell>
          <cell r="AI61">
            <v>0</v>
          </cell>
          <cell r="AJ61" t="str">
            <v>CT CĐ BP</v>
          </cell>
          <cell r="AK61">
            <v>5</v>
          </cell>
          <cell r="AL61">
            <v>0</v>
          </cell>
          <cell r="AM61">
            <v>5.76</v>
          </cell>
          <cell r="AN61">
            <v>5</v>
          </cell>
          <cell r="AO61">
            <v>0</v>
          </cell>
          <cell r="AP61">
            <v>0</v>
          </cell>
          <cell r="AQ61">
            <v>24</v>
          </cell>
          <cell r="AR61">
            <v>1.3824000000000001</v>
          </cell>
          <cell r="AS61">
            <v>7.1424000000000003</v>
          </cell>
          <cell r="AT61">
            <v>40</v>
          </cell>
          <cell r="AU61">
            <v>0</v>
          </cell>
          <cell r="AV61">
            <v>0</v>
          </cell>
          <cell r="AW61">
            <v>0</v>
          </cell>
          <cell r="AX61" t="str">
            <v>Thạc sĩ</v>
          </cell>
          <cell r="AY61">
            <v>0</v>
          </cell>
          <cell r="AZ61">
            <v>0</v>
          </cell>
          <cell r="BA61" t="str">
            <v>Tiếng Anh</v>
          </cell>
          <cell r="BB61" t="str">
            <v>KHXH&amp;NV/Tiếng Anh</v>
          </cell>
          <cell r="BC61" t="str">
            <v xml:space="preserve"> </v>
          </cell>
          <cell r="BD61">
            <v>0</v>
          </cell>
          <cell r="BE61" t="str">
            <v>GVSP</v>
          </cell>
          <cell r="BF61">
            <v>0</v>
          </cell>
          <cell r="BG61">
            <v>0</v>
          </cell>
          <cell r="BH61" t="str">
            <v>x</v>
          </cell>
          <cell r="BI61">
            <v>2019</v>
          </cell>
          <cell r="BJ61">
            <v>0</v>
          </cell>
          <cell r="BK61">
            <v>0</v>
          </cell>
          <cell r="BL61">
            <v>0</v>
          </cell>
          <cell r="BM61" t="str">
            <v>26/3/1999</v>
          </cell>
          <cell r="BN61">
            <v>36611</v>
          </cell>
          <cell r="BO61">
            <v>0</v>
          </cell>
          <cell r="BP61">
            <v>0</v>
          </cell>
          <cell r="BQ61">
            <v>0</v>
          </cell>
          <cell r="BR61">
            <v>2.9166666666666665</v>
          </cell>
          <cell r="BS61" t="str">
            <v>BĐ đã phát</v>
          </cell>
          <cell r="BT61">
            <v>0</v>
          </cell>
          <cell r="BU61">
            <v>0</v>
          </cell>
          <cell r="BV61">
            <v>5</v>
          </cell>
          <cell r="BW61">
            <v>5</v>
          </cell>
          <cell r="BX61">
            <v>5</v>
          </cell>
          <cell r="BY61">
            <v>5</v>
          </cell>
          <cell r="BZ61">
            <v>5</v>
          </cell>
          <cell r="CA61">
            <v>5</v>
          </cell>
          <cell r="CB61">
            <v>5</v>
          </cell>
          <cell r="CC61">
            <v>5</v>
          </cell>
          <cell r="CD61">
            <v>5</v>
          </cell>
          <cell r="CE61">
            <v>5</v>
          </cell>
          <cell r="CF61">
            <v>5</v>
          </cell>
          <cell r="CG61">
            <v>5</v>
          </cell>
          <cell r="CH61">
            <v>5</v>
          </cell>
          <cell r="CI61">
            <v>5</v>
          </cell>
          <cell r="CJ61">
            <v>5</v>
          </cell>
          <cell r="CK61">
            <v>5</v>
          </cell>
          <cell r="CL61">
            <v>0</v>
          </cell>
        </row>
        <row r="62">
          <cell r="F62">
            <v>2265</v>
          </cell>
          <cell r="G62" t="str">
            <v>51010000514234</v>
          </cell>
          <cell r="H62" t="str">
            <v>Khoa Sư phạm Ngoại ngữ</v>
          </cell>
          <cell r="I62" t="str">
            <v>Lý thuyết tiếng Anh</v>
          </cell>
          <cell r="J62" t="str">
            <v>Nữ</v>
          </cell>
          <cell r="K62">
            <v>1990</v>
          </cell>
          <cell r="L62">
            <v>33209</v>
          </cell>
          <cell r="M62">
            <v>32</v>
          </cell>
          <cell r="N62" t="str">
            <v>Kinh</v>
          </cell>
          <cell r="O62">
            <v>0</v>
          </cell>
          <cell r="P62" t="str">
            <v>186821435</v>
          </cell>
          <cell r="Q62">
            <v>38975</v>
          </cell>
          <cell r="R62" t="str">
            <v>Tỉnh Nghệ An</v>
          </cell>
          <cell r="S62">
            <v>0</v>
          </cell>
          <cell r="T62">
            <v>0</v>
          </cell>
          <cell r="U62" t="str">
            <v>Phường Trường Thi, Thành phố Vinh, Tỉnh Nghệ An</v>
          </cell>
          <cell r="V62" t="str">
            <v>Phường Trường Thi, Thành phố Vinh, Tỉnh Nghệ An</v>
          </cell>
          <cell r="W62">
            <v>0</v>
          </cell>
          <cell r="X62">
            <v>0</v>
          </cell>
          <cell r="Y62">
            <v>41730</v>
          </cell>
          <cell r="Z62">
            <v>42887</v>
          </cell>
          <cell r="AA62" t="str">
            <v>Trường Đại học Vinh</v>
          </cell>
          <cell r="AB62">
            <v>0</v>
          </cell>
          <cell r="AC62" t="str">
            <v>BC</v>
          </cell>
          <cell r="AD62">
            <v>0</v>
          </cell>
          <cell r="AE62">
            <v>0</v>
          </cell>
          <cell r="AF62" t="str">
            <v>V.07.01.03</v>
          </cell>
          <cell r="AG62" t="str">
            <v>Giảng viên (hạng III)</v>
          </cell>
          <cell r="AH62">
            <v>0</v>
          </cell>
          <cell r="AI62">
            <v>0</v>
          </cell>
          <cell r="AJ62">
            <v>0</v>
          </cell>
          <cell r="AK62">
            <v>4</v>
          </cell>
          <cell r="AL62">
            <v>0</v>
          </cell>
          <cell r="AM62">
            <v>3</v>
          </cell>
          <cell r="AN62">
            <v>3</v>
          </cell>
          <cell r="AO62">
            <v>0</v>
          </cell>
          <cell r="AP62">
            <v>0</v>
          </cell>
          <cell r="AQ62">
            <v>6</v>
          </cell>
          <cell r="AR62">
            <v>0.18</v>
          </cell>
          <cell r="AS62">
            <v>3.18</v>
          </cell>
          <cell r="AT62">
            <v>40</v>
          </cell>
          <cell r="AU62">
            <v>0</v>
          </cell>
          <cell r="AV62">
            <v>0</v>
          </cell>
          <cell r="AW62">
            <v>0</v>
          </cell>
          <cell r="AX62" t="str">
            <v>Thạc sĩ</v>
          </cell>
          <cell r="AY62">
            <v>0</v>
          </cell>
          <cell r="AZ62">
            <v>0</v>
          </cell>
          <cell r="BA62" t="str">
            <v>Tiếng Anh</v>
          </cell>
          <cell r="BB62" t="str">
            <v>Tiếng Anh</v>
          </cell>
          <cell r="BC62" t="str">
            <v xml:space="preserve"> </v>
          </cell>
          <cell r="BD62">
            <v>0</v>
          </cell>
          <cell r="BE62" t="str">
            <v>GVSP</v>
          </cell>
          <cell r="BF62" t="str">
            <v>C1</v>
          </cell>
          <cell r="BG62">
            <v>0</v>
          </cell>
          <cell r="BH62" t="str">
            <v>x</v>
          </cell>
          <cell r="BI62">
            <v>0</v>
          </cell>
          <cell r="BJ62">
            <v>0</v>
          </cell>
          <cell r="BK62">
            <v>0</v>
          </cell>
          <cell r="BL62">
            <v>0</v>
          </cell>
          <cell r="BM62">
            <v>0</v>
          </cell>
          <cell r="BN62">
            <v>0</v>
          </cell>
          <cell r="BO62">
            <v>0</v>
          </cell>
          <cell r="BP62">
            <v>0</v>
          </cell>
          <cell r="BQ62">
            <v>0</v>
          </cell>
          <cell r="BR62">
            <v>23.25</v>
          </cell>
          <cell r="BS62" t="str">
            <v>BĐ đã phát</v>
          </cell>
          <cell r="BT62">
            <v>0</v>
          </cell>
          <cell r="BU62">
            <v>0</v>
          </cell>
          <cell r="BV62">
            <v>4</v>
          </cell>
          <cell r="BW62">
            <v>4</v>
          </cell>
          <cell r="BX62">
            <v>4</v>
          </cell>
          <cell r="BY62">
            <v>4</v>
          </cell>
          <cell r="BZ62">
            <v>4</v>
          </cell>
          <cell r="CA62">
            <v>4</v>
          </cell>
          <cell r="CB62">
            <v>4</v>
          </cell>
          <cell r="CC62">
            <v>4</v>
          </cell>
          <cell r="CD62">
            <v>4</v>
          </cell>
          <cell r="CE62">
            <v>4</v>
          </cell>
          <cell r="CF62">
            <v>4</v>
          </cell>
          <cell r="CG62">
            <v>4</v>
          </cell>
          <cell r="CH62">
            <v>4</v>
          </cell>
          <cell r="CI62">
            <v>4</v>
          </cell>
          <cell r="CJ62">
            <v>4</v>
          </cell>
          <cell r="CK62">
            <v>4</v>
          </cell>
          <cell r="CL62">
            <v>0</v>
          </cell>
        </row>
        <row r="63">
          <cell r="F63">
            <v>2371</v>
          </cell>
          <cell r="G63" t="str">
            <v>51010000682788</v>
          </cell>
          <cell r="H63" t="str">
            <v>Khoa Sư phạm Ngoại ngữ</v>
          </cell>
          <cell r="I63" t="str">
            <v>Lý thuyết tiếng Anh</v>
          </cell>
          <cell r="J63" t="str">
            <v>Nam</v>
          </cell>
          <cell r="K63">
            <v>1986</v>
          </cell>
          <cell r="L63">
            <v>31500</v>
          </cell>
          <cell r="M63">
            <v>36</v>
          </cell>
          <cell r="N63" t="str">
            <v>Kinh</v>
          </cell>
          <cell r="O63">
            <v>0</v>
          </cell>
          <cell r="P63">
            <v>186350756</v>
          </cell>
          <cell r="Q63">
            <v>0</v>
          </cell>
          <cell r="R63">
            <v>0</v>
          </cell>
          <cell r="S63">
            <v>0</v>
          </cell>
          <cell r="T63">
            <v>0</v>
          </cell>
          <cell r="U63" t="str">
            <v>Thành phố Vinh, Tỉnh Nghệ An</v>
          </cell>
          <cell r="V63" t="str">
            <v>Thành phố Vinh, Tỉnh Nghệ An</v>
          </cell>
          <cell r="W63" t="str">
            <v>0906005252</v>
          </cell>
          <cell r="X63" t="str">
            <v>lehungviet@vinhuni.edu.vn</v>
          </cell>
          <cell r="Y63">
            <v>42178</v>
          </cell>
          <cell r="Z63">
            <v>43824</v>
          </cell>
          <cell r="AA63" t="str">
            <v>Trường Đại học Vinh</v>
          </cell>
          <cell r="AB63">
            <v>0</v>
          </cell>
          <cell r="AC63" t="str">
            <v>BC</v>
          </cell>
          <cell r="AD63">
            <v>0</v>
          </cell>
          <cell r="AE63">
            <v>0</v>
          </cell>
          <cell r="AF63" t="str">
            <v>01.003</v>
          </cell>
          <cell r="AG63" t="str">
            <v>Chuyên viên</v>
          </cell>
          <cell r="AH63">
            <v>0</v>
          </cell>
          <cell r="AI63">
            <v>0</v>
          </cell>
          <cell r="AJ63" t="str">
            <v>TL ĐTTT</v>
          </cell>
          <cell r="AK63">
            <v>4</v>
          </cell>
          <cell r="AL63">
            <v>0</v>
          </cell>
          <cell r="AM63">
            <v>2.67</v>
          </cell>
          <cell r="AN63">
            <v>2</v>
          </cell>
          <cell r="AO63">
            <v>0</v>
          </cell>
          <cell r="AP63">
            <v>0</v>
          </cell>
          <cell r="AQ63">
            <v>0</v>
          </cell>
          <cell r="AR63">
            <v>0</v>
          </cell>
          <cell r="AS63">
            <v>2.67</v>
          </cell>
          <cell r="AT63">
            <v>20</v>
          </cell>
          <cell r="AU63">
            <v>0</v>
          </cell>
          <cell r="AV63">
            <v>0.2</v>
          </cell>
          <cell r="AW63">
            <v>0</v>
          </cell>
          <cell r="AX63" t="str">
            <v>Thạc sĩ</v>
          </cell>
          <cell r="AY63">
            <v>0</v>
          </cell>
          <cell r="AZ63">
            <v>0</v>
          </cell>
          <cell r="BA63" t="str">
            <v>Công nghệ thông tin</v>
          </cell>
          <cell r="BB63" t="str">
            <v>Công nghệ thông tin</v>
          </cell>
          <cell r="BC63" t="str">
            <v xml:space="preserve"> </v>
          </cell>
          <cell r="BD63">
            <v>0</v>
          </cell>
          <cell r="BE63">
            <v>0</v>
          </cell>
          <cell r="BF63">
            <v>0</v>
          </cell>
          <cell r="BG63">
            <v>0</v>
          </cell>
          <cell r="BH63">
            <v>0</v>
          </cell>
          <cell r="BI63">
            <v>0</v>
          </cell>
          <cell r="BJ63" t="str">
            <v>CV 2019</v>
          </cell>
          <cell r="BK63">
            <v>0</v>
          </cell>
          <cell r="BL63">
            <v>0</v>
          </cell>
          <cell r="BM63">
            <v>0</v>
          </cell>
          <cell r="BN63">
            <v>0</v>
          </cell>
          <cell r="BO63">
            <v>0</v>
          </cell>
          <cell r="BP63">
            <v>0</v>
          </cell>
          <cell r="BQ63">
            <v>0</v>
          </cell>
          <cell r="BR63">
            <v>23.583333333333332</v>
          </cell>
          <cell r="BS63" t="str">
            <v>BĐ đã phát</v>
          </cell>
          <cell r="BT63">
            <v>0</v>
          </cell>
          <cell r="BU63">
            <v>0</v>
          </cell>
          <cell r="BV63">
            <v>4.0999999999999996</v>
          </cell>
          <cell r="BW63">
            <v>4.0999999999999996</v>
          </cell>
          <cell r="BX63">
            <v>4.0999999999999996</v>
          </cell>
          <cell r="BY63">
            <v>4.0999999999999996</v>
          </cell>
          <cell r="BZ63">
            <v>4.0999999999999996</v>
          </cell>
          <cell r="CA63">
            <v>4.0999999999999996</v>
          </cell>
          <cell r="CB63">
            <v>4.0999999999999996</v>
          </cell>
          <cell r="CC63">
            <v>4.0999999999999996</v>
          </cell>
          <cell r="CD63">
            <v>4.0999999999999996</v>
          </cell>
          <cell r="CE63">
            <v>4.0999999999999996</v>
          </cell>
          <cell r="CF63">
            <v>4.0999999999999996</v>
          </cell>
          <cell r="CG63">
            <v>4.0999999999999996</v>
          </cell>
          <cell r="CH63">
            <v>4.2</v>
          </cell>
          <cell r="CI63">
            <v>4.2</v>
          </cell>
          <cell r="CJ63">
            <v>4.2</v>
          </cell>
          <cell r="CK63">
            <v>4.2</v>
          </cell>
          <cell r="CL63">
            <v>0</v>
          </cell>
        </row>
        <row r="64">
          <cell r="F64">
            <v>1013</v>
          </cell>
          <cell r="G64" t="str">
            <v>51010000198115</v>
          </cell>
          <cell r="H64" t="str">
            <v>Khoa Sư phạm Ngoại ngữ</v>
          </cell>
          <cell r="I64" t="str">
            <v>Lý thuyết tiếng Anh</v>
          </cell>
          <cell r="J64" t="str">
            <v>Nam</v>
          </cell>
          <cell r="K64">
            <v>1958</v>
          </cell>
          <cell r="L64">
            <v>21431</v>
          </cell>
          <cell r="M64">
            <v>64</v>
          </cell>
          <cell r="N64" t="str">
            <v>Kinh</v>
          </cell>
          <cell r="O64">
            <v>0</v>
          </cell>
          <cell r="P64">
            <v>181378455</v>
          </cell>
          <cell r="Q64">
            <v>0</v>
          </cell>
          <cell r="R64">
            <v>0</v>
          </cell>
          <cell r="S64" t="str">
            <v>Tào Sơn, Anh Sơn, Nghệ An</v>
          </cell>
          <cell r="T64" t="str">
            <v>Tào Sơn, Anh Sơn, Nghệ An</v>
          </cell>
          <cell r="U64" t="str">
            <v>Khối 22, P.Hưng Bình, TP.Vinh, tỉnh Nghệ An</v>
          </cell>
          <cell r="V64" t="str">
            <v>Khối 22, P.Hưng Bình, TP.Vinh, tỉnh Nghệ An</v>
          </cell>
          <cell r="W64" t="str">
            <v>0913327040</v>
          </cell>
          <cell r="X64" t="str">
            <v>phuongnd@vinhuni.edu.vn</v>
          </cell>
          <cell r="Y64">
            <v>29434</v>
          </cell>
          <cell r="Z64">
            <v>29434</v>
          </cell>
          <cell r="AA64" t="str">
            <v>Trường Đại học Sư phạm Vinh</v>
          </cell>
          <cell r="AB64">
            <v>0</v>
          </cell>
          <cell r="AC64" t="str">
            <v>BC</v>
          </cell>
          <cell r="AD64">
            <v>0</v>
          </cell>
          <cell r="AE64">
            <v>0</v>
          </cell>
          <cell r="AF64" t="str">
            <v>V.07.01.01</v>
          </cell>
          <cell r="AG64" t="str">
            <v>Giảng viên cao cấp (hạng I)</v>
          </cell>
          <cell r="AH64">
            <v>0</v>
          </cell>
          <cell r="AI64">
            <v>0</v>
          </cell>
          <cell r="AJ64">
            <v>0</v>
          </cell>
          <cell r="AK64">
            <v>6</v>
          </cell>
          <cell r="AL64">
            <v>0.9</v>
          </cell>
          <cell r="AM64">
            <v>7.28</v>
          </cell>
          <cell r="AN64">
            <v>4</v>
          </cell>
          <cell r="AO64">
            <v>0</v>
          </cell>
          <cell r="AP64">
            <v>0</v>
          </cell>
          <cell r="AQ64">
            <v>34</v>
          </cell>
          <cell r="AR64">
            <v>2.7812000000000001</v>
          </cell>
          <cell r="AS64">
            <v>10.9612</v>
          </cell>
          <cell r="AT64">
            <v>40</v>
          </cell>
          <cell r="AU64">
            <v>0</v>
          </cell>
          <cell r="AV64">
            <v>0</v>
          </cell>
          <cell r="AW64">
            <v>0</v>
          </cell>
          <cell r="AX64" t="str">
            <v>Tiến sĩ</v>
          </cell>
          <cell r="AY64" t="str">
            <v>Phó Giáo sư</v>
          </cell>
          <cell r="AZ64">
            <v>0</v>
          </cell>
          <cell r="BA64" t="str">
            <v>Tiếng Nga</v>
          </cell>
          <cell r="BB64" t="str">
            <v>Tiếng Anh</v>
          </cell>
          <cell r="BC64" t="str">
            <v>Tiếng Anh</v>
          </cell>
          <cell r="BD64">
            <v>0</v>
          </cell>
          <cell r="BE64" t="str">
            <v>GV QLGD</v>
          </cell>
          <cell r="BF64">
            <v>0</v>
          </cell>
          <cell r="BG64">
            <v>0</v>
          </cell>
          <cell r="BH64" t="str">
            <v>x</v>
          </cell>
          <cell r="BI64">
            <v>0</v>
          </cell>
          <cell r="BJ64">
            <v>0</v>
          </cell>
          <cell r="BK64" t="str">
            <v>Học 2007 ( Đối tượng 2)</v>
          </cell>
          <cell r="BL64" t="str">
            <v>Cao cấp</v>
          </cell>
          <cell r="BM64">
            <v>0</v>
          </cell>
          <cell r="BN64">
            <v>0</v>
          </cell>
          <cell r="BO64">
            <v>0</v>
          </cell>
          <cell r="BP64">
            <v>0</v>
          </cell>
          <cell r="BQ64">
            <v>0</v>
          </cell>
          <cell r="BR64">
            <v>-4</v>
          </cell>
          <cell r="BS64" t="str">
            <v>BĐ đã phát</v>
          </cell>
          <cell r="BT64" t="str">
            <v>Nghỉ không lương</v>
          </cell>
          <cell r="BU64">
            <v>0</v>
          </cell>
          <cell r="BV64">
            <v>6</v>
          </cell>
          <cell r="BW64">
            <v>6</v>
          </cell>
          <cell r="BX64">
            <v>6</v>
          </cell>
          <cell r="BY64">
            <v>6</v>
          </cell>
          <cell r="BZ64">
            <v>6</v>
          </cell>
          <cell r="CA64">
            <v>6</v>
          </cell>
          <cell r="CB64">
            <v>0</v>
          </cell>
          <cell r="CC64">
            <v>0</v>
          </cell>
          <cell r="CD64">
            <v>0</v>
          </cell>
          <cell r="CE64">
            <v>0</v>
          </cell>
          <cell r="CF64">
            <v>0</v>
          </cell>
          <cell r="CG64">
            <v>0</v>
          </cell>
          <cell r="CH64">
            <v>0</v>
          </cell>
          <cell r="CI64">
            <v>0</v>
          </cell>
          <cell r="CJ64">
            <v>0</v>
          </cell>
          <cell r="CK64">
            <v>0</v>
          </cell>
          <cell r="CL64" t="str">
            <v>Nghỉ không lương từ T3/21</v>
          </cell>
        </row>
        <row r="65">
          <cell r="F65">
            <v>1404</v>
          </cell>
          <cell r="G65" t="str">
            <v>51010000198364</v>
          </cell>
          <cell r="H65" t="str">
            <v>Khoa Sư phạm Ngoại ngữ</v>
          </cell>
          <cell r="I65" t="str">
            <v>Lý thuyết tiếng Anh</v>
          </cell>
          <cell r="J65" t="str">
            <v>Nữ</v>
          </cell>
          <cell r="K65">
            <v>1979</v>
          </cell>
          <cell r="L65">
            <v>29147</v>
          </cell>
          <cell r="M65">
            <v>43</v>
          </cell>
          <cell r="N65" t="str">
            <v>Kinh</v>
          </cell>
          <cell r="O65">
            <v>0</v>
          </cell>
          <cell r="P65" t="str">
            <v>182201612</v>
          </cell>
          <cell r="Q65">
            <v>41062</v>
          </cell>
          <cell r="R65" t="str">
            <v>Tỉnh Nghệ An</v>
          </cell>
          <cell r="S65" t="str">
            <v>Minh Sơn, Đô Lương, Nghệ An</v>
          </cell>
          <cell r="T65" t="str">
            <v>Minh Sơn, Đô Lương, Nghệ An</v>
          </cell>
          <cell r="U65" t="str">
            <v>Số 69 Vĩnh Yên Trường Tiến, Hưng Bình, Thành phố Vinh, Tỉnh Nghệ An</v>
          </cell>
          <cell r="V65" t="str">
            <v>Số 69 Vĩnh Yên Trường Tiến, Hưng Bình, Thành phố Vinh, Tỉnh Nghệ An</v>
          </cell>
          <cell r="W65" t="str">
            <v>0983273345</v>
          </cell>
          <cell r="X65" t="str">
            <v>nguyenthikimanh@vinhuni.edu.vn</v>
          </cell>
          <cell r="Y65">
            <v>37288</v>
          </cell>
          <cell r="Z65">
            <v>37708</v>
          </cell>
          <cell r="AA65" t="str">
            <v>Trường Đại học Vinh</v>
          </cell>
          <cell r="AB65">
            <v>0</v>
          </cell>
          <cell r="AC65" t="str">
            <v>BC</v>
          </cell>
          <cell r="AD65">
            <v>0</v>
          </cell>
          <cell r="AE65">
            <v>0</v>
          </cell>
          <cell r="AF65" t="str">
            <v>V.07.01.02</v>
          </cell>
          <cell r="AG65" t="str">
            <v>Giảng viên chính (hạng II)</v>
          </cell>
          <cell r="AH65" t="str">
            <v>Trưởng Khoa</v>
          </cell>
          <cell r="AI65" t="str">
            <v>Trưởng bộ môn</v>
          </cell>
          <cell r="AJ65" t="str">
            <v>Bí thư Đảng bộ BP</v>
          </cell>
          <cell r="AK65">
            <v>7</v>
          </cell>
          <cell r="AL65">
            <v>0.6</v>
          </cell>
          <cell r="AM65">
            <v>4.4000000000000004</v>
          </cell>
          <cell r="AN65">
            <v>1</v>
          </cell>
          <cell r="AO65">
            <v>0</v>
          </cell>
          <cell r="AP65">
            <v>0</v>
          </cell>
          <cell r="AQ65">
            <v>18</v>
          </cell>
          <cell r="AR65">
            <v>0.9</v>
          </cell>
          <cell r="AS65">
            <v>5.9</v>
          </cell>
          <cell r="AT65">
            <v>40</v>
          </cell>
          <cell r="AU65">
            <v>0</v>
          </cell>
          <cell r="AV65">
            <v>0.2</v>
          </cell>
          <cell r="AW65">
            <v>0</v>
          </cell>
          <cell r="AX65" t="str">
            <v>Tiến sĩ</v>
          </cell>
          <cell r="AY65">
            <v>0</v>
          </cell>
          <cell r="AZ65">
            <v>0</v>
          </cell>
          <cell r="BA65" t="str">
            <v>Tiếng Anh</v>
          </cell>
          <cell r="BB65" t="str">
            <v>Tiếng Anh</v>
          </cell>
          <cell r="BC65" t="str">
            <v xml:space="preserve">Ngôn ngữ </v>
          </cell>
          <cell r="BD65">
            <v>0</v>
          </cell>
          <cell r="BE65" t="str">
            <v>GVSP chủ chốt</v>
          </cell>
          <cell r="BF65">
            <v>0</v>
          </cell>
          <cell r="BG65">
            <v>0</v>
          </cell>
          <cell r="BH65" t="str">
            <v>x</v>
          </cell>
          <cell r="BI65">
            <v>2017</v>
          </cell>
          <cell r="BJ65">
            <v>0</v>
          </cell>
          <cell r="BK65" t="str">
            <v>Đối tượng 4</v>
          </cell>
          <cell r="BL65" t="str">
            <v>Đang học CCLLCT</v>
          </cell>
          <cell r="BM65">
            <v>39848</v>
          </cell>
          <cell r="BN65">
            <v>40213</v>
          </cell>
          <cell r="BO65">
            <v>0</v>
          </cell>
          <cell r="BP65">
            <v>0</v>
          </cell>
          <cell r="BQ65">
            <v>0</v>
          </cell>
          <cell r="BR65">
            <v>12.166666666666666</v>
          </cell>
          <cell r="BS65" t="str">
            <v>BĐ đã phát</v>
          </cell>
          <cell r="BT65">
            <v>0</v>
          </cell>
          <cell r="BU65">
            <v>0</v>
          </cell>
          <cell r="BV65">
            <v>7.1</v>
          </cell>
          <cell r="BW65">
            <v>7.1</v>
          </cell>
          <cell r="BX65">
            <v>7.1</v>
          </cell>
          <cell r="BY65">
            <v>7.1</v>
          </cell>
          <cell r="BZ65">
            <v>7.1</v>
          </cell>
          <cell r="CA65">
            <v>7.1</v>
          </cell>
          <cell r="CB65">
            <v>7.1</v>
          </cell>
          <cell r="CC65">
            <v>7.1</v>
          </cell>
          <cell r="CD65">
            <v>7.1</v>
          </cell>
          <cell r="CE65">
            <v>7.1</v>
          </cell>
          <cell r="CF65">
            <v>7.1</v>
          </cell>
          <cell r="CG65">
            <v>7.1</v>
          </cell>
          <cell r="CH65">
            <v>7.2</v>
          </cell>
          <cell r="CI65">
            <v>7.2</v>
          </cell>
          <cell r="CJ65">
            <v>7.2</v>
          </cell>
          <cell r="CK65">
            <v>7.2</v>
          </cell>
          <cell r="CL65">
            <v>0</v>
          </cell>
        </row>
        <row r="66">
          <cell r="F66">
            <v>1393</v>
          </cell>
          <cell r="G66" t="str">
            <v>51010000197954</v>
          </cell>
          <cell r="H66" t="str">
            <v>Khoa Sư phạm Ngoại ngữ</v>
          </cell>
          <cell r="I66" t="str">
            <v>Lý thuyết tiếng Anh</v>
          </cell>
          <cell r="J66" t="str">
            <v>Nữ</v>
          </cell>
          <cell r="K66">
            <v>1980</v>
          </cell>
          <cell r="L66">
            <v>29482</v>
          </cell>
          <cell r="M66">
            <v>42</v>
          </cell>
          <cell r="N66" t="str">
            <v>Kinh</v>
          </cell>
          <cell r="O66">
            <v>0</v>
          </cell>
          <cell r="P66">
            <v>182239400</v>
          </cell>
          <cell r="Q66">
            <v>0</v>
          </cell>
          <cell r="R66">
            <v>0</v>
          </cell>
          <cell r="S66" t="str">
            <v>Nghi Phong, Nghi Lộc, Nghệ An</v>
          </cell>
          <cell r="T66" t="str">
            <v>Nghi Phong, Nghi Lộc, Nghệ An</v>
          </cell>
          <cell r="U66" t="str">
            <v>Nghi Phong, Nghi Lộc, Nghệ An</v>
          </cell>
          <cell r="V66" t="str">
            <v>Nghi Phong, Nghi Lộc, Nghệ An</v>
          </cell>
          <cell r="W66" t="str">
            <v>0983577751</v>
          </cell>
          <cell r="X66" t="str">
            <v>giangntl@vinhuni.edu.vn</v>
          </cell>
          <cell r="Y66">
            <v>37544</v>
          </cell>
          <cell r="Z66" t="str">
            <v xml:space="preserve">  -   -</v>
          </cell>
          <cell r="AA66" t="str">
            <v>Trường Đại học Vinh</v>
          </cell>
          <cell r="AB66">
            <v>0</v>
          </cell>
          <cell r="AC66" t="str">
            <v>BC</v>
          </cell>
          <cell r="AD66">
            <v>0</v>
          </cell>
          <cell r="AE66">
            <v>0</v>
          </cell>
          <cell r="AF66" t="str">
            <v>V.07.01.03</v>
          </cell>
          <cell r="AG66" t="str">
            <v>Giảng viên (hạng III)</v>
          </cell>
          <cell r="AH66">
            <v>0</v>
          </cell>
          <cell r="AI66">
            <v>0</v>
          </cell>
          <cell r="AJ66">
            <v>0</v>
          </cell>
          <cell r="AK66">
            <v>4</v>
          </cell>
          <cell r="AL66">
            <v>0</v>
          </cell>
          <cell r="AM66">
            <v>3.99</v>
          </cell>
          <cell r="AN66">
            <v>6</v>
          </cell>
          <cell r="AO66">
            <v>0</v>
          </cell>
          <cell r="AP66">
            <v>0</v>
          </cell>
          <cell r="AQ66">
            <v>16</v>
          </cell>
          <cell r="AR66">
            <v>0.63840000000000008</v>
          </cell>
          <cell r="AS66">
            <v>4.6284000000000001</v>
          </cell>
          <cell r="AT66">
            <v>40</v>
          </cell>
          <cell r="AU66">
            <v>0</v>
          </cell>
          <cell r="AV66">
            <v>0</v>
          </cell>
          <cell r="AW66">
            <v>0</v>
          </cell>
          <cell r="AX66" t="str">
            <v>Thạc sĩ</v>
          </cell>
          <cell r="AY66">
            <v>0</v>
          </cell>
          <cell r="AZ66">
            <v>0</v>
          </cell>
          <cell r="BA66" t="str">
            <v>Tiếng Pháp/ Tiếng Anh</v>
          </cell>
          <cell r="BB66" t="str">
            <v>Khoa học giáo dục/LL&amp;PPDH bộ môn tiếng Anh</v>
          </cell>
          <cell r="BC66" t="str">
            <v xml:space="preserve"> </v>
          </cell>
          <cell r="BD66">
            <v>0</v>
          </cell>
          <cell r="BE66" t="str">
            <v>GVSP</v>
          </cell>
          <cell r="BF66">
            <v>0</v>
          </cell>
          <cell r="BG66">
            <v>0</v>
          </cell>
          <cell r="BH66" t="str">
            <v>x</v>
          </cell>
          <cell r="BI66">
            <v>0</v>
          </cell>
          <cell r="BJ66">
            <v>0</v>
          </cell>
          <cell r="BK66" t="str">
            <v>Đối tượng 4</v>
          </cell>
          <cell r="BL66">
            <v>0</v>
          </cell>
          <cell r="BM66">
            <v>0</v>
          </cell>
          <cell r="BN66">
            <v>0</v>
          </cell>
          <cell r="BO66">
            <v>0</v>
          </cell>
          <cell r="BP66">
            <v>0</v>
          </cell>
          <cell r="BQ66">
            <v>0</v>
          </cell>
          <cell r="BR66">
            <v>13.083333333333334</v>
          </cell>
          <cell r="BS66" t="str">
            <v>ĐHV đã phát</v>
          </cell>
          <cell r="BT66">
            <v>0</v>
          </cell>
          <cell r="BU66">
            <v>0</v>
          </cell>
          <cell r="BV66">
            <v>4</v>
          </cell>
          <cell r="BW66">
            <v>4</v>
          </cell>
          <cell r="BX66">
            <v>4</v>
          </cell>
          <cell r="BY66">
            <v>4</v>
          </cell>
          <cell r="BZ66">
            <v>4</v>
          </cell>
          <cell r="CA66">
            <v>4</v>
          </cell>
          <cell r="CB66">
            <v>4</v>
          </cell>
          <cell r="CC66">
            <v>4</v>
          </cell>
          <cell r="CD66">
            <v>4</v>
          </cell>
          <cell r="CE66">
            <v>4</v>
          </cell>
          <cell r="CF66">
            <v>4</v>
          </cell>
          <cell r="CG66">
            <v>4</v>
          </cell>
          <cell r="CH66">
            <v>4</v>
          </cell>
          <cell r="CI66">
            <v>4</v>
          </cell>
          <cell r="CJ66">
            <v>4</v>
          </cell>
          <cell r="CK66">
            <v>4</v>
          </cell>
          <cell r="CL66">
            <v>0</v>
          </cell>
        </row>
        <row r="67">
          <cell r="F67">
            <v>1824</v>
          </cell>
          <cell r="G67" t="str">
            <v>51010000197431</v>
          </cell>
          <cell r="H67" t="str">
            <v>Khoa Sư phạm Ngoại ngữ</v>
          </cell>
          <cell r="I67" t="str">
            <v>Lý thuyết tiếng Anh</v>
          </cell>
          <cell r="J67" t="str">
            <v>Nữ</v>
          </cell>
          <cell r="K67">
            <v>1976</v>
          </cell>
          <cell r="L67">
            <v>27806</v>
          </cell>
          <cell r="M67">
            <v>46</v>
          </cell>
          <cell r="N67" t="str">
            <v>Kinh</v>
          </cell>
          <cell r="O67">
            <v>0</v>
          </cell>
          <cell r="P67">
            <v>182331734</v>
          </cell>
          <cell r="Q67">
            <v>0</v>
          </cell>
          <cell r="R67">
            <v>0</v>
          </cell>
          <cell r="S67" t="str">
            <v>Thành phố Vinh, Tỉnh Nghệ An</v>
          </cell>
          <cell r="T67" t="str">
            <v>Xã Đà Sơn Huyện Đô Lương, Tỉnh Nghệ An</v>
          </cell>
          <cell r="U67" t="str">
            <v>Khối 7 Phường Bến Thuỷ Thành phố Vinh, Tỉnh Nghệ An</v>
          </cell>
          <cell r="V67" t="str">
            <v>Khối 7 Phường Bến Thuỷ Thành phố Vinh, Tỉnh Nghệ An</v>
          </cell>
          <cell r="W67" t="str">
            <v>0982534678</v>
          </cell>
          <cell r="X67" t="str">
            <v>huongvpnn@gmail.com</v>
          </cell>
          <cell r="Y67">
            <v>39249</v>
          </cell>
          <cell r="Z67">
            <v>36008</v>
          </cell>
          <cell r="AA67" t="str">
            <v>Sở Giáo dục Nghệ An</v>
          </cell>
          <cell r="AB67">
            <v>0</v>
          </cell>
          <cell r="AC67" t="str">
            <v>BC</v>
          </cell>
          <cell r="AD67">
            <v>0</v>
          </cell>
          <cell r="AE67">
            <v>0</v>
          </cell>
          <cell r="AF67" t="str">
            <v>01.003</v>
          </cell>
          <cell r="AG67" t="str">
            <v>Chuyên viên</v>
          </cell>
          <cell r="AH67">
            <v>0</v>
          </cell>
          <cell r="AI67">
            <v>0</v>
          </cell>
          <cell r="AJ67">
            <v>0</v>
          </cell>
          <cell r="AK67">
            <v>4</v>
          </cell>
          <cell r="AL67">
            <v>0</v>
          </cell>
          <cell r="AM67">
            <v>4.6500000000000004</v>
          </cell>
          <cell r="AN67">
            <v>8</v>
          </cell>
          <cell r="AO67">
            <v>0</v>
          </cell>
          <cell r="AP67">
            <v>0</v>
          </cell>
          <cell r="AQ67">
            <v>0</v>
          </cell>
          <cell r="AR67">
            <v>0</v>
          </cell>
          <cell r="AS67">
            <v>4.6500000000000004</v>
          </cell>
          <cell r="AT67">
            <v>20</v>
          </cell>
          <cell r="AU67">
            <v>0</v>
          </cell>
          <cell r="AV67">
            <v>0.2</v>
          </cell>
          <cell r="AW67">
            <v>0</v>
          </cell>
          <cell r="AX67" t="str">
            <v>Đại học</v>
          </cell>
          <cell r="AY67">
            <v>0</v>
          </cell>
          <cell r="AZ67">
            <v>0</v>
          </cell>
          <cell r="BA67" t="str">
            <v>Tiếng Anh_SP</v>
          </cell>
          <cell r="BB67">
            <v>0</v>
          </cell>
          <cell r="BC67" t="str">
            <v xml:space="preserve"> </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8.5</v>
          </cell>
          <cell r="BS67" t="str">
            <v>BĐ đã phát</v>
          </cell>
          <cell r="BT67">
            <v>0</v>
          </cell>
          <cell r="BU67">
            <v>0</v>
          </cell>
          <cell r="BV67">
            <v>4.0999999999999996</v>
          </cell>
          <cell r="BW67">
            <v>4.0999999999999996</v>
          </cell>
          <cell r="BX67">
            <v>4.0999999999999996</v>
          </cell>
          <cell r="BY67">
            <v>4.0999999999999996</v>
          </cell>
          <cell r="BZ67">
            <v>4.0999999999999996</v>
          </cell>
          <cell r="CA67">
            <v>4.0999999999999996</v>
          </cell>
          <cell r="CB67">
            <v>4.0999999999999996</v>
          </cell>
          <cell r="CC67">
            <v>4.0999999999999996</v>
          </cell>
          <cell r="CD67">
            <v>4.0999999999999996</v>
          </cell>
          <cell r="CE67">
            <v>4.0999999999999996</v>
          </cell>
          <cell r="CF67">
            <v>4.0999999999999996</v>
          </cell>
          <cell r="CG67">
            <v>4.0999999999999996</v>
          </cell>
          <cell r="CH67">
            <v>4.2</v>
          </cell>
          <cell r="CI67">
            <v>4.2</v>
          </cell>
          <cell r="CJ67">
            <v>4.2</v>
          </cell>
          <cell r="CK67">
            <v>4.2</v>
          </cell>
          <cell r="CL67">
            <v>0</v>
          </cell>
        </row>
        <row r="68">
          <cell r="F68">
            <v>1849</v>
          </cell>
          <cell r="G68" t="str">
            <v>51010000218749</v>
          </cell>
          <cell r="H68" t="str">
            <v>Khoa Sư phạm Ngoại ngữ</v>
          </cell>
          <cell r="I68" t="str">
            <v>Lý thuyết tiếng Anh</v>
          </cell>
          <cell r="J68" t="str">
            <v>Nữ</v>
          </cell>
          <cell r="K68">
            <v>1985</v>
          </cell>
          <cell r="L68">
            <v>31093</v>
          </cell>
          <cell r="M68">
            <v>37</v>
          </cell>
          <cell r="N68" t="str">
            <v>Kinh</v>
          </cell>
          <cell r="O68">
            <v>0</v>
          </cell>
          <cell r="P68">
            <v>186246336</v>
          </cell>
          <cell r="Q68">
            <v>0</v>
          </cell>
          <cell r="R68">
            <v>0</v>
          </cell>
          <cell r="S68">
            <v>0</v>
          </cell>
          <cell r="T68" t="str">
            <v>Thanh Chương, Nghệ An</v>
          </cell>
          <cell r="U68">
            <v>0</v>
          </cell>
          <cell r="V68">
            <v>0</v>
          </cell>
          <cell r="W68" t="str">
            <v>0974270092</v>
          </cell>
          <cell r="X68" t="str">
            <v>thaontp@vinhuni.edu.vn</v>
          </cell>
          <cell r="Y68">
            <v>39860</v>
          </cell>
          <cell r="Z68">
            <v>40360</v>
          </cell>
          <cell r="AA68" t="str">
            <v>Trường Đại học Vinh</v>
          </cell>
          <cell r="AB68">
            <v>0</v>
          </cell>
          <cell r="AC68" t="str">
            <v>BC</v>
          </cell>
          <cell r="AD68">
            <v>0</v>
          </cell>
          <cell r="AE68">
            <v>0</v>
          </cell>
          <cell r="AF68" t="str">
            <v>V.07.01.03</v>
          </cell>
          <cell r="AG68" t="str">
            <v>Giảng viên (hạng III)</v>
          </cell>
          <cell r="AH68">
            <v>0</v>
          </cell>
          <cell r="AI68">
            <v>0</v>
          </cell>
          <cell r="AJ68">
            <v>0</v>
          </cell>
          <cell r="AK68">
            <v>4</v>
          </cell>
          <cell r="AL68">
            <v>0</v>
          </cell>
          <cell r="AM68">
            <v>3.33</v>
          </cell>
          <cell r="AN68">
            <v>4</v>
          </cell>
          <cell r="AO68">
            <v>0</v>
          </cell>
          <cell r="AP68">
            <v>0</v>
          </cell>
          <cell r="AQ68">
            <v>11</v>
          </cell>
          <cell r="AR68">
            <v>0.36630000000000001</v>
          </cell>
          <cell r="AS68">
            <v>3.6962999999999999</v>
          </cell>
          <cell r="AT68">
            <v>40</v>
          </cell>
          <cell r="AU68">
            <v>0</v>
          </cell>
          <cell r="AV68">
            <v>0</v>
          </cell>
          <cell r="AW68">
            <v>0</v>
          </cell>
          <cell r="AX68" t="str">
            <v>Thạc sĩ</v>
          </cell>
          <cell r="AY68">
            <v>0</v>
          </cell>
          <cell r="AZ68">
            <v>0</v>
          </cell>
          <cell r="BA68" t="str">
            <v>Tiếng Anh</v>
          </cell>
          <cell r="BB68" t="str">
            <v>Tiếng Anh</v>
          </cell>
          <cell r="BC68" t="str">
            <v xml:space="preserve"> </v>
          </cell>
          <cell r="BD68">
            <v>0</v>
          </cell>
          <cell r="BE68" t="str">
            <v>GVSP</v>
          </cell>
          <cell r="BF68">
            <v>0</v>
          </cell>
          <cell r="BG68">
            <v>0</v>
          </cell>
          <cell r="BH68" t="str">
            <v>x</v>
          </cell>
          <cell r="BI68">
            <v>0</v>
          </cell>
          <cell r="BJ68">
            <v>0</v>
          </cell>
          <cell r="BK68">
            <v>0</v>
          </cell>
          <cell r="BL68">
            <v>0</v>
          </cell>
          <cell r="BM68">
            <v>0</v>
          </cell>
          <cell r="BN68">
            <v>0</v>
          </cell>
          <cell r="BO68">
            <v>0</v>
          </cell>
          <cell r="BP68">
            <v>0</v>
          </cell>
          <cell r="BQ68">
            <v>0</v>
          </cell>
          <cell r="BR68">
            <v>17.5</v>
          </cell>
          <cell r="BS68" t="str">
            <v>BĐ đã phát</v>
          </cell>
          <cell r="BT68">
            <v>0</v>
          </cell>
          <cell r="BU68">
            <v>0</v>
          </cell>
          <cell r="BV68">
            <v>4</v>
          </cell>
          <cell r="BW68">
            <v>4</v>
          </cell>
          <cell r="BX68">
            <v>4</v>
          </cell>
          <cell r="BY68">
            <v>4</v>
          </cell>
          <cell r="BZ68">
            <v>4</v>
          </cell>
          <cell r="CA68">
            <v>4</v>
          </cell>
          <cell r="CB68">
            <v>4</v>
          </cell>
          <cell r="CC68">
            <v>4</v>
          </cell>
          <cell r="CD68">
            <v>4</v>
          </cell>
          <cell r="CE68">
            <v>4</v>
          </cell>
          <cell r="CF68">
            <v>4</v>
          </cell>
          <cell r="CG68">
            <v>4</v>
          </cell>
          <cell r="CH68">
            <v>4</v>
          </cell>
          <cell r="CI68">
            <v>4</v>
          </cell>
          <cell r="CJ68">
            <v>4</v>
          </cell>
          <cell r="CK68">
            <v>4</v>
          </cell>
          <cell r="CL68">
            <v>0</v>
          </cell>
        </row>
        <row r="69">
          <cell r="F69">
            <v>1427</v>
          </cell>
          <cell r="G69" t="str">
            <v>51010000225730</v>
          </cell>
          <cell r="H69" t="str">
            <v>Khoa Sư phạm Ngoại ngữ</v>
          </cell>
          <cell r="I69" t="str">
            <v>Lý thuyết tiếng Anh</v>
          </cell>
          <cell r="J69" t="str">
            <v>Nữ</v>
          </cell>
          <cell r="K69">
            <v>1985</v>
          </cell>
          <cell r="L69">
            <v>31192</v>
          </cell>
          <cell r="M69">
            <v>37</v>
          </cell>
          <cell r="N69" t="str">
            <v>Kinh</v>
          </cell>
          <cell r="O69">
            <v>0</v>
          </cell>
          <cell r="P69">
            <v>186206017</v>
          </cell>
          <cell r="Q69">
            <v>0</v>
          </cell>
          <cell r="R69">
            <v>0</v>
          </cell>
          <cell r="S69" t="str">
            <v>Bệnh viện hữu nghị Nghệ An</v>
          </cell>
          <cell r="T69" t="str">
            <v>Hoằng Đồng, Hoằng Hóa,Thanh Hóa</v>
          </cell>
          <cell r="U69" t="str">
            <v>Số 5, Phạm Kinh Vỹ, Khối 6, Bến Thủy, Thành phố Vinh, Tỉnh Nghệ An</v>
          </cell>
          <cell r="V69" t="str">
            <v>Số 5, Phạm Kinh Vỹ, Khối 6, Bến Thủy, Thành phố Vinh, Tỉnh Nghệ An</v>
          </cell>
          <cell r="W69">
            <v>948969255</v>
          </cell>
          <cell r="X69">
            <v>0</v>
          </cell>
          <cell r="Y69">
            <v>40392</v>
          </cell>
          <cell r="Z69">
            <v>0</v>
          </cell>
          <cell r="AA69">
            <v>0</v>
          </cell>
          <cell r="AB69">
            <v>0</v>
          </cell>
          <cell r="AC69" t="str">
            <v>BC</v>
          </cell>
          <cell r="AD69">
            <v>0</v>
          </cell>
          <cell r="AE69">
            <v>0</v>
          </cell>
          <cell r="AF69" t="str">
            <v>01.003</v>
          </cell>
          <cell r="AG69" t="str">
            <v>Chuyên viên</v>
          </cell>
          <cell r="AH69">
            <v>0</v>
          </cell>
          <cell r="AI69">
            <v>0</v>
          </cell>
          <cell r="AJ69">
            <v>0</v>
          </cell>
          <cell r="AK69">
            <v>4</v>
          </cell>
          <cell r="AL69">
            <v>0</v>
          </cell>
          <cell r="AM69">
            <v>3.33</v>
          </cell>
          <cell r="AN69">
            <v>4</v>
          </cell>
          <cell r="AO69">
            <v>0</v>
          </cell>
          <cell r="AP69">
            <v>0</v>
          </cell>
          <cell r="AQ69">
            <v>0</v>
          </cell>
          <cell r="AR69">
            <v>0</v>
          </cell>
          <cell r="AS69">
            <v>3.33</v>
          </cell>
          <cell r="AT69">
            <v>20</v>
          </cell>
          <cell r="AU69">
            <v>0</v>
          </cell>
          <cell r="AV69">
            <v>0.2</v>
          </cell>
          <cell r="AW69">
            <v>0</v>
          </cell>
          <cell r="AX69" t="str">
            <v>Đại học</v>
          </cell>
          <cell r="AY69">
            <v>0</v>
          </cell>
          <cell r="AZ69">
            <v>0</v>
          </cell>
          <cell r="BA69" t="str">
            <v>Tiếng Nga</v>
          </cell>
          <cell r="BB69">
            <v>0</v>
          </cell>
          <cell r="BC69" t="str">
            <v xml:space="preserve"> </v>
          </cell>
          <cell r="BD69">
            <v>0</v>
          </cell>
          <cell r="BE69">
            <v>0</v>
          </cell>
          <cell r="BF69">
            <v>0</v>
          </cell>
          <cell r="BG69">
            <v>0</v>
          </cell>
          <cell r="BH69">
            <v>0</v>
          </cell>
          <cell r="BI69">
            <v>0</v>
          </cell>
          <cell r="BJ69" t="str">
            <v>CV 2019</v>
          </cell>
          <cell r="BK69">
            <v>0</v>
          </cell>
          <cell r="BL69">
            <v>0</v>
          </cell>
          <cell r="BM69">
            <v>0</v>
          </cell>
          <cell r="BN69">
            <v>0</v>
          </cell>
          <cell r="BO69">
            <v>0</v>
          </cell>
          <cell r="BP69">
            <v>0</v>
          </cell>
          <cell r="BQ69">
            <v>0</v>
          </cell>
          <cell r="BR69">
            <v>17.75</v>
          </cell>
          <cell r="BS69" t="str">
            <v>BĐ đã phát</v>
          </cell>
          <cell r="BT69">
            <v>0</v>
          </cell>
          <cell r="BU69">
            <v>0</v>
          </cell>
          <cell r="BV69">
            <v>4.0999999999999996</v>
          </cell>
          <cell r="BW69">
            <v>4.0999999999999996</v>
          </cell>
          <cell r="BX69">
            <v>4.0999999999999996</v>
          </cell>
          <cell r="BY69">
            <v>4.0999999999999996</v>
          </cell>
          <cell r="BZ69">
            <v>4.0999999999999996</v>
          </cell>
          <cell r="CA69">
            <v>4.0999999999999996</v>
          </cell>
          <cell r="CB69">
            <v>4.0999999999999996</v>
          </cell>
          <cell r="CC69">
            <v>4.0999999999999996</v>
          </cell>
          <cell r="CD69">
            <v>4.0999999999999996</v>
          </cell>
          <cell r="CE69">
            <v>4.0999999999999996</v>
          </cell>
          <cell r="CF69">
            <v>4.0999999999999996</v>
          </cell>
          <cell r="CG69">
            <v>4.0999999999999996</v>
          </cell>
          <cell r="CH69">
            <v>4.2</v>
          </cell>
          <cell r="CI69">
            <v>4.2</v>
          </cell>
          <cell r="CJ69">
            <v>4.2</v>
          </cell>
          <cell r="CK69">
            <v>4.2</v>
          </cell>
          <cell r="CL69">
            <v>0</v>
          </cell>
        </row>
        <row r="70">
          <cell r="F70">
            <v>2496</v>
          </cell>
          <cell r="G70" t="str">
            <v>51010000938816</v>
          </cell>
          <cell r="H70" t="str">
            <v>Khoa Sư phạm Ngoại ngữ</v>
          </cell>
          <cell r="I70" t="str">
            <v>Lý thuyết tiếng Anh</v>
          </cell>
          <cell r="J70" t="str">
            <v>Nữ</v>
          </cell>
          <cell r="K70">
            <v>1994</v>
          </cell>
          <cell r="L70">
            <v>34657</v>
          </cell>
          <cell r="M70">
            <v>28</v>
          </cell>
          <cell r="N70" t="str">
            <v>Kinh</v>
          </cell>
          <cell r="O70">
            <v>0</v>
          </cell>
          <cell r="P70" t="str">
            <v>187230628</v>
          </cell>
          <cell r="Q70" t="str">
            <v>31/03/2010</v>
          </cell>
          <cell r="R70" t="str">
            <v>Tỉnh Nghệ An</v>
          </cell>
          <cell r="S70" t="str">
            <v>Phường Quang Trung, Thành phố Vinh, Tỉnh Nghệ An</v>
          </cell>
          <cell r="T70" t="str">
            <v>Tỉnh Nghệ An, Thành phố Vinh, Phường Quang Trung</v>
          </cell>
          <cell r="U70" t="str">
            <v>Số 01, ngõ A2, đường Hecmann, Phường Hưng Phúc, Thành phố Vinh, Tỉnh Nghệ An</v>
          </cell>
          <cell r="V70" t="str">
            <v>Số 01, ngõ A2, đường Hecmann, Phường Hưng Phúc, Thành phố Vinh, Tỉnh Nghệ An</v>
          </cell>
          <cell r="W70">
            <v>0</v>
          </cell>
          <cell r="X70">
            <v>0</v>
          </cell>
          <cell r="Y70">
            <v>42705</v>
          </cell>
          <cell r="Z70">
            <v>43966</v>
          </cell>
          <cell r="AA70" t="str">
            <v>Trường Đại học Vinh</v>
          </cell>
          <cell r="AB70">
            <v>0</v>
          </cell>
          <cell r="AC70" t="str">
            <v>BC</v>
          </cell>
          <cell r="AD70">
            <v>0</v>
          </cell>
          <cell r="AE70">
            <v>0</v>
          </cell>
          <cell r="AF70" t="str">
            <v>V.07.01.03</v>
          </cell>
          <cell r="AG70" t="str">
            <v>Giảng viên (hạng III)</v>
          </cell>
          <cell r="AH70">
            <v>0</v>
          </cell>
          <cell r="AI70">
            <v>0</v>
          </cell>
          <cell r="AJ70" t="str">
            <v>Bí thư CB HSSV, Bí thư LCĐ</v>
          </cell>
          <cell r="AK70">
            <v>5</v>
          </cell>
          <cell r="AL70">
            <v>0</v>
          </cell>
          <cell r="AM70">
            <v>2.67</v>
          </cell>
          <cell r="AN70">
            <v>2</v>
          </cell>
          <cell r="AO70">
            <v>0</v>
          </cell>
          <cell r="AP70">
            <v>0</v>
          </cell>
          <cell r="AQ70">
            <v>0</v>
          </cell>
          <cell r="AR70">
            <v>0</v>
          </cell>
          <cell r="AS70">
            <v>2.67</v>
          </cell>
          <cell r="AT70">
            <v>0</v>
          </cell>
          <cell r="AU70">
            <v>0</v>
          </cell>
          <cell r="AV70">
            <v>0</v>
          </cell>
          <cell r="AW70">
            <v>0</v>
          </cell>
          <cell r="AX70" t="str">
            <v>Thạc sĩ</v>
          </cell>
          <cell r="AY70">
            <v>0</v>
          </cell>
          <cell r="AZ70">
            <v>0</v>
          </cell>
          <cell r="BA70" t="str">
            <v>SP Tiếng Anh</v>
          </cell>
          <cell r="BB70" t="str">
            <v>Tiếng Anh</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27.25</v>
          </cell>
          <cell r="BS70" t="str">
            <v>BĐ đã phát</v>
          </cell>
          <cell r="BT70">
            <v>0</v>
          </cell>
          <cell r="BU70">
            <v>0</v>
          </cell>
          <cell r="BV70">
            <v>5</v>
          </cell>
          <cell r="BW70">
            <v>5</v>
          </cell>
          <cell r="BX70">
            <v>5</v>
          </cell>
          <cell r="BY70">
            <v>5</v>
          </cell>
          <cell r="BZ70">
            <v>5</v>
          </cell>
          <cell r="CA70">
            <v>5</v>
          </cell>
          <cell r="CB70">
            <v>5</v>
          </cell>
          <cell r="CC70">
            <v>5</v>
          </cell>
          <cell r="CD70">
            <v>5</v>
          </cell>
          <cell r="CE70">
            <v>5</v>
          </cell>
          <cell r="CF70">
            <v>5</v>
          </cell>
          <cell r="CG70">
            <v>5</v>
          </cell>
          <cell r="CH70">
            <v>5</v>
          </cell>
          <cell r="CI70">
            <v>5</v>
          </cell>
          <cell r="CJ70">
            <v>5</v>
          </cell>
          <cell r="CK70">
            <v>5</v>
          </cell>
          <cell r="CL70">
            <v>0</v>
          </cell>
        </row>
        <row r="71">
          <cell r="F71">
            <v>1607</v>
          </cell>
          <cell r="G71" t="str">
            <v>51010000196784</v>
          </cell>
          <cell r="H71" t="str">
            <v>Khoa Sư phạm Ngoại ngữ</v>
          </cell>
          <cell r="I71" t="str">
            <v>Lý thuyết tiếng Anh</v>
          </cell>
          <cell r="J71" t="str">
            <v>Nam</v>
          </cell>
          <cell r="K71">
            <v>1957</v>
          </cell>
          <cell r="L71">
            <v>20936</v>
          </cell>
          <cell r="M71">
            <v>65</v>
          </cell>
          <cell r="N71" t="str">
            <v>Kinh</v>
          </cell>
          <cell r="O71">
            <v>0</v>
          </cell>
          <cell r="P71" t="str">
            <v>186237088</v>
          </cell>
          <cell r="Q71" t="str">
            <v>29/09/2015</v>
          </cell>
          <cell r="R71" t="str">
            <v>Tỉnh Nghệ An</v>
          </cell>
          <cell r="S71" t="str">
            <v>Phường Trúc Bạch, Quận Ba Đình, Thành phố Hà Nội</v>
          </cell>
          <cell r="T71" t="str">
            <v>Tràng Sơn, Đô Lương, Nghệ An</v>
          </cell>
          <cell r="U71" t="str">
            <v>119 Herman, khối Vĩnh Phúc, Phường Hưng Phúc, Thành phố Vinh, Tỉnh Nghệ An</v>
          </cell>
          <cell r="V71" t="str">
            <v>119 Herman, khối Vĩnh Phúc, Phường Hưng Phúc, Thành phố Vinh, Tỉnh Nghệ An</v>
          </cell>
          <cell r="W71" t="str">
            <v>0913312534</v>
          </cell>
          <cell r="X71" t="str">
            <v>nxbinh.dhv@gmail.com</v>
          </cell>
          <cell r="Y71">
            <v>29556</v>
          </cell>
          <cell r="Z71">
            <v>29556</v>
          </cell>
          <cell r="AA71" t="str">
            <v>Trường Đại học Sư phạm Vinh</v>
          </cell>
          <cell r="AB71">
            <v>0</v>
          </cell>
          <cell r="AC71" t="str">
            <v>BC</v>
          </cell>
          <cell r="AD71">
            <v>0</v>
          </cell>
          <cell r="AE71">
            <v>0</v>
          </cell>
          <cell r="AF71" t="str">
            <v>V.07.01.02</v>
          </cell>
          <cell r="AG71" t="str">
            <v>Giảng viên chính (hạng II)</v>
          </cell>
          <cell r="AH71">
            <v>0</v>
          </cell>
          <cell r="AI71">
            <v>0</v>
          </cell>
          <cell r="AJ71">
            <v>0</v>
          </cell>
          <cell r="AK71">
            <v>7.5</v>
          </cell>
          <cell r="AL71">
            <v>0.5</v>
          </cell>
          <cell r="AM71">
            <v>6.7799999999999994</v>
          </cell>
          <cell r="AN71">
            <v>7</v>
          </cell>
          <cell r="AO71">
            <v>5</v>
          </cell>
          <cell r="AP71">
            <v>0.33899999999999997</v>
          </cell>
          <cell r="AQ71">
            <v>34</v>
          </cell>
          <cell r="AR71">
            <v>2.5904599999999998</v>
          </cell>
          <cell r="AS71">
            <v>10.20946</v>
          </cell>
          <cell r="AT71">
            <v>40</v>
          </cell>
          <cell r="AU71">
            <v>0</v>
          </cell>
          <cell r="AV71">
            <v>0</v>
          </cell>
          <cell r="AW71">
            <v>0</v>
          </cell>
          <cell r="AX71" t="str">
            <v>Tiến sĩ</v>
          </cell>
          <cell r="AY71">
            <v>0</v>
          </cell>
          <cell r="AZ71">
            <v>0</v>
          </cell>
          <cell r="BA71" t="str">
            <v>Tiếng Nga</v>
          </cell>
          <cell r="BB71" t="str">
            <v>Tiếng Anh</v>
          </cell>
          <cell r="BC71" t="str">
            <v>Tiếng Anh</v>
          </cell>
          <cell r="BD71">
            <v>0</v>
          </cell>
          <cell r="BE71" t="str">
            <v>GV QLGD</v>
          </cell>
          <cell r="BF71" t="str">
            <v>TS nước ngoài</v>
          </cell>
          <cell r="BG71">
            <v>0</v>
          </cell>
          <cell r="BH71" t="str">
            <v>x</v>
          </cell>
          <cell r="BI71">
            <v>2019</v>
          </cell>
          <cell r="BJ71">
            <v>0</v>
          </cell>
          <cell r="BK71" t="str">
            <v>Đã học 2012</v>
          </cell>
          <cell r="BL71">
            <v>0</v>
          </cell>
          <cell r="BM71" t="str">
            <v>19/05/1989</v>
          </cell>
          <cell r="BN71">
            <v>33012</v>
          </cell>
          <cell r="BO71">
            <v>0</v>
          </cell>
          <cell r="BP71">
            <v>0</v>
          </cell>
          <cell r="BQ71">
            <v>0</v>
          </cell>
          <cell r="BR71">
            <v>-5.333333333333333</v>
          </cell>
          <cell r="BS71" t="str">
            <v>BĐ đã phát</v>
          </cell>
          <cell r="BT71">
            <v>0</v>
          </cell>
          <cell r="BU71">
            <v>0</v>
          </cell>
          <cell r="BV71">
            <v>7.5</v>
          </cell>
          <cell r="BW71">
            <v>7.5</v>
          </cell>
          <cell r="BX71">
            <v>7.5</v>
          </cell>
          <cell r="BY71">
            <v>7.5</v>
          </cell>
          <cell r="BZ71">
            <v>7.5</v>
          </cell>
          <cell r="CA71">
            <v>7.5</v>
          </cell>
          <cell r="CB71">
            <v>7.5</v>
          </cell>
          <cell r="CC71">
            <v>7.5</v>
          </cell>
          <cell r="CD71">
            <v>7.5</v>
          </cell>
          <cell r="CE71">
            <v>7.5</v>
          </cell>
          <cell r="CF71">
            <v>7.5</v>
          </cell>
          <cell r="CG71">
            <v>7.5</v>
          </cell>
          <cell r="CH71">
            <v>7.5</v>
          </cell>
          <cell r="CI71">
            <v>7.5</v>
          </cell>
          <cell r="CJ71">
            <v>7.5</v>
          </cell>
          <cell r="CK71">
            <v>7.5</v>
          </cell>
          <cell r="CL71">
            <v>0</v>
          </cell>
        </row>
        <row r="72">
          <cell r="F72">
            <v>2546</v>
          </cell>
          <cell r="G72" t="str">
            <v>51010001196875</v>
          </cell>
          <cell r="H72" t="str">
            <v>Khoa Sư phạm Ngoại ngữ</v>
          </cell>
          <cell r="I72" t="str">
            <v>Lý thuyết tiếng Anh</v>
          </cell>
          <cell r="J72" t="str">
            <v>Nữ</v>
          </cell>
          <cell r="K72">
            <v>1991</v>
          </cell>
          <cell r="L72">
            <v>33417</v>
          </cell>
          <cell r="M72">
            <v>31</v>
          </cell>
          <cell r="N72" t="str">
            <v>Kinh</v>
          </cell>
          <cell r="O72">
            <v>0</v>
          </cell>
          <cell r="P72" t="str">
            <v>187070872</v>
          </cell>
          <cell r="Q72">
            <v>39800</v>
          </cell>
          <cell r="R72" t="str">
            <v>Tỉnh Hưng Yên</v>
          </cell>
          <cell r="S72" t="str">
            <v>Phường Bến Thủy, Thành phố Vinh, Tỉnh Nghệ An</v>
          </cell>
          <cell r="T72" t="str">
            <v>Đức Đồng, Đức Thọ, Hà Tĩnh</v>
          </cell>
          <cell r="U72" t="str">
            <v>Nhà 07, ngõ 3, Phường Bến Thủy, Thành phố Vinh, Tỉnh Nghệ An</v>
          </cell>
          <cell r="V72" t="str">
            <v>Nhà 07, ngõ 3, Phường Bến Thủy, Thành phố Vinh, Tỉnh Nghệ An</v>
          </cell>
          <cell r="W72" t="str">
            <v>0977760720</v>
          </cell>
          <cell r="X72" t="str">
            <v>daoquyen286@gmail.com</v>
          </cell>
          <cell r="Y72">
            <v>43102</v>
          </cell>
          <cell r="Z72">
            <v>43966</v>
          </cell>
          <cell r="AA72" t="str">
            <v>Trường Đại học Vinh</v>
          </cell>
          <cell r="AB72">
            <v>0</v>
          </cell>
          <cell r="AC72" t="str">
            <v>BC</v>
          </cell>
          <cell r="AD72">
            <v>0</v>
          </cell>
          <cell r="AE72">
            <v>0</v>
          </cell>
          <cell r="AF72" t="str">
            <v>01.003</v>
          </cell>
          <cell r="AG72" t="str">
            <v>Chuyên viên</v>
          </cell>
          <cell r="AH72">
            <v>0</v>
          </cell>
          <cell r="AI72">
            <v>0</v>
          </cell>
          <cell r="AJ72" t="str">
            <v>TLQLSV</v>
          </cell>
          <cell r="AK72">
            <v>4</v>
          </cell>
          <cell r="AL72">
            <v>0</v>
          </cell>
          <cell r="AM72">
            <v>2.34</v>
          </cell>
          <cell r="AN72">
            <v>1</v>
          </cell>
          <cell r="AO72">
            <v>0</v>
          </cell>
          <cell r="AP72">
            <v>0</v>
          </cell>
          <cell r="AQ72">
            <v>0</v>
          </cell>
          <cell r="AR72">
            <v>0</v>
          </cell>
          <cell r="AS72">
            <v>2.34</v>
          </cell>
          <cell r="AT72">
            <v>20</v>
          </cell>
          <cell r="AU72">
            <v>0</v>
          </cell>
          <cell r="AV72">
            <v>1.8</v>
          </cell>
          <cell r="AW72">
            <v>0</v>
          </cell>
          <cell r="AX72" t="str">
            <v>Đại học</v>
          </cell>
          <cell r="AY72">
            <v>0</v>
          </cell>
          <cell r="AZ72">
            <v>0</v>
          </cell>
          <cell r="BA72" t="str">
            <v>Quản lý đất đai</v>
          </cell>
          <cell r="BB72">
            <v>0</v>
          </cell>
          <cell r="BC72">
            <v>0</v>
          </cell>
          <cell r="BD72">
            <v>0</v>
          </cell>
          <cell r="BE72">
            <v>0</v>
          </cell>
          <cell r="BF72">
            <v>0</v>
          </cell>
          <cell r="BG72">
            <v>0</v>
          </cell>
          <cell r="BH72">
            <v>0</v>
          </cell>
          <cell r="BI72">
            <v>0</v>
          </cell>
          <cell r="BJ72" t="str">
            <v>CV 2019</v>
          </cell>
          <cell r="BK72">
            <v>0</v>
          </cell>
          <cell r="BL72">
            <v>0</v>
          </cell>
          <cell r="BM72">
            <v>0</v>
          </cell>
          <cell r="BN72">
            <v>0</v>
          </cell>
          <cell r="BO72">
            <v>0</v>
          </cell>
          <cell r="BP72">
            <v>0</v>
          </cell>
          <cell r="BQ72">
            <v>0</v>
          </cell>
          <cell r="BR72">
            <v>23.833333333333332</v>
          </cell>
          <cell r="BS72" t="str">
            <v>ĐHV đã phát</v>
          </cell>
          <cell r="BT72">
            <v>0</v>
          </cell>
          <cell r="BU72">
            <v>0</v>
          </cell>
          <cell r="BV72">
            <v>4.0999999999999996</v>
          </cell>
          <cell r="BW72">
            <v>4.0999999999999996</v>
          </cell>
          <cell r="BX72">
            <v>4.0999999999999996</v>
          </cell>
          <cell r="BY72">
            <v>4.0999999999999996</v>
          </cell>
          <cell r="BZ72">
            <v>4.0999999999999996</v>
          </cell>
          <cell r="CA72">
            <v>4.0999999999999996</v>
          </cell>
          <cell r="CB72">
            <v>4.0999999999999996</v>
          </cell>
          <cell r="CC72">
            <v>4.0999999999999996</v>
          </cell>
          <cell r="CD72">
            <v>4.0999999999999996</v>
          </cell>
          <cell r="CE72">
            <v>4.0999999999999996</v>
          </cell>
          <cell r="CF72">
            <v>4.0999999999999996</v>
          </cell>
          <cell r="CG72">
            <v>4.0999999999999996</v>
          </cell>
          <cell r="CH72">
            <v>4.2</v>
          </cell>
          <cell r="CI72">
            <v>4.2</v>
          </cell>
          <cell r="CJ72">
            <v>4.2</v>
          </cell>
          <cell r="CK72">
            <v>4.2</v>
          </cell>
          <cell r="CL72">
            <v>0</v>
          </cell>
        </row>
        <row r="73">
          <cell r="F73">
            <v>1402</v>
          </cell>
          <cell r="G73" t="str">
            <v>51010000198434</v>
          </cell>
          <cell r="H73" t="str">
            <v>Khoa Sư phạm Ngoại ngữ</v>
          </cell>
          <cell r="I73" t="str">
            <v>Lý thuyết tiếng Anh</v>
          </cell>
          <cell r="J73" t="str">
            <v>Nữ</v>
          </cell>
          <cell r="K73">
            <v>1971</v>
          </cell>
          <cell r="L73">
            <v>26165</v>
          </cell>
          <cell r="M73">
            <v>51</v>
          </cell>
          <cell r="N73" t="str">
            <v>Kinh</v>
          </cell>
          <cell r="O73">
            <v>0</v>
          </cell>
          <cell r="P73">
            <v>181657667</v>
          </cell>
          <cell r="Q73">
            <v>0</v>
          </cell>
          <cell r="R73">
            <v>0</v>
          </cell>
          <cell r="S73">
            <v>0</v>
          </cell>
          <cell r="T73" t="str">
            <v>Quỳnh Lưu, Nghệ An</v>
          </cell>
          <cell r="U73">
            <v>0</v>
          </cell>
          <cell r="V73">
            <v>0</v>
          </cell>
          <cell r="W73" t="str">
            <v>0988704068</v>
          </cell>
          <cell r="X73" t="str">
            <v>minhvth@vinhuni.edu.vn</v>
          </cell>
          <cell r="Y73">
            <v>34578</v>
          </cell>
          <cell r="Z73">
            <v>34597</v>
          </cell>
          <cell r="AA73" t="str">
            <v>Trường Đại học Sư phạm Vinh</v>
          </cell>
          <cell r="AB73">
            <v>0</v>
          </cell>
          <cell r="AC73" t="str">
            <v>BC</v>
          </cell>
          <cell r="AD73">
            <v>0</v>
          </cell>
          <cell r="AE73">
            <v>0</v>
          </cell>
          <cell r="AF73" t="str">
            <v>V.07.01.02</v>
          </cell>
          <cell r="AG73" t="str">
            <v>Giảng viên chính (hạng II)</v>
          </cell>
          <cell r="AH73">
            <v>0</v>
          </cell>
          <cell r="AI73" t="str">
            <v>Phó Trưởng bộ môn</v>
          </cell>
          <cell r="AJ73">
            <v>0</v>
          </cell>
          <cell r="AK73">
            <v>5</v>
          </cell>
          <cell r="AL73">
            <v>0.3</v>
          </cell>
          <cell r="AM73">
            <v>5.42</v>
          </cell>
          <cell r="AN73">
            <v>4</v>
          </cell>
          <cell r="AO73">
            <v>0</v>
          </cell>
          <cell r="AP73">
            <v>0</v>
          </cell>
          <cell r="AQ73">
            <v>24</v>
          </cell>
          <cell r="AR73">
            <v>1.3728</v>
          </cell>
          <cell r="AS73">
            <v>7.0927999999999995</v>
          </cell>
          <cell r="AT73">
            <v>40</v>
          </cell>
          <cell r="AU73">
            <v>0</v>
          </cell>
          <cell r="AV73">
            <v>0</v>
          </cell>
          <cell r="AW73">
            <v>0</v>
          </cell>
          <cell r="AX73" t="str">
            <v>Thạc sĩ</v>
          </cell>
          <cell r="AY73">
            <v>0</v>
          </cell>
          <cell r="AZ73">
            <v>0</v>
          </cell>
          <cell r="BA73" t="str">
            <v>Tiếng Anh</v>
          </cell>
          <cell r="BB73" t="str">
            <v>Tiếng Anh</v>
          </cell>
          <cell r="BC73" t="str">
            <v xml:space="preserve"> </v>
          </cell>
          <cell r="BD73">
            <v>0</v>
          </cell>
          <cell r="BE73" t="str">
            <v>GVSP</v>
          </cell>
          <cell r="BF73">
            <v>0</v>
          </cell>
          <cell r="BG73">
            <v>0</v>
          </cell>
          <cell r="BH73" t="str">
            <v>x</v>
          </cell>
          <cell r="BI73">
            <v>2019</v>
          </cell>
          <cell r="BJ73">
            <v>0</v>
          </cell>
          <cell r="BK73">
            <v>0</v>
          </cell>
          <cell r="BL73">
            <v>0</v>
          </cell>
          <cell r="BM73">
            <v>0</v>
          </cell>
          <cell r="BN73">
            <v>0</v>
          </cell>
          <cell r="BO73">
            <v>0</v>
          </cell>
          <cell r="BP73">
            <v>0</v>
          </cell>
          <cell r="BQ73">
            <v>0</v>
          </cell>
          <cell r="BR73">
            <v>4</v>
          </cell>
          <cell r="BS73" t="str">
            <v>BĐ đã phát</v>
          </cell>
          <cell r="BT73">
            <v>0</v>
          </cell>
          <cell r="BU73">
            <v>0</v>
          </cell>
          <cell r="BV73">
            <v>5</v>
          </cell>
          <cell r="BW73">
            <v>5</v>
          </cell>
          <cell r="BX73">
            <v>5</v>
          </cell>
          <cell r="BY73">
            <v>5</v>
          </cell>
          <cell r="BZ73">
            <v>5</v>
          </cell>
          <cell r="CA73">
            <v>5</v>
          </cell>
          <cell r="CB73">
            <v>5</v>
          </cell>
          <cell r="CC73">
            <v>5</v>
          </cell>
          <cell r="CD73">
            <v>5</v>
          </cell>
          <cell r="CE73">
            <v>5</v>
          </cell>
          <cell r="CF73">
            <v>5</v>
          </cell>
          <cell r="CG73">
            <v>5</v>
          </cell>
          <cell r="CH73">
            <v>5</v>
          </cell>
          <cell r="CI73">
            <v>5</v>
          </cell>
          <cell r="CJ73">
            <v>5</v>
          </cell>
          <cell r="CK73">
            <v>5</v>
          </cell>
          <cell r="CL73">
            <v>0</v>
          </cell>
        </row>
        <row r="74">
          <cell r="F74">
            <v>1385</v>
          </cell>
          <cell r="G74" t="str">
            <v>51010000195301</v>
          </cell>
          <cell r="H74" t="str">
            <v>Khoa Sư phạm Ngoại ngữ</v>
          </cell>
          <cell r="I74" t="str">
            <v>Ngoại ngữ chuyên ngành</v>
          </cell>
          <cell r="J74" t="str">
            <v>Nữ</v>
          </cell>
          <cell r="K74">
            <v>1975</v>
          </cell>
          <cell r="L74">
            <v>27514</v>
          </cell>
          <cell r="M74">
            <v>47</v>
          </cell>
          <cell r="N74" t="str">
            <v>Kinh</v>
          </cell>
          <cell r="O74">
            <v>0</v>
          </cell>
          <cell r="P74">
            <v>186030734</v>
          </cell>
          <cell r="Q74">
            <v>0</v>
          </cell>
          <cell r="R74">
            <v>0</v>
          </cell>
          <cell r="S74" t="str">
            <v>Yên Thành, Nghệ An</v>
          </cell>
          <cell r="T74" t="str">
            <v>Yên Thành, Nghệ An</v>
          </cell>
          <cell r="U74" t="str">
            <v>Số 3ngõ 7, Khối Tân Nam, P. Hưng Dũng, Thành phố Vinh, Tỉnh Nghệ An</v>
          </cell>
          <cell r="V74" t="str">
            <v>Số 3ngõ 7, Khối Tân Nam, P. Hưng Dũng, Thành phố Vinh, Tỉnh Nghệ An</v>
          </cell>
          <cell r="W74" t="str">
            <v>0985989116</v>
          </cell>
          <cell r="X74" t="str">
            <v>baochungdhv@gmail.com</v>
          </cell>
          <cell r="Y74">
            <v>36495</v>
          </cell>
          <cell r="Z74">
            <v>36495</v>
          </cell>
          <cell r="AA74" t="str">
            <v>Trường Đại học Sư phạm Vinh</v>
          </cell>
          <cell r="AB74">
            <v>0</v>
          </cell>
          <cell r="AC74" t="str">
            <v>BC</v>
          </cell>
          <cell r="AD74">
            <v>0</v>
          </cell>
          <cell r="AE74">
            <v>0</v>
          </cell>
          <cell r="AF74" t="str">
            <v>V.07.01.03</v>
          </cell>
          <cell r="AG74" t="str">
            <v>Giảng viên (hạng III)</v>
          </cell>
          <cell r="AH74">
            <v>0</v>
          </cell>
          <cell r="AI74">
            <v>0</v>
          </cell>
          <cell r="AJ74">
            <v>0</v>
          </cell>
          <cell r="AK74">
            <v>4</v>
          </cell>
          <cell r="AL74">
            <v>0</v>
          </cell>
          <cell r="AM74">
            <v>4.32</v>
          </cell>
          <cell r="AN74">
            <v>7</v>
          </cell>
          <cell r="AO74">
            <v>0</v>
          </cell>
          <cell r="AP74">
            <v>0</v>
          </cell>
          <cell r="AQ74">
            <v>19</v>
          </cell>
          <cell r="AR74">
            <v>0.82080000000000009</v>
          </cell>
          <cell r="AS74">
            <v>5.1408000000000005</v>
          </cell>
          <cell r="AT74">
            <v>40</v>
          </cell>
          <cell r="AU74">
            <v>0</v>
          </cell>
          <cell r="AV74">
            <v>0</v>
          </cell>
          <cell r="AW74">
            <v>0</v>
          </cell>
          <cell r="AX74" t="str">
            <v>Thạc sĩ</v>
          </cell>
          <cell r="AY74">
            <v>0</v>
          </cell>
          <cell r="AZ74">
            <v>0</v>
          </cell>
          <cell r="BA74" t="str">
            <v>Tiếng Pháp</v>
          </cell>
          <cell r="BB74" t="str">
            <v>Khoa học giáo dục/LL&amp;PPDH bộ môn Tiếng Anh</v>
          </cell>
          <cell r="BC74" t="str">
            <v xml:space="preserve"> </v>
          </cell>
          <cell r="BD74">
            <v>0</v>
          </cell>
          <cell r="BE74" t="str">
            <v>GVSP</v>
          </cell>
          <cell r="BF74">
            <v>0</v>
          </cell>
          <cell r="BG74">
            <v>0</v>
          </cell>
          <cell r="BH74" t="str">
            <v>x</v>
          </cell>
          <cell r="BI74">
            <v>0</v>
          </cell>
          <cell r="BJ74">
            <v>0</v>
          </cell>
          <cell r="BK74" t="str">
            <v>x</v>
          </cell>
          <cell r="BL74">
            <v>0</v>
          </cell>
          <cell r="BM74">
            <v>0</v>
          </cell>
          <cell r="BN74">
            <v>0</v>
          </cell>
          <cell r="BO74">
            <v>0</v>
          </cell>
          <cell r="BP74">
            <v>0</v>
          </cell>
          <cell r="BQ74">
            <v>0</v>
          </cell>
          <cell r="BR74">
            <v>7.666666666666667</v>
          </cell>
          <cell r="BS74" t="str">
            <v>ĐHV đã phát</v>
          </cell>
          <cell r="BT74">
            <v>0</v>
          </cell>
          <cell r="BU74">
            <v>0</v>
          </cell>
          <cell r="BV74">
            <v>4</v>
          </cell>
          <cell r="BW74">
            <v>4</v>
          </cell>
          <cell r="BX74">
            <v>4</v>
          </cell>
          <cell r="BY74">
            <v>4</v>
          </cell>
          <cell r="BZ74">
            <v>4</v>
          </cell>
          <cell r="CA74">
            <v>4</v>
          </cell>
          <cell r="CB74">
            <v>4</v>
          </cell>
          <cell r="CC74">
            <v>4</v>
          </cell>
          <cell r="CD74">
            <v>4</v>
          </cell>
          <cell r="CE74">
            <v>4</v>
          </cell>
          <cell r="CF74">
            <v>4</v>
          </cell>
          <cell r="CG74">
            <v>4</v>
          </cell>
          <cell r="CH74">
            <v>4</v>
          </cell>
          <cell r="CI74">
            <v>4</v>
          </cell>
          <cell r="CJ74">
            <v>4</v>
          </cell>
          <cell r="CK74">
            <v>4</v>
          </cell>
          <cell r="CL74">
            <v>0</v>
          </cell>
        </row>
        <row r="75">
          <cell r="F75">
            <v>1419</v>
          </cell>
          <cell r="G75" t="str">
            <v>51010000198382</v>
          </cell>
          <cell r="H75" t="str">
            <v>Khoa Sư phạm Ngoại ngữ</v>
          </cell>
          <cell r="I75" t="str">
            <v>Ngoại ngữ chuyên ngành</v>
          </cell>
          <cell r="J75" t="str">
            <v>Nam</v>
          </cell>
          <cell r="K75">
            <v>1976</v>
          </cell>
          <cell r="L75">
            <v>27760</v>
          </cell>
          <cell r="M75">
            <v>46</v>
          </cell>
          <cell r="N75" t="str">
            <v>Kinh</v>
          </cell>
          <cell r="O75">
            <v>0</v>
          </cell>
          <cell r="P75">
            <v>182066030</v>
          </cell>
          <cell r="Q75">
            <v>40324</v>
          </cell>
          <cell r="R75" t="str">
            <v>Tỉnh Nghệ An</v>
          </cell>
          <cell r="S75" t="str">
            <v>Nghệ An</v>
          </cell>
          <cell r="T75" t="str">
            <v>Yên Thành, Nghệ An</v>
          </cell>
          <cell r="U75" t="str">
            <v>Số 01, ngõ 57, Đường Lý Thường Kiệt, khối 8, phường Lê Lợi, TP.Vinh, tỉnh Nghệ An</v>
          </cell>
          <cell r="V75" t="str">
            <v>Khối 03, phường Đội Cung, Thành phố Vinh, Tỉnh Nghệ An</v>
          </cell>
          <cell r="W75" t="str">
            <v>0902225505</v>
          </cell>
          <cell r="X75" t="str">
            <v>libisino@gmail.com</v>
          </cell>
          <cell r="Y75">
            <v>37377</v>
          </cell>
          <cell r="Z75">
            <v>37708</v>
          </cell>
          <cell r="AA75" t="str">
            <v>Trường Đại học Vinh</v>
          </cell>
          <cell r="AB75">
            <v>0</v>
          </cell>
          <cell r="AC75" t="str">
            <v>BC</v>
          </cell>
          <cell r="AD75">
            <v>0</v>
          </cell>
          <cell r="AE75">
            <v>0</v>
          </cell>
          <cell r="AF75" t="str">
            <v>V.07.01.03</v>
          </cell>
          <cell r="AG75" t="str">
            <v>Giảng viên (hạng III)</v>
          </cell>
          <cell r="AH75">
            <v>0</v>
          </cell>
          <cell r="AI75">
            <v>0</v>
          </cell>
          <cell r="AJ75">
            <v>0</v>
          </cell>
          <cell r="AK75">
            <v>4</v>
          </cell>
          <cell r="AL75">
            <v>0</v>
          </cell>
          <cell r="AM75">
            <v>3.99</v>
          </cell>
          <cell r="AN75">
            <v>6</v>
          </cell>
          <cell r="AO75">
            <v>0</v>
          </cell>
          <cell r="AP75">
            <v>0</v>
          </cell>
          <cell r="AQ75">
            <v>18</v>
          </cell>
          <cell r="AR75">
            <v>0.71820000000000006</v>
          </cell>
          <cell r="AS75">
            <v>4.7082000000000006</v>
          </cell>
          <cell r="AT75">
            <v>40</v>
          </cell>
          <cell r="AU75">
            <v>0</v>
          </cell>
          <cell r="AV75">
            <v>0</v>
          </cell>
          <cell r="AW75">
            <v>0</v>
          </cell>
          <cell r="AX75" t="str">
            <v>Thạc sĩ</v>
          </cell>
          <cell r="AY75">
            <v>0</v>
          </cell>
          <cell r="AZ75">
            <v>0</v>
          </cell>
          <cell r="BA75" t="str">
            <v xml:space="preserve">Tiếng Trung quốc/ Tiếng Anh </v>
          </cell>
          <cell r="BB75" t="str">
            <v>Khoa học giáo dục/LL&amp;PPDH bộ môn Tiếng Anh</v>
          </cell>
          <cell r="BC75" t="str">
            <v xml:space="preserve"> </v>
          </cell>
          <cell r="BD75">
            <v>0</v>
          </cell>
          <cell r="BE75" t="str">
            <v>GVSP</v>
          </cell>
          <cell r="BF75">
            <v>0</v>
          </cell>
          <cell r="BG75">
            <v>0</v>
          </cell>
          <cell r="BH75" t="str">
            <v>x</v>
          </cell>
          <cell r="BI75">
            <v>0</v>
          </cell>
          <cell r="BJ75">
            <v>0</v>
          </cell>
          <cell r="BK75" t="str">
            <v>x</v>
          </cell>
          <cell r="BL75">
            <v>0</v>
          </cell>
          <cell r="BM75">
            <v>0</v>
          </cell>
          <cell r="BN75">
            <v>0</v>
          </cell>
          <cell r="BO75">
            <v>0</v>
          </cell>
          <cell r="BP75">
            <v>0</v>
          </cell>
          <cell r="BQ75">
            <v>0</v>
          </cell>
          <cell r="BR75">
            <v>13.333333333333334</v>
          </cell>
          <cell r="BS75" t="str">
            <v>BĐ đã phát</v>
          </cell>
          <cell r="BT75">
            <v>0</v>
          </cell>
          <cell r="BU75">
            <v>0</v>
          </cell>
          <cell r="BV75">
            <v>4</v>
          </cell>
          <cell r="BW75">
            <v>4</v>
          </cell>
          <cell r="BX75">
            <v>4</v>
          </cell>
          <cell r="BY75">
            <v>4</v>
          </cell>
          <cell r="BZ75">
            <v>4</v>
          </cell>
          <cell r="CA75">
            <v>4</v>
          </cell>
          <cell r="CB75">
            <v>4</v>
          </cell>
          <cell r="CC75">
            <v>4</v>
          </cell>
          <cell r="CD75">
            <v>4</v>
          </cell>
          <cell r="CE75">
            <v>4</v>
          </cell>
          <cell r="CF75">
            <v>4</v>
          </cell>
          <cell r="CG75">
            <v>4</v>
          </cell>
          <cell r="CH75">
            <v>4</v>
          </cell>
          <cell r="CI75">
            <v>4</v>
          </cell>
          <cell r="CJ75">
            <v>4</v>
          </cell>
          <cell r="CK75">
            <v>4</v>
          </cell>
          <cell r="CL75">
            <v>0</v>
          </cell>
        </row>
        <row r="76">
          <cell r="F76">
            <v>1394</v>
          </cell>
          <cell r="G76" t="str">
            <v>51010000024681</v>
          </cell>
          <cell r="H76" t="str">
            <v>Khoa Sư phạm Ngoại ngữ</v>
          </cell>
          <cell r="I76" t="str">
            <v>Ngoại ngữ chuyên ngành</v>
          </cell>
          <cell r="J76" t="str">
            <v>Nữ</v>
          </cell>
          <cell r="K76">
            <v>1981</v>
          </cell>
          <cell r="L76">
            <v>29606</v>
          </cell>
          <cell r="M76">
            <v>41</v>
          </cell>
          <cell r="N76" t="str">
            <v>Kinh</v>
          </cell>
          <cell r="O76">
            <v>0</v>
          </cell>
          <cell r="P76">
            <v>182370592</v>
          </cell>
          <cell r="Q76">
            <v>0</v>
          </cell>
          <cell r="R76">
            <v>0</v>
          </cell>
          <cell r="S76" t="str">
            <v>Nghĩa Đàn , Nghệ An</v>
          </cell>
          <cell r="T76" t="str">
            <v>Quỳnh Vinh, Quỳnh Lưu, Nghệ An</v>
          </cell>
          <cell r="U76" t="str">
            <v>Thành phố Vinh, Tỉnh Nghệ An</v>
          </cell>
          <cell r="V76" t="str">
            <v>Thành phố Vinh, Tỉnh Nghệ An</v>
          </cell>
          <cell r="W76" t="str">
            <v>0898606686</v>
          </cell>
          <cell r="X76" t="str">
            <v>lehanh@vinhuni.edu.vn</v>
          </cell>
          <cell r="Y76">
            <v>37544</v>
          </cell>
          <cell r="Z76" t="str">
            <v xml:space="preserve">  -   -</v>
          </cell>
          <cell r="AA76" t="str">
            <v>Trường Đại học Vinh</v>
          </cell>
          <cell r="AB76">
            <v>0</v>
          </cell>
          <cell r="AC76" t="str">
            <v>BC</v>
          </cell>
          <cell r="AD76">
            <v>0</v>
          </cell>
          <cell r="AE76">
            <v>0</v>
          </cell>
          <cell r="AF76" t="str">
            <v>V.07.01.02</v>
          </cell>
          <cell r="AG76" t="str">
            <v>Giảng viên chính (hạng II)</v>
          </cell>
          <cell r="AH76">
            <v>0</v>
          </cell>
          <cell r="AI76" t="str">
            <v>Trưởng bộ môn</v>
          </cell>
          <cell r="AJ76">
            <v>0</v>
          </cell>
          <cell r="AK76">
            <v>5.5</v>
          </cell>
          <cell r="AL76">
            <v>0.4</v>
          </cell>
          <cell r="AM76">
            <v>4.4000000000000004</v>
          </cell>
          <cell r="AN76">
            <v>1</v>
          </cell>
          <cell r="AO76">
            <v>0</v>
          </cell>
          <cell r="AP76">
            <v>0</v>
          </cell>
          <cell r="AQ76">
            <v>16</v>
          </cell>
          <cell r="AR76">
            <v>0.76800000000000013</v>
          </cell>
          <cell r="AS76">
            <v>5.5680000000000005</v>
          </cell>
          <cell r="AT76">
            <v>40</v>
          </cell>
          <cell r="AU76">
            <v>0</v>
          </cell>
          <cell r="AV76">
            <v>0</v>
          </cell>
          <cell r="AW76">
            <v>0</v>
          </cell>
          <cell r="AX76" t="str">
            <v>Tiến sĩ</v>
          </cell>
          <cell r="AY76">
            <v>0</v>
          </cell>
          <cell r="AZ76">
            <v>0</v>
          </cell>
          <cell r="BA76" t="str">
            <v>Tiếng Pháp</v>
          </cell>
          <cell r="BB76" t="str">
            <v>Tiếng Pháp/ Tiếng Anh</v>
          </cell>
          <cell r="BC76" t="str">
            <v>Tiếng Anh</v>
          </cell>
          <cell r="BD76">
            <v>0</v>
          </cell>
          <cell r="BE76" t="str">
            <v>GVSP</v>
          </cell>
          <cell r="BF76">
            <v>0</v>
          </cell>
          <cell r="BG76">
            <v>0</v>
          </cell>
          <cell r="BH76" t="str">
            <v>x</v>
          </cell>
          <cell r="BI76">
            <v>2017</v>
          </cell>
          <cell r="BJ76">
            <v>0</v>
          </cell>
          <cell r="BK76">
            <v>0</v>
          </cell>
          <cell r="BL76">
            <v>0</v>
          </cell>
          <cell r="BM76" t="str">
            <v>15/11/2011</v>
          </cell>
          <cell r="BN76">
            <v>41228</v>
          </cell>
          <cell r="BO76">
            <v>0</v>
          </cell>
          <cell r="BP76">
            <v>0</v>
          </cell>
          <cell r="BQ76">
            <v>0</v>
          </cell>
          <cell r="BR76">
            <v>13.416666666666666</v>
          </cell>
          <cell r="BS76" t="str">
            <v>BĐ đã phát</v>
          </cell>
          <cell r="BT76">
            <v>0</v>
          </cell>
          <cell r="BU76">
            <v>0</v>
          </cell>
          <cell r="BV76">
            <v>5.5</v>
          </cell>
          <cell r="BW76">
            <v>5.5</v>
          </cell>
          <cell r="BX76">
            <v>5.5</v>
          </cell>
          <cell r="BY76">
            <v>5.5</v>
          </cell>
          <cell r="BZ76">
            <v>5.5</v>
          </cell>
          <cell r="CA76">
            <v>5.5</v>
          </cell>
          <cell r="CB76">
            <v>5.5</v>
          </cell>
          <cell r="CC76">
            <v>5.5</v>
          </cell>
          <cell r="CD76">
            <v>5.5</v>
          </cell>
          <cell r="CE76">
            <v>5.5</v>
          </cell>
          <cell r="CF76">
            <v>5.5</v>
          </cell>
          <cell r="CG76">
            <v>5.5</v>
          </cell>
          <cell r="CH76">
            <v>5.5</v>
          </cell>
          <cell r="CI76">
            <v>5.5</v>
          </cell>
          <cell r="CJ76">
            <v>5.5</v>
          </cell>
          <cell r="CK76">
            <v>5.5</v>
          </cell>
          <cell r="CL76">
            <v>0</v>
          </cell>
        </row>
        <row r="77">
          <cell r="F77">
            <v>1390</v>
          </cell>
          <cell r="G77" t="str">
            <v>51010000198407</v>
          </cell>
          <cell r="H77" t="str">
            <v>Khoa Sư phạm Ngoại ngữ</v>
          </cell>
          <cell r="I77" t="str">
            <v>Ngoại ngữ chuyên ngành</v>
          </cell>
          <cell r="J77" t="str">
            <v>Nam</v>
          </cell>
          <cell r="K77">
            <v>1968</v>
          </cell>
          <cell r="L77">
            <v>25156</v>
          </cell>
          <cell r="M77">
            <v>54</v>
          </cell>
          <cell r="N77" t="str">
            <v>Kinh</v>
          </cell>
          <cell r="O77">
            <v>0</v>
          </cell>
          <cell r="P77">
            <v>0</v>
          </cell>
          <cell r="Q77">
            <v>0</v>
          </cell>
          <cell r="R77">
            <v>0</v>
          </cell>
          <cell r="S77" t="str">
            <v>Thanh Chương, Nghệ An</v>
          </cell>
          <cell r="T77" t="str">
            <v>Thanh Chương, Nghệ An</v>
          </cell>
          <cell r="U77" t="str">
            <v>SN 17, khối 9, Nguyễn Kiệm, Thành phố Vinh, Tỉnh Nghệ An</v>
          </cell>
          <cell r="V77" t="str">
            <v>SN 17, khối 9, Nguyễn Kiệm, Thành phố Vinh, Tỉnh Nghệ An</v>
          </cell>
          <cell r="W77" t="str">
            <v>0983537466</v>
          </cell>
          <cell r="X77">
            <v>0</v>
          </cell>
          <cell r="Y77">
            <v>35855</v>
          </cell>
          <cell r="Z77">
            <v>35855</v>
          </cell>
          <cell r="AA77" t="str">
            <v>Trường Đại học Sư phạm Vinh</v>
          </cell>
          <cell r="AB77">
            <v>0</v>
          </cell>
          <cell r="AC77" t="str">
            <v>BC</v>
          </cell>
          <cell r="AD77">
            <v>0</v>
          </cell>
          <cell r="AE77">
            <v>0</v>
          </cell>
          <cell r="AF77" t="str">
            <v>V.07.01.03</v>
          </cell>
          <cell r="AG77" t="str">
            <v>Giảng viên (hạng III)</v>
          </cell>
          <cell r="AH77">
            <v>0</v>
          </cell>
          <cell r="AI77">
            <v>0</v>
          </cell>
          <cell r="AJ77">
            <v>0</v>
          </cell>
          <cell r="AK77">
            <v>4</v>
          </cell>
          <cell r="AL77">
            <v>0</v>
          </cell>
          <cell r="AM77">
            <v>4.6500000000000004</v>
          </cell>
          <cell r="AN77">
            <v>8</v>
          </cell>
          <cell r="AO77">
            <v>0</v>
          </cell>
          <cell r="AP77">
            <v>0</v>
          </cell>
          <cell r="AQ77">
            <v>20</v>
          </cell>
          <cell r="AR77">
            <v>0.93</v>
          </cell>
          <cell r="AS77">
            <v>5.58</v>
          </cell>
          <cell r="AT77">
            <v>40</v>
          </cell>
          <cell r="AU77">
            <v>0</v>
          </cell>
          <cell r="AV77">
            <v>0</v>
          </cell>
          <cell r="AW77">
            <v>0</v>
          </cell>
          <cell r="AX77" t="str">
            <v>Thạc sĩ</v>
          </cell>
          <cell r="AY77">
            <v>0</v>
          </cell>
          <cell r="AZ77">
            <v>0</v>
          </cell>
          <cell r="BA77" t="str">
            <v>Tiếng Pháp/ Tiếng Anh</v>
          </cell>
          <cell r="BB77" t="str">
            <v>Tiếng Pháp</v>
          </cell>
          <cell r="BC77" t="str">
            <v xml:space="preserve"> </v>
          </cell>
          <cell r="BD77">
            <v>0</v>
          </cell>
          <cell r="BE77" t="str">
            <v>GVSP</v>
          </cell>
          <cell r="BF77">
            <v>0</v>
          </cell>
          <cell r="BG77">
            <v>0</v>
          </cell>
          <cell r="BH77" t="str">
            <v>x</v>
          </cell>
          <cell r="BI77">
            <v>0</v>
          </cell>
          <cell r="BJ77">
            <v>0</v>
          </cell>
          <cell r="BK77" t="str">
            <v>Đối tượng 4</v>
          </cell>
          <cell r="BL77">
            <v>0</v>
          </cell>
          <cell r="BM77">
            <v>0</v>
          </cell>
          <cell r="BN77">
            <v>0</v>
          </cell>
          <cell r="BO77">
            <v>0</v>
          </cell>
          <cell r="BP77">
            <v>0</v>
          </cell>
          <cell r="BQ77">
            <v>0</v>
          </cell>
          <cell r="BR77">
            <v>6.25</v>
          </cell>
          <cell r="BS77" t="str">
            <v>BĐ đã phát</v>
          </cell>
          <cell r="BT77">
            <v>0</v>
          </cell>
          <cell r="BU77">
            <v>0</v>
          </cell>
          <cell r="BV77">
            <v>4</v>
          </cell>
          <cell r="BW77">
            <v>4</v>
          </cell>
          <cell r="BX77">
            <v>4</v>
          </cell>
          <cell r="BY77">
            <v>4</v>
          </cell>
          <cell r="BZ77">
            <v>4</v>
          </cell>
          <cell r="CA77">
            <v>4</v>
          </cell>
          <cell r="CB77">
            <v>4</v>
          </cell>
          <cell r="CC77">
            <v>4</v>
          </cell>
          <cell r="CD77">
            <v>4</v>
          </cell>
          <cell r="CE77">
            <v>4</v>
          </cell>
          <cell r="CF77">
            <v>4</v>
          </cell>
          <cell r="CG77">
            <v>4</v>
          </cell>
          <cell r="CH77">
            <v>4</v>
          </cell>
          <cell r="CI77">
            <v>4</v>
          </cell>
          <cell r="CJ77">
            <v>4</v>
          </cell>
          <cell r="CK77">
            <v>4</v>
          </cell>
          <cell r="CL77">
            <v>0</v>
          </cell>
        </row>
        <row r="78">
          <cell r="F78">
            <v>1430</v>
          </cell>
          <cell r="G78" t="str">
            <v>51010000024690</v>
          </cell>
          <cell r="H78" t="str">
            <v>Khoa Sư phạm Ngoại ngữ</v>
          </cell>
          <cell r="I78" t="str">
            <v>Ngoại ngữ chuyên ngành</v>
          </cell>
          <cell r="J78" t="str">
            <v>Nữ</v>
          </cell>
          <cell r="K78">
            <v>1975</v>
          </cell>
          <cell r="L78">
            <v>27707</v>
          </cell>
          <cell r="M78">
            <v>47</v>
          </cell>
          <cell r="N78" t="str">
            <v>Kinh</v>
          </cell>
          <cell r="O78">
            <v>0</v>
          </cell>
          <cell r="P78">
            <v>187206853</v>
          </cell>
          <cell r="Q78">
            <v>0</v>
          </cell>
          <cell r="R78">
            <v>0</v>
          </cell>
          <cell r="S78" t="str">
            <v>Thanh Dương, Thanh Chương, Nghệ An</v>
          </cell>
          <cell r="T78" t="str">
            <v>Thanh Dương, Thanh Chương, Nghệ An</v>
          </cell>
          <cell r="U78" t="str">
            <v>2A , Nguyễn Sỹ Quế, Hưng Dũng, Thành phố Vinh, Tỉnh Nghệ An</v>
          </cell>
          <cell r="V78" t="str">
            <v>2A , Nguyễn Sỹ Quế, Hưng Dũng, Thành phố Vinh, Tỉnh Nghệ An</v>
          </cell>
          <cell r="W78" t="str">
            <v>0944240563</v>
          </cell>
          <cell r="X78" t="str">
            <v>nguyenlehoaithudhv@gmail.com</v>
          </cell>
          <cell r="Y78">
            <v>36161</v>
          </cell>
          <cell r="Z78">
            <v>36161</v>
          </cell>
          <cell r="AA78" t="str">
            <v>Trường Đại học Sư phạm Vinh</v>
          </cell>
          <cell r="AB78">
            <v>0</v>
          </cell>
          <cell r="AC78" t="str">
            <v>BC</v>
          </cell>
          <cell r="AD78">
            <v>0</v>
          </cell>
          <cell r="AE78">
            <v>0</v>
          </cell>
          <cell r="AF78" t="str">
            <v>V.07.01.03</v>
          </cell>
          <cell r="AG78" t="str">
            <v>Giảng viên (hạng III)</v>
          </cell>
          <cell r="AH78">
            <v>0</v>
          </cell>
          <cell r="AI78">
            <v>0</v>
          </cell>
          <cell r="AJ78">
            <v>0</v>
          </cell>
          <cell r="AK78">
            <v>4</v>
          </cell>
          <cell r="AL78">
            <v>0</v>
          </cell>
          <cell r="AM78">
            <v>4.6500000000000004</v>
          </cell>
          <cell r="AN78">
            <v>8</v>
          </cell>
          <cell r="AO78">
            <v>0</v>
          </cell>
          <cell r="AP78">
            <v>0</v>
          </cell>
          <cell r="AQ78">
            <v>19</v>
          </cell>
          <cell r="AR78">
            <v>0.88350000000000006</v>
          </cell>
          <cell r="AS78">
            <v>5.5335000000000001</v>
          </cell>
          <cell r="AT78">
            <v>40</v>
          </cell>
          <cell r="AU78">
            <v>0</v>
          </cell>
          <cell r="AV78">
            <v>0</v>
          </cell>
          <cell r="AW78">
            <v>0</v>
          </cell>
          <cell r="AX78" t="str">
            <v>Thạc sĩ</v>
          </cell>
          <cell r="AY78">
            <v>0</v>
          </cell>
          <cell r="AZ78">
            <v>0</v>
          </cell>
          <cell r="BA78" t="str">
            <v>Tiếng Pháp/ Tiếng Anh</v>
          </cell>
          <cell r="BB78" t="str">
            <v>Giáo dục học/PPGD Tiếng Pháp</v>
          </cell>
          <cell r="BC78" t="str">
            <v xml:space="preserve"> </v>
          </cell>
          <cell r="BD78">
            <v>0</v>
          </cell>
          <cell r="BE78" t="str">
            <v>GVSP</v>
          </cell>
          <cell r="BF78">
            <v>0</v>
          </cell>
          <cell r="BG78">
            <v>0</v>
          </cell>
          <cell r="BH78" t="str">
            <v>x</v>
          </cell>
          <cell r="BI78">
            <v>0</v>
          </cell>
          <cell r="BJ78">
            <v>0</v>
          </cell>
          <cell r="BK78">
            <v>0</v>
          </cell>
          <cell r="BL78">
            <v>0</v>
          </cell>
          <cell r="BM78">
            <v>0</v>
          </cell>
          <cell r="BN78">
            <v>0</v>
          </cell>
          <cell r="BO78">
            <v>0</v>
          </cell>
          <cell r="BP78">
            <v>0</v>
          </cell>
          <cell r="BQ78">
            <v>0</v>
          </cell>
          <cell r="BR78">
            <v>8.1666666666666661</v>
          </cell>
          <cell r="BS78" t="str">
            <v>BĐ đã phát</v>
          </cell>
          <cell r="BT78">
            <v>0</v>
          </cell>
          <cell r="BU78">
            <v>0</v>
          </cell>
          <cell r="BV78">
            <v>4</v>
          </cell>
          <cell r="BW78">
            <v>4</v>
          </cell>
          <cell r="BX78">
            <v>4</v>
          </cell>
          <cell r="BY78">
            <v>4</v>
          </cell>
          <cell r="BZ78">
            <v>4</v>
          </cell>
          <cell r="CA78">
            <v>4</v>
          </cell>
          <cell r="CB78">
            <v>4</v>
          </cell>
          <cell r="CC78">
            <v>4</v>
          </cell>
          <cell r="CD78">
            <v>4</v>
          </cell>
          <cell r="CE78">
            <v>4</v>
          </cell>
          <cell r="CF78">
            <v>4</v>
          </cell>
          <cell r="CG78">
            <v>4</v>
          </cell>
          <cell r="CH78">
            <v>4</v>
          </cell>
          <cell r="CI78">
            <v>4</v>
          </cell>
          <cell r="CJ78">
            <v>4</v>
          </cell>
          <cell r="CK78">
            <v>4</v>
          </cell>
          <cell r="CL78">
            <v>0</v>
          </cell>
        </row>
        <row r="79">
          <cell r="F79">
            <v>1420</v>
          </cell>
          <cell r="G79" t="str">
            <v>51010000198337</v>
          </cell>
          <cell r="H79" t="str">
            <v>Khoa Sư phạm Ngoại ngữ</v>
          </cell>
          <cell r="I79" t="str">
            <v>Ngoại ngữ chuyên ngành</v>
          </cell>
          <cell r="J79" t="str">
            <v>Nữ</v>
          </cell>
          <cell r="K79">
            <v>1978</v>
          </cell>
          <cell r="L79">
            <v>28676</v>
          </cell>
          <cell r="M79">
            <v>44</v>
          </cell>
          <cell r="N79" t="str">
            <v>Kinh</v>
          </cell>
          <cell r="O79">
            <v>0</v>
          </cell>
          <cell r="P79">
            <v>186539718</v>
          </cell>
          <cell r="Q79">
            <v>0</v>
          </cell>
          <cell r="R79">
            <v>0</v>
          </cell>
          <cell r="S79" t="str">
            <v>Xuân Giang, Nghi Xuân, Hà Tĩnh</v>
          </cell>
          <cell r="T79" t="str">
            <v>Xuân Giang, Nghi Xuân, Hà Tĩnh</v>
          </cell>
          <cell r="U79" t="str">
            <v>Số 1, Nguyễn Đức Đạt, Bến Thủy, Thành phố Vinh, Tỉnh Nghệ An</v>
          </cell>
          <cell r="V79" t="str">
            <v>Số 1, Nguyễn Đức Đạt, Bến Thủy, Thành phố Vinh, Tỉnh Nghệ An</v>
          </cell>
          <cell r="W79">
            <v>976605079</v>
          </cell>
          <cell r="X79">
            <v>0</v>
          </cell>
          <cell r="Y79">
            <v>37316</v>
          </cell>
          <cell r="Z79">
            <v>37708</v>
          </cell>
          <cell r="AA79" t="str">
            <v>Trường Đại học Vinh</v>
          </cell>
          <cell r="AB79">
            <v>0</v>
          </cell>
          <cell r="AC79" t="str">
            <v>BC</v>
          </cell>
          <cell r="AD79">
            <v>0</v>
          </cell>
          <cell r="AE79">
            <v>0</v>
          </cell>
          <cell r="AF79" t="str">
            <v>V.07.01.03</v>
          </cell>
          <cell r="AG79" t="str">
            <v>Giảng viên (hạng III)</v>
          </cell>
          <cell r="AH79">
            <v>0</v>
          </cell>
          <cell r="AI79">
            <v>0</v>
          </cell>
          <cell r="AJ79">
            <v>0</v>
          </cell>
          <cell r="AK79">
            <v>4</v>
          </cell>
          <cell r="AL79">
            <v>0</v>
          </cell>
          <cell r="AM79">
            <v>4.32</v>
          </cell>
          <cell r="AN79">
            <v>7</v>
          </cell>
          <cell r="AO79">
            <v>0</v>
          </cell>
          <cell r="AP79">
            <v>0</v>
          </cell>
          <cell r="AQ79">
            <v>18</v>
          </cell>
          <cell r="AR79">
            <v>0.77760000000000007</v>
          </cell>
          <cell r="AS79">
            <v>5.0975999999999999</v>
          </cell>
          <cell r="AT79">
            <v>40</v>
          </cell>
          <cell r="AU79">
            <v>0</v>
          </cell>
          <cell r="AV79">
            <v>0</v>
          </cell>
          <cell r="AW79">
            <v>0</v>
          </cell>
          <cell r="AX79" t="str">
            <v>Thạc sĩ</v>
          </cell>
          <cell r="AY79">
            <v>0</v>
          </cell>
          <cell r="AZ79">
            <v>0</v>
          </cell>
          <cell r="BA79" t="str">
            <v>Tiếng Trung/ Tiếng Anh</v>
          </cell>
          <cell r="BB79" t="str">
            <v>Khoa học giáo dục/LL&amp;PPDH bộ môn Tiếng Anh</v>
          </cell>
          <cell r="BC79" t="str">
            <v xml:space="preserve"> </v>
          </cell>
          <cell r="BD79">
            <v>0</v>
          </cell>
          <cell r="BE79" t="str">
            <v>GVSP</v>
          </cell>
          <cell r="BF79">
            <v>0</v>
          </cell>
          <cell r="BG79">
            <v>0</v>
          </cell>
          <cell r="BH79" t="str">
            <v>x</v>
          </cell>
          <cell r="BI79">
            <v>0</v>
          </cell>
          <cell r="BJ79">
            <v>0</v>
          </cell>
          <cell r="BK79">
            <v>0</v>
          </cell>
          <cell r="BL79">
            <v>0</v>
          </cell>
          <cell r="BM79">
            <v>0</v>
          </cell>
          <cell r="BN79">
            <v>0</v>
          </cell>
          <cell r="BO79">
            <v>0</v>
          </cell>
          <cell r="BP79">
            <v>0</v>
          </cell>
          <cell r="BQ79">
            <v>0</v>
          </cell>
          <cell r="BR79">
            <v>10.833333333333334</v>
          </cell>
          <cell r="BS79" t="str">
            <v>ĐHV đã phát</v>
          </cell>
          <cell r="BT79">
            <v>0</v>
          </cell>
          <cell r="BU79">
            <v>0</v>
          </cell>
          <cell r="BV79">
            <v>4</v>
          </cell>
          <cell r="BW79">
            <v>4</v>
          </cell>
          <cell r="BX79">
            <v>4</v>
          </cell>
          <cell r="BY79">
            <v>4</v>
          </cell>
          <cell r="BZ79">
            <v>4</v>
          </cell>
          <cell r="CA79">
            <v>4</v>
          </cell>
          <cell r="CB79">
            <v>4</v>
          </cell>
          <cell r="CC79">
            <v>4</v>
          </cell>
          <cell r="CD79">
            <v>4</v>
          </cell>
          <cell r="CE79">
            <v>4</v>
          </cell>
          <cell r="CF79">
            <v>4</v>
          </cell>
          <cell r="CG79">
            <v>4</v>
          </cell>
          <cell r="CH79">
            <v>4</v>
          </cell>
          <cell r="CI79">
            <v>4</v>
          </cell>
          <cell r="CJ79">
            <v>4</v>
          </cell>
          <cell r="CK79">
            <v>4</v>
          </cell>
          <cell r="CL79">
            <v>0</v>
          </cell>
        </row>
        <row r="80">
          <cell r="F80">
            <v>1413</v>
          </cell>
          <cell r="G80" t="str">
            <v>51010000197839</v>
          </cell>
          <cell r="H80" t="str">
            <v>Khoa Sư phạm Ngoại ngữ</v>
          </cell>
          <cell r="I80" t="str">
            <v>Ngoại ngữ chuyên ngành</v>
          </cell>
          <cell r="J80" t="str">
            <v>Nữ</v>
          </cell>
          <cell r="K80">
            <v>1978</v>
          </cell>
          <cell r="L80">
            <v>28743</v>
          </cell>
          <cell r="M80">
            <v>44</v>
          </cell>
          <cell r="N80" t="str">
            <v>Kinh</v>
          </cell>
          <cell r="O80">
            <v>0</v>
          </cell>
          <cell r="P80">
            <v>182063958</v>
          </cell>
          <cell r="Q80">
            <v>0</v>
          </cell>
          <cell r="R80">
            <v>0</v>
          </cell>
          <cell r="S80" t="str">
            <v>Sơn Phúc, Hương Sơn, Hà Tĩnh</v>
          </cell>
          <cell r="T80" t="str">
            <v>Sơn Phúc, Hương Sơn, Hà Tĩnh</v>
          </cell>
          <cell r="U80" t="str">
            <v>SN 8C1, ngõ B2, Đường Duy Tân, K.An Vinh, Thành phố Vinh, Tỉnh Nghệ An</v>
          </cell>
          <cell r="V80" t="str">
            <v>SN 8C1, ngõ B2, Đường Duy Tân, K.An Vinh, Thành phố Vinh, Tỉnh Nghệ An</v>
          </cell>
          <cell r="W80">
            <v>936531777</v>
          </cell>
          <cell r="X80">
            <v>0</v>
          </cell>
          <cell r="Y80">
            <v>37347</v>
          </cell>
          <cell r="Z80">
            <v>37708</v>
          </cell>
          <cell r="AA80" t="str">
            <v>Trường Đại học Vinh</v>
          </cell>
          <cell r="AB80">
            <v>0</v>
          </cell>
          <cell r="AC80" t="str">
            <v>BC</v>
          </cell>
          <cell r="AD80">
            <v>0</v>
          </cell>
          <cell r="AE80">
            <v>0</v>
          </cell>
          <cell r="AF80" t="str">
            <v>V.07.01.03</v>
          </cell>
          <cell r="AG80" t="str">
            <v>Giảng viên (hạng III)</v>
          </cell>
          <cell r="AH80">
            <v>0</v>
          </cell>
          <cell r="AI80">
            <v>0</v>
          </cell>
          <cell r="AJ80">
            <v>0</v>
          </cell>
          <cell r="AK80">
            <v>4</v>
          </cell>
          <cell r="AL80">
            <v>0</v>
          </cell>
          <cell r="AM80">
            <v>4.32</v>
          </cell>
          <cell r="AN80">
            <v>7</v>
          </cell>
          <cell r="AO80">
            <v>0</v>
          </cell>
          <cell r="AP80">
            <v>0</v>
          </cell>
          <cell r="AQ80">
            <v>19</v>
          </cell>
          <cell r="AR80">
            <v>0.82080000000000009</v>
          </cell>
          <cell r="AS80">
            <v>5.1408000000000005</v>
          </cell>
          <cell r="AT80">
            <v>40</v>
          </cell>
          <cell r="AU80">
            <v>0</v>
          </cell>
          <cell r="AV80">
            <v>0</v>
          </cell>
          <cell r="AW80">
            <v>0</v>
          </cell>
          <cell r="AX80" t="str">
            <v>Thạc sĩ</v>
          </cell>
          <cell r="AY80">
            <v>0</v>
          </cell>
          <cell r="AZ80">
            <v>0</v>
          </cell>
          <cell r="BA80" t="str">
            <v>Tiếng Anh</v>
          </cell>
          <cell r="BB80" t="str">
            <v>Tiếng Anh</v>
          </cell>
          <cell r="BC80" t="str">
            <v xml:space="preserve"> </v>
          </cell>
          <cell r="BD80">
            <v>0</v>
          </cell>
          <cell r="BE80" t="str">
            <v>GVSP</v>
          </cell>
          <cell r="BF80">
            <v>0</v>
          </cell>
          <cell r="BG80">
            <v>0</v>
          </cell>
          <cell r="BH80" t="str">
            <v>x</v>
          </cell>
          <cell r="BI80">
            <v>0</v>
          </cell>
          <cell r="BJ80">
            <v>0</v>
          </cell>
          <cell r="BK80">
            <v>0</v>
          </cell>
          <cell r="BL80">
            <v>0</v>
          </cell>
          <cell r="BM80">
            <v>0</v>
          </cell>
          <cell r="BN80">
            <v>0</v>
          </cell>
          <cell r="BO80">
            <v>0</v>
          </cell>
          <cell r="BP80">
            <v>0</v>
          </cell>
          <cell r="BQ80">
            <v>0</v>
          </cell>
          <cell r="BR80">
            <v>11</v>
          </cell>
          <cell r="BS80" t="str">
            <v>BĐ đã phát</v>
          </cell>
          <cell r="BT80">
            <v>0</v>
          </cell>
          <cell r="BU80">
            <v>0</v>
          </cell>
          <cell r="BV80">
            <v>4</v>
          </cell>
          <cell r="BW80">
            <v>4</v>
          </cell>
          <cell r="BX80">
            <v>4</v>
          </cell>
          <cell r="BY80">
            <v>4</v>
          </cell>
          <cell r="BZ80">
            <v>4</v>
          </cell>
          <cell r="CA80">
            <v>4</v>
          </cell>
          <cell r="CB80">
            <v>4</v>
          </cell>
          <cell r="CC80">
            <v>4</v>
          </cell>
          <cell r="CD80">
            <v>4</v>
          </cell>
          <cell r="CE80">
            <v>4</v>
          </cell>
          <cell r="CF80">
            <v>4</v>
          </cell>
          <cell r="CG80">
            <v>4</v>
          </cell>
          <cell r="CH80">
            <v>4</v>
          </cell>
          <cell r="CI80">
            <v>4</v>
          </cell>
          <cell r="CJ80">
            <v>4</v>
          </cell>
          <cell r="CK80">
            <v>4</v>
          </cell>
          <cell r="CL80">
            <v>0</v>
          </cell>
        </row>
        <row r="81">
          <cell r="F81">
            <v>1391</v>
          </cell>
          <cell r="G81" t="str">
            <v>51010000197820</v>
          </cell>
          <cell r="H81" t="str">
            <v>Khoa Sư phạm Ngoại ngữ</v>
          </cell>
          <cell r="I81" t="str">
            <v>Ngoại ngữ chuyên ngành</v>
          </cell>
          <cell r="J81" t="str">
            <v>Nữ</v>
          </cell>
          <cell r="K81">
            <v>1974</v>
          </cell>
          <cell r="L81">
            <v>27164</v>
          </cell>
          <cell r="M81">
            <v>48</v>
          </cell>
          <cell r="N81" t="str">
            <v>Kinh</v>
          </cell>
          <cell r="O81">
            <v>0</v>
          </cell>
          <cell r="P81">
            <v>181969397</v>
          </cell>
          <cell r="Q81">
            <v>0</v>
          </cell>
          <cell r="R81">
            <v>0</v>
          </cell>
          <cell r="S81" t="str">
            <v>Thanh Chương, Nghệ An</v>
          </cell>
          <cell r="T81" t="str">
            <v>Thanh Chương, Nghệ An</v>
          </cell>
          <cell r="U81" t="str">
            <v>SN17, Khối 9, Đường Nguyễn Kiệm, Phương Trường Thi, Thành phố Vinh, Tỉnh Nghệ An</v>
          </cell>
          <cell r="V81" t="str">
            <v>SN17, Khối 9, Đường Nguyễn Kiệm, Phương Trường Thi, Thành phố Vinh, Tỉnh Nghệ An</v>
          </cell>
          <cell r="W81" t="str">
            <v>0915130374</v>
          </cell>
          <cell r="X81" t="str">
            <v>lienvinhdh@gmail.com</v>
          </cell>
          <cell r="Y81">
            <v>36617</v>
          </cell>
          <cell r="Z81">
            <v>36617</v>
          </cell>
          <cell r="AA81" t="str">
            <v>Trường Đại học Sư phạm Vinh</v>
          </cell>
          <cell r="AB81">
            <v>0</v>
          </cell>
          <cell r="AC81" t="str">
            <v>BC</v>
          </cell>
          <cell r="AD81">
            <v>0</v>
          </cell>
          <cell r="AE81">
            <v>0</v>
          </cell>
          <cell r="AF81" t="str">
            <v>V.07.01.03</v>
          </cell>
          <cell r="AG81" t="str">
            <v>Giảng viên (hạng III)</v>
          </cell>
          <cell r="AH81">
            <v>0</v>
          </cell>
          <cell r="AI81">
            <v>0</v>
          </cell>
          <cell r="AJ81" t="str">
            <v>Phó CTCĐBP</v>
          </cell>
          <cell r="AK81">
            <v>4</v>
          </cell>
          <cell r="AL81">
            <v>0</v>
          </cell>
          <cell r="AM81">
            <v>4.32</v>
          </cell>
          <cell r="AN81">
            <v>7</v>
          </cell>
          <cell r="AO81">
            <v>0</v>
          </cell>
          <cell r="AP81">
            <v>0</v>
          </cell>
          <cell r="AQ81">
            <v>21</v>
          </cell>
          <cell r="AR81">
            <v>0.90720000000000001</v>
          </cell>
          <cell r="AS81">
            <v>5.2271999999999998</v>
          </cell>
          <cell r="AT81">
            <v>40</v>
          </cell>
          <cell r="AU81">
            <v>0</v>
          </cell>
          <cell r="AV81">
            <v>0</v>
          </cell>
          <cell r="AW81">
            <v>0</v>
          </cell>
          <cell r="AX81" t="str">
            <v>Thạc sĩ</v>
          </cell>
          <cell r="AY81">
            <v>0</v>
          </cell>
          <cell r="AZ81">
            <v>0</v>
          </cell>
          <cell r="BA81" t="str">
            <v>Tiếng Pháp/ Tiếng Anh</v>
          </cell>
          <cell r="BB81" t="str">
            <v>Giáo dục học/PPGD Tiếng Pháp</v>
          </cell>
          <cell r="BC81" t="str">
            <v xml:space="preserve"> </v>
          </cell>
          <cell r="BD81">
            <v>0</v>
          </cell>
          <cell r="BE81" t="str">
            <v>GVSP</v>
          </cell>
          <cell r="BF81">
            <v>0</v>
          </cell>
          <cell r="BG81">
            <v>0</v>
          </cell>
          <cell r="BH81" t="str">
            <v>x</v>
          </cell>
          <cell r="BI81">
            <v>0</v>
          </cell>
          <cell r="BJ81">
            <v>0</v>
          </cell>
          <cell r="BK81">
            <v>0</v>
          </cell>
          <cell r="BL81">
            <v>0</v>
          </cell>
          <cell r="BM81">
            <v>0</v>
          </cell>
          <cell r="BN81">
            <v>0</v>
          </cell>
          <cell r="BO81">
            <v>0</v>
          </cell>
          <cell r="BP81">
            <v>0</v>
          </cell>
          <cell r="BQ81">
            <v>0</v>
          </cell>
          <cell r="BR81">
            <v>6.75</v>
          </cell>
          <cell r="BS81" t="str">
            <v>BĐ đã phát</v>
          </cell>
          <cell r="BT81">
            <v>0</v>
          </cell>
          <cell r="BU81">
            <v>0</v>
          </cell>
          <cell r="BV81">
            <v>4</v>
          </cell>
          <cell r="BW81">
            <v>4</v>
          </cell>
          <cell r="BX81">
            <v>4</v>
          </cell>
          <cell r="BY81">
            <v>4</v>
          </cell>
          <cell r="BZ81">
            <v>4</v>
          </cell>
          <cell r="CA81">
            <v>4</v>
          </cell>
          <cell r="CB81">
            <v>4</v>
          </cell>
          <cell r="CC81">
            <v>4</v>
          </cell>
          <cell r="CD81">
            <v>4</v>
          </cell>
          <cell r="CE81">
            <v>4</v>
          </cell>
          <cell r="CF81">
            <v>4</v>
          </cell>
          <cell r="CG81">
            <v>4</v>
          </cell>
          <cell r="CH81">
            <v>4</v>
          </cell>
          <cell r="CI81">
            <v>4</v>
          </cell>
          <cell r="CJ81">
            <v>4</v>
          </cell>
          <cell r="CK81">
            <v>4</v>
          </cell>
          <cell r="CL81">
            <v>0</v>
          </cell>
        </row>
        <row r="82">
          <cell r="F82">
            <v>1423</v>
          </cell>
          <cell r="G82" t="str">
            <v>51010000023703</v>
          </cell>
          <cell r="H82" t="str">
            <v>Khoa Sư phạm Ngoại ngữ</v>
          </cell>
          <cell r="I82" t="str">
            <v>Ngoại ngữ chuyên ngành</v>
          </cell>
          <cell r="J82" t="str">
            <v>Nữ</v>
          </cell>
          <cell r="K82">
            <v>1982</v>
          </cell>
          <cell r="L82">
            <v>30149</v>
          </cell>
          <cell r="M82">
            <v>40</v>
          </cell>
          <cell r="N82" t="str">
            <v>Kinh</v>
          </cell>
          <cell r="O82">
            <v>0</v>
          </cell>
          <cell r="P82">
            <v>182448039</v>
          </cell>
          <cell r="Q82">
            <v>0</v>
          </cell>
          <cell r="R82">
            <v>0</v>
          </cell>
          <cell r="S82" t="str">
            <v>Thái Hòa, Nghĩa Đàn, Nghệ An</v>
          </cell>
          <cell r="T82" t="str">
            <v>Đức Nhân, Đức Thọ, Hà Tĩnh</v>
          </cell>
          <cell r="U82" t="str">
            <v>P133, C9 Quang Trung, Thành phố Vinh, Tỉnh Nghệ An</v>
          </cell>
          <cell r="V82" t="str">
            <v>P133, C9 Quang Trung, Thành phố Vinh, Tỉnh Nghệ An</v>
          </cell>
          <cell r="W82" t="str">
            <v>0983717782</v>
          </cell>
          <cell r="X82" t="str">
            <v>giangptl@vinhuni.edu.vn</v>
          </cell>
          <cell r="Y82">
            <v>38275</v>
          </cell>
          <cell r="Z82">
            <v>38924</v>
          </cell>
          <cell r="AA82" t="str">
            <v>Trường Đại học Vinh</v>
          </cell>
          <cell r="AB82">
            <v>0</v>
          </cell>
          <cell r="AC82" t="str">
            <v>BC</v>
          </cell>
          <cell r="AD82">
            <v>0</v>
          </cell>
          <cell r="AE82">
            <v>0</v>
          </cell>
          <cell r="AF82" t="str">
            <v>V.07.01.03</v>
          </cell>
          <cell r="AG82" t="str">
            <v>Giảng viên (hạng III)</v>
          </cell>
          <cell r="AH82">
            <v>0</v>
          </cell>
          <cell r="AI82">
            <v>0</v>
          </cell>
          <cell r="AJ82">
            <v>0</v>
          </cell>
          <cell r="AK82">
            <v>4</v>
          </cell>
          <cell r="AL82">
            <v>0</v>
          </cell>
          <cell r="AM82">
            <v>3.99</v>
          </cell>
          <cell r="AN82">
            <v>6</v>
          </cell>
          <cell r="AO82">
            <v>0</v>
          </cell>
          <cell r="AP82">
            <v>0</v>
          </cell>
          <cell r="AQ82">
            <v>14</v>
          </cell>
          <cell r="AR82">
            <v>0.55859999999999999</v>
          </cell>
          <cell r="AS82">
            <v>4.5486000000000004</v>
          </cell>
          <cell r="AT82">
            <v>40</v>
          </cell>
          <cell r="AU82">
            <v>0</v>
          </cell>
          <cell r="AV82">
            <v>0</v>
          </cell>
          <cell r="AW82">
            <v>0</v>
          </cell>
          <cell r="AX82" t="str">
            <v>Thạc sĩ</v>
          </cell>
          <cell r="AY82">
            <v>0</v>
          </cell>
          <cell r="AZ82">
            <v>0</v>
          </cell>
          <cell r="BA82" t="str">
            <v xml:space="preserve">Tiếng Nga/ Tiếng Anh </v>
          </cell>
          <cell r="BB82" t="str">
            <v>Tiếng Anh</v>
          </cell>
          <cell r="BC82" t="str">
            <v xml:space="preserve"> </v>
          </cell>
          <cell r="BD82">
            <v>0</v>
          </cell>
          <cell r="BE82" t="str">
            <v>GVSP</v>
          </cell>
          <cell r="BF82">
            <v>0</v>
          </cell>
          <cell r="BG82">
            <v>0</v>
          </cell>
          <cell r="BH82" t="str">
            <v>x</v>
          </cell>
          <cell r="BI82">
            <v>0</v>
          </cell>
          <cell r="BJ82">
            <v>0</v>
          </cell>
          <cell r="BK82" t="str">
            <v>x</v>
          </cell>
          <cell r="BL82">
            <v>0</v>
          </cell>
          <cell r="BM82">
            <v>0</v>
          </cell>
          <cell r="BN82">
            <v>0</v>
          </cell>
          <cell r="BO82">
            <v>0</v>
          </cell>
          <cell r="BP82">
            <v>0</v>
          </cell>
          <cell r="BQ82">
            <v>0</v>
          </cell>
          <cell r="BR82">
            <v>14.916666666666666</v>
          </cell>
          <cell r="BS82" t="str">
            <v>BĐ đã phát</v>
          </cell>
          <cell r="BT82">
            <v>0</v>
          </cell>
          <cell r="BU82">
            <v>0</v>
          </cell>
          <cell r="BV82">
            <v>4</v>
          </cell>
          <cell r="BW82">
            <v>4</v>
          </cell>
          <cell r="BX82">
            <v>4</v>
          </cell>
          <cell r="BY82">
            <v>4</v>
          </cell>
          <cell r="BZ82">
            <v>4</v>
          </cell>
          <cell r="CA82">
            <v>4</v>
          </cell>
          <cell r="CB82">
            <v>4</v>
          </cell>
          <cell r="CC82">
            <v>4</v>
          </cell>
          <cell r="CD82">
            <v>4</v>
          </cell>
          <cell r="CE82">
            <v>4</v>
          </cell>
          <cell r="CF82">
            <v>4</v>
          </cell>
          <cell r="CG82">
            <v>4</v>
          </cell>
          <cell r="CH82">
            <v>4</v>
          </cell>
          <cell r="CI82">
            <v>4</v>
          </cell>
          <cell r="CJ82">
            <v>4</v>
          </cell>
          <cell r="CK82">
            <v>4</v>
          </cell>
          <cell r="CL82">
            <v>0</v>
          </cell>
        </row>
        <row r="83">
          <cell r="F83">
            <v>1424</v>
          </cell>
          <cell r="G83" t="str">
            <v>51010000198258</v>
          </cell>
          <cell r="H83" t="str">
            <v>Khoa Sư phạm Ngoại ngữ</v>
          </cell>
          <cell r="I83" t="str">
            <v>Ngoại ngữ chuyên ngành</v>
          </cell>
          <cell r="J83" t="str">
            <v>Nam</v>
          </cell>
          <cell r="K83">
            <v>1973</v>
          </cell>
          <cell r="L83">
            <v>26837</v>
          </cell>
          <cell r="M83">
            <v>49</v>
          </cell>
          <cell r="N83" t="str">
            <v>Kinh</v>
          </cell>
          <cell r="O83">
            <v>0</v>
          </cell>
          <cell r="P83" t="str">
            <v>186019351</v>
          </cell>
          <cell r="Q83">
            <v>41367</v>
          </cell>
          <cell r="R83" t="str">
            <v>Tỉnh Nghệ An</v>
          </cell>
          <cell r="S83" t="str">
            <v>Hà Nội</v>
          </cell>
          <cell r="T83" t="str">
            <v>Cẩm Nhượng, Cẩm Xuyên, Hà Tĩnh</v>
          </cell>
          <cell r="U83" t="str">
            <v>Khối Xuân Tiến, Phường Hưng Dũng, Thành phố Vinh, Tỉnh Nghệ An</v>
          </cell>
          <cell r="V83" t="str">
            <v>Khối Xuân Tiến, Phường Hưng Dũng, Thành phố Vinh, Tỉnh Nghệ An</v>
          </cell>
          <cell r="W83" t="str">
            <v>0989859288</v>
          </cell>
          <cell r="X83" t="str">
            <v>phamxuanson73@gmail. com</v>
          </cell>
          <cell r="Y83">
            <v>35309</v>
          </cell>
          <cell r="Z83">
            <v>35309</v>
          </cell>
          <cell r="AA83" t="str">
            <v>Trường Đại học Sư phạm Vinh</v>
          </cell>
          <cell r="AB83">
            <v>0</v>
          </cell>
          <cell r="AC83" t="str">
            <v>BC</v>
          </cell>
          <cell r="AD83">
            <v>0</v>
          </cell>
          <cell r="AE83">
            <v>0</v>
          </cell>
          <cell r="AF83" t="str">
            <v>V.07.01.02</v>
          </cell>
          <cell r="AG83" t="str">
            <v>Giảng viên chính (hạng II)</v>
          </cell>
          <cell r="AH83">
            <v>0</v>
          </cell>
          <cell r="AI83">
            <v>0</v>
          </cell>
          <cell r="AJ83">
            <v>0</v>
          </cell>
          <cell r="AK83">
            <v>5</v>
          </cell>
          <cell r="AL83">
            <v>0</v>
          </cell>
          <cell r="AM83">
            <v>5.42</v>
          </cell>
          <cell r="AN83">
            <v>4</v>
          </cell>
          <cell r="AO83">
            <v>0</v>
          </cell>
          <cell r="AP83">
            <v>0</v>
          </cell>
          <cell r="AQ83">
            <v>20</v>
          </cell>
          <cell r="AR83">
            <v>1.0840000000000001</v>
          </cell>
          <cell r="AS83">
            <v>6.5039999999999996</v>
          </cell>
          <cell r="AT83">
            <v>40</v>
          </cell>
          <cell r="AU83">
            <v>0</v>
          </cell>
          <cell r="AV83">
            <v>0</v>
          </cell>
          <cell r="AW83">
            <v>0</v>
          </cell>
          <cell r="AX83" t="str">
            <v>Thạc sĩ</v>
          </cell>
          <cell r="AY83">
            <v>0</v>
          </cell>
          <cell r="AZ83">
            <v>0</v>
          </cell>
          <cell r="BA83" t="str">
            <v>Tiếng Pháp/ Tiếng Anh</v>
          </cell>
          <cell r="BB83" t="str">
            <v>Giáo dục học/Tiếng Pháp</v>
          </cell>
          <cell r="BC83" t="str">
            <v xml:space="preserve"> </v>
          </cell>
          <cell r="BD83">
            <v>0</v>
          </cell>
          <cell r="BE83" t="str">
            <v>GVSP</v>
          </cell>
          <cell r="BF83">
            <v>0</v>
          </cell>
          <cell r="BG83">
            <v>0</v>
          </cell>
          <cell r="BH83" t="str">
            <v>x</v>
          </cell>
          <cell r="BI83">
            <v>2019</v>
          </cell>
          <cell r="BJ83">
            <v>0</v>
          </cell>
          <cell r="BK83">
            <v>0</v>
          </cell>
          <cell r="BL83">
            <v>0</v>
          </cell>
          <cell r="BM83" t="str">
            <v>14/3/2006</v>
          </cell>
          <cell r="BN83">
            <v>39155</v>
          </cell>
          <cell r="BO83">
            <v>0</v>
          </cell>
          <cell r="BP83">
            <v>0</v>
          </cell>
          <cell r="BQ83">
            <v>0</v>
          </cell>
          <cell r="BR83">
            <v>10.833333333333334</v>
          </cell>
          <cell r="BS83" t="str">
            <v>BĐ đã phát</v>
          </cell>
          <cell r="BT83">
            <v>0</v>
          </cell>
          <cell r="BU83">
            <v>0</v>
          </cell>
          <cell r="BV83">
            <v>5</v>
          </cell>
          <cell r="BW83">
            <v>5</v>
          </cell>
          <cell r="BX83">
            <v>5</v>
          </cell>
          <cell r="BY83">
            <v>5</v>
          </cell>
          <cell r="BZ83">
            <v>5</v>
          </cell>
          <cell r="CA83">
            <v>5</v>
          </cell>
          <cell r="CB83">
            <v>5</v>
          </cell>
          <cell r="CC83">
            <v>5</v>
          </cell>
          <cell r="CD83">
            <v>5</v>
          </cell>
          <cell r="CE83">
            <v>5</v>
          </cell>
          <cell r="CF83">
            <v>5</v>
          </cell>
          <cell r="CG83">
            <v>5</v>
          </cell>
          <cell r="CH83">
            <v>5</v>
          </cell>
          <cell r="CI83">
            <v>5</v>
          </cell>
          <cell r="CJ83">
            <v>5</v>
          </cell>
          <cell r="CK83">
            <v>5</v>
          </cell>
          <cell r="CL83">
            <v>0</v>
          </cell>
        </row>
        <row r="84">
          <cell r="F84">
            <v>1428</v>
          </cell>
          <cell r="G84" t="str">
            <v>51010000197875</v>
          </cell>
          <cell r="H84" t="str">
            <v>Khoa Sư phạm Ngoại ngữ</v>
          </cell>
          <cell r="I84" t="str">
            <v>Ngoại ngữ chuyên ngành</v>
          </cell>
          <cell r="J84" t="str">
            <v>Nam</v>
          </cell>
          <cell r="K84">
            <v>1973</v>
          </cell>
          <cell r="L84">
            <v>26927</v>
          </cell>
          <cell r="M84">
            <v>49</v>
          </cell>
          <cell r="N84" t="str">
            <v>Kinh</v>
          </cell>
          <cell r="O84">
            <v>0</v>
          </cell>
          <cell r="P84">
            <v>181987577</v>
          </cell>
          <cell r="Q84">
            <v>0</v>
          </cell>
          <cell r="R84">
            <v>0</v>
          </cell>
          <cell r="S84" t="str">
            <v>Vinh Tân, TP.Vinh, Nghệ An</v>
          </cell>
          <cell r="T84" t="str">
            <v>Xã Diễn Hoa, Huyện Diễn Châu, Nghệ An</v>
          </cell>
          <cell r="U84" t="str">
            <v>Phường Hưng Phúc, Thành phố Vinh, Tỉnh Nghệ An</v>
          </cell>
          <cell r="V84" t="str">
            <v>Phường Hưng Phúc, Thành phố Vinh, Tỉnh Nghệ An</v>
          </cell>
          <cell r="W84" t="str">
            <v>0916807668</v>
          </cell>
          <cell r="X84" t="str">
            <v>Thaianhtuanvinhuni@gmail.com</v>
          </cell>
          <cell r="Y84">
            <v>35309</v>
          </cell>
          <cell r="Z84">
            <v>35309</v>
          </cell>
          <cell r="AA84" t="str">
            <v>Trường Đại học Sư phạm Vinh</v>
          </cell>
          <cell r="AB84">
            <v>0</v>
          </cell>
          <cell r="AC84" t="str">
            <v>BC</v>
          </cell>
          <cell r="AD84">
            <v>0</v>
          </cell>
          <cell r="AE84">
            <v>0</v>
          </cell>
          <cell r="AF84" t="str">
            <v>V.07.01.03</v>
          </cell>
          <cell r="AG84" t="str">
            <v>Giảng viên (hạng III)</v>
          </cell>
          <cell r="AH84">
            <v>0</v>
          </cell>
          <cell r="AI84">
            <v>0</v>
          </cell>
          <cell r="AJ84">
            <v>0</v>
          </cell>
          <cell r="AK84">
            <v>4</v>
          </cell>
          <cell r="AL84">
            <v>0</v>
          </cell>
          <cell r="AM84">
            <v>4.6500000000000004</v>
          </cell>
          <cell r="AN84">
            <v>8</v>
          </cell>
          <cell r="AO84">
            <v>0</v>
          </cell>
          <cell r="AP84">
            <v>0</v>
          </cell>
          <cell r="AQ84">
            <v>22</v>
          </cell>
          <cell r="AR84">
            <v>1.0230000000000001</v>
          </cell>
          <cell r="AS84">
            <v>5.673</v>
          </cell>
          <cell r="AT84">
            <v>40</v>
          </cell>
          <cell r="AU84">
            <v>0</v>
          </cell>
          <cell r="AV84">
            <v>0</v>
          </cell>
          <cell r="AW84">
            <v>0</v>
          </cell>
          <cell r="AX84" t="str">
            <v>Thạc sĩ</v>
          </cell>
          <cell r="AY84">
            <v>0</v>
          </cell>
          <cell r="AZ84">
            <v>0</v>
          </cell>
          <cell r="BA84" t="str">
            <v>Tiếng Pháp/ Tiếng Anh</v>
          </cell>
          <cell r="BB84" t="str">
            <v>Khoa học xã hội nhân văn/Ngôn ngữ Pháp</v>
          </cell>
          <cell r="BC84" t="str">
            <v xml:space="preserve"> </v>
          </cell>
          <cell r="BD84">
            <v>0</v>
          </cell>
          <cell r="BE84" t="str">
            <v>GVSP</v>
          </cell>
          <cell r="BF84">
            <v>0</v>
          </cell>
          <cell r="BG84">
            <v>0</v>
          </cell>
          <cell r="BH84" t="str">
            <v>x</v>
          </cell>
          <cell r="BI84">
            <v>0</v>
          </cell>
          <cell r="BJ84">
            <v>0</v>
          </cell>
          <cell r="BK84">
            <v>0</v>
          </cell>
          <cell r="BL84">
            <v>0</v>
          </cell>
          <cell r="BM84">
            <v>39884</v>
          </cell>
          <cell r="BN84">
            <v>40249</v>
          </cell>
          <cell r="BO84">
            <v>0</v>
          </cell>
          <cell r="BP84">
            <v>0</v>
          </cell>
          <cell r="BQ84">
            <v>0</v>
          </cell>
          <cell r="BR84">
            <v>11.083333333333334</v>
          </cell>
          <cell r="BS84" t="str">
            <v>BĐ đã phát</v>
          </cell>
          <cell r="BT84">
            <v>0</v>
          </cell>
          <cell r="BU84">
            <v>0</v>
          </cell>
          <cell r="BV84">
            <v>4</v>
          </cell>
          <cell r="BW84">
            <v>4</v>
          </cell>
          <cell r="BX84">
            <v>4</v>
          </cell>
          <cell r="BY84">
            <v>4</v>
          </cell>
          <cell r="BZ84">
            <v>4</v>
          </cell>
          <cell r="CA84">
            <v>4</v>
          </cell>
          <cell r="CB84">
            <v>4</v>
          </cell>
          <cell r="CC84">
            <v>4</v>
          </cell>
          <cell r="CD84">
            <v>4</v>
          </cell>
          <cell r="CE84">
            <v>4</v>
          </cell>
          <cell r="CF84">
            <v>4</v>
          </cell>
          <cell r="CG84">
            <v>4</v>
          </cell>
          <cell r="CH84">
            <v>4</v>
          </cell>
          <cell r="CI84">
            <v>4</v>
          </cell>
          <cell r="CJ84">
            <v>4</v>
          </cell>
          <cell r="CK84">
            <v>4</v>
          </cell>
          <cell r="CL84">
            <v>0</v>
          </cell>
        </row>
        <row r="85">
          <cell r="F85">
            <v>1429</v>
          </cell>
          <cell r="G85" t="str">
            <v>51010000198106</v>
          </cell>
          <cell r="H85" t="str">
            <v>Khoa Sư phạm Ngoại ngữ</v>
          </cell>
          <cell r="I85" t="str">
            <v>Ngoại ngữ chuyên ngành</v>
          </cell>
          <cell r="J85" t="str">
            <v>Nam</v>
          </cell>
          <cell r="K85">
            <v>1974</v>
          </cell>
          <cell r="L85">
            <v>27222</v>
          </cell>
          <cell r="M85">
            <v>48</v>
          </cell>
          <cell r="N85" t="str">
            <v>Kinh</v>
          </cell>
          <cell r="O85">
            <v>0</v>
          </cell>
          <cell r="P85">
            <v>181947787</v>
          </cell>
          <cell r="Q85">
            <v>0</v>
          </cell>
          <cell r="R85">
            <v>0</v>
          </cell>
          <cell r="S85" t="str">
            <v>Đồng Văn, Thành Chương, Nghệ An</v>
          </cell>
          <cell r="T85" t="str">
            <v>Đồng Văn, Thành Chương, Nghệ An</v>
          </cell>
          <cell r="U85" t="str">
            <v>P.804, chung cư C2 Đội Cung, Thành phố Vinh, Tỉnh Nghệ An</v>
          </cell>
          <cell r="V85" t="str">
            <v>P.804, chung cư C2 Đội Cung, Thành phố Vinh, Tỉnh Nghệ An</v>
          </cell>
          <cell r="W85" t="str">
            <v>0945547077</v>
          </cell>
          <cell r="X85" t="str">
            <v>giangnam@vinhuni.edu.vn</v>
          </cell>
          <cell r="Y85">
            <v>36495</v>
          </cell>
          <cell r="Z85">
            <v>36495</v>
          </cell>
          <cell r="AA85" t="str">
            <v>Trường Đại học Sư phạm Vinh</v>
          </cell>
          <cell r="AB85">
            <v>0</v>
          </cell>
          <cell r="AC85" t="str">
            <v>BC</v>
          </cell>
          <cell r="AD85">
            <v>0</v>
          </cell>
          <cell r="AE85">
            <v>0</v>
          </cell>
          <cell r="AF85" t="str">
            <v>V.07.01.03</v>
          </cell>
          <cell r="AG85" t="str">
            <v>Giảng viên (hạng III)</v>
          </cell>
          <cell r="AH85">
            <v>0</v>
          </cell>
          <cell r="AI85">
            <v>0</v>
          </cell>
          <cell r="AJ85">
            <v>0</v>
          </cell>
          <cell r="AK85">
            <v>4</v>
          </cell>
          <cell r="AL85">
            <v>0</v>
          </cell>
          <cell r="AM85">
            <v>4.32</v>
          </cell>
          <cell r="AN85">
            <v>7</v>
          </cell>
          <cell r="AO85">
            <v>0</v>
          </cell>
          <cell r="AP85">
            <v>0</v>
          </cell>
          <cell r="AQ85">
            <v>18</v>
          </cell>
          <cell r="AR85">
            <v>0.77760000000000007</v>
          </cell>
          <cell r="AS85">
            <v>5.0975999999999999</v>
          </cell>
          <cell r="AT85">
            <v>40</v>
          </cell>
          <cell r="AU85">
            <v>0</v>
          </cell>
          <cell r="AV85">
            <v>0</v>
          </cell>
          <cell r="AW85">
            <v>0</v>
          </cell>
          <cell r="AX85" t="str">
            <v>Thạc sĩ</v>
          </cell>
          <cell r="AY85">
            <v>0</v>
          </cell>
          <cell r="AZ85">
            <v>0</v>
          </cell>
          <cell r="BA85" t="str">
            <v>Tiếng Pháp/ Tiếng Anh</v>
          </cell>
          <cell r="BB85" t="str">
            <v>Giáo dục học/PPGD Tiếng Pháp</v>
          </cell>
          <cell r="BC85" t="str">
            <v xml:space="preserve"> </v>
          </cell>
          <cell r="BD85">
            <v>0</v>
          </cell>
          <cell r="BE85" t="str">
            <v>GVSP</v>
          </cell>
          <cell r="BF85">
            <v>0</v>
          </cell>
          <cell r="BG85">
            <v>0</v>
          </cell>
          <cell r="BH85" t="str">
            <v>x</v>
          </cell>
          <cell r="BI85">
            <v>0</v>
          </cell>
          <cell r="BJ85">
            <v>0</v>
          </cell>
          <cell r="BK85">
            <v>0</v>
          </cell>
          <cell r="BL85">
            <v>0</v>
          </cell>
          <cell r="BM85" t="str">
            <v>22/6/2001</v>
          </cell>
          <cell r="BN85">
            <v>37429</v>
          </cell>
          <cell r="BO85">
            <v>0</v>
          </cell>
          <cell r="BP85">
            <v>0</v>
          </cell>
          <cell r="BQ85">
            <v>0</v>
          </cell>
          <cell r="BR85">
            <v>11.833333333333334</v>
          </cell>
          <cell r="BS85" t="str">
            <v>BĐ đã phát</v>
          </cell>
          <cell r="BT85">
            <v>0</v>
          </cell>
          <cell r="BU85">
            <v>0</v>
          </cell>
          <cell r="BV85">
            <v>4</v>
          </cell>
          <cell r="BW85">
            <v>4</v>
          </cell>
          <cell r="BX85">
            <v>4</v>
          </cell>
          <cell r="BY85">
            <v>4</v>
          </cell>
          <cell r="BZ85">
            <v>4</v>
          </cell>
          <cell r="CA85">
            <v>4</v>
          </cell>
          <cell r="CB85">
            <v>4</v>
          </cell>
          <cell r="CC85">
            <v>4</v>
          </cell>
          <cell r="CD85">
            <v>4</v>
          </cell>
          <cell r="CE85">
            <v>4</v>
          </cell>
          <cell r="CF85">
            <v>4</v>
          </cell>
          <cell r="CG85">
            <v>4</v>
          </cell>
          <cell r="CH85">
            <v>4</v>
          </cell>
          <cell r="CI85">
            <v>4</v>
          </cell>
          <cell r="CJ85">
            <v>4</v>
          </cell>
          <cell r="CK85">
            <v>4</v>
          </cell>
          <cell r="CL85">
            <v>0</v>
          </cell>
        </row>
        <row r="86">
          <cell r="F86">
            <v>1422</v>
          </cell>
          <cell r="G86" t="str">
            <v>51010000198328</v>
          </cell>
          <cell r="H86" t="str">
            <v>Khoa Sư phạm Ngoại ngữ</v>
          </cell>
          <cell r="I86" t="str">
            <v>Ngoại ngữ chuyên ngành</v>
          </cell>
          <cell r="J86" t="str">
            <v>Nữ</v>
          </cell>
          <cell r="K86">
            <v>1980</v>
          </cell>
          <cell r="L86">
            <v>29421</v>
          </cell>
          <cell r="M86">
            <v>42</v>
          </cell>
          <cell r="N86" t="str">
            <v>Kinh</v>
          </cell>
          <cell r="O86">
            <v>0</v>
          </cell>
          <cell r="P86">
            <v>182122818</v>
          </cell>
          <cell r="Q86">
            <v>0</v>
          </cell>
          <cell r="R86">
            <v>0</v>
          </cell>
          <cell r="S86" t="str">
            <v>Thành phố Vinh, Tỉnh Nghệ An</v>
          </cell>
          <cell r="T86" t="str">
            <v>Kim Liên, Nam Đàn, Nghệ An</v>
          </cell>
          <cell r="U86" t="str">
            <v>Số nhà 12, ngõ 31, đường Yên Toàn 1, Hà Huy Tập, Thành phố Vinh, Tỉnh Nghệ An</v>
          </cell>
          <cell r="V86" t="str">
            <v>Số nhà 12, ngõ 31, đường Yên Toàn 1, Hà Huy Tập, Thành phố Vinh, Tỉnh Nghệ An</v>
          </cell>
          <cell r="W86" t="str">
            <v>0904392924</v>
          </cell>
          <cell r="X86" t="str">
            <v>thaottp@vinhuni.edu.vn</v>
          </cell>
          <cell r="Y86">
            <v>37316</v>
          </cell>
          <cell r="Z86">
            <v>37708</v>
          </cell>
          <cell r="AA86" t="str">
            <v>Trường Đại học Vinh</v>
          </cell>
          <cell r="AB86">
            <v>0</v>
          </cell>
          <cell r="AC86" t="str">
            <v>BC</v>
          </cell>
          <cell r="AD86">
            <v>0</v>
          </cell>
          <cell r="AE86">
            <v>0</v>
          </cell>
          <cell r="AF86" t="str">
            <v>V.07.01.03</v>
          </cell>
          <cell r="AG86" t="str">
            <v>Giảng viên (hạng III)</v>
          </cell>
          <cell r="AH86">
            <v>0</v>
          </cell>
          <cell r="AI86" t="str">
            <v>Phó Trưởng bộ môn</v>
          </cell>
          <cell r="AJ86">
            <v>0</v>
          </cell>
          <cell r="AK86">
            <v>5</v>
          </cell>
          <cell r="AL86">
            <v>0.3</v>
          </cell>
          <cell r="AM86">
            <v>4.32</v>
          </cell>
          <cell r="AN86">
            <v>7</v>
          </cell>
          <cell r="AO86">
            <v>0</v>
          </cell>
          <cell r="AP86">
            <v>0</v>
          </cell>
          <cell r="AQ86">
            <v>18</v>
          </cell>
          <cell r="AR86">
            <v>0.83160000000000001</v>
          </cell>
          <cell r="AS86">
            <v>5.4516</v>
          </cell>
          <cell r="AT86">
            <v>40</v>
          </cell>
          <cell r="AU86">
            <v>0</v>
          </cell>
          <cell r="AV86">
            <v>0</v>
          </cell>
          <cell r="AW86">
            <v>0</v>
          </cell>
          <cell r="AX86" t="str">
            <v>Thạc sĩ</v>
          </cell>
          <cell r="AY86">
            <v>0</v>
          </cell>
          <cell r="AZ86">
            <v>0</v>
          </cell>
          <cell r="BA86" t="str">
            <v xml:space="preserve">Tiếng Nga/ Tiếng Anh </v>
          </cell>
          <cell r="BB86" t="str">
            <v>Tiếng Nga/ Tiếng Anh</v>
          </cell>
          <cell r="BC86" t="str">
            <v xml:space="preserve"> </v>
          </cell>
          <cell r="BD86">
            <v>0</v>
          </cell>
          <cell r="BE86" t="str">
            <v>GVSP</v>
          </cell>
          <cell r="BF86">
            <v>0</v>
          </cell>
          <cell r="BG86">
            <v>0</v>
          </cell>
          <cell r="BH86" t="str">
            <v>x</v>
          </cell>
          <cell r="BI86">
            <v>0</v>
          </cell>
          <cell r="BJ86">
            <v>0</v>
          </cell>
          <cell r="BK86" t="str">
            <v>Đợt năm 2014</v>
          </cell>
          <cell r="BL86">
            <v>0</v>
          </cell>
          <cell r="BM86">
            <v>0</v>
          </cell>
          <cell r="BN86">
            <v>0</v>
          </cell>
          <cell r="BO86">
            <v>0</v>
          </cell>
          <cell r="BP86">
            <v>0</v>
          </cell>
          <cell r="BQ86">
            <v>0</v>
          </cell>
          <cell r="BR86">
            <v>12.916666666666666</v>
          </cell>
          <cell r="BS86" t="str">
            <v>BĐ đã phát</v>
          </cell>
          <cell r="BT86">
            <v>0</v>
          </cell>
          <cell r="BU86">
            <v>0</v>
          </cell>
          <cell r="BV86">
            <v>5</v>
          </cell>
          <cell r="BW86">
            <v>5</v>
          </cell>
          <cell r="BX86">
            <v>5</v>
          </cell>
          <cell r="BY86">
            <v>5</v>
          </cell>
          <cell r="BZ86">
            <v>5</v>
          </cell>
          <cell r="CA86">
            <v>5</v>
          </cell>
          <cell r="CB86">
            <v>5</v>
          </cell>
          <cell r="CC86">
            <v>5</v>
          </cell>
          <cell r="CD86">
            <v>5</v>
          </cell>
          <cell r="CE86">
            <v>5</v>
          </cell>
          <cell r="CF86">
            <v>5</v>
          </cell>
          <cell r="CG86">
            <v>5</v>
          </cell>
          <cell r="CH86">
            <v>5</v>
          </cell>
          <cell r="CI86">
            <v>5</v>
          </cell>
          <cell r="CJ86">
            <v>5</v>
          </cell>
          <cell r="CK86">
            <v>5</v>
          </cell>
          <cell r="CL86">
            <v>0</v>
          </cell>
        </row>
        <row r="87">
          <cell r="F87">
            <v>1421</v>
          </cell>
          <cell r="G87" t="str">
            <v>51010000023767</v>
          </cell>
          <cell r="H87" t="str">
            <v>Khoa Sư phạm Ngoại ngữ</v>
          </cell>
          <cell r="I87" t="str">
            <v>Ngoại ngữ chuyên ngành</v>
          </cell>
          <cell r="J87" t="str">
            <v>Nữ</v>
          </cell>
          <cell r="K87">
            <v>1979</v>
          </cell>
          <cell r="L87">
            <v>29086</v>
          </cell>
          <cell r="M87">
            <v>43</v>
          </cell>
          <cell r="N87" t="str">
            <v>Kinh</v>
          </cell>
          <cell r="O87">
            <v>0</v>
          </cell>
          <cell r="P87">
            <v>182259461</v>
          </cell>
          <cell r="Q87">
            <v>0</v>
          </cell>
          <cell r="R87">
            <v>0</v>
          </cell>
          <cell r="S87">
            <v>0</v>
          </cell>
          <cell r="T87" t="str">
            <v>Can Lộc, Hà Tĩnh</v>
          </cell>
          <cell r="U87">
            <v>0</v>
          </cell>
          <cell r="V87">
            <v>0</v>
          </cell>
          <cell r="W87" t="str">
            <v>0902187097</v>
          </cell>
          <cell r="X87" t="str">
            <v>manhcuongthuyhang@gmail.com</v>
          </cell>
          <cell r="Y87">
            <v>38367</v>
          </cell>
          <cell r="Z87">
            <v>38924</v>
          </cell>
          <cell r="AA87" t="str">
            <v>Trường Đại học Vinh</v>
          </cell>
          <cell r="AB87">
            <v>0</v>
          </cell>
          <cell r="AC87" t="str">
            <v>BC</v>
          </cell>
          <cell r="AD87">
            <v>0</v>
          </cell>
          <cell r="AE87">
            <v>0</v>
          </cell>
          <cell r="AF87" t="str">
            <v>V.07.01.03</v>
          </cell>
          <cell r="AG87" t="str">
            <v>Giảng viên (hạng III)</v>
          </cell>
          <cell r="AH87">
            <v>0</v>
          </cell>
          <cell r="AI87">
            <v>0</v>
          </cell>
          <cell r="AJ87" t="str">
            <v>TLĐT</v>
          </cell>
          <cell r="AK87">
            <v>4</v>
          </cell>
          <cell r="AL87">
            <v>0</v>
          </cell>
          <cell r="AM87">
            <v>3.99</v>
          </cell>
          <cell r="AN87">
            <v>6</v>
          </cell>
          <cell r="AO87">
            <v>0</v>
          </cell>
          <cell r="AP87">
            <v>0</v>
          </cell>
          <cell r="AQ87">
            <v>12</v>
          </cell>
          <cell r="AR87">
            <v>0.4788</v>
          </cell>
          <cell r="AS87">
            <v>4.4687999999999999</v>
          </cell>
          <cell r="AT87">
            <v>40</v>
          </cell>
          <cell r="AU87">
            <v>0</v>
          </cell>
          <cell r="AV87">
            <v>0</v>
          </cell>
          <cell r="AW87">
            <v>0</v>
          </cell>
          <cell r="AX87" t="str">
            <v>Thạc sĩ</v>
          </cell>
          <cell r="AY87">
            <v>0</v>
          </cell>
          <cell r="AZ87">
            <v>0</v>
          </cell>
          <cell r="BA87" t="str">
            <v>Tiếng Trung/ Tiếng Anh</v>
          </cell>
          <cell r="BB87" t="str">
            <v>Ngôn ngữ học</v>
          </cell>
          <cell r="BC87" t="str">
            <v xml:space="preserve"> </v>
          </cell>
          <cell r="BD87">
            <v>0</v>
          </cell>
          <cell r="BE87" t="str">
            <v>GVSP</v>
          </cell>
          <cell r="BF87">
            <v>0</v>
          </cell>
          <cell r="BG87">
            <v>0</v>
          </cell>
          <cell r="BH87" t="str">
            <v>x</v>
          </cell>
          <cell r="BI87">
            <v>0</v>
          </cell>
          <cell r="BJ87">
            <v>0</v>
          </cell>
          <cell r="BK87">
            <v>0</v>
          </cell>
          <cell r="BL87">
            <v>0</v>
          </cell>
          <cell r="BM87">
            <v>0</v>
          </cell>
          <cell r="BN87">
            <v>0</v>
          </cell>
          <cell r="BO87">
            <v>0</v>
          </cell>
          <cell r="BP87">
            <v>0</v>
          </cell>
          <cell r="BQ87">
            <v>0</v>
          </cell>
          <cell r="BR87">
            <v>12</v>
          </cell>
          <cell r="BS87" t="str">
            <v>BĐ phát không thành công</v>
          </cell>
          <cell r="BT87">
            <v>0</v>
          </cell>
          <cell r="BU87">
            <v>0</v>
          </cell>
          <cell r="BV87">
            <v>4</v>
          </cell>
          <cell r="BW87">
            <v>4</v>
          </cell>
          <cell r="BX87">
            <v>4</v>
          </cell>
          <cell r="BY87">
            <v>4</v>
          </cell>
          <cell r="BZ87">
            <v>4</v>
          </cell>
          <cell r="CA87">
            <v>4</v>
          </cell>
          <cell r="CB87">
            <v>4</v>
          </cell>
          <cell r="CC87">
            <v>4</v>
          </cell>
          <cell r="CD87">
            <v>4</v>
          </cell>
          <cell r="CE87">
            <v>4</v>
          </cell>
          <cell r="CF87">
            <v>4</v>
          </cell>
          <cell r="CG87">
            <v>4</v>
          </cell>
          <cell r="CH87">
            <v>4</v>
          </cell>
          <cell r="CI87">
            <v>4</v>
          </cell>
          <cell r="CJ87">
            <v>4</v>
          </cell>
          <cell r="CK87">
            <v>4</v>
          </cell>
          <cell r="CL87">
            <v>0</v>
          </cell>
        </row>
        <row r="88">
          <cell r="F88">
            <v>1431</v>
          </cell>
          <cell r="G88" t="str">
            <v>51010000198063</v>
          </cell>
          <cell r="H88" t="str">
            <v>Khoa Sư phạm Ngoại ngữ</v>
          </cell>
          <cell r="I88" t="str">
            <v>Ngoại ngữ chuyên ngành</v>
          </cell>
          <cell r="J88" t="str">
            <v>Nữ</v>
          </cell>
          <cell r="K88">
            <v>1977</v>
          </cell>
          <cell r="L88">
            <v>28382</v>
          </cell>
          <cell r="M88">
            <v>45</v>
          </cell>
          <cell r="N88" t="str">
            <v>Kinh</v>
          </cell>
          <cell r="O88">
            <v>0</v>
          </cell>
          <cell r="P88">
            <v>187231161</v>
          </cell>
          <cell r="Q88">
            <v>0</v>
          </cell>
          <cell r="R88">
            <v>0</v>
          </cell>
          <cell r="S88" t="str">
            <v>Hà Tân, Hà Trung, Thanh Hóa</v>
          </cell>
          <cell r="T88" t="str">
            <v>Hà Tân, Hà Trung, Thanh Hóa</v>
          </cell>
          <cell r="U88" t="str">
            <v>5/67 Phan Huy Chú, khối 5, phường Trung Đô, Thành phố Vinh, Tỉnh Nghệ An</v>
          </cell>
          <cell r="V88" t="str">
            <v>5/67 Phan Huy Chú, khối 5, phường Trung Đô, Thành phố Vinh, Tỉnh Nghệ An</v>
          </cell>
          <cell r="W88" t="str">
            <v>0903263606</v>
          </cell>
          <cell r="X88" t="str">
            <v>toantrh@gmail.com</v>
          </cell>
          <cell r="Y88">
            <v>36495</v>
          </cell>
          <cell r="Z88">
            <v>36495</v>
          </cell>
          <cell r="AA88" t="str">
            <v>Trường Đại học Sư phạm Vinh</v>
          </cell>
          <cell r="AB88">
            <v>0</v>
          </cell>
          <cell r="AC88" t="str">
            <v>BC</v>
          </cell>
          <cell r="AD88">
            <v>0</v>
          </cell>
          <cell r="AE88">
            <v>0</v>
          </cell>
          <cell r="AF88" t="str">
            <v>V.07.01.03</v>
          </cell>
          <cell r="AG88" t="str">
            <v>Giảng viên (hạng III)</v>
          </cell>
          <cell r="AH88">
            <v>0</v>
          </cell>
          <cell r="AI88">
            <v>0</v>
          </cell>
          <cell r="AJ88">
            <v>0</v>
          </cell>
          <cell r="AK88">
            <v>4</v>
          </cell>
          <cell r="AL88">
            <v>0</v>
          </cell>
          <cell r="AM88">
            <v>4.32</v>
          </cell>
          <cell r="AN88">
            <v>7</v>
          </cell>
          <cell r="AO88">
            <v>0</v>
          </cell>
          <cell r="AP88">
            <v>0</v>
          </cell>
          <cell r="AQ88">
            <v>20</v>
          </cell>
          <cell r="AR88">
            <v>0.8640000000000001</v>
          </cell>
          <cell r="AS88">
            <v>5.1840000000000002</v>
          </cell>
          <cell r="AT88">
            <v>40</v>
          </cell>
          <cell r="AU88">
            <v>0</v>
          </cell>
          <cell r="AV88">
            <v>0</v>
          </cell>
          <cell r="AW88">
            <v>0</v>
          </cell>
          <cell r="AX88" t="str">
            <v>Thạc sĩ</v>
          </cell>
          <cell r="AY88">
            <v>0</v>
          </cell>
          <cell r="AZ88">
            <v>0</v>
          </cell>
          <cell r="BA88" t="str">
            <v>Tiếng Pháp SP/ Tiếng Anh</v>
          </cell>
          <cell r="BB88" t="str">
            <v>Giáo dục học/PPGD Tiếng Pháp</v>
          </cell>
          <cell r="BC88" t="str">
            <v xml:space="preserve"> </v>
          </cell>
          <cell r="BD88">
            <v>0</v>
          </cell>
          <cell r="BE88" t="str">
            <v>GVSP</v>
          </cell>
          <cell r="BF88">
            <v>0</v>
          </cell>
          <cell r="BG88">
            <v>0</v>
          </cell>
          <cell r="BH88" t="str">
            <v>x</v>
          </cell>
          <cell r="BI88">
            <v>0</v>
          </cell>
          <cell r="BJ88">
            <v>0</v>
          </cell>
          <cell r="BK88" t="str">
            <v>Đợt năm 2014</v>
          </cell>
          <cell r="BL88">
            <v>0</v>
          </cell>
          <cell r="BM88">
            <v>0</v>
          </cell>
          <cell r="BN88">
            <v>0</v>
          </cell>
          <cell r="BO88">
            <v>0</v>
          </cell>
          <cell r="BP88">
            <v>0</v>
          </cell>
          <cell r="BQ88">
            <v>0</v>
          </cell>
          <cell r="BR88">
            <v>10.083333333333334</v>
          </cell>
          <cell r="BS88" t="str">
            <v>BĐ đã phát</v>
          </cell>
          <cell r="BT88">
            <v>0</v>
          </cell>
          <cell r="BU88">
            <v>0</v>
          </cell>
          <cell r="BV88">
            <v>4</v>
          </cell>
          <cell r="BW88">
            <v>4</v>
          </cell>
          <cell r="BX88">
            <v>4</v>
          </cell>
          <cell r="BY88">
            <v>4</v>
          </cell>
          <cell r="BZ88">
            <v>4</v>
          </cell>
          <cell r="CA88">
            <v>4</v>
          </cell>
          <cell r="CB88">
            <v>4</v>
          </cell>
          <cell r="CC88">
            <v>4</v>
          </cell>
          <cell r="CD88">
            <v>4</v>
          </cell>
          <cell r="CE88">
            <v>4</v>
          </cell>
          <cell r="CF88">
            <v>4</v>
          </cell>
          <cell r="CG88">
            <v>4</v>
          </cell>
          <cell r="CH88">
            <v>4</v>
          </cell>
          <cell r="CI88">
            <v>4</v>
          </cell>
          <cell r="CJ88">
            <v>4</v>
          </cell>
          <cell r="CK88">
            <v>4</v>
          </cell>
          <cell r="CL88">
            <v>0</v>
          </cell>
        </row>
        <row r="89">
          <cell r="F89">
            <v>1411</v>
          </cell>
          <cell r="G89" t="str">
            <v>51010000199312</v>
          </cell>
          <cell r="H89" t="str">
            <v>Khoa Sư phạm Ngoại ngữ</v>
          </cell>
          <cell r="I89" t="str">
            <v>Ngoại ngữ chuyên ngành</v>
          </cell>
          <cell r="J89" t="str">
            <v>Nữ</v>
          </cell>
          <cell r="K89">
            <v>1964</v>
          </cell>
          <cell r="L89">
            <v>23504</v>
          </cell>
          <cell r="M89">
            <v>58</v>
          </cell>
          <cell r="N89" t="str">
            <v>Kinh</v>
          </cell>
          <cell r="O89">
            <v>0</v>
          </cell>
          <cell r="P89">
            <v>181938225</v>
          </cell>
          <cell r="Q89">
            <v>0</v>
          </cell>
          <cell r="R89">
            <v>0</v>
          </cell>
          <cell r="S89" t="str">
            <v>Thành phố Vinh, Nghệ An</v>
          </cell>
          <cell r="T89" t="str">
            <v>Yên Hải, Yên Hưng, Quảng Ninh</v>
          </cell>
          <cell r="U89" t="str">
            <v>Khối 12, Đội Cung, Tp. Vinh, Nghệ An</v>
          </cell>
          <cell r="V89" t="str">
            <v>Khối 12, Đội Cung, Tp. Vinh, Nghệ An</v>
          </cell>
          <cell r="W89" t="str">
            <v>0915099229</v>
          </cell>
          <cell r="X89" t="str">
            <v>havt@vinhuni.edu.vn</v>
          </cell>
          <cell r="Y89">
            <v>32478</v>
          </cell>
          <cell r="Z89">
            <v>32478</v>
          </cell>
          <cell r="AA89" t="str">
            <v>Trường Đại học Sư phạm Vinh</v>
          </cell>
          <cell r="AB89">
            <v>0</v>
          </cell>
          <cell r="AC89" t="str">
            <v>BC</v>
          </cell>
          <cell r="AD89">
            <v>0</v>
          </cell>
          <cell r="AE89">
            <v>0</v>
          </cell>
          <cell r="AF89" t="str">
            <v>V.07.01.02</v>
          </cell>
          <cell r="AG89" t="str">
            <v>Giảng viên chính (hạng II)</v>
          </cell>
          <cell r="AH89">
            <v>0</v>
          </cell>
          <cell r="AI89">
            <v>0</v>
          </cell>
          <cell r="AJ89">
            <v>0</v>
          </cell>
          <cell r="AK89">
            <v>5</v>
          </cell>
          <cell r="AL89">
            <v>0</v>
          </cell>
          <cell r="AM89">
            <v>5.76</v>
          </cell>
          <cell r="AN89">
            <v>5</v>
          </cell>
          <cell r="AO89">
            <v>0</v>
          </cell>
          <cell r="AP89">
            <v>0</v>
          </cell>
          <cell r="AQ89">
            <v>24</v>
          </cell>
          <cell r="AR89">
            <v>1.3824000000000001</v>
          </cell>
          <cell r="AS89">
            <v>7.1424000000000003</v>
          </cell>
          <cell r="AT89">
            <v>40</v>
          </cell>
          <cell r="AU89">
            <v>0</v>
          </cell>
          <cell r="AV89">
            <v>0</v>
          </cell>
          <cell r="AW89">
            <v>0</v>
          </cell>
          <cell r="AX89" t="str">
            <v>Tiến sĩ</v>
          </cell>
          <cell r="AY89">
            <v>0</v>
          </cell>
          <cell r="AZ89">
            <v>0</v>
          </cell>
          <cell r="BA89" t="str">
            <v xml:space="preserve">Tiếng Nga/ Tiếng Anh </v>
          </cell>
          <cell r="BB89" t="str">
            <v>KHXH&amp;NV/Tiếng Nga</v>
          </cell>
          <cell r="BC89" t="str">
            <v>Tiếng Nga</v>
          </cell>
          <cell r="BD89">
            <v>0</v>
          </cell>
          <cell r="BE89" t="str">
            <v>GVSP</v>
          </cell>
          <cell r="BF89">
            <v>0</v>
          </cell>
          <cell r="BG89">
            <v>0</v>
          </cell>
          <cell r="BH89" t="str">
            <v>x</v>
          </cell>
          <cell r="BI89">
            <v>2019</v>
          </cell>
          <cell r="BJ89">
            <v>0</v>
          </cell>
          <cell r="BK89" t="str">
            <v>Đã học 2012</v>
          </cell>
          <cell r="BL89">
            <v>0</v>
          </cell>
          <cell r="BM89">
            <v>38349</v>
          </cell>
          <cell r="BN89">
            <v>38714</v>
          </cell>
          <cell r="BO89">
            <v>0</v>
          </cell>
          <cell r="BP89">
            <v>0</v>
          </cell>
          <cell r="BQ89">
            <v>0</v>
          </cell>
          <cell r="BR89">
            <v>-3.3333333333333335</v>
          </cell>
          <cell r="BS89" t="str">
            <v>BĐ đã phát</v>
          </cell>
          <cell r="BT89">
            <v>0</v>
          </cell>
          <cell r="BU89">
            <v>0</v>
          </cell>
          <cell r="BV89">
            <v>5</v>
          </cell>
          <cell r="BW89">
            <v>5</v>
          </cell>
          <cell r="BX89">
            <v>5</v>
          </cell>
          <cell r="BY89">
            <v>5</v>
          </cell>
          <cell r="BZ89">
            <v>5</v>
          </cell>
          <cell r="CA89">
            <v>5</v>
          </cell>
          <cell r="CB89">
            <v>5</v>
          </cell>
          <cell r="CC89">
            <v>5</v>
          </cell>
          <cell r="CD89">
            <v>5</v>
          </cell>
          <cell r="CE89">
            <v>5</v>
          </cell>
          <cell r="CF89">
            <v>5</v>
          </cell>
          <cell r="CG89">
            <v>5</v>
          </cell>
          <cell r="CH89">
            <v>5</v>
          </cell>
          <cell r="CI89">
            <v>5</v>
          </cell>
          <cell r="CJ89">
            <v>5</v>
          </cell>
          <cell r="CK89">
            <v>5</v>
          </cell>
          <cell r="CL89">
            <v>0</v>
          </cell>
        </row>
        <row r="90">
          <cell r="F90">
            <v>2267</v>
          </cell>
          <cell r="G90" t="str">
            <v>51010000514669</v>
          </cell>
          <cell r="H90" t="str">
            <v>Khoa Sư phạm Ngoại ngữ</v>
          </cell>
          <cell r="I90" t="str">
            <v>Phương pháp giảng dạy tiếng Anh</v>
          </cell>
          <cell r="J90" t="str">
            <v>Nữ</v>
          </cell>
          <cell r="K90">
            <v>1987</v>
          </cell>
          <cell r="L90">
            <v>32074</v>
          </cell>
          <cell r="M90">
            <v>35</v>
          </cell>
          <cell r="N90" t="str">
            <v>Kinh</v>
          </cell>
          <cell r="O90">
            <v>0</v>
          </cell>
          <cell r="P90">
            <v>186148536</v>
          </cell>
          <cell r="Q90">
            <v>0</v>
          </cell>
          <cell r="R90">
            <v>0</v>
          </cell>
          <cell r="S90">
            <v>0</v>
          </cell>
          <cell r="T90">
            <v>0</v>
          </cell>
          <cell r="U90" t="str">
            <v>Thành phố Vinh, Tỉnh Nghệ An</v>
          </cell>
          <cell r="V90" t="str">
            <v>Thành phố Vinh, Tỉnh Nghệ An</v>
          </cell>
          <cell r="W90">
            <v>0</v>
          </cell>
          <cell r="X90">
            <v>0</v>
          </cell>
          <cell r="Y90">
            <v>41730</v>
          </cell>
          <cell r="Z90">
            <v>43824</v>
          </cell>
          <cell r="AA90" t="str">
            <v>Trường Đại học Vinh</v>
          </cell>
          <cell r="AB90">
            <v>0</v>
          </cell>
          <cell r="AC90" t="str">
            <v>BC</v>
          </cell>
          <cell r="AD90">
            <v>0</v>
          </cell>
          <cell r="AE90">
            <v>0</v>
          </cell>
          <cell r="AF90" t="str">
            <v>V.07.01.03</v>
          </cell>
          <cell r="AG90" t="str">
            <v>Giảng viên (hạng III)</v>
          </cell>
          <cell r="AH90">
            <v>0</v>
          </cell>
          <cell r="AI90">
            <v>0</v>
          </cell>
          <cell r="AJ90" t="str">
            <v>CVHT</v>
          </cell>
          <cell r="AK90">
            <v>4</v>
          </cell>
          <cell r="AL90">
            <v>0</v>
          </cell>
          <cell r="AM90">
            <v>2.67</v>
          </cell>
          <cell r="AN90">
            <v>2</v>
          </cell>
          <cell r="AO90">
            <v>0</v>
          </cell>
          <cell r="AP90">
            <v>0</v>
          </cell>
          <cell r="AQ90">
            <v>5</v>
          </cell>
          <cell r="AR90">
            <v>0.13350000000000001</v>
          </cell>
          <cell r="AS90">
            <v>2.8035000000000001</v>
          </cell>
          <cell r="AT90">
            <v>40</v>
          </cell>
          <cell r="AU90">
            <v>0</v>
          </cell>
          <cell r="AV90">
            <v>0</v>
          </cell>
          <cell r="AW90">
            <v>0</v>
          </cell>
          <cell r="AX90" t="str">
            <v>Thạc sĩ</v>
          </cell>
          <cell r="AY90">
            <v>0</v>
          </cell>
          <cell r="AZ90">
            <v>0</v>
          </cell>
          <cell r="BA90" t="str">
            <v>Tiếng Anh</v>
          </cell>
          <cell r="BB90" t="str">
            <v>Khoa học giáo dục/LL&amp;PPDH bộ môn Tiếng Anh</v>
          </cell>
          <cell r="BC90" t="str">
            <v xml:space="preserve"> </v>
          </cell>
          <cell r="BD90">
            <v>0</v>
          </cell>
          <cell r="BE90" t="str">
            <v>GVSP</v>
          </cell>
          <cell r="BF90">
            <v>0</v>
          </cell>
          <cell r="BG90">
            <v>0</v>
          </cell>
          <cell r="BH90">
            <v>0</v>
          </cell>
          <cell r="BI90">
            <v>0</v>
          </cell>
          <cell r="BJ90">
            <v>0</v>
          </cell>
          <cell r="BK90">
            <v>0</v>
          </cell>
          <cell r="BL90">
            <v>0</v>
          </cell>
          <cell r="BM90">
            <v>0</v>
          </cell>
          <cell r="BN90">
            <v>0</v>
          </cell>
          <cell r="BO90">
            <v>0</v>
          </cell>
          <cell r="BP90">
            <v>0</v>
          </cell>
          <cell r="BQ90">
            <v>0</v>
          </cell>
          <cell r="BR90">
            <v>20.166666666666668</v>
          </cell>
          <cell r="BS90" t="str">
            <v>BĐ đã phát</v>
          </cell>
          <cell r="BT90">
            <v>0</v>
          </cell>
          <cell r="BU90">
            <v>0</v>
          </cell>
          <cell r="BV90">
            <v>4</v>
          </cell>
          <cell r="BW90">
            <v>4</v>
          </cell>
          <cell r="BX90">
            <v>4</v>
          </cell>
          <cell r="BY90">
            <v>4</v>
          </cell>
          <cell r="BZ90">
            <v>4</v>
          </cell>
          <cell r="CA90">
            <v>4</v>
          </cell>
          <cell r="CB90">
            <v>4</v>
          </cell>
          <cell r="CC90">
            <v>4</v>
          </cell>
          <cell r="CD90">
            <v>4</v>
          </cell>
          <cell r="CE90">
            <v>4</v>
          </cell>
          <cell r="CF90">
            <v>4</v>
          </cell>
          <cell r="CG90">
            <v>4</v>
          </cell>
          <cell r="CH90">
            <v>4</v>
          </cell>
          <cell r="CI90">
            <v>4</v>
          </cell>
          <cell r="CJ90">
            <v>4</v>
          </cell>
          <cell r="CK90">
            <v>4</v>
          </cell>
          <cell r="CL90">
            <v>0</v>
          </cell>
        </row>
        <row r="91">
          <cell r="F91">
            <v>1408</v>
          </cell>
          <cell r="G91" t="str">
            <v>51010000197866</v>
          </cell>
          <cell r="H91" t="str">
            <v>Khoa Sư phạm Ngoại ngữ</v>
          </cell>
          <cell r="I91" t="str">
            <v>Phương pháp giảng dạy tiếng Anh</v>
          </cell>
          <cell r="J91" t="str">
            <v>Nữ</v>
          </cell>
          <cell r="K91">
            <v>1980</v>
          </cell>
          <cell r="L91">
            <v>29362</v>
          </cell>
          <cell r="M91">
            <v>42</v>
          </cell>
          <cell r="N91" t="str">
            <v>Kinh</v>
          </cell>
          <cell r="O91">
            <v>0</v>
          </cell>
          <cell r="P91">
            <v>182259748</v>
          </cell>
          <cell r="Q91">
            <v>0</v>
          </cell>
          <cell r="R91">
            <v>0</v>
          </cell>
          <cell r="S91" t="str">
            <v>Phường Bến Thủy, Thành phố Vinh, Tỉnh Nghệ An</v>
          </cell>
          <cell r="T91" t="str">
            <v>Đức Thọ, Hà Tĩnh</v>
          </cell>
          <cell r="U91" t="str">
            <v>Xóm 2Xã Nghi Phú, Thành phố Vinh, Tỉnh Nghệ An</v>
          </cell>
          <cell r="V91" t="str">
            <v>Xóm 2Xã Nghi Phú, Thành phố Vinh, Tỉnh Nghệ An</v>
          </cell>
          <cell r="W91">
            <v>912433929</v>
          </cell>
          <cell r="X91">
            <v>0</v>
          </cell>
          <cell r="Y91" t="str">
            <v>Về sau 1/7</v>
          </cell>
          <cell r="Z91" t="str">
            <v xml:space="preserve">  -   -</v>
          </cell>
          <cell r="AA91" t="str">
            <v>Trường Đại học Vinh</v>
          </cell>
          <cell r="AB91">
            <v>0</v>
          </cell>
          <cell r="AC91" t="str">
            <v>BC</v>
          </cell>
          <cell r="AD91">
            <v>0</v>
          </cell>
          <cell r="AE91">
            <v>0</v>
          </cell>
          <cell r="AF91" t="str">
            <v>V.07.01.03</v>
          </cell>
          <cell r="AG91" t="str">
            <v>Giảng viên (hạng III)</v>
          </cell>
          <cell r="AH91">
            <v>0</v>
          </cell>
          <cell r="AI91">
            <v>0</v>
          </cell>
          <cell r="AJ91">
            <v>0</v>
          </cell>
          <cell r="AK91">
            <v>4</v>
          </cell>
          <cell r="AL91">
            <v>0</v>
          </cell>
          <cell r="AM91">
            <v>3.99</v>
          </cell>
          <cell r="AN91">
            <v>6</v>
          </cell>
          <cell r="AO91">
            <v>0</v>
          </cell>
          <cell r="AP91">
            <v>0</v>
          </cell>
          <cell r="AQ91">
            <v>17</v>
          </cell>
          <cell r="AR91">
            <v>0.67830000000000001</v>
          </cell>
          <cell r="AS91">
            <v>4.6683000000000003</v>
          </cell>
          <cell r="AT91">
            <v>40</v>
          </cell>
          <cell r="AU91">
            <v>0</v>
          </cell>
          <cell r="AV91">
            <v>0</v>
          </cell>
          <cell r="AW91">
            <v>0</v>
          </cell>
          <cell r="AX91" t="str">
            <v>Thạc sĩ</v>
          </cell>
          <cell r="AY91">
            <v>0</v>
          </cell>
          <cell r="AZ91">
            <v>0</v>
          </cell>
          <cell r="BA91" t="str">
            <v>Tiếng Anh</v>
          </cell>
          <cell r="BB91" t="str">
            <v>Tiếng Anh</v>
          </cell>
          <cell r="BC91">
            <v>0</v>
          </cell>
          <cell r="BD91">
            <v>0</v>
          </cell>
          <cell r="BE91" t="str">
            <v>GVSP</v>
          </cell>
          <cell r="BF91">
            <v>0</v>
          </cell>
          <cell r="BG91">
            <v>0</v>
          </cell>
          <cell r="BH91" t="str">
            <v>x</v>
          </cell>
          <cell r="BI91">
            <v>0</v>
          </cell>
          <cell r="BJ91">
            <v>0</v>
          </cell>
          <cell r="BK91">
            <v>0</v>
          </cell>
          <cell r="BL91">
            <v>0</v>
          </cell>
          <cell r="BM91" t="str">
            <v>24/6/2002</v>
          </cell>
          <cell r="BN91">
            <v>37796</v>
          </cell>
          <cell r="BO91">
            <v>0</v>
          </cell>
          <cell r="BP91">
            <v>0</v>
          </cell>
          <cell r="BQ91">
            <v>0</v>
          </cell>
          <cell r="BR91">
            <v>12.75</v>
          </cell>
          <cell r="BS91" t="str">
            <v>Chưa phát</v>
          </cell>
          <cell r="BT91" t="str">
            <v>Nghỉ không lương</v>
          </cell>
          <cell r="BU91">
            <v>0</v>
          </cell>
          <cell r="BV91">
            <v>4</v>
          </cell>
          <cell r="BW91">
            <v>4</v>
          </cell>
          <cell r="BX91">
            <v>4</v>
          </cell>
          <cell r="BY91">
            <v>4</v>
          </cell>
          <cell r="BZ91">
            <v>4</v>
          </cell>
          <cell r="CA91">
            <v>4</v>
          </cell>
          <cell r="CB91">
            <v>4</v>
          </cell>
          <cell r="CC91">
            <v>4</v>
          </cell>
          <cell r="CD91">
            <v>0</v>
          </cell>
          <cell r="CE91">
            <v>0</v>
          </cell>
          <cell r="CF91">
            <v>0</v>
          </cell>
          <cell r="CG91">
            <v>0</v>
          </cell>
          <cell r="CH91">
            <v>0</v>
          </cell>
          <cell r="CI91">
            <v>0</v>
          </cell>
          <cell r="CJ91">
            <v>0</v>
          </cell>
          <cell r="CK91">
            <v>0</v>
          </cell>
          <cell r="CL91" t="str">
            <v>Nghỉ không lương từ T5/21</v>
          </cell>
        </row>
        <row r="92">
          <cell r="F92">
            <v>2601</v>
          </cell>
          <cell r="G92" t="str">
            <v>51810000239922</v>
          </cell>
          <cell r="H92" t="str">
            <v>Khoa Sư phạm Ngoại ngữ</v>
          </cell>
          <cell r="I92" t="str">
            <v>Phương pháp giảng dạy tiếng Anh</v>
          </cell>
          <cell r="J92" t="str">
            <v>Nữ</v>
          </cell>
          <cell r="K92">
            <v>1997</v>
          </cell>
          <cell r="L92">
            <v>35611</v>
          </cell>
          <cell r="M92">
            <v>25</v>
          </cell>
          <cell r="N92" t="str">
            <v>Kinh</v>
          </cell>
          <cell r="O92">
            <v>0</v>
          </cell>
          <cell r="P92" t="str">
            <v>187577667</v>
          </cell>
          <cell r="Q92">
            <v>41828</v>
          </cell>
          <cell r="R92" t="str">
            <v>Tỉnh Nghệ An</v>
          </cell>
          <cell r="S92">
            <v>0</v>
          </cell>
          <cell r="T92" t="str">
            <v>Xã Phúc Thọ, Huyện Nghi Lộc, Tỉnh Nghệ An</v>
          </cell>
          <cell r="U92" t="str">
            <v>Thị trấn Quán Hành, huyện Nghi Lộc, tỉnh Nghệ An</v>
          </cell>
          <cell r="V92">
            <v>0</v>
          </cell>
          <cell r="W92">
            <v>0</v>
          </cell>
          <cell r="X92">
            <v>0</v>
          </cell>
          <cell r="Y92">
            <v>43709</v>
          </cell>
          <cell r="Z92">
            <v>0</v>
          </cell>
          <cell r="AA92">
            <v>0</v>
          </cell>
          <cell r="AB92">
            <v>0</v>
          </cell>
          <cell r="AC92" t="str">
            <v>HĐXĐTH</v>
          </cell>
          <cell r="AD92">
            <v>44075</v>
          </cell>
          <cell r="AE92">
            <v>44805</v>
          </cell>
          <cell r="AF92" t="str">
            <v>V.07.01.03</v>
          </cell>
          <cell r="AG92" t="str">
            <v>Giảng viên (hạng III)</v>
          </cell>
          <cell r="AH92">
            <v>0</v>
          </cell>
          <cell r="AI92">
            <v>0</v>
          </cell>
          <cell r="AJ92">
            <v>0</v>
          </cell>
          <cell r="AK92">
            <v>4</v>
          </cell>
          <cell r="AL92">
            <v>0</v>
          </cell>
          <cell r="AM92">
            <v>2.34</v>
          </cell>
          <cell r="AN92">
            <v>1</v>
          </cell>
          <cell r="AO92">
            <v>0</v>
          </cell>
          <cell r="AP92">
            <v>0</v>
          </cell>
          <cell r="AQ92">
            <v>0</v>
          </cell>
          <cell r="AR92">
            <v>0</v>
          </cell>
          <cell r="AS92">
            <v>2.34</v>
          </cell>
          <cell r="AT92">
            <v>0</v>
          </cell>
          <cell r="AU92">
            <v>0</v>
          </cell>
          <cell r="AV92">
            <v>0</v>
          </cell>
          <cell r="AW92">
            <v>0</v>
          </cell>
          <cell r="AX92" t="str">
            <v>Đại học</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29.833333333333332</v>
          </cell>
          <cell r="BS92" t="str">
            <v>ĐHV đã phát</v>
          </cell>
          <cell r="BT92">
            <v>0</v>
          </cell>
          <cell r="BU92">
            <v>0</v>
          </cell>
          <cell r="BV92">
            <v>4</v>
          </cell>
          <cell r="BW92">
            <v>4</v>
          </cell>
          <cell r="BX92">
            <v>4</v>
          </cell>
          <cell r="BY92">
            <v>4</v>
          </cell>
          <cell r="BZ92">
            <v>0</v>
          </cell>
          <cell r="CA92">
            <v>0</v>
          </cell>
          <cell r="CB92">
            <v>0</v>
          </cell>
          <cell r="CC92">
            <v>0</v>
          </cell>
          <cell r="CD92">
            <v>0</v>
          </cell>
          <cell r="CE92">
            <v>0</v>
          </cell>
          <cell r="CF92">
            <v>0</v>
          </cell>
          <cell r="CG92">
            <v>0</v>
          </cell>
          <cell r="CH92">
            <v>0</v>
          </cell>
          <cell r="CI92">
            <v>0</v>
          </cell>
          <cell r="CJ92">
            <v>0</v>
          </cell>
          <cell r="CK92">
            <v>0</v>
          </cell>
          <cell r="CL92" t="str">
            <v>Đi học NN từ T1/21</v>
          </cell>
        </row>
        <row r="93">
          <cell r="F93">
            <v>1407</v>
          </cell>
          <cell r="G93" t="str">
            <v>51010000023633</v>
          </cell>
          <cell r="H93" t="str">
            <v>Khoa Sư phạm Ngoại ngữ</v>
          </cell>
          <cell r="I93" t="str">
            <v>Phương pháp giảng dạy tiếng Anh</v>
          </cell>
          <cell r="J93" t="str">
            <v>Nữ</v>
          </cell>
          <cell r="K93">
            <v>1974</v>
          </cell>
          <cell r="L93">
            <v>27312</v>
          </cell>
          <cell r="M93">
            <v>48</v>
          </cell>
          <cell r="N93" t="str">
            <v>Kinh</v>
          </cell>
          <cell r="O93">
            <v>0</v>
          </cell>
          <cell r="P93">
            <v>11874060</v>
          </cell>
          <cell r="Q93">
            <v>0</v>
          </cell>
          <cell r="R93">
            <v>0</v>
          </cell>
          <cell r="S93" t="str">
            <v>Xuân Hải, Nghi Xuân, Hà Tĩnh</v>
          </cell>
          <cell r="T93" t="str">
            <v>Xuân Hải, Nghi Xuân, Hà Tĩnh</v>
          </cell>
          <cell r="U93" t="str">
            <v>Số 7 Ngõ 47 Đường Nguyễn Sơn, Khối 8, Phường Trung Đô, Thành phố Vinh, Tỉnh Nghệ An</v>
          </cell>
          <cell r="V93" t="str">
            <v>Số 7 Ngõ 47 Đường Nguyễn Sơn, Khối 8, Phường Trung Đô, Thành phố Vinh, Tỉnh Nghệ An</v>
          </cell>
          <cell r="W93">
            <v>0</v>
          </cell>
          <cell r="X93" t="str">
            <v>nguyenthivanlam@gmail.com</v>
          </cell>
          <cell r="Y93">
            <v>35309</v>
          </cell>
          <cell r="Z93">
            <v>35309</v>
          </cell>
          <cell r="AA93" t="str">
            <v>Trường Đại học Sư phạm Vinh</v>
          </cell>
          <cell r="AB93">
            <v>0</v>
          </cell>
          <cell r="AC93" t="str">
            <v>BC</v>
          </cell>
          <cell r="AD93">
            <v>0</v>
          </cell>
          <cell r="AE93">
            <v>0</v>
          </cell>
          <cell r="AF93" t="str">
            <v>V.07.01.02</v>
          </cell>
          <cell r="AG93" t="str">
            <v>Giảng viên chính (hạng II)</v>
          </cell>
          <cell r="AH93" t="str">
            <v>Trưởng VP đại diện</v>
          </cell>
          <cell r="AI93">
            <v>0</v>
          </cell>
          <cell r="AJ93">
            <v>0</v>
          </cell>
          <cell r="AK93">
            <v>4</v>
          </cell>
          <cell r="AL93">
            <v>0.5</v>
          </cell>
          <cell r="AM93">
            <v>5.42</v>
          </cell>
          <cell r="AN93">
            <v>4</v>
          </cell>
          <cell r="AO93">
            <v>0</v>
          </cell>
          <cell r="AP93">
            <v>0</v>
          </cell>
          <cell r="AQ93">
            <v>15</v>
          </cell>
          <cell r="AR93">
            <v>0.88800000000000001</v>
          </cell>
          <cell r="AS93">
            <v>6.8079999999999998</v>
          </cell>
          <cell r="AT93">
            <v>0</v>
          </cell>
          <cell r="AU93">
            <v>0</v>
          </cell>
          <cell r="AV93">
            <v>0</v>
          </cell>
          <cell r="AW93">
            <v>0</v>
          </cell>
          <cell r="AX93" t="str">
            <v>Tiến sĩ</v>
          </cell>
          <cell r="AY93">
            <v>0</v>
          </cell>
          <cell r="AZ93">
            <v>0</v>
          </cell>
          <cell r="BA93" t="str">
            <v>Tiếng Anh</v>
          </cell>
          <cell r="BB93" t="str">
            <v>Tiếng Anh</v>
          </cell>
          <cell r="BC93" t="str">
            <v>Tiếng Anh</v>
          </cell>
          <cell r="BD93">
            <v>0</v>
          </cell>
          <cell r="BE93">
            <v>0</v>
          </cell>
          <cell r="BF93">
            <v>0</v>
          </cell>
          <cell r="BG93">
            <v>0</v>
          </cell>
          <cell r="BH93">
            <v>0</v>
          </cell>
          <cell r="BI93">
            <v>0</v>
          </cell>
          <cell r="BJ93">
            <v>0</v>
          </cell>
          <cell r="BK93">
            <v>0</v>
          </cell>
          <cell r="BL93">
            <v>0</v>
          </cell>
          <cell r="BM93" t="str">
            <v>18/1/2006</v>
          </cell>
          <cell r="BN93">
            <v>39100</v>
          </cell>
          <cell r="BO93">
            <v>0</v>
          </cell>
          <cell r="BP93">
            <v>0</v>
          </cell>
          <cell r="BQ93">
            <v>0</v>
          </cell>
          <cell r="BR93">
            <v>7.083333333333333</v>
          </cell>
          <cell r="BS93" t="str">
            <v>BĐ phát không thành công</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t="str">
            <v>Đi học NN, thôi TVP ĐD do hết hạn BN không được BNL</v>
          </cell>
        </row>
        <row r="94">
          <cell r="F94">
            <v>1401</v>
          </cell>
          <cell r="G94" t="str">
            <v>51010000228492</v>
          </cell>
          <cell r="H94" t="str">
            <v>Khoa Sư phạm Ngoại ngữ</v>
          </cell>
          <cell r="I94" t="str">
            <v>Phương pháp giảng dạy tiếng Anh</v>
          </cell>
          <cell r="J94" t="str">
            <v>Nữ</v>
          </cell>
          <cell r="K94">
            <v>1988</v>
          </cell>
          <cell r="L94">
            <v>32222</v>
          </cell>
          <cell r="M94">
            <v>34</v>
          </cell>
          <cell r="N94" t="str">
            <v>Kinh</v>
          </cell>
          <cell r="O94">
            <v>0</v>
          </cell>
          <cell r="P94">
            <v>0</v>
          </cell>
          <cell r="Q94">
            <v>0</v>
          </cell>
          <cell r="R94">
            <v>0</v>
          </cell>
          <cell r="S94">
            <v>0</v>
          </cell>
          <cell r="T94" t="str">
            <v>Nghi Xuân, Hà Tĩnh</v>
          </cell>
          <cell r="U94" t="str">
            <v>Thành phố Vinh, Tỉnh Nghệ An</v>
          </cell>
          <cell r="V94" t="str">
            <v>Thành phố Vinh, Tỉnh Nghệ An</v>
          </cell>
          <cell r="W94">
            <v>989619942</v>
          </cell>
          <cell r="X94" t="str">
            <v>Hao203@gmail.com</v>
          </cell>
          <cell r="Y94">
            <v>40424</v>
          </cell>
          <cell r="Z94">
            <v>40969</v>
          </cell>
          <cell r="AA94" t="str">
            <v>Trường Đại học Vinh</v>
          </cell>
          <cell r="AB94">
            <v>0</v>
          </cell>
          <cell r="AC94" t="str">
            <v>BC</v>
          </cell>
          <cell r="AD94">
            <v>0</v>
          </cell>
          <cell r="AE94">
            <v>0</v>
          </cell>
          <cell r="AF94" t="str">
            <v>V.07.01.03</v>
          </cell>
          <cell r="AG94" t="str">
            <v>Giảng viên (hạng III)</v>
          </cell>
          <cell r="AH94">
            <v>0</v>
          </cell>
          <cell r="AI94">
            <v>0</v>
          </cell>
          <cell r="AJ94">
            <v>0</v>
          </cell>
          <cell r="AK94">
            <v>4</v>
          </cell>
          <cell r="AL94">
            <v>0</v>
          </cell>
          <cell r="AM94">
            <v>3.33</v>
          </cell>
          <cell r="AN94">
            <v>4</v>
          </cell>
          <cell r="AO94">
            <v>0</v>
          </cell>
          <cell r="AP94">
            <v>0</v>
          </cell>
          <cell r="AQ94">
            <v>0</v>
          </cell>
          <cell r="AR94">
            <v>0</v>
          </cell>
          <cell r="AS94">
            <v>3.33</v>
          </cell>
          <cell r="AT94">
            <v>0</v>
          </cell>
          <cell r="AU94">
            <v>0</v>
          </cell>
          <cell r="AV94">
            <v>0</v>
          </cell>
          <cell r="AW94">
            <v>0</v>
          </cell>
          <cell r="AX94" t="str">
            <v>Tiến sĩ</v>
          </cell>
          <cell r="AY94">
            <v>0</v>
          </cell>
          <cell r="AZ94">
            <v>0</v>
          </cell>
          <cell r="BA94" t="str">
            <v>Tiếng Anh</v>
          </cell>
          <cell r="BB94" t="str">
            <v>Tiếng Anh</v>
          </cell>
          <cell r="BC94" t="str">
            <v xml:space="preserve"> </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20.583333333333332</v>
          </cell>
          <cell r="BS94" t="str">
            <v>BĐ phát không thành công</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t="str">
            <v>Đi học NN</v>
          </cell>
        </row>
        <row r="95">
          <cell r="F95">
            <v>1405</v>
          </cell>
          <cell r="G95" t="str">
            <v>51010000314780</v>
          </cell>
          <cell r="H95" t="str">
            <v>Khoa Sư phạm Ngoại ngữ</v>
          </cell>
          <cell r="I95" t="str">
            <v>Phương pháp giảng dạy tiếng Anh</v>
          </cell>
          <cell r="J95" t="str">
            <v>Nữ</v>
          </cell>
          <cell r="K95">
            <v>1980</v>
          </cell>
          <cell r="L95">
            <v>29438</v>
          </cell>
          <cell r="M95">
            <v>42</v>
          </cell>
          <cell r="N95" t="str">
            <v>Kinh</v>
          </cell>
          <cell r="O95">
            <v>0</v>
          </cell>
          <cell r="P95">
            <v>182357719</v>
          </cell>
          <cell r="Q95">
            <v>0</v>
          </cell>
          <cell r="R95">
            <v>0</v>
          </cell>
          <cell r="S95" t="str">
            <v>Thành phố Vinh, Tỉnh Nghệ An</v>
          </cell>
          <cell r="T95" t="str">
            <v>Vân Diên, Nam Đàn, Nghệ An</v>
          </cell>
          <cell r="U95" t="str">
            <v>Phường Quang Trung, Thành phố Vinh, Tỉnh Nghệ An</v>
          </cell>
          <cell r="V95" t="str">
            <v>Phường Quang Trung, Thành phố Vinh, Tỉnh Nghệ An</v>
          </cell>
          <cell r="W95" t="str">
            <v>0948287264</v>
          </cell>
          <cell r="X95" t="str">
            <v>yenttn@vinhuni.edu.vn</v>
          </cell>
          <cell r="Y95">
            <v>37544</v>
          </cell>
          <cell r="Z95" t="str">
            <v xml:space="preserve">  -   -</v>
          </cell>
          <cell r="AA95" t="str">
            <v>Trường Đại học Vinh</v>
          </cell>
          <cell r="AB95">
            <v>0</v>
          </cell>
          <cell r="AC95" t="str">
            <v>BC</v>
          </cell>
          <cell r="AD95">
            <v>0</v>
          </cell>
          <cell r="AE95">
            <v>0</v>
          </cell>
          <cell r="AF95" t="str">
            <v>V.07.01.01</v>
          </cell>
          <cell r="AG95" t="str">
            <v>Giảng viên cao cấp (hạng I)</v>
          </cell>
          <cell r="AH95">
            <v>0</v>
          </cell>
          <cell r="AI95" t="str">
            <v>Trưởng bộ môn</v>
          </cell>
          <cell r="AJ95">
            <v>0</v>
          </cell>
          <cell r="AK95">
            <v>6</v>
          </cell>
          <cell r="AL95">
            <v>0.4</v>
          </cell>
          <cell r="AM95">
            <v>6.2</v>
          </cell>
          <cell r="AN95">
            <v>1</v>
          </cell>
          <cell r="AO95">
            <v>0</v>
          </cell>
          <cell r="AP95">
            <v>0</v>
          </cell>
          <cell r="AQ95">
            <v>14</v>
          </cell>
          <cell r="AR95">
            <v>0.92400000000000004</v>
          </cell>
          <cell r="AS95">
            <v>7.5240000000000009</v>
          </cell>
          <cell r="AT95">
            <v>40</v>
          </cell>
          <cell r="AU95">
            <v>0</v>
          </cell>
          <cell r="AV95">
            <v>0</v>
          </cell>
          <cell r="AW95">
            <v>0</v>
          </cell>
          <cell r="AX95" t="str">
            <v>Tiến sĩ</v>
          </cell>
          <cell r="AY95" t="str">
            <v>Phó Giáo sư</v>
          </cell>
          <cell r="AZ95">
            <v>0</v>
          </cell>
          <cell r="BA95" t="str">
            <v>Tiếng Anh</v>
          </cell>
          <cell r="BB95" t="str">
            <v>Tiếng Anh</v>
          </cell>
          <cell r="BC95" t="str">
            <v>Tiếng Anh</v>
          </cell>
          <cell r="BD95">
            <v>0</v>
          </cell>
          <cell r="BE95" t="str">
            <v>GVSP chủ chốt</v>
          </cell>
          <cell r="BF95" t="str">
            <v>IELTS 7.5</v>
          </cell>
          <cell r="BG95">
            <v>0</v>
          </cell>
          <cell r="BH95" t="str">
            <v>x</v>
          </cell>
          <cell r="BI95">
            <v>2019</v>
          </cell>
          <cell r="BJ95">
            <v>0</v>
          </cell>
          <cell r="BK95">
            <v>0</v>
          </cell>
          <cell r="BL95">
            <v>0</v>
          </cell>
          <cell r="BM95" t="str">
            <v>28/12/2001</v>
          </cell>
          <cell r="BN95">
            <v>37618</v>
          </cell>
          <cell r="BO95">
            <v>0</v>
          </cell>
          <cell r="BP95">
            <v>0</v>
          </cell>
          <cell r="BQ95">
            <v>0</v>
          </cell>
          <cell r="BR95">
            <v>12.916666666666666</v>
          </cell>
          <cell r="BS95" t="str">
            <v>BĐ đã phát</v>
          </cell>
          <cell r="BT95">
            <v>0</v>
          </cell>
          <cell r="BU95">
            <v>0</v>
          </cell>
          <cell r="BV95">
            <v>6</v>
          </cell>
          <cell r="BW95">
            <v>6</v>
          </cell>
          <cell r="BX95">
            <v>6</v>
          </cell>
          <cell r="BY95">
            <v>6</v>
          </cell>
          <cell r="BZ95">
            <v>6</v>
          </cell>
          <cell r="CA95">
            <v>6</v>
          </cell>
          <cell r="CB95">
            <v>6</v>
          </cell>
          <cell r="CC95">
            <v>6</v>
          </cell>
          <cell r="CD95">
            <v>6</v>
          </cell>
          <cell r="CE95">
            <v>6</v>
          </cell>
          <cell r="CF95">
            <v>6</v>
          </cell>
          <cell r="CG95">
            <v>6</v>
          </cell>
          <cell r="CH95">
            <v>6</v>
          </cell>
          <cell r="CI95">
            <v>6</v>
          </cell>
          <cell r="CJ95">
            <v>6</v>
          </cell>
          <cell r="CK95">
            <v>6</v>
          </cell>
          <cell r="CL95">
            <v>0</v>
          </cell>
        </row>
        <row r="96">
          <cell r="F96">
            <v>2669</v>
          </cell>
          <cell r="G96" t="str">
            <v>51010000527454</v>
          </cell>
          <cell r="H96" t="str">
            <v>Khoa Sư phạm Ngoại ngữ</v>
          </cell>
          <cell r="I96">
            <v>0</v>
          </cell>
          <cell r="J96" t="str">
            <v>Nữ</v>
          </cell>
          <cell r="K96">
            <v>1986</v>
          </cell>
          <cell r="L96">
            <v>31715</v>
          </cell>
          <cell r="M96">
            <v>36</v>
          </cell>
          <cell r="N96" t="str">
            <v>Kinh</v>
          </cell>
          <cell r="O96">
            <v>0</v>
          </cell>
          <cell r="P96" t="str">
            <v>186289457</v>
          </cell>
          <cell r="Q96">
            <v>37730</v>
          </cell>
          <cell r="R96" t="str">
            <v>Tỉnh Nghệ An</v>
          </cell>
          <cell r="S96" t="str">
            <v>Yên Thành, Nghệ An</v>
          </cell>
          <cell r="T96">
            <v>0</v>
          </cell>
          <cell r="U96" t="str">
            <v>Phường Hà Huy Tập, Thành phố Vinh, Tỉnh Nghệ An</v>
          </cell>
          <cell r="V96" t="str">
            <v>Phường Hà Huy Tập, Thành phố Vinh, Tỉnh Nghệ An</v>
          </cell>
          <cell r="W96" t="str">
            <v>2383.3855.531</v>
          </cell>
          <cell r="X96">
            <v>0</v>
          </cell>
          <cell r="Y96">
            <v>44409</v>
          </cell>
          <cell r="Z96">
            <v>0</v>
          </cell>
          <cell r="AA96">
            <v>0</v>
          </cell>
          <cell r="AB96" t="str">
            <v>Giảng viên CĐ</v>
          </cell>
          <cell r="AC96" t="str">
            <v>BC</v>
          </cell>
          <cell r="AD96">
            <v>0</v>
          </cell>
          <cell r="AE96">
            <v>0</v>
          </cell>
          <cell r="AF96" t="str">
            <v>V.07.01.03</v>
          </cell>
          <cell r="AG96" t="str">
            <v>Giảng viên (hạng III)</v>
          </cell>
          <cell r="AH96">
            <v>0</v>
          </cell>
          <cell r="AI96">
            <v>0</v>
          </cell>
          <cell r="AJ96">
            <v>0</v>
          </cell>
          <cell r="AK96">
            <v>4</v>
          </cell>
          <cell r="AL96">
            <v>0</v>
          </cell>
          <cell r="AM96">
            <v>3.33</v>
          </cell>
          <cell r="AN96">
            <v>0</v>
          </cell>
          <cell r="AO96">
            <v>0</v>
          </cell>
          <cell r="AP96">
            <v>0</v>
          </cell>
          <cell r="AQ96">
            <v>11</v>
          </cell>
          <cell r="AR96">
            <v>0</v>
          </cell>
          <cell r="AS96">
            <v>0</v>
          </cell>
          <cell r="AT96">
            <v>40</v>
          </cell>
          <cell r="AU96">
            <v>0</v>
          </cell>
          <cell r="AV96">
            <v>0</v>
          </cell>
          <cell r="AW96">
            <v>0</v>
          </cell>
          <cell r="AX96" t="str">
            <v>Thạc sĩ</v>
          </cell>
          <cell r="AY96">
            <v>0</v>
          </cell>
          <cell r="AZ96">
            <v>0</v>
          </cell>
          <cell r="BA96">
            <v>0</v>
          </cell>
          <cell r="BB96" t="str">
            <v>LL&amp;PPGD Tiếng Anh</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4</v>
          </cell>
          <cell r="CH96">
            <v>4</v>
          </cell>
          <cell r="CI96">
            <v>4</v>
          </cell>
          <cell r="CJ96">
            <v>4</v>
          </cell>
          <cell r="CK96">
            <v>4</v>
          </cell>
          <cell r="CL96">
            <v>0</v>
          </cell>
        </row>
        <row r="97">
          <cell r="F97">
            <v>2212</v>
          </cell>
          <cell r="G97" t="str">
            <v>51010000513602</v>
          </cell>
          <cell r="H97" t="str">
            <v>Khoa Sư phạm Ngoại ngữ</v>
          </cell>
          <cell r="I97">
            <v>0</v>
          </cell>
          <cell r="J97" t="str">
            <v>Nam</v>
          </cell>
          <cell r="K97">
            <v>1992</v>
          </cell>
          <cell r="L97">
            <v>33836</v>
          </cell>
          <cell r="M97">
            <v>30</v>
          </cell>
          <cell r="N97" t="str">
            <v>Kinh</v>
          </cell>
          <cell r="O97">
            <v>0</v>
          </cell>
          <cell r="P97" t="str">
            <v>187034324</v>
          </cell>
          <cell r="Q97" t="str">
            <v>29/07/2008</v>
          </cell>
          <cell r="R97" t="str">
            <v>Tỉnh Nghệ An</v>
          </cell>
          <cell r="S97">
            <v>0</v>
          </cell>
          <cell r="T97" t="str">
            <v>Văn Sơn, Đô Lương, Nghệ An</v>
          </cell>
          <cell r="U97" t="str">
            <v>Thành phố Vinh, Tỉnh Nghệ An</v>
          </cell>
          <cell r="V97" t="str">
            <v>Thành phố Vinh, Tỉnh Nghệ An</v>
          </cell>
          <cell r="W97">
            <v>0</v>
          </cell>
          <cell r="X97">
            <v>0</v>
          </cell>
          <cell r="Y97">
            <v>0</v>
          </cell>
          <cell r="Z97">
            <v>43966</v>
          </cell>
          <cell r="AA97" t="str">
            <v>Trường Đại học Vinh</v>
          </cell>
          <cell r="AB97">
            <v>0</v>
          </cell>
          <cell r="AC97" t="str">
            <v>BC/68</v>
          </cell>
          <cell r="AD97">
            <v>0</v>
          </cell>
          <cell r="AE97">
            <v>0</v>
          </cell>
          <cell r="AF97" t="str">
            <v>13.096</v>
          </cell>
          <cell r="AG97" t="str">
            <v>Kỹ thuật viên</v>
          </cell>
          <cell r="AH97">
            <v>0</v>
          </cell>
          <cell r="AI97">
            <v>0</v>
          </cell>
          <cell r="AJ97" t="str">
            <v>TL ĐTTT</v>
          </cell>
          <cell r="AK97">
            <v>3.5</v>
          </cell>
          <cell r="AL97">
            <v>0</v>
          </cell>
          <cell r="AM97">
            <v>2.4600000000000004</v>
          </cell>
          <cell r="AN97">
            <v>4</v>
          </cell>
          <cell r="AO97">
            <v>0</v>
          </cell>
          <cell r="AP97">
            <v>0</v>
          </cell>
          <cell r="AQ97">
            <v>0</v>
          </cell>
          <cell r="AR97">
            <v>0</v>
          </cell>
          <cell r="AS97">
            <v>2.4600000000000004</v>
          </cell>
          <cell r="AT97">
            <v>20</v>
          </cell>
          <cell r="AU97">
            <v>0</v>
          </cell>
          <cell r="AV97">
            <v>0.2</v>
          </cell>
          <cell r="AW97">
            <v>0</v>
          </cell>
          <cell r="AX97" t="str">
            <v>Đại học</v>
          </cell>
          <cell r="AY97">
            <v>0</v>
          </cell>
          <cell r="AZ97">
            <v>0</v>
          </cell>
          <cell r="BA97">
            <v>0</v>
          </cell>
          <cell r="BB97">
            <v>0</v>
          </cell>
          <cell r="BC97">
            <v>0</v>
          </cell>
          <cell r="BD97">
            <v>0</v>
          </cell>
          <cell r="BE97">
            <v>0</v>
          </cell>
          <cell r="BF97">
            <v>0</v>
          </cell>
          <cell r="BG97">
            <v>0</v>
          </cell>
          <cell r="BH97">
            <v>0</v>
          </cell>
          <cell r="BI97">
            <v>0</v>
          </cell>
          <cell r="BJ97">
            <v>0</v>
          </cell>
          <cell r="BK97" t="str">
            <v>Đối tượng 4</v>
          </cell>
          <cell r="BL97">
            <v>0</v>
          </cell>
          <cell r="BM97" t="str">
            <v>19/12/2001</v>
          </cell>
          <cell r="BN97">
            <v>37609</v>
          </cell>
          <cell r="BO97">
            <v>0</v>
          </cell>
          <cell r="BP97">
            <v>0</v>
          </cell>
          <cell r="BQ97">
            <v>0</v>
          </cell>
          <cell r="BR97">
            <v>30</v>
          </cell>
          <cell r="BS97" t="str">
            <v>BĐ đã phát</v>
          </cell>
          <cell r="BT97">
            <v>0</v>
          </cell>
          <cell r="BU97">
            <v>0</v>
          </cell>
          <cell r="BV97">
            <v>3.6</v>
          </cell>
          <cell r="BW97">
            <v>3.6</v>
          </cell>
          <cell r="BX97">
            <v>3.6</v>
          </cell>
          <cell r="BY97">
            <v>3.6</v>
          </cell>
          <cell r="BZ97">
            <v>3.6</v>
          </cell>
          <cell r="CA97">
            <v>3.6</v>
          </cell>
          <cell r="CB97">
            <v>3.6</v>
          </cell>
          <cell r="CC97">
            <v>3.6</v>
          </cell>
          <cell r="CD97">
            <v>3.6</v>
          </cell>
          <cell r="CE97">
            <v>3.6</v>
          </cell>
          <cell r="CF97">
            <v>3.6</v>
          </cell>
          <cell r="CG97">
            <v>3.6</v>
          </cell>
          <cell r="CH97">
            <v>3.7</v>
          </cell>
          <cell r="CI97">
            <v>3.7</v>
          </cell>
          <cell r="CJ97">
            <v>3.7</v>
          </cell>
          <cell r="CK97">
            <v>3.7</v>
          </cell>
          <cell r="CL97">
            <v>0</v>
          </cell>
        </row>
        <row r="98">
          <cell r="F98">
            <v>2637</v>
          </cell>
          <cell r="G98" t="str">
            <v>51010001942209</v>
          </cell>
          <cell r="H98" t="str">
            <v>Khoa Sư phạm Ngoại ngữ</v>
          </cell>
          <cell r="I98">
            <v>0</v>
          </cell>
          <cell r="J98" t="str">
            <v>Nữ</v>
          </cell>
          <cell r="K98">
            <v>1997</v>
          </cell>
          <cell r="L98">
            <v>35448</v>
          </cell>
          <cell r="M98">
            <v>25</v>
          </cell>
          <cell r="N98" t="str">
            <v>Kinh</v>
          </cell>
          <cell r="O98">
            <v>0</v>
          </cell>
          <cell r="P98" t="str">
            <v>187648120</v>
          </cell>
          <cell r="Q98">
            <v>43159</v>
          </cell>
          <cell r="R98" t="str">
            <v>Tỉnh Nghệ An</v>
          </cell>
          <cell r="S98">
            <v>0</v>
          </cell>
          <cell r="T98" t="str">
            <v>Mai Hùng, Thị xã Hoàng Mai, tỉnh Nghệ An</v>
          </cell>
          <cell r="U98" t="str">
            <v>Mai Hùng, Thị xã Hoàng Mai, tỉnh Nghệ An</v>
          </cell>
          <cell r="V98">
            <v>0</v>
          </cell>
          <cell r="W98" t="str">
            <v>0376012112</v>
          </cell>
          <cell r="X98">
            <v>0</v>
          </cell>
          <cell r="Y98">
            <v>44090</v>
          </cell>
          <cell r="Z98">
            <v>0</v>
          </cell>
          <cell r="AA98">
            <v>0</v>
          </cell>
          <cell r="AB98">
            <v>0</v>
          </cell>
          <cell r="AC98" t="str">
            <v>HĐXĐTH</v>
          </cell>
          <cell r="AD98">
            <v>44454</v>
          </cell>
          <cell r="AE98">
            <v>45184</v>
          </cell>
          <cell r="AF98" t="str">
            <v>V.07.01.03</v>
          </cell>
          <cell r="AG98" t="str">
            <v>Giảng viên (hạng III)</v>
          </cell>
          <cell r="AH98">
            <v>0</v>
          </cell>
          <cell r="AI98">
            <v>0</v>
          </cell>
          <cell r="AJ98">
            <v>0</v>
          </cell>
          <cell r="AK98">
            <v>4</v>
          </cell>
          <cell r="AL98">
            <v>0</v>
          </cell>
          <cell r="AM98">
            <v>2.34</v>
          </cell>
          <cell r="AN98">
            <v>1</v>
          </cell>
          <cell r="AO98">
            <v>0</v>
          </cell>
          <cell r="AP98">
            <v>0</v>
          </cell>
          <cell r="AQ98">
            <v>0</v>
          </cell>
          <cell r="AR98">
            <v>0</v>
          </cell>
          <cell r="AS98">
            <v>2.34</v>
          </cell>
          <cell r="AT98">
            <v>0</v>
          </cell>
          <cell r="AU98">
            <v>0</v>
          </cell>
          <cell r="AV98">
            <v>0</v>
          </cell>
          <cell r="AW98">
            <v>0</v>
          </cell>
          <cell r="AX98" t="str">
            <v>Đại học</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29.416666666666668</v>
          </cell>
          <cell r="BS98">
            <v>0</v>
          </cell>
          <cell r="BT98">
            <v>0</v>
          </cell>
          <cell r="BU98">
            <v>0</v>
          </cell>
          <cell r="BV98">
            <v>2</v>
          </cell>
          <cell r="BW98">
            <v>2</v>
          </cell>
          <cell r="BX98">
            <v>2</v>
          </cell>
          <cell r="BY98">
            <v>2</v>
          </cell>
          <cell r="BZ98">
            <v>2</v>
          </cell>
          <cell r="CA98">
            <v>2</v>
          </cell>
          <cell r="CB98">
            <v>2</v>
          </cell>
          <cell r="CC98">
            <v>2</v>
          </cell>
          <cell r="CD98">
            <v>2</v>
          </cell>
          <cell r="CE98">
            <v>2</v>
          </cell>
          <cell r="CF98">
            <v>2</v>
          </cell>
          <cell r="CG98">
            <v>2</v>
          </cell>
          <cell r="CH98">
            <v>4</v>
          </cell>
          <cell r="CI98">
            <v>4</v>
          </cell>
          <cell r="CJ98">
            <v>4</v>
          </cell>
          <cell r="CK98">
            <v>4</v>
          </cell>
          <cell r="CL98" t="str">
            <v>Hết TS từ T9/21</v>
          </cell>
        </row>
        <row r="99">
          <cell r="F99">
            <v>2483</v>
          </cell>
          <cell r="G99" t="str">
            <v>51010000101399</v>
          </cell>
          <cell r="H99" t="str">
            <v>Khoa Xây dựng</v>
          </cell>
          <cell r="I99" t="str">
            <v>Cầu đường</v>
          </cell>
          <cell r="J99" t="str">
            <v>Nam</v>
          </cell>
          <cell r="K99">
            <v>1980</v>
          </cell>
          <cell r="L99">
            <v>29466</v>
          </cell>
          <cell r="M99">
            <v>42</v>
          </cell>
          <cell r="N99" t="str">
            <v>Kinh</v>
          </cell>
          <cell r="O99">
            <v>0</v>
          </cell>
          <cell r="P99" t="str">
            <v>182331741</v>
          </cell>
          <cell r="Q99" t="str">
            <v>02/08/2001</v>
          </cell>
          <cell r="R99" t="str">
            <v>Tỉnh Nghệ An</v>
          </cell>
          <cell r="S99" t="str">
            <v>Phường Hưng Dũng, Thành phố Vinh, Tỉnh Nghệ An</v>
          </cell>
          <cell r="T99" t="str">
            <v>Vinh, Nghệ An</v>
          </cell>
          <cell r="U99" t="str">
            <v>Số 6, Tân Phú 2B, Lê Nin, Xã Nghi Phú, Thành phố Vinh, Tỉnh Nghệ An</v>
          </cell>
          <cell r="V99" t="str">
            <v>Số 6, Tân Phú 2B, Lê Nin, Xã Nghi Phú, Thành phố Vinh, Tỉnh Nghệ An</v>
          </cell>
          <cell r="W99">
            <v>912411799</v>
          </cell>
          <cell r="X99">
            <v>0</v>
          </cell>
          <cell r="Y99">
            <v>42516</v>
          </cell>
          <cell r="Z99">
            <v>0</v>
          </cell>
          <cell r="AA99">
            <v>0</v>
          </cell>
          <cell r="AB99">
            <v>0</v>
          </cell>
          <cell r="AC99" t="str">
            <v>BC</v>
          </cell>
          <cell r="AD99">
            <v>0</v>
          </cell>
          <cell r="AE99">
            <v>0</v>
          </cell>
          <cell r="AF99" t="str">
            <v>V.07.01.03</v>
          </cell>
          <cell r="AG99" t="str">
            <v>Giảng viên (hạng III)</v>
          </cell>
          <cell r="AH99">
            <v>0</v>
          </cell>
          <cell r="AI99">
            <v>0</v>
          </cell>
          <cell r="AJ99">
            <v>0</v>
          </cell>
          <cell r="AK99">
            <v>4</v>
          </cell>
          <cell r="AL99">
            <v>0</v>
          </cell>
          <cell r="AM99">
            <v>3.66</v>
          </cell>
          <cell r="AN99">
            <v>5</v>
          </cell>
          <cell r="AO99">
            <v>0</v>
          </cell>
          <cell r="AP99">
            <v>0</v>
          </cell>
          <cell r="AQ99">
            <v>0</v>
          </cell>
          <cell r="AR99">
            <v>0</v>
          </cell>
          <cell r="AS99">
            <v>3.66</v>
          </cell>
          <cell r="AT99">
            <v>25</v>
          </cell>
          <cell r="AU99">
            <v>0</v>
          </cell>
          <cell r="AV99">
            <v>0</v>
          </cell>
          <cell r="AW99">
            <v>0</v>
          </cell>
          <cell r="AX99" t="str">
            <v>Thạc sĩ</v>
          </cell>
          <cell r="AY99">
            <v>0</v>
          </cell>
          <cell r="AZ99">
            <v>0</v>
          </cell>
          <cell r="BA99">
            <v>0</v>
          </cell>
          <cell r="BB99" t="str">
            <v>Cơ học tính toán</v>
          </cell>
          <cell r="BC99">
            <v>0</v>
          </cell>
          <cell r="BD99">
            <v>0</v>
          </cell>
          <cell r="BE99">
            <v>0</v>
          </cell>
          <cell r="BF99">
            <v>0</v>
          </cell>
          <cell r="BG99">
            <v>0</v>
          </cell>
          <cell r="BH99" t="str">
            <v>x</v>
          </cell>
          <cell r="BI99">
            <v>0</v>
          </cell>
          <cell r="BJ99">
            <v>0</v>
          </cell>
          <cell r="BK99">
            <v>0</v>
          </cell>
          <cell r="BL99">
            <v>0</v>
          </cell>
          <cell r="BM99">
            <v>0</v>
          </cell>
          <cell r="BN99">
            <v>0</v>
          </cell>
          <cell r="BO99">
            <v>0</v>
          </cell>
          <cell r="BP99">
            <v>0</v>
          </cell>
          <cell r="BQ99">
            <v>0</v>
          </cell>
          <cell r="BR99">
            <v>18</v>
          </cell>
          <cell r="BS99" t="str">
            <v>ĐHV đã phát</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t="str">
            <v>Đi học NN</v>
          </cell>
        </row>
        <row r="100">
          <cell r="F100">
            <v>2606</v>
          </cell>
          <cell r="G100" t="str">
            <v>51010002329382</v>
          </cell>
          <cell r="H100" t="str">
            <v>Khoa Xây dựng</v>
          </cell>
          <cell r="I100" t="str">
            <v>Cầu đường</v>
          </cell>
          <cell r="J100" t="str">
            <v>Nữ</v>
          </cell>
          <cell r="K100">
            <v>1994</v>
          </cell>
          <cell r="L100">
            <v>34611</v>
          </cell>
          <cell r="M100">
            <v>28</v>
          </cell>
          <cell r="N100" t="str">
            <v>Kinh</v>
          </cell>
          <cell r="O100">
            <v>0</v>
          </cell>
          <cell r="P100" t="str">
            <v>187250223</v>
          </cell>
          <cell r="Q100">
            <v>40323</v>
          </cell>
          <cell r="R100" t="str">
            <v>Tỉnh Nghệ An</v>
          </cell>
          <cell r="S100">
            <v>0</v>
          </cell>
          <cell r="T100" t="str">
            <v>Xã Thanh Yên, huyện Thanh Chương, tỉnh Nghệ An</v>
          </cell>
          <cell r="U100" t="str">
            <v>TP. Vinh, tỉnh Nghệ An</v>
          </cell>
          <cell r="V100">
            <v>0</v>
          </cell>
          <cell r="W100" t="str">
            <v>0966306466</v>
          </cell>
          <cell r="X100">
            <v>0</v>
          </cell>
          <cell r="Y100">
            <v>43717</v>
          </cell>
          <cell r="Z100">
            <v>43966</v>
          </cell>
          <cell r="AA100" t="str">
            <v>Trường Đại học Vinh</v>
          </cell>
          <cell r="AB100">
            <v>0</v>
          </cell>
          <cell r="AC100" t="str">
            <v>BC</v>
          </cell>
          <cell r="AD100">
            <v>0</v>
          </cell>
          <cell r="AE100">
            <v>0</v>
          </cell>
          <cell r="AF100" t="str">
            <v>V.07.01.03</v>
          </cell>
          <cell r="AG100" t="str">
            <v>Giảng viên (hạng III)</v>
          </cell>
          <cell r="AH100">
            <v>0</v>
          </cell>
          <cell r="AI100">
            <v>0</v>
          </cell>
          <cell r="AJ100">
            <v>0</v>
          </cell>
          <cell r="AK100">
            <v>4</v>
          </cell>
          <cell r="AL100">
            <v>0</v>
          </cell>
          <cell r="AM100">
            <v>2.67</v>
          </cell>
          <cell r="AN100">
            <v>2</v>
          </cell>
          <cell r="AO100">
            <v>0</v>
          </cell>
          <cell r="AP100">
            <v>0</v>
          </cell>
          <cell r="AQ100">
            <v>0</v>
          </cell>
          <cell r="AR100">
            <v>0</v>
          </cell>
          <cell r="AS100">
            <v>2.67</v>
          </cell>
          <cell r="AT100">
            <v>25</v>
          </cell>
          <cell r="AU100">
            <v>0</v>
          </cell>
          <cell r="AV100">
            <v>0</v>
          </cell>
          <cell r="AW100">
            <v>0</v>
          </cell>
          <cell r="AX100" t="str">
            <v>Thạc sĩ</v>
          </cell>
          <cell r="AY100">
            <v>0</v>
          </cell>
          <cell r="AZ100">
            <v>0</v>
          </cell>
          <cell r="BA100">
            <v>0</v>
          </cell>
          <cell r="BB100" t="str">
            <v>Kinh tế xây dựng</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27.083333333333332</v>
          </cell>
          <cell r="BS100">
            <v>0</v>
          </cell>
          <cell r="BT100">
            <v>0</v>
          </cell>
          <cell r="BU100">
            <v>0</v>
          </cell>
          <cell r="BV100">
            <v>4</v>
          </cell>
          <cell r="BW100">
            <v>4</v>
          </cell>
          <cell r="BX100">
            <v>4</v>
          </cell>
          <cell r="BY100">
            <v>4</v>
          </cell>
          <cell r="BZ100">
            <v>4</v>
          </cell>
          <cell r="CA100">
            <v>4</v>
          </cell>
          <cell r="CB100">
            <v>4</v>
          </cell>
          <cell r="CC100">
            <v>4</v>
          </cell>
          <cell r="CD100">
            <v>4</v>
          </cell>
          <cell r="CE100">
            <v>4</v>
          </cell>
          <cell r="CF100">
            <v>4</v>
          </cell>
          <cell r="CG100">
            <v>4</v>
          </cell>
          <cell r="CH100">
            <v>4</v>
          </cell>
          <cell r="CI100">
            <v>4</v>
          </cell>
          <cell r="CJ100">
            <v>4</v>
          </cell>
          <cell r="CK100">
            <v>4</v>
          </cell>
          <cell r="CL100">
            <v>0</v>
          </cell>
        </row>
        <row r="101">
          <cell r="F101">
            <v>2057</v>
          </cell>
          <cell r="G101" t="str">
            <v>51010000393716</v>
          </cell>
          <cell r="H101" t="str">
            <v>Khoa Xây dựng</v>
          </cell>
          <cell r="I101" t="str">
            <v>Cầu đường</v>
          </cell>
          <cell r="J101" t="str">
            <v>Nữ</v>
          </cell>
          <cell r="K101">
            <v>1983</v>
          </cell>
          <cell r="L101">
            <v>30391</v>
          </cell>
          <cell r="M101">
            <v>39</v>
          </cell>
          <cell r="N101" t="str">
            <v>Kinh</v>
          </cell>
          <cell r="O101">
            <v>0</v>
          </cell>
          <cell r="P101">
            <v>0</v>
          </cell>
          <cell r="Q101">
            <v>0</v>
          </cell>
          <cell r="R101">
            <v>0</v>
          </cell>
          <cell r="S101">
            <v>0</v>
          </cell>
          <cell r="T101">
            <v>0</v>
          </cell>
          <cell r="U101">
            <v>0</v>
          </cell>
          <cell r="V101">
            <v>0</v>
          </cell>
          <cell r="W101">
            <v>0</v>
          </cell>
          <cell r="X101">
            <v>0</v>
          </cell>
          <cell r="Y101">
            <v>41348</v>
          </cell>
          <cell r="Z101">
            <v>0</v>
          </cell>
          <cell r="AA101">
            <v>0</v>
          </cell>
          <cell r="AB101">
            <v>0</v>
          </cell>
          <cell r="AC101" t="str">
            <v>BC</v>
          </cell>
          <cell r="AD101">
            <v>0</v>
          </cell>
          <cell r="AE101">
            <v>0</v>
          </cell>
          <cell r="AF101" t="str">
            <v>V.07.01.03</v>
          </cell>
          <cell r="AG101" t="str">
            <v>Giảng viên (hạng III)</v>
          </cell>
          <cell r="AH101">
            <v>0</v>
          </cell>
          <cell r="AI101">
            <v>0</v>
          </cell>
          <cell r="AJ101">
            <v>0</v>
          </cell>
          <cell r="AK101">
            <v>4</v>
          </cell>
          <cell r="AL101">
            <v>0</v>
          </cell>
          <cell r="AM101">
            <v>3.33</v>
          </cell>
          <cell r="AN101">
            <v>4</v>
          </cell>
          <cell r="AO101">
            <v>0</v>
          </cell>
          <cell r="AP101">
            <v>0</v>
          </cell>
          <cell r="AQ101">
            <v>6</v>
          </cell>
          <cell r="AR101">
            <v>0.19980000000000001</v>
          </cell>
          <cell r="AS101">
            <v>3.5298000000000003</v>
          </cell>
          <cell r="AT101">
            <v>25</v>
          </cell>
          <cell r="AU101">
            <v>0</v>
          </cell>
          <cell r="AV101">
            <v>0</v>
          </cell>
          <cell r="AW101">
            <v>0</v>
          </cell>
          <cell r="AX101" t="str">
            <v>Thạc sĩ</v>
          </cell>
          <cell r="AY101">
            <v>0</v>
          </cell>
          <cell r="AZ101">
            <v>0</v>
          </cell>
          <cell r="BA101" t="str">
            <v xml:space="preserve">Môi trường đô thi &amp; KCN </v>
          </cell>
          <cell r="BB101" t="str">
            <v>Kỹ thuật môi trường</v>
          </cell>
          <cell r="BC101" t="str">
            <v xml:space="preserve"> </v>
          </cell>
          <cell r="BD101">
            <v>0</v>
          </cell>
          <cell r="BE101">
            <v>0</v>
          </cell>
          <cell r="BF101">
            <v>0</v>
          </cell>
          <cell r="BG101">
            <v>0</v>
          </cell>
          <cell r="BH101" t="str">
            <v>x</v>
          </cell>
          <cell r="BI101">
            <v>0</v>
          </cell>
          <cell r="BJ101">
            <v>0</v>
          </cell>
          <cell r="BK101" t="str">
            <v>x</v>
          </cell>
          <cell r="BL101">
            <v>0</v>
          </cell>
          <cell r="BM101">
            <v>0</v>
          </cell>
          <cell r="BN101">
            <v>0</v>
          </cell>
          <cell r="BO101">
            <v>0</v>
          </cell>
          <cell r="BP101">
            <v>0</v>
          </cell>
          <cell r="BQ101">
            <v>0</v>
          </cell>
          <cell r="BR101">
            <v>15.583333333333334</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t="str">
            <v>Đi học NN</v>
          </cell>
        </row>
        <row r="102">
          <cell r="F102">
            <v>2367</v>
          </cell>
          <cell r="G102" t="str">
            <v>51010000187742</v>
          </cell>
          <cell r="H102" t="str">
            <v>Khoa Xây dựng</v>
          </cell>
          <cell r="I102" t="str">
            <v>Cầu đường</v>
          </cell>
          <cell r="J102" t="str">
            <v>Nữ</v>
          </cell>
          <cell r="K102">
            <v>1984</v>
          </cell>
          <cell r="L102">
            <v>30948</v>
          </cell>
          <cell r="M102">
            <v>38</v>
          </cell>
          <cell r="N102" t="str">
            <v>Kinh</v>
          </cell>
          <cell r="O102">
            <v>0</v>
          </cell>
          <cell r="P102">
            <v>1825458321</v>
          </cell>
          <cell r="Q102">
            <v>0</v>
          </cell>
          <cell r="R102">
            <v>0</v>
          </cell>
          <cell r="S102">
            <v>0</v>
          </cell>
          <cell r="T102">
            <v>0</v>
          </cell>
          <cell r="U102" t="str">
            <v>Thành phố Vinh, Tỉnh Nghệ An</v>
          </cell>
          <cell r="V102" t="str">
            <v>Thành phố Vinh, Tỉnh Nghệ An</v>
          </cell>
          <cell r="W102">
            <v>978060608</v>
          </cell>
          <cell r="X102">
            <v>0</v>
          </cell>
          <cell r="Y102">
            <v>42171</v>
          </cell>
          <cell r="Z102">
            <v>43966</v>
          </cell>
          <cell r="AA102" t="str">
            <v>Trường Đại học Vinh</v>
          </cell>
          <cell r="AB102">
            <v>0</v>
          </cell>
          <cell r="AC102" t="str">
            <v>BC</v>
          </cell>
          <cell r="AD102">
            <v>0</v>
          </cell>
          <cell r="AE102">
            <v>0</v>
          </cell>
          <cell r="AF102" t="str">
            <v>V.07.01.03</v>
          </cell>
          <cell r="AG102" t="str">
            <v>Giảng viên (hạng III)</v>
          </cell>
          <cell r="AH102">
            <v>0</v>
          </cell>
          <cell r="AI102">
            <v>0</v>
          </cell>
          <cell r="AJ102" t="str">
            <v>TL ĐTTT</v>
          </cell>
          <cell r="AK102">
            <v>4</v>
          </cell>
          <cell r="AL102">
            <v>0</v>
          </cell>
          <cell r="AM102">
            <v>2.67</v>
          </cell>
          <cell r="AN102">
            <v>2</v>
          </cell>
          <cell r="AO102">
            <v>0</v>
          </cell>
          <cell r="AP102">
            <v>0</v>
          </cell>
          <cell r="AQ102">
            <v>0</v>
          </cell>
          <cell r="AR102">
            <v>0</v>
          </cell>
          <cell r="AS102">
            <v>2.67</v>
          </cell>
          <cell r="AT102">
            <v>25</v>
          </cell>
          <cell r="AU102">
            <v>0</v>
          </cell>
          <cell r="AV102">
            <v>0</v>
          </cell>
          <cell r="AW102">
            <v>0</v>
          </cell>
          <cell r="AX102" t="str">
            <v>Thạc sĩ</v>
          </cell>
          <cell r="AY102">
            <v>0</v>
          </cell>
          <cell r="AZ102">
            <v>0</v>
          </cell>
          <cell r="BA102" t="str">
            <v>Kỹ thuật đô thị</v>
          </cell>
          <cell r="BB102" t="str">
            <v>Xây dựng dân dụng&amp;CN</v>
          </cell>
          <cell r="BC102" t="str">
            <v xml:space="preserve"> </v>
          </cell>
          <cell r="BD102">
            <v>0</v>
          </cell>
          <cell r="BE102">
            <v>0</v>
          </cell>
          <cell r="BF102" t="str">
            <v>A2</v>
          </cell>
          <cell r="BG102">
            <v>0</v>
          </cell>
          <cell r="BH102">
            <v>0</v>
          </cell>
          <cell r="BI102">
            <v>0</v>
          </cell>
          <cell r="BJ102">
            <v>0</v>
          </cell>
          <cell r="BK102">
            <v>0</v>
          </cell>
          <cell r="BL102">
            <v>0</v>
          </cell>
          <cell r="BM102">
            <v>0</v>
          </cell>
          <cell r="BN102">
            <v>0</v>
          </cell>
          <cell r="BO102">
            <v>0</v>
          </cell>
          <cell r="BP102">
            <v>0</v>
          </cell>
          <cell r="BQ102">
            <v>0</v>
          </cell>
          <cell r="BR102">
            <v>17.083333333333332</v>
          </cell>
          <cell r="BS102" t="str">
            <v>ĐHV đã phát</v>
          </cell>
          <cell r="BT102">
            <v>0</v>
          </cell>
          <cell r="BU102">
            <v>0</v>
          </cell>
          <cell r="BV102">
            <v>4</v>
          </cell>
          <cell r="BW102">
            <v>4</v>
          </cell>
          <cell r="BX102">
            <v>4</v>
          </cell>
          <cell r="BY102">
            <v>4</v>
          </cell>
          <cell r="BZ102">
            <v>4</v>
          </cell>
          <cell r="CA102">
            <v>4</v>
          </cell>
          <cell r="CB102">
            <v>4</v>
          </cell>
          <cell r="CC102">
            <v>4</v>
          </cell>
          <cell r="CD102">
            <v>4</v>
          </cell>
          <cell r="CE102">
            <v>4</v>
          </cell>
          <cell r="CF102">
            <v>4</v>
          </cell>
          <cell r="CG102">
            <v>4</v>
          </cell>
          <cell r="CH102">
            <v>4</v>
          </cell>
          <cell r="CI102">
            <v>4</v>
          </cell>
          <cell r="CJ102">
            <v>4</v>
          </cell>
          <cell r="CK102">
            <v>4</v>
          </cell>
          <cell r="CL102">
            <v>0</v>
          </cell>
        </row>
        <row r="103">
          <cell r="F103">
            <v>2468</v>
          </cell>
          <cell r="G103" t="str">
            <v>51010000826957</v>
          </cell>
          <cell r="H103" t="str">
            <v>Khoa Xây dựng</v>
          </cell>
          <cell r="I103" t="str">
            <v>Cầu đường</v>
          </cell>
          <cell r="J103" t="str">
            <v>Nữ</v>
          </cell>
          <cell r="K103">
            <v>1985</v>
          </cell>
          <cell r="L103">
            <v>31207</v>
          </cell>
          <cell r="M103">
            <v>37</v>
          </cell>
          <cell r="N103" t="str">
            <v>Kinh</v>
          </cell>
          <cell r="O103">
            <v>0</v>
          </cell>
          <cell r="P103" t="str">
            <v>186187717</v>
          </cell>
          <cell r="Q103" t="str">
            <v>17/03/2009</v>
          </cell>
          <cell r="R103" t="str">
            <v>Tỉnh Nghệ An</v>
          </cell>
          <cell r="S103" t="str">
            <v>Xã Nam Cát, Huyện Nam Đàn, Tỉnh Nghệ An</v>
          </cell>
          <cell r="T103">
            <v>0</v>
          </cell>
          <cell r="U103" t="str">
            <v>Số 36, LK4, Khu đô thị Vinh Tân, Phường Vinh Tân, Thành phố Vinh, Tỉnh Nghệ An</v>
          </cell>
          <cell r="V103" t="str">
            <v>Số 36, LK4, Khu đô thị Vinh Tân, Phường Vinh Tân, Thành phố Vinh, Tỉnh Nghệ An</v>
          </cell>
          <cell r="W103">
            <v>904868328</v>
          </cell>
          <cell r="X103">
            <v>0</v>
          </cell>
          <cell r="Y103">
            <v>42494</v>
          </cell>
          <cell r="Z103">
            <v>43824</v>
          </cell>
          <cell r="AA103" t="str">
            <v>Trường Đại học Vinh</v>
          </cell>
          <cell r="AB103">
            <v>0</v>
          </cell>
          <cell r="AC103" t="str">
            <v>BC</v>
          </cell>
          <cell r="AD103">
            <v>0</v>
          </cell>
          <cell r="AE103">
            <v>0</v>
          </cell>
          <cell r="AF103" t="str">
            <v>V.07.01.03</v>
          </cell>
          <cell r="AG103" t="str">
            <v>Giảng viên (hạng III)</v>
          </cell>
          <cell r="AH103">
            <v>0</v>
          </cell>
          <cell r="AI103">
            <v>0</v>
          </cell>
          <cell r="AJ103" t="str">
            <v>CVHT</v>
          </cell>
          <cell r="AK103">
            <v>4</v>
          </cell>
          <cell r="AL103">
            <v>0</v>
          </cell>
          <cell r="AM103">
            <v>3</v>
          </cell>
          <cell r="AN103">
            <v>3</v>
          </cell>
          <cell r="AO103">
            <v>0</v>
          </cell>
          <cell r="AP103">
            <v>0</v>
          </cell>
          <cell r="AQ103">
            <v>0</v>
          </cell>
          <cell r="AR103">
            <v>0</v>
          </cell>
          <cell r="AS103">
            <v>3</v>
          </cell>
          <cell r="AT103">
            <v>25</v>
          </cell>
          <cell r="AU103">
            <v>0</v>
          </cell>
          <cell r="AV103">
            <v>0</v>
          </cell>
          <cell r="AW103">
            <v>0</v>
          </cell>
          <cell r="AX103" t="str">
            <v>Thạc sĩ</v>
          </cell>
          <cell r="AY103">
            <v>0</v>
          </cell>
          <cell r="AZ103">
            <v>0</v>
          </cell>
          <cell r="BA103" t="str">
            <v>XD cầu đường</v>
          </cell>
          <cell r="BB103" t="str">
            <v>Quản lý XD</v>
          </cell>
          <cell r="BC103">
            <v>0</v>
          </cell>
          <cell r="BD103">
            <v>0</v>
          </cell>
          <cell r="BE103">
            <v>0</v>
          </cell>
          <cell r="BF103">
            <v>0</v>
          </cell>
          <cell r="BG103">
            <v>0</v>
          </cell>
          <cell r="BH103" t="str">
            <v>x</v>
          </cell>
          <cell r="BI103">
            <v>0</v>
          </cell>
          <cell r="BJ103">
            <v>0</v>
          </cell>
          <cell r="BK103">
            <v>0</v>
          </cell>
          <cell r="BL103">
            <v>0</v>
          </cell>
          <cell r="BM103">
            <v>0</v>
          </cell>
          <cell r="BN103">
            <v>0</v>
          </cell>
          <cell r="BO103">
            <v>0</v>
          </cell>
          <cell r="BP103">
            <v>0</v>
          </cell>
          <cell r="BQ103">
            <v>0</v>
          </cell>
          <cell r="BR103">
            <v>17.75</v>
          </cell>
          <cell r="BS103" t="str">
            <v>ĐHV đã phát</v>
          </cell>
          <cell r="BT103">
            <v>0</v>
          </cell>
          <cell r="BU103">
            <v>0</v>
          </cell>
          <cell r="BV103">
            <v>4</v>
          </cell>
          <cell r="BW103">
            <v>4</v>
          </cell>
          <cell r="BX103">
            <v>4</v>
          </cell>
          <cell r="BY103">
            <v>4</v>
          </cell>
          <cell r="BZ103">
            <v>4</v>
          </cell>
          <cell r="CA103">
            <v>4</v>
          </cell>
          <cell r="CB103">
            <v>4</v>
          </cell>
          <cell r="CC103">
            <v>4</v>
          </cell>
          <cell r="CD103">
            <v>4</v>
          </cell>
          <cell r="CE103">
            <v>4</v>
          </cell>
          <cell r="CF103">
            <v>4</v>
          </cell>
          <cell r="CG103">
            <v>4</v>
          </cell>
          <cell r="CH103">
            <v>4</v>
          </cell>
          <cell r="CI103">
            <v>4</v>
          </cell>
          <cell r="CJ103">
            <v>4</v>
          </cell>
          <cell r="CK103">
            <v>4</v>
          </cell>
          <cell r="CL103">
            <v>0</v>
          </cell>
        </row>
        <row r="104">
          <cell r="F104">
            <v>1578</v>
          </cell>
          <cell r="G104" t="str">
            <v>51010000199826</v>
          </cell>
          <cell r="H104" t="str">
            <v>Khoa Xây dựng</v>
          </cell>
          <cell r="I104" t="str">
            <v>Cầu đường</v>
          </cell>
          <cell r="J104" t="str">
            <v>Nam</v>
          </cell>
          <cell r="K104">
            <v>1980</v>
          </cell>
          <cell r="L104">
            <v>29336</v>
          </cell>
          <cell r="M104">
            <v>42</v>
          </cell>
          <cell r="N104" t="str">
            <v>Kinh</v>
          </cell>
          <cell r="O104">
            <v>0</v>
          </cell>
          <cell r="P104">
            <v>182285747</v>
          </cell>
          <cell r="Q104">
            <v>0</v>
          </cell>
          <cell r="R104">
            <v>0</v>
          </cell>
          <cell r="S104" t="str">
            <v>Hưng Đạo Hưng Nguyên, Nghệ An</v>
          </cell>
          <cell r="T104" t="str">
            <v>Hưng Đạo Hưng Nguyên, Nghệ An</v>
          </cell>
          <cell r="U104" t="str">
            <v>Xóm 4a, Hưng Đạo, Hưng Nguyên, Nghệ An</v>
          </cell>
          <cell r="V104" t="str">
            <v>Xóm 4a, Hưng Đạo, Hưng Nguyên, Nghệ An</v>
          </cell>
          <cell r="W104">
            <v>942809698</v>
          </cell>
          <cell r="X104">
            <v>0</v>
          </cell>
          <cell r="Y104">
            <v>38275</v>
          </cell>
          <cell r="Z104">
            <v>38924</v>
          </cell>
          <cell r="AA104" t="str">
            <v>Trường Đại học Vinh</v>
          </cell>
          <cell r="AB104">
            <v>0</v>
          </cell>
          <cell r="AC104" t="str">
            <v>BC</v>
          </cell>
          <cell r="AD104">
            <v>0</v>
          </cell>
          <cell r="AE104">
            <v>0</v>
          </cell>
          <cell r="AF104" t="str">
            <v>V.07.01.02</v>
          </cell>
          <cell r="AG104" t="str">
            <v>Giảng viên chính (hạng II)</v>
          </cell>
          <cell r="AH104">
            <v>0</v>
          </cell>
          <cell r="AI104" t="str">
            <v>Trưởng bộ môn</v>
          </cell>
          <cell r="AJ104" t="str">
            <v>Phó CTCĐBP</v>
          </cell>
          <cell r="AK104">
            <v>5.5</v>
          </cell>
          <cell r="AL104">
            <v>0.4</v>
          </cell>
          <cell r="AM104">
            <v>4.4000000000000004</v>
          </cell>
          <cell r="AN104">
            <v>1</v>
          </cell>
          <cell r="AO104">
            <v>0</v>
          </cell>
          <cell r="AP104">
            <v>0</v>
          </cell>
          <cell r="AQ104">
            <v>15</v>
          </cell>
          <cell r="AR104">
            <v>0.7200000000000002</v>
          </cell>
          <cell r="AS104">
            <v>5.5200000000000014</v>
          </cell>
          <cell r="AT104">
            <v>25</v>
          </cell>
          <cell r="AU104">
            <v>0</v>
          </cell>
          <cell r="AV104">
            <v>0</v>
          </cell>
          <cell r="AW104">
            <v>0</v>
          </cell>
          <cell r="AX104" t="str">
            <v>Tiến sĩ</v>
          </cell>
          <cell r="AY104">
            <v>0</v>
          </cell>
          <cell r="AZ104">
            <v>0</v>
          </cell>
          <cell r="BA104" t="str">
            <v>XD</v>
          </cell>
          <cell r="BB104" t="str">
            <v>Kỹ thuật</v>
          </cell>
          <cell r="BC104" t="str">
            <v>Xây dựng</v>
          </cell>
          <cell r="BD104">
            <v>0</v>
          </cell>
          <cell r="BE104">
            <v>0</v>
          </cell>
          <cell r="BF104" t="str">
            <v>B2</v>
          </cell>
          <cell r="BG104">
            <v>0</v>
          </cell>
          <cell r="BH104" t="str">
            <v>x</v>
          </cell>
          <cell r="BI104">
            <v>0</v>
          </cell>
          <cell r="BJ104">
            <v>0</v>
          </cell>
          <cell r="BK104" t="str">
            <v>Đợt 2 năm 2017</v>
          </cell>
          <cell r="BL104">
            <v>0</v>
          </cell>
          <cell r="BM104">
            <v>0</v>
          </cell>
          <cell r="BN104">
            <v>0</v>
          </cell>
          <cell r="BO104">
            <v>0</v>
          </cell>
          <cell r="BP104">
            <v>0</v>
          </cell>
          <cell r="BQ104">
            <v>0</v>
          </cell>
          <cell r="BR104">
            <v>17.666666666666668</v>
          </cell>
          <cell r="BS104" t="str">
            <v>BĐ đã phát</v>
          </cell>
          <cell r="BT104">
            <v>0</v>
          </cell>
          <cell r="BU104">
            <v>0</v>
          </cell>
          <cell r="BV104">
            <v>5.5</v>
          </cell>
          <cell r="BW104">
            <v>5.5</v>
          </cell>
          <cell r="BX104">
            <v>5.5</v>
          </cell>
          <cell r="BY104">
            <v>5.5</v>
          </cell>
          <cell r="BZ104">
            <v>5.5</v>
          </cell>
          <cell r="CA104">
            <v>5.5</v>
          </cell>
          <cell r="CB104">
            <v>5.5</v>
          </cell>
          <cell r="CC104">
            <v>5.5</v>
          </cell>
          <cell r="CD104">
            <v>5.5</v>
          </cell>
          <cell r="CE104">
            <v>5.5</v>
          </cell>
          <cell r="CF104">
            <v>5.5</v>
          </cell>
          <cell r="CG104">
            <v>5.5</v>
          </cell>
          <cell r="CH104">
            <v>5.5</v>
          </cell>
          <cell r="CI104">
            <v>5.5</v>
          </cell>
          <cell r="CJ104">
            <v>5.5</v>
          </cell>
          <cell r="CK104">
            <v>5.5</v>
          </cell>
          <cell r="CL104">
            <v>0</v>
          </cell>
        </row>
        <row r="105">
          <cell r="F105">
            <v>1579</v>
          </cell>
          <cell r="G105" t="str">
            <v>51010000191211</v>
          </cell>
          <cell r="H105" t="str">
            <v>Khoa Xây dựng</v>
          </cell>
          <cell r="I105" t="str">
            <v>Cầu đường</v>
          </cell>
          <cell r="J105" t="str">
            <v>Nữ</v>
          </cell>
          <cell r="K105">
            <v>1982</v>
          </cell>
          <cell r="L105">
            <v>30061</v>
          </cell>
          <cell r="M105">
            <v>40</v>
          </cell>
          <cell r="N105" t="str">
            <v>Kinh</v>
          </cell>
          <cell r="O105">
            <v>0</v>
          </cell>
          <cell r="P105">
            <v>182411836</v>
          </cell>
          <cell r="Q105">
            <v>0</v>
          </cell>
          <cell r="R105">
            <v>0</v>
          </cell>
          <cell r="S105" t="str">
            <v>TT Diễn Châu, huyện Diễn Châu, Nghệ An</v>
          </cell>
          <cell r="T105" t="str">
            <v>xã Sơn Long, huyện Hương Sơn, tỉnh Hà Tĩnh</v>
          </cell>
          <cell r="U105" t="str">
            <v>Căn hộ 1114, Chung cư Tân Thịnh, phường Vinh Tân, TP. Vinh, Nghệ An</v>
          </cell>
          <cell r="V105" t="str">
            <v>Căn hộ 1114, Chung cư Tân Thịnh, phường Vinh Tân, TP. Vinh, Nghệ An</v>
          </cell>
          <cell r="W105">
            <v>0</v>
          </cell>
          <cell r="X105" t="str">
            <v xml:space="preserve">hienluong822000@yahoo.com </v>
          </cell>
          <cell r="Y105">
            <v>38579</v>
          </cell>
          <cell r="Z105">
            <v>39692</v>
          </cell>
          <cell r="AA105" t="str">
            <v>Trường Đại học Vinh</v>
          </cell>
          <cell r="AB105">
            <v>0</v>
          </cell>
          <cell r="AC105" t="str">
            <v>BC</v>
          </cell>
          <cell r="AD105">
            <v>0</v>
          </cell>
          <cell r="AE105">
            <v>0</v>
          </cell>
          <cell r="AF105" t="str">
            <v>V.07.01.03</v>
          </cell>
          <cell r="AG105" t="str">
            <v>Giảng viên (hạng III)</v>
          </cell>
          <cell r="AH105">
            <v>0</v>
          </cell>
          <cell r="AI105">
            <v>0</v>
          </cell>
          <cell r="AJ105">
            <v>0</v>
          </cell>
          <cell r="AK105">
            <v>4</v>
          </cell>
          <cell r="AL105">
            <v>0</v>
          </cell>
          <cell r="AM105">
            <v>3.66</v>
          </cell>
          <cell r="AN105">
            <v>5</v>
          </cell>
          <cell r="AO105">
            <v>0</v>
          </cell>
          <cell r="AP105">
            <v>0</v>
          </cell>
          <cell r="AQ105">
            <v>10</v>
          </cell>
          <cell r="AR105">
            <v>0.36599999999999999</v>
          </cell>
          <cell r="AS105">
            <v>4.0259999999999998</v>
          </cell>
          <cell r="AT105">
            <v>0</v>
          </cell>
          <cell r="AU105">
            <v>0</v>
          </cell>
          <cell r="AV105">
            <v>0</v>
          </cell>
          <cell r="AW105">
            <v>0</v>
          </cell>
          <cell r="AX105" t="str">
            <v>Thạc sĩ</v>
          </cell>
          <cell r="AY105">
            <v>0</v>
          </cell>
          <cell r="AZ105">
            <v>0</v>
          </cell>
          <cell r="BA105" t="str">
            <v>Xây dựng</v>
          </cell>
          <cell r="BB105" t="str">
            <v>XD cầu hầm</v>
          </cell>
          <cell r="BC105" t="str">
            <v>Kỹ thuật XD dân dụng</v>
          </cell>
          <cell r="BD105">
            <v>0</v>
          </cell>
          <cell r="BE105">
            <v>0</v>
          </cell>
          <cell r="BF105">
            <v>0</v>
          </cell>
          <cell r="BG105">
            <v>0</v>
          </cell>
          <cell r="BH105">
            <v>0</v>
          </cell>
          <cell r="BI105">
            <v>0</v>
          </cell>
          <cell r="BJ105">
            <v>0</v>
          </cell>
          <cell r="BK105">
            <v>0</v>
          </cell>
          <cell r="BL105">
            <v>0</v>
          </cell>
          <cell r="BM105" t="str">
            <v>19/05/2005</v>
          </cell>
          <cell r="BN105">
            <v>38856</v>
          </cell>
          <cell r="BO105">
            <v>0</v>
          </cell>
          <cell r="BP105">
            <v>0</v>
          </cell>
          <cell r="BQ105">
            <v>0</v>
          </cell>
          <cell r="BR105">
            <v>14.666666666666666</v>
          </cell>
          <cell r="BS105" t="str">
            <v>Chưa phát</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t="str">
            <v>Đi học NN</v>
          </cell>
        </row>
        <row r="106">
          <cell r="F106">
            <v>2368</v>
          </cell>
          <cell r="G106" t="str">
            <v>51010000052895</v>
          </cell>
          <cell r="H106" t="str">
            <v>Khoa Xây dựng</v>
          </cell>
          <cell r="I106" t="str">
            <v>Cầu đường</v>
          </cell>
          <cell r="J106" t="str">
            <v>Nam</v>
          </cell>
          <cell r="K106">
            <v>1989</v>
          </cell>
          <cell r="L106">
            <v>32628</v>
          </cell>
          <cell r="M106">
            <v>33</v>
          </cell>
          <cell r="N106" t="str">
            <v>Kinh</v>
          </cell>
          <cell r="O106">
            <v>0</v>
          </cell>
          <cell r="P106">
            <v>186778494</v>
          </cell>
          <cell r="Q106">
            <v>0</v>
          </cell>
          <cell r="R106">
            <v>0</v>
          </cell>
          <cell r="S106">
            <v>0</v>
          </cell>
          <cell r="T106" t="str">
            <v>Tân Thành, Yên Thành, nghệ An</v>
          </cell>
          <cell r="U106">
            <v>0</v>
          </cell>
          <cell r="V106">
            <v>0</v>
          </cell>
          <cell r="W106">
            <v>977236777</v>
          </cell>
          <cell r="X106" t="str">
            <v>d2nucevn@gmail.com</v>
          </cell>
          <cell r="Y106">
            <v>42186</v>
          </cell>
          <cell r="Z106">
            <v>43966</v>
          </cell>
          <cell r="AA106" t="str">
            <v>Trường Đại học Vinh</v>
          </cell>
          <cell r="AB106">
            <v>0</v>
          </cell>
          <cell r="AC106" t="str">
            <v>BC</v>
          </cell>
          <cell r="AD106">
            <v>0</v>
          </cell>
          <cell r="AE106">
            <v>0</v>
          </cell>
          <cell r="AF106" t="str">
            <v>V.07.01.03</v>
          </cell>
          <cell r="AG106" t="str">
            <v>Giảng viên (hạng III)</v>
          </cell>
          <cell r="AH106">
            <v>0</v>
          </cell>
          <cell r="AI106">
            <v>0</v>
          </cell>
          <cell r="AJ106">
            <v>0</v>
          </cell>
          <cell r="AK106">
            <v>4</v>
          </cell>
          <cell r="AL106">
            <v>0</v>
          </cell>
          <cell r="AM106">
            <v>2.67</v>
          </cell>
          <cell r="AN106">
            <v>2</v>
          </cell>
          <cell r="AO106">
            <v>0</v>
          </cell>
          <cell r="AP106">
            <v>0</v>
          </cell>
          <cell r="AQ106">
            <v>0</v>
          </cell>
          <cell r="AR106">
            <v>0</v>
          </cell>
          <cell r="AS106">
            <v>2.67</v>
          </cell>
          <cell r="AT106">
            <v>0</v>
          </cell>
          <cell r="AU106">
            <v>0</v>
          </cell>
          <cell r="AV106">
            <v>0</v>
          </cell>
          <cell r="AW106">
            <v>0</v>
          </cell>
          <cell r="AX106" t="str">
            <v>Thạc sĩ</v>
          </cell>
          <cell r="AY106">
            <v>0</v>
          </cell>
          <cell r="AZ106">
            <v>0</v>
          </cell>
          <cell r="BA106" t="str">
            <v>XD cầu đường</v>
          </cell>
          <cell r="BB106" t="str">
            <v>Kỹ thuật xây dựng CT Giao thông</v>
          </cell>
          <cell r="BC106" t="str">
            <v xml:space="preserve"> </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26.666666666666668</v>
          </cell>
          <cell r="BS106" t="str">
            <v>ĐHV đã phát</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t="str">
            <v>Đi học NN</v>
          </cell>
        </row>
        <row r="107">
          <cell r="F107">
            <v>1586</v>
          </cell>
          <cell r="G107" t="str">
            <v>51010000016730</v>
          </cell>
          <cell r="H107" t="str">
            <v>Khoa Xây dựng</v>
          </cell>
          <cell r="I107" t="str">
            <v>Cầu đường</v>
          </cell>
          <cell r="J107" t="str">
            <v>Nam</v>
          </cell>
          <cell r="K107">
            <v>1977</v>
          </cell>
          <cell r="L107">
            <v>28264</v>
          </cell>
          <cell r="M107">
            <v>45</v>
          </cell>
          <cell r="N107" t="str">
            <v>Kinh</v>
          </cell>
          <cell r="O107">
            <v>0</v>
          </cell>
          <cell r="P107">
            <v>182181344</v>
          </cell>
          <cell r="Q107">
            <v>0</v>
          </cell>
          <cell r="R107">
            <v>0</v>
          </cell>
          <cell r="S107" t="str">
            <v>Diễn Nguyên , Diễn Châu , Nghệ An</v>
          </cell>
          <cell r="T107" t="str">
            <v>Diễn Nguyên , Diễn Châu , Nghệ An</v>
          </cell>
          <cell r="U107" t="str">
            <v>Xóm 21, Nghi Phú, TP. Vinh, Nghệ An</v>
          </cell>
          <cell r="V107" t="str">
            <v>Xóm 21, Nghi Phú, TP. Vinh, Nghệ An</v>
          </cell>
          <cell r="W107">
            <v>0</v>
          </cell>
          <cell r="X107" t="str">
            <v>elmtcda@yahoo.com</v>
          </cell>
          <cell r="Y107">
            <v>38163</v>
          </cell>
          <cell r="Z107">
            <v>37530</v>
          </cell>
          <cell r="AA107" t="str">
            <v>Bộ Nông nghiệp</v>
          </cell>
          <cell r="AB107">
            <v>0</v>
          </cell>
          <cell r="AC107" t="str">
            <v>HĐDH</v>
          </cell>
          <cell r="AD107">
            <v>0</v>
          </cell>
          <cell r="AE107">
            <v>0</v>
          </cell>
          <cell r="AF107" t="str">
            <v>V.07.01.03</v>
          </cell>
          <cell r="AG107" t="str">
            <v>Giảng viên (hạng III)</v>
          </cell>
          <cell r="AH107">
            <v>0</v>
          </cell>
          <cell r="AI107">
            <v>0</v>
          </cell>
          <cell r="AJ107">
            <v>0</v>
          </cell>
          <cell r="AK107">
            <v>4</v>
          </cell>
          <cell r="AL107">
            <v>0</v>
          </cell>
          <cell r="AM107">
            <v>3.99</v>
          </cell>
          <cell r="AN107">
            <v>6</v>
          </cell>
          <cell r="AO107">
            <v>0</v>
          </cell>
          <cell r="AP107">
            <v>0</v>
          </cell>
          <cell r="AQ107">
            <v>0</v>
          </cell>
          <cell r="AR107">
            <v>0</v>
          </cell>
          <cell r="AS107">
            <v>3.99</v>
          </cell>
          <cell r="AT107">
            <v>25</v>
          </cell>
          <cell r="AU107">
            <v>0</v>
          </cell>
          <cell r="AV107">
            <v>0</v>
          </cell>
          <cell r="AW107">
            <v>0</v>
          </cell>
          <cell r="AX107" t="str">
            <v>Thạc sĩ</v>
          </cell>
          <cell r="AY107">
            <v>0</v>
          </cell>
          <cell r="AZ107">
            <v>0</v>
          </cell>
          <cell r="BA107" t="str">
            <v>Xây dựng</v>
          </cell>
          <cell r="BB107" t="str">
            <v>XD cầu đường</v>
          </cell>
          <cell r="BC107" t="str">
            <v xml:space="preserve"> </v>
          </cell>
          <cell r="BD107">
            <v>0</v>
          </cell>
          <cell r="BE107">
            <v>0</v>
          </cell>
          <cell r="BF107" t="str">
            <v>A2</v>
          </cell>
          <cell r="BG107">
            <v>0</v>
          </cell>
          <cell r="BH107">
            <v>0</v>
          </cell>
          <cell r="BI107">
            <v>0</v>
          </cell>
          <cell r="BJ107">
            <v>0</v>
          </cell>
          <cell r="BK107">
            <v>0</v>
          </cell>
          <cell r="BL107">
            <v>0</v>
          </cell>
          <cell r="BM107">
            <v>39576</v>
          </cell>
          <cell r="BN107">
            <v>39941</v>
          </cell>
          <cell r="BO107">
            <v>0</v>
          </cell>
          <cell r="BP107">
            <v>0</v>
          </cell>
          <cell r="BQ107">
            <v>0</v>
          </cell>
          <cell r="BR107">
            <v>14.75</v>
          </cell>
          <cell r="BS107" t="str">
            <v>Chưa phát</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4</v>
          </cell>
          <cell r="CK107">
            <v>4</v>
          </cell>
          <cell r="CL107" t="str">
            <v>Đi học NN về từ T11/21</v>
          </cell>
        </row>
        <row r="108">
          <cell r="F108">
            <v>2058</v>
          </cell>
          <cell r="G108" t="str">
            <v>51010000430561</v>
          </cell>
          <cell r="H108" t="str">
            <v>Khoa Xây dựng</v>
          </cell>
          <cell r="I108" t="str">
            <v>Cầu đường</v>
          </cell>
          <cell r="J108" t="str">
            <v>Nam</v>
          </cell>
          <cell r="K108">
            <v>1984</v>
          </cell>
          <cell r="L108">
            <v>30965</v>
          </cell>
          <cell r="M108">
            <v>38</v>
          </cell>
          <cell r="N108" t="str">
            <v>Kinh</v>
          </cell>
          <cell r="O108">
            <v>0</v>
          </cell>
          <cell r="P108">
            <v>186007574</v>
          </cell>
          <cell r="Q108">
            <v>0</v>
          </cell>
          <cell r="R108">
            <v>0</v>
          </cell>
          <cell r="S108">
            <v>0</v>
          </cell>
          <cell r="T108">
            <v>0</v>
          </cell>
          <cell r="U108" t="str">
            <v>Thành phố Vinh, Tỉnh Nghệ An</v>
          </cell>
          <cell r="V108" t="str">
            <v>Thành phố Vinh, Tỉnh Nghệ An</v>
          </cell>
          <cell r="W108">
            <v>917012255</v>
          </cell>
          <cell r="X108">
            <v>0</v>
          </cell>
          <cell r="Y108">
            <v>0</v>
          </cell>
          <cell r="Z108">
            <v>0</v>
          </cell>
          <cell r="AA108">
            <v>0</v>
          </cell>
          <cell r="AB108">
            <v>0</v>
          </cell>
          <cell r="AC108" t="str">
            <v>BC</v>
          </cell>
          <cell r="AD108">
            <v>0</v>
          </cell>
          <cell r="AE108">
            <v>0</v>
          </cell>
          <cell r="AF108" t="str">
            <v>V.07.01.03</v>
          </cell>
          <cell r="AG108" t="str">
            <v>Giảng viên (hạng III)</v>
          </cell>
          <cell r="AH108" t="str">
            <v>Phó trưởng khoa</v>
          </cell>
          <cell r="AI108" t="str">
            <v>Trưởng bộ môn</v>
          </cell>
          <cell r="AJ108">
            <v>0</v>
          </cell>
          <cell r="AK108">
            <v>6</v>
          </cell>
          <cell r="AL108">
            <v>0.5</v>
          </cell>
          <cell r="AM108">
            <v>3.66</v>
          </cell>
          <cell r="AN108">
            <v>5</v>
          </cell>
          <cell r="AO108">
            <v>0</v>
          </cell>
          <cell r="AP108">
            <v>0</v>
          </cell>
          <cell r="AQ108">
            <v>6</v>
          </cell>
          <cell r="AR108">
            <v>0.24960000000000002</v>
          </cell>
          <cell r="AS108">
            <v>4.4096000000000002</v>
          </cell>
          <cell r="AT108">
            <v>25</v>
          </cell>
          <cell r="AU108">
            <v>0</v>
          </cell>
          <cell r="AV108">
            <v>0</v>
          </cell>
          <cell r="AW108">
            <v>0</v>
          </cell>
          <cell r="AX108" t="str">
            <v>Tiến sĩ</v>
          </cell>
          <cell r="AY108">
            <v>0</v>
          </cell>
          <cell r="AZ108">
            <v>0</v>
          </cell>
          <cell r="BA108" t="str">
            <v>XD</v>
          </cell>
          <cell r="BB108" t="str">
            <v>XD cầu đường</v>
          </cell>
          <cell r="BC108" t="str">
            <v>XD cầu đường</v>
          </cell>
          <cell r="BD108">
            <v>0</v>
          </cell>
          <cell r="BE108">
            <v>0</v>
          </cell>
          <cell r="BF108" t="str">
            <v>B2</v>
          </cell>
          <cell r="BG108">
            <v>0</v>
          </cell>
          <cell r="BH108" t="str">
            <v>x</v>
          </cell>
          <cell r="BI108">
            <v>2019</v>
          </cell>
          <cell r="BJ108">
            <v>0</v>
          </cell>
          <cell r="BK108">
            <v>0</v>
          </cell>
          <cell r="BL108" t="str">
            <v>Cao cấp</v>
          </cell>
          <cell r="BM108">
            <v>0</v>
          </cell>
          <cell r="BN108">
            <v>0</v>
          </cell>
          <cell r="BO108">
            <v>0</v>
          </cell>
          <cell r="BP108">
            <v>0</v>
          </cell>
          <cell r="BQ108">
            <v>0</v>
          </cell>
          <cell r="BR108">
            <v>22.083333333333332</v>
          </cell>
          <cell r="BS108" t="str">
            <v>BĐ đã phát</v>
          </cell>
          <cell r="BT108">
            <v>0</v>
          </cell>
          <cell r="BU108">
            <v>0</v>
          </cell>
          <cell r="BV108">
            <v>6</v>
          </cell>
          <cell r="BW108">
            <v>6</v>
          </cell>
          <cell r="BX108">
            <v>6</v>
          </cell>
          <cell r="BY108">
            <v>6</v>
          </cell>
          <cell r="BZ108">
            <v>6</v>
          </cell>
          <cell r="CA108">
            <v>6</v>
          </cell>
          <cell r="CB108">
            <v>6</v>
          </cell>
          <cell r="CC108">
            <v>6</v>
          </cell>
          <cell r="CD108">
            <v>6</v>
          </cell>
          <cell r="CE108">
            <v>6</v>
          </cell>
          <cell r="CF108">
            <v>6</v>
          </cell>
          <cell r="CG108">
            <v>6</v>
          </cell>
          <cell r="CH108">
            <v>6</v>
          </cell>
          <cell r="CI108">
            <v>6</v>
          </cell>
          <cell r="CJ108">
            <v>6</v>
          </cell>
          <cell r="CK108">
            <v>6</v>
          </cell>
          <cell r="CL108">
            <v>0</v>
          </cell>
        </row>
        <row r="109">
          <cell r="F109">
            <v>2327</v>
          </cell>
          <cell r="G109" t="str">
            <v>51010000545517</v>
          </cell>
          <cell r="H109" t="str">
            <v>Khoa Xây dựng</v>
          </cell>
          <cell r="I109" t="str">
            <v>Cầu đường</v>
          </cell>
          <cell r="J109" t="str">
            <v>Nam</v>
          </cell>
          <cell r="K109">
            <v>1989</v>
          </cell>
          <cell r="L109">
            <v>32591</v>
          </cell>
          <cell r="M109">
            <v>33</v>
          </cell>
          <cell r="N109" t="str">
            <v>Kinh</v>
          </cell>
          <cell r="O109">
            <v>0</v>
          </cell>
          <cell r="P109">
            <v>186601837</v>
          </cell>
          <cell r="Q109">
            <v>0</v>
          </cell>
          <cell r="R109">
            <v>0</v>
          </cell>
          <cell r="S109">
            <v>0</v>
          </cell>
          <cell r="T109">
            <v>0</v>
          </cell>
          <cell r="U109">
            <v>0</v>
          </cell>
          <cell r="V109">
            <v>0</v>
          </cell>
          <cell r="W109">
            <v>918846562</v>
          </cell>
          <cell r="X109">
            <v>0</v>
          </cell>
          <cell r="Y109">
            <v>41822</v>
          </cell>
          <cell r="Z109">
            <v>43824</v>
          </cell>
          <cell r="AA109" t="str">
            <v>Trường Đại học Vinh</v>
          </cell>
          <cell r="AB109">
            <v>0</v>
          </cell>
          <cell r="AC109" t="str">
            <v>BC</v>
          </cell>
          <cell r="AD109">
            <v>0</v>
          </cell>
          <cell r="AE109">
            <v>0</v>
          </cell>
          <cell r="AF109" t="str">
            <v>V.07.01.03</v>
          </cell>
          <cell r="AG109" t="str">
            <v>Giảng viên (hạng III)</v>
          </cell>
          <cell r="AH109">
            <v>0</v>
          </cell>
          <cell r="AI109">
            <v>0</v>
          </cell>
          <cell r="AJ109">
            <v>0</v>
          </cell>
          <cell r="AK109">
            <v>4</v>
          </cell>
          <cell r="AL109">
            <v>0</v>
          </cell>
          <cell r="AM109">
            <v>2.67</v>
          </cell>
          <cell r="AN109">
            <v>2</v>
          </cell>
          <cell r="AO109">
            <v>0</v>
          </cell>
          <cell r="AP109">
            <v>0</v>
          </cell>
          <cell r="AQ109">
            <v>5</v>
          </cell>
          <cell r="AR109">
            <v>0.13350000000000001</v>
          </cell>
          <cell r="AS109">
            <v>2.8035000000000001</v>
          </cell>
          <cell r="AT109">
            <v>25</v>
          </cell>
          <cell r="AU109">
            <v>0</v>
          </cell>
          <cell r="AV109">
            <v>0</v>
          </cell>
          <cell r="AW109">
            <v>0</v>
          </cell>
          <cell r="AX109" t="str">
            <v>Thạc sĩ</v>
          </cell>
          <cell r="AY109">
            <v>0</v>
          </cell>
          <cell r="AZ109">
            <v>0</v>
          </cell>
          <cell r="BA109" t="str">
            <v>XD cầu đường</v>
          </cell>
          <cell r="BB109" t="str">
            <v>Kỹ thuật XD công trình nông thôn</v>
          </cell>
          <cell r="BC109" t="str">
            <v xml:space="preserve"> </v>
          </cell>
          <cell r="BD109">
            <v>0</v>
          </cell>
          <cell r="BE109">
            <v>0</v>
          </cell>
          <cell r="BF109">
            <v>0</v>
          </cell>
          <cell r="BG109">
            <v>0</v>
          </cell>
          <cell r="BH109" t="str">
            <v>x</v>
          </cell>
          <cell r="BI109">
            <v>0</v>
          </cell>
          <cell r="BJ109">
            <v>0</v>
          </cell>
          <cell r="BK109">
            <v>0</v>
          </cell>
          <cell r="BL109">
            <v>0</v>
          </cell>
          <cell r="BM109">
            <v>0</v>
          </cell>
          <cell r="BN109">
            <v>0</v>
          </cell>
          <cell r="BO109">
            <v>0</v>
          </cell>
          <cell r="BP109">
            <v>0</v>
          </cell>
          <cell r="BQ109">
            <v>0</v>
          </cell>
          <cell r="BR109">
            <v>26.583333333333332</v>
          </cell>
          <cell r="BS109" t="str">
            <v>BĐ đã phát</v>
          </cell>
          <cell r="BT109">
            <v>0</v>
          </cell>
          <cell r="BU109">
            <v>0</v>
          </cell>
          <cell r="BV109">
            <v>4</v>
          </cell>
          <cell r="BW109">
            <v>4</v>
          </cell>
          <cell r="BX109">
            <v>4</v>
          </cell>
          <cell r="BY109">
            <v>4</v>
          </cell>
          <cell r="BZ109">
            <v>4</v>
          </cell>
          <cell r="CA109">
            <v>4</v>
          </cell>
          <cell r="CB109">
            <v>4</v>
          </cell>
          <cell r="CC109">
            <v>4</v>
          </cell>
          <cell r="CD109">
            <v>4</v>
          </cell>
          <cell r="CE109">
            <v>4</v>
          </cell>
          <cell r="CF109">
            <v>4</v>
          </cell>
          <cell r="CG109">
            <v>4</v>
          </cell>
          <cell r="CH109">
            <v>4</v>
          </cell>
          <cell r="CI109">
            <v>4</v>
          </cell>
          <cell r="CJ109">
            <v>4</v>
          </cell>
          <cell r="CK109">
            <v>4</v>
          </cell>
          <cell r="CL109">
            <v>0</v>
          </cell>
        </row>
        <row r="110">
          <cell r="F110">
            <v>2366</v>
          </cell>
          <cell r="G110" t="str">
            <v>51010000156672</v>
          </cell>
          <cell r="H110" t="str">
            <v>Khoa Xây dựng</v>
          </cell>
          <cell r="I110" t="str">
            <v>Cơ sở xây dựng</v>
          </cell>
          <cell r="J110" t="str">
            <v>Nữ</v>
          </cell>
          <cell r="K110">
            <v>1990</v>
          </cell>
          <cell r="L110">
            <v>32914</v>
          </cell>
          <cell r="M110">
            <v>32</v>
          </cell>
          <cell r="N110" t="str">
            <v>Kinh</v>
          </cell>
          <cell r="O110">
            <v>0</v>
          </cell>
          <cell r="P110">
            <v>186944433</v>
          </cell>
          <cell r="Q110">
            <v>0</v>
          </cell>
          <cell r="R110">
            <v>0</v>
          </cell>
          <cell r="S110">
            <v>0</v>
          </cell>
          <cell r="T110" t="str">
            <v>Diễn Hùng, Diễn Châu, nghệ An</v>
          </cell>
          <cell r="U110" t="str">
            <v>Thành phố Vinh, Tỉnh Nghệ An</v>
          </cell>
          <cell r="V110" t="str">
            <v>Thành phố Vinh, Tỉnh Nghệ An</v>
          </cell>
          <cell r="W110">
            <v>0</v>
          </cell>
          <cell r="X110">
            <v>0</v>
          </cell>
          <cell r="Y110">
            <v>42142</v>
          </cell>
          <cell r="Z110">
            <v>0</v>
          </cell>
          <cell r="AA110">
            <v>0</v>
          </cell>
          <cell r="AB110">
            <v>0</v>
          </cell>
          <cell r="AC110" t="str">
            <v>HĐDH</v>
          </cell>
          <cell r="AD110">
            <v>0</v>
          </cell>
          <cell r="AE110">
            <v>0</v>
          </cell>
          <cell r="AF110" t="str">
            <v>V.07.01.03</v>
          </cell>
          <cell r="AG110" t="str">
            <v>Giảng viên (hạng III)</v>
          </cell>
          <cell r="AH110">
            <v>0</v>
          </cell>
          <cell r="AI110">
            <v>0</v>
          </cell>
          <cell r="AJ110">
            <v>0</v>
          </cell>
          <cell r="AK110">
            <v>4</v>
          </cell>
          <cell r="AL110">
            <v>0</v>
          </cell>
          <cell r="AM110">
            <v>2.67</v>
          </cell>
          <cell r="AN110">
            <v>2</v>
          </cell>
          <cell r="AO110">
            <v>0</v>
          </cell>
          <cell r="AP110">
            <v>0</v>
          </cell>
          <cell r="AQ110">
            <v>0</v>
          </cell>
          <cell r="AR110">
            <v>0</v>
          </cell>
          <cell r="AS110">
            <v>2.67</v>
          </cell>
          <cell r="AT110">
            <v>25</v>
          </cell>
          <cell r="AU110">
            <v>0</v>
          </cell>
          <cell r="AV110">
            <v>0</v>
          </cell>
          <cell r="AW110">
            <v>0</v>
          </cell>
          <cell r="AX110" t="str">
            <v>Đại học</v>
          </cell>
          <cell r="AY110">
            <v>0</v>
          </cell>
          <cell r="AZ110">
            <v>0</v>
          </cell>
          <cell r="BA110" t="str">
            <v>Kiến trúc</v>
          </cell>
          <cell r="BB110">
            <v>0</v>
          </cell>
          <cell r="BC110" t="str">
            <v xml:space="preserve"> </v>
          </cell>
          <cell r="BD110">
            <v>0</v>
          </cell>
          <cell r="BE110">
            <v>0</v>
          </cell>
          <cell r="BF110" t="str">
            <v>B1</v>
          </cell>
          <cell r="BG110">
            <v>0</v>
          </cell>
          <cell r="BH110">
            <v>0</v>
          </cell>
          <cell r="BI110">
            <v>0</v>
          </cell>
          <cell r="BJ110">
            <v>0</v>
          </cell>
          <cell r="BK110">
            <v>0</v>
          </cell>
          <cell r="BL110">
            <v>0</v>
          </cell>
          <cell r="BM110">
            <v>0</v>
          </cell>
          <cell r="BN110">
            <v>0</v>
          </cell>
          <cell r="BO110">
            <v>0</v>
          </cell>
          <cell r="BP110">
            <v>0</v>
          </cell>
          <cell r="BQ110">
            <v>0</v>
          </cell>
          <cell r="BR110">
            <v>22.416666666666668</v>
          </cell>
          <cell r="BS110" t="str">
            <v>BĐ đã phát</v>
          </cell>
          <cell r="BT110">
            <v>0</v>
          </cell>
          <cell r="BU110">
            <v>0</v>
          </cell>
          <cell r="BV110">
            <v>4</v>
          </cell>
          <cell r="BW110">
            <v>4</v>
          </cell>
          <cell r="BX110">
            <v>4</v>
          </cell>
          <cell r="BY110">
            <v>4</v>
          </cell>
          <cell r="BZ110">
            <v>4</v>
          </cell>
          <cell r="CA110">
            <v>4</v>
          </cell>
          <cell r="CB110">
            <v>4</v>
          </cell>
          <cell r="CC110">
            <v>4</v>
          </cell>
          <cell r="CD110">
            <v>4</v>
          </cell>
          <cell r="CE110">
            <v>4</v>
          </cell>
          <cell r="CF110">
            <v>4</v>
          </cell>
          <cell r="CG110">
            <v>4</v>
          </cell>
          <cell r="CH110">
            <v>4</v>
          </cell>
          <cell r="CI110">
            <v>4</v>
          </cell>
          <cell r="CJ110">
            <v>4</v>
          </cell>
          <cell r="CK110">
            <v>4</v>
          </cell>
          <cell r="CL110">
            <v>0</v>
          </cell>
        </row>
        <row r="111">
          <cell r="F111">
            <v>1436</v>
          </cell>
          <cell r="G111" t="str">
            <v>51010000190926</v>
          </cell>
          <cell r="H111" t="str">
            <v>Khoa Xây dựng</v>
          </cell>
          <cell r="I111" t="str">
            <v>Cơ sở xây dựng</v>
          </cell>
          <cell r="J111" t="str">
            <v>Nữ</v>
          </cell>
          <cell r="K111">
            <v>1977</v>
          </cell>
          <cell r="L111">
            <v>28200</v>
          </cell>
          <cell r="M111">
            <v>45</v>
          </cell>
          <cell r="N111" t="str">
            <v>Kinh</v>
          </cell>
          <cell r="O111">
            <v>0</v>
          </cell>
          <cell r="P111">
            <v>182111631</v>
          </cell>
          <cell r="Q111">
            <v>0</v>
          </cell>
          <cell r="R111">
            <v>0</v>
          </cell>
          <cell r="S111" t="str">
            <v>Sơn Thuỷ, Hương Sơn, Hà Tĩnh</v>
          </cell>
          <cell r="T111" t="str">
            <v>Sơn Thuỷ, Hương Sơn, Hà Tĩnh</v>
          </cell>
          <cell r="U111" t="str">
            <v>Xóm 14, Nghi Kim, Thành phố Vinh, Tỉnh Nghệ An</v>
          </cell>
          <cell r="V111" t="str">
            <v>Xóm 14, Nghi Kim, Thành phố Vinh, Tỉnh Nghệ An</v>
          </cell>
          <cell r="W111">
            <v>972811855</v>
          </cell>
          <cell r="X111">
            <v>0</v>
          </cell>
          <cell r="Y111">
            <v>37408</v>
          </cell>
          <cell r="Z111">
            <v>39448</v>
          </cell>
          <cell r="AA111" t="str">
            <v>Trường Đại học Vinh</v>
          </cell>
          <cell r="AB111">
            <v>0</v>
          </cell>
          <cell r="AC111" t="str">
            <v>BC</v>
          </cell>
          <cell r="AD111">
            <v>0</v>
          </cell>
          <cell r="AE111">
            <v>0</v>
          </cell>
          <cell r="AF111" t="str">
            <v>01.003</v>
          </cell>
          <cell r="AG111" t="str">
            <v>Chuyên viên</v>
          </cell>
          <cell r="AH111">
            <v>0</v>
          </cell>
          <cell r="AI111">
            <v>0</v>
          </cell>
          <cell r="AJ111" t="str">
            <v>TLQLSV</v>
          </cell>
          <cell r="AK111">
            <v>4</v>
          </cell>
          <cell r="AL111">
            <v>0</v>
          </cell>
          <cell r="AM111">
            <v>4.32</v>
          </cell>
          <cell r="AN111">
            <v>7</v>
          </cell>
          <cell r="AO111">
            <v>0</v>
          </cell>
          <cell r="AP111">
            <v>0</v>
          </cell>
          <cell r="AQ111">
            <v>0</v>
          </cell>
          <cell r="AR111">
            <v>0</v>
          </cell>
          <cell r="AS111">
            <v>4.32</v>
          </cell>
          <cell r="AT111">
            <v>20</v>
          </cell>
          <cell r="AU111">
            <v>0</v>
          </cell>
          <cell r="AV111">
            <v>0</v>
          </cell>
          <cell r="AW111">
            <v>0</v>
          </cell>
          <cell r="AX111" t="str">
            <v>Đại học</v>
          </cell>
          <cell r="AY111">
            <v>0</v>
          </cell>
          <cell r="AZ111">
            <v>0</v>
          </cell>
          <cell r="BA111" t="str">
            <v>Luật</v>
          </cell>
          <cell r="BB111">
            <v>0</v>
          </cell>
          <cell r="BC111" t="str">
            <v xml:space="preserve"> </v>
          </cell>
          <cell r="BD111">
            <v>0</v>
          </cell>
          <cell r="BE111">
            <v>0</v>
          </cell>
          <cell r="BF111" t="str">
            <v>B1</v>
          </cell>
          <cell r="BG111">
            <v>0</v>
          </cell>
          <cell r="BH111" t="str">
            <v>x</v>
          </cell>
          <cell r="BI111">
            <v>0</v>
          </cell>
          <cell r="BJ111">
            <v>0</v>
          </cell>
          <cell r="BK111">
            <v>0</v>
          </cell>
          <cell r="BL111">
            <v>0</v>
          </cell>
          <cell r="BM111">
            <v>0</v>
          </cell>
          <cell r="BN111">
            <v>0</v>
          </cell>
          <cell r="BO111">
            <v>0</v>
          </cell>
          <cell r="BP111">
            <v>0</v>
          </cell>
          <cell r="BQ111">
            <v>0</v>
          </cell>
          <cell r="BR111">
            <v>9.5833333333333339</v>
          </cell>
          <cell r="BS111" t="str">
            <v>BĐ đã phát</v>
          </cell>
          <cell r="BT111">
            <v>0</v>
          </cell>
          <cell r="BU111">
            <v>0</v>
          </cell>
          <cell r="BV111">
            <v>4</v>
          </cell>
          <cell r="BW111">
            <v>4</v>
          </cell>
          <cell r="BX111">
            <v>4</v>
          </cell>
          <cell r="BY111">
            <v>4</v>
          </cell>
          <cell r="BZ111">
            <v>4</v>
          </cell>
          <cell r="CA111">
            <v>4</v>
          </cell>
          <cell r="CB111">
            <v>4</v>
          </cell>
          <cell r="CC111">
            <v>4</v>
          </cell>
          <cell r="CD111">
            <v>4</v>
          </cell>
          <cell r="CE111">
            <v>4</v>
          </cell>
          <cell r="CF111">
            <v>4</v>
          </cell>
          <cell r="CG111">
            <v>4</v>
          </cell>
          <cell r="CH111">
            <v>4</v>
          </cell>
          <cell r="CI111">
            <v>4</v>
          </cell>
          <cell r="CJ111">
            <v>4</v>
          </cell>
          <cell r="CK111">
            <v>4</v>
          </cell>
          <cell r="CL111">
            <v>0</v>
          </cell>
        </row>
        <row r="112">
          <cell r="F112">
            <v>2453</v>
          </cell>
          <cell r="G112" t="str">
            <v>51010000121412</v>
          </cell>
          <cell r="H112" t="str">
            <v>Khoa Xây dựng</v>
          </cell>
          <cell r="I112" t="str">
            <v>Cơ sở xây dựng</v>
          </cell>
          <cell r="J112" t="str">
            <v>Nữ</v>
          </cell>
          <cell r="K112">
            <v>1989</v>
          </cell>
          <cell r="L112">
            <v>32674</v>
          </cell>
          <cell r="M112">
            <v>33</v>
          </cell>
          <cell r="N112" t="str">
            <v>Kinh</v>
          </cell>
          <cell r="O112">
            <v>0</v>
          </cell>
          <cell r="P112" t="str">
            <v>186651596</v>
          </cell>
          <cell r="Q112" t="str">
            <v>23/09/2015</v>
          </cell>
          <cell r="R112" t="str">
            <v>Tỉnh Nghệ An</v>
          </cell>
          <cell r="S112" t="str">
            <v>Xã Nghi Thái, Huyện Nghi Lộc, Tỉnh Nghệ An</v>
          </cell>
          <cell r="T112" t="str">
            <v>Tỉnh Nghệ An, Huyện Nghi Lộc, Xã Nghi Thái</v>
          </cell>
          <cell r="U112" t="str">
            <v>534, Xã Nghi Thái, Huyện Nghi Lộc, Tỉnh Nghệ An</v>
          </cell>
          <cell r="V112" t="str">
            <v>534, Xã Nghi Thái, Huyện Nghi Lộc, Tỉnh Nghệ An</v>
          </cell>
          <cell r="W112">
            <v>0</v>
          </cell>
          <cell r="X112">
            <v>0</v>
          </cell>
          <cell r="Y112">
            <v>42318</v>
          </cell>
          <cell r="Z112">
            <v>43966</v>
          </cell>
          <cell r="AA112" t="str">
            <v>Trường Đại học Vinh</v>
          </cell>
          <cell r="AB112">
            <v>0</v>
          </cell>
          <cell r="AC112" t="str">
            <v>BC</v>
          </cell>
          <cell r="AD112">
            <v>0</v>
          </cell>
          <cell r="AE112">
            <v>0</v>
          </cell>
          <cell r="AF112" t="str">
            <v>V.07.01.03</v>
          </cell>
          <cell r="AG112" t="str">
            <v>Giảng viên (hạng III)</v>
          </cell>
          <cell r="AH112">
            <v>0</v>
          </cell>
          <cell r="AI112">
            <v>0</v>
          </cell>
          <cell r="AJ112" t="str">
            <v>TLĐT</v>
          </cell>
          <cell r="AK112">
            <v>4</v>
          </cell>
          <cell r="AL112">
            <v>0</v>
          </cell>
          <cell r="AM112">
            <v>3</v>
          </cell>
          <cell r="AN112">
            <v>3</v>
          </cell>
          <cell r="AO112">
            <v>0</v>
          </cell>
          <cell r="AP112">
            <v>0</v>
          </cell>
          <cell r="AQ112">
            <v>0</v>
          </cell>
          <cell r="AR112">
            <v>0</v>
          </cell>
          <cell r="AS112">
            <v>3</v>
          </cell>
          <cell r="AT112">
            <v>25</v>
          </cell>
          <cell r="AU112">
            <v>0</v>
          </cell>
          <cell r="AV112">
            <v>0</v>
          </cell>
          <cell r="AW112">
            <v>0</v>
          </cell>
          <cell r="AX112" t="str">
            <v>Thạc sĩ</v>
          </cell>
          <cell r="AY112">
            <v>0</v>
          </cell>
          <cell r="AZ112">
            <v>0</v>
          </cell>
          <cell r="BA112" t="str">
            <v>Quy hoạch đô thị</v>
          </cell>
          <cell r="BB112" t="str">
            <v>Quy hoạch vùng &amp; đô thị</v>
          </cell>
          <cell r="BC112" t="str">
            <v xml:space="preserve"> </v>
          </cell>
          <cell r="BD112">
            <v>0</v>
          </cell>
          <cell r="BE112">
            <v>0</v>
          </cell>
          <cell r="BF112" t="str">
            <v>B2</v>
          </cell>
          <cell r="BG112">
            <v>0</v>
          </cell>
          <cell r="BH112" t="str">
            <v>x</v>
          </cell>
          <cell r="BI112">
            <v>0</v>
          </cell>
          <cell r="BJ112">
            <v>0</v>
          </cell>
          <cell r="BK112">
            <v>0</v>
          </cell>
          <cell r="BL112">
            <v>0</v>
          </cell>
          <cell r="BM112">
            <v>0</v>
          </cell>
          <cell r="BN112">
            <v>0</v>
          </cell>
          <cell r="BO112">
            <v>0</v>
          </cell>
          <cell r="BP112">
            <v>0</v>
          </cell>
          <cell r="BQ112">
            <v>0</v>
          </cell>
          <cell r="BR112">
            <v>21.833333333333332</v>
          </cell>
          <cell r="BS112" t="str">
            <v>BĐ phát không thành công</v>
          </cell>
          <cell r="BT112">
            <v>0</v>
          </cell>
          <cell r="BU112">
            <v>0</v>
          </cell>
          <cell r="BV112">
            <v>4</v>
          </cell>
          <cell r="BW112">
            <v>4</v>
          </cell>
          <cell r="BX112">
            <v>4</v>
          </cell>
          <cell r="BY112">
            <v>4</v>
          </cell>
          <cell r="BZ112">
            <v>4</v>
          </cell>
          <cell r="CA112">
            <v>4</v>
          </cell>
          <cell r="CB112">
            <v>4</v>
          </cell>
          <cell r="CC112">
            <v>4</v>
          </cell>
          <cell r="CD112">
            <v>4</v>
          </cell>
          <cell r="CE112">
            <v>4</v>
          </cell>
          <cell r="CF112">
            <v>4</v>
          </cell>
          <cell r="CG112">
            <v>4</v>
          </cell>
          <cell r="CH112">
            <v>4</v>
          </cell>
          <cell r="CI112">
            <v>4</v>
          </cell>
          <cell r="CJ112">
            <v>4</v>
          </cell>
          <cell r="CK112">
            <v>4</v>
          </cell>
          <cell r="CL112">
            <v>0</v>
          </cell>
        </row>
        <row r="113">
          <cell r="F113">
            <v>2031</v>
          </cell>
          <cell r="G113" t="str">
            <v>51010000243635</v>
          </cell>
          <cell r="H113" t="str">
            <v>Khoa Xây dựng</v>
          </cell>
          <cell r="I113" t="str">
            <v>Cơ sở xây dựng</v>
          </cell>
          <cell r="J113" t="str">
            <v>Nam</v>
          </cell>
          <cell r="K113">
            <v>1981</v>
          </cell>
          <cell r="L113">
            <v>29921</v>
          </cell>
          <cell r="M113">
            <v>41</v>
          </cell>
          <cell r="N113" t="str">
            <v>Kinh</v>
          </cell>
          <cell r="O113">
            <v>0</v>
          </cell>
          <cell r="P113">
            <v>0</v>
          </cell>
          <cell r="Q113">
            <v>0</v>
          </cell>
          <cell r="R113">
            <v>0</v>
          </cell>
          <cell r="S113">
            <v>0</v>
          </cell>
          <cell r="T113">
            <v>0</v>
          </cell>
          <cell r="U113" t="str">
            <v>Thành phố Vinh, Tỉnh Nghệ An</v>
          </cell>
          <cell r="V113" t="str">
            <v>Thành phố Vinh, Tỉnh Nghệ An</v>
          </cell>
          <cell r="W113">
            <v>0</v>
          </cell>
          <cell r="X113">
            <v>0</v>
          </cell>
          <cell r="Y113">
            <v>41183</v>
          </cell>
          <cell r="Z113" t="str">
            <v xml:space="preserve">  -   -</v>
          </cell>
          <cell r="AA113">
            <v>0</v>
          </cell>
          <cell r="AB113">
            <v>0</v>
          </cell>
          <cell r="AC113" t="str">
            <v>BC</v>
          </cell>
          <cell r="AD113">
            <v>0</v>
          </cell>
          <cell r="AE113">
            <v>0</v>
          </cell>
          <cell r="AF113" t="str">
            <v>V.07.01.03</v>
          </cell>
          <cell r="AG113" t="str">
            <v>Giảng viên (hạng III)</v>
          </cell>
          <cell r="AH113">
            <v>0</v>
          </cell>
          <cell r="AI113">
            <v>0</v>
          </cell>
          <cell r="AJ113">
            <v>0</v>
          </cell>
          <cell r="AK113">
            <v>4</v>
          </cell>
          <cell r="AL113">
            <v>0</v>
          </cell>
          <cell r="AM113">
            <v>3.66</v>
          </cell>
          <cell r="AN113">
            <v>5</v>
          </cell>
          <cell r="AO113">
            <v>0</v>
          </cell>
          <cell r="AP113">
            <v>0</v>
          </cell>
          <cell r="AQ113">
            <v>7</v>
          </cell>
          <cell r="AR113">
            <v>0.25619999999999998</v>
          </cell>
          <cell r="AS113">
            <v>3.9161999999999999</v>
          </cell>
          <cell r="AT113">
            <v>25</v>
          </cell>
          <cell r="AU113">
            <v>0</v>
          </cell>
          <cell r="AV113">
            <v>0</v>
          </cell>
          <cell r="AW113">
            <v>0</v>
          </cell>
          <cell r="AX113" t="str">
            <v>Tiến sĩ</v>
          </cell>
          <cell r="AY113">
            <v>0</v>
          </cell>
          <cell r="AZ113">
            <v>0</v>
          </cell>
          <cell r="BA113" t="str">
            <v>XD</v>
          </cell>
          <cell r="BB113" t="str">
            <v>Cơ sở hạ tầng giao thông</v>
          </cell>
          <cell r="BC113" t="str">
            <v>Cơ sở hạ tầng giao thông</v>
          </cell>
          <cell r="BD113">
            <v>0</v>
          </cell>
          <cell r="BE113">
            <v>0</v>
          </cell>
          <cell r="BF113">
            <v>0</v>
          </cell>
          <cell r="BG113">
            <v>0</v>
          </cell>
          <cell r="BH113" t="str">
            <v>x</v>
          </cell>
          <cell r="BI113">
            <v>0</v>
          </cell>
          <cell r="BJ113">
            <v>0</v>
          </cell>
          <cell r="BK113">
            <v>0</v>
          </cell>
          <cell r="BL113">
            <v>0</v>
          </cell>
          <cell r="BM113">
            <v>0</v>
          </cell>
          <cell r="BN113">
            <v>0</v>
          </cell>
          <cell r="BO113">
            <v>0</v>
          </cell>
          <cell r="BP113">
            <v>0</v>
          </cell>
          <cell r="BQ113">
            <v>0</v>
          </cell>
          <cell r="BR113">
            <v>19.25</v>
          </cell>
          <cell r="BS113" t="str">
            <v>BĐ phát không thành công</v>
          </cell>
          <cell r="BT113">
            <v>0</v>
          </cell>
          <cell r="BU113">
            <v>0</v>
          </cell>
          <cell r="BV113">
            <v>4</v>
          </cell>
          <cell r="BW113">
            <v>4</v>
          </cell>
          <cell r="BX113">
            <v>4</v>
          </cell>
          <cell r="BY113">
            <v>4</v>
          </cell>
          <cell r="BZ113">
            <v>4</v>
          </cell>
          <cell r="CA113">
            <v>4</v>
          </cell>
          <cell r="CB113">
            <v>4</v>
          </cell>
          <cell r="CC113">
            <v>4</v>
          </cell>
          <cell r="CD113">
            <v>4</v>
          </cell>
          <cell r="CE113">
            <v>4</v>
          </cell>
          <cell r="CF113">
            <v>4</v>
          </cell>
          <cell r="CG113">
            <v>4</v>
          </cell>
          <cell r="CH113">
            <v>4</v>
          </cell>
          <cell r="CI113">
            <v>4</v>
          </cell>
          <cell r="CJ113">
            <v>4</v>
          </cell>
          <cell r="CK113">
            <v>4</v>
          </cell>
          <cell r="CL113">
            <v>0</v>
          </cell>
        </row>
        <row r="114">
          <cell r="F114">
            <v>1580</v>
          </cell>
          <cell r="G114" t="str">
            <v>51010000190388</v>
          </cell>
          <cell r="H114" t="str">
            <v>Khoa Xây dựng</v>
          </cell>
          <cell r="I114" t="str">
            <v>Cơ sở xây dựng</v>
          </cell>
          <cell r="J114" t="str">
            <v>Nam</v>
          </cell>
          <cell r="K114">
            <v>1983</v>
          </cell>
          <cell r="L114">
            <v>30653</v>
          </cell>
          <cell r="M114">
            <v>39</v>
          </cell>
          <cell r="N114" t="str">
            <v>Kinh</v>
          </cell>
          <cell r="O114">
            <v>0</v>
          </cell>
          <cell r="P114">
            <v>182532903</v>
          </cell>
          <cell r="Q114">
            <v>0</v>
          </cell>
          <cell r="R114">
            <v>0</v>
          </cell>
          <cell r="S114">
            <v>0</v>
          </cell>
          <cell r="T114">
            <v>0</v>
          </cell>
          <cell r="U114" t="str">
            <v>Thành phố Vinh, Tỉnh Nghệ An</v>
          </cell>
          <cell r="V114" t="str">
            <v>Thành phố Vinh, Tỉnh Nghệ An</v>
          </cell>
          <cell r="W114">
            <v>942083737</v>
          </cell>
          <cell r="X114">
            <v>0</v>
          </cell>
          <cell r="Y114">
            <v>39508</v>
          </cell>
          <cell r="Z114">
            <v>39995</v>
          </cell>
          <cell r="AA114" t="str">
            <v>Trường Đại học Vinh</v>
          </cell>
          <cell r="AB114">
            <v>0</v>
          </cell>
          <cell r="AC114" t="str">
            <v>BC</v>
          </cell>
          <cell r="AD114">
            <v>0</v>
          </cell>
          <cell r="AE114">
            <v>0</v>
          </cell>
          <cell r="AF114" t="str">
            <v>V.07.01.03</v>
          </cell>
          <cell r="AG114" t="str">
            <v>Giảng viên (hạng III)</v>
          </cell>
          <cell r="AH114">
            <v>0</v>
          </cell>
          <cell r="AI114">
            <v>0</v>
          </cell>
          <cell r="AJ114">
            <v>0</v>
          </cell>
          <cell r="AK114">
            <v>4</v>
          </cell>
          <cell r="AL114">
            <v>0</v>
          </cell>
          <cell r="AM114">
            <v>3.66</v>
          </cell>
          <cell r="AN114">
            <v>5</v>
          </cell>
          <cell r="AO114">
            <v>0</v>
          </cell>
          <cell r="AP114">
            <v>0</v>
          </cell>
          <cell r="AQ114">
            <v>11</v>
          </cell>
          <cell r="AR114">
            <v>0.40260000000000007</v>
          </cell>
          <cell r="AS114">
            <v>4.0625999999999998</v>
          </cell>
          <cell r="AT114">
            <v>25</v>
          </cell>
          <cell r="AU114">
            <v>0</v>
          </cell>
          <cell r="AV114">
            <v>0</v>
          </cell>
          <cell r="AW114">
            <v>0</v>
          </cell>
          <cell r="AX114" t="str">
            <v>Thạc sĩ</v>
          </cell>
          <cell r="AY114">
            <v>0</v>
          </cell>
          <cell r="AZ114">
            <v>0</v>
          </cell>
          <cell r="BA114" t="str">
            <v>XD</v>
          </cell>
          <cell r="BB114" t="str">
            <v>Kỹ thuật XD &amp;CN</v>
          </cell>
          <cell r="BC114" t="str">
            <v xml:space="preserve"> </v>
          </cell>
          <cell r="BD114">
            <v>0</v>
          </cell>
          <cell r="BE114">
            <v>0</v>
          </cell>
          <cell r="BF114">
            <v>0</v>
          </cell>
          <cell r="BG114">
            <v>0</v>
          </cell>
          <cell r="BH114" t="str">
            <v>x</v>
          </cell>
          <cell r="BI114">
            <v>0</v>
          </cell>
          <cell r="BJ114">
            <v>0</v>
          </cell>
          <cell r="BK114">
            <v>0</v>
          </cell>
          <cell r="BL114">
            <v>0</v>
          </cell>
          <cell r="BM114">
            <v>0</v>
          </cell>
          <cell r="BN114">
            <v>0</v>
          </cell>
          <cell r="BO114">
            <v>0</v>
          </cell>
          <cell r="BP114">
            <v>0</v>
          </cell>
          <cell r="BQ114">
            <v>0</v>
          </cell>
          <cell r="BR114">
            <v>21.25</v>
          </cell>
          <cell r="BS114" t="str">
            <v>BĐ đã phát</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t="str">
            <v>Đi học NN</v>
          </cell>
        </row>
        <row r="115">
          <cell r="F115">
            <v>1587</v>
          </cell>
          <cell r="G115" t="str">
            <v>51010000191415</v>
          </cell>
          <cell r="H115" t="str">
            <v>Khoa Xây dựng</v>
          </cell>
          <cell r="I115" t="str">
            <v>Cơ sở xây dựng</v>
          </cell>
          <cell r="J115" t="str">
            <v>Nữ</v>
          </cell>
          <cell r="K115">
            <v>1978</v>
          </cell>
          <cell r="L115">
            <v>28673</v>
          </cell>
          <cell r="M115">
            <v>44</v>
          </cell>
          <cell r="N115" t="str">
            <v>Kinh</v>
          </cell>
          <cell r="O115">
            <v>0</v>
          </cell>
          <cell r="P115">
            <v>182178599</v>
          </cell>
          <cell r="Q115">
            <v>0</v>
          </cell>
          <cell r="R115">
            <v>0</v>
          </cell>
          <cell r="S115" t="str">
            <v>Thành phố Vinh, Nghệ An</v>
          </cell>
          <cell r="T115" t="str">
            <v>Xã Thanh Long, Huyện Thanh Chương, Nghệ An</v>
          </cell>
          <cell r="U115" t="str">
            <v>Xóm Mẫu Lâm, Hưng Lộc, Tp. Vinh, Nghệ An</v>
          </cell>
          <cell r="V115" t="str">
            <v>Xóm Mẫu Lâm, Hưng Lộc, Tp. Vinh, Nghệ An</v>
          </cell>
          <cell r="W115">
            <v>983540323</v>
          </cell>
          <cell r="X115">
            <v>0</v>
          </cell>
          <cell r="Y115">
            <v>37544</v>
          </cell>
          <cell r="Z115">
            <v>38063</v>
          </cell>
          <cell r="AA115" t="str">
            <v>Trường Đại học Vinh</v>
          </cell>
          <cell r="AB115">
            <v>0</v>
          </cell>
          <cell r="AC115" t="str">
            <v>BC</v>
          </cell>
          <cell r="AD115">
            <v>0</v>
          </cell>
          <cell r="AE115">
            <v>0</v>
          </cell>
          <cell r="AF115" t="str">
            <v>V.07.01.03</v>
          </cell>
          <cell r="AG115" t="str">
            <v>Giảng viên (hạng III)</v>
          </cell>
          <cell r="AH115">
            <v>0</v>
          </cell>
          <cell r="AI115">
            <v>0</v>
          </cell>
          <cell r="AJ115">
            <v>0</v>
          </cell>
          <cell r="AK115">
            <v>4</v>
          </cell>
          <cell r="AL115">
            <v>0</v>
          </cell>
          <cell r="AM115">
            <v>3.99</v>
          </cell>
          <cell r="AN115">
            <v>6</v>
          </cell>
          <cell r="AO115">
            <v>0</v>
          </cell>
          <cell r="AP115">
            <v>0</v>
          </cell>
          <cell r="AQ115">
            <v>17</v>
          </cell>
          <cell r="AR115">
            <v>0.67830000000000001</v>
          </cell>
          <cell r="AS115">
            <v>4.6683000000000003</v>
          </cell>
          <cell r="AT115">
            <v>25</v>
          </cell>
          <cell r="AU115">
            <v>0</v>
          </cell>
          <cell r="AV115">
            <v>0</v>
          </cell>
          <cell r="AW115">
            <v>0</v>
          </cell>
          <cell r="AX115" t="str">
            <v>Thạc sĩ</v>
          </cell>
          <cell r="AY115">
            <v>0</v>
          </cell>
          <cell r="AZ115">
            <v>0</v>
          </cell>
          <cell r="BA115" t="str">
            <v>Kiến trúc</v>
          </cell>
          <cell r="BB115" t="str">
            <v>Kiến trúc quy hoạch</v>
          </cell>
          <cell r="BC115" t="str">
            <v xml:space="preserve"> </v>
          </cell>
          <cell r="BD115">
            <v>0</v>
          </cell>
          <cell r="BE115">
            <v>0</v>
          </cell>
          <cell r="BF115" t="str">
            <v>B2</v>
          </cell>
          <cell r="BG115">
            <v>0</v>
          </cell>
          <cell r="BH115" t="str">
            <v>x</v>
          </cell>
          <cell r="BI115">
            <v>0</v>
          </cell>
          <cell r="BJ115">
            <v>0</v>
          </cell>
          <cell r="BK115">
            <v>0</v>
          </cell>
          <cell r="BL115">
            <v>0</v>
          </cell>
          <cell r="BM115">
            <v>38612</v>
          </cell>
          <cell r="BN115">
            <v>38977</v>
          </cell>
          <cell r="BO115">
            <v>0</v>
          </cell>
          <cell r="BP115">
            <v>0</v>
          </cell>
          <cell r="BQ115">
            <v>0</v>
          </cell>
          <cell r="BR115">
            <v>10.833333333333334</v>
          </cell>
          <cell r="BS115" t="str">
            <v>BĐ đã phát</v>
          </cell>
          <cell r="BT115">
            <v>0</v>
          </cell>
          <cell r="BU115">
            <v>0</v>
          </cell>
          <cell r="BV115">
            <v>4</v>
          </cell>
          <cell r="BW115">
            <v>4</v>
          </cell>
          <cell r="BX115">
            <v>4</v>
          </cell>
          <cell r="BY115">
            <v>4</v>
          </cell>
          <cell r="BZ115">
            <v>4</v>
          </cell>
          <cell r="CA115">
            <v>4</v>
          </cell>
          <cell r="CB115">
            <v>4</v>
          </cell>
          <cell r="CC115">
            <v>4</v>
          </cell>
          <cell r="CD115">
            <v>4</v>
          </cell>
          <cell r="CE115">
            <v>4</v>
          </cell>
          <cell r="CF115">
            <v>4</v>
          </cell>
          <cell r="CG115">
            <v>4</v>
          </cell>
          <cell r="CH115">
            <v>4</v>
          </cell>
          <cell r="CI115">
            <v>4</v>
          </cell>
          <cell r="CJ115">
            <v>4</v>
          </cell>
          <cell r="CK115">
            <v>4</v>
          </cell>
          <cell r="CL115">
            <v>0</v>
          </cell>
        </row>
        <row r="116">
          <cell r="F116">
            <v>2329</v>
          </cell>
          <cell r="G116" t="str">
            <v>51010000185603</v>
          </cell>
          <cell r="H116" t="str">
            <v>Khoa Xây dựng</v>
          </cell>
          <cell r="I116" t="str">
            <v>Cơ sở xây dựng</v>
          </cell>
          <cell r="J116" t="str">
            <v>Nam</v>
          </cell>
          <cell r="K116">
            <v>1982</v>
          </cell>
          <cell r="L116">
            <v>30210</v>
          </cell>
          <cell r="M116">
            <v>40</v>
          </cell>
          <cell r="N116" t="str">
            <v>Kinh</v>
          </cell>
          <cell r="O116">
            <v>0</v>
          </cell>
          <cell r="P116">
            <v>182310542</v>
          </cell>
          <cell r="Q116">
            <v>0</v>
          </cell>
          <cell r="R116">
            <v>0</v>
          </cell>
          <cell r="S116">
            <v>0</v>
          </cell>
          <cell r="T116">
            <v>0</v>
          </cell>
          <cell r="U116" t="str">
            <v>Thành phố Vinh, Tỉnh Nghệ An</v>
          </cell>
          <cell r="V116" t="str">
            <v>Thành phố Vinh, Tỉnh Nghệ An</v>
          </cell>
          <cell r="W116">
            <v>982761498</v>
          </cell>
          <cell r="X116">
            <v>0</v>
          </cell>
          <cell r="Y116">
            <v>0</v>
          </cell>
          <cell r="Z116">
            <v>0</v>
          </cell>
          <cell r="AA116">
            <v>0</v>
          </cell>
          <cell r="AB116">
            <v>0</v>
          </cell>
          <cell r="AC116" t="str">
            <v>BC</v>
          </cell>
          <cell r="AD116">
            <v>0</v>
          </cell>
          <cell r="AE116">
            <v>0</v>
          </cell>
          <cell r="AF116" t="str">
            <v>V.07.01.03</v>
          </cell>
          <cell r="AG116" t="str">
            <v>Giảng viên (hạng III)</v>
          </cell>
          <cell r="AH116">
            <v>0</v>
          </cell>
          <cell r="AI116">
            <v>0</v>
          </cell>
          <cell r="AJ116">
            <v>0</v>
          </cell>
          <cell r="AK116">
            <v>4</v>
          </cell>
          <cell r="AL116">
            <v>0</v>
          </cell>
          <cell r="AM116">
            <v>3.66</v>
          </cell>
          <cell r="AN116">
            <v>5</v>
          </cell>
          <cell r="AO116">
            <v>0</v>
          </cell>
          <cell r="AP116">
            <v>0</v>
          </cell>
          <cell r="AQ116">
            <v>12</v>
          </cell>
          <cell r="AR116">
            <v>0.43920000000000003</v>
          </cell>
          <cell r="AS116">
            <v>4.0991999999999997</v>
          </cell>
          <cell r="AT116">
            <v>25</v>
          </cell>
          <cell r="AU116">
            <v>0</v>
          </cell>
          <cell r="AV116">
            <v>0</v>
          </cell>
          <cell r="AW116">
            <v>0</v>
          </cell>
          <cell r="AX116" t="str">
            <v>Tiến sĩ</v>
          </cell>
          <cell r="AY116">
            <v>0</v>
          </cell>
          <cell r="AZ116">
            <v>0</v>
          </cell>
          <cell r="BA116" t="str">
            <v>XD</v>
          </cell>
          <cell r="BB116" t="str">
            <v>XD dân dụng&amp;CN</v>
          </cell>
          <cell r="BC116" t="str">
            <v>Cơ kỹ thuật</v>
          </cell>
          <cell r="BD116">
            <v>44253</v>
          </cell>
          <cell r="BE116">
            <v>0</v>
          </cell>
          <cell r="BF116" t="str">
            <v>TS nước ngoài</v>
          </cell>
          <cell r="BG116">
            <v>0</v>
          </cell>
          <cell r="BH116">
            <v>0</v>
          </cell>
          <cell r="BI116">
            <v>0</v>
          </cell>
          <cell r="BJ116">
            <v>0</v>
          </cell>
          <cell r="BK116">
            <v>0</v>
          </cell>
          <cell r="BL116">
            <v>0</v>
          </cell>
          <cell r="BM116">
            <v>0</v>
          </cell>
          <cell r="BN116">
            <v>0</v>
          </cell>
          <cell r="BO116">
            <v>0</v>
          </cell>
          <cell r="BP116">
            <v>0</v>
          </cell>
          <cell r="BQ116">
            <v>0</v>
          </cell>
          <cell r="BR116">
            <v>20.083333333333332</v>
          </cell>
          <cell r="BS116" t="str">
            <v>BĐ đã phát</v>
          </cell>
          <cell r="BT116">
            <v>0</v>
          </cell>
          <cell r="BU116">
            <v>0</v>
          </cell>
          <cell r="BV116">
            <v>4</v>
          </cell>
          <cell r="BW116">
            <v>4</v>
          </cell>
          <cell r="BX116">
            <v>4</v>
          </cell>
          <cell r="BY116">
            <v>4</v>
          </cell>
          <cell r="BZ116">
            <v>4</v>
          </cell>
          <cell r="CA116">
            <v>4</v>
          </cell>
          <cell r="CB116">
            <v>4</v>
          </cell>
          <cell r="CC116">
            <v>4</v>
          </cell>
          <cell r="CD116">
            <v>4</v>
          </cell>
          <cell r="CE116">
            <v>4</v>
          </cell>
          <cell r="CF116">
            <v>4</v>
          </cell>
          <cell r="CG116">
            <v>4</v>
          </cell>
          <cell r="CH116">
            <v>4</v>
          </cell>
          <cell r="CI116">
            <v>4</v>
          </cell>
          <cell r="CJ116">
            <v>4</v>
          </cell>
          <cell r="CK116">
            <v>4</v>
          </cell>
          <cell r="CL116">
            <v>0</v>
          </cell>
        </row>
        <row r="117">
          <cell r="F117">
            <v>2033</v>
          </cell>
          <cell r="G117" t="str">
            <v>51010000330908</v>
          </cell>
          <cell r="H117" t="str">
            <v>Khoa Xây dựng</v>
          </cell>
          <cell r="I117" t="str">
            <v>Cơ sở xây dựng</v>
          </cell>
          <cell r="J117" t="str">
            <v>Nam</v>
          </cell>
          <cell r="K117">
            <v>1988</v>
          </cell>
          <cell r="L117">
            <v>32210</v>
          </cell>
          <cell r="M117">
            <v>34</v>
          </cell>
          <cell r="N117" t="str">
            <v>Kinh</v>
          </cell>
          <cell r="O117">
            <v>0</v>
          </cell>
          <cell r="P117" t="str">
            <v>187843057</v>
          </cell>
          <cell r="Q117">
            <v>42801</v>
          </cell>
          <cell r="R117" t="str">
            <v>Tỉnh Nghệ An</v>
          </cell>
          <cell r="S117" t="str">
            <v>Trung Lộc, Can Lộc, Hà Tĩnh</v>
          </cell>
          <cell r="T117" t="str">
            <v>Trung Lộc, Can Lộc, Hà Tĩnh</v>
          </cell>
          <cell r="U117" t="str">
            <v>Số nhà 11, Ngõ 3C, Khối 3, Đường Phong Định Cảng, Khối 3, Phường Bến Thủy, TP Vinh, Nghệ An</v>
          </cell>
          <cell r="V117" t="str">
            <v>Số nhà 11, Ngõ 3C, Khối 3, Đường Phong Định Cảng, Khối 3, Phường Bến Thủy, TP Vinh, Nghệ An</v>
          </cell>
          <cell r="W117">
            <v>0</v>
          </cell>
          <cell r="X117">
            <v>0</v>
          </cell>
          <cell r="Y117">
            <v>41061</v>
          </cell>
          <cell r="Z117">
            <v>43283</v>
          </cell>
          <cell r="AA117" t="str">
            <v>Trường Đại học Vinh</v>
          </cell>
          <cell r="AB117">
            <v>0</v>
          </cell>
          <cell r="AC117" t="str">
            <v>BC</v>
          </cell>
          <cell r="AD117">
            <v>0</v>
          </cell>
          <cell r="AE117">
            <v>0</v>
          </cell>
          <cell r="AF117" t="str">
            <v>V.07.01.03</v>
          </cell>
          <cell r="AG117" t="str">
            <v>Giảng viên (hạng III)</v>
          </cell>
          <cell r="AH117">
            <v>0</v>
          </cell>
          <cell r="AI117">
            <v>0</v>
          </cell>
          <cell r="AJ117">
            <v>0</v>
          </cell>
          <cell r="AK117">
            <v>4</v>
          </cell>
          <cell r="AL117">
            <v>0</v>
          </cell>
          <cell r="AM117">
            <v>3</v>
          </cell>
          <cell r="AN117">
            <v>3</v>
          </cell>
          <cell r="AO117">
            <v>0</v>
          </cell>
          <cell r="AP117">
            <v>0</v>
          </cell>
          <cell r="AQ117">
            <v>0</v>
          </cell>
          <cell r="AR117">
            <v>0</v>
          </cell>
          <cell r="AS117">
            <v>3</v>
          </cell>
          <cell r="AT117">
            <v>0</v>
          </cell>
          <cell r="AU117">
            <v>0</v>
          </cell>
          <cell r="AV117">
            <v>0</v>
          </cell>
          <cell r="AW117">
            <v>0</v>
          </cell>
          <cell r="AX117" t="str">
            <v>Thạc sĩ</v>
          </cell>
          <cell r="AY117">
            <v>0</v>
          </cell>
          <cell r="AZ117">
            <v>0</v>
          </cell>
          <cell r="BA117" t="str">
            <v>XD</v>
          </cell>
          <cell r="BB117" t="str">
            <v>XD dân dụng&amp;CN</v>
          </cell>
          <cell r="BC117">
            <v>0</v>
          </cell>
          <cell r="BD117">
            <v>0</v>
          </cell>
          <cell r="BE117">
            <v>0</v>
          </cell>
          <cell r="BF117" t="str">
            <v>Ths nước ngoài</v>
          </cell>
          <cell r="BG117">
            <v>0</v>
          </cell>
          <cell r="BH117">
            <v>0</v>
          </cell>
          <cell r="BI117">
            <v>0</v>
          </cell>
          <cell r="BJ117">
            <v>0</v>
          </cell>
          <cell r="BK117">
            <v>0</v>
          </cell>
          <cell r="BL117">
            <v>0</v>
          </cell>
          <cell r="BM117" t="str">
            <v>15/03/2003</v>
          </cell>
          <cell r="BN117">
            <v>38061</v>
          </cell>
          <cell r="BO117">
            <v>0</v>
          </cell>
          <cell r="BP117">
            <v>0</v>
          </cell>
          <cell r="BQ117">
            <v>0</v>
          </cell>
          <cell r="BR117">
            <v>25.5</v>
          </cell>
          <cell r="BS117" t="str">
            <v>Chưa phát</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t="str">
            <v>Đi học NN</v>
          </cell>
        </row>
        <row r="118">
          <cell r="F118">
            <v>2532</v>
          </cell>
          <cell r="G118" t="str">
            <v>51010001127282</v>
          </cell>
          <cell r="H118" t="str">
            <v>Khoa Xây dựng</v>
          </cell>
          <cell r="I118" t="str">
            <v>Cơ sở xây dựng</v>
          </cell>
          <cell r="J118" t="str">
            <v>Nam</v>
          </cell>
          <cell r="K118">
            <v>1994</v>
          </cell>
          <cell r="L118">
            <v>34625</v>
          </cell>
          <cell r="M118">
            <v>28</v>
          </cell>
          <cell r="N118" t="str">
            <v>Kinh</v>
          </cell>
          <cell r="O118">
            <v>0</v>
          </cell>
          <cell r="P118" t="str">
            <v>187451948</v>
          </cell>
          <cell r="Q118">
            <v>40864</v>
          </cell>
          <cell r="R118" t="str">
            <v>Tỉnh Nghệ An</v>
          </cell>
          <cell r="S118" t="str">
            <v>Xã Thịnh Sơn, Huyện Đô Lương, Tỉnh Nghệ An</v>
          </cell>
          <cell r="T118" t="str">
            <v>Thịnh Sơn, Đô Lương, Nghệ An</v>
          </cell>
          <cell r="U118" t="str">
            <v>Xóm 15, Xã Thịnh Sơn, Huyện Đô Lương, Tỉnh Nghệ An</v>
          </cell>
          <cell r="V118" t="str">
            <v>Xóm 15, Xã Thịnh Sơn, Huyện Đô Lương, Tỉnh Nghệ An</v>
          </cell>
          <cell r="W118">
            <v>961978787</v>
          </cell>
          <cell r="X118">
            <v>0</v>
          </cell>
          <cell r="Y118">
            <v>43009</v>
          </cell>
          <cell r="Z118">
            <v>43966</v>
          </cell>
          <cell r="AA118" t="str">
            <v>Trường Đại học Vinh</v>
          </cell>
          <cell r="AB118">
            <v>0</v>
          </cell>
          <cell r="AC118" t="str">
            <v>BC</v>
          </cell>
          <cell r="AD118">
            <v>0</v>
          </cell>
          <cell r="AE118">
            <v>0</v>
          </cell>
          <cell r="AF118" t="str">
            <v>V.07.01.03</v>
          </cell>
          <cell r="AG118" t="str">
            <v>Giảng viên (hạng III)</v>
          </cell>
          <cell r="AH118">
            <v>0</v>
          </cell>
          <cell r="AI118">
            <v>0</v>
          </cell>
          <cell r="AJ118" t="str">
            <v>TLĐT</v>
          </cell>
          <cell r="AK118">
            <v>4</v>
          </cell>
          <cell r="AL118">
            <v>0</v>
          </cell>
          <cell r="AM118">
            <v>2.34</v>
          </cell>
          <cell r="AN118">
            <v>1</v>
          </cell>
          <cell r="AO118">
            <v>0</v>
          </cell>
          <cell r="AP118">
            <v>0</v>
          </cell>
          <cell r="AQ118">
            <v>0</v>
          </cell>
          <cell r="AR118">
            <v>0</v>
          </cell>
          <cell r="AS118">
            <v>2.34</v>
          </cell>
          <cell r="AT118">
            <v>25</v>
          </cell>
          <cell r="AU118">
            <v>0</v>
          </cell>
          <cell r="AV118">
            <v>0</v>
          </cell>
          <cell r="AW118">
            <v>0</v>
          </cell>
          <cell r="AX118" t="str">
            <v>Thạc sĩ</v>
          </cell>
          <cell r="AY118">
            <v>0</v>
          </cell>
          <cell r="AZ118">
            <v>0</v>
          </cell>
          <cell r="BA118" t="str">
            <v>Xây dựng</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32.166666666666664</v>
          </cell>
          <cell r="BS118" t="str">
            <v>ĐHV đã phát</v>
          </cell>
          <cell r="BT118">
            <v>0</v>
          </cell>
          <cell r="BU118">
            <v>0</v>
          </cell>
          <cell r="BV118">
            <v>4</v>
          </cell>
          <cell r="BW118">
            <v>4</v>
          </cell>
          <cell r="BX118">
            <v>4</v>
          </cell>
          <cell r="BY118">
            <v>4</v>
          </cell>
          <cell r="BZ118">
            <v>4</v>
          </cell>
          <cell r="CA118">
            <v>4</v>
          </cell>
          <cell r="CB118">
            <v>4</v>
          </cell>
          <cell r="CC118">
            <v>4</v>
          </cell>
          <cell r="CD118">
            <v>4</v>
          </cell>
          <cell r="CE118">
            <v>4</v>
          </cell>
          <cell r="CF118">
            <v>4</v>
          </cell>
          <cell r="CG118">
            <v>4</v>
          </cell>
          <cell r="CH118">
            <v>4</v>
          </cell>
          <cell r="CI118">
            <v>4</v>
          </cell>
          <cell r="CJ118">
            <v>4</v>
          </cell>
          <cell r="CK118">
            <v>4</v>
          </cell>
          <cell r="CL118">
            <v>0</v>
          </cell>
        </row>
        <row r="119">
          <cell r="F119">
            <v>1585</v>
          </cell>
          <cell r="G119" t="str">
            <v>51010000196793</v>
          </cell>
          <cell r="H119" t="str">
            <v>Khoa Xây dựng</v>
          </cell>
          <cell r="I119" t="str">
            <v>Cơ sở xây dựng</v>
          </cell>
          <cell r="J119" t="str">
            <v>Nam</v>
          </cell>
          <cell r="K119">
            <v>1977</v>
          </cell>
          <cell r="L119">
            <v>28265</v>
          </cell>
          <cell r="M119">
            <v>45</v>
          </cell>
          <cell r="N119" t="str">
            <v>Kinh</v>
          </cell>
          <cell r="O119">
            <v>0</v>
          </cell>
          <cell r="P119">
            <v>0</v>
          </cell>
          <cell r="Q119">
            <v>0</v>
          </cell>
          <cell r="R119">
            <v>0</v>
          </cell>
          <cell r="S119" t="str">
            <v>Thành phố Vinh, Nghệ An</v>
          </cell>
          <cell r="T119" t="str">
            <v>Xã Hưng Tây, Hưng Nguyên, Nghệ An</v>
          </cell>
          <cell r="U119" t="str">
            <v>B4-354 chung cư Hưng Dũng, khối Tân Hợp, phường Hưng Dũng, TP Vinh, Nghệ An</v>
          </cell>
          <cell r="V119" t="str">
            <v>B4-354 chung cư Hưng Dũng, khối Tân Hợp, phường Hưng Dũng, TP Vinh, Nghệ An</v>
          </cell>
          <cell r="W119">
            <v>0</v>
          </cell>
          <cell r="X119">
            <v>0</v>
          </cell>
          <cell r="Y119">
            <v>37681</v>
          </cell>
          <cell r="Z119">
            <v>38587</v>
          </cell>
          <cell r="AA119" t="str">
            <v>Trường Đại học Vinh</v>
          </cell>
          <cell r="AB119">
            <v>0</v>
          </cell>
          <cell r="AC119" t="str">
            <v>BC</v>
          </cell>
          <cell r="AD119">
            <v>0</v>
          </cell>
          <cell r="AE119">
            <v>0</v>
          </cell>
          <cell r="AF119" t="str">
            <v>V.07.01.02</v>
          </cell>
          <cell r="AG119" t="str">
            <v>Giảng viên chính (hạng II)</v>
          </cell>
          <cell r="AH119">
            <v>0</v>
          </cell>
          <cell r="AI119" t="str">
            <v>Trưởng bộ môn</v>
          </cell>
          <cell r="AJ119">
            <v>0</v>
          </cell>
          <cell r="AK119">
            <v>5.5</v>
          </cell>
          <cell r="AL119">
            <v>0.4</v>
          </cell>
          <cell r="AM119">
            <v>4.4000000000000004</v>
          </cell>
          <cell r="AN119">
            <v>1</v>
          </cell>
          <cell r="AO119">
            <v>0</v>
          </cell>
          <cell r="AP119">
            <v>0</v>
          </cell>
          <cell r="AQ119">
            <v>17</v>
          </cell>
          <cell r="AR119">
            <v>0.81600000000000006</v>
          </cell>
          <cell r="AS119">
            <v>5.6160000000000005</v>
          </cell>
          <cell r="AT119">
            <v>25</v>
          </cell>
          <cell r="AU119">
            <v>0</v>
          </cell>
          <cell r="AV119">
            <v>0</v>
          </cell>
          <cell r="AW119">
            <v>0</v>
          </cell>
          <cell r="AX119" t="str">
            <v>Tiến sĩ</v>
          </cell>
          <cell r="AY119">
            <v>0</v>
          </cell>
          <cell r="AZ119">
            <v>0</v>
          </cell>
          <cell r="BA119" t="str">
            <v>Kiến trúc</v>
          </cell>
          <cell r="BB119" t="str">
            <v>Kiến trúc quy hoạch</v>
          </cell>
          <cell r="BC119" t="str">
            <v>Quy hoạch vùng và đô thị</v>
          </cell>
          <cell r="BD119">
            <v>0</v>
          </cell>
          <cell r="BE119">
            <v>0</v>
          </cell>
          <cell r="BF119" t="str">
            <v>B1</v>
          </cell>
          <cell r="BG119">
            <v>0</v>
          </cell>
          <cell r="BH119" t="str">
            <v>x</v>
          </cell>
          <cell r="BI119">
            <v>2019</v>
          </cell>
          <cell r="BJ119">
            <v>0</v>
          </cell>
          <cell r="BK119" t="str">
            <v>Đợt năm 2014</v>
          </cell>
          <cell r="BL119">
            <v>0</v>
          </cell>
          <cell r="BM119">
            <v>39578</v>
          </cell>
          <cell r="BN119">
            <v>39943</v>
          </cell>
          <cell r="BO119">
            <v>0</v>
          </cell>
          <cell r="BP119">
            <v>0</v>
          </cell>
          <cell r="BQ119">
            <v>0</v>
          </cell>
          <cell r="BR119">
            <v>14.75</v>
          </cell>
          <cell r="BS119" t="str">
            <v>BĐ đã phát</v>
          </cell>
          <cell r="BT119">
            <v>0</v>
          </cell>
          <cell r="BU119">
            <v>0</v>
          </cell>
          <cell r="BV119">
            <v>5.5</v>
          </cell>
          <cell r="BW119">
            <v>5.5</v>
          </cell>
          <cell r="BX119">
            <v>5.5</v>
          </cell>
          <cell r="BY119">
            <v>5.5</v>
          </cell>
          <cell r="BZ119">
            <v>5.5</v>
          </cell>
          <cell r="CA119">
            <v>5.5</v>
          </cell>
          <cell r="CB119">
            <v>5.5</v>
          </cell>
          <cell r="CC119">
            <v>5.5</v>
          </cell>
          <cell r="CD119">
            <v>5.5</v>
          </cell>
          <cell r="CE119">
            <v>5.5</v>
          </cell>
          <cell r="CF119">
            <v>5.5</v>
          </cell>
          <cell r="CG119">
            <v>5.5</v>
          </cell>
          <cell r="CH119">
            <v>5.5</v>
          </cell>
          <cell r="CI119">
            <v>5.5</v>
          </cell>
          <cell r="CJ119">
            <v>5.5</v>
          </cell>
          <cell r="CK119">
            <v>5.5</v>
          </cell>
          <cell r="CL119">
            <v>0</v>
          </cell>
        </row>
        <row r="120">
          <cell r="F120">
            <v>2032</v>
          </cell>
          <cell r="G120" t="str">
            <v>51010000393859</v>
          </cell>
          <cell r="H120" t="str">
            <v>Khoa Xây dựng</v>
          </cell>
          <cell r="I120" t="str">
            <v>Cơ sở xây dựng</v>
          </cell>
          <cell r="J120" t="str">
            <v>Nam</v>
          </cell>
          <cell r="K120">
            <v>1987</v>
          </cell>
          <cell r="L120">
            <v>32072</v>
          </cell>
          <cell r="M120">
            <v>35</v>
          </cell>
          <cell r="N120" t="str">
            <v>Kinh</v>
          </cell>
          <cell r="O120">
            <v>0</v>
          </cell>
          <cell r="P120">
            <v>0</v>
          </cell>
          <cell r="Q120">
            <v>0</v>
          </cell>
          <cell r="R120">
            <v>0</v>
          </cell>
          <cell r="S120">
            <v>0</v>
          </cell>
          <cell r="T120">
            <v>0</v>
          </cell>
          <cell r="U120" t="str">
            <v>Thành phố Vinh, Tỉnh Nghệ An</v>
          </cell>
          <cell r="V120" t="str">
            <v>Thành phố Vinh, Tỉnh Nghệ An</v>
          </cell>
          <cell r="W120">
            <v>0</v>
          </cell>
          <cell r="X120" t="str">
            <v>minhrow@gmail.com</v>
          </cell>
          <cell r="Y120">
            <v>41348</v>
          </cell>
          <cell r="Z120">
            <v>0</v>
          </cell>
          <cell r="AA120">
            <v>0</v>
          </cell>
          <cell r="AB120">
            <v>0</v>
          </cell>
          <cell r="AC120" t="str">
            <v>HĐDH</v>
          </cell>
          <cell r="AD120">
            <v>0</v>
          </cell>
          <cell r="AE120">
            <v>0</v>
          </cell>
          <cell r="AF120" t="str">
            <v>V.07.01.03</v>
          </cell>
          <cell r="AG120" t="str">
            <v>Giảng viên (hạng III)</v>
          </cell>
          <cell r="AH120">
            <v>0</v>
          </cell>
          <cell r="AI120">
            <v>0</v>
          </cell>
          <cell r="AJ120" t="str">
            <v>CVHT</v>
          </cell>
          <cell r="AK120">
            <v>4</v>
          </cell>
          <cell r="AL120">
            <v>0</v>
          </cell>
          <cell r="AM120">
            <v>3</v>
          </cell>
          <cell r="AN120">
            <v>3</v>
          </cell>
          <cell r="AO120">
            <v>0</v>
          </cell>
          <cell r="AP120">
            <v>0</v>
          </cell>
          <cell r="AQ120">
            <v>0</v>
          </cell>
          <cell r="AR120">
            <v>0</v>
          </cell>
          <cell r="AS120">
            <v>3</v>
          </cell>
          <cell r="AT120">
            <v>25</v>
          </cell>
          <cell r="AU120">
            <v>0</v>
          </cell>
          <cell r="AV120">
            <v>0</v>
          </cell>
          <cell r="AW120">
            <v>0</v>
          </cell>
          <cell r="AX120" t="str">
            <v>Thạc sĩ</v>
          </cell>
          <cell r="AY120">
            <v>0</v>
          </cell>
          <cell r="AZ120">
            <v>0</v>
          </cell>
          <cell r="BA120" t="str">
            <v>XD</v>
          </cell>
          <cell r="BB120" t="str">
            <v>XD dân dụng&amp;CN</v>
          </cell>
          <cell r="BC120" t="str">
            <v xml:space="preserve"> </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25.166666666666668</v>
          </cell>
          <cell r="BS120" t="str">
            <v>Chưa phát</v>
          </cell>
          <cell r="BT120">
            <v>0</v>
          </cell>
          <cell r="BU120">
            <v>0</v>
          </cell>
          <cell r="BV120">
            <v>4</v>
          </cell>
          <cell r="BW120">
            <v>4</v>
          </cell>
          <cell r="BX120">
            <v>4</v>
          </cell>
          <cell r="BY120">
            <v>4</v>
          </cell>
          <cell r="BZ120">
            <v>4</v>
          </cell>
          <cell r="CA120">
            <v>4</v>
          </cell>
          <cell r="CB120">
            <v>4</v>
          </cell>
          <cell r="CC120">
            <v>4</v>
          </cell>
          <cell r="CD120">
            <v>4</v>
          </cell>
          <cell r="CE120">
            <v>4</v>
          </cell>
          <cell r="CF120">
            <v>4</v>
          </cell>
          <cell r="CG120">
            <v>4</v>
          </cell>
          <cell r="CH120">
            <v>4</v>
          </cell>
          <cell r="CI120">
            <v>4</v>
          </cell>
          <cell r="CJ120">
            <v>4</v>
          </cell>
          <cell r="CK120">
            <v>4</v>
          </cell>
          <cell r="CL120">
            <v>0</v>
          </cell>
        </row>
        <row r="121">
          <cell r="F121">
            <v>1596</v>
          </cell>
          <cell r="G121" t="str">
            <v>51010000308039</v>
          </cell>
          <cell r="H121" t="str">
            <v>Khoa Xây dựng</v>
          </cell>
          <cell r="I121" t="str">
            <v>Cơ sở xây dựng</v>
          </cell>
          <cell r="J121" t="str">
            <v>Nam</v>
          </cell>
          <cell r="K121">
            <v>1988</v>
          </cell>
          <cell r="L121">
            <v>32304</v>
          </cell>
          <cell r="M121">
            <v>34</v>
          </cell>
          <cell r="N121" t="str">
            <v>Kinh</v>
          </cell>
          <cell r="O121">
            <v>0</v>
          </cell>
          <cell r="P121">
            <v>186692932</v>
          </cell>
          <cell r="Q121">
            <v>0</v>
          </cell>
          <cell r="R121">
            <v>0</v>
          </cell>
          <cell r="S121" t="str">
            <v>Thanh Lương, Thanh Chương, Nghệ An</v>
          </cell>
          <cell r="T121" t="str">
            <v>Thanh Lương, Thanh Chương, Nghệ An</v>
          </cell>
          <cell r="U121" t="str">
            <v>P.Bến Thuỷ, TP.Vinh, Nghệ An</v>
          </cell>
          <cell r="V121" t="str">
            <v>P.Bến Thuỷ, TP.Vinh, Nghệ An</v>
          </cell>
          <cell r="W121">
            <v>982816169</v>
          </cell>
          <cell r="X121" t="str">
            <v>phucprodhv@gmail.com</v>
          </cell>
          <cell r="Y121">
            <v>40940</v>
          </cell>
          <cell r="Z121">
            <v>43966</v>
          </cell>
          <cell r="AA121" t="str">
            <v>Trường Đại học Vinh</v>
          </cell>
          <cell r="AB121">
            <v>0</v>
          </cell>
          <cell r="AC121" t="str">
            <v>BC</v>
          </cell>
          <cell r="AD121">
            <v>0</v>
          </cell>
          <cell r="AE121">
            <v>0</v>
          </cell>
          <cell r="AF121" t="str">
            <v>V.07.01.03</v>
          </cell>
          <cell r="AG121" t="str">
            <v>Giảng viên (hạng III)</v>
          </cell>
          <cell r="AH121">
            <v>0</v>
          </cell>
          <cell r="AI121">
            <v>0</v>
          </cell>
          <cell r="AJ121">
            <v>0</v>
          </cell>
          <cell r="AK121">
            <v>4</v>
          </cell>
          <cell r="AL121">
            <v>0</v>
          </cell>
          <cell r="AM121">
            <v>3</v>
          </cell>
          <cell r="AN121">
            <v>3</v>
          </cell>
          <cell r="AO121">
            <v>0</v>
          </cell>
          <cell r="AP121">
            <v>0</v>
          </cell>
          <cell r="AQ121">
            <v>0</v>
          </cell>
          <cell r="AR121">
            <v>0</v>
          </cell>
          <cell r="AS121">
            <v>3</v>
          </cell>
          <cell r="AT121">
            <v>25</v>
          </cell>
          <cell r="AU121">
            <v>0</v>
          </cell>
          <cell r="AV121">
            <v>0</v>
          </cell>
          <cell r="AW121">
            <v>0</v>
          </cell>
          <cell r="AX121" t="str">
            <v>Tiến sĩ</v>
          </cell>
          <cell r="AY121">
            <v>0</v>
          </cell>
          <cell r="AZ121">
            <v>0</v>
          </cell>
          <cell r="BA121" t="str">
            <v>XD</v>
          </cell>
          <cell r="BB121" t="str">
            <v>Kỹ thuật XD dân dụng&amp;CN</v>
          </cell>
          <cell r="BC121" t="str">
            <v>Xây dựng</v>
          </cell>
          <cell r="BD121" t="str">
            <v>2020</v>
          </cell>
          <cell r="BE121">
            <v>0</v>
          </cell>
          <cell r="BF121" t="str">
            <v>TS nước ngoài</v>
          </cell>
          <cell r="BG121">
            <v>0</v>
          </cell>
          <cell r="BH121">
            <v>0</v>
          </cell>
          <cell r="BI121">
            <v>0</v>
          </cell>
          <cell r="BJ121">
            <v>0</v>
          </cell>
          <cell r="BK121">
            <v>0</v>
          </cell>
          <cell r="BL121">
            <v>0</v>
          </cell>
          <cell r="BM121">
            <v>0</v>
          </cell>
          <cell r="BN121">
            <v>0</v>
          </cell>
          <cell r="BO121">
            <v>0</v>
          </cell>
          <cell r="BP121">
            <v>0</v>
          </cell>
          <cell r="BQ121">
            <v>0</v>
          </cell>
          <cell r="BR121">
            <v>25.75</v>
          </cell>
          <cell r="BS121" t="str">
            <v>ĐHV đã phát</v>
          </cell>
          <cell r="BT121">
            <v>0</v>
          </cell>
          <cell r="BU121">
            <v>0</v>
          </cell>
          <cell r="BV121">
            <v>4</v>
          </cell>
          <cell r="BW121">
            <v>4</v>
          </cell>
          <cell r="BX121">
            <v>4</v>
          </cell>
          <cell r="BY121">
            <v>4</v>
          </cell>
          <cell r="BZ121">
            <v>4</v>
          </cell>
          <cell r="CA121">
            <v>4</v>
          </cell>
          <cell r="CB121">
            <v>4</v>
          </cell>
          <cell r="CC121">
            <v>4</v>
          </cell>
          <cell r="CD121">
            <v>4</v>
          </cell>
          <cell r="CE121">
            <v>4</v>
          </cell>
          <cell r="CF121">
            <v>4</v>
          </cell>
          <cell r="CG121">
            <v>4</v>
          </cell>
          <cell r="CH121">
            <v>4</v>
          </cell>
          <cell r="CI121">
            <v>4</v>
          </cell>
          <cell r="CJ121">
            <v>4</v>
          </cell>
          <cell r="CK121">
            <v>4</v>
          </cell>
          <cell r="CL121">
            <v>0</v>
          </cell>
        </row>
        <row r="122">
          <cell r="F122">
            <v>1597</v>
          </cell>
          <cell r="G122" t="str">
            <v>51010000307823</v>
          </cell>
          <cell r="H122" t="str">
            <v>Khoa Xây dựng</v>
          </cell>
          <cell r="I122" t="str">
            <v>Cơ sở xây dựng</v>
          </cell>
          <cell r="J122" t="str">
            <v>Nam</v>
          </cell>
          <cell r="K122">
            <v>1988</v>
          </cell>
          <cell r="L122">
            <v>32332</v>
          </cell>
          <cell r="M122">
            <v>34</v>
          </cell>
          <cell r="N122" t="str">
            <v>Kinh</v>
          </cell>
          <cell r="O122">
            <v>0</v>
          </cell>
          <cell r="P122">
            <v>183627230</v>
          </cell>
          <cell r="Q122">
            <v>0</v>
          </cell>
          <cell r="R122">
            <v>0</v>
          </cell>
          <cell r="S122" t="str">
            <v>Xã Mỹ Lộc, Can Lộc, Hà Tĩnh</v>
          </cell>
          <cell r="T122" t="str">
            <v>Xã Mỹ Lộc, Can Lộc, Hà Tĩnh</v>
          </cell>
          <cell r="U122" t="str">
            <v>SN 12, Ngõ 4, Đường Võ Thị Sáu, Khối 3, P.Bến Thủy, Tp. Vinh, Nghệ An</v>
          </cell>
          <cell r="V122" t="str">
            <v>SN 12, Ngõ 4, Đường Võ Thị Sáu, Khối 3, P.Bến Thủy, Tp. Vinh, Nghệ An</v>
          </cell>
          <cell r="W122">
            <v>972405997</v>
          </cell>
          <cell r="X122" t="str">
            <v>vietlinhdhv@gmail.com</v>
          </cell>
          <cell r="Y122">
            <v>40940</v>
          </cell>
          <cell r="Z122">
            <v>0</v>
          </cell>
          <cell r="AA122">
            <v>0</v>
          </cell>
          <cell r="AB122">
            <v>0</v>
          </cell>
          <cell r="AC122" t="str">
            <v>HĐDH</v>
          </cell>
          <cell r="AD122">
            <v>0</v>
          </cell>
          <cell r="AE122">
            <v>0</v>
          </cell>
          <cell r="AF122" t="str">
            <v>V.07.01.03</v>
          </cell>
          <cell r="AG122" t="str">
            <v>Giảng viên (hạng III)</v>
          </cell>
          <cell r="AH122">
            <v>0</v>
          </cell>
          <cell r="AI122">
            <v>0</v>
          </cell>
          <cell r="AJ122">
            <v>0</v>
          </cell>
          <cell r="AK122">
            <v>4</v>
          </cell>
          <cell r="AL122">
            <v>0</v>
          </cell>
          <cell r="AM122">
            <v>3</v>
          </cell>
          <cell r="AN122">
            <v>3</v>
          </cell>
          <cell r="AO122">
            <v>0</v>
          </cell>
          <cell r="AP122">
            <v>0</v>
          </cell>
          <cell r="AQ122">
            <v>0</v>
          </cell>
          <cell r="AR122">
            <v>0</v>
          </cell>
          <cell r="AS122">
            <v>3</v>
          </cell>
          <cell r="AT122">
            <v>0</v>
          </cell>
          <cell r="AU122">
            <v>0</v>
          </cell>
          <cell r="AV122">
            <v>0</v>
          </cell>
          <cell r="AW122">
            <v>0</v>
          </cell>
          <cell r="AX122" t="str">
            <v>Tiến sĩ</v>
          </cell>
          <cell r="AY122">
            <v>0</v>
          </cell>
          <cell r="AZ122">
            <v>0</v>
          </cell>
          <cell r="BA122" t="str">
            <v>XD</v>
          </cell>
          <cell r="BB122" t="str">
            <v>Kỹ thuật XD Công trình dân dụng&amp;CN</v>
          </cell>
          <cell r="BC122" t="str">
            <v xml:space="preserve"> </v>
          </cell>
          <cell r="BD122" t="str">
            <v>2020</v>
          </cell>
          <cell r="BE122">
            <v>0</v>
          </cell>
          <cell r="BF122" t="str">
            <v>B1</v>
          </cell>
          <cell r="BG122">
            <v>0</v>
          </cell>
          <cell r="BH122">
            <v>0</v>
          </cell>
          <cell r="BI122">
            <v>0</v>
          </cell>
          <cell r="BJ122">
            <v>0</v>
          </cell>
          <cell r="BK122">
            <v>0</v>
          </cell>
          <cell r="BL122">
            <v>0</v>
          </cell>
          <cell r="BM122">
            <v>0</v>
          </cell>
          <cell r="BN122">
            <v>0</v>
          </cell>
          <cell r="BO122">
            <v>0</v>
          </cell>
          <cell r="BP122">
            <v>0</v>
          </cell>
          <cell r="BQ122">
            <v>0</v>
          </cell>
          <cell r="BR122">
            <v>25.833333333333332</v>
          </cell>
          <cell r="BS122" t="str">
            <v>Chưa phát</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t="str">
            <v>Đi học NN</v>
          </cell>
        </row>
        <row r="123">
          <cell r="F123">
            <v>1595</v>
          </cell>
          <cell r="G123" t="str">
            <v>51010000190962</v>
          </cell>
          <cell r="H123" t="str">
            <v>Khoa Xây dựng</v>
          </cell>
          <cell r="I123" t="str">
            <v>Xây dựng dân dụng và công nghiệp</v>
          </cell>
          <cell r="J123" t="str">
            <v>Nam</v>
          </cell>
          <cell r="K123">
            <v>1980</v>
          </cell>
          <cell r="L123">
            <v>29494</v>
          </cell>
          <cell r="M123">
            <v>42</v>
          </cell>
          <cell r="N123" t="str">
            <v>Kinh</v>
          </cell>
          <cell r="O123">
            <v>0</v>
          </cell>
          <cell r="P123">
            <v>182331788</v>
          </cell>
          <cell r="Q123">
            <v>0</v>
          </cell>
          <cell r="R123">
            <v>0</v>
          </cell>
          <cell r="S123">
            <v>0</v>
          </cell>
          <cell r="T123">
            <v>0</v>
          </cell>
          <cell r="U123">
            <v>0</v>
          </cell>
          <cell r="V123">
            <v>0</v>
          </cell>
          <cell r="W123">
            <v>0</v>
          </cell>
          <cell r="X123">
            <v>0</v>
          </cell>
          <cell r="Y123">
            <v>37956</v>
          </cell>
          <cell r="Z123">
            <v>39448</v>
          </cell>
          <cell r="AA123" t="str">
            <v>Trường Đại học Vinh</v>
          </cell>
          <cell r="AB123">
            <v>0</v>
          </cell>
          <cell r="AC123" t="str">
            <v>BC</v>
          </cell>
          <cell r="AD123">
            <v>0</v>
          </cell>
          <cell r="AE123">
            <v>0</v>
          </cell>
          <cell r="AF123" t="str">
            <v>V.07.01.03</v>
          </cell>
          <cell r="AG123" t="str">
            <v>Giảng viên (hạng III)</v>
          </cell>
          <cell r="AH123">
            <v>0</v>
          </cell>
          <cell r="AI123">
            <v>0</v>
          </cell>
          <cell r="AJ123">
            <v>0</v>
          </cell>
          <cell r="AK123">
            <v>4</v>
          </cell>
          <cell r="AL123">
            <v>0</v>
          </cell>
          <cell r="AM123">
            <v>3.99</v>
          </cell>
          <cell r="AN123">
            <v>6</v>
          </cell>
          <cell r="AO123">
            <v>0</v>
          </cell>
          <cell r="AP123">
            <v>0</v>
          </cell>
          <cell r="AQ123">
            <v>16</v>
          </cell>
          <cell r="AR123">
            <v>0.63840000000000008</v>
          </cell>
          <cell r="AS123">
            <v>4.6284000000000001</v>
          </cell>
          <cell r="AT123">
            <v>25</v>
          </cell>
          <cell r="AU123">
            <v>0</v>
          </cell>
          <cell r="AV123">
            <v>0</v>
          </cell>
          <cell r="AW123">
            <v>0</v>
          </cell>
          <cell r="AX123" t="str">
            <v>Thạc sĩ</v>
          </cell>
          <cell r="AY123">
            <v>0</v>
          </cell>
          <cell r="AZ123">
            <v>0</v>
          </cell>
          <cell r="BA123" t="str">
            <v>XD</v>
          </cell>
          <cell r="BB123" t="str">
            <v>Kỹ thuật XD dân dụng&amp;CN</v>
          </cell>
          <cell r="BC123" t="str">
            <v>Kỹ thuật/XD dân dụng&amp;CN</v>
          </cell>
          <cell r="BD123">
            <v>0</v>
          </cell>
          <cell r="BE123">
            <v>0</v>
          </cell>
          <cell r="BF123" t="str">
            <v>B1</v>
          </cell>
          <cell r="BG123">
            <v>0</v>
          </cell>
          <cell r="BH123" t="str">
            <v>x</v>
          </cell>
          <cell r="BI123">
            <v>0</v>
          </cell>
          <cell r="BJ123">
            <v>0</v>
          </cell>
          <cell r="BK123" t="str">
            <v>x</v>
          </cell>
          <cell r="BL123">
            <v>0</v>
          </cell>
          <cell r="BM123">
            <v>38166</v>
          </cell>
          <cell r="BN123">
            <v>38531</v>
          </cell>
          <cell r="BO123">
            <v>0</v>
          </cell>
          <cell r="BP123">
            <v>0</v>
          </cell>
          <cell r="BQ123">
            <v>0</v>
          </cell>
          <cell r="BR123">
            <v>18.083333333333332</v>
          </cell>
          <cell r="BS123" t="str">
            <v>BĐ đã phát</v>
          </cell>
          <cell r="BT123">
            <v>0</v>
          </cell>
          <cell r="BU123">
            <v>0</v>
          </cell>
          <cell r="BV123">
            <v>4</v>
          </cell>
          <cell r="BW123">
            <v>4</v>
          </cell>
          <cell r="BX123">
            <v>4</v>
          </cell>
          <cell r="BY123">
            <v>4</v>
          </cell>
          <cell r="BZ123">
            <v>4</v>
          </cell>
          <cell r="CA123">
            <v>4</v>
          </cell>
          <cell r="CB123">
            <v>4</v>
          </cell>
          <cell r="CC123">
            <v>4</v>
          </cell>
          <cell r="CD123">
            <v>4</v>
          </cell>
          <cell r="CE123">
            <v>4</v>
          </cell>
          <cell r="CF123">
            <v>4</v>
          </cell>
          <cell r="CG123">
            <v>4</v>
          </cell>
          <cell r="CH123">
            <v>4</v>
          </cell>
          <cell r="CI123">
            <v>4</v>
          </cell>
          <cell r="CJ123">
            <v>4</v>
          </cell>
          <cell r="CK123">
            <v>4</v>
          </cell>
          <cell r="CL123">
            <v>0</v>
          </cell>
        </row>
        <row r="124">
          <cell r="F124">
            <v>1594</v>
          </cell>
          <cell r="G124" t="str">
            <v>51010000190625</v>
          </cell>
          <cell r="H124" t="str">
            <v>Khoa Xây dựng</v>
          </cell>
          <cell r="I124" t="str">
            <v>Xây dựng dân dụng và công nghiệp</v>
          </cell>
          <cell r="J124" t="str">
            <v>Nam</v>
          </cell>
          <cell r="K124">
            <v>1979</v>
          </cell>
          <cell r="L124">
            <v>29031</v>
          </cell>
          <cell r="M124">
            <v>43</v>
          </cell>
          <cell r="N124" t="str">
            <v>Kinh</v>
          </cell>
          <cell r="O124">
            <v>0</v>
          </cell>
          <cell r="P124">
            <v>182259142</v>
          </cell>
          <cell r="Q124">
            <v>0</v>
          </cell>
          <cell r="R124">
            <v>0</v>
          </cell>
          <cell r="S124" t="str">
            <v>Tp.Vinh, Nghệ An</v>
          </cell>
          <cell r="T124" t="str">
            <v>Xã Xuân Song, Huyện Nghi Xuân, Tỉnh Hà Tĩnh</v>
          </cell>
          <cell r="U124" t="str">
            <v>Nhà Số 04, Ngõ 226, Đường Trần Phú, Khối 1Phường Hồng Sơn, TP. Vinh, Tỉnh Nghệ An</v>
          </cell>
          <cell r="V124" t="str">
            <v>Nhà Số 04, Ngõ 226, Đường Trần Phú, Khối 1Phường Hồng Sơn, TP. Vinh, Tỉnh Nghệ An</v>
          </cell>
          <cell r="W124">
            <v>912248948</v>
          </cell>
          <cell r="X124">
            <v>0</v>
          </cell>
          <cell r="Y124">
            <v>37544</v>
          </cell>
          <cell r="Z124">
            <v>38063</v>
          </cell>
          <cell r="AA124" t="str">
            <v>Trường Đại học Vinh</v>
          </cell>
          <cell r="AB124">
            <v>0</v>
          </cell>
          <cell r="AC124" t="str">
            <v>BC</v>
          </cell>
          <cell r="AD124">
            <v>0</v>
          </cell>
          <cell r="AE124">
            <v>0</v>
          </cell>
          <cell r="AF124" t="str">
            <v>V.07.01.03</v>
          </cell>
          <cell r="AG124" t="str">
            <v>Giảng viên (hạng III)</v>
          </cell>
          <cell r="AH124" t="str">
            <v>Phó Trưởng khoa</v>
          </cell>
          <cell r="AI124">
            <v>0</v>
          </cell>
          <cell r="AJ124" t="str">
            <v>Phó BTĐBBP + Bí thư CBCB</v>
          </cell>
          <cell r="AK124">
            <v>6</v>
          </cell>
          <cell r="AL124">
            <v>0.5</v>
          </cell>
          <cell r="AM124">
            <v>3.99</v>
          </cell>
          <cell r="AN124">
            <v>6</v>
          </cell>
          <cell r="AO124">
            <v>0</v>
          </cell>
          <cell r="AP124">
            <v>0</v>
          </cell>
          <cell r="AQ124">
            <v>17</v>
          </cell>
          <cell r="AR124">
            <v>0.76329999999999998</v>
          </cell>
          <cell r="AS124">
            <v>5.2533000000000003</v>
          </cell>
          <cell r="AT124">
            <v>25</v>
          </cell>
          <cell r="AU124">
            <v>0</v>
          </cell>
          <cell r="AV124">
            <v>0</v>
          </cell>
          <cell r="AW124">
            <v>0</v>
          </cell>
          <cell r="AX124" t="str">
            <v>Thạc sĩ</v>
          </cell>
          <cell r="AY124">
            <v>0</v>
          </cell>
          <cell r="AZ124">
            <v>0</v>
          </cell>
          <cell r="BA124" t="str">
            <v>XD</v>
          </cell>
          <cell r="BB124" t="str">
            <v>Kỹ thuật</v>
          </cell>
          <cell r="BC124" t="str">
            <v>Cơ kỹ thuật</v>
          </cell>
          <cell r="BD124">
            <v>0</v>
          </cell>
          <cell r="BE124">
            <v>0</v>
          </cell>
          <cell r="BF124" t="str">
            <v>B1</v>
          </cell>
          <cell r="BG124">
            <v>0</v>
          </cell>
          <cell r="BH124" t="str">
            <v>x</v>
          </cell>
          <cell r="BI124">
            <v>0</v>
          </cell>
          <cell r="BJ124" t="str">
            <v>CV 2019</v>
          </cell>
          <cell r="BK124">
            <v>0</v>
          </cell>
          <cell r="BL124">
            <v>0</v>
          </cell>
          <cell r="BM124">
            <v>0</v>
          </cell>
          <cell r="BN124">
            <v>0</v>
          </cell>
          <cell r="BO124">
            <v>0</v>
          </cell>
          <cell r="BP124">
            <v>0</v>
          </cell>
          <cell r="BQ124">
            <v>0</v>
          </cell>
          <cell r="BR124">
            <v>16.833333333333332</v>
          </cell>
          <cell r="BS124" t="str">
            <v>BĐ đã phát</v>
          </cell>
          <cell r="BT124">
            <v>0</v>
          </cell>
          <cell r="BU124">
            <v>0</v>
          </cell>
          <cell r="BV124">
            <v>6</v>
          </cell>
          <cell r="BW124">
            <v>6</v>
          </cell>
          <cell r="BX124">
            <v>6</v>
          </cell>
          <cell r="BY124">
            <v>6</v>
          </cell>
          <cell r="BZ124">
            <v>6</v>
          </cell>
          <cell r="CA124">
            <v>6</v>
          </cell>
          <cell r="CB124">
            <v>6</v>
          </cell>
          <cell r="CC124">
            <v>6</v>
          </cell>
          <cell r="CD124">
            <v>6</v>
          </cell>
          <cell r="CE124">
            <v>6</v>
          </cell>
          <cell r="CF124">
            <v>6</v>
          </cell>
          <cell r="CG124">
            <v>6</v>
          </cell>
          <cell r="CH124">
            <v>6</v>
          </cell>
          <cell r="CI124">
            <v>6</v>
          </cell>
          <cell r="CJ124">
            <v>6</v>
          </cell>
          <cell r="CK124">
            <v>6</v>
          </cell>
          <cell r="CL124">
            <v>0</v>
          </cell>
        </row>
        <row r="125">
          <cell r="F125">
            <v>1598</v>
          </cell>
          <cell r="G125" t="str">
            <v>51010000191105</v>
          </cell>
          <cell r="H125" t="str">
            <v>Khoa Xây dựng</v>
          </cell>
          <cell r="I125" t="str">
            <v>Xây dựng dân dụng và công nghiệp</v>
          </cell>
          <cell r="J125" t="str">
            <v>Nam</v>
          </cell>
          <cell r="K125">
            <v>1976</v>
          </cell>
          <cell r="L125">
            <v>27982</v>
          </cell>
          <cell r="M125">
            <v>46</v>
          </cell>
          <cell r="N125" t="str">
            <v>Kinh</v>
          </cell>
          <cell r="O125">
            <v>0</v>
          </cell>
          <cell r="P125">
            <v>183052815</v>
          </cell>
          <cell r="Q125">
            <v>0</v>
          </cell>
          <cell r="R125">
            <v>0</v>
          </cell>
          <cell r="S125">
            <v>0</v>
          </cell>
          <cell r="T125">
            <v>0</v>
          </cell>
          <cell r="U125">
            <v>0</v>
          </cell>
          <cell r="V125">
            <v>0</v>
          </cell>
          <cell r="W125">
            <v>0</v>
          </cell>
          <cell r="X125">
            <v>0</v>
          </cell>
          <cell r="Y125">
            <v>38961</v>
          </cell>
          <cell r="Z125">
            <v>39692</v>
          </cell>
          <cell r="AA125" t="str">
            <v>Trường Đại học Vinh</v>
          </cell>
          <cell r="AB125">
            <v>0</v>
          </cell>
          <cell r="AC125" t="str">
            <v>BC</v>
          </cell>
          <cell r="AD125">
            <v>0</v>
          </cell>
          <cell r="AE125">
            <v>0</v>
          </cell>
          <cell r="AF125" t="str">
            <v>V.07.01.03</v>
          </cell>
          <cell r="AG125" t="str">
            <v>Giảng viên (hạng III)</v>
          </cell>
          <cell r="AH125">
            <v>0</v>
          </cell>
          <cell r="AI125">
            <v>0</v>
          </cell>
          <cell r="AJ125">
            <v>0</v>
          </cell>
          <cell r="AK125">
            <v>4</v>
          </cell>
          <cell r="AL125">
            <v>0</v>
          </cell>
          <cell r="AM125">
            <v>3.99</v>
          </cell>
          <cell r="AN125">
            <v>6</v>
          </cell>
          <cell r="AO125">
            <v>0</v>
          </cell>
          <cell r="AP125">
            <v>0</v>
          </cell>
          <cell r="AQ125">
            <v>13</v>
          </cell>
          <cell r="AR125">
            <v>0.51870000000000005</v>
          </cell>
          <cell r="AS125">
            <v>4.5087000000000002</v>
          </cell>
          <cell r="AT125">
            <v>25</v>
          </cell>
          <cell r="AU125">
            <v>0</v>
          </cell>
          <cell r="AV125">
            <v>0</v>
          </cell>
          <cell r="AW125">
            <v>0</v>
          </cell>
          <cell r="AX125" t="str">
            <v>Thạc sĩ</v>
          </cell>
          <cell r="AY125">
            <v>0</v>
          </cell>
          <cell r="AZ125">
            <v>0</v>
          </cell>
          <cell r="BA125" t="str">
            <v>XD</v>
          </cell>
          <cell r="BB125" t="str">
            <v>Kỹ thuật XD dân dụng&amp;CN</v>
          </cell>
          <cell r="BC125" t="str">
            <v xml:space="preserve"> </v>
          </cell>
          <cell r="BD125">
            <v>0</v>
          </cell>
          <cell r="BE125">
            <v>0</v>
          </cell>
          <cell r="BF125">
            <v>0</v>
          </cell>
          <cell r="BG125">
            <v>0</v>
          </cell>
          <cell r="BH125">
            <v>0</v>
          </cell>
          <cell r="BI125">
            <v>0</v>
          </cell>
          <cell r="BJ125">
            <v>0</v>
          </cell>
          <cell r="BK125">
            <v>0</v>
          </cell>
          <cell r="BL125">
            <v>0</v>
          </cell>
          <cell r="BM125" t="str">
            <v>14/05/2008</v>
          </cell>
          <cell r="BN125">
            <v>39947</v>
          </cell>
          <cell r="BO125">
            <v>0</v>
          </cell>
          <cell r="BP125">
            <v>0</v>
          </cell>
          <cell r="BQ125">
            <v>0</v>
          </cell>
          <cell r="BR125">
            <v>13.916666666666666</v>
          </cell>
          <cell r="BS125" t="str">
            <v>BĐ chưa phát</v>
          </cell>
          <cell r="BT125">
            <v>0</v>
          </cell>
          <cell r="BU125">
            <v>0</v>
          </cell>
          <cell r="BV125">
            <v>4</v>
          </cell>
          <cell r="BW125">
            <v>4</v>
          </cell>
          <cell r="BX125">
            <v>4</v>
          </cell>
          <cell r="BY125">
            <v>4</v>
          </cell>
          <cell r="BZ125">
            <v>4</v>
          </cell>
          <cell r="CA125">
            <v>4</v>
          </cell>
          <cell r="CB125">
            <v>4</v>
          </cell>
          <cell r="CC125">
            <v>4</v>
          </cell>
          <cell r="CD125">
            <v>4</v>
          </cell>
          <cell r="CE125">
            <v>4</v>
          </cell>
          <cell r="CF125">
            <v>4</v>
          </cell>
          <cell r="CG125">
            <v>4</v>
          </cell>
          <cell r="CH125">
            <v>4</v>
          </cell>
          <cell r="CI125">
            <v>4</v>
          </cell>
          <cell r="CJ125">
            <v>4</v>
          </cell>
          <cell r="CK125">
            <v>4</v>
          </cell>
          <cell r="CL125">
            <v>0</v>
          </cell>
        </row>
        <row r="126">
          <cell r="F126">
            <v>1602</v>
          </cell>
          <cell r="G126" t="str">
            <v>51010000037759</v>
          </cell>
          <cell r="H126" t="str">
            <v>Khoa Xây dựng</v>
          </cell>
          <cell r="I126" t="str">
            <v>Xây dựng dân dụng và công nghiệp</v>
          </cell>
          <cell r="J126" t="str">
            <v>Nam</v>
          </cell>
          <cell r="K126">
            <v>1985</v>
          </cell>
          <cell r="L126">
            <v>31150</v>
          </cell>
          <cell r="M126">
            <v>37</v>
          </cell>
          <cell r="N126" t="str">
            <v>Kinh</v>
          </cell>
          <cell r="O126">
            <v>0</v>
          </cell>
          <cell r="P126">
            <v>183331904</v>
          </cell>
          <cell r="Q126">
            <v>0</v>
          </cell>
          <cell r="R126">
            <v>0</v>
          </cell>
          <cell r="S126" t="str">
            <v>Thạch Bằng, Lộc Hà, Hà Tĩnh</v>
          </cell>
          <cell r="T126" t="str">
            <v>Thạch Bằng, Lộc Hà, Hà Tĩnh</v>
          </cell>
          <cell r="U126" t="str">
            <v>Xóm 14, Nghi Kim, TP. Vinh, Nghệ An</v>
          </cell>
          <cell r="V126" t="str">
            <v>Xóm 14, Nghi Kim, TP. Vinh, Nghệ An</v>
          </cell>
          <cell r="W126">
            <v>0</v>
          </cell>
          <cell r="X126" t="str">
            <v>duyduanvinhuni@gmail.com</v>
          </cell>
          <cell r="Y126">
            <v>39736</v>
          </cell>
          <cell r="Z126">
            <v>40360</v>
          </cell>
          <cell r="AA126" t="str">
            <v>Trường Đại học Vinh</v>
          </cell>
          <cell r="AB126">
            <v>0</v>
          </cell>
          <cell r="AC126" t="str">
            <v>BC</v>
          </cell>
          <cell r="AD126">
            <v>0</v>
          </cell>
          <cell r="AE126">
            <v>0</v>
          </cell>
          <cell r="AF126" t="str">
            <v>V.07.01.03</v>
          </cell>
          <cell r="AG126" t="str">
            <v>Giảng viên (hạng III)</v>
          </cell>
          <cell r="AH126">
            <v>0</v>
          </cell>
          <cell r="AI126">
            <v>0</v>
          </cell>
          <cell r="AJ126">
            <v>0</v>
          </cell>
          <cell r="AK126">
            <v>4</v>
          </cell>
          <cell r="AL126">
            <v>0</v>
          </cell>
          <cell r="AM126">
            <v>3.33</v>
          </cell>
          <cell r="AN126">
            <v>4</v>
          </cell>
          <cell r="AO126">
            <v>0</v>
          </cell>
          <cell r="AP126">
            <v>0</v>
          </cell>
          <cell r="AQ126">
            <v>5</v>
          </cell>
          <cell r="AR126">
            <v>0.16649999999999998</v>
          </cell>
          <cell r="AS126">
            <v>3.4965000000000002</v>
          </cell>
          <cell r="AT126">
            <v>25</v>
          </cell>
          <cell r="AU126">
            <v>0</v>
          </cell>
          <cell r="AV126">
            <v>0</v>
          </cell>
          <cell r="AW126">
            <v>0</v>
          </cell>
          <cell r="AX126" t="str">
            <v>Tiến sĩ</v>
          </cell>
          <cell r="AY126">
            <v>0</v>
          </cell>
          <cell r="AZ126">
            <v>0</v>
          </cell>
          <cell r="BA126" t="str">
            <v>XD</v>
          </cell>
          <cell r="BB126" t="str">
            <v>Kỹ thuật XD dân dụng&amp;CN</v>
          </cell>
          <cell r="BC126" t="str">
            <v>Xây dựng</v>
          </cell>
          <cell r="BD126">
            <v>0</v>
          </cell>
          <cell r="BE126">
            <v>0</v>
          </cell>
          <cell r="BF126" t="str">
            <v>A2</v>
          </cell>
          <cell r="BG126">
            <v>0</v>
          </cell>
          <cell r="BH126">
            <v>0</v>
          </cell>
          <cell r="BI126">
            <v>0</v>
          </cell>
          <cell r="BJ126">
            <v>0</v>
          </cell>
          <cell r="BK126">
            <v>0</v>
          </cell>
          <cell r="BL126">
            <v>0</v>
          </cell>
          <cell r="BM126">
            <v>0</v>
          </cell>
          <cell r="BN126">
            <v>0</v>
          </cell>
          <cell r="BO126">
            <v>0</v>
          </cell>
          <cell r="BP126">
            <v>0</v>
          </cell>
          <cell r="BQ126">
            <v>0</v>
          </cell>
          <cell r="BR126">
            <v>22.583333333333332</v>
          </cell>
          <cell r="BS126" t="str">
            <v>Chưa phát</v>
          </cell>
          <cell r="BT126">
            <v>0</v>
          </cell>
          <cell r="BU126">
            <v>0</v>
          </cell>
          <cell r="BV126">
            <v>0</v>
          </cell>
          <cell r="BW126">
            <v>0</v>
          </cell>
          <cell r="BX126">
            <v>0</v>
          </cell>
          <cell r="BY126">
            <v>0</v>
          </cell>
          <cell r="BZ126">
            <v>4</v>
          </cell>
          <cell r="CA126">
            <v>4</v>
          </cell>
          <cell r="CB126">
            <v>4</v>
          </cell>
          <cell r="CC126">
            <v>4</v>
          </cell>
          <cell r="CD126">
            <v>4</v>
          </cell>
          <cell r="CE126">
            <v>4</v>
          </cell>
          <cell r="CF126">
            <v>4</v>
          </cell>
          <cell r="CG126">
            <v>4</v>
          </cell>
          <cell r="CH126">
            <v>4</v>
          </cell>
          <cell r="CI126">
            <v>4</v>
          </cell>
          <cell r="CJ126">
            <v>4</v>
          </cell>
          <cell r="CK126">
            <v>4</v>
          </cell>
          <cell r="CL126" t="str">
            <v>Đi học NN về từ T1/21</v>
          </cell>
        </row>
        <row r="127">
          <cell r="F127">
            <v>2328</v>
          </cell>
          <cell r="G127" t="str">
            <v>51010000545474</v>
          </cell>
          <cell r="H127" t="str">
            <v>Khoa Xây dựng</v>
          </cell>
          <cell r="I127" t="str">
            <v>Xây dựng dân dụng và công nghiệp</v>
          </cell>
          <cell r="J127" t="str">
            <v>Nam</v>
          </cell>
          <cell r="K127">
            <v>1990</v>
          </cell>
          <cell r="L127">
            <v>33206</v>
          </cell>
          <cell r="M127">
            <v>32</v>
          </cell>
          <cell r="N127" t="str">
            <v>Kinh</v>
          </cell>
          <cell r="O127">
            <v>0</v>
          </cell>
          <cell r="P127" t="str">
            <v>186744780</v>
          </cell>
          <cell r="Q127">
            <v>38797</v>
          </cell>
          <cell r="R127" t="str">
            <v>Tỉnh Nghệ An</v>
          </cell>
          <cell r="S127" t="str">
            <v>Phường Lê Lợi, Thành phố Vinh, Tỉnh Nghệ an</v>
          </cell>
          <cell r="T127">
            <v>0</v>
          </cell>
          <cell r="U127" t="str">
            <v>Phường Lê Lợi, Thành phố Vinh, Tỉnh Nghệ an</v>
          </cell>
          <cell r="V127" t="str">
            <v>Phường Lê Lợi, Thành phố Vinh, Tỉnh Nghệ an</v>
          </cell>
          <cell r="W127">
            <v>0</v>
          </cell>
          <cell r="X127">
            <v>0</v>
          </cell>
          <cell r="Y127">
            <v>41836</v>
          </cell>
          <cell r="Z127">
            <v>42887</v>
          </cell>
          <cell r="AA127" t="str">
            <v>Trường Đại học Vinh</v>
          </cell>
          <cell r="AB127">
            <v>0</v>
          </cell>
          <cell r="AC127" t="str">
            <v>BC</v>
          </cell>
          <cell r="AD127">
            <v>0</v>
          </cell>
          <cell r="AE127">
            <v>0</v>
          </cell>
          <cell r="AF127" t="str">
            <v>V.07.01.03</v>
          </cell>
          <cell r="AG127" t="str">
            <v>Giảng viên (hạng III)</v>
          </cell>
          <cell r="AH127">
            <v>0</v>
          </cell>
          <cell r="AI127">
            <v>0</v>
          </cell>
          <cell r="AJ127" t="str">
            <v>CT CĐBP</v>
          </cell>
          <cell r="AK127">
            <v>5</v>
          </cell>
          <cell r="AL127">
            <v>0</v>
          </cell>
          <cell r="AM127">
            <v>3</v>
          </cell>
          <cell r="AN127">
            <v>3</v>
          </cell>
          <cell r="AO127">
            <v>0</v>
          </cell>
          <cell r="AP127">
            <v>0</v>
          </cell>
          <cell r="AQ127">
            <v>5</v>
          </cell>
          <cell r="AR127">
            <v>0.15</v>
          </cell>
          <cell r="AS127">
            <v>3.15</v>
          </cell>
          <cell r="AT127">
            <v>25</v>
          </cell>
          <cell r="AU127">
            <v>0</v>
          </cell>
          <cell r="AV127">
            <v>0</v>
          </cell>
          <cell r="AW127">
            <v>0</v>
          </cell>
          <cell r="AX127" t="str">
            <v>Thạc sĩ</v>
          </cell>
          <cell r="AY127">
            <v>0</v>
          </cell>
          <cell r="AZ127">
            <v>0</v>
          </cell>
          <cell r="BA127" t="str">
            <v>XD dân dụng&amp;CN</v>
          </cell>
          <cell r="BB127" t="str">
            <v>Kỹ thuật XD &amp;CN</v>
          </cell>
          <cell r="BC127" t="str">
            <v xml:space="preserve"> </v>
          </cell>
          <cell r="BD127">
            <v>0</v>
          </cell>
          <cell r="BE127">
            <v>0</v>
          </cell>
          <cell r="BF127">
            <v>0</v>
          </cell>
          <cell r="BG127">
            <v>0</v>
          </cell>
          <cell r="BH127" t="str">
            <v>x</v>
          </cell>
          <cell r="BI127">
            <v>0</v>
          </cell>
          <cell r="BJ127">
            <v>0</v>
          </cell>
          <cell r="BK127">
            <v>0</v>
          </cell>
          <cell r="BL127">
            <v>0</v>
          </cell>
          <cell r="BM127">
            <v>0</v>
          </cell>
          <cell r="BN127">
            <v>0</v>
          </cell>
          <cell r="BO127">
            <v>0</v>
          </cell>
          <cell r="BP127">
            <v>0</v>
          </cell>
          <cell r="BQ127">
            <v>0</v>
          </cell>
          <cell r="BR127">
            <v>28.25</v>
          </cell>
          <cell r="BS127" t="str">
            <v>ĐHV đã phát</v>
          </cell>
          <cell r="BT127">
            <v>0</v>
          </cell>
          <cell r="BU127">
            <v>0</v>
          </cell>
          <cell r="BV127">
            <v>5</v>
          </cell>
          <cell r="BW127">
            <v>5</v>
          </cell>
          <cell r="BX127">
            <v>5</v>
          </cell>
          <cell r="BY127">
            <v>5</v>
          </cell>
          <cell r="BZ127">
            <v>5</v>
          </cell>
          <cell r="CA127">
            <v>5</v>
          </cell>
          <cell r="CB127">
            <v>5</v>
          </cell>
          <cell r="CC127">
            <v>5</v>
          </cell>
          <cell r="CD127">
            <v>5</v>
          </cell>
          <cell r="CE127">
            <v>5</v>
          </cell>
          <cell r="CF127">
            <v>5</v>
          </cell>
          <cell r="CG127">
            <v>5</v>
          </cell>
          <cell r="CH127">
            <v>5</v>
          </cell>
          <cell r="CI127">
            <v>5</v>
          </cell>
          <cell r="CJ127">
            <v>5</v>
          </cell>
          <cell r="CK127">
            <v>5</v>
          </cell>
          <cell r="CL127">
            <v>0</v>
          </cell>
        </row>
        <row r="128">
          <cell r="F128">
            <v>2475</v>
          </cell>
          <cell r="G128" t="str">
            <v>51010002329373</v>
          </cell>
          <cell r="H128" t="str">
            <v>Khoa Xây dựng</v>
          </cell>
          <cell r="I128" t="str">
            <v>Xây dựng dân dụng và công nghiệp</v>
          </cell>
          <cell r="J128" t="str">
            <v>Nam</v>
          </cell>
          <cell r="K128">
            <v>1992</v>
          </cell>
          <cell r="L128">
            <v>33830</v>
          </cell>
          <cell r="M128">
            <v>30</v>
          </cell>
          <cell r="N128" t="str">
            <v>Kinh</v>
          </cell>
          <cell r="O128">
            <v>0</v>
          </cell>
          <cell r="P128" t="str">
            <v>187081942</v>
          </cell>
          <cell r="Q128" t="str">
            <v>16/12/2008</v>
          </cell>
          <cell r="R128" t="str">
            <v>Tỉnh Nghệ An</v>
          </cell>
          <cell r="S128" t="str">
            <v>Xã Phúc Sơn, Huyện Anh Sơn, Tỉnh Nghệ An</v>
          </cell>
          <cell r="T128">
            <v>0</v>
          </cell>
          <cell r="U128" t="str">
            <v>Số 2, Xã Phúc Sơn, Huyện Anh Sơn, Tỉnh Nghệ An</v>
          </cell>
          <cell r="V128" t="str">
            <v>Số 2, Xã Phúc Sơn, Huyện Anh Sơn, Tỉnh Nghệ An</v>
          </cell>
          <cell r="W128">
            <v>0</v>
          </cell>
          <cell r="X128">
            <v>0</v>
          </cell>
          <cell r="Y128">
            <v>42494</v>
          </cell>
          <cell r="Z128">
            <v>43824</v>
          </cell>
          <cell r="AA128" t="str">
            <v>Trường Đại học Vinh</v>
          </cell>
          <cell r="AB128">
            <v>0</v>
          </cell>
          <cell r="AC128" t="str">
            <v>BC</v>
          </cell>
          <cell r="AD128">
            <v>0</v>
          </cell>
          <cell r="AE128">
            <v>0</v>
          </cell>
          <cell r="AF128" t="str">
            <v>V.07.01.03</v>
          </cell>
          <cell r="AG128" t="str">
            <v>Giảng viên (hạng III)</v>
          </cell>
          <cell r="AH128">
            <v>0</v>
          </cell>
          <cell r="AI128">
            <v>0</v>
          </cell>
          <cell r="AJ128" t="str">
            <v>Bí thư LCĐ</v>
          </cell>
          <cell r="AK128">
            <v>5</v>
          </cell>
          <cell r="AL128">
            <v>0</v>
          </cell>
          <cell r="AM128">
            <v>2.67</v>
          </cell>
          <cell r="AN128">
            <v>2</v>
          </cell>
          <cell r="AO128">
            <v>0</v>
          </cell>
          <cell r="AP128">
            <v>0</v>
          </cell>
          <cell r="AQ128">
            <v>0</v>
          </cell>
          <cell r="AR128">
            <v>0</v>
          </cell>
          <cell r="AS128">
            <v>2.67</v>
          </cell>
          <cell r="AT128">
            <v>25</v>
          </cell>
          <cell r="AU128">
            <v>0</v>
          </cell>
          <cell r="AV128">
            <v>0</v>
          </cell>
          <cell r="AW128">
            <v>0</v>
          </cell>
          <cell r="AX128" t="str">
            <v>Thạc sĩ</v>
          </cell>
          <cell r="AY128">
            <v>0</v>
          </cell>
          <cell r="AZ128">
            <v>0</v>
          </cell>
          <cell r="BA128" t="str">
            <v>Kỹ thuật công trình XD</v>
          </cell>
          <cell r="BB128" t="str">
            <v>Xây dựng dân dụng&amp;CN</v>
          </cell>
          <cell r="BC128">
            <v>0</v>
          </cell>
          <cell r="BD128">
            <v>0</v>
          </cell>
          <cell r="BE128">
            <v>0</v>
          </cell>
          <cell r="BF128">
            <v>0</v>
          </cell>
          <cell r="BG128">
            <v>0</v>
          </cell>
          <cell r="BH128">
            <v>2018</v>
          </cell>
          <cell r="BI128">
            <v>0</v>
          </cell>
          <cell r="BJ128">
            <v>0</v>
          </cell>
          <cell r="BK128">
            <v>0</v>
          </cell>
          <cell r="BL128">
            <v>0</v>
          </cell>
          <cell r="BM128">
            <v>0</v>
          </cell>
          <cell r="BN128">
            <v>0</v>
          </cell>
          <cell r="BO128">
            <v>0</v>
          </cell>
          <cell r="BP128">
            <v>0</v>
          </cell>
          <cell r="BQ128">
            <v>0</v>
          </cell>
          <cell r="BR128">
            <v>30</v>
          </cell>
          <cell r="BS128" t="str">
            <v>BĐ đã phát</v>
          </cell>
          <cell r="BT128">
            <v>0</v>
          </cell>
          <cell r="BU128">
            <v>0</v>
          </cell>
          <cell r="BV128">
            <v>5</v>
          </cell>
          <cell r="BW128">
            <v>5</v>
          </cell>
          <cell r="BX128">
            <v>5</v>
          </cell>
          <cell r="BY128">
            <v>5</v>
          </cell>
          <cell r="BZ128">
            <v>5</v>
          </cell>
          <cell r="CA128">
            <v>5</v>
          </cell>
          <cell r="CB128">
            <v>5</v>
          </cell>
          <cell r="CC128">
            <v>5</v>
          </cell>
          <cell r="CD128">
            <v>5</v>
          </cell>
          <cell r="CE128">
            <v>5</v>
          </cell>
          <cell r="CF128">
            <v>5</v>
          </cell>
          <cell r="CG128">
            <v>5</v>
          </cell>
          <cell r="CH128">
            <v>5</v>
          </cell>
          <cell r="CI128">
            <v>5</v>
          </cell>
          <cell r="CJ128">
            <v>5</v>
          </cell>
          <cell r="CK128">
            <v>5</v>
          </cell>
          <cell r="CL128">
            <v>0</v>
          </cell>
        </row>
        <row r="129">
          <cell r="F129">
            <v>1591</v>
          </cell>
          <cell r="G129" t="str">
            <v>51010000269808</v>
          </cell>
          <cell r="H129" t="str">
            <v>Khoa Xây dựng</v>
          </cell>
          <cell r="I129" t="str">
            <v>Xây dựng dân dụng và công nghiệp</v>
          </cell>
          <cell r="J129" t="str">
            <v>Nữ</v>
          </cell>
          <cell r="K129">
            <v>1988</v>
          </cell>
          <cell r="L129">
            <v>32284</v>
          </cell>
          <cell r="M129">
            <v>34</v>
          </cell>
          <cell r="N129" t="str">
            <v>Kinh</v>
          </cell>
          <cell r="O129">
            <v>0</v>
          </cell>
          <cell r="P129">
            <v>0</v>
          </cell>
          <cell r="Q129">
            <v>0</v>
          </cell>
          <cell r="R129">
            <v>0</v>
          </cell>
          <cell r="S129">
            <v>0</v>
          </cell>
          <cell r="T129">
            <v>0</v>
          </cell>
          <cell r="U129" t="str">
            <v>Thành phố Vinh, Tỉnh Nghệ An</v>
          </cell>
          <cell r="V129" t="str">
            <v>Thành phố Vinh, Tỉnh Nghệ An</v>
          </cell>
          <cell r="W129">
            <v>0</v>
          </cell>
          <cell r="X129">
            <v>0</v>
          </cell>
          <cell r="Y129">
            <v>40710</v>
          </cell>
          <cell r="Z129">
            <v>43966</v>
          </cell>
          <cell r="AA129" t="str">
            <v>Trường Đại học Vinh</v>
          </cell>
          <cell r="AB129">
            <v>0</v>
          </cell>
          <cell r="AC129" t="str">
            <v>BC</v>
          </cell>
          <cell r="AD129">
            <v>0</v>
          </cell>
          <cell r="AE129">
            <v>0</v>
          </cell>
          <cell r="AF129" t="str">
            <v>V.07.01.03</v>
          </cell>
          <cell r="AG129" t="str">
            <v>Giảng viên (hạng III)</v>
          </cell>
          <cell r="AH129">
            <v>0</v>
          </cell>
          <cell r="AI129">
            <v>0</v>
          </cell>
          <cell r="AJ129">
            <v>0</v>
          </cell>
          <cell r="AK129">
            <v>4</v>
          </cell>
          <cell r="AL129">
            <v>0</v>
          </cell>
          <cell r="AM129">
            <v>3</v>
          </cell>
          <cell r="AN129">
            <v>3</v>
          </cell>
          <cell r="AO129">
            <v>0</v>
          </cell>
          <cell r="AP129">
            <v>0</v>
          </cell>
          <cell r="AQ129">
            <v>9</v>
          </cell>
          <cell r="AR129">
            <v>0.27</v>
          </cell>
          <cell r="AS129">
            <v>3.27</v>
          </cell>
          <cell r="AT129">
            <v>25</v>
          </cell>
          <cell r="AU129">
            <v>0</v>
          </cell>
          <cell r="AV129">
            <v>0</v>
          </cell>
          <cell r="AW129">
            <v>0</v>
          </cell>
          <cell r="AX129" t="str">
            <v>Thạc sĩ</v>
          </cell>
          <cell r="AY129">
            <v>0</v>
          </cell>
          <cell r="AZ129">
            <v>0</v>
          </cell>
          <cell r="BA129" t="str">
            <v xml:space="preserve">Công trình nông thôn </v>
          </cell>
          <cell r="BB129" t="str">
            <v>Quản lý dự án vầ công trình XD</v>
          </cell>
          <cell r="BC129" t="str">
            <v xml:space="preserve"> </v>
          </cell>
          <cell r="BD129">
            <v>0</v>
          </cell>
          <cell r="BE129">
            <v>0</v>
          </cell>
          <cell r="BF129" t="str">
            <v>B1</v>
          </cell>
          <cell r="BG129">
            <v>0</v>
          </cell>
          <cell r="BH129" t="str">
            <v>x</v>
          </cell>
          <cell r="BI129">
            <v>0</v>
          </cell>
          <cell r="BJ129">
            <v>0</v>
          </cell>
          <cell r="BK129">
            <v>0</v>
          </cell>
          <cell r="BL129">
            <v>0</v>
          </cell>
          <cell r="BM129">
            <v>41214</v>
          </cell>
          <cell r="BN129">
            <v>41579</v>
          </cell>
          <cell r="BO129">
            <v>0</v>
          </cell>
          <cell r="BP129">
            <v>0</v>
          </cell>
          <cell r="BQ129">
            <v>0</v>
          </cell>
          <cell r="BR129">
            <v>20.75</v>
          </cell>
          <cell r="BS129" t="str">
            <v>BĐ đã phát</v>
          </cell>
          <cell r="BT129">
            <v>0</v>
          </cell>
          <cell r="BU129">
            <v>0</v>
          </cell>
          <cell r="BV129">
            <v>4</v>
          </cell>
          <cell r="BW129">
            <v>4</v>
          </cell>
          <cell r="BX129">
            <v>4</v>
          </cell>
          <cell r="BY129">
            <v>4</v>
          </cell>
          <cell r="BZ129">
            <v>4</v>
          </cell>
          <cell r="CA129">
            <v>4</v>
          </cell>
          <cell r="CB129">
            <v>4</v>
          </cell>
          <cell r="CC129">
            <v>4</v>
          </cell>
          <cell r="CD129">
            <v>4</v>
          </cell>
          <cell r="CE129">
            <v>4</v>
          </cell>
          <cell r="CF129">
            <v>4</v>
          </cell>
          <cell r="CG129">
            <v>4</v>
          </cell>
          <cell r="CH129">
            <v>4</v>
          </cell>
          <cell r="CI129">
            <v>4</v>
          </cell>
          <cell r="CJ129">
            <v>4</v>
          </cell>
          <cell r="CK129">
            <v>4</v>
          </cell>
          <cell r="CL129">
            <v>0</v>
          </cell>
        </row>
        <row r="130">
          <cell r="F130">
            <v>2034</v>
          </cell>
          <cell r="G130" t="str">
            <v>51010000328727</v>
          </cell>
          <cell r="H130" t="str">
            <v>Khoa Xây dựng</v>
          </cell>
          <cell r="I130" t="str">
            <v>Xây dựng dân dụng và công nghiệp</v>
          </cell>
          <cell r="J130" t="str">
            <v>Nữ</v>
          </cell>
          <cell r="K130">
            <v>1989</v>
          </cell>
          <cell r="L130">
            <v>32832</v>
          </cell>
          <cell r="M130">
            <v>33</v>
          </cell>
          <cell r="N130" t="str">
            <v>Kinh</v>
          </cell>
          <cell r="O130">
            <v>0</v>
          </cell>
          <cell r="P130" t="str">
            <v>186848272</v>
          </cell>
          <cell r="Q130">
            <v>39063</v>
          </cell>
          <cell r="R130" t="str">
            <v>Tỉnh Nghệ An</v>
          </cell>
          <cell r="S130" t="str">
            <v>Quỳnh Tam, Quỳnh Lưu, Nghệ An</v>
          </cell>
          <cell r="T130" t="str">
            <v>Quỳnh Tam, Quỳnh Lưu, Nghệ An</v>
          </cell>
          <cell r="U130" t="str">
            <v>Thành phố Vinh, Tỉnh Nghệ An</v>
          </cell>
          <cell r="V130" t="str">
            <v>Thành phố Vinh, Tỉnh Nghệ An</v>
          </cell>
          <cell r="W130">
            <v>0</v>
          </cell>
          <cell r="X130">
            <v>0</v>
          </cell>
          <cell r="Y130">
            <v>41061</v>
          </cell>
          <cell r="Z130">
            <v>42887</v>
          </cell>
          <cell r="AA130" t="str">
            <v>Trường Đại học Vinh</v>
          </cell>
          <cell r="AB130">
            <v>0</v>
          </cell>
          <cell r="AC130" t="str">
            <v>BC</v>
          </cell>
          <cell r="AD130">
            <v>0</v>
          </cell>
          <cell r="AE130">
            <v>0</v>
          </cell>
          <cell r="AF130" t="str">
            <v>V.07.01.03</v>
          </cell>
          <cell r="AG130" t="str">
            <v>Giảng viên (hạng III)</v>
          </cell>
          <cell r="AH130">
            <v>0</v>
          </cell>
          <cell r="AI130">
            <v>0</v>
          </cell>
          <cell r="AJ130">
            <v>0</v>
          </cell>
          <cell r="AK130">
            <v>4</v>
          </cell>
          <cell r="AL130">
            <v>0</v>
          </cell>
          <cell r="AM130">
            <v>3</v>
          </cell>
          <cell r="AN130">
            <v>3</v>
          </cell>
          <cell r="AO130">
            <v>0</v>
          </cell>
          <cell r="AP130">
            <v>0</v>
          </cell>
          <cell r="AQ130">
            <v>8</v>
          </cell>
          <cell r="AR130">
            <v>0.24</v>
          </cell>
          <cell r="AS130">
            <v>3.24</v>
          </cell>
          <cell r="AT130">
            <v>25</v>
          </cell>
          <cell r="AU130">
            <v>0</v>
          </cell>
          <cell r="AV130">
            <v>0</v>
          </cell>
          <cell r="AW130">
            <v>0</v>
          </cell>
          <cell r="AX130" t="str">
            <v>Thạc sĩ</v>
          </cell>
          <cell r="AY130">
            <v>0</v>
          </cell>
          <cell r="AZ130">
            <v>0</v>
          </cell>
          <cell r="BA130" t="str">
            <v>XD dân dụng&amp;CN</v>
          </cell>
          <cell r="BB130" t="str">
            <v>XD dân dụng&amp;CN</v>
          </cell>
          <cell r="BC130" t="str">
            <v xml:space="preserve"> </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22.25</v>
          </cell>
          <cell r="BS130" t="str">
            <v>BĐ đã phát</v>
          </cell>
          <cell r="BT130">
            <v>0</v>
          </cell>
          <cell r="BU130">
            <v>0</v>
          </cell>
          <cell r="BV130">
            <v>4</v>
          </cell>
          <cell r="BW130">
            <v>4</v>
          </cell>
          <cell r="BX130">
            <v>4</v>
          </cell>
          <cell r="BY130">
            <v>4</v>
          </cell>
          <cell r="BZ130">
            <v>4</v>
          </cell>
          <cell r="CA130">
            <v>4</v>
          </cell>
          <cell r="CB130">
            <v>4</v>
          </cell>
          <cell r="CC130">
            <v>4</v>
          </cell>
          <cell r="CD130">
            <v>4</v>
          </cell>
          <cell r="CE130">
            <v>4</v>
          </cell>
          <cell r="CF130">
            <v>4</v>
          </cell>
          <cell r="CG130">
            <v>4</v>
          </cell>
          <cell r="CH130">
            <v>4</v>
          </cell>
          <cell r="CI130">
            <v>4</v>
          </cell>
          <cell r="CJ130">
            <v>4</v>
          </cell>
          <cell r="CK130">
            <v>4</v>
          </cell>
          <cell r="CL130">
            <v>0</v>
          </cell>
        </row>
        <row r="131">
          <cell r="F131">
            <v>2330</v>
          </cell>
          <cell r="G131" t="str">
            <v>51012000009000</v>
          </cell>
          <cell r="H131" t="str">
            <v>Khoa Xây dựng</v>
          </cell>
          <cell r="I131" t="str">
            <v>Xây dựng dân dụng và công nghiệp</v>
          </cell>
          <cell r="J131" t="str">
            <v>Nữ</v>
          </cell>
          <cell r="K131">
            <v>1984</v>
          </cell>
          <cell r="L131">
            <v>30980</v>
          </cell>
          <cell r="M131">
            <v>38</v>
          </cell>
          <cell r="N131" t="str">
            <v>Kinh</v>
          </cell>
          <cell r="O131">
            <v>0</v>
          </cell>
          <cell r="P131" t="str">
            <v>040184001681</v>
          </cell>
          <cell r="Q131">
            <v>43175</v>
          </cell>
          <cell r="R131" t="str">
            <v>Cục cảnh sát ĐKQL và DLQG về dân cư</v>
          </cell>
          <cell r="S131" t="str">
            <v>THANH GIANG, THANH CHƯƠNG, NGHỆ AN</v>
          </cell>
          <cell r="T131">
            <v>0</v>
          </cell>
          <cell r="U131" t="str">
            <v>Phường Tương Mai, Quận Hoàng Mai, TP Hà Nội</v>
          </cell>
          <cell r="V131" t="str">
            <v>Thành phố Vinh, Tỉnh Nghệ An</v>
          </cell>
          <cell r="W131">
            <v>982102584</v>
          </cell>
          <cell r="X131">
            <v>0</v>
          </cell>
          <cell r="Y131">
            <v>41827</v>
          </cell>
          <cell r="Z131">
            <v>43283</v>
          </cell>
          <cell r="AA131" t="str">
            <v>Trường Đại học Vinh</v>
          </cell>
          <cell r="AB131">
            <v>0</v>
          </cell>
          <cell r="AC131" t="str">
            <v>BC</v>
          </cell>
          <cell r="AD131">
            <v>0</v>
          </cell>
          <cell r="AE131">
            <v>0</v>
          </cell>
          <cell r="AF131" t="str">
            <v>V.07.01.03</v>
          </cell>
          <cell r="AG131" t="str">
            <v>Giảng viên (hạng III)</v>
          </cell>
          <cell r="AH131">
            <v>0</v>
          </cell>
          <cell r="AI131">
            <v>0</v>
          </cell>
          <cell r="AJ131" t="str">
            <v>CVHT</v>
          </cell>
          <cell r="AK131">
            <v>4</v>
          </cell>
          <cell r="AL131">
            <v>0</v>
          </cell>
          <cell r="AM131">
            <v>2.67</v>
          </cell>
          <cell r="AN131">
            <v>2</v>
          </cell>
          <cell r="AO131">
            <v>0</v>
          </cell>
          <cell r="AP131">
            <v>0</v>
          </cell>
          <cell r="AQ131">
            <v>5</v>
          </cell>
          <cell r="AR131">
            <v>0.13350000000000001</v>
          </cell>
          <cell r="AS131">
            <v>2.8035000000000001</v>
          </cell>
          <cell r="AT131">
            <v>25</v>
          </cell>
          <cell r="AU131">
            <v>0</v>
          </cell>
          <cell r="AV131">
            <v>0</v>
          </cell>
          <cell r="AW131">
            <v>0</v>
          </cell>
          <cell r="AX131" t="str">
            <v>Thạc sĩ</v>
          </cell>
          <cell r="AY131">
            <v>0</v>
          </cell>
          <cell r="AZ131">
            <v>0</v>
          </cell>
          <cell r="BA131" t="str">
            <v>XD dân dụng&amp;CN</v>
          </cell>
          <cell r="BB131" t="str">
            <v>XD dân dụng&amp;CN</v>
          </cell>
          <cell r="BC131" t="str">
            <v xml:space="preserve"> </v>
          </cell>
          <cell r="BD131">
            <v>0</v>
          </cell>
          <cell r="BE131">
            <v>0</v>
          </cell>
          <cell r="BF131" t="str">
            <v>TS nước ngoài</v>
          </cell>
          <cell r="BG131">
            <v>0</v>
          </cell>
          <cell r="BH131" t="str">
            <v>x</v>
          </cell>
          <cell r="BI131">
            <v>0</v>
          </cell>
          <cell r="BJ131">
            <v>0</v>
          </cell>
          <cell r="BK131" t="str">
            <v>x</v>
          </cell>
          <cell r="BL131">
            <v>0</v>
          </cell>
          <cell r="BM131">
            <v>0</v>
          </cell>
          <cell r="BN131">
            <v>0</v>
          </cell>
          <cell r="BO131">
            <v>0</v>
          </cell>
          <cell r="BP131">
            <v>0</v>
          </cell>
          <cell r="BQ131">
            <v>0</v>
          </cell>
          <cell r="BR131">
            <v>17.166666666666668</v>
          </cell>
          <cell r="BS131" t="str">
            <v>BĐ đã phát</v>
          </cell>
          <cell r="BT131">
            <v>0</v>
          </cell>
          <cell r="BU131">
            <v>0</v>
          </cell>
          <cell r="BV131">
            <v>4</v>
          </cell>
          <cell r="BW131">
            <v>4</v>
          </cell>
          <cell r="BX131">
            <v>4</v>
          </cell>
          <cell r="BY131">
            <v>4</v>
          </cell>
          <cell r="BZ131">
            <v>4</v>
          </cell>
          <cell r="CA131">
            <v>4</v>
          </cell>
          <cell r="CB131">
            <v>4</v>
          </cell>
          <cell r="CC131">
            <v>4</v>
          </cell>
          <cell r="CD131">
            <v>4</v>
          </cell>
          <cell r="CE131">
            <v>4</v>
          </cell>
          <cell r="CF131">
            <v>4</v>
          </cell>
          <cell r="CG131">
            <v>4</v>
          </cell>
          <cell r="CH131">
            <v>4</v>
          </cell>
          <cell r="CI131">
            <v>4</v>
          </cell>
          <cell r="CJ131">
            <v>4</v>
          </cell>
          <cell r="CK131">
            <v>4</v>
          </cell>
          <cell r="CL131">
            <v>0</v>
          </cell>
        </row>
        <row r="132">
          <cell r="F132">
            <v>1590</v>
          </cell>
          <cell r="G132" t="str">
            <v>51010000235793</v>
          </cell>
          <cell r="H132" t="str">
            <v>Khoa Xây dựng</v>
          </cell>
          <cell r="I132" t="str">
            <v>Xây dựng dân dụng và công nghiệp</v>
          </cell>
          <cell r="J132" t="str">
            <v>Nam</v>
          </cell>
          <cell r="K132">
            <v>1987</v>
          </cell>
          <cell r="L132">
            <v>32073</v>
          </cell>
          <cell r="M132">
            <v>35</v>
          </cell>
          <cell r="N132" t="str">
            <v>Kinh</v>
          </cell>
          <cell r="O132" t="str">
            <v>Thiên chúa giáo</v>
          </cell>
          <cell r="P132">
            <v>186314421</v>
          </cell>
          <cell r="Q132">
            <v>0</v>
          </cell>
          <cell r="R132">
            <v>0</v>
          </cell>
          <cell r="S132" t="str">
            <v>Hưng Trung, Hưng Nguyên, Nghệ An</v>
          </cell>
          <cell r="T132" t="str">
            <v>Hưng Trung, Hưng Nguyên, Nghệ An</v>
          </cell>
          <cell r="U132" t="str">
            <v>Xóm 1, Hưng Trung, Hưng Nguyên, Tỉnh Nghệ An</v>
          </cell>
          <cell r="V132" t="str">
            <v>Xóm 1, Hưng Trung, Hưng Nguyên, Tỉnh Nghệ An</v>
          </cell>
          <cell r="W132">
            <v>987142999</v>
          </cell>
          <cell r="X132">
            <v>0</v>
          </cell>
          <cell r="Y132">
            <v>40408</v>
          </cell>
          <cell r="Z132">
            <v>43966</v>
          </cell>
          <cell r="AA132" t="str">
            <v>Trường Đại học Vinh</v>
          </cell>
          <cell r="AB132">
            <v>0</v>
          </cell>
          <cell r="AC132" t="str">
            <v>BC</v>
          </cell>
          <cell r="AD132">
            <v>0</v>
          </cell>
          <cell r="AE132">
            <v>0</v>
          </cell>
          <cell r="AF132" t="str">
            <v>V.07.01.03</v>
          </cell>
          <cell r="AG132" t="str">
            <v>Giảng viên (hạng III)</v>
          </cell>
          <cell r="AH132">
            <v>0</v>
          </cell>
          <cell r="AI132">
            <v>0</v>
          </cell>
          <cell r="AJ132">
            <v>0</v>
          </cell>
          <cell r="AK132">
            <v>4</v>
          </cell>
          <cell r="AL132">
            <v>0</v>
          </cell>
          <cell r="AM132">
            <v>3.33</v>
          </cell>
          <cell r="AN132">
            <v>4</v>
          </cell>
          <cell r="AO132">
            <v>0</v>
          </cell>
          <cell r="AP132">
            <v>0</v>
          </cell>
          <cell r="AQ132">
            <v>9</v>
          </cell>
          <cell r="AR132">
            <v>0.29969999999999997</v>
          </cell>
          <cell r="AS132">
            <v>3.6297000000000001</v>
          </cell>
          <cell r="AT132">
            <v>25</v>
          </cell>
          <cell r="AU132">
            <v>0</v>
          </cell>
          <cell r="AV132">
            <v>0</v>
          </cell>
          <cell r="AW132">
            <v>0</v>
          </cell>
          <cell r="AX132" t="str">
            <v>Thạc sĩ</v>
          </cell>
          <cell r="AY132">
            <v>0</v>
          </cell>
          <cell r="AZ132">
            <v>0</v>
          </cell>
          <cell r="BA132" t="str">
            <v>XD dân dụng&amp;CN</v>
          </cell>
          <cell r="BB132" t="str">
            <v>Kỹ thuật XD dân dụng&amp;CN</v>
          </cell>
          <cell r="BC132" t="str">
            <v xml:space="preserve"> </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25.166666666666668</v>
          </cell>
          <cell r="BS132" t="str">
            <v>BĐ đã phát</v>
          </cell>
          <cell r="BT132">
            <v>0</v>
          </cell>
          <cell r="BU132">
            <v>0</v>
          </cell>
          <cell r="BV132">
            <v>4</v>
          </cell>
          <cell r="BW132">
            <v>4</v>
          </cell>
          <cell r="BX132">
            <v>4</v>
          </cell>
          <cell r="BY132">
            <v>4</v>
          </cell>
          <cell r="BZ132">
            <v>4</v>
          </cell>
          <cell r="CA132">
            <v>4</v>
          </cell>
          <cell r="CB132">
            <v>4</v>
          </cell>
          <cell r="CC132">
            <v>4</v>
          </cell>
          <cell r="CD132">
            <v>4</v>
          </cell>
          <cell r="CE132">
            <v>4</v>
          </cell>
          <cell r="CF132">
            <v>4</v>
          </cell>
          <cell r="CG132">
            <v>4</v>
          </cell>
          <cell r="CH132">
            <v>4</v>
          </cell>
          <cell r="CI132">
            <v>4</v>
          </cell>
          <cell r="CJ132">
            <v>4</v>
          </cell>
          <cell r="CK132">
            <v>4</v>
          </cell>
          <cell r="CL132">
            <v>0</v>
          </cell>
        </row>
        <row r="133">
          <cell r="F133">
            <v>2396</v>
          </cell>
          <cell r="G133" t="str">
            <v>51010000715170</v>
          </cell>
          <cell r="H133" t="str">
            <v>Khoa Xây dựng</v>
          </cell>
          <cell r="I133" t="str">
            <v>Xây dựng dân dụng và công nghiệp</v>
          </cell>
          <cell r="J133" t="str">
            <v>Nam</v>
          </cell>
          <cell r="K133">
            <v>1987</v>
          </cell>
          <cell r="L133">
            <v>32073</v>
          </cell>
          <cell r="M133">
            <v>35</v>
          </cell>
          <cell r="N133" t="str">
            <v>Kinh</v>
          </cell>
          <cell r="O133">
            <v>0</v>
          </cell>
          <cell r="P133" t="str">
            <v>040087000025</v>
          </cell>
          <cell r="Q133" t="str">
            <v>29/05/2014</v>
          </cell>
          <cell r="R133" t="str">
            <v>Thành phố Hà Nội</v>
          </cell>
          <cell r="S133" t="str">
            <v>Xã Hưng Lợi, Huyện Hưng Nguyên, Tỉnh Nghệ An</v>
          </cell>
          <cell r="T133" t="str">
            <v>Xã Hưng Lợi, Huyện Hưng Nguyên, Tỉnh Nghệ An</v>
          </cell>
          <cell r="U133" t="str">
            <v>554, Phường Quang Trung, Thành phố Vinh, Tỉnh Nghệ An</v>
          </cell>
          <cell r="V133" t="str">
            <v>554, Phường Quang Trung, Thành phố Vinh, Tỉnh Nghệ An</v>
          </cell>
          <cell r="W133">
            <v>0</v>
          </cell>
          <cell r="X133">
            <v>0</v>
          </cell>
          <cell r="Y133">
            <v>42261</v>
          </cell>
          <cell r="Z133">
            <v>43283</v>
          </cell>
          <cell r="AA133" t="str">
            <v>Trường Đại học Vinh</v>
          </cell>
          <cell r="AB133">
            <v>0</v>
          </cell>
          <cell r="AC133" t="str">
            <v>BC</v>
          </cell>
          <cell r="AD133">
            <v>0</v>
          </cell>
          <cell r="AE133">
            <v>0</v>
          </cell>
          <cell r="AF133" t="str">
            <v>V.07.01.03</v>
          </cell>
          <cell r="AG133" t="str">
            <v>Giảng viên (hạng III)</v>
          </cell>
          <cell r="AH133">
            <v>0</v>
          </cell>
          <cell r="AI133">
            <v>0</v>
          </cell>
          <cell r="AJ133">
            <v>0</v>
          </cell>
          <cell r="AK133">
            <v>4</v>
          </cell>
          <cell r="AL133">
            <v>0</v>
          </cell>
          <cell r="AM133">
            <v>3</v>
          </cell>
          <cell r="AN133">
            <v>3</v>
          </cell>
          <cell r="AO133">
            <v>0</v>
          </cell>
          <cell r="AP133">
            <v>0</v>
          </cell>
          <cell r="AQ133">
            <v>0</v>
          </cell>
          <cell r="AR133">
            <v>0</v>
          </cell>
          <cell r="AS133">
            <v>3</v>
          </cell>
          <cell r="AT133">
            <v>0</v>
          </cell>
          <cell r="AU133">
            <v>0</v>
          </cell>
          <cell r="AV133">
            <v>0</v>
          </cell>
          <cell r="AW133">
            <v>0</v>
          </cell>
          <cell r="AX133" t="str">
            <v>Thạc sĩ</v>
          </cell>
          <cell r="AY133">
            <v>0</v>
          </cell>
          <cell r="AZ133">
            <v>0</v>
          </cell>
          <cell r="BA133" t="str">
            <v>XD</v>
          </cell>
          <cell r="BB133" t="str">
            <v>XD dân dụng&amp;CN</v>
          </cell>
          <cell r="BC133" t="str">
            <v xml:space="preserve"> </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25.166666666666668</v>
          </cell>
          <cell r="BS133" t="str">
            <v>ĐHV đã phát</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Đi học NN</v>
          </cell>
        </row>
        <row r="134">
          <cell r="F134">
            <v>1589</v>
          </cell>
          <cell r="G134" t="str">
            <v>51010000235809</v>
          </cell>
          <cell r="H134" t="str">
            <v>Khoa Xây dựng</v>
          </cell>
          <cell r="I134" t="str">
            <v>Xây dựng dân dụng và công nghiệp</v>
          </cell>
          <cell r="J134" t="str">
            <v>Nam</v>
          </cell>
          <cell r="K134">
            <v>1987</v>
          </cell>
          <cell r="L134">
            <v>31914</v>
          </cell>
          <cell r="M134">
            <v>35</v>
          </cell>
          <cell r="N134" t="str">
            <v>Kinh</v>
          </cell>
          <cell r="O134">
            <v>0</v>
          </cell>
          <cell r="P134" t="str">
            <v>186569938</v>
          </cell>
          <cell r="Q134" t="str">
            <v>25/01/2005</v>
          </cell>
          <cell r="R134" t="str">
            <v>Tỉnh Nghệ An</v>
          </cell>
          <cell r="S134" t="str">
            <v>Xã Đồng Văn, Huyện Thanh Chương, Tỉnh Nghệ An</v>
          </cell>
          <cell r="T134" t="str">
            <v>Xã Đồng Văn, Huyện Thanh Chương, Tỉnh Nghệ An</v>
          </cell>
          <cell r="U134" t="str">
            <v>Xóm 5, Xã Đồng Văn, Huyện Thanh Chương, Tỉnh Nghệ An</v>
          </cell>
          <cell r="V134" t="str">
            <v>Xóm 5, Xã Đồng Văn, Huyện Thanh Chương, Tỉnh Nghệ An</v>
          </cell>
          <cell r="W134">
            <v>0</v>
          </cell>
          <cell r="X134" t="str">
            <v>vanhoa175@gmail.com</v>
          </cell>
          <cell r="Y134">
            <v>40408</v>
          </cell>
          <cell r="Z134">
            <v>43966</v>
          </cell>
          <cell r="AA134" t="str">
            <v>Trường Đại học Vinh</v>
          </cell>
          <cell r="AB134">
            <v>0</v>
          </cell>
          <cell r="AC134" t="str">
            <v>BC</v>
          </cell>
          <cell r="AD134">
            <v>0</v>
          </cell>
          <cell r="AE134">
            <v>0</v>
          </cell>
          <cell r="AF134" t="str">
            <v>V.07.01.03</v>
          </cell>
          <cell r="AG134" t="str">
            <v>Giảng viên (hạng III)</v>
          </cell>
          <cell r="AH134">
            <v>0</v>
          </cell>
          <cell r="AI134">
            <v>0</v>
          </cell>
          <cell r="AJ134">
            <v>0</v>
          </cell>
          <cell r="AK134">
            <v>4</v>
          </cell>
          <cell r="AL134">
            <v>0</v>
          </cell>
          <cell r="AM134">
            <v>3.33</v>
          </cell>
          <cell r="AN134">
            <v>4</v>
          </cell>
          <cell r="AO134">
            <v>0</v>
          </cell>
          <cell r="AP134">
            <v>0</v>
          </cell>
          <cell r="AQ134">
            <v>0</v>
          </cell>
          <cell r="AR134">
            <v>0</v>
          </cell>
          <cell r="AS134">
            <v>3.33</v>
          </cell>
          <cell r="AT134">
            <v>0</v>
          </cell>
          <cell r="AU134">
            <v>0</v>
          </cell>
          <cell r="AV134">
            <v>0</v>
          </cell>
          <cell r="AW134">
            <v>0</v>
          </cell>
          <cell r="AX134" t="str">
            <v>Thạc sĩ</v>
          </cell>
          <cell r="AY134">
            <v>0</v>
          </cell>
          <cell r="AZ134">
            <v>0</v>
          </cell>
          <cell r="BA134" t="str">
            <v>XD dân dụng&amp;CN</v>
          </cell>
          <cell r="BB134" t="str">
            <v>XD dân dụng&amp;CN</v>
          </cell>
          <cell r="BC134" t="str">
            <v xml:space="preserve"> </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24.75</v>
          </cell>
          <cell r="BS134" t="str">
            <v>ĐHV đã phát</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t="str">
            <v>Đi học NN</v>
          </cell>
        </row>
        <row r="135">
          <cell r="F135">
            <v>1581</v>
          </cell>
          <cell r="G135" t="str">
            <v>51010000190528</v>
          </cell>
          <cell r="H135" t="str">
            <v>Khoa Xây dựng</v>
          </cell>
          <cell r="I135" t="str">
            <v>Xây dựng dân dụng và công nghiệp</v>
          </cell>
          <cell r="J135" t="str">
            <v>Nam</v>
          </cell>
          <cell r="K135">
            <v>1984</v>
          </cell>
          <cell r="L135">
            <v>30796</v>
          </cell>
          <cell r="M135">
            <v>38</v>
          </cell>
          <cell r="N135" t="str">
            <v>Kinh</v>
          </cell>
          <cell r="O135">
            <v>0</v>
          </cell>
          <cell r="P135">
            <v>186166804</v>
          </cell>
          <cell r="Q135">
            <v>0</v>
          </cell>
          <cell r="R135">
            <v>0</v>
          </cell>
          <cell r="S135" t="str">
            <v>Quỳnh Minh, Quỳnh Lưu, Nghệ An</v>
          </cell>
          <cell r="T135" t="str">
            <v>Quỳnh Minh, Quỳnh Lưu, Nghệ An</v>
          </cell>
          <cell r="U135" t="str">
            <v>Trường Thi, Thành phố Vinh, Tỉnh Nghệ An</v>
          </cell>
          <cell r="V135" t="str">
            <v>Trường Thi, Thành phố Vinh, Tỉnh Nghệ An</v>
          </cell>
          <cell r="W135">
            <v>975336999</v>
          </cell>
          <cell r="X135" t="str">
            <v>nguyenvanquang240484@gmail.com</v>
          </cell>
          <cell r="Y135">
            <v>39736</v>
          </cell>
          <cell r="Z135">
            <v>40360</v>
          </cell>
          <cell r="AA135" t="str">
            <v>Trường Đại học Vinh</v>
          </cell>
          <cell r="AB135">
            <v>0</v>
          </cell>
          <cell r="AC135" t="str">
            <v>BC</v>
          </cell>
          <cell r="AD135">
            <v>0</v>
          </cell>
          <cell r="AE135">
            <v>0</v>
          </cell>
          <cell r="AF135" t="str">
            <v>V.07.01.03</v>
          </cell>
          <cell r="AG135" t="str">
            <v>Giảng viên (hạng III)</v>
          </cell>
          <cell r="AH135">
            <v>0</v>
          </cell>
          <cell r="AI135">
            <v>0</v>
          </cell>
          <cell r="AJ135">
            <v>0</v>
          </cell>
          <cell r="AK135">
            <v>4</v>
          </cell>
          <cell r="AL135">
            <v>0</v>
          </cell>
          <cell r="AM135">
            <v>3.33</v>
          </cell>
          <cell r="AN135">
            <v>4</v>
          </cell>
          <cell r="AO135">
            <v>0</v>
          </cell>
          <cell r="AP135">
            <v>0</v>
          </cell>
          <cell r="AQ135">
            <v>5</v>
          </cell>
          <cell r="AR135">
            <v>0.16649999999999998</v>
          </cell>
          <cell r="AS135">
            <v>3.4965000000000002</v>
          </cell>
          <cell r="AT135">
            <v>0</v>
          </cell>
          <cell r="AU135">
            <v>0</v>
          </cell>
          <cell r="AV135">
            <v>0</v>
          </cell>
          <cell r="AW135">
            <v>0</v>
          </cell>
          <cell r="AX135" t="str">
            <v>Tiến sĩ</v>
          </cell>
          <cell r="AY135">
            <v>0</v>
          </cell>
          <cell r="AZ135">
            <v>0</v>
          </cell>
          <cell r="BA135" t="str">
            <v>XD</v>
          </cell>
          <cell r="BB135" t="str">
            <v>XD dân dụng&amp;CN</v>
          </cell>
          <cell r="BC135" t="str">
            <v xml:space="preserve"> </v>
          </cell>
          <cell r="BD135" t="str">
            <v>2020</v>
          </cell>
          <cell r="BE135">
            <v>0</v>
          </cell>
          <cell r="BF135" t="str">
            <v>TS nước ngoài</v>
          </cell>
          <cell r="BG135">
            <v>0</v>
          </cell>
          <cell r="BH135" t="str">
            <v>x</v>
          </cell>
          <cell r="BI135">
            <v>0</v>
          </cell>
          <cell r="BJ135">
            <v>0</v>
          </cell>
          <cell r="BK135">
            <v>0</v>
          </cell>
          <cell r="BL135">
            <v>0</v>
          </cell>
          <cell r="BM135">
            <v>0</v>
          </cell>
          <cell r="BN135">
            <v>0</v>
          </cell>
          <cell r="BO135">
            <v>0</v>
          </cell>
          <cell r="BP135">
            <v>0</v>
          </cell>
          <cell r="BQ135">
            <v>0</v>
          </cell>
          <cell r="BR135">
            <v>21.666666666666668</v>
          </cell>
          <cell r="BS135" t="str">
            <v>Chưa phát</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t="str">
            <v>Đi học NN</v>
          </cell>
        </row>
        <row r="136">
          <cell r="F136">
            <v>2035</v>
          </cell>
          <cell r="G136" t="str">
            <v>51010000283020</v>
          </cell>
          <cell r="H136" t="str">
            <v>Khoa Xây dựng</v>
          </cell>
          <cell r="I136" t="str">
            <v>Xây dựng dân dụng và công nghiệp</v>
          </cell>
          <cell r="J136" t="str">
            <v>Nam</v>
          </cell>
          <cell r="K136">
            <v>1985</v>
          </cell>
          <cell r="L136">
            <v>31218</v>
          </cell>
          <cell r="M136">
            <v>37</v>
          </cell>
          <cell r="N136" t="str">
            <v>Kinh</v>
          </cell>
          <cell r="O136">
            <v>0</v>
          </cell>
          <cell r="P136">
            <v>0</v>
          </cell>
          <cell r="Q136">
            <v>0</v>
          </cell>
          <cell r="R136">
            <v>0</v>
          </cell>
          <cell r="S136" t="str">
            <v>Diễn Cát, Diễn Châu, Nghệ An</v>
          </cell>
          <cell r="T136" t="str">
            <v>Hợp Thành, Yên Thành, Nghệ An</v>
          </cell>
          <cell r="U136" t="str">
            <v>Nhà 23-06, tháp chung cư, Tòa nhà dầu khí Nghệ An, số 07 Quang Trung, Vinh, Nghệ An</v>
          </cell>
          <cell r="V136" t="str">
            <v>Nhà 23-06, tháp chung cư, Tòa nhà dầu khí Nghệ An, số 07 Quang Trung, Vinh, Nghệ An</v>
          </cell>
          <cell r="W136">
            <v>0</v>
          </cell>
          <cell r="X136">
            <v>0</v>
          </cell>
          <cell r="Y136">
            <v>41061</v>
          </cell>
          <cell r="Z136" t="str">
            <v xml:space="preserve">  -   -</v>
          </cell>
          <cell r="AA136">
            <v>0</v>
          </cell>
          <cell r="AB136">
            <v>0</v>
          </cell>
          <cell r="AC136" t="str">
            <v>BC</v>
          </cell>
          <cell r="AD136">
            <v>0</v>
          </cell>
          <cell r="AE136">
            <v>0</v>
          </cell>
          <cell r="AF136" t="str">
            <v>V.07.01.03</v>
          </cell>
          <cell r="AG136" t="str">
            <v>Giảng viên (hạng III)</v>
          </cell>
          <cell r="AH136">
            <v>0</v>
          </cell>
          <cell r="AI136">
            <v>0</v>
          </cell>
          <cell r="AJ136">
            <v>0</v>
          </cell>
          <cell r="AK136">
            <v>4</v>
          </cell>
          <cell r="AL136">
            <v>0</v>
          </cell>
          <cell r="AM136">
            <v>3</v>
          </cell>
          <cell r="AN136">
            <v>3</v>
          </cell>
          <cell r="AO136">
            <v>0</v>
          </cell>
          <cell r="AP136">
            <v>0</v>
          </cell>
          <cell r="AQ136">
            <v>7</v>
          </cell>
          <cell r="AR136">
            <v>0.21</v>
          </cell>
          <cell r="AS136">
            <v>3.21</v>
          </cell>
          <cell r="AT136">
            <v>25</v>
          </cell>
          <cell r="AU136">
            <v>0</v>
          </cell>
          <cell r="AV136">
            <v>0</v>
          </cell>
          <cell r="AW136">
            <v>0</v>
          </cell>
          <cell r="AX136" t="str">
            <v>Thạc sĩ</v>
          </cell>
          <cell r="AY136">
            <v>0</v>
          </cell>
          <cell r="AZ136">
            <v>0</v>
          </cell>
          <cell r="BA136" t="str">
            <v>XD</v>
          </cell>
          <cell r="BB136" t="str">
            <v>XD dân dụng&amp;CN</v>
          </cell>
          <cell r="BC136" t="str">
            <v xml:space="preserve"> </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22.833333333333332</v>
          </cell>
          <cell r="BS136" t="str">
            <v>Chưa phát</v>
          </cell>
          <cell r="BT136" t="str">
            <v>Nghỉ không lương</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t="str">
            <v>Nghỉ không lương</v>
          </cell>
        </row>
        <row r="137">
          <cell r="F137">
            <v>1603</v>
          </cell>
          <cell r="G137" t="str">
            <v>51010000307832</v>
          </cell>
          <cell r="H137" t="str">
            <v>Khoa Xây dựng</v>
          </cell>
          <cell r="I137" t="str">
            <v>Xây dựng dân dụng và công nghiệp</v>
          </cell>
          <cell r="J137" t="str">
            <v>Nam</v>
          </cell>
          <cell r="K137">
            <v>1988</v>
          </cell>
          <cell r="L137">
            <v>32380</v>
          </cell>
          <cell r="M137">
            <v>34</v>
          </cell>
          <cell r="N137" t="str">
            <v>Kinh</v>
          </cell>
          <cell r="O137">
            <v>0</v>
          </cell>
          <cell r="P137">
            <v>186752397</v>
          </cell>
          <cell r="Q137">
            <v>0</v>
          </cell>
          <cell r="R137">
            <v>0</v>
          </cell>
          <cell r="S137" t="str">
            <v>Diễn Thái, Diễn Châu, Nghệ An</v>
          </cell>
          <cell r="T137" t="str">
            <v>Diễn Thái, Diễn Châu, Nghệ An</v>
          </cell>
          <cell r="U137" t="str">
            <v>Khối 13, P. Trung Đô, TP. Vinh, Nghệ An</v>
          </cell>
          <cell r="V137" t="str">
            <v>Khối 13, P. Trung Đô, TP. Vinh, Nghệ An</v>
          </cell>
          <cell r="W137">
            <v>976069288</v>
          </cell>
          <cell r="X137">
            <v>0</v>
          </cell>
          <cell r="Y137">
            <v>40940</v>
          </cell>
          <cell r="Z137" t="str">
            <v xml:space="preserve">  -   -</v>
          </cell>
          <cell r="AA137">
            <v>0</v>
          </cell>
          <cell r="AB137">
            <v>0</v>
          </cell>
          <cell r="AC137" t="str">
            <v>BC</v>
          </cell>
          <cell r="AD137">
            <v>0</v>
          </cell>
          <cell r="AE137">
            <v>0</v>
          </cell>
          <cell r="AF137" t="str">
            <v>V.07.01.03</v>
          </cell>
          <cell r="AG137" t="str">
            <v>Giảng viên (hạng III)</v>
          </cell>
          <cell r="AH137">
            <v>0</v>
          </cell>
          <cell r="AI137">
            <v>0</v>
          </cell>
          <cell r="AJ137">
            <v>0</v>
          </cell>
          <cell r="AK137">
            <v>4</v>
          </cell>
          <cell r="AL137">
            <v>0</v>
          </cell>
          <cell r="AM137">
            <v>3.33</v>
          </cell>
          <cell r="AN137">
            <v>4</v>
          </cell>
          <cell r="AO137">
            <v>0</v>
          </cell>
          <cell r="AP137">
            <v>0</v>
          </cell>
          <cell r="AQ137">
            <v>8</v>
          </cell>
          <cell r="AR137">
            <v>0.26640000000000003</v>
          </cell>
          <cell r="AS137">
            <v>3.5964</v>
          </cell>
          <cell r="AT137">
            <v>25</v>
          </cell>
          <cell r="AU137">
            <v>0</v>
          </cell>
          <cell r="AV137">
            <v>0</v>
          </cell>
          <cell r="AW137">
            <v>0</v>
          </cell>
          <cell r="AX137" t="str">
            <v>Thạc sĩ</v>
          </cell>
          <cell r="AY137">
            <v>0</v>
          </cell>
          <cell r="AZ137">
            <v>0</v>
          </cell>
          <cell r="BA137" t="str">
            <v>XD</v>
          </cell>
          <cell r="BB137" t="str">
            <v>Kỹ thuật XD dân dụng&amp;CN</v>
          </cell>
          <cell r="BC137" t="str">
            <v xml:space="preserve"> </v>
          </cell>
          <cell r="BD137">
            <v>0</v>
          </cell>
          <cell r="BE137">
            <v>0</v>
          </cell>
          <cell r="BF137">
            <v>0</v>
          </cell>
          <cell r="BG137">
            <v>0</v>
          </cell>
          <cell r="BH137" t="str">
            <v>x</v>
          </cell>
          <cell r="BI137">
            <v>0</v>
          </cell>
          <cell r="BJ137">
            <v>0</v>
          </cell>
          <cell r="BK137">
            <v>0</v>
          </cell>
          <cell r="BL137">
            <v>0</v>
          </cell>
          <cell r="BM137">
            <v>0</v>
          </cell>
          <cell r="BN137">
            <v>0</v>
          </cell>
          <cell r="BO137">
            <v>0</v>
          </cell>
          <cell r="BP137">
            <v>0</v>
          </cell>
          <cell r="BQ137">
            <v>0</v>
          </cell>
          <cell r="BR137">
            <v>26</v>
          </cell>
          <cell r="BS137" t="str">
            <v>BĐ đã phát</v>
          </cell>
          <cell r="BT137">
            <v>0</v>
          </cell>
          <cell r="BU137">
            <v>0</v>
          </cell>
          <cell r="BV137">
            <v>4</v>
          </cell>
          <cell r="BW137">
            <v>4</v>
          </cell>
          <cell r="BX137">
            <v>4</v>
          </cell>
          <cell r="BY137">
            <v>4</v>
          </cell>
          <cell r="BZ137">
            <v>4</v>
          </cell>
          <cell r="CA137">
            <v>4</v>
          </cell>
          <cell r="CB137">
            <v>4</v>
          </cell>
          <cell r="CC137">
            <v>4</v>
          </cell>
          <cell r="CD137">
            <v>4</v>
          </cell>
          <cell r="CE137">
            <v>4</v>
          </cell>
          <cell r="CF137">
            <v>4</v>
          </cell>
          <cell r="CG137">
            <v>4</v>
          </cell>
          <cell r="CH137">
            <v>4</v>
          </cell>
          <cell r="CI137">
            <v>4</v>
          </cell>
          <cell r="CJ137">
            <v>4</v>
          </cell>
          <cell r="CK137">
            <v>4</v>
          </cell>
          <cell r="CL137">
            <v>0</v>
          </cell>
        </row>
        <row r="138">
          <cell r="F138">
            <v>2529</v>
          </cell>
          <cell r="G138" t="str">
            <v>51010000319581</v>
          </cell>
          <cell r="H138" t="str">
            <v>Khoa Xây dựng</v>
          </cell>
          <cell r="I138" t="str">
            <v>Xây dựng dân dụng và công nghiệp</v>
          </cell>
          <cell r="J138" t="str">
            <v>Nam</v>
          </cell>
          <cell r="K138">
            <v>1991</v>
          </cell>
          <cell r="L138">
            <v>33362</v>
          </cell>
          <cell r="M138">
            <v>31</v>
          </cell>
          <cell r="N138" t="str">
            <v>Kinh</v>
          </cell>
          <cell r="O138">
            <v>0</v>
          </cell>
          <cell r="P138" t="str">
            <v>183887198</v>
          </cell>
          <cell r="Q138">
            <v>39646</v>
          </cell>
          <cell r="R138" t="str">
            <v>Tỉnh Nghệ An</v>
          </cell>
          <cell r="S138" t="str">
            <v>Xã Xuân Thành, Huyện Nghi Xuân, Tỉnh Hà Tĩnh</v>
          </cell>
          <cell r="T138" t="str">
            <v>Xuân Thành, Nghi Xuân, Hà Tĩnh</v>
          </cell>
          <cell r="U138" t="str">
            <v>Thành Phú, Xã Xuân Thành, Huyện Nghi Xuân, Tỉnh Hà Tĩnh</v>
          </cell>
          <cell r="V138" t="str">
            <v>Thành Phú, Xã Xuân Thành, Huyện Nghi Xuân, Tỉnh Hà Tĩnh</v>
          </cell>
          <cell r="W138">
            <v>0</v>
          </cell>
          <cell r="X138">
            <v>0</v>
          </cell>
          <cell r="Y138">
            <v>43009</v>
          </cell>
          <cell r="Z138">
            <v>43966</v>
          </cell>
          <cell r="AA138" t="str">
            <v>Trường Đại học Vinh</v>
          </cell>
          <cell r="AB138">
            <v>0</v>
          </cell>
          <cell r="AC138" t="str">
            <v>BC</v>
          </cell>
          <cell r="AD138">
            <v>0</v>
          </cell>
          <cell r="AE138">
            <v>0</v>
          </cell>
          <cell r="AF138" t="str">
            <v>V.07.01.03</v>
          </cell>
          <cell r="AG138" t="str">
            <v>Giảng viên (hạng III)</v>
          </cell>
          <cell r="AH138">
            <v>0</v>
          </cell>
          <cell r="AI138">
            <v>0</v>
          </cell>
          <cell r="AJ138" t="str">
            <v>Bí thư CB HSSV</v>
          </cell>
          <cell r="AK138">
            <v>5</v>
          </cell>
          <cell r="AL138">
            <v>0</v>
          </cell>
          <cell r="AM138">
            <v>2.67</v>
          </cell>
          <cell r="AN138">
            <v>2</v>
          </cell>
          <cell r="AO138">
            <v>0</v>
          </cell>
          <cell r="AP138">
            <v>0</v>
          </cell>
          <cell r="AQ138">
            <v>0</v>
          </cell>
          <cell r="AR138">
            <v>0</v>
          </cell>
          <cell r="AS138">
            <v>2.67</v>
          </cell>
          <cell r="AT138">
            <v>25</v>
          </cell>
          <cell r="AU138">
            <v>0</v>
          </cell>
          <cell r="AV138">
            <v>0</v>
          </cell>
          <cell r="AW138">
            <v>0</v>
          </cell>
          <cell r="AX138" t="str">
            <v>Thạc sĩ</v>
          </cell>
          <cell r="AY138">
            <v>0</v>
          </cell>
          <cell r="AZ138">
            <v>0</v>
          </cell>
          <cell r="BA138" t="str">
            <v>Xây dựng</v>
          </cell>
          <cell r="BB138" t="str">
            <v>Kỹ thuật xây dựng</v>
          </cell>
          <cell r="BC138">
            <v>0</v>
          </cell>
          <cell r="BD138">
            <v>0</v>
          </cell>
          <cell r="BE138">
            <v>0</v>
          </cell>
          <cell r="BF138" t="str">
            <v>B1</v>
          </cell>
          <cell r="BG138">
            <v>0</v>
          </cell>
          <cell r="BH138">
            <v>2018</v>
          </cell>
          <cell r="BI138">
            <v>0</v>
          </cell>
          <cell r="BJ138">
            <v>0</v>
          </cell>
          <cell r="BK138">
            <v>0</v>
          </cell>
          <cell r="BL138">
            <v>0</v>
          </cell>
          <cell r="BM138">
            <v>0</v>
          </cell>
          <cell r="BN138">
            <v>0</v>
          </cell>
          <cell r="BO138">
            <v>0</v>
          </cell>
          <cell r="BP138">
            <v>0</v>
          </cell>
          <cell r="BQ138">
            <v>0</v>
          </cell>
          <cell r="BR138">
            <v>28.666666666666668</v>
          </cell>
          <cell r="BS138" t="str">
            <v>ĐHV đã phát</v>
          </cell>
          <cell r="BT138">
            <v>0</v>
          </cell>
          <cell r="BU138">
            <v>0</v>
          </cell>
          <cell r="BV138">
            <v>5</v>
          </cell>
          <cell r="BW138">
            <v>5</v>
          </cell>
          <cell r="BX138">
            <v>5</v>
          </cell>
          <cell r="BY138">
            <v>5</v>
          </cell>
          <cell r="BZ138">
            <v>5</v>
          </cell>
          <cell r="CA138">
            <v>5</v>
          </cell>
          <cell r="CB138">
            <v>5</v>
          </cell>
          <cell r="CC138">
            <v>5</v>
          </cell>
          <cell r="CD138">
            <v>5</v>
          </cell>
          <cell r="CE138">
            <v>5</v>
          </cell>
          <cell r="CF138">
            <v>5</v>
          </cell>
          <cell r="CG138">
            <v>5</v>
          </cell>
          <cell r="CH138">
            <v>5</v>
          </cell>
          <cell r="CI138">
            <v>5</v>
          </cell>
          <cell r="CJ138">
            <v>5</v>
          </cell>
          <cell r="CK138">
            <v>5</v>
          </cell>
          <cell r="CL138">
            <v>0</v>
          </cell>
        </row>
        <row r="139">
          <cell r="F139">
            <v>1599</v>
          </cell>
          <cell r="G139" t="str">
            <v>51010000191646</v>
          </cell>
          <cell r="H139" t="str">
            <v>Khoa Xây dựng</v>
          </cell>
          <cell r="I139" t="str">
            <v>Xây dựng dân dụng và công nghiệp</v>
          </cell>
          <cell r="J139" t="str">
            <v>Nam</v>
          </cell>
          <cell r="K139">
            <v>1978</v>
          </cell>
          <cell r="L139">
            <v>28570</v>
          </cell>
          <cell r="M139">
            <v>44</v>
          </cell>
          <cell r="N139" t="str">
            <v>Kinh</v>
          </cell>
          <cell r="O139">
            <v>0</v>
          </cell>
          <cell r="P139">
            <v>182119061</v>
          </cell>
          <cell r="Q139">
            <v>0</v>
          </cell>
          <cell r="R139">
            <v>0</v>
          </cell>
          <cell r="S139">
            <v>0</v>
          </cell>
          <cell r="T139">
            <v>0</v>
          </cell>
          <cell r="U139">
            <v>0</v>
          </cell>
          <cell r="V139">
            <v>0</v>
          </cell>
          <cell r="W139">
            <v>0</v>
          </cell>
          <cell r="X139" t="str">
            <v>thaiduckien@gmail.com</v>
          </cell>
          <cell r="Y139">
            <v>37879</v>
          </cell>
          <cell r="Z139">
            <v>38485</v>
          </cell>
          <cell r="AA139" t="str">
            <v>Trường Đại học Vinh</v>
          </cell>
          <cell r="AB139">
            <v>0</v>
          </cell>
          <cell r="AC139" t="str">
            <v>BC</v>
          </cell>
          <cell r="AD139">
            <v>0</v>
          </cell>
          <cell r="AE139">
            <v>0</v>
          </cell>
          <cell r="AF139" t="str">
            <v>V.07.01.03</v>
          </cell>
          <cell r="AG139" t="str">
            <v>Giảng viên (hạng III)</v>
          </cell>
          <cell r="AH139" t="str">
            <v>Trưởng VP đại diện</v>
          </cell>
          <cell r="AI139">
            <v>0</v>
          </cell>
          <cell r="AJ139">
            <v>0</v>
          </cell>
          <cell r="AK139">
            <v>4</v>
          </cell>
          <cell r="AL139">
            <v>0.5</v>
          </cell>
          <cell r="AM139">
            <v>3.99</v>
          </cell>
          <cell r="AN139">
            <v>6</v>
          </cell>
          <cell r="AO139">
            <v>0</v>
          </cell>
          <cell r="AP139">
            <v>0</v>
          </cell>
          <cell r="AQ139">
            <v>6</v>
          </cell>
          <cell r="AR139">
            <v>0.26940000000000003</v>
          </cell>
          <cell r="AS139">
            <v>4.7594000000000003</v>
          </cell>
          <cell r="AT139">
            <v>0</v>
          </cell>
          <cell r="AU139">
            <v>0</v>
          </cell>
          <cell r="AV139">
            <v>0</v>
          </cell>
          <cell r="AW139">
            <v>0</v>
          </cell>
          <cell r="AX139" t="str">
            <v>Tiến sĩ</v>
          </cell>
          <cell r="AY139">
            <v>0</v>
          </cell>
          <cell r="AZ139">
            <v>0</v>
          </cell>
          <cell r="BA139" t="str">
            <v>XD</v>
          </cell>
          <cell r="BB139" t="str">
            <v>XD dân dụng&amp;CN</v>
          </cell>
          <cell r="BC139" t="str">
            <v>XD dân dụng&amp;CN</v>
          </cell>
          <cell r="BD139">
            <v>0</v>
          </cell>
          <cell r="BE139">
            <v>0</v>
          </cell>
          <cell r="BF139" t="str">
            <v>TS nước ngoài</v>
          </cell>
          <cell r="BG139">
            <v>0</v>
          </cell>
          <cell r="BH139" t="str">
            <v>x</v>
          </cell>
          <cell r="BI139">
            <v>0</v>
          </cell>
          <cell r="BJ139">
            <v>0</v>
          </cell>
          <cell r="BK139" t="str">
            <v>Đợt 1 năm 2014</v>
          </cell>
          <cell r="BL139">
            <v>0</v>
          </cell>
          <cell r="BM139">
            <v>0</v>
          </cell>
          <cell r="BN139">
            <v>0</v>
          </cell>
          <cell r="BO139">
            <v>0</v>
          </cell>
          <cell r="BP139">
            <v>0</v>
          </cell>
          <cell r="BQ139">
            <v>0</v>
          </cell>
          <cell r="BR139">
            <v>15.583333333333334</v>
          </cell>
          <cell r="BS139" t="str">
            <v>Chưa phát</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t="str">
            <v>Đi học NN, thôi TVP ĐD do hết hạn BN không được BNL</v>
          </cell>
        </row>
        <row r="140">
          <cell r="F140">
            <v>1593</v>
          </cell>
          <cell r="G140" t="str">
            <v>51010000190670</v>
          </cell>
          <cell r="H140" t="str">
            <v>Khoa Xây dựng</v>
          </cell>
          <cell r="I140" t="str">
            <v>Xây dựng dân dụng và công nghiệp</v>
          </cell>
          <cell r="J140" t="str">
            <v>Nam</v>
          </cell>
          <cell r="K140">
            <v>1977</v>
          </cell>
          <cell r="L140">
            <v>28418</v>
          </cell>
          <cell r="M140">
            <v>45</v>
          </cell>
          <cell r="N140" t="str">
            <v>Kinh</v>
          </cell>
          <cell r="O140">
            <v>0</v>
          </cell>
          <cell r="P140">
            <v>182174229</v>
          </cell>
          <cell r="Q140">
            <v>0</v>
          </cell>
          <cell r="R140">
            <v>0</v>
          </cell>
          <cell r="S140">
            <v>0</v>
          </cell>
          <cell r="T140">
            <v>0</v>
          </cell>
          <cell r="U140">
            <v>0</v>
          </cell>
          <cell r="V140">
            <v>0</v>
          </cell>
          <cell r="W140">
            <v>0</v>
          </cell>
          <cell r="X140">
            <v>0</v>
          </cell>
          <cell r="Y140">
            <v>38275</v>
          </cell>
          <cell r="Z140">
            <v>39448</v>
          </cell>
          <cell r="AA140" t="str">
            <v>Trường Đại học Vinh</v>
          </cell>
          <cell r="AB140">
            <v>0</v>
          </cell>
          <cell r="AC140" t="str">
            <v>BC</v>
          </cell>
          <cell r="AD140">
            <v>0</v>
          </cell>
          <cell r="AE140">
            <v>0</v>
          </cell>
          <cell r="AF140" t="str">
            <v>V.07.01.02</v>
          </cell>
          <cell r="AG140" t="str">
            <v>Giảng viên chính (hạng II)</v>
          </cell>
          <cell r="AH140" t="str">
            <v>Trưởng khoa</v>
          </cell>
          <cell r="AI140" t="str">
            <v>Trưởng bộ môn</v>
          </cell>
          <cell r="AJ140" t="str">
            <v>Bí thư Đảng bộ BP</v>
          </cell>
          <cell r="AK140">
            <v>7</v>
          </cell>
          <cell r="AL140">
            <v>0.6</v>
          </cell>
          <cell r="AM140">
            <v>4.4000000000000004</v>
          </cell>
          <cell r="AN140">
            <v>1</v>
          </cell>
          <cell r="AO140">
            <v>0</v>
          </cell>
          <cell r="AP140">
            <v>0</v>
          </cell>
          <cell r="AQ140">
            <v>15</v>
          </cell>
          <cell r="AR140">
            <v>0.75</v>
          </cell>
          <cell r="AS140">
            <v>5.75</v>
          </cell>
          <cell r="AT140">
            <v>25</v>
          </cell>
          <cell r="AU140">
            <v>0</v>
          </cell>
          <cell r="AV140">
            <v>0</v>
          </cell>
          <cell r="AW140">
            <v>0</v>
          </cell>
          <cell r="AX140" t="str">
            <v>Tiến sĩ</v>
          </cell>
          <cell r="AY140">
            <v>0</v>
          </cell>
          <cell r="AZ140">
            <v>0</v>
          </cell>
          <cell r="BA140" t="str">
            <v>XD</v>
          </cell>
          <cell r="BB140" t="str">
            <v>XD dân dụng&amp;CN</v>
          </cell>
          <cell r="BC140" t="str">
            <v>Xây dựng</v>
          </cell>
          <cell r="BD140">
            <v>0</v>
          </cell>
          <cell r="BE140">
            <v>0</v>
          </cell>
          <cell r="BF140" t="str">
            <v>B1</v>
          </cell>
          <cell r="BG140">
            <v>0</v>
          </cell>
          <cell r="BH140" t="str">
            <v>x</v>
          </cell>
          <cell r="BI140">
            <v>2017</v>
          </cell>
          <cell r="BJ140">
            <v>0</v>
          </cell>
          <cell r="BK140" t="str">
            <v>x</v>
          </cell>
          <cell r="BL140" t="str">
            <v>Đang học CCLLCT</v>
          </cell>
          <cell r="BM140">
            <v>0</v>
          </cell>
          <cell r="BN140">
            <v>0</v>
          </cell>
          <cell r="BO140">
            <v>0</v>
          </cell>
          <cell r="BP140">
            <v>0</v>
          </cell>
          <cell r="BQ140">
            <v>0</v>
          </cell>
          <cell r="BR140">
            <v>15.166666666666666</v>
          </cell>
          <cell r="BS140" t="str">
            <v>ĐHV đã phát</v>
          </cell>
          <cell r="BT140">
            <v>0</v>
          </cell>
          <cell r="BU140">
            <v>0</v>
          </cell>
          <cell r="BV140">
            <v>7</v>
          </cell>
          <cell r="BW140">
            <v>7</v>
          </cell>
          <cell r="BX140">
            <v>7</v>
          </cell>
          <cell r="BY140">
            <v>7</v>
          </cell>
          <cell r="BZ140">
            <v>7</v>
          </cell>
          <cell r="CA140">
            <v>7</v>
          </cell>
          <cell r="CB140">
            <v>7</v>
          </cell>
          <cell r="CC140">
            <v>7</v>
          </cell>
          <cell r="CD140">
            <v>7</v>
          </cell>
          <cell r="CE140">
            <v>7</v>
          </cell>
          <cell r="CF140">
            <v>7</v>
          </cell>
          <cell r="CG140">
            <v>7</v>
          </cell>
          <cell r="CH140">
            <v>7</v>
          </cell>
          <cell r="CI140">
            <v>7</v>
          </cell>
          <cell r="CJ140">
            <v>7</v>
          </cell>
          <cell r="CK140">
            <v>7</v>
          </cell>
          <cell r="CL140">
            <v>0</v>
          </cell>
        </row>
        <row r="141">
          <cell r="F141">
            <v>2036</v>
          </cell>
          <cell r="G141" t="str">
            <v>51010000328639</v>
          </cell>
          <cell r="H141" t="str">
            <v>Khoa Xây dựng</v>
          </cell>
          <cell r="I141" t="str">
            <v>Xây dựng dân dụng và công nghiệp</v>
          </cell>
          <cell r="J141" t="str">
            <v>Nam</v>
          </cell>
          <cell r="K141">
            <v>1989</v>
          </cell>
          <cell r="L141">
            <v>32832</v>
          </cell>
          <cell r="M141">
            <v>33</v>
          </cell>
          <cell r="N141" t="str">
            <v>Kinh</v>
          </cell>
          <cell r="O141">
            <v>0</v>
          </cell>
          <cell r="P141" t="str">
            <v>186477814</v>
          </cell>
          <cell r="Q141">
            <v>41268</v>
          </cell>
          <cell r="R141" t="str">
            <v>Tỉnh Nghệ An</v>
          </cell>
          <cell r="S141" t="str">
            <v xml:space="preserve">Bến Thủy, Tp.Vinh, Tỉnh Nghệ </v>
          </cell>
          <cell r="T141" t="str">
            <v>Vinh Tân, Tp.Vinh, Tỉnh Nghệ An</v>
          </cell>
          <cell r="U141" t="str">
            <v>Phường Bến Thủy, Thành phố Vinh, Tỉnh Nghệ An</v>
          </cell>
          <cell r="V141" t="str">
            <v>Phường Bến Thủy, Thành phố Vinh, Tỉnh Nghệ An</v>
          </cell>
          <cell r="W141">
            <v>0</v>
          </cell>
          <cell r="X141">
            <v>0</v>
          </cell>
          <cell r="Y141">
            <v>41061</v>
          </cell>
          <cell r="Z141">
            <v>42887</v>
          </cell>
          <cell r="AA141" t="str">
            <v>Trường Đại học Vinh</v>
          </cell>
          <cell r="AB141">
            <v>0</v>
          </cell>
          <cell r="AC141" t="str">
            <v>BC</v>
          </cell>
          <cell r="AD141">
            <v>0</v>
          </cell>
          <cell r="AE141">
            <v>0</v>
          </cell>
          <cell r="AF141" t="str">
            <v>V.07.01.03</v>
          </cell>
          <cell r="AG141" t="str">
            <v>Giảng viên (hạng III)</v>
          </cell>
          <cell r="AH141">
            <v>0</v>
          </cell>
          <cell r="AI141" t="str">
            <v>Phó Trưởng bộ môn</v>
          </cell>
          <cell r="AJ141" t="str">
            <v>TL ĐBCL</v>
          </cell>
          <cell r="AK141">
            <v>5</v>
          </cell>
          <cell r="AL141">
            <v>0.3</v>
          </cell>
          <cell r="AM141">
            <v>3</v>
          </cell>
          <cell r="AN141">
            <v>3</v>
          </cell>
          <cell r="AO141">
            <v>0</v>
          </cell>
          <cell r="AP141">
            <v>0</v>
          </cell>
          <cell r="AQ141">
            <v>8</v>
          </cell>
          <cell r="AR141">
            <v>0.26400000000000001</v>
          </cell>
          <cell r="AS141">
            <v>3.5640000000000001</v>
          </cell>
          <cell r="AT141">
            <v>25</v>
          </cell>
          <cell r="AU141">
            <v>0</v>
          </cell>
          <cell r="AV141">
            <v>0</v>
          </cell>
          <cell r="AW141">
            <v>0</v>
          </cell>
          <cell r="AX141" t="str">
            <v>Thạc sĩ</v>
          </cell>
          <cell r="AY141">
            <v>0</v>
          </cell>
          <cell r="AZ141">
            <v>0</v>
          </cell>
          <cell r="BA141" t="str">
            <v>XD dân dụng&amp;CN</v>
          </cell>
          <cell r="BB141" t="str">
            <v>Kỹ thuật XD Công trình dân dụng&amp;CN</v>
          </cell>
          <cell r="BC141" t="str">
            <v xml:space="preserve"> </v>
          </cell>
          <cell r="BD141">
            <v>0</v>
          </cell>
          <cell r="BE141">
            <v>0</v>
          </cell>
          <cell r="BF141" t="str">
            <v>B1</v>
          </cell>
          <cell r="BG141">
            <v>0</v>
          </cell>
          <cell r="BH141" t="str">
            <v>x</v>
          </cell>
          <cell r="BI141">
            <v>2019</v>
          </cell>
          <cell r="BJ141">
            <v>0</v>
          </cell>
          <cell r="BK141">
            <v>0</v>
          </cell>
          <cell r="BL141">
            <v>0</v>
          </cell>
          <cell r="BM141">
            <v>0</v>
          </cell>
          <cell r="BN141">
            <v>0</v>
          </cell>
          <cell r="BO141">
            <v>0</v>
          </cell>
          <cell r="BP141">
            <v>0</v>
          </cell>
          <cell r="BQ141">
            <v>0</v>
          </cell>
          <cell r="BR141">
            <v>27.25</v>
          </cell>
          <cell r="BS141" t="str">
            <v>ĐHV đã phát</v>
          </cell>
          <cell r="BT141">
            <v>0</v>
          </cell>
          <cell r="BU141">
            <v>0</v>
          </cell>
          <cell r="BV141">
            <v>5</v>
          </cell>
          <cell r="BW141">
            <v>5</v>
          </cell>
          <cell r="BX141">
            <v>5</v>
          </cell>
          <cell r="BY141">
            <v>5</v>
          </cell>
          <cell r="BZ141">
            <v>5</v>
          </cell>
          <cell r="CA141">
            <v>5</v>
          </cell>
          <cell r="CB141">
            <v>5</v>
          </cell>
          <cell r="CC141">
            <v>5</v>
          </cell>
          <cell r="CD141">
            <v>5</v>
          </cell>
          <cell r="CE141">
            <v>5</v>
          </cell>
          <cell r="CF141">
            <v>5</v>
          </cell>
          <cell r="CG141">
            <v>5</v>
          </cell>
          <cell r="CH141">
            <v>5</v>
          </cell>
          <cell r="CI141">
            <v>5</v>
          </cell>
          <cell r="CJ141">
            <v>5</v>
          </cell>
          <cell r="CK141">
            <v>5</v>
          </cell>
          <cell r="CL141">
            <v>0</v>
          </cell>
        </row>
        <row r="142">
          <cell r="F142">
            <v>1600</v>
          </cell>
          <cell r="G142" t="str">
            <v>51010000190777</v>
          </cell>
          <cell r="H142" t="str">
            <v>Khoa Xây dựng</v>
          </cell>
          <cell r="I142" t="str">
            <v>Xây dựng dân dụng và công nghiệp</v>
          </cell>
          <cell r="J142" t="str">
            <v>Nam</v>
          </cell>
          <cell r="K142">
            <v>1979</v>
          </cell>
          <cell r="L142">
            <v>29181</v>
          </cell>
          <cell r="M142">
            <v>43</v>
          </cell>
          <cell r="N142" t="str">
            <v>Kinh</v>
          </cell>
          <cell r="O142">
            <v>0</v>
          </cell>
          <cell r="P142">
            <v>182303136</v>
          </cell>
          <cell r="Q142">
            <v>0</v>
          </cell>
          <cell r="R142">
            <v>0</v>
          </cell>
          <cell r="S142" t="str">
            <v>Nhân Thành, Yên Thành, Nghệ An</v>
          </cell>
          <cell r="T142" t="str">
            <v>Nhân Thành, Yên Thành, Nghệ An</v>
          </cell>
          <cell r="U142" t="str">
            <v>Khối 13, P.Trung Đô, TP. Vinh, Nghệ An</v>
          </cell>
          <cell r="V142" t="str">
            <v>Khối 13, P.Trung Đô, TP. Vinh, Nghệ An</v>
          </cell>
          <cell r="W142">
            <v>0</v>
          </cell>
          <cell r="X142">
            <v>0</v>
          </cell>
          <cell r="Y142">
            <v>37879</v>
          </cell>
          <cell r="Z142">
            <v>39692</v>
          </cell>
          <cell r="AA142" t="str">
            <v>Trường Đại học Vinh</v>
          </cell>
          <cell r="AB142">
            <v>0</v>
          </cell>
          <cell r="AC142" t="str">
            <v>BC</v>
          </cell>
          <cell r="AD142">
            <v>0</v>
          </cell>
          <cell r="AE142">
            <v>0</v>
          </cell>
          <cell r="AF142" t="str">
            <v>V.07.01.03</v>
          </cell>
          <cell r="AG142" t="str">
            <v>Giảng viên (hạng III)</v>
          </cell>
          <cell r="AH142">
            <v>0</v>
          </cell>
          <cell r="AI142">
            <v>0</v>
          </cell>
          <cell r="AJ142">
            <v>0</v>
          </cell>
          <cell r="AK142">
            <v>4</v>
          </cell>
          <cell r="AL142">
            <v>0</v>
          </cell>
          <cell r="AM142">
            <v>3.99</v>
          </cell>
          <cell r="AN142">
            <v>6</v>
          </cell>
          <cell r="AO142">
            <v>0</v>
          </cell>
          <cell r="AP142">
            <v>0</v>
          </cell>
          <cell r="AQ142">
            <v>16</v>
          </cell>
          <cell r="AR142">
            <v>0.63840000000000008</v>
          </cell>
          <cell r="AS142">
            <v>4.6284000000000001</v>
          </cell>
          <cell r="AT142">
            <v>25</v>
          </cell>
          <cell r="AU142">
            <v>0</v>
          </cell>
          <cell r="AV142">
            <v>0</v>
          </cell>
          <cell r="AW142">
            <v>0</v>
          </cell>
          <cell r="AX142" t="str">
            <v>Thạc sĩ</v>
          </cell>
          <cell r="AY142">
            <v>0</v>
          </cell>
          <cell r="AZ142">
            <v>0</v>
          </cell>
          <cell r="BA142" t="str">
            <v>XD dân dụng&amp;CN</v>
          </cell>
          <cell r="BB142" t="str">
            <v>Kỹ thuật XD Công trình dân dụng&amp;CN</v>
          </cell>
          <cell r="BC142" t="str">
            <v xml:space="preserve"> </v>
          </cell>
          <cell r="BD142">
            <v>0</v>
          </cell>
          <cell r="BE142">
            <v>0</v>
          </cell>
          <cell r="BF142">
            <v>0</v>
          </cell>
          <cell r="BG142">
            <v>0</v>
          </cell>
          <cell r="BH142" t="str">
            <v>x</v>
          </cell>
          <cell r="BI142">
            <v>0</v>
          </cell>
          <cell r="BJ142">
            <v>0</v>
          </cell>
          <cell r="BK142" t="str">
            <v>Đối tượng 2</v>
          </cell>
          <cell r="BL142" t="str">
            <v>Trung cấp</v>
          </cell>
          <cell r="BM142">
            <v>32455</v>
          </cell>
          <cell r="BN142">
            <v>32820</v>
          </cell>
          <cell r="BO142" t="str">
            <v>Bằng khen Bộ trưởng Bộ giáo dục và Đào tạo, 11/2002; Bằng khen Thủ tướng Chính phủ, 01/2006; Bằng chứng nhận giải thưởng văn học nghệ thuật Hồ Xuân Hương của UBND Tỉnh Nghệ An, 1/2006; Kỷ niệm chương vì sự nghiệp giáo dục, 1/ 2006; Chiến sĩ thi đua cấp Bộ năm học 2009-2010; Kỷ niệm chương vì thế hệ trẻ của BCH Trung ương Đoàn TNCSHồ Chí Minh, 3/2011</v>
          </cell>
          <cell r="BP142">
            <v>0</v>
          </cell>
          <cell r="BQ142">
            <v>0</v>
          </cell>
          <cell r="BR142">
            <v>17.25</v>
          </cell>
          <cell r="BS142" t="str">
            <v>ĐHV đã phát</v>
          </cell>
          <cell r="BT142">
            <v>0</v>
          </cell>
          <cell r="BU142">
            <v>0</v>
          </cell>
          <cell r="BV142">
            <v>4</v>
          </cell>
          <cell r="BW142">
            <v>4</v>
          </cell>
          <cell r="BX142">
            <v>4</v>
          </cell>
          <cell r="BY142">
            <v>4</v>
          </cell>
          <cell r="BZ142">
            <v>4</v>
          </cell>
          <cell r="CA142">
            <v>4</v>
          </cell>
          <cell r="CB142">
            <v>4</v>
          </cell>
          <cell r="CC142">
            <v>4</v>
          </cell>
          <cell r="CD142">
            <v>4</v>
          </cell>
          <cell r="CE142">
            <v>4</v>
          </cell>
          <cell r="CF142">
            <v>4</v>
          </cell>
          <cell r="CG142">
            <v>4</v>
          </cell>
          <cell r="CH142">
            <v>4</v>
          </cell>
          <cell r="CI142">
            <v>4</v>
          </cell>
          <cell r="CJ142">
            <v>4</v>
          </cell>
          <cell r="CK142">
            <v>4</v>
          </cell>
          <cell r="CL142">
            <v>0</v>
          </cell>
        </row>
        <row r="143">
          <cell r="F143">
            <v>1028</v>
          </cell>
          <cell r="G143" t="str">
            <v>51010000190661</v>
          </cell>
          <cell r="H143" t="str">
            <v>Khoa Xây dựng</v>
          </cell>
          <cell r="I143">
            <v>0</v>
          </cell>
          <cell r="J143" t="str">
            <v>Nữ</v>
          </cell>
          <cell r="K143">
            <v>1983</v>
          </cell>
          <cell r="L143">
            <v>30508</v>
          </cell>
          <cell r="M143">
            <v>39</v>
          </cell>
          <cell r="N143" t="str">
            <v>Kinh</v>
          </cell>
          <cell r="O143">
            <v>0</v>
          </cell>
          <cell r="P143">
            <v>186007354</v>
          </cell>
          <cell r="Q143">
            <v>0</v>
          </cell>
          <cell r="R143">
            <v>0</v>
          </cell>
          <cell r="S143" t="str">
            <v>Tp.Vinh, Tỉnh Nghệ An</v>
          </cell>
          <cell r="T143" t="str">
            <v>Phong Thịnh, Thanh Chương, Nghệ An</v>
          </cell>
          <cell r="U143" t="str">
            <v>Số 44, Ngõ 4, Đường Siêu Hải, Khối 14, Phương Cửa Nam, TP Vinh, Nghệ An</v>
          </cell>
          <cell r="V143" t="str">
            <v>Số 44, Ngõ 4, Đường Siêu Hải, Khối 14, Phương Cửa Nam, TP Vinh, Nghệ An</v>
          </cell>
          <cell r="W143">
            <v>0</v>
          </cell>
          <cell r="X143">
            <v>0</v>
          </cell>
          <cell r="Y143">
            <v>39234</v>
          </cell>
          <cell r="Z143">
            <v>40360</v>
          </cell>
          <cell r="AA143" t="str">
            <v>Trường Đại học Vinh</v>
          </cell>
          <cell r="AB143">
            <v>0</v>
          </cell>
          <cell r="AC143" t="str">
            <v>BC</v>
          </cell>
          <cell r="AD143">
            <v>0</v>
          </cell>
          <cell r="AE143">
            <v>0</v>
          </cell>
          <cell r="AF143" t="str">
            <v>01.003</v>
          </cell>
          <cell r="AG143" t="str">
            <v>Chuyên viên</v>
          </cell>
          <cell r="AH143">
            <v>0</v>
          </cell>
          <cell r="AI143">
            <v>0</v>
          </cell>
          <cell r="AJ143">
            <v>0</v>
          </cell>
          <cell r="AK143">
            <v>4</v>
          </cell>
          <cell r="AL143">
            <v>0</v>
          </cell>
          <cell r="AM143">
            <v>3.33</v>
          </cell>
          <cell r="AN143">
            <v>4</v>
          </cell>
          <cell r="AO143">
            <v>0</v>
          </cell>
          <cell r="AP143">
            <v>0</v>
          </cell>
          <cell r="AQ143">
            <v>0</v>
          </cell>
          <cell r="AR143">
            <v>0</v>
          </cell>
          <cell r="AS143">
            <v>3.33</v>
          </cell>
          <cell r="AT143">
            <v>20</v>
          </cell>
          <cell r="AU143">
            <v>0</v>
          </cell>
          <cell r="AV143">
            <v>0</v>
          </cell>
          <cell r="AW143">
            <v>0</v>
          </cell>
          <cell r="AX143" t="str">
            <v>Thạc sĩ</v>
          </cell>
          <cell r="AY143">
            <v>0</v>
          </cell>
          <cell r="AZ143">
            <v>0</v>
          </cell>
          <cell r="BA143" t="str">
            <v>Điện tử viễn thông</v>
          </cell>
          <cell r="BB143" t="str">
            <v>Điều khiển &amp; tự động hóa</v>
          </cell>
          <cell r="BC143" t="str">
            <v xml:space="preserve"> </v>
          </cell>
          <cell r="BD143">
            <v>0</v>
          </cell>
          <cell r="BE143">
            <v>0</v>
          </cell>
          <cell r="BF143">
            <v>0</v>
          </cell>
          <cell r="BG143">
            <v>0</v>
          </cell>
          <cell r="BH143">
            <v>0</v>
          </cell>
          <cell r="BI143">
            <v>0</v>
          </cell>
          <cell r="BJ143" t="str">
            <v>CV 2019</v>
          </cell>
          <cell r="BK143" t="str">
            <v>x</v>
          </cell>
          <cell r="BL143">
            <v>0</v>
          </cell>
          <cell r="BM143">
            <v>0</v>
          </cell>
          <cell r="BN143">
            <v>0</v>
          </cell>
          <cell r="BO143">
            <v>0</v>
          </cell>
          <cell r="BP143">
            <v>0</v>
          </cell>
          <cell r="BQ143">
            <v>0</v>
          </cell>
          <cell r="BR143">
            <v>15.833333333333334</v>
          </cell>
          <cell r="BS143" t="str">
            <v>BĐ đã phát</v>
          </cell>
          <cell r="BT143">
            <v>0</v>
          </cell>
          <cell r="BU143">
            <v>0</v>
          </cell>
          <cell r="BV143">
            <v>4</v>
          </cell>
          <cell r="BW143">
            <v>4</v>
          </cell>
          <cell r="BX143">
            <v>4</v>
          </cell>
          <cell r="BY143">
            <v>4</v>
          </cell>
          <cell r="BZ143">
            <v>4</v>
          </cell>
          <cell r="CA143">
            <v>4</v>
          </cell>
          <cell r="CB143">
            <v>4</v>
          </cell>
          <cell r="CC143">
            <v>4</v>
          </cell>
          <cell r="CD143">
            <v>4</v>
          </cell>
          <cell r="CE143">
            <v>4</v>
          </cell>
          <cell r="CF143">
            <v>4</v>
          </cell>
          <cell r="CG143">
            <v>4</v>
          </cell>
          <cell r="CH143">
            <v>4</v>
          </cell>
          <cell r="CI143">
            <v>4</v>
          </cell>
          <cell r="CJ143">
            <v>4</v>
          </cell>
          <cell r="CK143">
            <v>4</v>
          </cell>
          <cell r="CL143">
            <v>0</v>
          </cell>
        </row>
        <row r="144">
          <cell r="F144">
            <v>1913</v>
          </cell>
          <cell r="G144" t="str">
            <v>51010000197750</v>
          </cell>
          <cell r="H144" t="str">
            <v>Nhà Xuất bản Đại học Vinh</v>
          </cell>
          <cell r="I144" t="str">
            <v>Vật lý</v>
          </cell>
          <cell r="J144" t="str">
            <v>Nam</v>
          </cell>
          <cell r="K144">
            <v>1970</v>
          </cell>
          <cell r="L144">
            <v>25607</v>
          </cell>
          <cell r="M144">
            <v>52</v>
          </cell>
          <cell r="N144" t="str">
            <v>Kinh</v>
          </cell>
          <cell r="O144">
            <v>0</v>
          </cell>
          <cell r="P144" t="str">
            <v>181502774</v>
          </cell>
          <cell r="Q144" t="str">
            <v>23/04/2002</v>
          </cell>
          <cell r="R144" t="str">
            <v>Tỉnh Nghệ An</v>
          </cell>
          <cell r="S144" t="str">
            <v>Xã Văn Thành, Huyện Yên Thành, Tỉnh Nghệ An</v>
          </cell>
          <cell r="T144" t="str">
            <v>Văn Thành, Yên Thành, Nghệ An</v>
          </cell>
          <cell r="U144" t="str">
            <v>Khối Xuân Nam, Phường Hưng Dũng, Thành phố Vinh, Tỉnh Nghệ An</v>
          </cell>
          <cell r="V144" t="str">
            <v>Khối Xuân Nam, Phường Hưng Dũng, Thành phố Vinh, Tỉnh Nghệ An</v>
          </cell>
          <cell r="W144" t="str">
            <v>0945397789</v>
          </cell>
          <cell r="X144" t="str">
            <v>quangnh2007@vinhuni.edu.vn</v>
          </cell>
          <cell r="Y144">
            <v>33878</v>
          </cell>
          <cell r="Z144">
            <v>33878</v>
          </cell>
          <cell r="AA144" t="str">
            <v>Trường Đại học Sư phạm Vinh</v>
          </cell>
          <cell r="AB144">
            <v>0</v>
          </cell>
          <cell r="AC144" t="str">
            <v>BC</v>
          </cell>
          <cell r="AD144">
            <v>0</v>
          </cell>
          <cell r="AE144">
            <v>0</v>
          </cell>
          <cell r="AF144" t="str">
            <v>V.07.01.01</v>
          </cell>
          <cell r="AG144" t="str">
            <v>Giảng viên cao cấp (hạng I)</v>
          </cell>
          <cell r="AH144" t="str">
            <v>Giám đốc</v>
          </cell>
          <cell r="AI144">
            <v>0</v>
          </cell>
          <cell r="AJ144">
            <v>0</v>
          </cell>
          <cell r="AK144">
            <v>7</v>
          </cell>
          <cell r="AL144">
            <v>0.5</v>
          </cell>
          <cell r="AM144">
            <v>6.56</v>
          </cell>
          <cell r="AN144">
            <v>2</v>
          </cell>
          <cell r="AO144">
            <v>0</v>
          </cell>
          <cell r="AP144">
            <v>0</v>
          </cell>
          <cell r="AQ144">
            <v>21</v>
          </cell>
          <cell r="AR144">
            <v>1.4825999999999999</v>
          </cell>
          <cell r="AS144">
            <v>8.5426000000000002</v>
          </cell>
          <cell r="AT144">
            <v>40</v>
          </cell>
          <cell r="AU144">
            <v>0</v>
          </cell>
          <cell r="AV144">
            <v>0</v>
          </cell>
          <cell r="AW144">
            <v>0</v>
          </cell>
          <cell r="AX144" t="str">
            <v>Tiến sĩ</v>
          </cell>
          <cell r="AY144" t="str">
            <v>Phó Giáo sư</v>
          </cell>
          <cell r="AZ144">
            <v>0</v>
          </cell>
          <cell r="BA144" t="str">
            <v>SP Vật lý</v>
          </cell>
          <cell r="BB144" t="str">
            <v>Vật lý kỹ thuật</v>
          </cell>
          <cell r="BC144" t="str">
            <v>Khoa học vật liệu</v>
          </cell>
          <cell r="BD144">
            <v>0</v>
          </cell>
          <cell r="BE144" t="str">
            <v>GVSP</v>
          </cell>
          <cell r="BF144">
            <v>0</v>
          </cell>
          <cell r="BG144">
            <v>0</v>
          </cell>
          <cell r="BH144">
            <v>0</v>
          </cell>
          <cell r="BI144">
            <v>0</v>
          </cell>
          <cell r="BJ144" t="str">
            <v>x</v>
          </cell>
          <cell r="BK144" t="str">
            <v>Đối tượng 4</v>
          </cell>
          <cell r="BL144" t="str">
            <v>Cao cấp</v>
          </cell>
          <cell r="BM144" t="str">
            <v>24 /11/ 2003</v>
          </cell>
          <cell r="BN144">
            <v>38315</v>
          </cell>
          <cell r="BO144">
            <v>0</v>
          </cell>
          <cell r="BP144">
            <v>0</v>
          </cell>
          <cell r="BQ144">
            <v>0</v>
          </cell>
          <cell r="BR144">
            <v>7.416666666666667</v>
          </cell>
          <cell r="BS144" t="str">
            <v>BĐ đã phát</v>
          </cell>
          <cell r="BT144">
            <v>0</v>
          </cell>
          <cell r="BU144">
            <v>0</v>
          </cell>
          <cell r="BV144">
            <v>6</v>
          </cell>
          <cell r="BW144">
            <v>6</v>
          </cell>
          <cell r="BX144">
            <v>6</v>
          </cell>
          <cell r="BY144">
            <v>6</v>
          </cell>
          <cell r="BZ144">
            <v>6</v>
          </cell>
          <cell r="CA144">
            <v>6</v>
          </cell>
          <cell r="CB144">
            <v>6</v>
          </cell>
          <cell r="CC144">
            <v>6</v>
          </cell>
          <cell r="CD144">
            <v>6</v>
          </cell>
          <cell r="CE144">
            <v>6</v>
          </cell>
          <cell r="CF144">
            <v>6</v>
          </cell>
          <cell r="CG144">
            <v>6</v>
          </cell>
          <cell r="CH144">
            <v>6</v>
          </cell>
          <cell r="CI144">
            <v>6</v>
          </cell>
          <cell r="CJ144">
            <v>7</v>
          </cell>
          <cell r="CK144">
            <v>7</v>
          </cell>
          <cell r="CL144" t="str">
            <v>PGĐ lên GĐ từ T11/21</v>
          </cell>
        </row>
        <row r="145">
          <cell r="F145">
            <v>1605</v>
          </cell>
          <cell r="G145" t="str">
            <v>51010000224375</v>
          </cell>
          <cell r="H145" t="str">
            <v>Nhà Xuất bản Đại học Vinh</v>
          </cell>
          <cell r="I145">
            <v>0</v>
          </cell>
          <cell r="J145" t="str">
            <v>Nữ</v>
          </cell>
          <cell r="K145">
            <v>1978</v>
          </cell>
          <cell r="L145">
            <v>28491</v>
          </cell>
          <cell r="M145">
            <v>44</v>
          </cell>
          <cell r="N145" t="str">
            <v>Kinh</v>
          </cell>
          <cell r="O145">
            <v>0</v>
          </cell>
          <cell r="P145" t="str">
            <v>182116195</v>
          </cell>
          <cell r="Q145" t="str">
            <v>08/12/2009</v>
          </cell>
          <cell r="R145" t="str">
            <v>Tỉnh Nghệ An</v>
          </cell>
          <cell r="S145" t="str">
            <v>Xã Nam Giang, Huyện Nam Đàn, Tỉnh Nghệ An</v>
          </cell>
          <cell r="T145" t="str">
            <v>Nam Giang, Nam Đàn, Nghệ An</v>
          </cell>
          <cell r="U145" t="str">
            <v>Khối 16, Phường Trường Thi, Thành phố Vinh, Tỉnh Nghệ An</v>
          </cell>
          <cell r="V145" t="str">
            <v>Khối 16, Phường Trường Thi, Thành phố Vinh, Tỉnh Nghệ An</v>
          </cell>
          <cell r="W145" t="str">
            <v>0943018986</v>
          </cell>
          <cell r="X145" t="str">
            <v>caoanhtudhv@gmail.com</v>
          </cell>
          <cell r="Y145">
            <v>40336</v>
          </cell>
          <cell r="Z145" t="str">
            <v xml:space="preserve">  -   -</v>
          </cell>
          <cell r="AA145">
            <v>0</v>
          </cell>
          <cell r="AB145">
            <v>0</v>
          </cell>
          <cell r="AC145" t="str">
            <v>BC</v>
          </cell>
          <cell r="AD145">
            <v>0</v>
          </cell>
          <cell r="AE145">
            <v>0</v>
          </cell>
          <cell r="AF145" t="str">
            <v>01.003</v>
          </cell>
          <cell r="AG145" t="str">
            <v>Chuyên viên</v>
          </cell>
          <cell r="AH145">
            <v>0</v>
          </cell>
          <cell r="AI145">
            <v>0</v>
          </cell>
          <cell r="AJ145" t="str">
            <v>CT CĐ BP</v>
          </cell>
          <cell r="AK145">
            <v>5</v>
          </cell>
          <cell r="AL145">
            <v>0</v>
          </cell>
          <cell r="AM145">
            <v>4.32</v>
          </cell>
          <cell r="AN145">
            <v>7</v>
          </cell>
          <cell r="AO145">
            <v>0</v>
          </cell>
          <cell r="AP145">
            <v>0</v>
          </cell>
          <cell r="AQ145">
            <v>0</v>
          </cell>
          <cell r="AR145">
            <v>0</v>
          </cell>
          <cell r="AS145">
            <v>4.32</v>
          </cell>
          <cell r="AT145">
            <v>20</v>
          </cell>
          <cell r="AU145">
            <v>0</v>
          </cell>
          <cell r="AV145">
            <v>0</v>
          </cell>
          <cell r="AW145">
            <v>0</v>
          </cell>
          <cell r="AX145" t="str">
            <v>Thạc sĩ</v>
          </cell>
          <cell r="AY145">
            <v>0</v>
          </cell>
          <cell r="AZ145">
            <v>0</v>
          </cell>
          <cell r="BA145" t="str">
            <v>SP Ngữ văn</v>
          </cell>
          <cell r="BB145" t="str">
            <v>Văn học Việt Nam</v>
          </cell>
          <cell r="BC145" t="str">
            <v xml:space="preserve"> </v>
          </cell>
          <cell r="BD145">
            <v>0</v>
          </cell>
          <cell r="BE145">
            <v>0</v>
          </cell>
          <cell r="BF145">
            <v>0</v>
          </cell>
          <cell r="BG145">
            <v>0</v>
          </cell>
          <cell r="BH145">
            <v>0</v>
          </cell>
          <cell r="BI145">
            <v>0</v>
          </cell>
          <cell r="BJ145" t="str">
            <v>CV 2019</v>
          </cell>
          <cell r="BK145" t="str">
            <v>Đối tượng 4</v>
          </cell>
          <cell r="BL145">
            <v>0</v>
          </cell>
          <cell r="BM145">
            <v>0</v>
          </cell>
          <cell r="BN145">
            <v>0</v>
          </cell>
          <cell r="BO145">
            <v>0</v>
          </cell>
          <cell r="BP145">
            <v>0</v>
          </cell>
          <cell r="BQ145">
            <v>0</v>
          </cell>
          <cell r="BR145">
            <v>10.333333333333334</v>
          </cell>
          <cell r="BS145">
            <v>0</v>
          </cell>
          <cell r="BT145">
            <v>0</v>
          </cell>
          <cell r="BU145">
            <v>0</v>
          </cell>
          <cell r="BV145">
            <v>5</v>
          </cell>
          <cell r="BW145">
            <v>5</v>
          </cell>
          <cell r="BX145">
            <v>5</v>
          </cell>
          <cell r="BY145">
            <v>5</v>
          </cell>
          <cell r="BZ145">
            <v>5</v>
          </cell>
          <cell r="CA145">
            <v>5</v>
          </cell>
          <cell r="CB145">
            <v>5</v>
          </cell>
          <cell r="CC145">
            <v>5</v>
          </cell>
          <cell r="CD145">
            <v>5</v>
          </cell>
          <cell r="CE145">
            <v>5</v>
          </cell>
          <cell r="CF145">
            <v>5</v>
          </cell>
          <cell r="CG145">
            <v>5</v>
          </cell>
          <cell r="CH145">
            <v>5</v>
          </cell>
          <cell r="CI145">
            <v>5</v>
          </cell>
          <cell r="CJ145">
            <v>5</v>
          </cell>
          <cell r="CK145">
            <v>5</v>
          </cell>
          <cell r="CL145">
            <v>0</v>
          </cell>
        </row>
        <row r="146">
          <cell r="F146">
            <v>1606</v>
          </cell>
          <cell r="G146" t="str">
            <v>51010000226478</v>
          </cell>
          <cell r="H146" t="str">
            <v>Nhà Xuất bản Đại học Vinh</v>
          </cell>
          <cell r="I146">
            <v>0</v>
          </cell>
          <cell r="J146" t="str">
            <v>Nữ</v>
          </cell>
          <cell r="K146">
            <v>1984</v>
          </cell>
          <cell r="L146">
            <v>30793</v>
          </cell>
          <cell r="M146">
            <v>38</v>
          </cell>
          <cell r="N146" t="str">
            <v>Kinh</v>
          </cell>
          <cell r="O146">
            <v>0</v>
          </cell>
          <cell r="P146" t="str">
            <v>172246123</v>
          </cell>
          <cell r="Q146" t="str">
            <v>25/12/2002</v>
          </cell>
          <cell r="R146" t="str">
            <v>Tỉnh Nghệ An</v>
          </cell>
          <cell r="S146" t="str">
            <v>Xã Yên Phong, Huyện Yên Định, Tỉnh Thanh Hoá</v>
          </cell>
          <cell r="T146" t="str">
            <v>Yên Phong, Yên Định, Thanh Hóa</v>
          </cell>
          <cell r="U146" t="str">
            <v>Khối 6, Phường Bến Thủy, Thành phố Vinh, Tỉnh Nghệ An</v>
          </cell>
          <cell r="V146" t="str">
            <v>Khối 6, Phường Bến Thủy, Thành phố Vinh, Tỉnh Nghệ An</v>
          </cell>
          <cell r="W146" t="str">
            <v>0948165056</v>
          </cell>
          <cell r="X146" t="str">
            <v>trinhthanhdhv@gmail.com</v>
          </cell>
          <cell r="Y146">
            <v>40400</v>
          </cell>
          <cell r="Z146">
            <v>43824</v>
          </cell>
          <cell r="AA146" t="str">
            <v>Trường Đại học Vinh</v>
          </cell>
          <cell r="AB146">
            <v>0</v>
          </cell>
          <cell r="AC146" t="str">
            <v>BC</v>
          </cell>
          <cell r="AD146">
            <v>0</v>
          </cell>
          <cell r="AE146">
            <v>0</v>
          </cell>
          <cell r="AF146" t="str">
            <v>01.003</v>
          </cell>
          <cell r="AG146" t="str">
            <v>Chuyên viên</v>
          </cell>
          <cell r="AH146">
            <v>0</v>
          </cell>
          <cell r="AI146">
            <v>0</v>
          </cell>
          <cell r="AJ146">
            <v>0</v>
          </cell>
          <cell r="AK146">
            <v>4</v>
          </cell>
          <cell r="AL146">
            <v>0</v>
          </cell>
          <cell r="AM146">
            <v>3.33</v>
          </cell>
          <cell r="AN146">
            <v>4</v>
          </cell>
          <cell r="AO146">
            <v>0</v>
          </cell>
          <cell r="AP146">
            <v>0</v>
          </cell>
          <cell r="AQ146">
            <v>0</v>
          </cell>
          <cell r="AR146">
            <v>0</v>
          </cell>
          <cell r="AS146">
            <v>3.33</v>
          </cell>
          <cell r="AT146">
            <v>20</v>
          </cell>
          <cell r="AU146">
            <v>0</v>
          </cell>
          <cell r="AV146">
            <v>0</v>
          </cell>
          <cell r="AW146">
            <v>0</v>
          </cell>
          <cell r="AX146" t="str">
            <v>Đại học</v>
          </cell>
          <cell r="AY146">
            <v>0</v>
          </cell>
          <cell r="AZ146">
            <v>0</v>
          </cell>
          <cell r="BA146" t="str">
            <v>Ngữ văn</v>
          </cell>
          <cell r="BB146">
            <v>0</v>
          </cell>
          <cell r="BC146" t="str">
            <v xml:space="preserve"> </v>
          </cell>
          <cell r="BD146">
            <v>0</v>
          </cell>
          <cell r="BE146">
            <v>0</v>
          </cell>
          <cell r="BF146">
            <v>0</v>
          </cell>
          <cell r="BG146">
            <v>0</v>
          </cell>
          <cell r="BH146">
            <v>0</v>
          </cell>
          <cell r="BI146">
            <v>0</v>
          </cell>
          <cell r="BJ146" t="str">
            <v>CV 2019</v>
          </cell>
          <cell r="BK146">
            <v>0</v>
          </cell>
          <cell r="BL146">
            <v>0</v>
          </cell>
          <cell r="BM146">
            <v>0</v>
          </cell>
          <cell r="BN146">
            <v>0</v>
          </cell>
          <cell r="BO146">
            <v>0</v>
          </cell>
          <cell r="BP146">
            <v>0</v>
          </cell>
          <cell r="BQ146">
            <v>0</v>
          </cell>
          <cell r="BR146">
            <v>16.666666666666668</v>
          </cell>
          <cell r="BS146" t="str">
            <v>ĐHV đã phát</v>
          </cell>
          <cell r="BT146">
            <v>0</v>
          </cell>
          <cell r="BU146">
            <v>0</v>
          </cell>
          <cell r="BV146">
            <v>4</v>
          </cell>
          <cell r="BW146">
            <v>4</v>
          </cell>
          <cell r="BX146">
            <v>4</v>
          </cell>
          <cell r="BY146">
            <v>4</v>
          </cell>
          <cell r="BZ146">
            <v>4</v>
          </cell>
          <cell r="CA146">
            <v>4</v>
          </cell>
          <cell r="CB146">
            <v>4</v>
          </cell>
          <cell r="CC146">
            <v>4</v>
          </cell>
          <cell r="CD146">
            <v>4</v>
          </cell>
          <cell r="CE146">
            <v>4</v>
          </cell>
          <cell r="CF146">
            <v>4</v>
          </cell>
          <cell r="CG146">
            <v>4</v>
          </cell>
          <cell r="CH146">
            <v>4</v>
          </cell>
          <cell r="CI146">
            <v>4</v>
          </cell>
          <cell r="CJ146">
            <v>4</v>
          </cell>
          <cell r="CK146">
            <v>4</v>
          </cell>
          <cell r="CL146">
            <v>0</v>
          </cell>
        </row>
        <row r="147">
          <cell r="F147">
            <v>2179</v>
          </cell>
          <cell r="G147" t="str">
            <v>51010000497140</v>
          </cell>
          <cell r="H147" t="str">
            <v>Phòng Công tác chính trị - Học sinh, sinh viên</v>
          </cell>
          <cell r="I147" t="str">
            <v>Tổ Quản lý sinh viên</v>
          </cell>
          <cell r="J147" t="str">
            <v>Nam</v>
          </cell>
          <cell r="K147">
            <v>1986</v>
          </cell>
          <cell r="L147">
            <v>31545</v>
          </cell>
          <cell r="M147">
            <v>36</v>
          </cell>
          <cell r="N147" t="str">
            <v>Kinh</v>
          </cell>
          <cell r="O147">
            <v>0</v>
          </cell>
          <cell r="P147" t="str">
            <v>186356737</v>
          </cell>
          <cell r="Q147" t="str">
            <v>20/10/2003</v>
          </cell>
          <cell r="R147" t="str">
            <v>Tỉnh Nghệ An</v>
          </cell>
          <cell r="S147" t="str">
            <v>Xã Thạch Mỹ, Huyện Thạch Hà, Tỉnh Hà Tĩnh</v>
          </cell>
          <cell r="T147" t="str">
            <v>Thạch Mỹ, Thạch Hà, Hà Tĩnh</v>
          </cell>
          <cell r="U147" t="str">
            <v>Khối 9, Phường Bến Thủy, Thành phố Vinh, Tỉnh Nghệ An</v>
          </cell>
          <cell r="V147" t="str">
            <v>Khối 9, Phường Bến Thủy, Thành phố Vinh, Tỉnh Nghệ An</v>
          </cell>
          <cell r="W147" t="str">
            <v>0988062678</v>
          </cell>
          <cell r="X147" t="str">
            <v>Phichien86dhv@gmail.com</v>
          </cell>
          <cell r="Y147">
            <v>0</v>
          </cell>
          <cell r="Z147">
            <v>0</v>
          </cell>
          <cell r="AA147">
            <v>0</v>
          </cell>
          <cell r="AB147">
            <v>0</v>
          </cell>
          <cell r="AC147" t="str">
            <v>HĐDH</v>
          </cell>
          <cell r="AD147">
            <v>0</v>
          </cell>
          <cell r="AE147">
            <v>0</v>
          </cell>
          <cell r="AF147" t="str">
            <v>01.003</v>
          </cell>
          <cell r="AG147" t="str">
            <v>Chuyên viên</v>
          </cell>
          <cell r="AH147">
            <v>0</v>
          </cell>
          <cell r="AI147">
            <v>0</v>
          </cell>
          <cell r="AJ147">
            <v>0</v>
          </cell>
          <cell r="AK147">
            <v>4</v>
          </cell>
          <cell r="AL147">
            <v>0</v>
          </cell>
          <cell r="AM147">
            <v>2.67</v>
          </cell>
          <cell r="AN147">
            <v>2</v>
          </cell>
          <cell r="AO147">
            <v>0</v>
          </cell>
          <cell r="AP147">
            <v>0</v>
          </cell>
          <cell r="AQ147">
            <v>0</v>
          </cell>
          <cell r="AR147">
            <v>0</v>
          </cell>
          <cell r="AS147">
            <v>2.67</v>
          </cell>
          <cell r="AT147">
            <v>20</v>
          </cell>
          <cell r="AU147">
            <v>0</v>
          </cell>
          <cell r="AV147">
            <v>0</v>
          </cell>
          <cell r="AW147">
            <v>0</v>
          </cell>
          <cell r="AX147" t="str">
            <v>Đại học</v>
          </cell>
          <cell r="AY147">
            <v>0</v>
          </cell>
          <cell r="AZ147">
            <v>0</v>
          </cell>
          <cell r="BA147" t="str">
            <v>Luật</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23.666666666666668</v>
          </cell>
          <cell r="BS147" t="str">
            <v>BĐ đã phát</v>
          </cell>
          <cell r="BT147">
            <v>0</v>
          </cell>
          <cell r="BU147">
            <v>0</v>
          </cell>
          <cell r="BV147">
            <v>4</v>
          </cell>
          <cell r="BW147">
            <v>4</v>
          </cell>
          <cell r="BX147">
            <v>4</v>
          </cell>
          <cell r="BY147">
            <v>4</v>
          </cell>
          <cell r="BZ147">
            <v>4</v>
          </cell>
          <cell r="CA147">
            <v>4</v>
          </cell>
          <cell r="CB147">
            <v>4</v>
          </cell>
          <cell r="CC147">
            <v>4</v>
          </cell>
          <cell r="CD147">
            <v>4</v>
          </cell>
          <cell r="CE147">
            <v>4</v>
          </cell>
          <cell r="CF147">
            <v>4</v>
          </cell>
          <cell r="CG147">
            <v>4</v>
          </cell>
          <cell r="CH147">
            <v>4</v>
          </cell>
          <cell r="CI147">
            <v>4</v>
          </cell>
          <cell r="CJ147">
            <v>4</v>
          </cell>
          <cell r="CK147">
            <v>4</v>
          </cell>
          <cell r="CL147">
            <v>0</v>
          </cell>
        </row>
        <row r="148">
          <cell r="F148">
            <v>2098</v>
          </cell>
          <cell r="G148" t="str">
            <v>51010000467611</v>
          </cell>
          <cell r="H148" t="str">
            <v>Phòng Công tác chính trị - Học sinh, sinh viên</v>
          </cell>
          <cell r="I148" t="str">
            <v>Tổ Quản lý sinh viên</v>
          </cell>
          <cell r="J148" t="str">
            <v>Nữ</v>
          </cell>
          <cell r="K148">
            <v>1988</v>
          </cell>
          <cell r="L148">
            <v>32149</v>
          </cell>
          <cell r="M148">
            <v>34</v>
          </cell>
          <cell r="N148" t="str">
            <v>Kinh</v>
          </cell>
          <cell r="O148">
            <v>0</v>
          </cell>
          <cell r="P148">
            <v>186573658</v>
          </cell>
          <cell r="Q148">
            <v>0</v>
          </cell>
          <cell r="R148">
            <v>0</v>
          </cell>
          <cell r="S148" t="str">
            <v>Phường Nghi Hải, Thị xã Cửa Lò, Tỉnh Nghệ An</v>
          </cell>
          <cell r="T148" t="str">
            <v>Nghi Hải, Cửa lò, Nghệ An</v>
          </cell>
          <cell r="U148" t="str">
            <v>Phường Bến Thủy, Thành phố Vinh, Tỉnh Nghệ An</v>
          </cell>
          <cell r="V148" t="str">
            <v>Phường Bến Thủy, Thành phố Vinh, Tỉnh Nghệ An</v>
          </cell>
          <cell r="W148" t="str">
            <v>0943039918</v>
          </cell>
          <cell r="X148" t="str">
            <v>vothihaihuyen@gmail.com</v>
          </cell>
          <cell r="Y148">
            <v>41550</v>
          </cell>
          <cell r="Z148">
            <v>43966</v>
          </cell>
          <cell r="AA148" t="str">
            <v>Trường Đại học Vinh</v>
          </cell>
          <cell r="AB148">
            <v>0</v>
          </cell>
          <cell r="AC148" t="str">
            <v>BC</v>
          </cell>
          <cell r="AD148">
            <v>0</v>
          </cell>
          <cell r="AE148">
            <v>0</v>
          </cell>
          <cell r="AF148" t="str">
            <v>01.003</v>
          </cell>
          <cell r="AG148" t="str">
            <v>Chuyên viên</v>
          </cell>
          <cell r="AH148">
            <v>0</v>
          </cell>
          <cell r="AI148">
            <v>0</v>
          </cell>
          <cell r="AJ148">
            <v>0</v>
          </cell>
          <cell r="AK148">
            <v>4</v>
          </cell>
          <cell r="AL148">
            <v>0</v>
          </cell>
          <cell r="AM148">
            <v>3</v>
          </cell>
          <cell r="AN148">
            <v>3</v>
          </cell>
          <cell r="AO148">
            <v>0</v>
          </cell>
          <cell r="AP148">
            <v>0</v>
          </cell>
          <cell r="AQ148">
            <v>0</v>
          </cell>
          <cell r="AR148">
            <v>0</v>
          </cell>
          <cell r="AS148">
            <v>3</v>
          </cell>
          <cell r="AT148">
            <v>20</v>
          </cell>
          <cell r="AU148">
            <v>0</v>
          </cell>
          <cell r="AV148">
            <v>0</v>
          </cell>
          <cell r="AW148">
            <v>0</v>
          </cell>
          <cell r="AX148" t="str">
            <v>Thạc sĩ</v>
          </cell>
          <cell r="AY148">
            <v>0</v>
          </cell>
          <cell r="AZ148">
            <v>0</v>
          </cell>
          <cell r="BA148" t="str">
            <v>Sinh học thực nghiệm</v>
          </cell>
          <cell r="BB148" t="str">
            <v>Sinh học thực nghiệm</v>
          </cell>
          <cell r="BC148" t="str">
            <v xml:space="preserve"> </v>
          </cell>
          <cell r="BD148">
            <v>0</v>
          </cell>
          <cell r="BE148">
            <v>0</v>
          </cell>
          <cell r="BF148">
            <v>0</v>
          </cell>
          <cell r="BG148">
            <v>0</v>
          </cell>
          <cell r="BH148">
            <v>0</v>
          </cell>
          <cell r="BI148">
            <v>0</v>
          </cell>
          <cell r="BJ148" t="str">
            <v>CV 2019</v>
          </cell>
          <cell r="BK148" t="str">
            <v>x</v>
          </cell>
          <cell r="BL148">
            <v>0</v>
          </cell>
          <cell r="BM148">
            <v>0</v>
          </cell>
          <cell r="BN148">
            <v>0</v>
          </cell>
          <cell r="BO148">
            <v>0</v>
          </cell>
          <cell r="BP148">
            <v>0</v>
          </cell>
          <cell r="BQ148">
            <v>0</v>
          </cell>
          <cell r="BR148">
            <v>20.333333333333332</v>
          </cell>
          <cell r="BS148" t="str">
            <v>BĐ đã phát</v>
          </cell>
          <cell r="BT148">
            <v>0</v>
          </cell>
          <cell r="BU148">
            <v>0</v>
          </cell>
          <cell r="BV148">
            <v>4</v>
          </cell>
          <cell r="BW148">
            <v>4</v>
          </cell>
          <cell r="BX148">
            <v>4</v>
          </cell>
          <cell r="BY148">
            <v>4</v>
          </cell>
          <cell r="BZ148">
            <v>4</v>
          </cell>
          <cell r="CA148">
            <v>4</v>
          </cell>
          <cell r="CB148">
            <v>4</v>
          </cell>
          <cell r="CC148">
            <v>4</v>
          </cell>
          <cell r="CD148">
            <v>4</v>
          </cell>
          <cell r="CE148">
            <v>4</v>
          </cell>
          <cell r="CF148">
            <v>4</v>
          </cell>
          <cell r="CG148">
            <v>4</v>
          </cell>
          <cell r="CH148">
            <v>4</v>
          </cell>
          <cell r="CI148">
            <v>4</v>
          </cell>
          <cell r="CJ148">
            <v>4</v>
          </cell>
          <cell r="CK148">
            <v>4</v>
          </cell>
          <cell r="CL148">
            <v>0</v>
          </cell>
        </row>
        <row r="149">
          <cell r="F149">
            <v>1637</v>
          </cell>
          <cell r="G149" t="str">
            <v>51010000189702</v>
          </cell>
          <cell r="H149" t="str">
            <v>Phòng Công tác chính trị - Học sinh, sinh viên</v>
          </cell>
          <cell r="I149">
            <v>0</v>
          </cell>
          <cell r="J149" t="str">
            <v>Nữ</v>
          </cell>
          <cell r="K149">
            <v>1978</v>
          </cell>
          <cell r="L149">
            <v>28753</v>
          </cell>
          <cell r="M149">
            <v>44</v>
          </cell>
          <cell r="N149" t="str">
            <v>Kinh</v>
          </cell>
          <cell r="O149">
            <v>0</v>
          </cell>
          <cell r="P149" t="str">
            <v>183102289</v>
          </cell>
          <cell r="Q149" t="str">
            <v>12/01/1996</v>
          </cell>
          <cell r="R149" t="str">
            <v>Tỉnh Nghệ An</v>
          </cell>
          <cell r="S149" t="str">
            <v>Xã Hương Thủy, Huyện Hương Khê, Tỉnh Hà Tĩnh</v>
          </cell>
          <cell r="T149" t="str">
            <v>Xã Hương Thủy, Huyện Hương Khê, Tỉnh Hà Tĩnh</v>
          </cell>
          <cell r="U149" t="str">
            <v>SN 74, Đường Nguyễn Xuân Ôn, TP. Vinh, Tỉnh Nghệ An</v>
          </cell>
          <cell r="V149" t="str">
            <v>SN 74, Đường Nguyễn Xuân Ôn, TP. Vinh, Tỉnh Nghệ An</v>
          </cell>
          <cell r="W149" t="str">
            <v>0903427977</v>
          </cell>
          <cell r="X149" t="str">
            <v>thudangdhv@gmail.com</v>
          </cell>
          <cell r="Y149">
            <v>35445</v>
          </cell>
          <cell r="Z149">
            <v>37174</v>
          </cell>
          <cell r="AA149" t="str">
            <v>Nam Đàn</v>
          </cell>
          <cell r="AB149">
            <v>0</v>
          </cell>
          <cell r="AC149" t="str">
            <v>BC</v>
          </cell>
          <cell r="AD149">
            <v>0</v>
          </cell>
          <cell r="AE149">
            <v>0</v>
          </cell>
          <cell r="AF149" t="str">
            <v>V.07.01.03</v>
          </cell>
          <cell r="AG149" t="str">
            <v>Giảng viên (hạng III)</v>
          </cell>
          <cell r="AH149" t="str">
            <v>Trưởng phòng</v>
          </cell>
          <cell r="AI149">
            <v>0</v>
          </cell>
          <cell r="AJ149" t="str">
            <v>Bí thư CB</v>
          </cell>
          <cell r="AK149">
            <v>7</v>
          </cell>
          <cell r="AL149">
            <v>0.5</v>
          </cell>
          <cell r="AM149">
            <v>4.32</v>
          </cell>
          <cell r="AN149">
            <v>7</v>
          </cell>
          <cell r="AO149">
            <v>0</v>
          </cell>
          <cell r="AP149">
            <v>0</v>
          </cell>
          <cell r="AQ149">
            <v>8</v>
          </cell>
          <cell r="AR149">
            <v>0.3856</v>
          </cell>
          <cell r="AS149">
            <v>5.2056000000000004</v>
          </cell>
          <cell r="AT149">
            <v>40</v>
          </cell>
          <cell r="AU149">
            <v>0</v>
          </cell>
          <cell r="AV149">
            <v>0</v>
          </cell>
          <cell r="AW149">
            <v>0</v>
          </cell>
          <cell r="AX149" t="str">
            <v>Tiến sĩ</v>
          </cell>
          <cell r="AY149">
            <v>0</v>
          </cell>
          <cell r="AZ149">
            <v>0</v>
          </cell>
          <cell r="BA149" t="str">
            <v>Ngữ văn_SP</v>
          </cell>
          <cell r="BB149" t="str">
            <v>Ngữ văn_SP</v>
          </cell>
          <cell r="BC149" t="str">
            <v>Ngôn ngữ</v>
          </cell>
          <cell r="BD149">
            <v>0</v>
          </cell>
          <cell r="BE149" t="str">
            <v>GVSP</v>
          </cell>
          <cell r="BF149">
            <v>0</v>
          </cell>
          <cell r="BG149">
            <v>0</v>
          </cell>
          <cell r="BH149">
            <v>0</v>
          </cell>
          <cell r="BI149">
            <v>0</v>
          </cell>
          <cell r="BJ149">
            <v>0</v>
          </cell>
          <cell r="BK149" t="str">
            <v>Đợt 1 năm 2014</v>
          </cell>
          <cell r="BL149" t="str">
            <v>Đang học CCLLCT</v>
          </cell>
          <cell r="BM149">
            <v>36332</v>
          </cell>
          <cell r="BN149">
            <v>36698</v>
          </cell>
          <cell r="BO149" t="str">
            <v xml:space="preserve">Bằng khen BCH Trung ương Đoàn TNCS </v>
          </cell>
          <cell r="BP149">
            <v>0</v>
          </cell>
          <cell r="BQ149" t="str">
            <v>Con thương binh</v>
          </cell>
          <cell r="BR149">
            <v>11.083333333333334</v>
          </cell>
          <cell r="BS149" t="str">
            <v>ĐHV đã phát</v>
          </cell>
          <cell r="BT149">
            <v>0</v>
          </cell>
          <cell r="BU149">
            <v>0</v>
          </cell>
          <cell r="BV149">
            <v>7</v>
          </cell>
          <cell r="BW149">
            <v>7</v>
          </cell>
          <cell r="BX149">
            <v>7</v>
          </cell>
          <cell r="BY149">
            <v>7</v>
          </cell>
          <cell r="BZ149">
            <v>7</v>
          </cell>
          <cell r="CA149">
            <v>7</v>
          </cell>
          <cell r="CB149">
            <v>7</v>
          </cell>
          <cell r="CC149">
            <v>7</v>
          </cell>
          <cell r="CD149">
            <v>7</v>
          </cell>
          <cell r="CE149">
            <v>7</v>
          </cell>
          <cell r="CF149">
            <v>7</v>
          </cell>
          <cell r="CG149">
            <v>7</v>
          </cell>
          <cell r="CH149">
            <v>7</v>
          </cell>
          <cell r="CI149">
            <v>7</v>
          </cell>
          <cell r="CJ149">
            <v>7</v>
          </cell>
          <cell r="CK149">
            <v>7</v>
          </cell>
          <cell r="CL149">
            <v>0</v>
          </cell>
        </row>
        <row r="150">
          <cell r="F150">
            <v>1636</v>
          </cell>
          <cell r="G150" t="str">
            <v>51010000192630</v>
          </cell>
          <cell r="H150" t="str">
            <v>Phòng Công tác chính trị - Học sinh, sinh viên</v>
          </cell>
          <cell r="I150">
            <v>0</v>
          </cell>
          <cell r="J150" t="str">
            <v>Nam</v>
          </cell>
          <cell r="K150">
            <v>1974</v>
          </cell>
          <cell r="L150">
            <v>27210</v>
          </cell>
          <cell r="M150">
            <v>48</v>
          </cell>
          <cell r="N150" t="str">
            <v>Kinh</v>
          </cell>
          <cell r="O150">
            <v>0</v>
          </cell>
          <cell r="P150" t="str">
            <v>186021619</v>
          </cell>
          <cell r="Q150" t="str">
            <v>07/07/2010</v>
          </cell>
          <cell r="R150" t="str">
            <v>Tỉnh Nghệ An</v>
          </cell>
          <cell r="S150" t="str">
            <v>P.Lê Mao, TP. Vinh, Nghệ An</v>
          </cell>
          <cell r="T150" t="str">
            <v>P.Lê Mao, TP. Vinh, Nghệ An</v>
          </cell>
          <cell r="U150" t="str">
            <v xml:space="preserve">Khối Tân Vinh, Phường Lê Mao, TP. Vinh, Nghệ An </v>
          </cell>
          <cell r="V150" t="str">
            <v xml:space="preserve">Khối Tân Vinh, Phường Lê Mao, TP. Vinh, Nghệ An </v>
          </cell>
          <cell r="W150" t="str">
            <v>0983374199</v>
          </cell>
          <cell r="X150" t="str">
            <v>diephn@vinhuni.edu.vn</v>
          </cell>
          <cell r="Y150">
            <v>35643</v>
          </cell>
          <cell r="Z150">
            <v>35643</v>
          </cell>
          <cell r="AA150" t="str">
            <v>Trường Đại học Sư phạm Vinh</v>
          </cell>
          <cell r="AB150">
            <v>0</v>
          </cell>
          <cell r="AC150" t="str">
            <v>BC</v>
          </cell>
          <cell r="AD150">
            <v>0</v>
          </cell>
          <cell r="AE150">
            <v>0</v>
          </cell>
          <cell r="AF150" t="str">
            <v>01.003</v>
          </cell>
          <cell r="AG150" t="str">
            <v>Chuyên viên</v>
          </cell>
          <cell r="AH150" t="str">
            <v>Phó Trưởng phòng</v>
          </cell>
          <cell r="AI150">
            <v>0</v>
          </cell>
          <cell r="AJ150">
            <v>0</v>
          </cell>
          <cell r="AK150">
            <v>6</v>
          </cell>
          <cell r="AL150">
            <v>0.4</v>
          </cell>
          <cell r="AM150">
            <v>4.6500000000000004</v>
          </cell>
          <cell r="AN150">
            <v>8</v>
          </cell>
          <cell r="AO150">
            <v>0</v>
          </cell>
          <cell r="AP150">
            <v>0</v>
          </cell>
          <cell r="AQ150">
            <v>0</v>
          </cell>
          <cell r="AR150">
            <v>0</v>
          </cell>
          <cell r="AS150">
            <v>5.0500000000000007</v>
          </cell>
          <cell r="AT150">
            <v>20</v>
          </cell>
          <cell r="AU150">
            <v>0</v>
          </cell>
          <cell r="AV150">
            <v>0</v>
          </cell>
          <cell r="AW150">
            <v>0</v>
          </cell>
          <cell r="AX150" t="str">
            <v>Thạc sĩ</v>
          </cell>
          <cell r="AY150">
            <v>0</v>
          </cell>
          <cell r="AZ150">
            <v>0</v>
          </cell>
          <cell r="BA150" t="str">
            <v>SP Ngữ văn</v>
          </cell>
          <cell r="BB150" t="str">
            <v>Văn học</v>
          </cell>
          <cell r="BC150" t="str">
            <v xml:space="preserve"> </v>
          </cell>
          <cell r="BD150">
            <v>0</v>
          </cell>
          <cell r="BE150">
            <v>0</v>
          </cell>
          <cell r="BF150">
            <v>0</v>
          </cell>
          <cell r="BG150">
            <v>0</v>
          </cell>
          <cell r="BH150">
            <v>0</v>
          </cell>
          <cell r="BI150">
            <v>0</v>
          </cell>
          <cell r="BJ150">
            <v>0</v>
          </cell>
          <cell r="BK150" t="str">
            <v>Đợt năm 2014</v>
          </cell>
          <cell r="BL150">
            <v>0</v>
          </cell>
          <cell r="BM150" t="str">
            <v>21/6/1998</v>
          </cell>
          <cell r="BN150">
            <v>36332</v>
          </cell>
          <cell r="BO150" t="str">
            <v>Hồ Chí Minh (các năm 2002001, 2003); Kỷ niệm chương Vì thế hệ trẻ (năm 2005)</v>
          </cell>
          <cell r="BP150">
            <v>0</v>
          </cell>
          <cell r="BQ150">
            <v>0</v>
          </cell>
          <cell r="BR150">
            <v>11.833333333333334</v>
          </cell>
          <cell r="BS150" t="str">
            <v>ĐHV đã phát</v>
          </cell>
          <cell r="BT150">
            <v>0</v>
          </cell>
          <cell r="BU150">
            <v>0</v>
          </cell>
          <cell r="BV150">
            <v>6</v>
          </cell>
          <cell r="BW150">
            <v>6</v>
          </cell>
          <cell r="BX150">
            <v>6</v>
          </cell>
          <cell r="BY150">
            <v>6</v>
          </cell>
          <cell r="BZ150">
            <v>6</v>
          </cell>
          <cell r="CA150">
            <v>6</v>
          </cell>
          <cell r="CB150">
            <v>6</v>
          </cell>
          <cell r="CC150">
            <v>6</v>
          </cell>
          <cell r="CD150">
            <v>6</v>
          </cell>
          <cell r="CE150">
            <v>6</v>
          </cell>
          <cell r="CF150">
            <v>6</v>
          </cell>
          <cell r="CG150">
            <v>6</v>
          </cell>
          <cell r="CH150">
            <v>6</v>
          </cell>
          <cell r="CI150">
            <v>6</v>
          </cell>
          <cell r="CJ150">
            <v>6</v>
          </cell>
          <cell r="CK150">
            <v>6</v>
          </cell>
          <cell r="CL150">
            <v>0</v>
          </cell>
        </row>
        <row r="151">
          <cell r="F151">
            <v>1635</v>
          </cell>
          <cell r="G151" t="str">
            <v>51010000189687</v>
          </cell>
          <cell r="H151" t="str">
            <v>Phòng Công tác chính trị - Học sinh, sinh viên</v>
          </cell>
          <cell r="I151">
            <v>0</v>
          </cell>
          <cell r="J151" t="str">
            <v>Nữ</v>
          </cell>
          <cell r="K151">
            <v>1973</v>
          </cell>
          <cell r="L151">
            <v>26893</v>
          </cell>
          <cell r="M151">
            <v>49</v>
          </cell>
          <cell r="N151" t="str">
            <v>Kinh</v>
          </cell>
          <cell r="O151">
            <v>0</v>
          </cell>
          <cell r="P151" t="str">
            <v>182000055</v>
          </cell>
          <cell r="Q151" t="str">
            <v>27/07/2007</v>
          </cell>
          <cell r="R151" t="str">
            <v>Tỉnh Nghệ An</v>
          </cell>
          <cell r="S151" t="str">
            <v>Xã Ngọc Sơn, Huyện Đô Lương, Tỉnh Nghệ An</v>
          </cell>
          <cell r="T151" t="str">
            <v>Xã Ngọc Sơn, Huyện Đô Lương, Tỉnh Nghệ An</v>
          </cell>
          <cell r="U151" t="str">
            <v>SN 95B- Đường Hoàng Thị Loan – K4 – P.Bến Thuỷ - TP Vinh - Tỉnh Nghệ An</v>
          </cell>
          <cell r="V151" t="str">
            <v>SN 95B- Đường Hoàng Thị Loan – K4 – P.Bến Thuỷ - TP Vinh - Tỉnh Nghệ An</v>
          </cell>
          <cell r="W151" t="str">
            <v>0916933696</v>
          </cell>
          <cell r="X151" t="str">
            <v>phuongnamt2005@gmail.com</v>
          </cell>
          <cell r="Y151">
            <v>35309</v>
          </cell>
          <cell r="Z151">
            <v>36557</v>
          </cell>
          <cell r="AA151" t="str">
            <v>Trường Đại học Sư phạm Vinh</v>
          </cell>
          <cell r="AB151">
            <v>0</v>
          </cell>
          <cell r="AC151" t="str">
            <v>BC</v>
          </cell>
          <cell r="AD151">
            <v>0</v>
          </cell>
          <cell r="AE151">
            <v>0</v>
          </cell>
          <cell r="AF151" t="str">
            <v>01.002</v>
          </cell>
          <cell r="AG151" t="str">
            <v>Chuyên viên chính</v>
          </cell>
          <cell r="AH151">
            <v>0</v>
          </cell>
          <cell r="AI151">
            <v>0</v>
          </cell>
          <cell r="AJ151">
            <v>0</v>
          </cell>
          <cell r="AK151">
            <v>5</v>
          </cell>
          <cell r="AL151">
            <v>0</v>
          </cell>
          <cell r="AM151">
            <v>4.74</v>
          </cell>
          <cell r="AN151">
            <v>2</v>
          </cell>
          <cell r="AO151">
            <v>0</v>
          </cell>
          <cell r="AP151">
            <v>0</v>
          </cell>
          <cell r="AQ151">
            <v>0</v>
          </cell>
          <cell r="AR151">
            <v>0</v>
          </cell>
          <cell r="AS151">
            <v>4.74</v>
          </cell>
          <cell r="AT151">
            <v>20</v>
          </cell>
          <cell r="AU151">
            <v>0</v>
          </cell>
          <cell r="AV151">
            <v>0</v>
          </cell>
          <cell r="AW151">
            <v>0</v>
          </cell>
          <cell r="AX151" t="str">
            <v>Thạc sĩ</v>
          </cell>
          <cell r="AY151">
            <v>0</v>
          </cell>
          <cell r="AZ151">
            <v>0</v>
          </cell>
          <cell r="BA151" t="str">
            <v>Vật lý</v>
          </cell>
          <cell r="BB151" t="str">
            <v>Giáo dục học/PPGD Vật lý</v>
          </cell>
          <cell r="BC151" t="str">
            <v xml:space="preserve"> </v>
          </cell>
          <cell r="BD151">
            <v>0</v>
          </cell>
          <cell r="BE151">
            <v>0</v>
          </cell>
          <cell r="BF151">
            <v>0</v>
          </cell>
          <cell r="BG151">
            <v>0</v>
          </cell>
          <cell r="BH151">
            <v>0</v>
          </cell>
          <cell r="BI151">
            <v>0</v>
          </cell>
          <cell r="BJ151" t="str">
            <v>CVC</v>
          </cell>
          <cell r="BK151">
            <v>0</v>
          </cell>
          <cell r="BL151">
            <v>0</v>
          </cell>
          <cell r="BM151">
            <v>0</v>
          </cell>
          <cell r="BN151">
            <v>0</v>
          </cell>
          <cell r="BO151">
            <v>0</v>
          </cell>
          <cell r="BP151">
            <v>0</v>
          </cell>
          <cell r="BQ151">
            <v>0</v>
          </cell>
          <cell r="BR151">
            <v>6</v>
          </cell>
          <cell r="BS151" t="str">
            <v>BĐ đã phát</v>
          </cell>
          <cell r="BT151">
            <v>0</v>
          </cell>
          <cell r="BU151">
            <v>0</v>
          </cell>
          <cell r="BV151">
            <v>5</v>
          </cell>
          <cell r="BW151">
            <v>5</v>
          </cell>
          <cell r="BX151">
            <v>5</v>
          </cell>
          <cell r="BY151">
            <v>5</v>
          </cell>
          <cell r="BZ151">
            <v>5</v>
          </cell>
          <cell r="CA151">
            <v>5</v>
          </cell>
          <cell r="CB151">
            <v>5</v>
          </cell>
          <cell r="CC151">
            <v>5</v>
          </cell>
          <cell r="CD151">
            <v>5</v>
          </cell>
          <cell r="CE151">
            <v>5</v>
          </cell>
          <cell r="CF151">
            <v>5</v>
          </cell>
          <cell r="CG151">
            <v>5</v>
          </cell>
          <cell r="CH151">
            <v>5</v>
          </cell>
          <cell r="CI151">
            <v>5</v>
          </cell>
          <cell r="CJ151">
            <v>0</v>
          </cell>
          <cell r="CK151">
            <v>0</v>
          </cell>
          <cell r="CL151" t="str">
            <v>Nghỉ không lương từ T11/21</v>
          </cell>
        </row>
        <row r="152">
          <cell r="F152">
            <v>2572</v>
          </cell>
          <cell r="G152" t="str">
            <v>51010001415376</v>
          </cell>
          <cell r="H152" t="str">
            <v>Phòng Công tác chính trị - Học sinh, sinh viên</v>
          </cell>
          <cell r="I152">
            <v>0</v>
          </cell>
          <cell r="J152" t="str">
            <v>Nam</v>
          </cell>
          <cell r="K152">
            <v>1994</v>
          </cell>
          <cell r="L152">
            <v>34380</v>
          </cell>
          <cell r="M152">
            <v>28</v>
          </cell>
          <cell r="N152" t="str">
            <v>Kinh</v>
          </cell>
          <cell r="O152">
            <v>0</v>
          </cell>
          <cell r="P152" t="str">
            <v>186635913</v>
          </cell>
          <cell r="Q152">
            <v>40980</v>
          </cell>
          <cell r="R152" t="str">
            <v>Tỉnh Nghệ An</v>
          </cell>
          <cell r="S152" t="str">
            <v>Phường Trung Đô, Thành phố Vinh, Tỉnh Nghệ An</v>
          </cell>
          <cell r="T152" t="str">
            <v>Xã Hưng Hòa, Thành phố Vinh, Tỉnh Nghệ An</v>
          </cell>
          <cell r="U152" t="str">
            <v>Số 26, đường tàu cũ, khối 5, Phường Trung Đô, Thành phố Vinh, Tỉnh Nghệ An</v>
          </cell>
          <cell r="V152" t="str">
            <v>Số 26, đường tàu cũ, khối 5, Phường Trung Đô, Thành phố Vinh, Tỉnh Nghệ An</v>
          </cell>
          <cell r="W152" t="str">
            <v>0357188747</v>
          </cell>
          <cell r="X152" t="str">
            <v>minhtri1521994@gmail.com</v>
          </cell>
          <cell r="Y152">
            <v>43320</v>
          </cell>
          <cell r="Z152">
            <v>43824</v>
          </cell>
          <cell r="AA152" t="str">
            <v>Trường Đại học Vinh</v>
          </cell>
          <cell r="AB152">
            <v>0</v>
          </cell>
          <cell r="AC152" t="str">
            <v>BC</v>
          </cell>
          <cell r="AD152">
            <v>0</v>
          </cell>
          <cell r="AE152">
            <v>0</v>
          </cell>
          <cell r="AF152" t="str">
            <v>01.003</v>
          </cell>
          <cell r="AG152" t="str">
            <v>Chuyên viên</v>
          </cell>
          <cell r="AH152">
            <v>0</v>
          </cell>
          <cell r="AI152">
            <v>0</v>
          </cell>
          <cell r="AJ152">
            <v>0</v>
          </cell>
          <cell r="AK152">
            <v>4</v>
          </cell>
          <cell r="AL152">
            <v>0</v>
          </cell>
          <cell r="AM152">
            <v>2.34</v>
          </cell>
          <cell r="AN152">
            <v>1</v>
          </cell>
          <cell r="AO152">
            <v>0</v>
          </cell>
          <cell r="AP152">
            <v>0</v>
          </cell>
          <cell r="AQ152">
            <v>0</v>
          </cell>
          <cell r="AR152">
            <v>0</v>
          </cell>
          <cell r="AS152">
            <v>2.34</v>
          </cell>
          <cell r="AT152">
            <v>20</v>
          </cell>
          <cell r="AU152">
            <v>0</v>
          </cell>
          <cell r="AV152">
            <v>0</v>
          </cell>
          <cell r="AW152">
            <v>0</v>
          </cell>
          <cell r="AX152" t="str">
            <v>Đại học</v>
          </cell>
          <cell r="AY152">
            <v>0</v>
          </cell>
          <cell r="AZ152">
            <v>0</v>
          </cell>
          <cell r="BA152" t="str">
            <v>Kế toán</v>
          </cell>
          <cell r="BB152">
            <v>0</v>
          </cell>
          <cell r="BC152">
            <v>0</v>
          </cell>
          <cell r="BD152">
            <v>0</v>
          </cell>
          <cell r="BE152">
            <v>0</v>
          </cell>
          <cell r="BF152">
            <v>0</v>
          </cell>
          <cell r="BG152">
            <v>0</v>
          </cell>
          <cell r="BH152">
            <v>0</v>
          </cell>
          <cell r="BI152">
            <v>0</v>
          </cell>
          <cell r="BJ152" t="str">
            <v>CV 2019</v>
          </cell>
          <cell r="BK152" t="str">
            <v>Đợt 2 năm 2017</v>
          </cell>
          <cell r="BL152">
            <v>0</v>
          </cell>
          <cell r="BM152">
            <v>0</v>
          </cell>
          <cell r="BN152">
            <v>0</v>
          </cell>
          <cell r="BO152">
            <v>0</v>
          </cell>
          <cell r="BP152">
            <v>0</v>
          </cell>
          <cell r="BQ152">
            <v>0</v>
          </cell>
          <cell r="BR152">
            <v>31.5</v>
          </cell>
          <cell r="BS152" t="str">
            <v>ĐHV đã phát</v>
          </cell>
          <cell r="BT152">
            <v>0</v>
          </cell>
          <cell r="BU152">
            <v>0</v>
          </cell>
          <cell r="BV152">
            <v>4</v>
          </cell>
          <cell r="BW152">
            <v>4</v>
          </cell>
          <cell r="BX152">
            <v>4</v>
          </cell>
          <cell r="BY152">
            <v>4</v>
          </cell>
          <cell r="BZ152">
            <v>4</v>
          </cell>
          <cell r="CA152">
            <v>4</v>
          </cell>
          <cell r="CB152">
            <v>4</v>
          </cell>
          <cell r="CC152">
            <v>4</v>
          </cell>
          <cell r="CD152">
            <v>4</v>
          </cell>
          <cell r="CE152">
            <v>4</v>
          </cell>
          <cell r="CF152">
            <v>4</v>
          </cell>
          <cell r="CG152">
            <v>4</v>
          </cell>
          <cell r="CH152">
            <v>4</v>
          </cell>
          <cell r="CI152">
            <v>4</v>
          </cell>
          <cell r="CJ152">
            <v>4</v>
          </cell>
          <cell r="CK152">
            <v>4</v>
          </cell>
          <cell r="CL152">
            <v>0</v>
          </cell>
        </row>
        <row r="153">
          <cell r="F153">
            <v>1029</v>
          </cell>
          <cell r="G153" t="str">
            <v>51010000306617</v>
          </cell>
          <cell r="H153" t="str">
            <v>Phòng Công tác chính trị - Học sinh, sinh viên</v>
          </cell>
          <cell r="I153">
            <v>0</v>
          </cell>
          <cell r="J153" t="str">
            <v>Nam</v>
          </cell>
          <cell r="K153">
            <v>1985</v>
          </cell>
          <cell r="L153">
            <v>31290</v>
          </cell>
          <cell r="M153">
            <v>37</v>
          </cell>
          <cell r="N153" t="str">
            <v>Kinh</v>
          </cell>
          <cell r="O153">
            <v>0</v>
          </cell>
          <cell r="P153">
            <v>186127668</v>
          </cell>
          <cell r="Q153">
            <v>0</v>
          </cell>
          <cell r="R153">
            <v>0</v>
          </cell>
          <cell r="S153" t="str">
            <v>Tp.Vinh, Nghệ An</v>
          </cell>
          <cell r="T153" t="str">
            <v>Nam Trung, Nam Đàn, Nghệ An</v>
          </cell>
          <cell r="U153" t="str">
            <v>SN 56, Phạm Kinh Vỹ</v>
          </cell>
          <cell r="V153" t="str">
            <v>SN 56, Phạm Kinh Vỹ</v>
          </cell>
          <cell r="W153" t="str">
            <v>0988820848</v>
          </cell>
          <cell r="X153" t="str">
            <v>namlt@vinhuni.edu.vn</v>
          </cell>
          <cell r="Y153">
            <v>40940</v>
          </cell>
          <cell r="Z153">
            <v>43824</v>
          </cell>
          <cell r="AA153" t="str">
            <v>Trường Đại học Vinh</v>
          </cell>
          <cell r="AB153">
            <v>0</v>
          </cell>
          <cell r="AC153" t="str">
            <v>BC</v>
          </cell>
          <cell r="AD153">
            <v>0</v>
          </cell>
          <cell r="AE153">
            <v>0</v>
          </cell>
          <cell r="AF153" t="str">
            <v>01.003</v>
          </cell>
          <cell r="AG153" t="str">
            <v>Chuyên viên</v>
          </cell>
          <cell r="AH153">
            <v>0</v>
          </cell>
          <cell r="AI153">
            <v>0</v>
          </cell>
          <cell r="AJ153" t="str">
            <v>CT CĐBP</v>
          </cell>
          <cell r="AK153">
            <v>5</v>
          </cell>
          <cell r="AL153">
            <v>0</v>
          </cell>
          <cell r="AM153">
            <v>3</v>
          </cell>
          <cell r="AN153">
            <v>3</v>
          </cell>
          <cell r="AO153">
            <v>0</v>
          </cell>
          <cell r="AP153">
            <v>0</v>
          </cell>
          <cell r="AQ153">
            <v>0</v>
          </cell>
          <cell r="AR153">
            <v>0</v>
          </cell>
          <cell r="AS153">
            <v>3</v>
          </cell>
          <cell r="AT153">
            <v>20</v>
          </cell>
          <cell r="AU153">
            <v>0</v>
          </cell>
          <cell r="AV153">
            <v>0</v>
          </cell>
          <cell r="AW153">
            <v>0</v>
          </cell>
          <cell r="AX153" t="str">
            <v>Thạc sĩ</v>
          </cell>
          <cell r="AY153">
            <v>0</v>
          </cell>
          <cell r="AZ153">
            <v>0</v>
          </cell>
          <cell r="BA153" t="str">
            <v>Vật lý</v>
          </cell>
          <cell r="BB153" t="str">
            <v>Kỹ thuật viễn thông</v>
          </cell>
          <cell r="BC153" t="str">
            <v xml:space="preserve"> </v>
          </cell>
          <cell r="BD153">
            <v>0</v>
          </cell>
          <cell r="BE153">
            <v>0</v>
          </cell>
          <cell r="BF153">
            <v>0</v>
          </cell>
          <cell r="BG153">
            <v>0</v>
          </cell>
          <cell r="BH153">
            <v>0</v>
          </cell>
          <cell r="BI153">
            <v>0</v>
          </cell>
          <cell r="BJ153" t="str">
            <v>CV 2019</v>
          </cell>
          <cell r="BK153">
            <v>0</v>
          </cell>
          <cell r="BL153">
            <v>0</v>
          </cell>
          <cell r="BM153">
            <v>0</v>
          </cell>
          <cell r="BN153">
            <v>0</v>
          </cell>
          <cell r="BO153">
            <v>0</v>
          </cell>
          <cell r="BP153">
            <v>0</v>
          </cell>
          <cell r="BQ153">
            <v>0</v>
          </cell>
          <cell r="BR153">
            <v>23</v>
          </cell>
          <cell r="BS153" t="str">
            <v>BĐ đã phát</v>
          </cell>
          <cell r="BT153">
            <v>0</v>
          </cell>
          <cell r="BU153">
            <v>0</v>
          </cell>
          <cell r="BV153">
            <v>5</v>
          </cell>
          <cell r="BW153">
            <v>5</v>
          </cell>
          <cell r="BX153">
            <v>5</v>
          </cell>
          <cell r="BY153">
            <v>5</v>
          </cell>
          <cell r="BZ153">
            <v>5</v>
          </cell>
          <cell r="CA153">
            <v>5</v>
          </cell>
          <cell r="CB153">
            <v>5</v>
          </cell>
          <cell r="CC153">
            <v>5</v>
          </cell>
          <cell r="CD153">
            <v>5</v>
          </cell>
          <cell r="CE153">
            <v>5</v>
          </cell>
          <cell r="CF153">
            <v>5</v>
          </cell>
          <cell r="CG153">
            <v>5</v>
          </cell>
          <cell r="CH153">
            <v>5</v>
          </cell>
          <cell r="CI153">
            <v>5</v>
          </cell>
          <cell r="CJ153">
            <v>5</v>
          </cell>
          <cell r="CK153">
            <v>5</v>
          </cell>
          <cell r="CL153">
            <v>0</v>
          </cell>
        </row>
        <row r="154">
          <cell r="F154">
            <v>1384</v>
          </cell>
          <cell r="G154" t="str">
            <v>51010000310584</v>
          </cell>
          <cell r="H154" t="str">
            <v>Phòng Công tác chính trị - Học sinh, sinh viên</v>
          </cell>
          <cell r="I154">
            <v>0</v>
          </cell>
          <cell r="J154" t="str">
            <v>Nam</v>
          </cell>
          <cell r="K154">
            <v>1989</v>
          </cell>
          <cell r="L154">
            <v>32791</v>
          </cell>
          <cell r="M154">
            <v>33</v>
          </cell>
          <cell r="N154" t="str">
            <v>Kinh</v>
          </cell>
          <cell r="O154">
            <v>0</v>
          </cell>
          <cell r="P154">
            <v>186601608</v>
          </cell>
          <cell r="Q154">
            <v>0</v>
          </cell>
          <cell r="R154">
            <v>0</v>
          </cell>
          <cell r="S154" t="str">
            <v>Xã nghi Phong, Huyện Nghi Lộc, Tỉnh Nghệ An</v>
          </cell>
          <cell r="T154" t="str">
            <v>Nghi Phong, Nghi Lộc, Nghệ An</v>
          </cell>
          <cell r="U154" t="str">
            <v>Xóm 18, Xã nghi Phong, Huyện Nghi Lộc, Tỉnh Nghệ An</v>
          </cell>
          <cell r="V154" t="str">
            <v>Xóm 18, Xã nghi Phong, Huyện Nghi Lộc, Tỉnh Nghệ An</v>
          </cell>
          <cell r="W154" t="str">
            <v>0943172779</v>
          </cell>
          <cell r="X154" t="str">
            <v>nguyenmx@vinhuni.edu.vn</v>
          </cell>
          <cell r="Y154">
            <v>40910</v>
          </cell>
          <cell r="Z154" t="str">
            <v xml:space="preserve">  -   -</v>
          </cell>
          <cell r="AA154">
            <v>0</v>
          </cell>
          <cell r="AB154">
            <v>0</v>
          </cell>
          <cell r="AC154" t="str">
            <v>BC</v>
          </cell>
          <cell r="AD154">
            <v>0</v>
          </cell>
          <cell r="AE154">
            <v>0</v>
          </cell>
          <cell r="AF154" t="str">
            <v>01.003</v>
          </cell>
          <cell r="AG154" t="str">
            <v>Chuyên viên</v>
          </cell>
          <cell r="AH154" t="str">
            <v>Phó Trưởng phòng</v>
          </cell>
          <cell r="AI154">
            <v>0</v>
          </cell>
          <cell r="AJ154">
            <v>0</v>
          </cell>
          <cell r="AK154">
            <v>6</v>
          </cell>
          <cell r="AL154">
            <v>0.4</v>
          </cell>
          <cell r="AM154">
            <v>3</v>
          </cell>
          <cell r="AN154">
            <v>3</v>
          </cell>
          <cell r="AO154">
            <v>0</v>
          </cell>
          <cell r="AP154">
            <v>0</v>
          </cell>
          <cell r="AQ154">
            <v>0</v>
          </cell>
          <cell r="AR154">
            <v>0</v>
          </cell>
          <cell r="AS154">
            <v>3.4</v>
          </cell>
          <cell r="AT154">
            <v>20</v>
          </cell>
          <cell r="AU154">
            <v>0</v>
          </cell>
          <cell r="AV154">
            <v>0</v>
          </cell>
          <cell r="AW154">
            <v>0</v>
          </cell>
          <cell r="AX154" t="str">
            <v>Thạc sĩ</v>
          </cell>
          <cell r="AY154">
            <v>0</v>
          </cell>
          <cell r="AZ154">
            <v>0</v>
          </cell>
          <cell r="BA154" t="str">
            <v>Vật lý</v>
          </cell>
          <cell r="BB154" t="str">
            <v>Quản lý giáo dục</v>
          </cell>
          <cell r="BC154" t="str">
            <v xml:space="preserve"> </v>
          </cell>
          <cell r="BD154">
            <v>0</v>
          </cell>
          <cell r="BE154">
            <v>0</v>
          </cell>
          <cell r="BF154">
            <v>0</v>
          </cell>
          <cell r="BG154">
            <v>0</v>
          </cell>
          <cell r="BH154">
            <v>0</v>
          </cell>
          <cell r="BI154">
            <v>0</v>
          </cell>
          <cell r="BJ154">
            <v>0</v>
          </cell>
          <cell r="BK154" t="str">
            <v>x</v>
          </cell>
          <cell r="BL154">
            <v>0</v>
          </cell>
          <cell r="BM154">
            <v>36906</v>
          </cell>
          <cell r="BN154">
            <v>37271</v>
          </cell>
          <cell r="BO154">
            <v>0</v>
          </cell>
          <cell r="BP154">
            <v>0</v>
          </cell>
          <cell r="BQ154">
            <v>0</v>
          </cell>
          <cell r="BR154">
            <v>27.083333333333332</v>
          </cell>
          <cell r="BS154" t="str">
            <v>ĐHV đã phát</v>
          </cell>
          <cell r="BT154">
            <v>0</v>
          </cell>
          <cell r="BU154">
            <v>0</v>
          </cell>
          <cell r="BV154">
            <v>6</v>
          </cell>
          <cell r="BW154">
            <v>6</v>
          </cell>
          <cell r="BX154">
            <v>6</v>
          </cell>
          <cell r="BY154">
            <v>6</v>
          </cell>
          <cell r="BZ154">
            <v>6</v>
          </cell>
          <cell r="CA154">
            <v>6</v>
          </cell>
          <cell r="CB154">
            <v>6</v>
          </cell>
          <cell r="CC154">
            <v>6</v>
          </cell>
          <cell r="CD154">
            <v>6</v>
          </cell>
          <cell r="CE154">
            <v>6</v>
          </cell>
          <cell r="CF154">
            <v>6</v>
          </cell>
          <cell r="CG154">
            <v>6</v>
          </cell>
          <cell r="CH154">
            <v>6</v>
          </cell>
          <cell r="CI154">
            <v>6</v>
          </cell>
          <cell r="CJ154">
            <v>6</v>
          </cell>
          <cell r="CK154">
            <v>6</v>
          </cell>
          <cell r="CL154">
            <v>0</v>
          </cell>
        </row>
        <row r="155">
          <cell r="F155">
            <v>2096</v>
          </cell>
          <cell r="G155" t="str">
            <v>51010000464913</v>
          </cell>
          <cell r="H155" t="str">
            <v>Phòng Công tác chính trị - Học sinh, sinh viên</v>
          </cell>
          <cell r="I155">
            <v>0</v>
          </cell>
          <cell r="J155" t="str">
            <v>Nam</v>
          </cell>
          <cell r="K155">
            <v>1989</v>
          </cell>
          <cell r="L155">
            <v>32782</v>
          </cell>
          <cell r="M155">
            <v>33</v>
          </cell>
          <cell r="N155" t="str">
            <v>Kinh</v>
          </cell>
          <cell r="O155">
            <v>0</v>
          </cell>
          <cell r="P155" t="str">
            <v>186720226</v>
          </cell>
          <cell r="Q155">
            <v>38697</v>
          </cell>
          <cell r="R155" t="str">
            <v>Tỉnh Nghệ An</v>
          </cell>
          <cell r="S155" t="str">
            <v>Thành phố Vinh, Tỉnh Nghệ An</v>
          </cell>
          <cell r="T155" t="str">
            <v>Sơn An, Hương Sơn, Hà Tĩnh</v>
          </cell>
          <cell r="U155" t="str">
            <v>Phường Trường Thi, Thành phố Vinh, Tỉnh Nghệ An</v>
          </cell>
          <cell r="V155" t="str">
            <v>Phường Trường Thi, Thành phố Vinh, Tỉnh Nghệ An</v>
          </cell>
          <cell r="W155">
            <v>982931777</v>
          </cell>
          <cell r="X155">
            <v>0</v>
          </cell>
          <cell r="Y155">
            <v>41548</v>
          </cell>
          <cell r="Z155">
            <v>43283</v>
          </cell>
          <cell r="AA155" t="str">
            <v>Trường Đại học Vinh</v>
          </cell>
          <cell r="AB155">
            <v>0</v>
          </cell>
          <cell r="AC155" t="str">
            <v>BC</v>
          </cell>
          <cell r="AD155">
            <v>0</v>
          </cell>
          <cell r="AE155">
            <v>0</v>
          </cell>
          <cell r="AF155" t="str">
            <v>01.003</v>
          </cell>
          <cell r="AG155" t="str">
            <v>Chuyên viên</v>
          </cell>
          <cell r="AH155">
            <v>0</v>
          </cell>
          <cell r="AI155">
            <v>0</v>
          </cell>
          <cell r="AJ155">
            <v>0</v>
          </cell>
          <cell r="AK155">
            <v>4</v>
          </cell>
          <cell r="AL155">
            <v>0</v>
          </cell>
          <cell r="AM155">
            <v>3</v>
          </cell>
          <cell r="AN155">
            <v>3</v>
          </cell>
          <cell r="AO155">
            <v>0</v>
          </cell>
          <cell r="AP155">
            <v>0</v>
          </cell>
          <cell r="AQ155">
            <v>0</v>
          </cell>
          <cell r="AR155">
            <v>0</v>
          </cell>
          <cell r="AS155">
            <v>3</v>
          </cell>
          <cell r="AT155">
            <v>20</v>
          </cell>
          <cell r="AU155">
            <v>0</v>
          </cell>
          <cell r="AV155">
            <v>0</v>
          </cell>
          <cell r="AW155">
            <v>0</v>
          </cell>
          <cell r="AX155" t="str">
            <v>Thạc sĩ</v>
          </cell>
          <cell r="AY155">
            <v>0</v>
          </cell>
          <cell r="AZ155">
            <v>0</v>
          </cell>
          <cell r="BA155" t="str">
            <v>Quản trị kinh doanh</v>
          </cell>
          <cell r="BB155" t="str">
            <v>Kinh tế chính trị</v>
          </cell>
          <cell r="BC155" t="str">
            <v xml:space="preserve"> </v>
          </cell>
          <cell r="BD155">
            <v>0</v>
          </cell>
          <cell r="BE155">
            <v>0</v>
          </cell>
          <cell r="BF155">
            <v>0</v>
          </cell>
          <cell r="BG155">
            <v>0</v>
          </cell>
          <cell r="BH155">
            <v>0</v>
          </cell>
          <cell r="BI155">
            <v>0</v>
          </cell>
          <cell r="BJ155" t="str">
            <v>CV 2019</v>
          </cell>
          <cell r="BK155" t="str">
            <v>x</v>
          </cell>
          <cell r="BL155">
            <v>0</v>
          </cell>
          <cell r="BM155">
            <v>0</v>
          </cell>
          <cell r="BN155">
            <v>0</v>
          </cell>
          <cell r="BO155">
            <v>0</v>
          </cell>
          <cell r="BP155">
            <v>0</v>
          </cell>
          <cell r="BQ155">
            <v>0</v>
          </cell>
          <cell r="BR155">
            <v>27.083333333333332</v>
          </cell>
          <cell r="BS155" t="str">
            <v>ĐHV đã phát</v>
          </cell>
          <cell r="BT155">
            <v>0</v>
          </cell>
          <cell r="BU155">
            <v>0</v>
          </cell>
          <cell r="BV155">
            <v>4</v>
          </cell>
          <cell r="BW155">
            <v>4</v>
          </cell>
          <cell r="BX155">
            <v>4</v>
          </cell>
          <cell r="BY155">
            <v>4</v>
          </cell>
          <cell r="BZ155">
            <v>4</v>
          </cell>
          <cell r="CA155">
            <v>4</v>
          </cell>
          <cell r="CB155">
            <v>4</v>
          </cell>
          <cell r="CC155">
            <v>4</v>
          </cell>
          <cell r="CD155">
            <v>4</v>
          </cell>
          <cell r="CE155">
            <v>4</v>
          </cell>
          <cell r="CF155">
            <v>4</v>
          </cell>
          <cell r="CG155">
            <v>4</v>
          </cell>
          <cell r="CH155">
            <v>4</v>
          </cell>
          <cell r="CI155">
            <v>4</v>
          </cell>
          <cell r="CJ155">
            <v>4</v>
          </cell>
          <cell r="CK155">
            <v>4</v>
          </cell>
          <cell r="CL155">
            <v>0</v>
          </cell>
        </row>
        <row r="156">
          <cell r="F156">
            <v>1446</v>
          </cell>
          <cell r="G156" t="str">
            <v>51010000286436</v>
          </cell>
          <cell r="H156" t="str">
            <v>Phòng Đào tạo</v>
          </cell>
          <cell r="I156" t="str">
            <v>Công nghệ Sinh học - Môi trường</v>
          </cell>
          <cell r="J156" t="str">
            <v>Nam</v>
          </cell>
          <cell r="K156">
            <v>1978</v>
          </cell>
          <cell r="L156">
            <v>28731</v>
          </cell>
          <cell r="M156">
            <v>44</v>
          </cell>
          <cell r="N156" t="str">
            <v>Kinh</v>
          </cell>
          <cell r="O156">
            <v>0</v>
          </cell>
          <cell r="P156">
            <v>182177212</v>
          </cell>
          <cell r="Q156">
            <v>0</v>
          </cell>
          <cell r="R156">
            <v>0</v>
          </cell>
          <cell r="S156" t="str">
            <v>Nam Thành, Yên Thành, Nghệ An</v>
          </cell>
          <cell r="T156" t="str">
            <v>Nam Thành, Yên Thành, Nghệ An</v>
          </cell>
          <cell r="U156" t="str">
            <v>Khối 4, Thị trấn Xuân An, Nghi Xuân, Hà Tĩnh</v>
          </cell>
          <cell r="V156" t="str">
            <v>Khối 4, Thị trấn Xuân An, Nghi Xuân, Hà Tĩnh</v>
          </cell>
          <cell r="W156" t="str">
            <v>0916862618</v>
          </cell>
          <cell r="X156" t="str">
            <v>phuhv@vinhuni.edu.vn</v>
          </cell>
          <cell r="Y156">
            <v>37712</v>
          </cell>
          <cell r="Z156">
            <v>38587</v>
          </cell>
          <cell r="AA156" t="str">
            <v>Trường Đại học Vinh</v>
          </cell>
          <cell r="AB156">
            <v>0</v>
          </cell>
          <cell r="AC156" t="str">
            <v>BC</v>
          </cell>
          <cell r="AD156">
            <v>0</v>
          </cell>
          <cell r="AE156">
            <v>0</v>
          </cell>
          <cell r="AF156" t="str">
            <v>V.07.01.02</v>
          </cell>
          <cell r="AG156" t="str">
            <v>Giảng viên chính (hạng II)</v>
          </cell>
          <cell r="AH156" t="str">
            <v>Trưởng phòng</v>
          </cell>
          <cell r="AI156">
            <v>0</v>
          </cell>
          <cell r="AJ156" t="str">
            <v>Bí thư CB</v>
          </cell>
          <cell r="AK156">
            <v>7</v>
          </cell>
          <cell r="AL156">
            <v>0.5</v>
          </cell>
          <cell r="AM156">
            <v>4.4000000000000004</v>
          </cell>
          <cell r="AN156">
            <v>1</v>
          </cell>
          <cell r="AO156">
            <v>0</v>
          </cell>
          <cell r="AP156">
            <v>0</v>
          </cell>
          <cell r="AQ156">
            <v>13</v>
          </cell>
          <cell r="AR156">
            <v>0.63700000000000001</v>
          </cell>
          <cell r="AS156">
            <v>5.5370000000000008</v>
          </cell>
          <cell r="AT156">
            <v>40</v>
          </cell>
          <cell r="AU156">
            <v>0</v>
          </cell>
          <cell r="AV156">
            <v>0</v>
          </cell>
          <cell r="AW156">
            <v>0</v>
          </cell>
          <cell r="AX156" t="str">
            <v>Tiến sĩ</v>
          </cell>
          <cell r="AY156">
            <v>0</v>
          </cell>
          <cell r="AZ156">
            <v>0</v>
          </cell>
          <cell r="BA156" t="str">
            <v>Sinh học</v>
          </cell>
          <cell r="BB156" t="str">
            <v>Giáo dục học/PPGD Sinh học</v>
          </cell>
          <cell r="BC156" t="str">
            <v>Sinh học phân tử</v>
          </cell>
          <cell r="BD156">
            <v>0</v>
          </cell>
          <cell r="BE156" t="str">
            <v>GVSP</v>
          </cell>
          <cell r="BF156">
            <v>0</v>
          </cell>
          <cell r="BG156">
            <v>0</v>
          </cell>
          <cell r="BH156">
            <v>0</v>
          </cell>
          <cell r="BI156">
            <v>2017</v>
          </cell>
          <cell r="BJ156">
            <v>0</v>
          </cell>
          <cell r="BK156">
            <v>0</v>
          </cell>
          <cell r="BL156" t="str">
            <v>Cao cấp</v>
          </cell>
          <cell r="BM156">
            <v>0</v>
          </cell>
          <cell r="BN156">
            <v>0</v>
          </cell>
          <cell r="BO156">
            <v>0</v>
          </cell>
          <cell r="BP156">
            <v>0</v>
          </cell>
          <cell r="BQ156">
            <v>0</v>
          </cell>
          <cell r="BR156">
            <v>16</v>
          </cell>
          <cell r="BS156" t="str">
            <v>Chưa phát</v>
          </cell>
          <cell r="BT156">
            <v>0</v>
          </cell>
          <cell r="BU156">
            <v>0</v>
          </cell>
          <cell r="BV156">
            <v>7</v>
          </cell>
          <cell r="BW156">
            <v>7</v>
          </cell>
          <cell r="BX156">
            <v>7</v>
          </cell>
          <cell r="BY156">
            <v>7</v>
          </cell>
          <cell r="BZ156">
            <v>7</v>
          </cell>
          <cell r="CA156">
            <v>7</v>
          </cell>
          <cell r="CB156">
            <v>7</v>
          </cell>
          <cell r="CC156">
            <v>7</v>
          </cell>
          <cell r="CD156">
            <v>7</v>
          </cell>
          <cell r="CE156">
            <v>7</v>
          </cell>
          <cell r="CF156">
            <v>7</v>
          </cell>
          <cell r="CG156">
            <v>7</v>
          </cell>
          <cell r="CH156">
            <v>7</v>
          </cell>
          <cell r="CI156">
            <v>7</v>
          </cell>
          <cell r="CJ156">
            <v>7</v>
          </cell>
          <cell r="CK156">
            <v>7</v>
          </cell>
          <cell r="CL156">
            <v>0</v>
          </cell>
        </row>
        <row r="157">
          <cell r="F157">
            <v>1445</v>
          </cell>
          <cell r="G157" t="str">
            <v>51010000374216</v>
          </cell>
          <cell r="H157" t="str">
            <v>Phòng Đào tạo</v>
          </cell>
          <cell r="I157" t="str">
            <v>Công nghệ Sinh học - Môi trường</v>
          </cell>
          <cell r="J157" t="str">
            <v>Nam</v>
          </cell>
          <cell r="K157">
            <v>1974</v>
          </cell>
          <cell r="L157">
            <v>27161</v>
          </cell>
          <cell r="M157">
            <v>48</v>
          </cell>
          <cell r="N157" t="str">
            <v>Kinh</v>
          </cell>
          <cell r="O157">
            <v>0</v>
          </cell>
          <cell r="P157">
            <v>183012294</v>
          </cell>
          <cell r="Q157">
            <v>0</v>
          </cell>
          <cell r="R157">
            <v>0</v>
          </cell>
          <cell r="S157" t="str">
            <v>Thạch Tân, Thạch Hà, Hà Tĩnh</v>
          </cell>
          <cell r="T157" t="str">
            <v>Thạch Tân, Thạch Hà, Hà Tĩnh</v>
          </cell>
          <cell r="U157" t="str">
            <v>Khối 6, Xuân An, Nghi Xuân, Hà Tĩnh</v>
          </cell>
          <cell r="V157" t="str">
            <v>Khối 6, Xuân An, Nghi Xuân, Hà Tĩnh</v>
          </cell>
          <cell r="W157" t="str">
            <v>0912540541</v>
          </cell>
          <cell r="X157" t="str">
            <v>vinhnla@vinhuni.edu.vn</v>
          </cell>
          <cell r="Y157">
            <v>37408</v>
          </cell>
          <cell r="Z157">
            <v>37708</v>
          </cell>
          <cell r="AA157" t="str">
            <v>Trường Đại học Vinh</v>
          </cell>
          <cell r="AB157">
            <v>0</v>
          </cell>
          <cell r="AC157" t="str">
            <v>BC</v>
          </cell>
          <cell r="AD157">
            <v>0</v>
          </cell>
          <cell r="AE157">
            <v>0</v>
          </cell>
          <cell r="AF157" t="str">
            <v>V.07.01.02</v>
          </cell>
          <cell r="AG157" t="str">
            <v>Giảng viên chính (hạng II)</v>
          </cell>
          <cell r="AH157" t="str">
            <v>Phó Trưởng phòng</v>
          </cell>
          <cell r="AI157">
            <v>0</v>
          </cell>
          <cell r="AJ157">
            <v>0</v>
          </cell>
          <cell r="AK157">
            <v>6</v>
          </cell>
          <cell r="AL157">
            <v>0.4</v>
          </cell>
          <cell r="AM157">
            <v>4.74</v>
          </cell>
          <cell r="AN157">
            <v>2</v>
          </cell>
          <cell r="AO157">
            <v>0</v>
          </cell>
          <cell r="AP157">
            <v>0</v>
          </cell>
          <cell r="AQ157">
            <v>14</v>
          </cell>
          <cell r="AR157">
            <v>0.71960000000000013</v>
          </cell>
          <cell r="AS157">
            <v>5.8596000000000004</v>
          </cell>
          <cell r="AT157">
            <v>40</v>
          </cell>
          <cell r="AU157">
            <v>0</v>
          </cell>
          <cell r="AV157">
            <v>0</v>
          </cell>
          <cell r="AW157">
            <v>0</v>
          </cell>
          <cell r="AX157" t="str">
            <v>Tiến sĩ</v>
          </cell>
          <cell r="AY157">
            <v>0</v>
          </cell>
          <cell r="AZ157">
            <v>0</v>
          </cell>
          <cell r="BA157" t="str">
            <v>Sinh học</v>
          </cell>
          <cell r="BB157" t="str">
            <v>Khoa học/Khoa học môi trường</v>
          </cell>
          <cell r="BC157" t="str">
            <v>Khoa học môi trường</v>
          </cell>
          <cell r="BD157">
            <v>0</v>
          </cell>
          <cell r="BE157" t="str">
            <v>GVSP</v>
          </cell>
          <cell r="BF157" t="str">
            <v>B2</v>
          </cell>
          <cell r="BG157">
            <v>0</v>
          </cell>
          <cell r="BH157" t="str">
            <v>x</v>
          </cell>
          <cell r="BI157">
            <v>2017</v>
          </cell>
          <cell r="BJ157">
            <v>0</v>
          </cell>
          <cell r="BK157">
            <v>0</v>
          </cell>
          <cell r="BL157">
            <v>0</v>
          </cell>
          <cell r="BM157">
            <v>0</v>
          </cell>
          <cell r="BN157">
            <v>0</v>
          </cell>
          <cell r="BO157">
            <v>0</v>
          </cell>
          <cell r="BP157">
            <v>0</v>
          </cell>
          <cell r="BQ157">
            <v>0</v>
          </cell>
          <cell r="BR157">
            <v>11.666666666666666</v>
          </cell>
          <cell r="BS157" t="str">
            <v>ĐHV đã phát</v>
          </cell>
          <cell r="BT157">
            <v>0</v>
          </cell>
          <cell r="BU157">
            <v>0</v>
          </cell>
          <cell r="BV157">
            <v>6</v>
          </cell>
          <cell r="BW157">
            <v>6</v>
          </cell>
          <cell r="BX157">
            <v>6</v>
          </cell>
          <cell r="BY157">
            <v>6</v>
          </cell>
          <cell r="BZ157">
            <v>6</v>
          </cell>
          <cell r="CA157">
            <v>6</v>
          </cell>
          <cell r="CB157">
            <v>6</v>
          </cell>
          <cell r="CC157">
            <v>6</v>
          </cell>
          <cell r="CD157">
            <v>6</v>
          </cell>
          <cell r="CE157">
            <v>6</v>
          </cell>
          <cell r="CF157">
            <v>6</v>
          </cell>
          <cell r="CG157">
            <v>6</v>
          </cell>
          <cell r="CH157">
            <v>6</v>
          </cell>
          <cell r="CI157">
            <v>6</v>
          </cell>
          <cell r="CJ157">
            <v>6</v>
          </cell>
          <cell r="CK157">
            <v>6</v>
          </cell>
          <cell r="CL157" t="str">
            <v>PVT sang PTP từ T9/21</v>
          </cell>
        </row>
        <row r="158">
          <cell r="F158">
            <v>1939</v>
          </cell>
          <cell r="G158" t="str">
            <v>51010000191406</v>
          </cell>
          <cell r="H158" t="str">
            <v>Phòng Đào tạo</v>
          </cell>
          <cell r="I158" t="str">
            <v>Khoa học môi trường</v>
          </cell>
          <cell r="J158" t="str">
            <v>Nữ</v>
          </cell>
          <cell r="K158">
            <v>1980</v>
          </cell>
          <cell r="L158">
            <v>29240</v>
          </cell>
          <cell r="M158">
            <v>42</v>
          </cell>
          <cell r="N158" t="str">
            <v>Kinh</v>
          </cell>
          <cell r="O158">
            <v>0</v>
          </cell>
          <cell r="P158" t="str">
            <v>182316557</v>
          </cell>
          <cell r="Q158" t="str">
            <v>22/03/2007</v>
          </cell>
          <cell r="R158" t="str">
            <v>Tỉnh Nghệ An</v>
          </cell>
          <cell r="S158" t="str">
            <v>Xã Nam Thanh, Huyện Nam Đàn, Tỉnh Nghệ An</v>
          </cell>
          <cell r="T158" t="str">
            <v>Nam Thanh, Nam Đàn, Nghệ An</v>
          </cell>
          <cell r="U158" t="str">
            <v>857, Phường Hưng Phúc, Thành phố Vinh, Tỉnh Nghệ An</v>
          </cell>
          <cell r="V158" t="str">
            <v>857, Phường Hưng Phúc, Thành phố Vinh, Tỉnh Nghệ An</v>
          </cell>
          <cell r="W158" t="str">
            <v>0913055890</v>
          </cell>
          <cell r="X158" t="str">
            <v>Lam80bio@gmail.com</v>
          </cell>
          <cell r="Y158">
            <v>37530</v>
          </cell>
          <cell r="Z158">
            <v>38587</v>
          </cell>
          <cell r="AA158" t="str">
            <v>Trường Đại học Vinh</v>
          </cell>
          <cell r="AB158">
            <v>0</v>
          </cell>
          <cell r="AC158" t="str">
            <v>BC</v>
          </cell>
          <cell r="AD158">
            <v>0</v>
          </cell>
          <cell r="AE158">
            <v>0</v>
          </cell>
          <cell r="AF158" t="str">
            <v>01.003</v>
          </cell>
          <cell r="AG158" t="str">
            <v>Chuyên viên</v>
          </cell>
          <cell r="AH158">
            <v>0</v>
          </cell>
          <cell r="AI158">
            <v>0</v>
          </cell>
          <cell r="AJ158">
            <v>0</v>
          </cell>
          <cell r="AK158">
            <v>4</v>
          </cell>
          <cell r="AL158">
            <v>0</v>
          </cell>
          <cell r="AM158">
            <v>4.32</v>
          </cell>
          <cell r="AN158">
            <v>7</v>
          </cell>
          <cell r="AO158">
            <v>0</v>
          </cell>
          <cell r="AP158">
            <v>0</v>
          </cell>
          <cell r="AQ158">
            <v>0</v>
          </cell>
          <cell r="AR158">
            <v>0</v>
          </cell>
          <cell r="AS158">
            <v>4.32</v>
          </cell>
          <cell r="AT158">
            <v>20</v>
          </cell>
          <cell r="AU158">
            <v>0</v>
          </cell>
          <cell r="AV158">
            <v>0</v>
          </cell>
          <cell r="AW158">
            <v>0</v>
          </cell>
          <cell r="AX158" t="str">
            <v>Thạc sĩ</v>
          </cell>
          <cell r="AY158">
            <v>0</v>
          </cell>
          <cell r="AZ158">
            <v>0</v>
          </cell>
          <cell r="BA158" t="str">
            <v>Sinh học</v>
          </cell>
          <cell r="BB158" t="str">
            <v>Thực vật học</v>
          </cell>
          <cell r="BC158" t="str">
            <v xml:space="preserve"> </v>
          </cell>
          <cell r="BD158">
            <v>0</v>
          </cell>
          <cell r="BE158">
            <v>0</v>
          </cell>
          <cell r="BF158" t="str">
            <v>Miễn</v>
          </cell>
          <cell r="BG158">
            <v>0</v>
          </cell>
          <cell r="BH158" t="str">
            <v>x</v>
          </cell>
          <cell r="BI158">
            <v>0</v>
          </cell>
          <cell r="BJ158">
            <v>0</v>
          </cell>
          <cell r="BK158" t="str">
            <v>Đợt 2 năm 2017</v>
          </cell>
          <cell r="BL158">
            <v>0</v>
          </cell>
          <cell r="BM158">
            <v>0</v>
          </cell>
          <cell r="BN158">
            <v>0</v>
          </cell>
          <cell r="BO158">
            <v>0</v>
          </cell>
          <cell r="BP158">
            <v>0</v>
          </cell>
          <cell r="BQ158">
            <v>0</v>
          </cell>
          <cell r="BR158">
            <v>12.416666666666666</v>
          </cell>
          <cell r="BS158" t="str">
            <v>BĐ đã phát</v>
          </cell>
          <cell r="BT158">
            <v>0</v>
          </cell>
          <cell r="BU158">
            <v>0</v>
          </cell>
          <cell r="BV158">
            <v>4</v>
          </cell>
          <cell r="BW158">
            <v>4</v>
          </cell>
          <cell r="BX158">
            <v>4</v>
          </cell>
          <cell r="BY158">
            <v>4</v>
          </cell>
          <cell r="BZ158">
            <v>4</v>
          </cell>
          <cell r="CA158">
            <v>4</v>
          </cell>
          <cell r="CB158">
            <v>4</v>
          </cell>
          <cell r="CC158">
            <v>4</v>
          </cell>
          <cell r="CD158">
            <v>4</v>
          </cell>
          <cell r="CE158">
            <v>4</v>
          </cell>
          <cell r="CF158">
            <v>4</v>
          </cell>
          <cell r="CG158">
            <v>4</v>
          </cell>
          <cell r="CH158">
            <v>4</v>
          </cell>
          <cell r="CI158">
            <v>4</v>
          </cell>
          <cell r="CJ158">
            <v>4</v>
          </cell>
          <cell r="CK158">
            <v>4</v>
          </cell>
          <cell r="CL158">
            <v>0</v>
          </cell>
        </row>
        <row r="159">
          <cell r="F159">
            <v>1236</v>
          </cell>
          <cell r="G159" t="str">
            <v>51010000195499</v>
          </cell>
          <cell r="H159" t="str">
            <v>Phòng Đào tạo</v>
          </cell>
          <cell r="I159" t="str">
            <v>Kinh tế</v>
          </cell>
          <cell r="J159" t="str">
            <v>Nam</v>
          </cell>
          <cell r="K159">
            <v>1979</v>
          </cell>
          <cell r="L159">
            <v>28924</v>
          </cell>
          <cell r="M159">
            <v>43</v>
          </cell>
          <cell r="N159" t="str">
            <v>Kinh</v>
          </cell>
          <cell r="O159">
            <v>0</v>
          </cell>
          <cell r="P159" t="str">
            <v>183143213</v>
          </cell>
          <cell r="Q159" t="str">
            <v>22/03/1997</v>
          </cell>
          <cell r="R159" t="str">
            <v>Tỉnh Nghệ An</v>
          </cell>
          <cell r="S159" t="str">
            <v>Xã Sơn Bằng, Huyện Hương Sơn, Tỉnh Hà Tĩnh</v>
          </cell>
          <cell r="T159" t="str">
            <v>Sơn Bằng, Hương Sơn, Hà Tĩnh</v>
          </cell>
          <cell r="U159" t="str">
            <v>Khối 9, Phường Hà Huy Tập, Thành phố Vinh, Tỉnh Nghệ An</v>
          </cell>
          <cell r="V159" t="str">
            <v>Khối 9, Phường Hà Huy Tập, Thành phố Vinh, Tỉnh Nghệ An</v>
          </cell>
          <cell r="W159" t="str">
            <v>0912002646</v>
          </cell>
          <cell r="X159" t="str">
            <v>daoquangthangdhv@gmail.com</v>
          </cell>
          <cell r="Y159">
            <v>37347</v>
          </cell>
          <cell r="Z159" t="str">
            <v xml:space="preserve">  -   -</v>
          </cell>
          <cell r="AA159" t="str">
            <v>Trường Đại học Vinh</v>
          </cell>
          <cell r="AB159">
            <v>0</v>
          </cell>
          <cell r="AC159" t="str">
            <v>BC</v>
          </cell>
          <cell r="AD159">
            <v>0</v>
          </cell>
          <cell r="AE159">
            <v>0</v>
          </cell>
          <cell r="AF159" t="str">
            <v>V.07.01.02</v>
          </cell>
          <cell r="AG159" t="str">
            <v>Giảng viên chính (hạng II)</v>
          </cell>
          <cell r="AH159">
            <v>0</v>
          </cell>
          <cell r="AI159">
            <v>0</v>
          </cell>
          <cell r="AJ159">
            <v>0</v>
          </cell>
          <cell r="AK159">
            <v>5</v>
          </cell>
          <cell r="AL159">
            <v>0</v>
          </cell>
          <cell r="AM159">
            <v>4.4000000000000004</v>
          </cell>
          <cell r="AN159">
            <v>1</v>
          </cell>
          <cell r="AO159">
            <v>0</v>
          </cell>
          <cell r="AP159">
            <v>0</v>
          </cell>
          <cell r="AQ159">
            <v>16</v>
          </cell>
          <cell r="AR159">
            <v>0.70400000000000007</v>
          </cell>
          <cell r="AS159">
            <v>5.1040000000000001</v>
          </cell>
          <cell r="AT159">
            <v>25</v>
          </cell>
          <cell r="AU159">
            <v>0</v>
          </cell>
          <cell r="AV159">
            <v>0</v>
          </cell>
          <cell r="AW159">
            <v>0</v>
          </cell>
          <cell r="AX159" t="str">
            <v>Tiến sĩ</v>
          </cell>
          <cell r="AY159">
            <v>0</v>
          </cell>
          <cell r="AZ159">
            <v>0</v>
          </cell>
          <cell r="BA159" t="str">
            <v>Kinh tế</v>
          </cell>
          <cell r="BB159" t="str">
            <v>Quản lý kinh tế</v>
          </cell>
          <cell r="BC159" t="str">
            <v>Kinh tế</v>
          </cell>
          <cell r="BD159">
            <v>0</v>
          </cell>
          <cell r="BE159">
            <v>0</v>
          </cell>
          <cell r="BF159">
            <v>0</v>
          </cell>
          <cell r="BG159">
            <v>0</v>
          </cell>
          <cell r="BH159" t="str">
            <v>x</v>
          </cell>
          <cell r="BI159">
            <v>2019</v>
          </cell>
          <cell r="BJ159">
            <v>0</v>
          </cell>
          <cell r="BK159" t="str">
            <v>Đã học 2012( ĐT 2)</v>
          </cell>
          <cell r="BL159">
            <v>0</v>
          </cell>
          <cell r="BM159">
            <v>34493</v>
          </cell>
          <cell r="BN159">
            <v>34858</v>
          </cell>
          <cell r="BO159">
            <v>0</v>
          </cell>
          <cell r="BP159">
            <v>0</v>
          </cell>
          <cell r="BQ159">
            <v>0</v>
          </cell>
          <cell r="BR159">
            <v>16.5</v>
          </cell>
          <cell r="BS159" t="str">
            <v>BĐ đã phát</v>
          </cell>
          <cell r="BT159">
            <v>0</v>
          </cell>
          <cell r="BU159">
            <v>0</v>
          </cell>
          <cell r="BV159">
            <v>5</v>
          </cell>
          <cell r="BW159">
            <v>5</v>
          </cell>
          <cell r="BX159">
            <v>5</v>
          </cell>
          <cell r="BY159">
            <v>5</v>
          </cell>
          <cell r="BZ159">
            <v>5</v>
          </cell>
          <cell r="CA159">
            <v>5</v>
          </cell>
          <cell r="CB159">
            <v>5</v>
          </cell>
          <cell r="CC159">
            <v>5</v>
          </cell>
          <cell r="CD159">
            <v>5</v>
          </cell>
          <cell r="CE159">
            <v>5</v>
          </cell>
          <cell r="CF159">
            <v>5</v>
          </cell>
          <cell r="CG159">
            <v>5</v>
          </cell>
          <cell r="CH159">
            <v>5</v>
          </cell>
          <cell r="CI159">
            <v>5</v>
          </cell>
          <cell r="CJ159">
            <v>5</v>
          </cell>
          <cell r="CK159">
            <v>5</v>
          </cell>
          <cell r="CL159">
            <v>0</v>
          </cell>
        </row>
        <row r="160">
          <cell r="F160">
            <v>1611</v>
          </cell>
          <cell r="G160" t="str">
            <v>51010000196775</v>
          </cell>
          <cell r="H160" t="str">
            <v>Phòng Đào tạo</v>
          </cell>
          <cell r="I160" t="str">
            <v>Vật lý</v>
          </cell>
          <cell r="J160" t="str">
            <v>Nam</v>
          </cell>
          <cell r="K160">
            <v>1974</v>
          </cell>
          <cell r="L160">
            <v>27235</v>
          </cell>
          <cell r="M160">
            <v>48</v>
          </cell>
          <cell r="N160" t="str">
            <v>Kinh</v>
          </cell>
          <cell r="O160">
            <v>0</v>
          </cell>
          <cell r="P160" t="str">
            <v>182292034</v>
          </cell>
          <cell r="Q160" t="str">
            <v>19/07/2005</v>
          </cell>
          <cell r="R160" t="str">
            <v>Tỉnh Nghệ An</v>
          </cell>
          <cell r="S160" t="str">
            <v>Xã Minh Sơn, Huyện Đô Lương, Tỉnh Nghệ An</v>
          </cell>
          <cell r="T160" t="str">
            <v>Xã Minh Sơn, Huyện Đô Lương, Tỉnh Nghệ An</v>
          </cell>
          <cell r="U160" t="str">
            <v>Số 35, đường Phan Huy Ích, Khối 11, Phường Trung Đô, Thành phố Vinh, Tỉnh Nghệ An</v>
          </cell>
          <cell r="V160" t="str">
            <v>Số 35, đường Phan Huy Ích, Khối 11, Phường Trung Đô, Thành phố Vinh, Tỉnh Nghệ An</v>
          </cell>
          <cell r="W160" t="str">
            <v>0913550221</v>
          </cell>
          <cell r="X160" t="str">
            <v>vinhnt@vinhuni.edu.vn</v>
          </cell>
          <cell r="Y160">
            <v>37533</v>
          </cell>
          <cell r="Z160">
            <v>35034</v>
          </cell>
          <cell r="AA160" t="str">
            <v>Hàng không Việt Nam</v>
          </cell>
          <cell r="AB160">
            <v>0</v>
          </cell>
          <cell r="AC160" t="str">
            <v>BC</v>
          </cell>
          <cell r="AD160">
            <v>0</v>
          </cell>
          <cell r="AE160">
            <v>0</v>
          </cell>
          <cell r="AF160" t="str">
            <v>V.07.01.03</v>
          </cell>
          <cell r="AG160" t="str">
            <v>Giảng viên (hạng III)</v>
          </cell>
          <cell r="AH160" t="str">
            <v>Phó trưởng phòng</v>
          </cell>
          <cell r="AI160">
            <v>0</v>
          </cell>
          <cell r="AJ160">
            <v>0</v>
          </cell>
          <cell r="AK160">
            <v>6</v>
          </cell>
          <cell r="AL160">
            <v>0.4</v>
          </cell>
          <cell r="AM160">
            <v>4.9800000000000004</v>
          </cell>
          <cell r="AN160">
            <v>9</v>
          </cell>
          <cell r="AO160">
            <v>0</v>
          </cell>
          <cell r="AP160">
            <v>0</v>
          </cell>
          <cell r="AQ160">
            <v>5</v>
          </cell>
          <cell r="AR160">
            <v>0.26900000000000007</v>
          </cell>
          <cell r="AS160">
            <v>5.6490000000000009</v>
          </cell>
          <cell r="AT160">
            <v>40</v>
          </cell>
          <cell r="AU160">
            <v>0</v>
          </cell>
          <cell r="AV160">
            <v>0</v>
          </cell>
          <cell r="AW160">
            <v>0</v>
          </cell>
          <cell r="AX160" t="str">
            <v>Tiến sĩ</v>
          </cell>
          <cell r="AY160">
            <v>0</v>
          </cell>
          <cell r="AZ160">
            <v>0</v>
          </cell>
          <cell r="BA160" t="str">
            <v>Vật lý</v>
          </cell>
          <cell r="BB160" t="str">
            <v>Vật lý</v>
          </cell>
          <cell r="BC160" t="str">
            <v>Quang học</v>
          </cell>
          <cell r="BD160">
            <v>0</v>
          </cell>
          <cell r="BE160" t="str">
            <v>GVSP</v>
          </cell>
          <cell r="BF160">
            <v>0</v>
          </cell>
          <cell r="BG160">
            <v>0</v>
          </cell>
          <cell r="BH160">
            <v>2017</v>
          </cell>
          <cell r="BI160">
            <v>2019</v>
          </cell>
          <cell r="BJ160">
            <v>0</v>
          </cell>
          <cell r="BK160" t="str">
            <v>Đợt 2 năm 2017</v>
          </cell>
          <cell r="BL160" t="str">
            <v>Cao cấp</v>
          </cell>
          <cell r="BM160" t="str">
            <v>13/1/2009</v>
          </cell>
          <cell r="BN160">
            <v>40191</v>
          </cell>
          <cell r="BO160">
            <v>0</v>
          </cell>
          <cell r="BP160">
            <v>0</v>
          </cell>
          <cell r="BQ160">
            <v>0</v>
          </cell>
          <cell r="BR160">
            <v>11.916666666666666</v>
          </cell>
          <cell r="BS160" t="str">
            <v>BĐ đã phát</v>
          </cell>
          <cell r="BT160">
            <v>0</v>
          </cell>
          <cell r="BU160">
            <v>0</v>
          </cell>
          <cell r="BV160">
            <v>6</v>
          </cell>
          <cell r="BW160">
            <v>6</v>
          </cell>
          <cell r="BX160">
            <v>6</v>
          </cell>
          <cell r="BY160">
            <v>6</v>
          </cell>
          <cell r="BZ160">
            <v>6</v>
          </cell>
          <cell r="CA160">
            <v>6</v>
          </cell>
          <cell r="CB160">
            <v>6</v>
          </cell>
          <cell r="CC160">
            <v>6</v>
          </cell>
          <cell r="CD160">
            <v>6</v>
          </cell>
          <cell r="CE160">
            <v>6</v>
          </cell>
          <cell r="CF160">
            <v>6</v>
          </cell>
          <cell r="CG160">
            <v>6</v>
          </cell>
          <cell r="CH160">
            <v>6</v>
          </cell>
          <cell r="CI160">
            <v>6</v>
          </cell>
          <cell r="CJ160">
            <v>6</v>
          </cell>
          <cell r="CK160">
            <v>6</v>
          </cell>
          <cell r="CL160">
            <v>0</v>
          </cell>
        </row>
        <row r="161">
          <cell r="F161">
            <v>1955</v>
          </cell>
          <cell r="G161" t="str">
            <v>51010000236538</v>
          </cell>
          <cell r="H161" t="str">
            <v>Phòng Đào tạo</v>
          </cell>
          <cell r="I161" t="str">
            <v>xây dựng</v>
          </cell>
          <cell r="J161" t="str">
            <v>Nam</v>
          </cell>
          <cell r="K161">
            <v>1983</v>
          </cell>
          <cell r="L161">
            <v>30343</v>
          </cell>
          <cell r="M161">
            <v>39</v>
          </cell>
          <cell r="N161" t="str">
            <v>Kinh</v>
          </cell>
          <cell r="O161">
            <v>0</v>
          </cell>
          <cell r="P161" t="str">
            <v>182559194</v>
          </cell>
          <cell r="Q161" t="str">
            <v>24/01/2014</v>
          </cell>
          <cell r="R161" t="str">
            <v>Tỉnh Nghệ An</v>
          </cell>
          <cell r="S161" t="str">
            <v>Xã Nghi Trung, Huyện Nghi Lộc, Tỉnh Nghệ An</v>
          </cell>
          <cell r="T161" t="str">
            <v>Thịnh Sơn, Đô Lương, Nghệ An</v>
          </cell>
          <cell r="U161" t="str">
            <v>Khối 16, Phường Hưng Bình, Thành phố Vinh, Tỉnh Nghệ An</v>
          </cell>
          <cell r="V161" t="str">
            <v>Khối 16, Phường Hưng Bình, Thành phố Vinh, Tỉnh Nghệ An</v>
          </cell>
          <cell r="W161" t="str">
            <v>0914445570</v>
          </cell>
          <cell r="X161" t="str">
            <v>thaitinhksxd@gmail.com</v>
          </cell>
          <cell r="Y161">
            <v>40408</v>
          </cell>
          <cell r="Z161">
            <v>41334</v>
          </cell>
          <cell r="AA161" t="str">
            <v>Trường Đại học Vinh</v>
          </cell>
          <cell r="AB161">
            <v>0</v>
          </cell>
          <cell r="AC161" t="str">
            <v>BC</v>
          </cell>
          <cell r="AD161">
            <v>0</v>
          </cell>
          <cell r="AE161">
            <v>0</v>
          </cell>
          <cell r="AF161" t="str">
            <v>01.003</v>
          </cell>
          <cell r="AG161" t="str">
            <v>Chuyên viên</v>
          </cell>
          <cell r="AH161">
            <v>0</v>
          </cell>
          <cell r="AI161">
            <v>0</v>
          </cell>
          <cell r="AJ161">
            <v>0</v>
          </cell>
          <cell r="AK161">
            <v>4</v>
          </cell>
          <cell r="AL161">
            <v>0</v>
          </cell>
          <cell r="AM161">
            <v>3</v>
          </cell>
          <cell r="AN161">
            <v>3</v>
          </cell>
          <cell r="AO161">
            <v>0</v>
          </cell>
          <cell r="AP161">
            <v>0</v>
          </cell>
          <cell r="AQ161">
            <v>0</v>
          </cell>
          <cell r="AR161">
            <v>0</v>
          </cell>
          <cell r="AS161">
            <v>3</v>
          </cell>
          <cell r="AT161">
            <v>20</v>
          </cell>
          <cell r="AU161">
            <v>0</v>
          </cell>
          <cell r="AV161">
            <v>0</v>
          </cell>
          <cell r="AW161">
            <v>0</v>
          </cell>
          <cell r="AX161" t="str">
            <v>Thạc sĩ</v>
          </cell>
          <cell r="AY161">
            <v>0</v>
          </cell>
          <cell r="AZ161">
            <v>0</v>
          </cell>
          <cell r="BA161" t="str">
            <v>Kĩ sư XD</v>
          </cell>
          <cell r="BB161" t="str">
            <v>XD công trình dân dụng &amp;CN</v>
          </cell>
          <cell r="BC161" t="str">
            <v xml:space="preserve"> </v>
          </cell>
          <cell r="BD161">
            <v>0</v>
          </cell>
          <cell r="BE161">
            <v>0</v>
          </cell>
          <cell r="BF161" t="str">
            <v>B1</v>
          </cell>
          <cell r="BG161">
            <v>0</v>
          </cell>
          <cell r="BH161" t="str">
            <v>x</v>
          </cell>
          <cell r="BI161">
            <v>0</v>
          </cell>
          <cell r="BJ161" t="str">
            <v>CV 2019</v>
          </cell>
          <cell r="BK161">
            <v>0</v>
          </cell>
          <cell r="BL161">
            <v>0</v>
          </cell>
          <cell r="BM161">
            <v>0</v>
          </cell>
          <cell r="BN161">
            <v>0</v>
          </cell>
          <cell r="BO161">
            <v>0</v>
          </cell>
          <cell r="BP161">
            <v>0</v>
          </cell>
          <cell r="BQ161">
            <v>0</v>
          </cell>
          <cell r="BR161">
            <v>20.416666666666668</v>
          </cell>
          <cell r="BS161" t="str">
            <v>BĐ đã phát</v>
          </cell>
          <cell r="BT161">
            <v>0</v>
          </cell>
          <cell r="BU161">
            <v>0</v>
          </cell>
          <cell r="BV161">
            <v>3.5</v>
          </cell>
          <cell r="BW161">
            <v>3.5</v>
          </cell>
          <cell r="BX161">
            <v>3.5</v>
          </cell>
          <cell r="BY161">
            <v>3.5</v>
          </cell>
          <cell r="BZ161">
            <v>3.5</v>
          </cell>
          <cell r="CA161">
            <v>3.5</v>
          </cell>
          <cell r="CB161">
            <v>3.5</v>
          </cell>
          <cell r="CC161">
            <v>3.5</v>
          </cell>
          <cell r="CD161">
            <v>3.5</v>
          </cell>
          <cell r="CE161">
            <v>3.5</v>
          </cell>
          <cell r="CF161">
            <v>3.5</v>
          </cell>
          <cell r="CG161">
            <v>3.5</v>
          </cell>
          <cell r="CH161">
            <v>4</v>
          </cell>
          <cell r="CI161">
            <v>4</v>
          </cell>
          <cell r="CJ161">
            <v>4</v>
          </cell>
          <cell r="CK161">
            <v>4</v>
          </cell>
          <cell r="CL161" t="str">
            <v>KTV sang CV từ T9/21</v>
          </cell>
        </row>
        <row r="162">
          <cell r="F162">
            <v>2538</v>
          </cell>
          <cell r="G162" t="str">
            <v>51010001175935</v>
          </cell>
          <cell r="H162" t="str">
            <v>Phòng Đào tạo</v>
          </cell>
          <cell r="I162">
            <v>0</v>
          </cell>
          <cell r="J162" t="str">
            <v>Nam</v>
          </cell>
          <cell r="K162">
            <v>1989</v>
          </cell>
          <cell r="L162">
            <v>32719</v>
          </cell>
          <cell r="M162">
            <v>33</v>
          </cell>
          <cell r="N162" t="str">
            <v>Kinh</v>
          </cell>
          <cell r="O162">
            <v>0</v>
          </cell>
          <cell r="P162" t="str">
            <v>186663535</v>
          </cell>
          <cell r="Q162">
            <v>40787</v>
          </cell>
          <cell r="R162" t="str">
            <v>Tỉnh Nghệ An</v>
          </cell>
          <cell r="S162" t="str">
            <v>Phường Bến Thủy, Thành phố Vinh, Tỉnh Nghệ An</v>
          </cell>
          <cell r="T162" t="str">
            <v>Hòa Vang, Đà Nẵng</v>
          </cell>
          <cell r="U162" t="str">
            <v>Số 4, ngõ 5, đường Phạm Kinh Vỹ, Phường Bến Thủy, Thành phố Vinh, Tỉnh Nghệ An</v>
          </cell>
          <cell r="V162" t="str">
            <v>Số 4, ngõ 5, đường Phạm Kinh Vỹ, Phường Bến Thủy, Thành phố Vinh, Tỉnh Nghệ An</v>
          </cell>
          <cell r="W162" t="str">
            <v>0942537997</v>
          </cell>
          <cell r="X162" t="str">
            <v>tuanan07@gmail.com</v>
          </cell>
          <cell r="Y162">
            <v>43040</v>
          </cell>
          <cell r="Z162">
            <v>0</v>
          </cell>
          <cell r="AA162">
            <v>0</v>
          </cell>
          <cell r="AB162">
            <v>0</v>
          </cell>
          <cell r="AC162" t="str">
            <v>HĐDH</v>
          </cell>
          <cell r="AD162">
            <v>0</v>
          </cell>
          <cell r="AE162">
            <v>0</v>
          </cell>
          <cell r="AF162" t="str">
            <v>01.003</v>
          </cell>
          <cell r="AG162" t="str">
            <v>Chuyên viên</v>
          </cell>
          <cell r="AH162">
            <v>0</v>
          </cell>
          <cell r="AI162">
            <v>0</v>
          </cell>
          <cell r="AJ162">
            <v>0</v>
          </cell>
          <cell r="AK162">
            <v>4</v>
          </cell>
          <cell r="AL162">
            <v>0</v>
          </cell>
          <cell r="AM162">
            <v>2.34</v>
          </cell>
          <cell r="AN162">
            <v>1</v>
          </cell>
          <cell r="AO162">
            <v>0</v>
          </cell>
          <cell r="AP162">
            <v>0</v>
          </cell>
          <cell r="AQ162">
            <v>0</v>
          </cell>
          <cell r="AR162">
            <v>0</v>
          </cell>
          <cell r="AS162">
            <v>2.34</v>
          </cell>
          <cell r="AT162">
            <v>20</v>
          </cell>
          <cell r="AU162">
            <v>0</v>
          </cell>
          <cell r="AV162">
            <v>0</v>
          </cell>
          <cell r="AW162">
            <v>0</v>
          </cell>
          <cell r="AX162" t="str">
            <v>Đại học</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26.916666666666668</v>
          </cell>
          <cell r="BS162" t="str">
            <v>BĐ đã phát</v>
          </cell>
          <cell r="BT162">
            <v>0</v>
          </cell>
          <cell r="BU162">
            <v>0</v>
          </cell>
          <cell r="BV162">
            <v>4</v>
          </cell>
          <cell r="BW162">
            <v>4</v>
          </cell>
          <cell r="BX162">
            <v>4</v>
          </cell>
          <cell r="BY162">
            <v>4</v>
          </cell>
          <cell r="BZ162">
            <v>4</v>
          </cell>
          <cell r="CA162">
            <v>4</v>
          </cell>
          <cell r="CB162">
            <v>4</v>
          </cell>
          <cell r="CC162">
            <v>4</v>
          </cell>
          <cell r="CD162">
            <v>4</v>
          </cell>
          <cell r="CE162">
            <v>4</v>
          </cell>
          <cell r="CF162">
            <v>4</v>
          </cell>
          <cell r="CG162">
            <v>4</v>
          </cell>
          <cell r="CH162">
            <v>4</v>
          </cell>
          <cell r="CI162">
            <v>4</v>
          </cell>
          <cell r="CJ162">
            <v>4</v>
          </cell>
          <cell r="CK162">
            <v>4</v>
          </cell>
          <cell r="CL162">
            <v>0</v>
          </cell>
        </row>
        <row r="163">
          <cell r="F163">
            <v>2183</v>
          </cell>
          <cell r="G163" t="str">
            <v>51010000502354</v>
          </cell>
          <cell r="H163" t="str">
            <v>Phòng Đào tạo</v>
          </cell>
          <cell r="I163">
            <v>0</v>
          </cell>
          <cell r="J163" t="str">
            <v>Nam</v>
          </cell>
          <cell r="K163">
            <v>1982</v>
          </cell>
          <cell r="L163">
            <v>30237</v>
          </cell>
          <cell r="M163">
            <v>40</v>
          </cell>
          <cell r="N163" t="str">
            <v>Kinh</v>
          </cell>
          <cell r="O163">
            <v>0</v>
          </cell>
          <cell r="P163" t="str">
            <v>183302160</v>
          </cell>
          <cell r="Q163" t="str">
            <v>23/09/2013</v>
          </cell>
          <cell r="R163" t="str">
            <v>Tỉnh Nghệ An</v>
          </cell>
          <cell r="S163" t="str">
            <v>Thị trấn Đức Thọ, Huyện Đức Thọ, Tỉnh Hà Tĩnh</v>
          </cell>
          <cell r="T163" t="str">
            <v>Hương Khê, Hà Tĩnh</v>
          </cell>
          <cell r="U163" t="str">
            <v>Khối Văn Tiến, Phường Hưng Dũng, Thành phố Vinh, Tỉnh Nghệ An</v>
          </cell>
          <cell r="V163" t="str">
            <v>Khối Văn Tiến, Phường Hưng Dũng, Thành phố Vinh, Tỉnh Nghệ An</v>
          </cell>
          <cell r="W163" t="str">
            <v>0983536387</v>
          </cell>
          <cell r="X163" t="str">
            <v>thuy82kcdhv@gmail.com</v>
          </cell>
          <cell r="Y163">
            <v>0</v>
          </cell>
          <cell r="Z163">
            <v>43283</v>
          </cell>
          <cell r="AA163" t="str">
            <v>Trường Đại học Vinh</v>
          </cell>
          <cell r="AB163">
            <v>0</v>
          </cell>
          <cell r="AC163" t="str">
            <v>BC</v>
          </cell>
          <cell r="AD163">
            <v>0</v>
          </cell>
          <cell r="AE163">
            <v>0</v>
          </cell>
          <cell r="AF163" t="str">
            <v>01.003</v>
          </cell>
          <cell r="AG163" t="str">
            <v>Chuyên viên</v>
          </cell>
          <cell r="AH163">
            <v>0</v>
          </cell>
          <cell r="AI163">
            <v>0</v>
          </cell>
          <cell r="AJ163">
            <v>0</v>
          </cell>
          <cell r="AK163">
            <v>4</v>
          </cell>
          <cell r="AL163">
            <v>0</v>
          </cell>
          <cell r="AM163">
            <v>3</v>
          </cell>
          <cell r="AN163">
            <v>3</v>
          </cell>
          <cell r="AO163">
            <v>0</v>
          </cell>
          <cell r="AP163">
            <v>0</v>
          </cell>
          <cell r="AQ163">
            <v>0</v>
          </cell>
          <cell r="AR163">
            <v>0</v>
          </cell>
          <cell r="AS163">
            <v>3</v>
          </cell>
          <cell r="AT163">
            <v>20</v>
          </cell>
          <cell r="AU163">
            <v>0</v>
          </cell>
          <cell r="AV163">
            <v>0</v>
          </cell>
          <cell r="AW163">
            <v>0</v>
          </cell>
          <cell r="AX163" t="str">
            <v>Thạc sĩ</v>
          </cell>
          <cell r="AY163">
            <v>0</v>
          </cell>
          <cell r="AZ163">
            <v>0</v>
          </cell>
          <cell r="BA163" t="str">
            <v>Hóa học</v>
          </cell>
          <cell r="BB163" t="str">
            <v>Hoá học</v>
          </cell>
          <cell r="BC163" t="str">
            <v xml:space="preserve"> </v>
          </cell>
          <cell r="BD163">
            <v>0</v>
          </cell>
          <cell r="BE163">
            <v>0</v>
          </cell>
          <cell r="BF163">
            <v>0</v>
          </cell>
          <cell r="BG163">
            <v>0</v>
          </cell>
          <cell r="BH163">
            <v>0</v>
          </cell>
          <cell r="BI163">
            <v>0</v>
          </cell>
          <cell r="BJ163" t="str">
            <v>CV 2019</v>
          </cell>
          <cell r="BK163" t="str">
            <v>x</v>
          </cell>
          <cell r="BL163">
            <v>0</v>
          </cell>
          <cell r="BM163">
            <v>38994</v>
          </cell>
          <cell r="BN163">
            <v>39359</v>
          </cell>
          <cell r="BO163">
            <v>0</v>
          </cell>
          <cell r="BP163">
            <v>0</v>
          </cell>
          <cell r="BQ163">
            <v>0</v>
          </cell>
          <cell r="BR163">
            <v>20.083333333333332</v>
          </cell>
          <cell r="BS163" t="str">
            <v>BĐ đã phát</v>
          </cell>
          <cell r="BT163">
            <v>0</v>
          </cell>
          <cell r="BU163">
            <v>0</v>
          </cell>
          <cell r="BV163">
            <v>4</v>
          </cell>
          <cell r="BW163">
            <v>4</v>
          </cell>
          <cell r="BX163">
            <v>4</v>
          </cell>
          <cell r="BY163">
            <v>4</v>
          </cell>
          <cell r="BZ163">
            <v>4</v>
          </cell>
          <cell r="CA163">
            <v>4</v>
          </cell>
          <cell r="CB163">
            <v>4</v>
          </cell>
          <cell r="CC163">
            <v>4</v>
          </cell>
          <cell r="CD163">
            <v>4</v>
          </cell>
          <cell r="CE163">
            <v>4</v>
          </cell>
          <cell r="CF163">
            <v>4</v>
          </cell>
          <cell r="CG163">
            <v>4</v>
          </cell>
          <cell r="CH163">
            <v>4</v>
          </cell>
          <cell r="CI163">
            <v>4</v>
          </cell>
          <cell r="CJ163">
            <v>4</v>
          </cell>
          <cell r="CK163">
            <v>4</v>
          </cell>
          <cell r="CL163">
            <v>0</v>
          </cell>
        </row>
        <row r="164">
          <cell r="F164">
            <v>1613</v>
          </cell>
          <cell r="G164" t="str">
            <v>51010000196711</v>
          </cell>
          <cell r="H164" t="str">
            <v>Phòng Đào tạo</v>
          </cell>
          <cell r="I164">
            <v>0</v>
          </cell>
          <cell r="J164" t="str">
            <v>Nam</v>
          </cell>
          <cell r="K164">
            <v>1980</v>
          </cell>
          <cell r="L164">
            <v>29243</v>
          </cell>
          <cell r="M164">
            <v>42</v>
          </cell>
          <cell r="N164" t="str">
            <v>Kinh</v>
          </cell>
          <cell r="O164">
            <v>0</v>
          </cell>
          <cell r="P164" t="str">
            <v>182296059</v>
          </cell>
          <cell r="Q164" t="str">
            <v>14/04/2013</v>
          </cell>
          <cell r="R164" t="str">
            <v>Tỉnh Nghệ An</v>
          </cell>
          <cell r="S164" t="str">
            <v>Xã Quế Sơn, Huyện Quế Phong, Tỉnh Nghệ An</v>
          </cell>
          <cell r="T164" t="str">
            <v>Xuân Thành, Yên Thành, Nghệ An</v>
          </cell>
          <cell r="U164" t="str">
            <v>Tổ 1, khối 8, Phường Bến Thủy, Thành phố Vinh, Tỉnh Nghệ An</v>
          </cell>
          <cell r="V164" t="str">
            <v>Tổ 1, khối 8, Phường Bến Thủy, Thành phố Vinh, Tỉnh Nghệ An</v>
          </cell>
          <cell r="W164" t="str">
            <v>0904826959</v>
          </cell>
          <cell r="X164" t="str">
            <v>phonglk@vinhuni.edu.vn</v>
          </cell>
          <cell r="Y164">
            <v>39250</v>
          </cell>
          <cell r="Z164">
            <v>38231</v>
          </cell>
          <cell r="AA164" t="str">
            <v>Sở Giáo dục Nghệ An</v>
          </cell>
          <cell r="AB164">
            <v>0</v>
          </cell>
          <cell r="AC164" t="str">
            <v>BC</v>
          </cell>
          <cell r="AD164">
            <v>0</v>
          </cell>
          <cell r="AE164">
            <v>0</v>
          </cell>
          <cell r="AF164" t="str">
            <v>01.003</v>
          </cell>
          <cell r="AG164" t="str">
            <v>Chuyên viên</v>
          </cell>
          <cell r="AH164">
            <v>0</v>
          </cell>
          <cell r="AI164">
            <v>0</v>
          </cell>
          <cell r="AJ164" t="str">
            <v>CT CĐ BP</v>
          </cell>
          <cell r="AK164">
            <v>5</v>
          </cell>
          <cell r="AL164">
            <v>0</v>
          </cell>
          <cell r="AM164">
            <v>3.99</v>
          </cell>
          <cell r="AN164">
            <v>6</v>
          </cell>
          <cell r="AO164">
            <v>0</v>
          </cell>
          <cell r="AP164">
            <v>0</v>
          </cell>
          <cell r="AQ164">
            <v>0</v>
          </cell>
          <cell r="AR164">
            <v>0</v>
          </cell>
          <cell r="AS164">
            <v>3.99</v>
          </cell>
          <cell r="AT164">
            <v>20</v>
          </cell>
          <cell r="AU164">
            <v>0</v>
          </cell>
          <cell r="AV164">
            <v>0</v>
          </cell>
          <cell r="AW164">
            <v>0</v>
          </cell>
          <cell r="AX164" t="str">
            <v>Thạc sĩ</v>
          </cell>
          <cell r="AY164">
            <v>0</v>
          </cell>
          <cell r="AZ164">
            <v>0</v>
          </cell>
          <cell r="BA164" t="str">
            <v>Toán học</v>
          </cell>
          <cell r="BB164" t="str">
            <v>Toán_SP</v>
          </cell>
          <cell r="BC164" t="str">
            <v>Lý thuyết xác suất &amp; thống kê toán học</v>
          </cell>
          <cell r="BD164">
            <v>0</v>
          </cell>
          <cell r="BE164">
            <v>0</v>
          </cell>
          <cell r="BF164">
            <v>0</v>
          </cell>
          <cell r="BG164">
            <v>0</v>
          </cell>
          <cell r="BH164">
            <v>0</v>
          </cell>
          <cell r="BI164">
            <v>0</v>
          </cell>
          <cell r="BJ164">
            <v>0</v>
          </cell>
          <cell r="BK164" t="str">
            <v>Đối tượng 4</v>
          </cell>
          <cell r="BL164">
            <v>0</v>
          </cell>
          <cell r="BM164">
            <v>38231</v>
          </cell>
          <cell r="BN164">
            <v>38596</v>
          </cell>
          <cell r="BO164">
            <v>0</v>
          </cell>
          <cell r="BP164">
            <v>0</v>
          </cell>
          <cell r="BQ164">
            <v>0</v>
          </cell>
          <cell r="BR164">
            <v>17.416666666666668</v>
          </cell>
          <cell r="BS164" t="str">
            <v>BĐ đã phát</v>
          </cell>
          <cell r="BT164">
            <v>0</v>
          </cell>
          <cell r="BU164">
            <v>0</v>
          </cell>
          <cell r="BV164">
            <v>5</v>
          </cell>
          <cell r="BW164">
            <v>5</v>
          </cell>
          <cell r="BX164">
            <v>5</v>
          </cell>
          <cell r="BY164">
            <v>5</v>
          </cell>
          <cell r="BZ164">
            <v>5</v>
          </cell>
          <cell r="CA164">
            <v>5</v>
          </cell>
          <cell r="CB164">
            <v>5</v>
          </cell>
          <cell r="CC164">
            <v>5</v>
          </cell>
          <cell r="CD164">
            <v>5</v>
          </cell>
          <cell r="CE164">
            <v>5</v>
          </cell>
          <cell r="CF164">
            <v>5</v>
          </cell>
          <cell r="CG164">
            <v>5</v>
          </cell>
          <cell r="CH164">
            <v>5</v>
          </cell>
          <cell r="CI164">
            <v>5</v>
          </cell>
          <cell r="CJ164">
            <v>5</v>
          </cell>
          <cell r="CK164">
            <v>5</v>
          </cell>
          <cell r="CL164">
            <v>0</v>
          </cell>
        </row>
        <row r="165">
          <cell r="F165">
            <v>1612</v>
          </cell>
          <cell r="G165" t="str">
            <v>51010000196872</v>
          </cell>
          <cell r="H165" t="str">
            <v>Phòng Đào tạo</v>
          </cell>
          <cell r="I165">
            <v>0</v>
          </cell>
          <cell r="J165" t="str">
            <v>Nam</v>
          </cell>
          <cell r="K165">
            <v>1978</v>
          </cell>
          <cell r="L165">
            <v>28524</v>
          </cell>
          <cell r="M165">
            <v>44</v>
          </cell>
          <cell r="N165" t="str">
            <v>Kinh</v>
          </cell>
          <cell r="O165">
            <v>0</v>
          </cell>
          <cell r="P165" t="str">
            <v>182208369</v>
          </cell>
          <cell r="Q165" t="str">
            <v>20/12/2004</v>
          </cell>
          <cell r="R165" t="str">
            <v>Tỉnh Nghệ An</v>
          </cell>
          <cell r="S165" t="str">
            <v>Xã Bắc Thành, Huyện Yên Thành, Tỉnh Nghệ An</v>
          </cell>
          <cell r="T165" t="str">
            <v>Bắc Thành, Yên Thành, Nghệ An</v>
          </cell>
          <cell r="U165" t="str">
            <v>Xóm 2Phường Nghi Phú, Thành phố Vinh, Tỉnh Nghệ An</v>
          </cell>
          <cell r="V165" t="str">
            <v>Xóm 2Phường Nghi Phú, Thành phố Vinh, Tỉnh Nghệ An</v>
          </cell>
          <cell r="W165" t="str">
            <v>0912542423</v>
          </cell>
          <cell r="X165" t="str">
            <v>hungpdt1977@gmail.com</v>
          </cell>
          <cell r="Y165">
            <v>39736</v>
          </cell>
          <cell r="Z165">
            <v>36770</v>
          </cell>
          <cell r="AA165" t="str">
            <v>Sở Giáo dục Nghệ An</v>
          </cell>
          <cell r="AB165">
            <v>0</v>
          </cell>
          <cell r="AC165" t="str">
            <v>BC</v>
          </cell>
          <cell r="AD165">
            <v>0</v>
          </cell>
          <cell r="AE165">
            <v>0</v>
          </cell>
          <cell r="AF165" t="str">
            <v>01.003</v>
          </cell>
          <cell r="AG165" t="str">
            <v>Chuyên viên</v>
          </cell>
          <cell r="AH165">
            <v>0</v>
          </cell>
          <cell r="AI165">
            <v>0</v>
          </cell>
          <cell r="AJ165">
            <v>0</v>
          </cell>
          <cell r="AK165">
            <v>4</v>
          </cell>
          <cell r="AL165">
            <v>0</v>
          </cell>
          <cell r="AM165">
            <v>4.32</v>
          </cell>
          <cell r="AN165">
            <v>7</v>
          </cell>
          <cell r="AO165">
            <v>0</v>
          </cell>
          <cell r="AP165">
            <v>0</v>
          </cell>
          <cell r="AQ165">
            <v>0</v>
          </cell>
          <cell r="AR165">
            <v>0</v>
          </cell>
          <cell r="AS165">
            <v>4.32</v>
          </cell>
          <cell r="AT165">
            <v>20</v>
          </cell>
          <cell r="AU165">
            <v>0</v>
          </cell>
          <cell r="AV165">
            <v>0</v>
          </cell>
          <cell r="AW165">
            <v>0</v>
          </cell>
          <cell r="AX165" t="str">
            <v>Tiến sĩ</v>
          </cell>
          <cell r="AY165">
            <v>0</v>
          </cell>
          <cell r="AZ165">
            <v>0</v>
          </cell>
          <cell r="BA165" t="str">
            <v>Toán học</v>
          </cell>
          <cell r="BB165" t="str">
            <v>Toán học</v>
          </cell>
          <cell r="BC165" t="str">
            <v xml:space="preserve"> </v>
          </cell>
          <cell r="BD165" t="str">
            <v>2020</v>
          </cell>
          <cell r="BE165">
            <v>0</v>
          </cell>
          <cell r="BF165">
            <v>0</v>
          </cell>
          <cell r="BG165">
            <v>0</v>
          </cell>
          <cell r="BH165">
            <v>0</v>
          </cell>
          <cell r="BI165">
            <v>0</v>
          </cell>
          <cell r="BJ165">
            <v>0</v>
          </cell>
          <cell r="BK165" t="str">
            <v>Đối tượng 4</v>
          </cell>
          <cell r="BL165">
            <v>0</v>
          </cell>
          <cell r="BM165">
            <v>40735</v>
          </cell>
          <cell r="BN165">
            <v>41101</v>
          </cell>
          <cell r="BO165">
            <v>0</v>
          </cell>
          <cell r="BP165">
            <v>0</v>
          </cell>
          <cell r="BQ165">
            <v>0</v>
          </cell>
          <cell r="BR165">
            <v>15.416666666666666</v>
          </cell>
          <cell r="BS165" t="str">
            <v>BĐ đã phát</v>
          </cell>
          <cell r="BT165">
            <v>0</v>
          </cell>
          <cell r="BU165">
            <v>0</v>
          </cell>
          <cell r="BV165">
            <v>4</v>
          </cell>
          <cell r="BW165">
            <v>4</v>
          </cell>
          <cell r="BX165">
            <v>4</v>
          </cell>
          <cell r="BY165">
            <v>4</v>
          </cell>
          <cell r="BZ165">
            <v>4</v>
          </cell>
          <cell r="CA165">
            <v>4</v>
          </cell>
          <cell r="CB165">
            <v>4</v>
          </cell>
          <cell r="CC165">
            <v>4</v>
          </cell>
          <cell r="CD165">
            <v>4</v>
          </cell>
          <cell r="CE165">
            <v>4</v>
          </cell>
          <cell r="CF165">
            <v>4</v>
          </cell>
          <cell r="CG165">
            <v>4</v>
          </cell>
          <cell r="CH165">
            <v>4</v>
          </cell>
          <cell r="CI165">
            <v>4</v>
          </cell>
          <cell r="CJ165">
            <v>4</v>
          </cell>
          <cell r="CK165">
            <v>4</v>
          </cell>
          <cell r="CL165">
            <v>0</v>
          </cell>
        </row>
        <row r="166">
          <cell r="F166">
            <v>1487</v>
          </cell>
          <cell r="G166" t="str">
            <v>51010000196836</v>
          </cell>
          <cell r="H166" t="str">
            <v>Phòng Đào tạo Sau Đại học</v>
          </cell>
          <cell r="I166" t="str">
            <v>Lịch sử thế giới</v>
          </cell>
          <cell r="J166" t="str">
            <v>Nữ</v>
          </cell>
          <cell r="K166">
            <v>1977</v>
          </cell>
          <cell r="L166">
            <v>28444</v>
          </cell>
          <cell r="M166">
            <v>45</v>
          </cell>
          <cell r="N166" t="str">
            <v>Kinh</v>
          </cell>
          <cell r="O166">
            <v>0</v>
          </cell>
          <cell r="P166">
            <v>0</v>
          </cell>
          <cell r="Q166">
            <v>0</v>
          </cell>
          <cell r="R166">
            <v>0</v>
          </cell>
          <cell r="S166" t="str">
            <v>Thành phố Thanh Hóa</v>
          </cell>
          <cell r="T166" t="str">
            <v>Đông Cương, Tp.Thanh Hóa, Thanh Hóa</v>
          </cell>
          <cell r="U166" t="str">
            <v>Số nhà 11, ngõ 34, đường Lê Viết Thuật, Thành phố Vinh, Tỉnh Nghệ An</v>
          </cell>
          <cell r="V166" t="str">
            <v>Số nhà 11, ngõ 34, đường Lê Viết Thuật, Thành phố Vinh, Tỉnh Nghệ An</v>
          </cell>
          <cell r="W166">
            <v>0</v>
          </cell>
          <cell r="X166">
            <v>0</v>
          </cell>
          <cell r="Y166">
            <v>37712</v>
          </cell>
          <cell r="Z166">
            <v>38587</v>
          </cell>
          <cell r="AA166" t="str">
            <v>Trường Đại học Vinh</v>
          </cell>
          <cell r="AB166">
            <v>0</v>
          </cell>
          <cell r="AC166" t="str">
            <v>BC</v>
          </cell>
          <cell r="AD166">
            <v>0</v>
          </cell>
          <cell r="AE166">
            <v>0</v>
          </cell>
          <cell r="AF166" t="str">
            <v>V.07.01.01</v>
          </cell>
          <cell r="AG166" t="str">
            <v>Giảng viên cao cấp (hạng I)</v>
          </cell>
          <cell r="AH166" t="str">
            <v>Phó Trưởng phòng</v>
          </cell>
          <cell r="AI166">
            <v>0</v>
          </cell>
          <cell r="AJ166">
            <v>0</v>
          </cell>
          <cell r="AK166">
            <v>6</v>
          </cell>
          <cell r="AL166">
            <v>0.4</v>
          </cell>
          <cell r="AM166">
            <v>6.56</v>
          </cell>
          <cell r="AN166">
            <v>2</v>
          </cell>
          <cell r="AO166">
            <v>0</v>
          </cell>
          <cell r="AP166">
            <v>0</v>
          </cell>
          <cell r="AQ166">
            <v>17</v>
          </cell>
          <cell r="AR166">
            <v>1.1832</v>
          </cell>
          <cell r="AS166">
            <v>8.1432000000000002</v>
          </cell>
          <cell r="AT166">
            <v>40</v>
          </cell>
          <cell r="AU166">
            <v>0</v>
          </cell>
          <cell r="AV166">
            <v>0</v>
          </cell>
          <cell r="AW166">
            <v>0</v>
          </cell>
          <cell r="AX166" t="str">
            <v>Tiến sĩ</v>
          </cell>
          <cell r="AY166" t="str">
            <v>Phó Giáo sư</v>
          </cell>
          <cell r="AZ166">
            <v>0</v>
          </cell>
          <cell r="BA166" t="str">
            <v>Lịch sử</v>
          </cell>
          <cell r="BB166" t="str">
            <v>Lịch sử thế giới</v>
          </cell>
          <cell r="BC166" t="str">
            <v>Lịch sử thế giới</v>
          </cell>
          <cell r="BD166">
            <v>0</v>
          </cell>
          <cell r="BE166" t="str">
            <v>GVSP</v>
          </cell>
          <cell r="BF166">
            <v>0</v>
          </cell>
          <cell r="BG166">
            <v>0</v>
          </cell>
          <cell r="BH166" t="str">
            <v>x</v>
          </cell>
          <cell r="BI166">
            <v>0</v>
          </cell>
          <cell r="BJ166">
            <v>0</v>
          </cell>
          <cell r="BK166" t="str">
            <v>Đã học 2012</v>
          </cell>
          <cell r="BL166" t="str">
            <v>Trung cấp</v>
          </cell>
          <cell r="BM166">
            <v>37286</v>
          </cell>
          <cell r="BN166">
            <v>37651</v>
          </cell>
          <cell r="BO166" t="str">
            <v>Chiến sĩ thi đua cấp cơ sở năm học 2001-2002: theo quyết định số 1687/QĐ-KT ngày 31 tháng 10 năm 2002 của Hiệu trưởng trường Đại học Vinh. Chiến sĩ thi đua cấp cơ sở năm học 2002-2003: theo quyết định số 1706/QĐ-KT ngày 21 tháng 10 năm 2003 của Hiệu trưởng trường Đại học Vinh. Chiến sĩ thi đua cấp cơ sở năm học 2003-2004: theo quyết định số 2153/QĐ-KT ngày 09 tháng 10 năm 2004 của Hiệu trưởng trường Đại học Vinh. Chiến sĩ thi đua cấp cơ sở năm học 2005-2006: theo quyết định số 2339/QĐ-KT ngày 13 tháng 11 năm 2006 của Hiệu trưởng trường Đại học Vinh. Chiến sĩ thi đua cấp cơ sở năm học 2006-2007: theo quyết định số 2381/QĐ-KT ngày 09 tháng 11 năm 2007 của Hiệu trưởng trường Đại học Vinh. Chiến sĩ thi đua cấp cơ sở năm học 2007-2008: theo quyết định số 1258/QĐ-KT ngày 15 tháng 10 năm 2008 của Hiệu trưởng trường Đại học Vinh. Chiến sĩ thi đua cấp cơ sở năm học 2008-2009: theo quyết định số 2924/QĐ-KT ngày 01 tháng 12 năm 2009 của Hiệu trưởng trường Đại học Vinh. Chiến sĩ thi đua cấp cơ sở năm học 2009-2010: theo quyết định số 2166/QĐ-KT ngày 07 tháng 9 năm 2010 của Hiệu trưởng trường Đại học Vinh. Chiến sĩ thi đua cấp cơ sở năm học 2010-2011: theo quyết định số 2767/QĐ-ĐHV ngày 17 tháng 10 năm 2011 của Hiệu trưởng trường Đại học Vinh. Bằng khen cấp Bộ năm học 2003 – 2004: theo quyết định số 5385/QĐ-BGDĐT ngày 20 tháng 9 năm 2004 của Bộ trưởng Bộ Giáo dục và Đào tạo. Bằng khen cấp Bộ năm học 2008 – 2009: theo quyết định số 409/QĐ-BGDĐT ngày 19 tháng 1 năm 2009 của Bộ trưởng Bộ Giáo dục và Đào tạo. Bằng khen của Chủ tịch UBND tỉnh Nghệ An: theo quyết định số 4151/QĐ-UBND.TĐ ngày 7 tháng 10 năm 2011. Kỷ niệm chương vì sự nghiệp giáo dục năm 2010.</v>
          </cell>
          <cell r="BP166">
            <v>0</v>
          </cell>
          <cell r="BQ166" t="str">
            <v>Con thương binh</v>
          </cell>
          <cell r="BR166">
            <v>10.25</v>
          </cell>
          <cell r="BS166" t="str">
            <v>BĐ đã phát</v>
          </cell>
          <cell r="BT166">
            <v>0</v>
          </cell>
          <cell r="BU166">
            <v>0</v>
          </cell>
          <cell r="BV166">
            <v>6</v>
          </cell>
          <cell r="BW166">
            <v>6</v>
          </cell>
          <cell r="BX166">
            <v>6</v>
          </cell>
          <cell r="BY166">
            <v>6</v>
          </cell>
          <cell r="BZ166">
            <v>6</v>
          </cell>
          <cell r="CA166">
            <v>6</v>
          </cell>
          <cell r="CB166">
            <v>6</v>
          </cell>
          <cell r="CC166">
            <v>6</v>
          </cell>
          <cell r="CD166">
            <v>6</v>
          </cell>
          <cell r="CE166">
            <v>6</v>
          </cell>
          <cell r="CF166">
            <v>6</v>
          </cell>
          <cell r="CG166">
            <v>6</v>
          </cell>
          <cell r="CH166">
            <v>6</v>
          </cell>
          <cell r="CI166">
            <v>6</v>
          </cell>
          <cell r="CJ166">
            <v>6</v>
          </cell>
          <cell r="CK166">
            <v>6</v>
          </cell>
          <cell r="CL166">
            <v>0</v>
          </cell>
        </row>
        <row r="167">
          <cell r="F167">
            <v>1778</v>
          </cell>
          <cell r="G167" t="str">
            <v>51010000197769</v>
          </cell>
          <cell r="H167" t="str">
            <v>Phòng Đào tạo Sau Đại học</v>
          </cell>
          <cell r="I167" t="str">
            <v>Phương pháp giảng dạy Toán học</v>
          </cell>
          <cell r="J167" t="str">
            <v>Nam</v>
          </cell>
          <cell r="K167">
            <v>1970</v>
          </cell>
          <cell r="L167">
            <v>25718</v>
          </cell>
          <cell r="M167">
            <v>52</v>
          </cell>
          <cell r="N167" t="str">
            <v>Kinh</v>
          </cell>
          <cell r="O167">
            <v>0</v>
          </cell>
          <cell r="P167" t="str">
            <v>181595461</v>
          </cell>
          <cell r="Q167" t="str">
            <v>01/01/1900</v>
          </cell>
          <cell r="R167" t="str">
            <v>Tỉnh Nghệ An</v>
          </cell>
          <cell r="S167">
            <v>0</v>
          </cell>
          <cell r="T167">
            <v>0</v>
          </cell>
          <cell r="U167">
            <v>0</v>
          </cell>
          <cell r="V167">
            <v>0</v>
          </cell>
          <cell r="W167">
            <v>0</v>
          </cell>
          <cell r="X167">
            <v>0</v>
          </cell>
          <cell r="Y167">
            <v>33429</v>
          </cell>
          <cell r="Z167">
            <v>34079</v>
          </cell>
          <cell r="AA167" t="str">
            <v>Trường Đại học Sư phạm Vinh</v>
          </cell>
          <cell r="AB167">
            <v>0</v>
          </cell>
          <cell r="AC167" t="str">
            <v>BC</v>
          </cell>
          <cell r="AD167">
            <v>0</v>
          </cell>
          <cell r="AE167">
            <v>0</v>
          </cell>
          <cell r="AF167" t="str">
            <v>V.07.01.02</v>
          </cell>
          <cell r="AG167" t="str">
            <v>Giảng viên chính (hạng II)</v>
          </cell>
          <cell r="AH167" t="str">
            <v>Phó Trưởng phòng</v>
          </cell>
          <cell r="AI167">
            <v>0</v>
          </cell>
          <cell r="AJ167">
            <v>0</v>
          </cell>
          <cell r="AK167">
            <v>6</v>
          </cell>
          <cell r="AL167">
            <v>0.4</v>
          </cell>
          <cell r="AM167">
            <v>6.1</v>
          </cell>
          <cell r="AN167">
            <v>6</v>
          </cell>
          <cell r="AO167">
            <v>0</v>
          </cell>
          <cell r="AP167">
            <v>0</v>
          </cell>
          <cell r="AQ167">
            <v>27</v>
          </cell>
          <cell r="AR167">
            <v>1.7549999999999999</v>
          </cell>
          <cell r="AS167">
            <v>8.254999999999999</v>
          </cell>
          <cell r="AT167">
            <v>40</v>
          </cell>
          <cell r="AU167">
            <v>0</v>
          </cell>
          <cell r="AV167">
            <v>0</v>
          </cell>
          <cell r="AW167">
            <v>0</v>
          </cell>
          <cell r="AX167" t="str">
            <v>Tiến sĩ</v>
          </cell>
          <cell r="AY167">
            <v>0</v>
          </cell>
          <cell r="AZ167">
            <v>0</v>
          </cell>
          <cell r="BA167" t="str">
            <v>Toán học</v>
          </cell>
          <cell r="BB167" t="str">
            <v>Toán học</v>
          </cell>
          <cell r="BC167" t="str">
            <v>LL&amp;PPDH bộ môn Toán</v>
          </cell>
          <cell r="BD167">
            <v>0</v>
          </cell>
          <cell r="BE167" t="str">
            <v>GVSP</v>
          </cell>
          <cell r="BF167">
            <v>0</v>
          </cell>
          <cell r="BG167">
            <v>0</v>
          </cell>
          <cell r="BH167">
            <v>0</v>
          </cell>
          <cell r="BI167">
            <v>0</v>
          </cell>
          <cell r="BJ167" t="str">
            <v>x</v>
          </cell>
          <cell r="BK167" t="str">
            <v>x</v>
          </cell>
          <cell r="BL167">
            <v>0</v>
          </cell>
          <cell r="BM167">
            <v>0</v>
          </cell>
          <cell r="BN167">
            <v>0</v>
          </cell>
          <cell r="BO167">
            <v>0</v>
          </cell>
          <cell r="BP167">
            <v>0</v>
          </cell>
          <cell r="BQ167">
            <v>0</v>
          </cell>
          <cell r="BR167">
            <v>7.75</v>
          </cell>
          <cell r="BS167" t="str">
            <v>ĐHV đã phát</v>
          </cell>
          <cell r="BT167">
            <v>0</v>
          </cell>
          <cell r="BU167">
            <v>0</v>
          </cell>
          <cell r="BV167">
            <v>6</v>
          </cell>
          <cell r="BW167">
            <v>6</v>
          </cell>
          <cell r="BX167">
            <v>6</v>
          </cell>
          <cell r="BY167">
            <v>6</v>
          </cell>
          <cell r="BZ167">
            <v>6</v>
          </cell>
          <cell r="CA167">
            <v>6</v>
          </cell>
          <cell r="CB167">
            <v>6</v>
          </cell>
          <cell r="CC167">
            <v>6</v>
          </cell>
          <cell r="CD167">
            <v>6</v>
          </cell>
          <cell r="CE167">
            <v>6</v>
          </cell>
          <cell r="CF167">
            <v>6</v>
          </cell>
          <cell r="CG167">
            <v>6</v>
          </cell>
          <cell r="CH167">
            <v>6</v>
          </cell>
          <cell r="CI167">
            <v>6</v>
          </cell>
          <cell r="CJ167">
            <v>6</v>
          </cell>
          <cell r="CK167">
            <v>6</v>
          </cell>
          <cell r="CL167">
            <v>0</v>
          </cell>
        </row>
        <row r="168">
          <cell r="F168">
            <v>1651</v>
          </cell>
          <cell r="G168" t="str">
            <v>51010000197741</v>
          </cell>
          <cell r="H168" t="str">
            <v>Phòng Đào tạo Sau Đại học</v>
          </cell>
          <cell r="I168" t="str">
            <v>Vật lý</v>
          </cell>
          <cell r="J168" t="str">
            <v>Nam</v>
          </cell>
          <cell r="K168">
            <v>1971</v>
          </cell>
          <cell r="L168">
            <v>26130</v>
          </cell>
          <cell r="M168">
            <v>51</v>
          </cell>
          <cell r="N168" t="str">
            <v>Kinh</v>
          </cell>
          <cell r="O168">
            <v>0</v>
          </cell>
          <cell r="P168" t="str">
            <v>181834403</v>
          </cell>
          <cell r="Q168" t="str">
            <v>11/10/2010</v>
          </cell>
          <cell r="R168" t="str">
            <v>Tỉnh Nghệ An</v>
          </cell>
          <cell r="S168" t="str">
            <v>Xã Hưng Thịnh, Huyện Hưng Nguyên, Tỉnh Nghệ An</v>
          </cell>
          <cell r="T168" t="str">
            <v>Hưng Thịnh, Hưng Nguyên, Nghệ An</v>
          </cell>
          <cell r="U168" t="str">
            <v>65 Lê Văn Hưu, khối 13, Phường Trường Thi, Thành phố Vinh, Tỉnh Nghệ An</v>
          </cell>
          <cell r="V168" t="str">
            <v>65 Lê Văn Hưu, khối 13, Phường Trường Thi, Thành phố Vinh, Tỉnh Nghệ An</v>
          </cell>
          <cell r="W168">
            <v>0</v>
          </cell>
          <cell r="X168">
            <v>0</v>
          </cell>
          <cell r="Y168">
            <v>33892</v>
          </cell>
          <cell r="Z168">
            <v>33892</v>
          </cell>
          <cell r="AA168" t="str">
            <v>Trường Đại học Sư phạm Vinh</v>
          </cell>
          <cell r="AB168">
            <v>0</v>
          </cell>
          <cell r="AC168" t="str">
            <v>BC</v>
          </cell>
          <cell r="AD168">
            <v>0</v>
          </cell>
          <cell r="AE168">
            <v>0</v>
          </cell>
          <cell r="AF168" t="str">
            <v>V.07.01.02</v>
          </cell>
          <cell r="AG168" t="str">
            <v>Giảng viên chính (hạng II)</v>
          </cell>
          <cell r="AH168" t="str">
            <v>Trưởng Phòng</v>
          </cell>
          <cell r="AI168">
            <v>0</v>
          </cell>
          <cell r="AJ168">
            <v>0</v>
          </cell>
          <cell r="AK168">
            <v>7</v>
          </cell>
          <cell r="AL168">
            <v>0.5</v>
          </cell>
          <cell r="AM168">
            <v>5.76</v>
          </cell>
          <cell r="AN168">
            <v>5</v>
          </cell>
          <cell r="AO168">
            <v>0</v>
          </cell>
          <cell r="AP168">
            <v>0</v>
          </cell>
          <cell r="AQ168">
            <v>24</v>
          </cell>
          <cell r="AR168">
            <v>1.5024000000000002</v>
          </cell>
          <cell r="AS168">
            <v>7.7623999999999995</v>
          </cell>
          <cell r="AT168">
            <v>40</v>
          </cell>
          <cell r="AU168">
            <v>0</v>
          </cell>
          <cell r="AV168">
            <v>0</v>
          </cell>
          <cell r="AW168">
            <v>0</v>
          </cell>
          <cell r="AX168" t="str">
            <v>Tiến sĩ</v>
          </cell>
          <cell r="AY168">
            <v>0</v>
          </cell>
          <cell r="AZ168">
            <v>0</v>
          </cell>
          <cell r="BA168" t="str">
            <v>Vật lý</v>
          </cell>
          <cell r="BB168" t="str">
            <v>Khoa học</v>
          </cell>
          <cell r="BC168" t="str">
            <v>Vật lý lý thuyết</v>
          </cell>
          <cell r="BD168">
            <v>0</v>
          </cell>
          <cell r="BE168" t="str">
            <v>GVSP</v>
          </cell>
          <cell r="BF168">
            <v>0</v>
          </cell>
          <cell r="BG168">
            <v>0</v>
          </cell>
          <cell r="BH168">
            <v>0</v>
          </cell>
          <cell r="BI168">
            <v>2019</v>
          </cell>
          <cell r="BJ168" t="str">
            <v>x</v>
          </cell>
          <cell r="BK168" t="str">
            <v>Đối tượng 4</v>
          </cell>
          <cell r="BL168" t="str">
            <v>Cao cấp</v>
          </cell>
          <cell r="BM168">
            <v>40332</v>
          </cell>
          <cell r="BN168">
            <v>40697</v>
          </cell>
          <cell r="BO168">
            <v>0</v>
          </cell>
          <cell r="BP168">
            <v>0</v>
          </cell>
          <cell r="BQ168">
            <v>0</v>
          </cell>
          <cell r="BR168">
            <v>8.9166666666666661</v>
          </cell>
          <cell r="BS168" t="str">
            <v>BĐ đã phát</v>
          </cell>
          <cell r="BT168">
            <v>0</v>
          </cell>
          <cell r="BU168">
            <v>0</v>
          </cell>
          <cell r="BV168">
            <v>7</v>
          </cell>
          <cell r="BW168">
            <v>7</v>
          </cell>
          <cell r="BX168">
            <v>7</v>
          </cell>
          <cell r="BY168">
            <v>7</v>
          </cell>
          <cell r="BZ168">
            <v>7</v>
          </cell>
          <cell r="CA168">
            <v>7</v>
          </cell>
          <cell r="CB168">
            <v>7</v>
          </cell>
          <cell r="CC168">
            <v>7</v>
          </cell>
          <cell r="CD168">
            <v>7</v>
          </cell>
          <cell r="CE168">
            <v>7</v>
          </cell>
          <cell r="CF168">
            <v>7</v>
          </cell>
          <cell r="CG168">
            <v>7</v>
          </cell>
          <cell r="CH168">
            <v>7</v>
          </cell>
          <cell r="CI168">
            <v>7</v>
          </cell>
          <cell r="CJ168">
            <v>7</v>
          </cell>
          <cell r="CK168">
            <v>7</v>
          </cell>
          <cell r="CL168">
            <v>0</v>
          </cell>
        </row>
        <row r="169">
          <cell r="F169">
            <v>1837</v>
          </cell>
          <cell r="G169" t="str">
            <v>51010000189155</v>
          </cell>
          <cell r="H169" t="str">
            <v>Phòng Đào tạo Sau Đại học</v>
          </cell>
          <cell r="I169">
            <v>0</v>
          </cell>
          <cell r="J169" t="str">
            <v>Nữ</v>
          </cell>
          <cell r="K169">
            <v>1973</v>
          </cell>
          <cell r="L169">
            <v>26965</v>
          </cell>
          <cell r="M169">
            <v>49</v>
          </cell>
          <cell r="N169" t="str">
            <v>Kinh</v>
          </cell>
          <cell r="O169">
            <v>0</v>
          </cell>
          <cell r="P169" t="str">
            <v>182037969</v>
          </cell>
          <cell r="Q169" t="str">
            <v>11/12/2013</v>
          </cell>
          <cell r="R169" t="str">
            <v>Tỉnh Nghệ An</v>
          </cell>
          <cell r="S169" t="str">
            <v>Xã Thanh Lĩnh, Huyện Thanh Chương, Tỉnh Nghệ An</v>
          </cell>
          <cell r="T169" t="str">
            <v>Thanh Lĩnh, Thanh Chương, Nghệ An</v>
          </cell>
          <cell r="U169" t="str">
            <v>Khối 13, Phường Trường Thi, Thành phố Vinh, Tỉnh Nghệ An</v>
          </cell>
          <cell r="V169" t="str">
            <v>Khối 13, Phường Trường Thi, Thành phố Vinh, Tỉnh Nghệ An</v>
          </cell>
          <cell r="W169" t="str">
            <v>0947089789</v>
          </cell>
          <cell r="X169" t="str">
            <v>nhsinh2011@gmail.com</v>
          </cell>
          <cell r="Y169">
            <v>38027</v>
          </cell>
          <cell r="Z169">
            <v>35309</v>
          </cell>
          <cell r="AA169" t="str">
            <v>Sở GD Nghệ An</v>
          </cell>
          <cell r="AB169">
            <v>0</v>
          </cell>
          <cell r="AC169" t="str">
            <v>BC</v>
          </cell>
          <cell r="AD169">
            <v>0</v>
          </cell>
          <cell r="AE169">
            <v>0</v>
          </cell>
          <cell r="AF169" t="str">
            <v>01.003</v>
          </cell>
          <cell r="AG169" t="str">
            <v>Chuyên viên</v>
          </cell>
          <cell r="AH169">
            <v>0</v>
          </cell>
          <cell r="AI169">
            <v>0</v>
          </cell>
          <cell r="AJ169">
            <v>0</v>
          </cell>
          <cell r="AK169">
            <v>4</v>
          </cell>
          <cell r="AL169">
            <v>0</v>
          </cell>
          <cell r="AM169">
            <v>4.6500000000000004</v>
          </cell>
          <cell r="AN169">
            <v>8</v>
          </cell>
          <cell r="AO169">
            <v>0</v>
          </cell>
          <cell r="AP169">
            <v>0</v>
          </cell>
          <cell r="AQ169">
            <v>0</v>
          </cell>
          <cell r="AR169">
            <v>0</v>
          </cell>
          <cell r="AS169">
            <v>4.6500000000000004</v>
          </cell>
          <cell r="AT169">
            <v>20</v>
          </cell>
          <cell r="AU169">
            <v>0</v>
          </cell>
          <cell r="AV169">
            <v>0</v>
          </cell>
          <cell r="AW169">
            <v>0</v>
          </cell>
          <cell r="AX169" t="str">
            <v>Thạc sĩ</v>
          </cell>
          <cell r="AY169">
            <v>0</v>
          </cell>
          <cell r="AZ169">
            <v>0</v>
          </cell>
          <cell r="BA169" t="str">
            <v>Ngữ văn</v>
          </cell>
          <cell r="BB169" t="str">
            <v>Ngôn ngữ học</v>
          </cell>
          <cell r="BC169" t="str">
            <v xml:space="preserve"> </v>
          </cell>
          <cell r="BD169">
            <v>0</v>
          </cell>
          <cell r="BE169">
            <v>0</v>
          </cell>
          <cell r="BF169">
            <v>0</v>
          </cell>
          <cell r="BG169">
            <v>0</v>
          </cell>
          <cell r="BH169">
            <v>0</v>
          </cell>
          <cell r="BI169">
            <v>0</v>
          </cell>
          <cell r="BJ169">
            <v>0</v>
          </cell>
          <cell r="BK169" t="str">
            <v>x</v>
          </cell>
          <cell r="BL169">
            <v>0</v>
          </cell>
          <cell r="BM169">
            <v>39300</v>
          </cell>
          <cell r="BN169">
            <v>39666</v>
          </cell>
          <cell r="BO169">
            <v>0</v>
          </cell>
          <cell r="BP169">
            <v>0</v>
          </cell>
          <cell r="BQ169">
            <v>0</v>
          </cell>
          <cell r="BR169">
            <v>6.166666666666667</v>
          </cell>
          <cell r="BS169" t="str">
            <v>BĐ đã phát</v>
          </cell>
          <cell r="BT169">
            <v>0</v>
          </cell>
          <cell r="BU169">
            <v>0</v>
          </cell>
          <cell r="BV169">
            <v>4</v>
          </cell>
          <cell r="BW169">
            <v>4</v>
          </cell>
          <cell r="BX169">
            <v>4</v>
          </cell>
          <cell r="BY169">
            <v>4</v>
          </cell>
          <cell r="BZ169">
            <v>4</v>
          </cell>
          <cell r="CA169">
            <v>4</v>
          </cell>
          <cell r="CB169">
            <v>4</v>
          </cell>
          <cell r="CC169">
            <v>4</v>
          </cell>
          <cell r="CD169">
            <v>4</v>
          </cell>
          <cell r="CE169">
            <v>4</v>
          </cell>
          <cell r="CF169">
            <v>4</v>
          </cell>
          <cell r="CG169">
            <v>4</v>
          </cell>
          <cell r="CH169">
            <v>4</v>
          </cell>
          <cell r="CI169">
            <v>4</v>
          </cell>
          <cell r="CJ169">
            <v>4</v>
          </cell>
          <cell r="CK169">
            <v>4</v>
          </cell>
          <cell r="CL169">
            <v>0</v>
          </cell>
        </row>
        <row r="170">
          <cell r="F170">
            <v>1920</v>
          </cell>
          <cell r="G170" t="str">
            <v>51010000192320</v>
          </cell>
          <cell r="H170" t="str">
            <v>Phòng Đào tạo Sau Đại học</v>
          </cell>
          <cell r="I170">
            <v>0</v>
          </cell>
          <cell r="J170" t="str">
            <v>Nam</v>
          </cell>
          <cell r="K170">
            <v>1975</v>
          </cell>
          <cell r="L170">
            <v>27594</v>
          </cell>
          <cell r="M170">
            <v>47</v>
          </cell>
          <cell r="N170" t="str">
            <v>Kinh</v>
          </cell>
          <cell r="O170">
            <v>0</v>
          </cell>
          <cell r="P170" t="str">
            <v>181949323</v>
          </cell>
          <cell r="Q170" t="str">
            <v>30/01/2004</v>
          </cell>
          <cell r="R170" t="str">
            <v>Tỉnh Nghệ An</v>
          </cell>
          <cell r="S170" t="str">
            <v>Phường Hưng Dũng, Thành phố Vinh, Tỉnh Nghệ An</v>
          </cell>
          <cell r="T170" t="str">
            <v>Khối Văn Tiến, Phường Hưng Dũng, Thành phố Vinh, Tỉnh Nghệ An</v>
          </cell>
          <cell r="U170" t="str">
            <v>Số 1, ngõ 73, Nguyễn Duy Trinh, Phường Hưng Dũng, Thành phố Vinh, Tỉnh Nghệ An</v>
          </cell>
          <cell r="V170" t="str">
            <v>Số 1, ngõ 73, Nguyễn Duy Trinh, Phường Hưng Dũng, Thành phố Vinh, Tỉnh Nghệ An</v>
          </cell>
          <cell r="W170" t="str">
            <v>0903412777</v>
          </cell>
          <cell r="X170" t="str">
            <v>tiencuong1907@gmail.com</v>
          </cell>
          <cell r="Y170">
            <v>38183</v>
          </cell>
          <cell r="Z170">
            <v>39448</v>
          </cell>
          <cell r="AA170" t="str">
            <v>Trường Đại học Vinh</v>
          </cell>
          <cell r="AB170">
            <v>0</v>
          </cell>
          <cell r="AC170" t="str">
            <v>BC</v>
          </cell>
          <cell r="AD170">
            <v>0</v>
          </cell>
          <cell r="AE170">
            <v>0</v>
          </cell>
          <cell r="AF170" t="str">
            <v>01.003</v>
          </cell>
          <cell r="AG170" t="str">
            <v>Chuyên viên</v>
          </cell>
          <cell r="AH170">
            <v>0</v>
          </cell>
          <cell r="AI170">
            <v>0</v>
          </cell>
          <cell r="AJ170">
            <v>0</v>
          </cell>
          <cell r="AK170">
            <v>4</v>
          </cell>
          <cell r="AL170">
            <v>0</v>
          </cell>
          <cell r="AM170">
            <v>3.99</v>
          </cell>
          <cell r="AN170">
            <v>6</v>
          </cell>
          <cell r="AO170">
            <v>0</v>
          </cell>
          <cell r="AP170">
            <v>0</v>
          </cell>
          <cell r="AQ170">
            <v>0</v>
          </cell>
          <cell r="AR170">
            <v>0</v>
          </cell>
          <cell r="AS170">
            <v>3.99</v>
          </cell>
          <cell r="AT170">
            <v>20</v>
          </cell>
          <cell r="AU170">
            <v>0</v>
          </cell>
          <cell r="AV170">
            <v>0</v>
          </cell>
          <cell r="AW170">
            <v>0</v>
          </cell>
          <cell r="AX170" t="str">
            <v>Thạc sĩ</v>
          </cell>
          <cell r="AY170">
            <v>0</v>
          </cell>
          <cell r="AZ170">
            <v>0</v>
          </cell>
          <cell r="BA170" t="str">
            <v>Sinh học</v>
          </cell>
          <cell r="BB170" t="str">
            <v>Thực vật học</v>
          </cell>
          <cell r="BC170" t="str">
            <v xml:space="preserve"> </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12.916666666666666</v>
          </cell>
          <cell r="BS170" t="str">
            <v>BĐ đã phát</v>
          </cell>
          <cell r="BT170">
            <v>0</v>
          </cell>
          <cell r="BU170">
            <v>0</v>
          </cell>
          <cell r="BV170">
            <v>4</v>
          </cell>
          <cell r="BW170">
            <v>4</v>
          </cell>
          <cell r="BX170">
            <v>4</v>
          </cell>
          <cell r="BY170">
            <v>4</v>
          </cell>
          <cell r="BZ170">
            <v>4</v>
          </cell>
          <cell r="CA170">
            <v>4</v>
          </cell>
          <cell r="CB170">
            <v>4</v>
          </cell>
          <cell r="CC170">
            <v>4</v>
          </cell>
          <cell r="CD170">
            <v>4</v>
          </cell>
          <cell r="CE170">
            <v>4</v>
          </cell>
          <cell r="CF170">
            <v>4</v>
          </cell>
          <cell r="CG170">
            <v>4</v>
          </cell>
          <cell r="CH170">
            <v>4</v>
          </cell>
          <cell r="CI170">
            <v>4</v>
          </cell>
          <cell r="CJ170">
            <v>4</v>
          </cell>
          <cell r="CK170">
            <v>4</v>
          </cell>
          <cell r="CL170">
            <v>0</v>
          </cell>
        </row>
        <row r="171">
          <cell r="F171">
            <v>1843</v>
          </cell>
          <cell r="G171" t="str">
            <v>51010000193420</v>
          </cell>
          <cell r="H171" t="str">
            <v>Phòng Đào tạo Sau Đại học</v>
          </cell>
          <cell r="I171">
            <v>0</v>
          </cell>
          <cell r="J171" t="str">
            <v>Nữ</v>
          </cell>
          <cell r="K171">
            <v>1985</v>
          </cell>
          <cell r="L171">
            <v>31151</v>
          </cell>
          <cell r="M171">
            <v>37</v>
          </cell>
          <cell r="N171" t="str">
            <v>Kinh</v>
          </cell>
          <cell r="O171">
            <v>0</v>
          </cell>
          <cell r="P171" t="str">
            <v>186138112</v>
          </cell>
          <cell r="Q171" t="str">
            <v>15/10/2001</v>
          </cell>
          <cell r="R171" t="str">
            <v>Tỉnh Nghệ An</v>
          </cell>
          <cell r="S171" t="str">
            <v>Xã Nghi Liên, Huyện Nghi Lộc, Tỉnh Nghệ An</v>
          </cell>
          <cell r="T171" t="str">
            <v>Thịnh Sơn, Đô Lương, Nghệ An</v>
          </cell>
          <cell r="U171" t="str">
            <v>Khối 1, Phường Lê Lợi, Thành phố Vinh, Tỉnh Nghệ An</v>
          </cell>
          <cell r="V171" t="str">
            <v>Khối 1, Phường Lê Lợi, Thành phố Vinh, Tỉnh Nghệ An</v>
          </cell>
          <cell r="W171" t="str">
            <v>0988687789</v>
          </cell>
          <cell r="X171" t="str">
            <v>vinhthaidhv@gmail.com</v>
          </cell>
          <cell r="Y171">
            <v>40060</v>
          </cell>
          <cell r="Z171">
            <v>41334</v>
          </cell>
          <cell r="AA171" t="str">
            <v>Trường Đại học Vinh</v>
          </cell>
          <cell r="AB171">
            <v>0</v>
          </cell>
          <cell r="AC171" t="str">
            <v>BC</v>
          </cell>
          <cell r="AD171">
            <v>0</v>
          </cell>
          <cell r="AE171">
            <v>0</v>
          </cell>
          <cell r="AF171" t="str">
            <v>01.003</v>
          </cell>
          <cell r="AG171" t="str">
            <v>Chuyên viên</v>
          </cell>
          <cell r="AH171">
            <v>0</v>
          </cell>
          <cell r="AI171">
            <v>0</v>
          </cell>
          <cell r="AJ171">
            <v>0</v>
          </cell>
          <cell r="AK171">
            <v>4</v>
          </cell>
          <cell r="AL171">
            <v>0</v>
          </cell>
          <cell r="AM171">
            <v>3.33</v>
          </cell>
          <cell r="AN171">
            <v>4</v>
          </cell>
          <cell r="AO171">
            <v>0</v>
          </cell>
          <cell r="AP171">
            <v>0</v>
          </cell>
          <cell r="AQ171">
            <v>0</v>
          </cell>
          <cell r="AR171">
            <v>0</v>
          </cell>
          <cell r="AS171">
            <v>3.33</v>
          </cell>
          <cell r="AT171">
            <v>20</v>
          </cell>
          <cell r="AU171">
            <v>0</v>
          </cell>
          <cell r="AV171">
            <v>0</v>
          </cell>
          <cell r="AW171">
            <v>0</v>
          </cell>
          <cell r="AX171" t="str">
            <v>Thạc sĩ</v>
          </cell>
          <cell r="AY171">
            <v>0</v>
          </cell>
          <cell r="AZ171">
            <v>0</v>
          </cell>
          <cell r="BA171" t="str">
            <v>Ngữ văn</v>
          </cell>
          <cell r="BB171" t="str">
            <v>Ngữ văn_SP</v>
          </cell>
          <cell r="BC171" t="str">
            <v xml:space="preserve"> </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17.666666666666668</v>
          </cell>
          <cell r="BS171" t="str">
            <v>ĐHV đã phát</v>
          </cell>
          <cell r="BT171">
            <v>0</v>
          </cell>
          <cell r="BU171">
            <v>0</v>
          </cell>
          <cell r="BV171">
            <v>4</v>
          </cell>
          <cell r="BW171">
            <v>4</v>
          </cell>
          <cell r="BX171">
            <v>4</v>
          </cell>
          <cell r="BY171">
            <v>4</v>
          </cell>
          <cell r="BZ171">
            <v>4</v>
          </cell>
          <cell r="CA171">
            <v>4</v>
          </cell>
          <cell r="CB171">
            <v>4</v>
          </cell>
          <cell r="CC171">
            <v>4</v>
          </cell>
          <cell r="CD171">
            <v>4</v>
          </cell>
          <cell r="CE171">
            <v>4</v>
          </cell>
          <cell r="CF171">
            <v>4</v>
          </cell>
          <cell r="CG171">
            <v>4</v>
          </cell>
          <cell r="CH171">
            <v>4</v>
          </cell>
          <cell r="CI171">
            <v>4</v>
          </cell>
          <cell r="CJ171">
            <v>4</v>
          </cell>
          <cell r="CK171">
            <v>4</v>
          </cell>
          <cell r="CL171">
            <v>0</v>
          </cell>
        </row>
        <row r="172">
          <cell r="F172">
            <v>2614</v>
          </cell>
          <cell r="G172" t="str">
            <v>51010001750837</v>
          </cell>
          <cell r="H172" t="str">
            <v>Phòng Đào tạo Sau Đại học</v>
          </cell>
          <cell r="I172">
            <v>0</v>
          </cell>
          <cell r="J172" t="str">
            <v>Nam</v>
          </cell>
          <cell r="K172">
            <v>1980</v>
          </cell>
          <cell r="L172">
            <v>29282</v>
          </cell>
          <cell r="M172">
            <v>42</v>
          </cell>
          <cell r="N172" t="str">
            <v>Kinh</v>
          </cell>
          <cell r="O172">
            <v>0</v>
          </cell>
          <cell r="P172" t="str">
            <v>182313701</v>
          </cell>
          <cell r="Q172">
            <v>39683</v>
          </cell>
          <cell r="R172" t="str">
            <v>Tỉnh Nghệ An</v>
          </cell>
          <cell r="S172">
            <v>0</v>
          </cell>
          <cell r="T172" t="str">
            <v>Xã Đà Sơn, huyện Đô Lương, tỉnh Nghệ An</v>
          </cell>
          <cell r="U172" t="str">
            <v>Phường Hưng Dũng, Thành phố Vinh, Tỉnh Nghệ An</v>
          </cell>
          <cell r="V172">
            <v>0</v>
          </cell>
          <cell r="W172">
            <v>898336868</v>
          </cell>
          <cell r="X172">
            <v>0</v>
          </cell>
          <cell r="Y172">
            <v>43846</v>
          </cell>
          <cell r="Z172">
            <v>0</v>
          </cell>
          <cell r="AA172">
            <v>0</v>
          </cell>
          <cell r="AB172">
            <v>0</v>
          </cell>
          <cell r="AC172" t="str">
            <v>HĐXĐTH</v>
          </cell>
          <cell r="AD172">
            <v>44212</v>
          </cell>
          <cell r="AE172">
            <v>44942</v>
          </cell>
          <cell r="AF172" t="str">
            <v>01.003</v>
          </cell>
          <cell r="AG172" t="str">
            <v>Chuyên viên</v>
          </cell>
          <cell r="AH172">
            <v>0</v>
          </cell>
          <cell r="AI172">
            <v>0</v>
          </cell>
          <cell r="AJ172">
            <v>0</v>
          </cell>
          <cell r="AK172">
            <v>4</v>
          </cell>
          <cell r="AL172">
            <v>0</v>
          </cell>
          <cell r="AM172">
            <v>2.67</v>
          </cell>
          <cell r="AN172">
            <v>2</v>
          </cell>
          <cell r="AO172">
            <v>0</v>
          </cell>
          <cell r="AP172">
            <v>0</v>
          </cell>
          <cell r="AQ172">
            <v>0</v>
          </cell>
          <cell r="AR172">
            <v>0</v>
          </cell>
          <cell r="AS172">
            <v>2.67</v>
          </cell>
          <cell r="AT172">
            <v>20</v>
          </cell>
          <cell r="AU172">
            <v>0</v>
          </cell>
          <cell r="AV172">
            <v>0</v>
          </cell>
          <cell r="AW172">
            <v>0</v>
          </cell>
          <cell r="AX172" t="str">
            <v>Thạc sĩ</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4</v>
          </cell>
          <cell r="BW172">
            <v>4</v>
          </cell>
          <cell r="BX172">
            <v>4</v>
          </cell>
          <cell r="BY172">
            <v>4</v>
          </cell>
          <cell r="BZ172">
            <v>4</v>
          </cell>
          <cell r="CA172">
            <v>4</v>
          </cell>
          <cell r="CB172">
            <v>4</v>
          </cell>
          <cell r="CC172">
            <v>4</v>
          </cell>
          <cell r="CD172">
            <v>4</v>
          </cell>
          <cell r="CE172">
            <v>4</v>
          </cell>
          <cell r="CF172">
            <v>4</v>
          </cell>
          <cell r="CG172">
            <v>4</v>
          </cell>
          <cell r="CH172">
            <v>4</v>
          </cell>
          <cell r="CI172">
            <v>4</v>
          </cell>
          <cell r="CJ172">
            <v>4</v>
          </cell>
          <cell r="CK172">
            <v>4</v>
          </cell>
          <cell r="CL172">
            <v>0</v>
          </cell>
        </row>
        <row r="173">
          <cell r="F173">
            <v>2177</v>
          </cell>
          <cell r="G173" t="str">
            <v>51010000522583</v>
          </cell>
          <cell r="H173" t="str">
            <v>Phòng Hành chính Tổng hợp</v>
          </cell>
          <cell r="I173" t="str">
            <v>Tài chính ngân hàng</v>
          </cell>
          <cell r="J173" t="str">
            <v>Nữ</v>
          </cell>
          <cell r="K173">
            <v>1991</v>
          </cell>
          <cell r="L173">
            <v>33336</v>
          </cell>
          <cell r="M173">
            <v>31</v>
          </cell>
          <cell r="N173" t="str">
            <v>Kinh</v>
          </cell>
          <cell r="O173">
            <v>0</v>
          </cell>
          <cell r="P173">
            <v>187061968</v>
          </cell>
          <cell r="Q173">
            <v>0</v>
          </cell>
          <cell r="R173">
            <v>0</v>
          </cell>
          <cell r="S173">
            <v>0</v>
          </cell>
          <cell r="T173" t="str">
            <v>Hương Sơn, Hà Tĩnh</v>
          </cell>
          <cell r="U173" t="str">
            <v>Thành phố Vinh, Tỉnh Nghệ An</v>
          </cell>
          <cell r="V173" t="str">
            <v>Thành phố Vinh, Tỉnh Nghệ An</v>
          </cell>
          <cell r="W173" t="str">
            <v>0947626562</v>
          </cell>
          <cell r="X173" t="str">
            <v>tranthuynga0804@gmail.com</v>
          </cell>
          <cell r="Y173">
            <v>0</v>
          </cell>
          <cell r="Z173">
            <v>38587</v>
          </cell>
          <cell r="AA173" t="str">
            <v>Trường Đại học Vinh</v>
          </cell>
          <cell r="AB173">
            <v>0</v>
          </cell>
          <cell r="AC173" t="str">
            <v>BC</v>
          </cell>
          <cell r="AD173">
            <v>0</v>
          </cell>
          <cell r="AE173">
            <v>0</v>
          </cell>
          <cell r="AF173" t="str">
            <v>01.003</v>
          </cell>
          <cell r="AG173" t="str">
            <v>Chuyên viên</v>
          </cell>
          <cell r="AH173">
            <v>0</v>
          </cell>
          <cell r="AI173">
            <v>0</v>
          </cell>
          <cell r="AJ173">
            <v>0</v>
          </cell>
          <cell r="AK173">
            <v>4</v>
          </cell>
          <cell r="AL173">
            <v>0</v>
          </cell>
          <cell r="AM173">
            <v>3</v>
          </cell>
          <cell r="AN173">
            <v>3</v>
          </cell>
          <cell r="AO173">
            <v>0</v>
          </cell>
          <cell r="AP173">
            <v>0</v>
          </cell>
          <cell r="AQ173">
            <v>0</v>
          </cell>
          <cell r="AR173">
            <v>0</v>
          </cell>
          <cell r="AS173">
            <v>3</v>
          </cell>
          <cell r="AT173">
            <v>20</v>
          </cell>
          <cell r="AU173">
            <v>0</v>
          </cell>
          <cell r="AV173">
            <v>0</v>
          </cell>
          <cell r="AW173">
            <v>0</v>
          </cell>
          <cell r="AX173" t="str">
            <v>Thạc sĩ</v>
          </cell>
          <cell r="AY173">
            <v>0</v>
          </cell>
          <cell r="AZ173">
            <v>0</v>
          </cell>
          <cell r="BA173" t="str">
            <v>Giáo dục mầm non</v>
          </cell>
          <cell r="BB173" t="str">
            <v>Quản lý kinh tế</v>
          </cell>
          <cell r="BC173" t="str">
            <v xml:space="preserve"> </v>
          </cell>
          <cell r="BD173">
            <v>0</v>
          </cell>
          <cell r="BE173">
            <v>0</v>
          </cell>
          <cell r="BF173">
            <v>0</v>
          </cell>
          <cell r="BG173">
            <v>0</v>
          </cell>
          <cell r="BH173">
            <v>0</v>
          </cell>
          <cell r="BI173">
            <v>0</v>
          </cell>
          <cell r="BJ173">
            <v>0</v>
          </cell>
          <cell r="BK173" t="str">
            <v>Đợt 2 năm 2017</v>
          </cell>
          <cell r="BL173">
            <v>0</v>
          </cell>
          <cell r="BM173">
            <v>0</v>
          </cell>
          <cell r="BN173">
            <v>0</v>
          </cell>
          <cell r="BO173">
            <v>0</v>
          </cell>
          <cell r="BP173">
            <v>0</v>
          </cell>
          <cell r="BQ173">
            <v>0</v>
          </cell>
          <cell r="BR173">
            <v>23.583333333333332</v>
          </cell>
          <cell r="BS173" t="str">
            <v>BĐ đã phát</v>
          </cell>
          <cell r="BT173">
            <v>0</v>
          </cell>
          <cell r="BU173">
            <v>0</v>
          </cell>
          <cell r="BV173">
            <v>4</v>
          </cell>
          <cell r="BW173">
            <v>4</v>
          </cell>
          <cell r="BX173">
            <v>4</v>
          </cell>
          <cell r="BY173">
            <v>4</v>
          </cell>
          <cell r="BZ173">
            <v>4</v>
          </cell>
          <cell r="CA173">
            <v>4</v>
          </cell>
          <cell r="CB173">
            <v>4</v>
          </cell>
          <cell r="CC173">
            <v>4</v>
          </cell>
          <cell r="CD173">
            <v>4</v>
          </cell>
          <cell r="CE173">
            <v>4</v>
          </cell>
          <cell r="CF173">
            <v>4</v>
          </cell>
          <cell r="CG173">
            <v>4</v>
          </cell>
          <cell r="CH173">
            <v>4</v>
          </cell>
          <cell r="CI173">
            <v>4</v>
          </cell>
          <cell r="CJ173">
            <v>4</v>
          </cell>
          <cell r="CK173">
            <v>4</v>
          </cell>
          <cell r="CL173">
            <v>0</v>
          </cell>
        </row>
        <row r="174">
          <cell r="F174">
            <v>2478</v>
          </cell>
          <cell r="G174" t="str">
            <v>51010000199242</v>
          </cell>
          <cell r="H174" t="str">
            <v>Phòng Hành chính Tổng hợp</v>
          </cell>
          <cell r="I174" t="str">
            <v>Tổ Ký túc xá Hưng Bình</v>
          </cell>
          <cell r="J174" t="str">
            <v>Nam</v>
          </cell>
          <cell r="K174">
            <v>1991</v>
          </cell>
          <cell r="L174">
            <v>33344</v>
          </cell>
          <cell r="M174">
            <v>31</v>
          </cell>
          <cell r="N174" t="str">
            <v>Kinh</v>
          </cell>
          <cell r="O174">
            <v>0</v>
          </cell>
          <cell r="P174" t="str">
            <v>186783018</v>
          </cell>
          <cell r="Q174" t="str">
            <v>25/05/2006</v>
          </cell>
          <cell r="R174" t="str">
            <v>Tỉnh Nghệ An</v>
          </cell>
          <cell r="S174" t="str">
            <v>Xã Xuân Giang, Huyện Nghi Xuân, Tỉnh Hà Tĩnh</v>
          </cell>
          <cell r="T174" t="str">
            <v>Xã Xuân Giang, Huyện Nghi Xuân, Tỉnh Hà Tĩnh</v>
          </cell>
          <cell r="U174" t="str">
            <v>Số 4, ngõ 16, đường Nguyễn Đức Cảnh, Phường Hưng Bình, Thành phố Vinh, Tỉnh Nghệ An</v>
          </cell>
          <cell r="V174" t="str">
            <v>Số 4, ngõ 16, đường Nguyễn Đức Cảnh, Phường Hưng Bình, Thành phố Vinh, Tỉnh Nghệ An</v>
          </cell>
          <cell r="W174">
            <v>0</v>
          </cell>
          <cell r="X174">
            <v>0</v>
          </cell>
          <cell r="Y174">
            <v>42494</v>
          </cell>
          <cell r="Z174">
            <v>0</v>
          </cell>
          <cell r="AA174">
            <v>0</v>
          </cell>
          <cell r="AB174">
            <v>0</v>
          </cell>
          <cell r="AC174" t="str">
            <v>HĐ 68</v>
          </cell>
          <cell r="AD174">
            <v>0</v>
          </cell>
          <cell r="AE174">
            <v>0</v>
          </cell>
          <cell r="AF174" t="str">
            <v>01.010</v>
          </cell>
          <cell r="AG174" t="str">
            <v>Lái xe cơ quan</v>
          </cell>
          <cell r="AH174">
            <v>0</v>
          </cell>
          <cell r="AI174">
            <v>0</v>
          </cell>
          <cell r="AJ174">
            <v>0</v>
          </cell>
          <cell r="AK174">
            <v>3.5</v>
          </cell>
          <cell r="AL174">
            <v>0</v>
          </cell>
          <cell r="AM174">
            <v>2.59</v>
          </cell>
          <cell r="AN174">
            <v>4</v>
          </cell>
          <cell r="AO174">
            <v>0</v>
          </cell>
          <cell r="AP174">
            <v>0</v>
          </cell>
          <cell r="AQ174">
            <v>0</v>
          </cell>
          <cell r="AR174">
            <v>0</v>
          </cell>
          <cell r="AS174">
            <v>2.59</v>
          </cell>
          <cell r="AT174">
            <v>20</v>
          </cell>
          <cell r="AU174">
            <v>0</v>
          </cell>
          <cell r="AV174">
            <v>0</v>
          </cell>
          <cell r="AW174">
            <v>0</v>
          </cell>
          <cell r="AX174" t="str">
            <v>Đại học</v>
          </cell>
          <cell r="AY174">
            <v>0</v>
          </cell>
          <cell r="AZ174">
            <v>0</v>
          </cell>
          <cell r="BA174">
            <v>0</v>
          </cell>
          <cell r="BB174">
            <v>0</v>
          </cell>
          <cell r="BC174">
            <v>0</v>
          </cell>
          <cell r="BD174">
            <v>0</v>
          </cell>
          <cell r="BE174">
            <v>0</v>
          </cell>
          <cell r="BF174">
            <v>0</v>
          </cell>
          <cell r="BG174">
            <v>0</v>
          </cell>
          <cell r="BH174">
            <v>0</v>
          </cell>
          <cell r="BI174">
            <v>0</v>
          </cell>
          <cell r="BJ174">
            <v>0</v>
          </cell>
          <cell r="BK174" t="str">
            <v>x</v>
          </cell>
          <cell r="BL174">
            <v>0</v>
          </cell>
          <cell r="BM174">
            <v>0</v>
          </cell>
          <cell r="BN174">
            <v>0</v>
          </cell>
          <cell r="BO174">
            <v>0</v>
          </cell>
          <cell r="BP174">
            <v>0</v>
          </cell>
          <cell r="BQ174">
            <v>0</v>
          </cell>
          <cell r="BR174">
            <v>28.666666666666668</v>
          </cell>
          <cell r="BS174" t="str">
            <v>BĐ đã phát</v>
          </cell>
          <cell r="BT174">
            <v>0</v>
          </cell>
          <cell r="BU174">
            <v>0</v>
          </cell>
          <cell r="BV174">
            <v>3.5</v>
          </cell>
          <cell r="BW174">
            <v>3.5</v>
          </cell>
          <cell r="BX174">
            <v>3.5</v>
          </cell>
          <cell r="BY174">
            <v>3.5</v>
          </cell>
          <cell r="BZ174">
            <v>3.5</v>
          </cell>
          <cell r="CA174">
            <v>3.5</v>
          </cell>
          <cell r="CB174">
            <v>3.5</v>
          </cell>
          <cell r="CC174">
            <v>3.5</v>
          </cell>
          <cell r="CD174">
            <v>3.5</v>
          </cell>
          <cell r="CE174">
            <v>3.5</v>
          </cell>
          <cell r="CF174">
            <v>3.5</v>
          </cell>
          <cell r="CG174">
            <v>3.5</v>
          </cell>
          <cell r="CH174">
            <v>3.5</v>
          </cell>
          <cell r="CI174">
            <v>3.5</v>
          </cell>
          <cell r="CJ174">
            <v>3.5</v>
          </cell>
          <cell r="CK174">
            <v>3.5</v>
          </cell>
          <cell r="CL174">
            <v>0</v>
          </cell>
        </row>
        <row r="175">
          <cell r="F175">
            <v>1699</v>
          </cell>
          <cell r="G175" t="str">
            <v>51010000199862</v>
          </cell>
          <cell r="H175" t="str">
            <v>Phòng Hành chính Tổng hợp</v>
          </cell>
          <cell r="I175" t="str">
            <v>Tổ xe</v>
          </cell>
          <cell r="J175" t="str">
            <v>Nam</v>
          </cell>
          <cell r="K175">
            <v>1971</v>
          </cell>
          <cell r="L175">
            <v>26004</v>
          </cell>
          <cell r="M175">
            <v>51</v>
          </cell>
          <cell r="N175" t="str">
            <v>Kinh</v>
          </cell>
          <cell r="O175">
            <v>0</v>
          </cell>
          <cell r="P175" t="str">
            <v>186037292</v>
          </cell>
          <cell r="Q175" t="str">
            <v>06/08/2009</v>
          </cell>
          <cell r="R175" t="str">
            <v>Tỉnh Nghệ An</v>
          </cell>
          <cell r="S175" t="str">
            <v>Thành phố Vinh, Tỉnh Nghệ An</v>
          </cell>
          <cell r="T175" t="str">
            <v>Sơn giang, Hương Sơn, Hà Tĩnh</v>
          </cell>
          <cell r="U175" t="str">
            <v>Số 2đường Phan Huy Ích, khối 6, phường Trung Đô, TP Vinh</v>
          </cell>
          <cell r="V175" t="str">
            <v>Số 2đường Phan Huy Ích, khối 6, phường Trung Đô, TP Vinh</v>
          </cell>
          <cell r="W175">
            <v>0</v>
          </cell>
          <cell r="X175">
            <v>0</v>
          </cell>
          <cell r="Y175">
            <v>35400</v>
          </cell>
          <cell r="Z175">
            <v>35400</v>
          </cell>
          <cell r="AA175" t="str">
            <v>Trường Đại học Sư phạm Vinh</v>
          </cell>
          <cell r="AB175">
            <v>0</v>
          </cell>
          <cell r="AC175" t="str">
            <v>BC/68</v>
          </cell>
          <cell r="AD175">
            <v>0</v>
          </cell>
          <cell r="AE175">
            <v>0</v>
          </cell>
          <cell r="AF175" t="str">
            <v>01.010</v>
          </cell>
          <cell r="AG175" t="str">
            <v>Lái xe cơ quan</v>
          </cell>
          <cell r="AH175">
            <v>0</v>
          </cell>
          <cell r="AI175" t="str">
            <v>Tổ trưởng</v>
          </cell>
          <cell r="AJ175">
            <v>0</v>
          </cell>
          <cell r="AK175">
            <v>4.5</v>
          </cell>
          <cell r="AL175">
            <v>0</v>
          </cell>
          <cell r="AM175">
            <v>4.03</v>
          </cell>
          <cell r="AN175">
            <v>12</v>
          </cell>
          <cell r="AO175">
            <v>7</v>
          </cell>
          <cell r="AP175">
            <v>0.28210000000000002</v>
          </cell>
          <cell r="AQ175">
            <v>0</v>
          </cell>
          <cell r="AR175">
            <v>0</v>
          </cell>
          <cell r="AS175">
            <v>4.3121</v>
          </cell>
          <cell r="AT175">
            <v>20</v>
          </cell>
          <cell r="AU175">
            <v>0.1</v>
          </cell>
          <cell r="AV175">
            <v>0</v>
          </cell>
          <cell r="AW175">
            <v>0</v>
          </cell>
          <cell r="AX175" t="str">
            <v>Đào tạo nghề</v>
          </cell>
          <cell r="AY175">
            <v>0</v>
          </cell>
          <cell r="AZ175">
            <v>0</v>
          </cell>
          <cell r="BA175">
            <v>0</v>
          </cell>
          <cell r="BB175">
            <v>0</v>
          </cell>
          <cell r="BC175">
            <v>0</v>
          </cell>
          <cell r="BD175">
            <v>0</v>
          </cell>
          <cell r="BE175">
            <v>0</v>
          </cell>
          <cell r="BF175">
            <v>0</v>
          </cell>
          <cell r="BG175">
            <v>0</v>
          </cell>
          <cell r="BH175">
            <v>0</v>
          </cell>
          <cell r="BI175">
            <v>0</v>
          </cell>
          <cell r="BJ175">
            <v>0</v>
          </cell>
          <cell r="BK175" t="str">
            <v>Đối tượng 4</v>
          </cell>
          <cell r="BL175">
            <v>0</v>
          </cell>
          <cell r="BM175">
            <v>0</v>
          </cell>
          <cell r="BN175">
            <v>0</v>
          </cell>
          <cell r="BO175">
            <v>0</v>
          </cell>
          <cell r="BP175">
            <v>0</v>
          </cell>
          <cell r="BQ175">
            <v>0</v>
          </cell>
          <cell r="BR175">
            <v>8.5</v>
          </cell>
          <cell r="BS175" t="str">
            <v>ĐHV đã phát</v>
          </cell>
          <cell r="BT175">
            <v>0</v>
          </cell>
          <cell r="BU175">
            <v>0</v>
          </cell>
          <cell r="BV175">
            <v>4.5</v>
          </cell>
          <cell r="BW175">
            <v>4.5</v>
          </cell>
          <cell r="BX175">
            <v>4.5</v>
          </cell>
          <cell r="BY175">
            <v>4.5</v>
          </cell>
          <cell r="BZ175">
            <v>4.5</v>
          </cell>
          <cell r="CA175">
            <v>4.5</v>
          </cell>
          <cell r="CB175">
            <v>4.5</v>
          </cell>
          <cell r="CC175">
            <v>4.5</v>
          </cell>
          <cell r="CD175">
            <v>4.5</v>
          </cell>
          <cell r="CE175">
            <v>4.5</v>
          </cell>
          <cell r="CF175">
            <v>4.5</v>
          </cell>
          <cell r="CG175">
            <v>4.5</v>
          </cell>
          <cell r="CH175">
            <v>4.5</v>
          </cell>
          <cell r="CI175">
            <v>4.5</v>
          </cell>
          <cell r="CJ175">
            <v>4.5</v>
          </cell>
          <cell r="CK175">
            <v>4.5</v>
          </cell>
          <cell r="CL175">
            <v>0</v>
          </cell>
        </row>
        <row r="176">
          <cell r="F176">
            <v>2359</v>
          </cell>
          <cell r="G176" t="str">
            <v>51010000646225</v>
          </cell>
          <cell r="H176" t="str">
            <v>Phòng Hành chính Tổng hợp</v>
          </cell>
          <cell r="I176">
            <v>0</v>
          </cell>
          <cell r="J176" t="str">
            <v>Nam</v>
          </cell>
          <cell r="K176">
            <v>1988</v>
          </cell>
          <cell r="L176">
            <v>32187</v>
          </cell>
          <cell r="M176">
            <v>34</v>
          </cell>
          <cell r="N176" t="str">
            <v>Kinh</v>
          </cell>
          <cell r="O176">
            <v>0</v>
          </cell>
          <cell r="P176" t="str">
            <v>186346125</v>
          </cell>
          <cell r="Q176" t="str">
            <v>04/05/2007</v>
          </cell>
          <cell r="R176" t="str">
            <v>Tỉnh Nghệ An</v>
          </cell>
          <cell r="S176">
            <v>0</v>
          </cell>
          <cell r="T176" t="str">
            <v>Hưng Hòa, Vinh, Nghệ An</v>
          </cell>
          <cell r="U176">
            <v>0</v>
          </cell>
          <cell r="V176">
            <v>0</v>
          </cell>
          <cell r="W176" t="str">
            <v>0975153513</v>
          </cell>
          <cell r="X176" t="str">
            <v>hoanghanam@vinhuni.edu.vn</v>
          </cell>
          <cell r="Y176">
            <v>42095</v>
          </cell>
          <cell r="Z176">
            <v>43283</v>
          </cell>
          <cell r="AA176" t="str">
            <v>Trường Đại học Vinh</v>
          </cell>
          <cell r="AB176">
            <v>0</v>
          </cell>
          <cell r="AC176" t="str">
            <v>BC</v>
          </cell>
          <cell r="AD176">
            <v>0</v>
          </cell>
          <cell r="AE176">
            <v>0</v>
          </cell>
          <cell r="AF176" t="str">
            <v>01.003</v>
          </cell>
          <cell r="AG176" t="str">
            <v>Chuyên viên</v>
          </cell>
          <cell r="AH176">
            <v>0</v>
          </cell>
          <cell r="AI176" t="str">
            <v>Trưởng bộ phận truyền thông</v>
          </cell>
          <cell r="AJ176" t="str">
            <v>CB quản trị Web</v>
          </cell>
          <cell r="AK176">
            <v>4.5</v>
          </cell>
          <cell r="AL176">
            <v>0</v>
          </cell>
          <cell r="AM176">
            <v>2.67</v>
          </cell>
          <cell r="AN176">
            <v>2</v>
          </cell>
          <cell r="AO176">
            <v>0</v>
          </cell>
          <cell r="AP176">
            <v>0</v>
          </cell>
          <cell r="AQ176">
            <v>0</v>
          </cell>
          <cell r="AR176">
            <v>0</v>
          </cell>
          <cell r="AS176">
            <v>2.67</v>
          </cell>
          <cell r="AT176">
            <v>20</v>
          </cell>
          <cell r="AU176">
            <v>0.1</v>
          </cell>
          <cell r="AV176">
            <v>0</v>
          </cell>
          <cell r="AW176">
            <v>0</v>
          </cell>
          <cell r="AX176" t="str">
            <v>Thạc sĩ</v>
          </cell>
          <cell r="AY176">
            <v>0</v>
          </cell>
          <cell r="AZ176">
            <v>0</v>
          </cell>
          <cell r="BA176" t="str">
            <v>Khoa học môI trường</v>
          </cell>
          <cell r="BB176" t="str">
            <v>Khoa học môi trường</v>
          </cell>
          <cell r="BC176" t="str">
            <v xml:space="preserve"> </v>
          </cell>
          <cell r="BD176">
            <v>0</v>
          </cell>
          <cell r="BE176">
            <v>0</v>
          </cell>
          <cell r="BF176">
            <v>0</v>
          </cell>
          <cell r="BG176">
            <v>0</v>
          </cell>
          <cell r="BH176">
            <v>0</v>
          </cell>
          <cell r="BI176">
            <v>0</v>
          </cell>
          <cell r="BJ176" t="str">
            <v>CV 2019</v>
          </cell>
          <cell r="BK176" t="str">
            <v>Đã học năm 2012</v>
          </cell>
          <cell r="BL176">
            <v>0</v>
          </cell>
          <cell r="BM176">
            <v>38047</v>
          </cell>
          <cell r="BN176">
            <v>38412</v>
          </cell>
          <cell r="BO176">
            <v>0</v>
          </cell>
          <cell r="BP176">
            <v>0</v>
          </cell>
          <cell r="BQ176">
            <v>0</v>
          </cell>
          <cell r="BR176">
            <v>25.5</v>
          </cell>
          <cell r="BS176" t="str">
            <v>BĐ đã phát</v>
          </cell>
          <cell r="BT176">
            <v>0</v>
          </cell>
          <cell r="BU176">
            <v>0</v>
          </cell>
          <cell r="BV176">
            <v>4.5</v>
          </cell>
          <cell r="BW176">
            <v>4.5</v>
          </cell>
          <cell r="BX176">
            <v>4.5</v>
          </cell>
          <cell r="BY176">
            <v>4.5</v>
          </cell>
          <cell r="BZ176">
            <v>4.5</v>
          </cell>
          <cell r="CA176">
            <v>4.5</v>
          </cell>
          <cell r="CB176">
            <v>4.5</v>
          </cell>
          <cell r="CC176">
            <v>4.5</v>
          </cell>
          <cell r="CD176">
            <v>4.5</v>
          </cell>
          <cell r="CE176">
            <v>4.5</v>
          </cell>
          <cell r="CF176">
            <v>4.5</v>
          </cell>
          <cell r="CG176">
            <v>4.5</v>
          </cell>
          <cell r="CH176">
            <v>4.5</v>
          </cell>
          <cell r="CI176">
            <v>4.5</v>
          </cell>
          <cell r="CJ176">
            <v>4.5</v>
          </cell>
          <cell r="CK176">
            <v>4.5</v>
          </cell>
          <cell r="CL176">
            <v>0</v>
          </cell>
        </row>
        <row r="177">
          <cell r="F177">
            <v>2459</v>
          </cell>
          <cell r="G177" t="str">
            <v>51010000655911</v>
          </cell>
          <cell r="H177" t="str">
            <v>Phòng Hành chính Tổng hợp</v>
          </cell>
          <cell r="I177">
            <v>0</v>
          </cell>
          <cell r="J177" t="str">
            <v>Nữ</v>
          </cell>
          <cell r="K177">
            <v>1979</v>
          </cell>
          <cell r="L177">
            <v>29089</v>
          </cell>
          <cell r="M177">
            <v>43</v>
          </cell>
          <cell r="N177" t="str">
            <v>Kinh</v>
          </cell>
          <cell r="O177">
            <v>0</v>
          </cell>
          <cell r="P177" t="str">
            <v>182259185</v>
          </cell>
          <cell r="Q177" t="str">
            <v>03/07/2013</v>
          </cell>
          <cell r="R177" t="str">
            <v>Tỉnh Nghệ An</v>
          </cell>
          <cell r="S177" t="str">
            <v>Phường Đội Cung, Thành phố Vinh, Tỉnh Nghệ An</v>
          </cell>
          <cell r="T177">
            <v>0</v>
          </cell>
          <cell r="U177" t="str">
            <v>2002, nhà C Tecco, Phường Quang Trung, Thành phố Vinh, Tỉnh Nghệ An</v>
          </cell>
          <cell r="V177" t="str">
            <v>2002, nhà C Tecco, Phường Quang Trung, Thành phố Vinh, Tỉnh Nghệ An</v>
          </cell>
          <cell r="W177" t="str">
            <v>0967336789</v>
          </cell>
          <cell r="X177" t="str">
            <v>hoanghuongna@vinhuni.edu.vn</v>
          </cell>
          <cell r="Y177">
            <v>42377</v>
          </cell>
          <cell r="Z177">
            <v>0</v>
          </cell>
          <cell r="AA177">
            <v>0</v>
          </cell>
          <cell r="AB177">
            <v>0</v>
          </cell>
          <cell r="AC177" t="str">
            <v>BC</v>
          </cell>
          <cell r="AD177">
            <v>0</v>
          </cell>
          <cell r="AE177">
            <v>0</v>
          </cell>
          <cell r="AF177" t="str">
            <v>01.003</v>
          </cell>
          <cell r="AG177" t="str">
            <v>Chuyên viên</v>
          </cell>
          <cell r="AH177">
            <v>0</v>
          </cell>
          <cell r="AI177">
            <v>0</v>
          </cell>
          <cell r="AJ177">
            <v>0</v>
          </cell>
          <cell r="AK177">
            <v>4</v>
          </cell>
          <cell r="AL177">
            <v>0</v>
          </cell>
          <cell r="AM177">
            <v>4.32</v>
          </cell>
          <cell r="AN177">
            <v>7</v>
          </cell>
          <cell r="AO177">
            <v>0</v>
          </cell>
          <cell r="AP177">
            <v>0</v>
          </cell>
          <cell r="AQ177">
            <v>0</v>
          </cell>
          <cell r="AR177">
            <v>0</v>
          </cell>
          <cell r="AS177">
            <v>4.32</v>
          </cell>
          <cell r="AT177">
            <v>20</v>
          </cell>
          <cell r="AU177">
            <v>0</v>
          </cell>
          <cell r="AV177">
            <v>0</v>
          </cell>
          <cell r="AW177">
            <v>0</v>
          </cell>
          <cell r="AX177" t="str">
            <v>Thạc sĩ</v>
          </cell>
          <cell r="AY177">
            <v>0</v>
          </cell>
          <cell r="AZ177">
            <v>0</v>
          </cell>
          <cell r="BA177" t="str">
            <v>Toán-Lý</v>
          </cell>
          <cell r="BB177" t="str">
            <v>Quản lý giáo dục</v>
          </cell>
          <cell r="BC177">
            <v>0</v>
          </cell>
          <cell r="BD177">
            <v>0</v>
          </cell>
          <cell r="BE177">
            <v>0</v>
          </cell>
          <cell r="BF177">
            <v>0</v>
          </cell>
          <cell r="BG177">
            <v>0</v>
          </cell>
          <cell r="BH177">
            <v>0</v>
          </cell>
          <cell r="BI177">
            <v>0</v>
          </cell>
          <cell r="BJ177" t="str">
            <v>CV 2019</v>
          </cell>
          <cell r="BK177">
            <v>0</v>
          </cell>
          <cell r="BL177">
            <v>0</v>
          </cell>
          <cell r="BM177">
            <v>0</v>
          </cell>
          <cell r="BN177">
            <v>0</v>
          </cell>
          <cell r="BO177">
            <v>0</v>
          </cell>
          <cell r="BP177">
            <v>0</v>
          </cell>
          <cell r="BQ177">
            <v>0</v>
          </cell>
          <cell r="BR177">
            <v>12</v>
          </cell>
          <cell r="BS177" t="str">
            <v>CB mượn</v>
          </cell>
          <cell r="BT177">
            <v>0</v>
          </cell>
          <cell r="BU177">
            <v>0</v>
          </cell>
          <cell r="BV177">
            <v>4</v>
          </cell>
          <cell r="BW177">
            <v>4</v>
          </cell>
          <cell r="BX177">
            <v>4</v>
          </cell>
          <cell r="BY177">
            <v>4</v>
          </cell>
          <cell r="BZ177">
            <v>4</v>
          </cell>
          <cell r="CA177">
            <v>4</v>
          </cell>
          <cell r="CB177">
            <v>4</v>
          </cell>
          <cell r="CC177">
            <v>4</v>
          </cell>
          <cell r="CD177">
            <v>4</v>
          </cell>
          <cell r="CE177">
            <v>4</v>
          </cell>
          <cell r="CF177">
            <v>4</v>
          </cell>
          <cell r="CG177">
            <v>4</v>
          </cell>
          <cell r="CH177">
            <v>4</v>
          </cell>
          <cell r="CI177">
            <v>4</v>
          </cell>
          <cell r="CJ177">
            <v>4</v>
          </cell>
          <cell r="CK177">
            <v>4</v>
          </cell>
          <cell r="CL177">
            <v>0</v>
          </cell>
        </row>
        <row r="178">
          <cell r="F178">
            <v>1886</v>
          </cell>
          <cell r="G178" t="str">
            <v>51010000196827</v>
          </cell>
          <cell r="H178" t="str">
            <v>Phòng Hành chính Tổng hợp</v>
          </cell>
          <cell r="I178">
            <v>0</v>
          </cell>
          <cell r="J178" t="str">
            <v>Nam</v>
          </cell>
          <cell r="K178">
            <v>1978</v>
          </cell>
          <cell r="L178">
            <v>28621</v>
          </cell>
          <cell r="M178">
            <v>44</v>
          </cell>
          <cell r="N178" t="str">
            <v>Kinh</v>
          </cell>
          <cell r="O178">
            <v>0</v>
          </cell>
          <cell r="P178" t="str">
            <v>182372134</v>
          </cell>
          <cell r="Q178" t="str">
            <v>21/04/1998</v>
          </cell>
          <cell r="R178" t="str">
            <v>Tỉnh Nghệ An</v>
          </cell>
          <cell r="S178" t="str">
            <v>Hưng Thủy, Tp Vinh, Nghệ An</v>
          </cell>
          <cell r="T178" t="str">
            <v>Cẩm Hòa, Cẩm Xuyên, Hà Tĩnh</v>
          </cell>
          <cell r="U178" t="str">
            <v>Xóm Mỹ Hạ, Phường Hưng Lộc, Thành phố Vinh, Tỉnh Nghệ An</v>
          </cell>
          <cell r="V178" t="str">
            <v>Xóm Mỹ Hạ, Phường Hưng Lộc, Thành phố Vinh, Tỉnh Nghệ An</v>
          </cell>
          <cell r="W178">
            <v>0</v>
          </cell>
          <cell r="X178">
            <v>0</v>
          </cell>
          <cell r="Y178">
            <v>38047</v>
          </cell>
          <cell r="Z178">
            <v>0</v>
          </cell>
          <cell r="AA178">
            <v>0</v>
          </cell>
          <cell r="AB178">
            <v>0</v>
          </cell>
          <cell r="AC178" t="str">
            <v>HĐDH</v>
          </cell>
          <cell r="AD178">
            <v>0</v>
          </cell>
          <cell r="AE178">
            <v>0</v>
          </cell>
          <cell r="AF178" t="str">
            <v>01.007</v>
          </cell>
          <cell r="AG178" t="str">
            <v>Nhân viên kỹ thuật</v>
          </cell>
          <cell r="AH178">
            <v>0</v>
          </cell>
          <cell r="AI178">
            <v>0</v>
          </cell>
          <cell r="AJ178">
            <v>0</v>
          </cell>
          <cell r="AK178">
            <v>3.5</v>
          </cell>
          <cell r="AL178">
            <v>0</v>
          </cell>
          <cell r="AM178">
            <v>3.6300000000000003</v>
          </cell>
          <cell r="AN178">
            <v>12</v>
          </cell>
          <cell r="AO178">
            <v>0</v>
          </cell>
          <cell r="AP178">
            <v>0</v>
          </cell>
          <cell r="AQ178">
            <v>0</v>
          </cell>
          <cell r="AR178">
            <v>0</v>
          </cell>
          <cell r="AS178">
            <v>3.6300000000000003</v>
          </cell>
          <cell r="AT178">
            <v>20</v>
          </cell>
          <cell r="AU178">
            <v>0</v>
          </cell>
          <cell r="AV178">
            <v>0</v>
          </cell>
          <cell r="AW178">
            <v>0</v>
          </cell>
          <cell r="AX178" t="str">
            <v>Đại học</v>
          </cell>
          <cell r="AY178">
            <v>0</v>
          </cell>
          <cell r="AZ178">
            <v>0</v>
          </cell>
          <cell r="BA178" t="str">
            <v>Thông tin thư viện</v>
          </cell>
          <cell r="BB178">
            <v>0</v>
          </cell>
          <cell r="BC178" t="str">
            <v xml:space="preserve"> </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15.666666666666666</v>
          </cell>
          <cell r="BS178" t="str">
            <v>BĐ đã phát</v>
          </cell>
          <cell r="BT178">
            <v>0</v>
          </cell>
          <cell r="BU178">
            <v>0</v>
          </cell>
          <cell r="BV178">
            <v>3.5</v>
          </cell>
          <cell r="BW178">
            <v>3.5</v>
          </cell>
          <cell r="BX178">
            <v>3.5</v>
          </cell>
          <cell r="BY178">
            <v>3.5</v>
          </cell>
          <cell r="BZ178">
            <v>3.5</v>
          </cell>
          <cell r="CA178">
            <v>3.5</v>
          </cell>
          <cell r="CB178">
            <v>3.5</v>
          </cell>
          <cell r="CC178">
            <v>3.5</v>
          </cell>
          <cell r="CD178">
            <v>3.5</v>
          </cell>
          <cell r="CE178">
            <v>3.5</v>
          </cell>
          <cell r="CF178">
            <v>3.5</v>
          </cell>
          <cell r="CG178">
            <v>3.5</v>
          </cell>
          <cell r="CH178">
            <v>3.5</v>
          </cell>
          <cell r="CI178">
            <v>3.5</v>
          </cell>
          <cell r="CJ178">
            <v>3.5</v>
          </cell>
          <cell r="CK178">
            <v>3.5</v>
          </cell>
          <cell r="CL178">
            <v>0</v>
          </cell>
        </row>
        <row r="179">
          <cell r="F179">
            <v>1647</v>
          </cell>
          <cell r="G179" t="str">
            <v>51010000024663</v>
          </cell>
          <cell r="H179" t="str">
            <v>Phòng Hành chính Tổng hợp</v>
          </cell>
          <cell r="I179">
            <v>0</v>
          </cell>
          <cell r="J179" t="str">
            <v>Nam</v>
          </cell>
          <cell r="K179">
            <v>1980</v>
          </cell>
          <cell r="L179">
            <v>29351</v>
          </cell>
          <cell r="M179">
            <v>42</v>
          </cell>
          <cell r="N179" t="str">
            <v>Kinh</v>
          </cell>
          <cell r="O179">
            <v>0</v>
          </cell>
          <cell r="P179" t="str">
            <v>171874450</v>
          </cell>
          <cell r="Q179" t="str">
            <v>31/10.2005</v>
          </cell>
          <cell r="R179" t="str">
            <v>Tỉnh Nghệ An</v>
          </cell>
          <cell r="S179" t="str">
            <v>Quảng Xương, Thanh Hoá</v>
          </cell>
          <cell r="T179" t="str">
            <v>Thọ Xuân, Thanh Hoá</v>
          </cell>
          <cell r="U179" t="str">
            <v>K6,  Bến Thuỷ, Thành phố Vinh, Tỉnh Nghệ An</v>
          </cell>
          <cell r="V179" t="str">
            <v>K6,  Bến Thuỷ, Thành phố Vinh, Tỉnh Nghệ An</v>
          </cell>
          <cell r="W179" t="str">
            <v>0904777199</v>
          </cell>
          <cell r="X179" t="str">
            <v>gianglm@vinhuni.edu.vn</v>
          </cell>
          <cell r="Y179">
            <v>39142</v>
          </cell>
          <cell r="Z179">
            <v>39995</v>
          </cell>
          <cell r="AA179" t="str">
            <v>Trường Đại học Vinh</v>
          </cell>
          <cell r="AB179">
            <v>0</v>
          </cell>
          <cell r="AC179" t="str">
            <v>BC</v>
          </cell>
          <cell r="AD179">
            <v>0</v>
          </cell>
          <cell r="AE179">
            <v>0</v>
          </cell>
          <cell r="AF179" t="str">
            <v>01.003</v>
          </cell>
          <cell r="AG179" t="str">
            <v>Chuyên viên</v>
          </cell>
          <cell r="AH179" t="str">
            <v>Phó Trưởng phòng</v>
          </cell>
          <cell r="AI179" t="str">
            <v>Tổ trưởng Bộ phận một cửa</v>
          </cell>
          <cell r="AJ179" t="str">
            <v>Phó Bí thư CB</v>
          </cell>
          <cell r="AK179">
            <v>6</v>
          </cell>
          <cell r="AL179">
            <v>0.4</v>
          </cell>
          <cell r="AM179">
            <v>3.66</v>
          </cell>
          <cell r="AN179">
            <v>5</v>
          </cell>
          <cell r="AO179">
            <v>0</v>
          </cell>
          <cell r="AP179">
            <v>0</v>
          </cell>
          <cell r="AQ179">
            <v>0</v>
          </cell>
          <cell r="AR179">
            <v>0</v>
          </cell>
          <cell r="AS179">
            <v>4.0600000000000005</v>
          </cell>
          <cell r="AT179">
            <v>20</v>
          </cell>
          <cell r="AU179">
            <v>0</v>
          </cell>
          <cell r="AV179">
            <v>0</v>
          </cell>
          <cell r="AW179">
            <v>0</v>
          </cell>
          <cell r="AX179" t="str">
            <v>Tiến sĩ</v>
          </cell>
          <cell r="AY179">
            <v>0</v>
          </cell>
          <cell r="AZ179">
            <v>0</v>
          </cell>
          <cell r="BA179" t="str">
            <v>Lịch sử</v>
          </cell>
          <cell r="BB179" t="str">
            <v>Lịch sử</v>
          </cell>
          <cell r="BC179" t="str">
            <v xml:space="preserve"> </v>
          </cell>
          <cell r="BD179">
            <v>44075</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17.666666666666668</v>
          </cell>
          <cell r="BS179" t="str">
            <v>BĐ đã phát</v>
          </cell>
          <cell r="BT179">
            <v>0</v>
          </cell>
          <cell r="BU179">
            <v>0</v>
          </cell>
          <cell r="BV179">
            <v>6</v>
          </cell>
          <cell r="BW179">
            <v>6</v>
          </cell>
          <cell r="BX179">
            <v>6</v>
          </cell>
          <cell r="BY179">
            <v>6</v>
          </cell>
          <cell r="BZ179">
            <v>6</v>
          </cell>
          <cell r="CA179">
            <v>6</v>
          </cell>
          <cell r="CB179">
            <v>6</v>
          </cell>
          <cell r="CC179">
            <v>6</v>
          </cell>
          <cell r="CD179">
            <v>6</v>
          </cell>
          <cell r="CE179">
            <v>6</v>
          </cell>
          <cell r="CF179">
            <v>6</v>
          </cell>
          <cell r="CG179">
            <v>6</v>
          </cell>
          <cell r="CH179">
            <v>6</v>
          </cell>
          <cell r="CI179">
            <v>6</v>
          </cell>
          <cell r="CJ179">
            <v>6</v>
          </cell>
          <cell r="CK179">
            <v>6</v>
          </cell>
          <cell r="CL179">
            <v>0</v>
          </cell>
        </row>
        <row r="180">
          <cell r="F180">
            <v>2461</v>
          </cell>
          <cell r="G180" t="str">
            <v>51010000804360</v>
          </cell>
          <cell r="H180" t="str">
            <v>Phòng Hành chính Tổng hợp</v>
          </cell>
          <cell r="I180">
            <v>0</v>
          </cell>
          <cell r="J180" t="str">
            <v>Nữ</v>
          </cell>
          <cell r="K180">
            <v>1985</v>
          </cell>
          <cell r="L180">
            <v>31250</v>
          </cell>
          <cell r="M180">
            <v>37</v>
          </cell>
          <cell r="N180" t="str">
            <v>Kinh</v>
          </cell>
          <cell r="O180">
            <v>0</v>
          </cell>
          <cell r="P180" t="str">
            <v>186407494</v>
          </cell>
          <cell r="Q180" t="str">
            <v>02/04/2004</v>
          </cell>
          <cell r="R180" t="str">
            <v>Tỉnh Nghệ An</v>
          </cell>
          <cell r="S180" t="str">
            <v>Phường Lê Lợi, Thành phố Vinh, Tỉnh Nghệ An</v>
          </cell>
          <cell r="T180">
            <v>0</v>
          </cell>
          <cell r="U180" t="str">
            <v>Khối 3, Phường Lê Lợi, Thành phố Vinh, Tỉnh Nghệ An</v>
          </cell>
          <cell r="V180" t="str">
            <v>Khối 3, Phường Lê Lợi, Thành phố Vinh, Tỉnh Nghệ An</v>
          </cell>
          <cell r="W180">
            <v>0</v>
          </cell>
          <cell r="X180">
            <v>0</v>
          </cell>
          <cell r="Y180">
            <v>0</v>
          </cell>
          <cell r="Z180">
            <v>43824</v>
          </cell>
          <cell r="AA180" t="str">
            <v>Trường Đại học Vinh</v>
          </cell>
          <cell r="AB180">
            <v>0</v>
          </cell>
          <cell r="AC180" t="str">
            <v>BC</v>
          </cell>
          <cell r="AD180">
            <v>0</v>
          </cell>
          <cell r="AE180">
            <v>0</v>
          </cell>
          <cell r="AF180" t="str">
            <v>01.003</v>
          </cell>
          <cell r="AG180" t="str">
            <v>Chuyên viên</v>
          </cell>
          <cell r="AH180">
            <v>0</v>
          </cell>
          <cell r="AI180">
            <v>0</v>
          </cell>
          <cell r="AJ180">
            <v>0</v>
          </cell>
          <cell r="AK180">
            <v>4</v>
          </cell>
          <cell r="AL180">
            <v>0</v>
          </cell>
          <cell r="AM180">
            <v>2.67</v>
          </cell>
          <cell r="AN180">
            <v>2</v>
          </cell>
          <cell r="AO180">
            <v>0</v>
          </cell>
          <cell r="AP180">
            <v>0</v>
          </cell>
          <cell r="AQ180">
            <v>0</v>
          </cell>
          <cell r="AR180">
            <v>0</v>
          </cell>
          <cell r="AS180">
            <v>2.67</v>
          </cell>
          <cell r="AT180">
            <v>20</v>
          </cell>
          <cell r="AU180">
            <v>0</v>
          </cell>
          <cell r="AV180">
            <v>0</v>
          </cell>
          <cell r="AW180">
            <v>0</v>
          </cell>
          <cell r="AX180" t="str">
            <v>Đại học</v>
          </cell>
          <cell r="AY180">
            <v>0</v>
          </cell>
          <cell r="AZ180">
            <v>0</v>
          </cell>
          <cell r="BA180" t="str">
            <v>Kế toán</v>
          </cell>
          <cell r="BB180">
            <v>0</v>
          </cell>
          <cell r="BC180">
            <v>0</v>
          </cell>
          <cell r="BD180">
            <v>0</v>
          </cell>
          <cell r="BE180">
            <v>0</v>
          </cell>
          <cell r="BF180">
            <v>0</v>
          </cell>
          <cell r="BG180">
            <v>0</v>
          </cell>
          <cell r="BH180">
            <v>0</v>
          </cell>
          <cell r="BI180">
            <v>0</v>
          </cell>
          <cell r="BJ180" t="str">
            <v>CV 2019</v>
          </cell>
          <cell r="BK180" t="str">
            <v>Đợt 2 năm 2017</v>
          </cell>
          <cell r="BL180">
            <v>0</v>
          </cell>
          <cell r="BM180">
            <v>0</v>
          </cell>
          <cell r="BN180">
            <v>0</v>
          </cell>
          <cell r="BO180">
            <v>0</v>
          </cell>
          <cell r="BP180">
            <v>0</v>
          </cell>
          <cell r="BQ180">
            <v>0</v>
          </cell>
          <cell r="BR180">
            <v>17.916666666666668</v>
          </cell>
          <cell r="BS180" t="str">
            <v>ĐHV đã phát</v>
          </cell>
          <cell r="BT180">
            <v>0</v>
          </cell>
          <cell r="BU180">
            <v>0</v>
          </cell>
          <cell r="BV180">
            <v>4</v>
          </cell>
          <cell r="BW180">
            <v>4</v>
          </cell>
          <cell r="BX180">
            <v>4</v>
          </cell>
          <cell r="BY180">
            <v>4</v>
          </cell>
          <cell r="BZ180">
            <v>4</v>
          </cell>
          <cell r="CA180">
            <v>4</v>
          </cell>
          <cell r="CB180">
            <v>4</v>
          </cell>
          <cell r="CC180">
            <v>4</v>
          </cell>
          <cell r="CD180">
            <v>4</v>
          </cell>
          <cell r="CE180">
            <v>4</v>
          </cell>
          <cell r="CF180">
            <v>4</v>
          </cell>
          <cell r="CG180">
            <v>4</v>
          </cell>
          <cell r="CH180">
            <v>4</v>
          </cell>
          <cell r="CI180">
            <v>4</v>
          </cell>
          <cell r="CJ180">
            <v>4</v>
          </cell>
          <cell r="CK180">
            <v>4</v>
          </cell>
          <cell r="CL180">
            <v>0</v>
          </cell>
        </row>
        <row r="181">
          <cell r="F181">
            <v>1933</v>
          </cell>
          <cell r="G181" t="str">
            <v>51010000189951</v>
          </cell>
          <cell r="H181" t="str">
            <v>Phòng Hành chính Tổng hợp</v>
          </cell>
          <cell r="I181">
            <v>0</v>
          </cell>
          <cell r="J181" t="str">
            <v>Nam</v>
          </cell>
          <cell r="K181">
            <v>1979</v>
          </cell>
          <cell r="L181">
            <v>29000</v>
          </cell>
          <cell r="M181">
            <v>43</v>
          </cell>
          <cell r="N181" t="str">
            <v>Kinh</v>
          </cell>
          <cell r="O181">
            <v>0</v>
          </cell>
          <cell r="P181" t="str">
            <v>187406150</v>
          </cell>
          <cell r="Q181" t="str">
            <v>03/05/2012</v>
          </cell>
          <cell r="R181" t="str">
            <v>Tỉnh Nghệ An</v>
          </cell>
          <cell r="S181" t="str">
            <v>Xã Tượng Sơn, Huyện Nông Cống, Tỉnh Thanh Hoá</v>
          </cell>
          <cell r="T181" t="str">
            <v>Tượng Sơn, Nông Cống, Thanh Hóa</v>
          </cell>
          <cell r="U181" t="str">
            <v>Số 36, đường lê Doãn Nhã, Khối 12, Phường Trung Đô, Thành phố Vinh, Tỉnh Nghệ An</v>
          </cell>
          <cell r="V181" t="str">
            <v>Số 36, đường lê Doãn Nhã, Khối 12, Phường Trung Đô, Thành phố Vinh, Tỉnh Nghệ An</v>
          </cell>
          <cell r="W181">
            <v>987911911</v>
          </cell>
          <cell r="X181">
            <v>0</v>
          </cell>
          <cell r="Y181">
            <v>39792</v>
          </cell>
          <cell r="Z181">
            <v>39792</v>
          </cell>
          <cell r="AA181">
            <v>0</v>
          </cell>
          <cell r="AB181">
            <v>0</v>
          </cell>
          <cell r="AC181" t="str">
            <v>BC</v>
          </cell>
          <cell r="AD181">
            <v>0</v>
          </cell>
          <cell r="AE181">
            <v>0</v>
          </cell>
          <cell r="AF181" t="str">
            <v>01.003</v>
          </cell>
          <cell r="AG181" t="str">
            <v>Chuyên viên</v>
          </cell>
          <cell r="AH181" t="str">
            <v>Phó Trưởng phòng</v>
          </cell>
          <cell r="AI181">
            <v>0</v>
          </cell>
          <cell r="AJ181">
            <v>0</v>
          </cell>
          <cell r="AK181">
            <v>6</v>
          </cell>
          <cell r="AL181">
            <v>0.4</v>
          </cell>
          <cell r="AM181">
            <v>3</v>
          </cell>
          <cell r="AN181">
            <v>3</v>
          </cell>
          <cell r="AO181">
            <v>0</v>
          </cell>
          <cell r="AP181">
            <v>0</v>
          </cell>
          <cell r="AQ181">
            <v>0</v>
          </cell>
          <cell r="AR181">
            <v>0</v>
          </cell>
          <cell r="AS181">
            <v>3.4</v>
          </cell>
          <cell r="AT181">
            <v>20</v>
          </cell>
          <cell r="AU181">
            <v>0</v>
          </cell>
          <cell r="AV181">
            <v>0</v>
          </cell>
          <cell r="AW181">
            <v>0</v>
          </cell>
          <cell r="AX181" t="str">
            <v>Thạc sĩ</v>
          </cell>
          <cell r="AY181">
            <v>0</v>
          </cell>
          <cell r="AZ181">
            <v>0</v>
          </cell>
          <cell r="BA181" t="str">
            <v>Tin học</v>
          </cell>
          <cell r="BB181" t="str">
            <v>CNTT</v>
          </cell>
          <cell r="BC181" t="str">
            <v>Quản lý giáo dục</v>
          </cell>
          <cell r="BD181">
            <v>0</v>
          </cell>
          <cell r="BE181">
            <v>0</v>
          </cell>
          <cell r="BF181">
            <v>0</v>
          </cell>
          <cell r="BG181">
            <v>0</v>
          </cell>
          <cell r="BH181">
            <v>0</v>
          </cell>
          <cell r="BI181">
            <v>0</v>
          </cell>
          <cell r="BJ181">
            <v>0</v>
          </cell>
          <cell r="BK181" t="str">
            <v>x</v>
          </cell>
          <cell r="BL181">
            <v>0</v>
          </cell>
          <cell r="BM181">
            <v>0</v>
          </cell>
          <cell r="BN181">
            <v>0</v>
          </cell>
          <cell r="BO181">
            <v>0</v>
          </cell>
          <cell r="BP181">
            <v>0</v>
          </cell>
          <cell r="BQ181">
            <v>0</v>
          </cell>
          <cell r="BR181">
            <v>16.75</v>
          </cell>
          <cell r="BS181" t="str">
            <v>BĐ đã phát</v>
          </cell>
          <cell r="BT181">
            <v>0</v>
          </cell>
          <cell r="BU181">
            <v>0</v>
          </cell>
          <cell r="BV181">
            <v>6</v>
          </cell>
          <cell r="BW181">
            <v>6</v>
          </cell>
          <cell r="BX181">
            <v>6</v>
          </cell>
          <cell r="BY181">
            <v>6</v>
          </cell>
          <cell r="BZ181">
            <v>6</v>
          </cell>
          <cell r="CA181">
            <v>6</v>
          </cell>
          <cell r="CB181">
            <v>6</v>
          </cell>
          <cell r="CC181">
            <v>6</v>
          </cell>
          <cell r="CD181">
            <v>6</v>
          </cell>
          <cell r="CE181">
            <v>6</v>
          </cell>
          <cell r="CF181">
            <v>6</v>
          </cell>
          <cell r="CG181">
            <v>6</v>
          </cell>
          <cell r="CH181">
            <v>6</v>
          </cell>
          <cell r="CI181">
            <v>6</v>
          </cell>
          <cell r="CJ181">
            <v>6</v>
          </cell>
          <cell r="CK181">
            <v>6</v>
          </cell>
          <cell r="CL181" t="str">
            <v>PGĐ sang PTP từ T9/21</v>
          </cell>
        </row>
        <row r="182">
          <cell r="F182">
            <v>1645</v>
          </cell>
          <cell r="G182" t="str">
            <v>51010000015834</v>
          </cell>
          <cell r="H182" t="str">
            <v>Phòng Hành chính Tổng hợp</v>
          </cell>
          <cell r="I182">
            <v>0</v>
          </cell>
          <cell r="J182" t="str">
            <v>Nam</v>
          </cell>
          <cell r="K182">
            <v>1972</v>
          </cell>
          <cell r="L182">
            <v>26601</v>
          </cell>
          <cell r="M182">
            <v>50</v>
          </cell>
          <cell r="N182" t="str">
            <v>Kinh</v>
          </cell>
          <cell r="O182">
            <v>0</v>
          </cell>
          <cell r="P182" t="str">
            <v>181701692</v>
          </cell>
          <cell r="Q182" t="str">
            <v>14/08/2008</v>
          </cell>
          <cell r="R182" t="str">
            <v>Tỉnh Nghệ An</v>
          </cell>
          <cell r="S182" t="str">
            <v>Hương Sơn, Hà Tĩnh</v>
          </cell>
          <cell r="T182" t="str">
            <v>Nam Đàn, Nghệ An</v>
          </cell>
          <cell r="U182" t="str">
            <v>K6, Bến Thủy , Thành phố Vinh, Tỉnh Nghệ An</v>
          </cell>
          <cell r="V182" t="str">
            <v>K6, Bến Thủy , Thành phố Vinh, Tỉnh Nghệ An</v>
          </cell>
          <cell r="W182">
            <v>0</v>
          </cell>
          <cell r="X182">
            <v>0</v>
          </cell>
          <cell r="Y182">
            <v>34213</v>
          </cell>
          <cell r="Z182">
            <v>34213</v>
          </cell>
          <cell r="AA182" t="str">
            <v>Trường Đại học Sư phạm Vinh</v>
          </cell>
          <cell r="AB182">
            <v>0</v>
          </cell>
          <cell r="AC182" t="str">
            <v>BC</v>
          </cell>
          <cell r="AD182">
            <v>0</v>
          </cell>
          <cell r="AE182">
            <v>0</v>
          </cell>
          <cell r="AF182" t="str">
            <v>01.003</v>
          </cell>
          <cell r="AG182" t="str">
            <v>Chuyên viên</v>
          </cell>
          <cell r="AH182" t="str">
            <v>Trưởng Phòng</v>
          </cell>
          <cell r="AI182">
            <v>0</v>
          </cell>
          <cell r="AJ182" t="str">
            <v>Ủy viên BTV Đảng ủy, Bí thư CB</v>
          </cell>
          <cell r="AK182">
            <v>7</v>
          </cell>
          <cell r="AL182">
            <v>0.5</v>
          </cell>
          <cell r="AM182">
            <v>4.9800000000000004</v>
          </cell>
          <cell r="AN182">
            <v>9</v>
          </cell>
          <cell r="AO182">
            <v>5</v>
          </cell>
          <cell r="AP182">
            <v>0.24900000000000003</v>
          </cell>
          <cell r="AQ182">
            <v>0</v>
          </cell>
          <cell r="AR182">
            <v>0</v>
          </cell>
          <cell r="AS182">
            <v>5.7290000000000001</v>
          </cell>
          <cell r="AT182">
            <v>20</v>
          </cell>
          <cell r="AU182">
            <v>0</v>
          </cell>
          <cell r="AV182">
            <v>0</v>
          </cell>
          <cell r="AW182">
            <v>0</v>
          </cell>
          <cell r="AX182" t="str">
            <v>Thạc sĩ</v>
          </cell>
          <cell r="AY182">
            <v>0</v>
          </cell>
          <cell r="AZ182">
            <v>0</v>
          </cell>
          <cell r="BA182" t="str">
            <v>Toán học</v>
          </cell>
          <cell r="BB182" t="str">
            <v>Toán học</v>
          </cell>
          <cell r="BC182" t="str">
            <v xml:space="preserve"> </v>
          </cell>
          <cell r="BD182">
            <v>0</v>
          </cell>
          <cell r="BE182">
            <v>0</v>
          </cell>
          <cell r="BF182">
            <v>0</v>
          </cell>
          <cell r="BG182">
            <v>0</v>
          </cell>
          <cell r="BH182">
            <v>0</v>
          </cell>
          <cell r="BI182">
            <v>0</v>
          </cell>
          <cell r="BJ182">
            <v>0</v>
          </cell>
          <cell r="BK182">
            <v>0</v>
          </cell>
          <cell r="BL182" t="str">
            <v>Cao cấp</v>
          </cell>
          <cell r="BM182">
            <v>0</v>
          </cell>
          <cell r="BN182">
            <v>0</v>
          </cell>
          <cell r="BO182">
            <v>0</v>
          </cell>
          <cell r="BP182">
            <v>0</v>
          </cell>
          <cell r="BQ182">
            <v>0</v>
          </cell>
          <cell r="BR182">
            <v>10.166666666666666</v>
          </cell>
          <cell r="BS182" t="str">
            <v>BĐ đã phát</v>
          </cell>
          <cell r="BT182">
            <v>0</v>
          </cell>
          <cell r="BU182">
            <v>0</v>
          </cell>
          <cell r="BV182">
            <v>7</v>
          </cell>
          <cell r="BW182">
            <v>7</v>
          </cell>
          <cell r="BX182">
            <v>7</v>
          </cell>
          <cell r="BY182">
            <v>7</v>
          </cell>
          <cell r="BZ182">
            <v>7</v>
          </cell>
          <cell r="CA182">
            <v>7</v>
          </cell>
          <cell r="CB182">
            <v>7</v>
          </cell>
          <cell r="CC182">
            <v>7</v>
          </cell>
          <cell r="CD182">
            <v>7</v>
          </cell>
          <cell r="CE182">
            <v>7</v>
          </cell>
          <cell r="CF182">
            <v>7</v>
          </cell>
          <cell r="CG182">
            <v>7</v>
          </cell>
          <cell r="CH182">
            <v>7</v>
          </cell>
          <cell r="CI182">
            <v>7</v>
          </cell>
          <cell r="CJ182">
            <v>7</v>
          </cell>
          <cell r="CK182">
            <v>7</v>
          </cell>
          <cell r="CL182">
            <v>0</v>
          </cell>
        </row>
        <row r="183">
          <cell r="F183">
            <v>2040</v>
          </cell>
          <cell r="G183" t="str">
            <v>51010000390805</v>
          </cell>
          <cell r="H183" t="str">
            <v>Phòng Hành chính Tổng hợp</v>
          </cell>
          <cell r="I183">
            <v>0</v>
          </cell>
          <cell r="J183" t="str">
            <v>Nam</v>
          </cell>
          <cell r="K183">
            <v>1975</v>
          </cell>
          <cell r="L183">
            <v>27674</v>
          </cell>
          <cell r="M183">
            <v>47</v>
          </cell>
          <cell r="N183" t="str">
            <v>Kinh</v>
          </cell>
          <cell r="O183">
            <v>0</v>
          </cell>
          <cell r="P183" t="str">
            <v>18201182</v>
          </cell>
          <cell r="Q183" t="str">
            <v>08/06/2011</v>
          </cell>
          <cell r="R183" t="str">
            <v>Tỉnh Nghệ An</v>
          </cell>
          <cell r="S183">
            <v>0</v>
          </cell>
          <cell r="T183">
            <v>0</v>
          </cell>
          <cell r="U183" t="str">
            <v>Thành phố Vinh, Tỉnh Nghệ An</v>
          </cell>
          <cell r="V183" t="str">
            <v>Thành phố Vinh, Tỉnh Nghệ An</v>
          </cell>
          <cell r="W183">
            <v>0</v>
          </cell>
          <cell r="X183">
            <v>0</v>
          </cell>
          <cell r="Y183">
            <v>41323</v>
          </cell>
          <cell r="Z183">
            <v>0</v>
          </cell>
          <cell r="AA183">
            <v>0</v>
          </cell>
          <cell r="AB183">
            <v>0</v>
          </cell>
          <cell r="AC183" t="str">
            <v>HĐ 68</v>
          </cell>
          <cell r="AD183">
            <v>0</v>
          </cell>
          <cell r="AE183">
            <v>0</v>
          </cell>
          <cell r="AF183" t="str">
            <v>01.010</v>
          </cell>
          <cell r="AG183" t="str">
            <v>Lái xe cơ quan</v>
          </cell>
          <cell r="AH183">
            <v>0</v>
          </cell>
          <cell r="AI183">
            <v>0</v>
          </cell>
          <cell r="AJ183">
            <v>0</v>
          </cell>
          <cell r="AK183">
            <v>3.5</v>
          </cell>
          <cell r="AL183">
            <v>0</v>
          </cell>
          <cell r="AM183">
            <v>2.7700000000000005</v>
          </cell>
          <cell r="AN183">
            <v>5</v>
          </cell>
          <cell r="AO183">
            <v>0</v>
          </cell>
          <cell r="AP183">
            <v>0</v>
          </cell>
          <cell r="AQ183">
            <v>0</v>
          </cell>
          <cell r="AR183">
            <v>0</v>
          </cell>
          <cell r="AS183">
            <v>2.7700000000000005</v>
          </cell>
          <cell r="AT183">
            <v>20</v>
          </cell>
          <cell r="AU183">
            <v>0</v>
          </cell>
          <cell r="AV183">
            <v>0</v>
          </cell>
          <cell r="AW183">
            <v>0</v>
          </cell>
          <cell r="AX183" t="str">
            <v>Đào tạo nghề</v>
          </cell>
          <cell r="AY183">
            <v>0</v>
          </cell>
          <cell r="AZ183">
            <v>0</v>
          </cell>
          <cell r="BA183">
            <v>0</v>
          </cell>
          <cell r="BB183">
            <v>0</v>
          </cell>
          <cell r="BC183">
            <v>0</v>
          </cell>
          <cell r="BD183">
            <v>0</v>
          </cell>
          <cell r="BE183">
            <v>0</v>
          </cell>
          <cell r="BF183">
            <v>0</v>
          </cell>
          <cell r="BG183">
            <v>0</v>
          </cell>
          <cell r="BH183">
            <v>0</v>
          </cell>
          <cell r="BI183">
            <v>0</v>
          </cell>
          <cell r="BJ183">
            <v>0</v>
          </cell>
          <cell r="BK183" t="str">
            <v>Đã học năm 2012</v>
          </cell>
          <cell r="BL183">
            <v>0</v>
          </cell>
          <cell r="BM183">
            <v>36596</v>
          </cell>
          <cell r="BN183">
            <v>36961</v>
          </cell>
          <cell r="BO183">
            <v>0</v>
          </cell>
          <cell r="BP183">
            <v>0</v>
          </cell>
          <cell r="BQ183">
            <v>0</v>
          </cell>
          <cell r="BR183">
            <v>13.083333333333334</v>
          </cell>
          <cell r="BS183" t="str">
            <v>BĐ đã phát</v>
          </cell>
          <cell r="BT183">
            <v>0</v>
          </cell>
          <cell r="BU183">
            <v>0</v>
          </cell>
          <cell r="BV183">
            <v>3.5</v>
          </cell>
          <cell r="BW183">
            <v>3.5</v>
          </cell>
          <cell r="BX183">
            <v>3.5</v>
          </cell>
          <cell r="BY183">
            <v>3.5</v>
          </cell>
          <cell r="BZ183">
            <v>3.5</v>
          </cell>
          <cell r="CA183">
            <v>3.5</v>
          </cell>
          <cell r="CB183">
            <v>3.5</v>
          </cell>
          <cell r="CC183">
            <v>3.5</v>
          </cell>
          <cell r="CD183">
            <v>3.5</v>
          </cell>
          <cell r="CE183">
            <v>3.5</v>
          </cell>
          <cell r="CF183">
            <v>3.5</v>
          </cell>
          <cell r="CG183">
            <v>3.5</v>
          </cell>
          <cell r="CH183">
            <v>3.5</v>
          </cell>
          <cell r="CI183">
            <v>3.5</v>
          </cell>
          <cell r="CJ183">
            <v>3.5</v>
          </cell>
          <cell r="CK183">
            <v>3.5</v>
          </cell>
          <cell r="CL183">
            <v>0</v>
          </cell>
        </row>
        <row r="184">
          <cell r="F184">
            <v>1864</v>
          </cell>
          <cell r="G184" t="str">
            <v>51010000225998</v>
          </cell>
          <cell r="H184" t="str">
            <v>Phòng Hành chính Tổng hợp</v>
          </cell>
          <cell r="I184">
            <v>0</v>
          </cell>
          <cell r="J184" t="str">
            <v>Nam</v>
          </cell>
          <cell r="K184">
            <v>1986</v>
          </cell>
          <cell r="L184">
            <v>31548</v>
          </cell>
          <cell r="M184">
            <v>36</v>
          </cell>
          <cell r="N184" t="str">
            <v>Kinh</v>
          </cell>
          <cell r="O184">
            <v>0</v>
          </cell>
          <cell r="P184" t="str">
            <v>183381758</v>
          </cell>
          <cell r="Q184" t="str">
            <v>08/06/2011</v>
          </cell>
          <cell r="R184" t="str">
            <v>Tỉnh Nghệ An</v>
          </cell>
          <cell r="S184" t="str">
            <v>Phường Trung Lương, Thị xã Hồng Lĩnh, Tỉnh Hà Tĩnh</v>
          </cell>
          <cell r="T184" t="str">
            <v>Trung Lương, Hồng Lĩnh, Hà Tĩnh</v>
          </cell>
          <cell r="U184" t="str">
            <v>Phòng 1206, Chung cư Tân Bình, Phường Vinh Tân, Thành phố Vinh, Tỉnh Nghệ An</v>
          </cell>
          <cell r="V184" t="str">
            <v>Phòng 1206, Chung cư Tân Bình, Phường Vinh Tân, Thành phố Vinh, Tỉnh Nghệ An</v>
          </cell>
          <cell r="W184">
            <v>0</v>
          </cell>
          <cell r="X184">
            <v>0</v>
          </cell>
          <cell r="Y184">
            <v>40400</v>
          </cell>
          <cell r="Z184">
            <v>43283</v>
          </cell>
          <cell r="AA184" t="str">
            <v>Trường Đại học Vinh</v>
          </cell>
          <cell r="AB184">
            <v>0</v>
          </cell>
          <cell r="AC184" t="str">
            <v>BC</v>
          </cell>
          <cell r="AD184">
            <v>0</v>
          </cell>
          <cell r="AE184">
            <v>0</v>
          </cell>
          <cell r="AF184" t="str">
            <v>01.003</v>
          </cell>
          <cell r="AG184" t="str">
            <v>Chuyên viên</v>
          </cell>
          <cell r="AH184">
            <v>0</v>
          </cell>
          <cell r="AI184">
            <v>0</v>
          </cell>
          <cell r="AJ184">
            <v>0</v>
          </cell>
          <cell r="AK184">
            <v>4</v>
          </cell>
          <cell r="AL184">
            <v>0</v>
          </cell>
          <cell r="AM184">
            <v>3.33</v>
          </cell>
          <cell r="AN184">
            <v>4</v>
          </cell>
          <cell r="AO184">
            <v>0</v>
          </cell>
          <cell r="AP184">
            <v>0</v>
          </cell>
          <cell r="AQ184">
            <v>0</v>
          </cell>
          <cell r="AR184">
            <v>0</v>
          </cell>
          <cell r="AS184">
            <v>3.33</v>
          </cell>
          <cell r="AT184">
            <v>20</v>
          </cell>
          <cell r="AU184">
            <v>0</v>
          </cell>
          <cell r="AV184">
            <v>0</v>
          </cell>
          <cell r="AW184">
            <v>0</v>
          </cell>
          <cell r="AX184" t="str">
            <v>Đại học</v>
          </cell>
          <cell r="AY184">
            <v>0</v>
          </cell>
          <cell r="AZ184">
            <v>0</v>
          </cell>
          <cell r="BA184" t="str">
            <v>Giáo dục thể chất</v>
          </cell>
          <cell r="BB184">
            <v>0</v>
          </cell>
          <cell r="BC184" t="str">
            <v xml:space="preserve"> </v>
          </cell>
          <cell r="BD184">
            <v>0</v>
          </cell>
          <cell r="BE184">
            <v>0</v>
          </cell>
          <cell r="BF184">
            <v>0</v>
          </cell>
          <cell r="BG184">
            <v>0</v>
          </cell>
          <cell r="BH184">
            <v>0</v>
          </cell>
          <cell r="BI184">
            <v>0</v>
          </cell>
          <cell r="BJ184" t="str">
            <v>CV 2019</v>
          </cell>
          <cell r="BK184" t="str">
            <v>Đã học 2012</v>
          </cell>
          <cell r="BL184">
            <v>0</v>
          </cell>
          <cell r="BM184" t="str">
            <v>15/7/2005</v>
          </cell>
          <cell r="BN184">
            <v>38913</v>
          </cell>
          <cell r="BO184">
            <v>0</v>
          </cell>
          <cell r="BP184">
            <v>0</v>
          </cell>
          <cell r="BQ184">
            <v>0</v>
          </cell>
          <cell r="BR184">
            <v>23.75</v>
          </cell>
          <cell r="BS184" t="str">
            <v>BĐ đã phát</v>
          </cell>
          <cell r="BT184">
            <v>0</v>
          </cell>
          <cell r="BU184">
            <v>0</v>
          </cell>
          <cell r="BV184">
            <v>4</v>
          </cell>
          <cell r="BW184">
            <v>4</v>
          </cell>
          <cell r="BX184">
            <v>4</v>
          </cell>
          <cell r="BY184">
            <v>4</v>
          </cell>
          <cell r="BZ184">
            <v>4</v>
          </cell>
          <cell r="CA184">
            <v>4</v>
          </cell>
          <cell r="CB184">
            <v>4</v>
          </cell>
          <cell r="CC184">
            <v>4</v>
          </cell>
          <cell r="CD184">
            <v>4</v>
          </cell>
          <cell r="CE184">
            <v>4</v>
          </cell>
          <cell r="CF184">
            <v>4</v>
          </cell>
          <cell r="CG184">
            <v>4</v>
          </cell>
          <cell r="CH184">
            <v>4</v>
          </cell>
          <cell r="CI184">
            <v>4</v>
          </cell>
          <cell r="CJ184">
            <v>4</v>
          </cell>
          <cell r="CK184">
            <v>4</v>
          </cell>
          <cell r="CL184">
            <v>0</v>
          </cell>
        </row>
        <row r="185">
          <cell r="F185">
            <v>1646</v>
          </cell>
          <cell r="G185" t="str">
            <v>51010000187292</v>
          </cell>
          <cell r="H185" t="str">
            <v>Phòng Hành chính Tổng hợp</v>
          </cell>
          <cell r="I185">
            <v>0</v>
          </cell>
          <cell r="J185" t="str">
            <v>Nam</v>
          </cell>
          <cell r="K185">
            <v>1974</v>
          </cell>
          <cell r="L185">
            <v>27369</v>
          </cell>
          <cell r="M185">
            <v>48</v>
          </cell>
          <cell r="N185" t="str">
            <v>Kinh</v>
          </cell>
          <cell r="O185">
            <v>0</v>
          </cell>
          <cell r="P185" t="str">
            <v>186019018</v>
          </cell>
          <cell r="Q185" t="str">
            <v>30/09/2003</v>
          </cell>
          <cell r="R185" t="str">
            <v>Tỉnh Nghệ An</v>
          </cell>
          <cell r="S185" t="str">
            <v>BV TX Thanh Hoá</v>
          </cell>
          <cell r="T185" t="str">
            <v>Đức Thọ, Hà Tĩnh</v>
          </cell>
          <cell r="U185" t="str">
            <v>Xuân Hoa, Nghi Đức, Thành phố Vinh, Tỉnh Nghệ An</v>
          </cell>
          <cell r="V185" t="str">
            <v>Xuân Hoa, Nghi Đức, Thành phố Vinh, Tỉnh Nghệ An</v>
          </cell>
          <cell r="W185" t="str">
            <v>0913039877</v>
          </cell>
          <cell r="X185" t="str">
            <v>dungnq@vinhuni.edu.vn</v>
          </cell>
          <cell r="Y185">
            <v>35065</v>
          </cell>
          <cell r="Z185">
            <v>35065</v>
          </cell>
          <cell r="AA185" t="str">
            <v>Trường Đại học Sư phạm Vinh</v>
          </cell>
          <cell r="AB185">
            <v>0</v>
          </cell>
          <cell r="AC185" t="str">
            <v>BC</v>
          </cell>
          <cell r="AD185">
            <v>0</v>
          </cell>
          <cell r="AE185">
            <v>0</v>
          </cell>
          <cell r="AF185" t="str">
            <v>01.002</v>
          </cell>
          <cell r="AG185" t="str">
            <v>Chuyên viên chính</v>
          </cell>
          <cell r="AH185" t="str">
            <v>Phó Trưởng phòng</v>
          </cell>
          <cell r="AI185">
            <v>0</v>
          </cell>
          <cell r="AJ185">
            <v>0</v>
          </cell>
          <cell r="AK185">
            <v>6</v>
          </cell>
          <cell r="AL185">
            <v>0.4</v>
          </cell>
          <cell r="AM185">
            <v>5.08</v>
          </cell>
          <cell r="AN185">
            <v>3</v>
          </cell>
          <cell r="AO185">
            <v>0</v>
          </cell>
          <cell r="AP185">
            <v>0</v>
          </cell>
          <cell r="AQ185">
            <v>0</v>
          </cell>
          <cell r="AR185">
            <v>0</v>
          </cell>
          <cell r="AS185">
            <v>5.48</v>
          </cell>
          <cell r="AT185">
            <v>20</v>
          </cell>
          <cell r="AU185">
            <v>0</v>
          </cell>
          <cell r="AV185">
            <v>0</v>
          </cell>
          <cell r="AW185">
            <v>0</v>
          </cell>
          <cell r="AX185" t="str">
            <v>Thạc sĩ</v>
          </cell>
          <cell r="AY185">
            <v>0</v>
          </cell>
          <cell r="AZ185">
            <v>0</v>
          </cell>
          <cell r="BA185" t="str">
            <v>NuôI trồng thủy sản</v>
          </cell>
          <cell r="BB185" t="str">
            <v>Quản lý giáo dục</v>
          </cell>
          <cell r="BC185" t="str">
            <v xml:space="preserve"> </v>
          </cell>
          <cell r="BD185">
            <v>0</v>
          </cell>
          <cell r="BE185">
            <v>0</v>
          </cell>
          <cell r="BF185">
            <v>0</v>
          </cell>
          <cell r="BG185">
            <v>0</v>
          </cell>
          <cell r="BH185">
            <v>0</v>
          </cell>
          <cell r="BI185">
            <v>0</v>
          </cell>
          <cell r="BJ185" t="str">
            <v>CVC</v>
          </cell>
          <cell r="BK185">
            <v>0</v>
          </cell>
          <cell r="BL185">
            <v>0</v>
          </cell>
          <cell r="BM185">
            <v>0</v>
          </cell>
          <cell r="BN185">
            <v>0</v>
          </cell>
          <cell r="BO185">
            <v>0</v>
          </cell>
          <cell r="BP185">
            <v>0</v>
          </cell>
          <cell r="BQ185">
            <v>0</v>
          </cell>
          <cell r="BR185">
            <v>12.25</v>
          </cell>
          <cell r="BS185" t="str">
            <v>BĐ đã phát</v>
          </cell>
          <cell r="BT185">
            <v>0</v>
          </cell>
          <cell r="BU185">
            <v>0</v>
          </cell>
          <cell r="BV185">
            <v>6</v>
          </cell>
          <cell r="BW185">
            <v>6</v>
          </cell>
          <cell r="BX185">
            <v>6</v>
          </cell>
          <cell r="BY185">
            <v>6</v>
          </cell>
          <cell r="BZ185">
            <v>6</v>
          </cell>
          <cell r="CA185">
            <v>6</v>
          </cell>
          <cell r="CB185">
            <v>6</v>
          </cell>
          <cell r="CC185">
            <v>6</v>
          </cell>
          <cell r="CD185">
            <v>6</v>
          </cell>
          <cell r="CE185">
            <v>6</v>
          </cell>
          <cell r="CF185">
            <v>6</v>
          </cell>
          <cell r="CG185">
            <v>6</v>
          </cell>
          <cell r="CH185">
            <v>6</v>
          </cell>
          <cell r="CI185">
            <v>6</v>
          </cell>
          <cell r="CJ185">
            <v>6</v>
          </cell>
          <cell r="CK185">
            <v>6</v>
          </cell>
          <cell r="CL185">
            <v>0</v>
          </cell>
        </row>
        <row r="186">
          <cell r="F186">
            <v>1644</v>
          </cell>
          <cell r="G186" t="str">
            <v>51010000187274</v>
          </cell>
          <cell r="H186" t="str">
            <v>Phòng Hành chính Tổng hợp</v>
          </cell>
          <cell r="I186">
            <v>0</v>
          </cell>
          <cell r="J186" t="str">
            <v>Nữ</v>
          </cell>
          <cell r="K186">
            <v>1972</v>
          </cell>
          <cell r="L186">
            <v>26565</v>
          </cell>
          <cell r="M186">
            <v>50</v>
          </cell>
          <cell r="N186" t="str">
            <v>Kinh</v>
          </cell>
          <cell r="O186">
            <v>0</v>
          </cell>
          <cell r="P186">
            <v>181825709</v>
          </cell>
          <cell r="Q186">
            <v>0</v>
          </cell>
          <cell r="R186">
            <v>0</v>
          </cell>
          <cell r="S186" t="str">
            <v>Anh Sơn, Nghệ An</v>
          </cell>
          <cell r="T186" t="str">
            <v>Anh Sơn, Nghệ An</v>
          </cell>
          <cell r="U186" t="str">
            <v>K6, Bến Thuỷ , Thành phố Vinh, Tỉnh Nghệ An</v>
          </cell>
          <cell r="V186" t="str">
            <v>K6, Bến Thuỷ , Thành phố Vinh, Tỉnh Nghệ An</v>
          </cell>
          <cell r="W186" t="str">
            <v>0989187199</v>
          </cell>
          <cell r="X186" t="str">
            <v>huongnghinhdhv@gmail.com</v>
          </cell>
          <cell r="Y186">
            <v>38217</v>
          </cell>
          <cell r="Z186">
            <v>34750</v>
          </cell>
          <cell r="AA186" t="str">
            <v>Trường Đại học sư phạm Vinh</v>
          </cell>
          <cell r="AB186">
            <v>0</v>
          </cell>
          <cell r="AC186" t="str">
            <v>BC</v>
          </cell>
          <cell r="AD186">
            <v>0</v>
          </cell>
          <cell r="AE186">
            <v>0</v>
          </cell>
          <cell r="AF186" t="str">
            <v>01.003</v>
          </cell>
          <cell r="AG186" t="str">
            <v>Chuyên viên</v>
          </cell>
          <cell r="AH186">
            <v>0</v>
          </cell>
          <cell r="AI186">
            <v>0</v>
          </cell>
          <cell r="AJ186" t="str">
            <v>CT CĐ BP</v>
          </cell>
          <cell r="AK186">
            <v>5</v>
          </cell>
          <cell r="AL186">
            <v>0</v>
          </cell>
          <cell r="AM186">
            <v>4.9800000000000004</v>
          </cell>
          <cell r="AN186">
            <v>9</v>
          </cell>
          <cell r="AO186">
            <v>0</v>
          </cell>
          <cell r="AP186">
            <v>0</v>
          </cell>
          <cell r="AQ186">
            <v>0</v>
          </cell>
          <cell r="AR186">
            <v>0</v>
          </cell>
          <cell r="AS186">
            <v>4.9800000000000004</v>
          </cell>
          <cell r="AT186">
            <v>20</v>
          </cell>
          <cell r="AU186">
            <v>0</v>
          </cell>
          <cell r="AV186">
            <v>0</v>
          </cell>
          <cell r="AW186">
            <v>0</v>
          </cell>
          <cell r="AX186" t="str">
            <v>Đại học</v>
          </cell>
          <cell r="AY186">
            <v>0</v>
          </cell>
          <cell r="AZ186">
            <v>0</v>
          </cell>
          <cell r="BA186" t="str">
            <v>Giáo dục chính trị</v>
          </cell>
          <cell r="BB186">
            <v>0</v>
          </cell>
          <cell r="BC186" t="str">
            <v xml:space="preserve"> </v>
          </cell>
          <cell r="BD186">
            <v>0</v>
          </cell>
          <cell r="BE186">
            <v>0</v>
          </cell>
          <cell r="BF186">
            <v>0</v>
          </cell>
          <cell r="BG186">
            <v>0</v>
          </cell>
          <cell r="BH186">
            <v>0</v>
          </cell>
          <cell r="BI186">
            <v>0</v>
          </cell>
          <cell r="BJ186">
            <v>0</v>
          </cell>
          <cell r="BK186" t="str">
            <v>Đối tượng 4</v>
          </cell>
          <cell r="BL186">
            <v>0</v>
          </cell>
          <cell r="BM186">
            <v>0</v>
          </cell>
          <cell r="BN186">
            <v>0</v>
          </cell>
          <cell r="BO186">
            <v>0</v>
          </cell>
          <cell r="BP186">
            <v>0</v>
          </cell>
          <cell r="BQ186">
            <v>0</v>
          </cell>
          <cell r="BR186">
            <v>5.083333333333333</v>
          </cell>
          <cell r="BS186" t="str">
            <v>ĐHV đã phát</v>
          </cell>
          <cell r="BT186">
            <v>0</v>
          </cell>
          <cell r="BU186">
            <v>0</v>
          </cell>
          <cell r="BV186">
            <v>5</v>
          </cell>
          <cell r="BW186">
            <v>5</v>
          </cell>
          <cell r="BX186">
            <v>5</v>
          </cell>
          <cell r="BY186">
            <v>5</v>
          </cell>
          <cell r="BZ186">
            <v>5</v>
          </cell>
          <cell r="CA186">
            <v>5</v>
          </cell>
          <cell r="CB186">
            <v>5</v>
          </cell>
          <cell r="CC186">
            <v>5</v>
          </cell>
          <cell r="CD186">
            <v>5</v>
          </cell>
          <cell r="CE186">
            <v>5</v>
          </cell>
          <cell r="CF186">
            <v>5</v>
          </cell>
          <cell r="CG186">
            <v>5</v>
          </cell>
          <cell r="CH186">
            <v>5</v>
          </cell>
          <cell r="CI186">
            <v>5</v>
          </cell>
          <cell r="CJ186">
            <v>5</v>
          </cell>
          <cell r="CK186">
            <v>5</v>
          </cell>
          <cell r="CL186">
            <v>0</v>
          </cell>
        </row>
        <row r="187">
          <cell r="F187">
            <v>1848</v>
          </cell>
          <cell r="G187" t="str">
            <v>51010000218271</v>
          </cell>
          <cell r="H187" t="str">
            <v>Phòng Hành chính Tổng hợp</v>
          </cell>
          <cell r="I187">
            <v>0</v>
          </cell>
          <cell r="J187" t="str">
            <v>Nữ</v>
          </cell>
          <cell r="K187">
            <v>1976</v>
          </cell>
          <cell r="L187">
            <v>27958</v>
          </cell>
          <cell r="M187">
            <v>46</v>
          </cell>
          <cell r="N187" t="str">
            <v>Kinh</v>
          </cell>
          <cell r="O187">
            <v>0</v>
          </cell>
          <cell r="P187" t="str">
            <v>186007465</v>
          </cell>
          <cell r="Q187" t="str">
            <v>25/07/2000</v>
          </cell>
          <cell r="R187" t="str">
            <v>Tỉnh Nghệ An</v>
          </cell>
          <cell r="S187" t="str">
            <v>Hưng Mĩ, Hưng Nguyên, Nghệ An</v>
          </cell>
          <cell r="T187" t="str">
            <v>Hưng Mĩ, Hưng Nguyên, Nghệ An</v>
          </cell>
          <cell r="U187" t="str">
            <v>Khối 12 Bến Thủy, Tp. Vinh, Nghệ An</v>
          </cell>
          <cell r="V187" t="str">
            <v>Khối 12 Bến Thủy, Tp. Vinh, Nghệ An</v>
          </cell>
          <cell r="W187">
            <v>0</v>
          </cell>
          <cell r="X187">
            <v>0</v>
          </cell>
          <cell r="Y187">
            <v>40330</v>
          </cell>
          <cell r="Z187">
            <v>40330</v>
          </cell>
          <cell r="AA187">
            <v>0</v>
          </cell>
          <cell r="AB187">
            <v>0</v>
          </cell>
          <cell r="AC187" t="str">
            <v>BC</v>
          </cell>
          <cell r="AD187">
            <v>0</v>
          </cell>
          <cell r="AE187">
            <v>0</v>
          </cell>
          <cell r="AF187" t="str">
            <v>01.003</v>
          </cell>
          <cell r="AG187" t="str">
            <v>Chuyên viên</v>
          </cell>
          <cell r="AH187">
            <v>0</v>
          </cell>
          <cell r="AI187">
            <v>0</v>
          </cell>
          <cell r="AJ187">
            <v>0</v>
          </cell>
          <cell r="AK187">
            <v>4</v>
          </cell>
          <cell r="AL187">
            <v>0</v>
          </cell>
          <cell r="AM187">
            <v>4.32</v>
          </cell>
          <cell r="AN187">
            <v>7</v>
          </cell>
          <cell r="AO187">
            <v>0</v>
          </cell>
          <cell r="AP187">
            <v>0</v>
          </cell>
          <cell r="AQ187">
            <v>0</v>
          </cell>
          <cell r="AR187">
            <v>0</v>
          </cell>
          <cell r="AS187">
            <v>4.32</v>
          </cell>
          <cell r="AT187">
            <v>20</v>
          </cell>
          <cell r="AU187">
            <v>0</v>
          </cell>
          <cell r="AV187">
            <v>0</v>
          </cell>
          <cell r="AW187">
            <v>0</v>
          </cell>
          <cell r="AX187" t="str">
            <v>Thạc sĩ</v>
          </cell>
          <cell r="AY187">
            <v>0</v>
          </cell>
          <cell r="AZ187">
            <v>0</v>
          </cell>
          <cell r="BA187" t="str">
            <v>Tiếng Anh_SP</v>
          </cell>
          <cell r="BB187" t="str">
            <v>Tiếng Anh</v>
          </cell>
          <cell r="BC187" t="str">
            <v xml:space="preserve"> </v>
          </cell>
          <cell r="BD187">
            <v>0</v>
          </cell>
          <cell r="BE187">
            <v>0</v>
          </cell>
          <cell r="BF187">
            <v>0</v>
          </cell>
          <cell r="BG187">
            <v>0</v>
          </cell>
          <cell r="BH187">
            <v>0</v>
          </cell>
          <cell r="BI187">
            <v>0</v>
          </cell>
          <cell r="BJ187">
            <v>0</v>
          </cell>
          <cell r="BK187" t="str">
            <v>Đợt 1 năm 2014</v>
          </cell>
          <cell r="BL187">
            <v>0</v>
          </cell>
          <cell r="BM187">
            <v>36377</v>
          </cell>
          <cell r="BN187">
            <v>36743</v>
          </cell>
          <cell r="BO187">
            <v>0</v>
          </cell>
          <cell r="BP187">
            <v>0</v>
          </cell>
          <cell r="BQ187">
            <v>0</v>
          </cell>
          <cell r="BR187">
            <v>8.9166666666666661</v>
          </cell>
          <cell r="BS187" t="str">
            <v>BĐ đã phát</v>
          </cell>
          <cell r="BT187">
            <v>0</v>
          </cell>
          <cell r="BU187">
            <v>0</v>
          </cell>
          <cell r="BV187">
            <v>4</v>
          </cell>
          <cell r="BW187">
            <v>4</v>
          </cell>
          <cell r="BX187">
            <v>4</v>
          </cell>
          <cell r="BY187">
            <v>4</v>
          </cell>
          <cell r="BZ187">
            <v>4</v>
          </cell>
          <cell r="CA187">
            <v>4</v>
          </cell>
          <cell r="CB187">
            <v>4</v>
          </cell>
          <cell r="CC187">
            <v>4</v>
          </cell>
          <cell r="CD187">
            <v>4</v>
          </cell>
          <cell r="CE187">
            <v>4</v>
          </cell>
          <cell r="CF187">
            <v>4</v>
          </cell>
          <cell r="CG187">
            <v>4</v>
          </cell>
          <cell r="CH187">
            <v>4</v>
          </cell>
          <cell r="CI187">
            <v>4</v>
          </cell>
          <cell r="CJ187">
            <v>4</v>
          </cell>
          <cell r="CK187">
            <v>4</v>
          </cell>
          <cell r="CL187">
            <v>0</v>
          </cell>
        </row>
        <row r="188">
          <cell r="F188">
            <v>1733</v>
          </cell>
          <cell r="G188" t="str">
            <v>51010000253555</v>
          </cell>
          <cell r="H188" t="str">
            <v>Phòng Kế hoạch - Tài chính</v>
          </cell>
          <cell r="I188" t="str">
            <v>Cơ sở 1</v>
          </cell>
          <cell r="J188" t="str">
            <v>Nữ</v>
          </cell>
          <cell r="K188">
            <v>1983</v>
          </cell>
          <cell r="L188">
            <v>30399</v>
          </cell>
          <cell r="M188">
            <v>39</v>
          </cell>
          <cell r="N188" t="str">
            <v>Kinh</v>
          </cell>
          <cell r="O188">
            <v>0</v>
          </cell>
          <cell r="P188">
            <v>0</v>
          </cell>
          <cell r="Q188">
            <v>0</v>
          </cell>
          <cell r="R188">
            <v>0</v>
          </cell>
          <cell r="S188" t="str">
            <v>Phường Bến Thủy, Thành phố Vinh, Tỉnh Nghệ An</v>
          </cell>
          <cell r="T188" t="str">
            <v>Hưng Lợi, Hưng Nguyên, Nghệ An</v>
          </cell>
          <cell r="U188" t="str">
            <v>Số 71, đường Nguyễn Kiệm, Khối 8, Phường Trường Thi, Thành phố Vinh, Tỉnh Nghệ An</v>
          </cell>
          <cell r="V188" t="str">
            <v>Số 71, đường Nguyễn Kiệm, Khối 8, Phường Trường Thi, Thành phố Vinh, Tỉnh Nghệ An</v>
          </cell>
          <cell r="W188">
            <v>0</v>
          </cell>
          <cell r="X188">
            <v>0</v>
          </cell>
          <cell r="Y188">
            <v>40575</v>
          </cell>
          <cell r="Z188" t="str">
            <v xml:space="preserve">  -   -</v>
          </cell>
          <cell r="AA188" t="str">
            <v>Bảo hiểm xã hội Tỉnh Nghệ An</v>
          </cell>
          <cell r="AB188">
            <v>0</v>
          </cell>
          <cell r="AC188" t="str">
            <v>BC</v>
          </cell>
          <cell r="AD188">
            <v>0</v>
          </cell>
          <cell r="AE188">
            <v>0</v>
          </cell>
          <cell r="AF188" t="str">
            <v>06.031</v>
          </cell>
          <cell r="AG188" t="str">
            <v>Kế toán viên</v>
          </cell>
          <cell r="AH188">
            <v>0</v>
          </cell>
          <cell r="AI188">
            <v>0</v>
          </cell>
          <cell r="AJ188">
            <v>0</v>
          </cell>
          <cell r="AK188">
            <v>4</v>
          </cell>
          <cell r="AL188">
            <v>0</v>
          </cell>
          <cell r="AM188">
            <v>3.66</v>
          </cell>
          <cell r="AN188">
            <v>5</v>
          </cell>
          <cell r="AO188">
            <v>0</v>
          </cell>
          <cell r="AP188">
            <v>0</v>
          </cell>
          <cell r="AQ188">
            <v>0</v>
          </cell>
          <cell r="AR188">
            <v>0</v>
          </cell>
          <cell r="AS188">
            <v>3.66</v>
          </cell>
          <cell r="AT188">
            <v>20</v>
          </cell>
          <cell r="AU188">
            <v>0</v>
          </cell>
          <cell r="AV188">
            <v>0</v>
          </cell>
          <cell r="AW188">
            <v>0</v>
          </cell>
          <cell r="AX188" t="str">
            <v>Đại học</v>
          </cell>
          <cell r="AY188">
            <v>0</v>
          </cell>
          <cell r="AZ188">
            <v>0</v>
          </cell>
          <cell r="BA188" t="str">
            <v>Giáo dục mầm non</v>
          </cell>
          <cell r="BB188">
            <v>0</v>
          </cell>
          <cell r="BC188" t="str">
            <v xml:space="preserve"> </v>
          </cell>
          <cell r="BD188">
            <v>0</v>
          </cell>
          <cell r="BE188">
            <v>0</v>
          </cell>
          <cell r="BF188">
            <v>0</v>
          </cell>
          <cell r="BG188">
            <v>0</v>
          </cell>
          <cell r="BH188">
            <v>0</v>
          </cell>
          <cell r="BI188">
            <v>0</v>
          </cell>
          <cell r="BJ188">
            <v>0</v>
          </cell>
          <cell r="BK188">
            <v>0</v>
          </cell>
          <cell r="BL188">
            <v>0</v>
          </cell>
          <cell r="BM188">
            <v>42779</v>
          </cell>
          <cell r="BN188">
            <v>43144</v>
          </cell>
          <cell r="BO188">
            <v>0</v>
          </cell>
          <cell r="BP188">
            <v>0</v>
          </cell>
          <cell r="BQ188">
            <v>0</v>
          </cell>
          <cell r="BR188">
            <v>15.583333333333334</v>
          </cell>
          <cell r="BS188" t="str">
            <v>ĐHV đã phát</v>
          </cell>
          <cell r="BT188">
            <v>0</v>
          </cell>
          <cell r="BU188">
            <v>0</v>
          </cell>
          <cell r="BV188">
            <v>4</v>
          </cell>
          <cell r="BW188">
            <v>4</v>
          </cell>
          <cell r="BX188">
            <v>4</v>
          </cell>
          <cell r="BY188">
            <v>4</v>
          </cell>
          <cell r="BZ188">
            <v>4</v>
          </cell>
          <cell r="CA188">
            <v>4</v>
          </cell>
          <cell r="CB188">
            <v>4</v>
          </cell>
          <cell r="CC188">
            <v>4</v>
          </cell>
          <cell r="CD188">
            <v>4</v>
          </cell>
          <cell r="CE188">
            <v>4</v>
          </cell>
          <cell r="CF188">
            <v>4</v>
          </cell>
          <cell r="CG188">
            <v>4</v>
          </cell>
          <cell r="CH188">
            <v>4</v>
          </cell>
          <cell r="CI188">
            <v>4</v>
          </cell>
          <cell r="CJ188">
            <v>4</v>
          </cell>
          <cell r="CK188">
            <v>4</v>
          </cell>
          <cell r="CL188">
            <v>0</v>
          </cell>
        </row>
        <row r="189">
          <cell r="F189">
            <v>1660</v>
          </cell>
          <cell r="G189" t="str">
            <v>51010000186961</v>
          </cell>
          <cell r="H189" t="str">
            <v>Trung tâm Giáo dục Thường xuyên</v>
          </cell>
          <cell r="I189">
            <v>0</v>
          </cell>
          <cell r="J189" t="str">
            <v>Nam</v>
          </cell>
          <cell r="K189">
            <v>1972</v>
          </cell>
          <cell r="L189">
            <v>26362</v>
          </cell>
          <cell r="M189">
            <v>50</v>
          </cell>
          <cell r="N189" t="str">
            <v>Kinh</v>
          </cell>
          <cell r="O189">
            <v>0</v>
          </cell>
          <cell r="P189" t="str">
            <v>182259908</v>
          </cell>
          <cell r="Q189" t="str">
            <v>15/04/2010</v>
          </cell>
          <cell r="R189" t="str">
            <v>Tỉnh Nghệ An</v>
          </cell>
          <cell r="S189" t="str">
            <v>Thành phố Vinh, Tỉnh Nghệ An</v>
          </cell>
          <cell r="T189" t="str">
            <v>Nghi Hòa, Cửa Lò, Nghệ An</v>
          </cell>
          <cell r="U189" t="str">
            <v>Khối 4, Phường Hà Huy Tập, Thành phố Vinh, Tỉnh Nghệ An</v>
          </cell>
          <cell r="V189" t="str">
            <v>Khối 4, Phường Hà Huy Tập, Thành phố Vinh, Tỉnh Nghệ An</v>
          </cell>
          <cell r="W189">
            <v>0</v>
          </cell>
          <cell r="X189">
            <v>0</v>
          </cell>
          <cell r="Y189">
            <v>39780</v>
          </cell>
          <cell r="Z189" t="str">
            <v xml:space="preserve">  -   -</v>
          </cell>
          <cell r="AA189">
            <v>0</v>
          </cell>
          <cell r="AB189">
            <v>0</v>
          </cell>
          <cell r="AC189" t="str">
            <v>BC</v>
          </cell>
          <cell r="AD189">
            <v>0</v>
          </cell>
          <cell r="AE189">
            <v>0</v>
          </cell>
          <cell r="AF189" t="str">
            <v>06.031</v>
          </cell>
          <cell r="AG189" t="str">
            <v>Kế toán viên</v>
          </cell>
          <cell r="AH189" t="str">
            <v>Phó Trưởng phòng</v>
          </cell>
          <cell r="AI189">
            <v>0</v>
          </cell>
          <cell r="AJ189" t="str">
            <v>Bí thư CB</v>
          </cell>
          <cell r="AK189">
            <v>6</v>
          </cell>
          <cell r="AL189">
            <v>0.4</v>
          </cell>
          <cell r="AM189">
            <v>4.9800000000000004</v>
          </cell>
          <cell r="AN189">
            <v>9</v>
          </cell>
          <cell r="AO189">
            <v>0</v>
          </cell>
          <cell r="AP189">
            <v>0</v>
          </cell>
          <cell r="AQ189">
            <v>0</v>
          </cell>
          <cell r="AR189">
            <v>0</v>
          </cell>
          <cell r="AS189">
            <v>5.3800000000000008</v>
          </cell>
          <cell r="AT189">
            <v>20</v>
          </cell>
          <cell r="AU189">
            <v>0</v>
          </cell>
          <cell r="AV189">
            <v>0</v>
          </cell>
          <cell r="AW189">
            <v>0</v>
          </cell>
          <cell r="AX189" t="str">
            <v>Thạc sĩ</v>
          </cell>
          <cell r="AY189">
            <v>0</v>
          </cell>
          <cell r="AZ189">
            <v>0</v>
          </cell>
          <cell r="BA189" t="str">
            <v>Kinh tế</v>
          </cell>
          <cell r="BB189" t="str">
            <v>Kinh tế chính trị</v>
          </cell>
          <cell r="BC189" t="str">
            <v xml:space="preserve"> </v>
          </cell>
          <cell r="BD189">
            <v>0</v>
          </cell>
          <cell r="BE189">
            <v>0</v>
          </cell>
          <cell r="BF189">
            <v>0</v>
          </cell>
          <cell r="BG189">
            <v>0</v>
          </cell>
          <cell r="BH189">
            <v>0</v>
          </cell>
          <cell r="BI189">
            <v>0</v>
          </cell>
          <cell r="BJ189">
            <v>0</v>
          </cell>
          <cell r="BK189" t="str">
            <v>Đối tượng 4</v>
          </cell>
          <cell r="BL189" t="str">
            <v>Cao cấp</v>
          </cell>
          <cell r="BM189">
            <v>42044</v>
          </cell>
          <cell r="BN189">
            <v>42409</v>
          </cell>
          <cell r="BO189">
            <v>0</v>
          </cell>
          <cell r="BP189">
            <v>0</v>
          </cell>
          <cell r="BQ189">
            <v>0</v>
          </cell>
          <cell r="BR189">
            <v>9.5</v>
          </cell>
          <cell r="BS189" t="str">
            <v>BĐ đã phát</v>
          </cell>
          <cell r="BT189">
            <v>0</v>
          </cell>
          <cell r="BU189">
            <v>0</v>
          </cell>
          <cell r="BV189">
            <v>7</v>
          </cell>
          <cell r="BW189">
            <v>7</v>
          </cell>
          <cell r="BX189">
            <v>7</v>
          </cell>
          <cell r="BY189">
            <v>7</v>
          </cell>
          <cell r="BZ189">
            <v>7</v>
          </cell>
          <cell r="CA189">
            <v>7</v>
          </cell>
          <cell r="CB189">
            <v>7</v>
          </cell>
          <cell r="CC189">
            <v>7</v>
          </cell>
          <cell r="CD189">
            <v>7</v>
          </cell>
          <cell r="CE189">
            <v>7</v>
          </cell>
          <cell r="CF189">
            <v>7</v>
          </cell>
          <cell r="CG189">
            <v>7</v>
          </cell>
          <cell r="CH189">
            <v>7</v>
          </cell>
          <cell r="CI189">
            <v>6</v>
          </cell>
          <cell r="CJ189">
            <v>6</v>
          </cell>
          <cell r="CK189">
            <v>6</v>
          </cell>
          <cell r="CL189" t="str">
            <v>Thôi quyền TP từ T10/21, BN PGĐ từ T12/21</v>
          </cell>
        </row>
        <row r="190">
          <cell r="F190">
            <v>2073</v>
          </cell>
          <cell r="G190" t="str">
            <v>51010000379770</v>
          </cell>
          <cell r="H190" t="str">
            <v>Phòng Kế hoạch - Tài chính</v>
          </cell>
          <cell r="I190">
            <v>0</v>
          </cell>
          <cell r="J190" t="str">
            <v>Nam</v>
          </cell>
          <cell r="K190">
            <v>1990</v>
          </cell>
          <cell r="L190">
            <v>33122</v>
          </cell>
          <cell r="M190">
            <v>32</v>
          </cell>
          <cell r="N190" t="str">
            <v>Kinh</v>
          </cell>
          <cell r="O190">
            <v>0</v>
          </cell>
          <cell r="P190" t="str">
            <v>186968337</v>
          </cell>
          <cell r="Q190" t="str">
            <v>13/07/2009</v>
          </cell>
          <cell r="R190" t="str">
            <v>Tỉnh Nghệ An</v>
          </cell>
          <cell r="S190" t="str">
            <v>Xã Hưng Đông, Thành phố Vinh, Tỉnh Nghệ An</v>
          </cell>
          <cell r="T190" t="str">
            <v>Hồng Long, Nam Đàn, Nghệ An</v>
          </cell>
          <cell r="U190" t="str">
            <v>Khối 4, Phường Quán Bàu, Thành phố Vinh, Tỉnh Nghệ An</v>
          </cell>
          <cell r="V190" t="str">
            <v>Khối 4, Phường Quán Bàu, Thành phố Vinh, Tỉnh Nghệ An</v>
          </cell>
          <cell r="W190" t="str">
            <v>0978576166</v>
          </cell>
          <cell r="X190" t="str">
            <v>thephudhv@gmail.com</v>
          </cell>
          <cell r="Y190">
            <v>41337</v>
          </cell>
          <cell r="Z190">
            <v>0</v>
          </cell>
          <cell r="AA190">
            <v>0</v>
          </cell>
          <cell r="AB190">
            <v>0</v>
          </cell>
          <cell r="AC190" t="str">
            <v>BC</v>
          </cell>
          <cell r="AD190">
            <v>0</v>
          </cell>
          <cell r="AE190">
            <v>0</v>
          </cell>
          <cell r="AF190" t="str">
            <v>01.003</v>
          </cell>
          <cell r="AG190" t="str">
            <v>Chuyên viên</v>
          </cell>
          <cell r="AH190">
            <v>0</v>
          </cell>
          <cell r="AI190">
            <v>0</v>
          </cell>
          <cell r="AJ190">
            <v>0</v>
          </cell>
          <cell r="AK190">
            <v>4</v>
          </cell>
          <cell r="AL190">
            <v>0</v>
          </cell>
          <cell r="AM190">
            <v>3</v>
          </cell>
          <cell r="AN190">
            <v>3</v>
          </cell>
          <cell r="AO190">
            <v>0</v>
          </cell>
          <cell r="AP190">
            <v>0</v>
          </cell>
          <cell r="AQ190">
            <v>0</v>
          </cell>
          <cell r="AR190">
            <v>0</v>
          </cell>
          <cell r="AS190">
            <v>3</v>
          </cell>
          <cell r="AT190">
            <v>20</v>
          </cell>
          <cell r="AU190">
            <v>0</v>
          </cell>
          <cell r="AV190">
            <v>0</v>
          </cell>
          <cell r="AW190">
            <v>0</v>
          </cell>
          <cell r="AX190" t="str">
            <v>Thạc sĩ</v>
          </cell>
          <cell r="AY190">
            <v>0</v>
          </cell>
          <cell r="AZ190">
            <v>0</v>
          </cell>
          <cell r="BA190" t="str">
            <v>Tài chính kế toán</v>
          </cell>
          <cell r="BB190" t="str">
            <v>Kinh tế chính trị</v>
          </cell>
          <cell r="BC190" t="str">
            <v xml:space="preserve"> </v>
          </cell>
          <cell r="BD190">
            <v>0</v>
          </cell>
          <cell r="BE190">
            <v>0</v>
          </cell>
          <cell r="BF190">
            <v>0</v>
          </cell>
          <cell r="BG190">
            <v>0</v>
          </cell>
          <cell r="BH190">
            <v>0</v>
          </cell>
          <cell r="BI190">
            <v>0</v>
          </cell>
          <cell r="BJ190" t="str">
            <v>CV 2019</v>
          </cell>
          <cell r="BK190" t="str">
            <v>Đợt 2 năm 2017</v>
          </cell>
          <cell r="BL190">
            <v>0</v>
          </cell>
          <cell r="BM190">
            <v>40759</v>
          </cell>
          <cell r="BN190">
            <v>41125</v>
          </cell>
          <cell r="BO190">
            <v>0</v>
          </cell>
          <cell r="BP190">
            <v>0</v>
          </cell>
          <cell r="BQ190">
            <v>0</v>
          </cell>
          <cell r="BR190">
            <v>28</v>
          </cell>
          <cell r="BS190" t="str">
            <v>ĐHV đã phát</v>
          </cell>
          <cell r="BT190">
            <v>0</v>
          </cell>
          <cell r="BU190">
            <v>0</v>
          </cell>
          <cell r="BV190">
            <v>4</v>
          </cell>
          <cell r="BW190">
            <v>4</v>
          </cell>
          <cell r="BX190">
            <v>4</v>
          </cell>
          <cell r="BY190">
            <v>4</v>
          </cell>
          <cell r="BZ190">
            <v>4</v>
          </cell>
          <cell r="CA190">
            <v>4</v>
          </cell>
          <cell r="CB190">
            <v>4</v>
          </cell>
          <cell r="CC190">
            <v>4</v>
          </cell>
          <cell r="CD190">
            <v>4</v>
          </cell>
          <cell r="CE190">
            <v>4</v>
          </cell>
          <cell r="CF190">
            <v>4</v>
          </cell>
          <cell r="CG190">
            <v>4</v>
          </cell>
          <cell r="CH190">
            <v>4</v>
          </cell>
          <cell r="CI190">
            <v>4</v>
          </cell>
          <cell r="CJ190">
            <v>4</v>
          </cell>
          <cell r="CK190">
            <v>4</v>
          </cell>
          <cell r="CL190">
            <v>0</v>
          </cell>
        </row>
        <row r="191">
          <cell r="F191">
            <v>1668</v>
          </cell>
          <cell r="G191" t="str">
            <v>51010000346215</v>
          </cell>
          <cell r="H191" t="str">
            <v>Phòng Kế hoạch - Tài chính</v>
          </cell>
          <cell r="I191">
            <v>0</v>
          </cell>
          <cell r="J191" t="str">
            <v>Nam</v>
          </cell>
          <cell r="K191">
            <v>1983</v>
          </cell>
          <cell r="L191">
            <v>30451</v>
          </cell>
          <cell r="M191">
            <v>39</v>
          </cell>
          <cell r="N191" t="str">
            <v>Kinh</v>
          </cell>
          <cell r="O191">
            <v>0</v>
          </cell>
          <cell r="P191" t="str">
            <v>186049324</v>
          </cell>
          <cell r="Q191" t="str">
            <v>21/05/2016</v>
          </cell>
          <cell r="R191" t="str">
            <v>Tỉnh Nghệ An</v>
          </cell>
          <cell r="S191" t="str">
            <v>Xã Thanh Long, Huyện Thanh Chương, Tỉnh Nghệ An</v>
          </cell>
          <cell r="T191" t="str">
            <v>Thanh Long, Thanh Chương, nghệ An</v>
          </cell>
          <cell r="U191" t="str">
            <v>Số 7, đường Đậu Yên, Phường Trung Đô, Thành phố Vinh, Tỉnh Nghệ An</v>
          </cell>
          <cell r="V191" t="str">
            <v>Số 7, đường Đậu Yên, Phường Trung Đô, Thành phố Vinh, Tỉnh Nghệ An</v>
          </cell>
          <cell r="W191">
            <v>0</v>
          </cell>
          <cell r="X191">
            <v>0</v>
          </cell>
          <cell r="Y191">
            <v>40648</v>
          </cell>
          <cell r="Z191">
            <v>41334</v>
          </cell>
          <cell r="AA191" t="str">
            <v>Trường Đại học Vinh</v>
          </cell>
          <cell r="AB191">
            <v>0</v>
          </cell>
          <cell r="AC191" t="str">
            <v>BC</v>
          </cell>
          <cell r="AD191">
            <v>0</v>
          </cell>
          <cell r="AE191">
            <v>0</v>
          </cell>
          <cell r="AF191" t="str">
            <v>01.003</v>
          </cell>
          <cell r="AG191" t="str">
            <v>Chuyên viên</v>
          </cell>
          <cell r="AH191" t="str">
            <v>Trưởng phòng</v>
          </cell>
          <cell r="AI191">
            <v>0</v>
          </cell>
          <cell r="AJ191" t="str">
            <v>Phó Bí thư CB</v>
          </cell>
          <cell r="AK191">
            <v>8</v>
          </cell>
          <cell r="AL191">
            <v>0.5</v>
          </cell>
          <cell r="AM191">
            <v>3.33</v>
          </cell>
          <cell r="AN191">
            <v>4</v>
          </cell>
          <cell r="AO191">
            <v>0</v>
          </cell>
          <cell r="AP191">
            <v>0</v>
          </cell>
          <cell r="AQ191">
            <v>0</v>
          </cell>
          <cell r="AR191">
            <v>0</v>
          </cell>
          <cell r="AS191">
            <v>3.83</v>
          </cell>
          <cell r="AT191">
            <v>20</v>
          </cell>
          <cell r="AU191">
            <v>0.2</v>
          </cell>
          <cell r="AV191">
            <v>0</v>
          </cell>
          <cell r="AW191">
            <v>0</v>
          </cell>
          <cell r="AX191" t="str">
            <v>Thạc sĩ</v>
          </cell>
          <cell r="AY191">
            <v>0</v>
          </cell>
          <cell r="AZ191">
            <v>0</v>
          </cell>
          <cell r="BA191" t="str">
            <v>Tài chính kế toán</v>
          </cell>
          <cell r="BB191" t="str">
            <v>Kinh tế chính trị</v>
          </cell>
          <cell r="BC191" t="str">
            <v xml:space="preserve"> </v>
          </cell>
          <cell r="BD191">
            <v>0</v>
          </cell>
          <cell r="BE191">
            <v>0</v>
          </cell>
          <cell r="BF191">
            <v>0</v>
          </cell>
          <cell r="BG191">
            <v>0</v>
          </cell>
          <cell r="BH191">
            <v>0</v>
          </cell>
          <cell r="BI191">
            <v>0</v>
          </cell>
          <cell r="BJ191">
            <v>0</v>
          </cell>
          <cell r="BK191" t="str">
            <v>x</v>
          </cell>
          <cell r="BL191">
            <v>0</v>
          </cell>
          <cell r="BM191">
            <v>0</v>
          </cell>
          <cell r="BN191">
            <v>0</v>
          </cell>
          <cell r="BO191">
            <v>0</v>
          </cell>
          <cell r="BP191">
            <v>0</v>
          </cell>
          <cell r="BQ191">
            <v>0</v>
          </cell>
          <cell r="BR191">
            <v>20.75</v>
          </cell>
          <cell r="BS191" t="str">
            <v>BĐ đã phát</v>
          </cell>
          <cell r="BT191">
            <v>0</v>
          </cell>
          <cell r="BU191">
            <v>0</v>
          </cell>
          <cell r="BV191">
            <v>6</v>
          </cell>
          <cell r="BW191">
            <v>6</v>
          </cell>
          <cell r="BX191">
            <v>6</v>
          </cell>
          <cell r="BY191">
            <v>6</v>
          </cell>
          <cell r="BZ191">
            <v>6</v>
          </cell>
          <cell r="CA191">
            <v>6</v>
          </cell>
          <cell r="CB191">
            <v>6</v>
          </cell>
          <cell r="CC191">
            <v>6</v>
          </cell>
          <cell r="CD191">
            <v>6</v>
          </cell>
          <cell r="CE191">
            <v>6</v>
          </cell>
          <cell r="CF191">
            <v>6</v>
          </cell>
          <cell r="CG191">
            <v>6</v>
          </cell>
          <cell r="CH191">
            <v>6</v>
          </cell>
          <cell r="CI191">
            <v>7</v>
          </cell>
          <cell r="CJ191">
            <v>7</v>
          </cell>
          <cell r="CK191">
            <v>7</v>
          </cell>
          <cell r="CL191" t="str">
            <v>PTP lên TP từ T10/21</v>
          </cell>
        </row>
        <row r="192">
          <cell r="F192">
            <v>1831</v>
          </cell>
          <cell r="G192" t="str">
            <v>51010000197440</v>
          </cell>
          <cell r="H192" t="str">
            <v>Phòng Kế hoạch - Tài chính</v>
          </cell>
          <cell r="I192">
            <v>0</v>
          </cell>
          <cell r="J192" t="str">
            <v>Nam</v>
          </cell>
          <cell r="K192">
            <v>1982</v>
          </cell>
          <cell r="L192">
            <v>30145</v>
          </cell>
          <cell r="M192">
            <v>40</v>
          </cell>
          <cell r="N192" t="str">
            <v>Kinh</v>
          </cell>
          <cell r="O192">
            <v>0</v>
          </cell>
          <cell r="P192" t="str">
            <v>182426489</v>
          </cell>
          <cell r="Q192" t="str">
            <v>21/03/2012</v>
          </cell>
          <cell r="R192" t="str">
            <v>Tỉnh Nghệ An</v>
          </cell>
          <cell r="S192" t="str">
            <v>Xã Thanh Hòa, Huyện Thanh Chương, Tỉnh Nghệ An</v>
          </cell>
          <cell r="T192" t="str">
            <v>Xã Thanh Hòa, Huyện Thanh Chương, Tỉnh Nghệ An</v>
          </cell>
          <cell r="U192" t="str">
            <v>Số nhà 06 - Đường Đàm Văn Lễ - Khối 17 - Phường Trường Thi – TP Vinh - Tỉnh Nghệ An</v>
          </cell>
          <cell r="V192" t="str">
            <v>Số nhà 06 - Đường Đàm Văn Lễ - Khối 17 - Phường Trường Thi – TP Vinh - Tỉnh Nghệ An</v>
          </cell>
          <cell r="W192" t="str">
            <v>0978475194</v>
          </cell>
          <cell r="X192" t="str">
            <v>bacgiangdhv@gmail.com</v>
          </cell>
          <cell r="Y192">
            <v>39692</v>
          </cell>
          <cell r="Z192">
            <v>40360</v>
          </cell>
          <cell r="AA192" t="str">
            <v>Trường Đại học Vinh</v>
          </cell>
          <cell r="AB192">
            <v>0</v>
          </cell>
          <cell r="AC192" t="str">
            <v>BC</v>
          </cell>
          <cell r="AD192">
            <v>0</v>
          </cell>
          <cell r="AE192">
            <v>0</v>
          </cell>
          <cell r="AF192" t="str">
            <v>01.003</v>
          </cell>
          <cell r="AG192" t="str">
            <v>Chuyên viên</v>
          </cell>
          <cell r="AH192">
            <v>0</v>
          </cell>
          <cell r="AI192">
            <v>0</v>
          </cell>
          <cell r="AJ192">
            <v>0</v>
          </cell>
          <cell r="AK192">
            <v>4</v>
          </cell>
          <cell r="AL192">
            <v>0</v>
          </cell>
          <cell r="AM192">
            <v>3.33</v>
          </cell>
          <cell r="AN192">
            <v>4</v>
          </cell>
          <cell r="AO192">
            <v>0</v>
          </cell>
          <cell r="AP192">
            <v>0</v>
          </cell>
          <cell r="AQ192">
            <v>0</v>
          </cell>
          <cell r="AR192">
            <v>0</v>
          </cell>
          <cell r="AS192">
            <v>3.33</v>
          </cell>
          <cell r="AT192">
            <v>20</v>
          </cell>
          <cell r="AU192">
            <v>0</v>
          </cell>
          <cell r="AV192">
            <v>0</v>
          </cell>
          <cell r="AW192">
            <v>0</v>
          </cell>
          <cell r="AX192" t="str">
            <v>Thạc sĩ</v>
          </cell>
          <cell r="AY192">
            <v>0</v>
          </cell>
          <cell r="AZ192">
            <v>0</v>
          </cell>
          <cell r="BA192" t="str">
            <v>Tin học</v>
          </cell>
          <cell r="BB192" t="str">
            <v>Quản lý giáo dục</v>
          </cell>
          <cell r="BC192" t="str">
            <v xml:space="preserve"> </v>
          </cell>
          <cell r="BD192">
            <v>0</v>
          </cell>
          <cell r="BE192">
            <v>0</v>
          </cell>
          <cell r="BF192">
            <v>0</v>
          </cell>
          <cell r="BG192">
            <v>0</v>
          </cell>
          <cell r="BH192">
            <v>0</v>
          </cell>
          <cell r="BI192">
            <v>0</v>
          </cell>
          <cell r="BJ192" t="str">
            <v>CV 2019</v>
          </cell>
          <cell r="BK192" t="str">
            <v>Đối tượng 4</v>
          </cell>
          <cell r="BL192">
            <v>0</v>
          </cell>
          <cell r="BM192">
            <v>41139</v>
          </cell>
          <cell r="BN192">
            <v>41504</v>
          </cell>
          <cell r="BO192">
            <v>0</v>
          </cell>
          <cell r="BP192">
            <v>0</v>
          </cell>
          <cell r="BQ192">
            <v>0</v>
          </cell>
          <cell r="BR192">
            <v>19.833333333333332</v>
          </cell>
          <cell r="BS192" t="str">
            <v>ĐHV đã phát</v>
          </cell>
          <cell r="BT192">
            <v>0</v>
          </cell>
          <cell r="BU192">
            <v>0</v>
          </cell>
          <cell r="BV192">
            <v>4</v>
          </cell>
          <cell r="BW192">
            <v>4</v>
          </cell>
          <cell r="BX192">
            <v>4</v>
          </cell>
          <cell r="BY192">
            <v>4</v>
          </cell>
          <cell r="BZ192">
            <v>4</v>
          </cell>
          <cell r="CA192">
            <v>4</v>
          </cell>
          <cell r="CB192">
            <v>4</v>
          </cell>
          <cell r="CC192">
            <v>4</v>
          </cell>
          <cell r="CD192">
            <v>4</v>
          </cell>
          <cell r="CE192">
            <v>4</v>
          </cell>
          <cell r="CF192">
            <v>4</v>
          </cell>
          <cell r="CG192">
            <v>4</v>
          </cell>
          <cell r="CH192">
            <v>4</v>
          </cell>
          <cell r="CI192">
            <v>4</v>
          </cell>
          <cell r="CJ192">
            <v>4</v>
          </cell>
          <cell r="CK192">
            <v>4</v>
          </cell>
          <cell r="CL192">
            <v>0</v>
          </cell>
        </row>
        <row r="193">
          <cell r="F193">
            <v>2369</v>
          </cell>
          <cell r="G193" t="str">
            <v>51010000691304</v>
          </cell>
          <cell r="H193" t="str">
            <v>Phòng Kế hoạch - Tài chính</v>
          </cell>
          <cell r="I193">
            <v>0</v>
          </cell>
          <cell r="J193" t="str">
            <v>Nam</v>
          </cell>
          <cell r="K193">
            <v>1985</v>
          </cell>
          <cell r="L193">
            <v>31274</v>
          </cell>
          <cell r="M193">
            <v>37</v>
          </cell>
          <cell r="N193" t="str">
            <v>Kinh</v>
          </cell>
          <cell r="O193">
            <v>0</v>
          </cell>
          <cell r="P193" t="str">
            <v>186021693</v>
          </cell>
          <cell r="Q193" t="str">
            <v>22/09/2012</v>
          </cell>
          <cell r="R193" t="str">
            <v>Tỉnh Nghệ An</v>
          </cell>
          <cell r="S193" t="str">
            <v>Thành phố Vinh, Tỉnh Nghệ An</v>
          </cell>
          <cell r="T193" t="str">
            <v>Cao Sơn, Anh Sơn, Nghệ An</v>
          </cell>
          <cell r="U193" t="str">
            <v>Phòng 1405, Chung cư Trung Đô, Phường Hưng Dũng, Thành phố Vinh, Tỉnh Nghệ An</v>
          </cell>
          <cell r="V193" t="str">
            <v>Phòng 1405, Chung cư Trung Đô, Phường Hưng Dũng, Thành phố Vinh, Tỉnh Nghệ An</v>
          </cell>
          <cell r="W193" t="str">
            <v>0985855585</v>
          </cell>
          <cell r="X193" t="str">
            <v>hoangnc@vinhuni.edu.vn</v>
          </cell>
          <cell r="Y193">
            <v>42186</v>
          </cell>
          <cell r="Z193">
            <v>43283</v>
          </cell>
          <cell r="AA193" t="str">
            <v>Trường Đại học Vinh</v>
          </cell>
          <cell r="AB193">
            <v>0</v>
          </cell>
          <cell r="AC193" t="str">
            <v>BC</v>
          </cell>
          <cell r="AD193">
            <v>0</v>
          </cell>
          <cell r="AE193">
            <v>0</v>
          </cell>
          <cell r="AF193" t="str">
            <v>01.003</v>
          </cell>
          <cell r="AG193" t="str">
            <v>Chuyên viên</v>
          </cell>
          <cell r="AH193">
            <v>0</v>
          </cell>
          <cell r="AI193">
            <v>0</v>
          </cell>
          <cell r="AJ193">
            <v>0</v>
          </cell>
          <cell r="AK193">
            <v>4</v>
          </cell>
          <cell r="AL193">
            <v>0</v>
          </cell>
          <cell r="AM193">
            <v>2.67</v>
          </cell>
          <cell r="AN193">
            <v>2</v>
          </cell>
          <cell r="AO193">
            <v>0</v>
          </cell>
          <cell r="AP193">
            <v>0</v>
          </cell>
          <cell r="AQ193">
            <v>0</v>
          </cell>
          <cell r="AR193">
            <v>0</v>
          </cell>
          <cell r="AS193">
            <v>2.67</v>
          </cell>
          <cell r="AT193">
            <v>20</v>
          </cell>
          <cell r="AU193">
            <v>0</v>
          </cell>
          <cell r="AV193">
            <v>0</v>
          </cell>
          <cell r="AW193">
            <v>0</v>
          </cell>
          <cell r="AX193" t="str">
            <v>Thạc sĩ</v>
          </cell>
          <cell r="AY193">
            <v>0</v>
          </cell>
          <cell r="AZ193">
            <v>0</v>
          </cell>
          <cell r="BA193" t="str">
            <v>Tài chính kế toán</v>
          </cell>
          <cell r="BB193">
            <v>0</v>
          </cell>
          <cell r="BC193" t="str">
            <v xml:space="preserve"> </v>
          </cell>
          <cell r="BD193">
            <v>0</v>
          </cell>
          <cell r="BE193">
            <v>0</v>
          </cell>
          <cell r="BF193">
            <v>0</v>
          </cell>
          <cell r="BG193">
            <v>0</v>
          </cell>
          <cell r="BH193">
            <v>0</v>
          </cell>
          <cell r="BI193">
            <v>0</v>
          </cell>
          <cell r="BJ193" t="str">
            <v>CV 2019</v>
          </cell>
          <cell r="BK193" t="str">
            <v>x</v>
          </cell>
          <cell r="BL193">
            <v>0</v>
          </cell>
          <cell r="BM193">
            <v>0</v>
          </cell>
          <cell r="BN193">
            <v>0</v>
          </cell>
          <cell r="BO193">
            <v>0</v>
          </cell>
          <cell r="BP193">
            <v>0</v>
          </cell>
          <cell r="BQ193">
            <v>0</v>
          </cell>
          <cell r="BR193">
            <v>23</v>
          </cell>
          <cell r="BS193" t="str">
            <v>ĐHV đã phát</v>
          </cell>
          <cell r="BT193">
            <v>0</v>
          </cell>
          <cell r="BU193">
            <v>0</v>
          </cell>
          <cell r="BV193">
            <v>4</v>
          </cell>
          <cell r="BW193">
            <v>4</v>
          </cell>
          <cell r="BX193">
            <v>4</v>
          </cell>
          <cell r="BY193">
            <v>4</v>
          </cell>
          <cell r="BZ193">
            <v>4</v>
          </cell>
          <cell r="CA193">
            <v>4</v>
          </cell>
          <cell r="CB193">
            <v>4</v>
          </cell>
          <cell r="CC193">
            <v>4</v>
          </cell>
          <cell r="CD193">
            <v>4</v>
          </cell>
          <cell r="CE193">
            <v>4</v>
          </cell>
          <cell r="CF193">
            <v>4</v>
          </cell>
          <cell r="CG193">
            <v>4</v>
          </cell>
          <cell r="CH193">
            <v>4</v>
          </cell>
          <cell r="CI193">
            <v>4</v>
          </cell>
          <cell r="CJ193">
            <v>4</v>
          </cell>
          <cell r="CK193">
            <v>4</v>
          </cell>
          <cell r="CL193">
            <v>0</v>
          </cell>
        </row>
        <row r="194">
          <cell r="F194">
            <v>1670</v>
          </cell>
          <cell r="G194" t="str">
            <v>51010000045567</v>
          </cell>
          <cell r="H194" t="str">
            <v>Phòng Kế hoạch - Tài chính</v>
          </cell>
          <cell r="I194">
            <v>0</v>
          </cell>
          <cell r="J194" t="str">
            <v>Nữ</v>
          </cell>
          <cell r="K194">
            <v>1983</v>
          </cell>
          <cell r="L194">
            <v>30647</v>
          </cell>
          <cell r="M194">
            <v>39</v>
          </cell>
          <cell r="N194" t="str">
            <v>Kinh</v>
          </cell>
          <cell r="O194">
            <v>0</v>
          </cell>
          <cell r="P194" t="str">
            <v>186013368</v>
          </cell>
          <cell r="Q194" t="str">
            <v>13/01/2014</v>
          </cell>
          <cell r="R194" t="str">
            <v>Tỉnh Nghệ An</v>
          </cell>
          <cell r="S194" t="str">
            <v>Viện QY4- QK 4- TP Vinh- Nghệ An</v>
          </cell>
          <cell r="T194" t="str">
            <v>Sơn phố- Hương Sơn - Hà Tĩnh</v>
          </cell>
          <cell r="U194" t="str">
            <v>Xóm 13- Xã Hưng Lộc -TP Vinh - Nghệ An</v>
          </cell>
          <cell r="V194" t="str">
            <v>Xóm 13- Xã Hưng Lộc -TP Vinh - Nghệ An</v>
          </cell>
          <cell r="W194">
            <v>0</v>
          </cell>
          <cell r="X194">
            <v>0</v>
          </cell>
          <cell r="Y194">
            <v>39052</v>
          </cell>
          <cell r="Z194">
            <v>39448</v>
          </cell>
          <cell r="AA194" t="str">
            <v>Trường Đại học Vinh</v>
          </cell>
          <cell r="AB194">
            <v>0</v>
          </cell>
          <cell r="AC194" t="str">
            <v>BC</v>
          </cell>
          <cell r="AD194">
            <v>0</v>
          </cell>
          <cell r="AE194">
            <v>0</v>
          </cell>
          <cell r="AF194" t="str">
            <v>06.031</v>
          </cell>
          <cell r="AG194" t="str">
            <v>Kế toán viên</v>
          </cell>
          <cell r="AH194">
            <v>0</v>
          </cell>
          <cell r="AI194">
            <v>0</v>
          </cell>
          <cell r="AJ194">
            <v>0</v>
          </cell>
          <cell r="AK194">
            <v>4</v>
          </cell>
          <cell r="AL194">
            <v>0</v>
          </cell>
          <cell r="AM194">
            <v>3.66</v>
          </cell>
          <cell r="AN194">
            <v>5</v>
          </cell>
          <cell r="AO194">
            <v>0</v>
          </cell>
          <cell r="AP194">
            <v>0</v>
          </cell>
          <cell r="AQ194">
            <v>0</v>
          </cell>
          <cell r="AR194">
            <v>0</v>
          </cell>
          <cell r="AS194">
            <v>3.66</v>
          </cell>
          <cell r="AT194">
            <v>20</v>
          </cell>
          <cell r="AU194">
            <v>0</v>
          </cell>
          <cell r="AV194">
            <v>0</v>
          </cell>
          <cell r="AW194">
            <v>0</v>
          </cell>
          <cell r="AX194" t="str">
            <v>Thạc sĩ</v>
          </cell>
          <cell r="AY194">
            <v>0</v>
          </cell>
          <cell r="AZ194">
            <v>0</v>
          </cell>
          <cell r="BA194" t="str">
            <v>KInh tế</v>
          </cell>
          <cell r="BB194" t="str">
            <v>Kế toán</v>
          </cell>
          <cell r="BC194" t="str">
            <v xml:space="preserve"> </v>
          </cell>
          <cell r="BD194">
            <v>0</v>
          </cell>
          <cell r="BE194">
            <v>0</v>
          </cell>
          <cell r="BF194">
            <v>0</v>
          </cell>
          <cell r="BG194">
            <v>0</v>
          </cell>
          <cell r="BH194">
            <v>0</v>
          </cell>
          <cell r="BI194">
            <v>0</v>
          </cell>
          <cell r="BJ194">
            <v>0</v>
          </cell>
          <cell r="BK194" t="str">
            <v>x</v>
          </cell>
          <cell r="BL194">
            <v>0</v>
          </cell>
          <cell r="BM194">
            <v>41095</v>
          </cell>
          <cell r="BN194">
            <v>41460</v>
          </cell>
          <cell r="BO194">
            <v>0</v>
          </cell>
          <cell r="BP194">
            <v>0</v>
          </cell>
          <cell r="BQ194">
            <v>0</v>
          </cell>
          <cell r="BR194">
            <v>16.25</v>
          </cell>
          <cell r="BS194" t="str">
            <v>BĐ đã phát</v>
          </cell>
          <cell r="BT194">
            <v>0</v>
          </cell>
          <cell r="BU194">
            <v>0</v>
          </cell>
          <cell r="BV194">
            <v>4</v>
          </cell>
          <cell r="BW194">
            <v>4</v>
          </cell>
          <cell r="BX194">
            <v>4</v>
          </cell>
          <cell r="BY194">
            <v>4</v>
          </cell>
          <cell r="BZ194">
            <v>4</v>
          </cell>
          <cell r="CA194">
            <v>4</v>
          </cell>
          <cell r="CB194">
            <v>4</v>
          </cell>
          <cell r="CC194">
            <v>4</v>
          </cell>
          <cell r="CD194">
            <v>4</v>
          </cell>
          <cell r="CE194">
            <v>4</v>
          </cell>
          <cell r="CF194">
            <v>4</v>
          </cell>
          <cell r="CG194">
            <v>4</v>
          </cell>
          <cell r="CH194">
            <v>4</v>
          </cell>
          <cell r="CI194">
            <v>4</v>
          </cell>
          <cell r="CJ194">
            <v>4</v>
          </cell>
          <cell r="CK194">
            <v>4</v>
          </cell>
          <cell r="CL194">
            <v>0</v>
          </cell>
        </row>
        <row r="195">
          <cell r="F195">
            <v>1669</v>
          </cell>
          <cell r="G195" t="str">
            <v>51010000299665</v>
          </cell>
          <cell r="H195" t="str">
            <v>Phòng Kế hoạch - Tài chính</v>
          </cell>
          <cell r="I195">
            <v>0</v>
          </cell>
          <cell r="J195" t="str">
            <v>Nam</v>
          </cell>
          <cell r="K195">
            <v>1983</v>
          </cell>
          <cell r="L195">
            <v>30505</v>
          </cell>
          <cell r="M195">
            <v>39</v>
          </cell>
          <cell r="N195" t="str">
            <v>Kinh</v>
          </cell>
          <cell r="O195">
            <v>0</v>
          </cell>
          <cell r="P195" t="str">
            <v>182545633</v>
          </cell>
          <cell r="Q195" t="str">
            <v>05/05/2003</v>
          </cell>
          <cell r="R195" t="str">
            <v>Tỉnh Nghệ An</v>
          </cell>
          <cell r="S195" t="str">
            <v>Phường Lê Mao, Thành phố Vinh, Tỉnh Nghệ An</v>
          </cell>
          <cell r="T195" t="str">
            <v>Nam  Mỹ, Nam Đàn, Nghệ An</v>
          </cell>
          <cell r="U195" t="str">
            <v>Khối Trung Mỹ, Phường Lê Mao, Thành phố Vinh, Tỉnh Nghệ An</v>
          </cell>
          <cell r="V195" t="str">
            <v>Khối Trung Mỹ, Phường Lê Mao, Thành phố Vinh, Tỉnh Nghệ An</v>
          </cell>
          <cell r="W195">
            <v>0</v>
          </cell>
          <cell r="X195">
            <v>0</v>
          </cell>
          <cell r="Y195">
            <v>40878</v>
          </cell>
          <cell r="Z195" t="str">
            <v xml:space="preserve">  -   -</v>
          </cell>
          <cell r="AA195">
            <v>0</v>
          </cell>
          <cell r="AB195">
            <v>0</v>
          </cell>
          <cell r="AC195" t="str">
            <v>BC</v>
          </cell>
          <cell r="AD195">
            <v>0</v>
          </cell>
          <cell r="AE195">
            <v>0</v>
          </cell>
          <cell r="AF195" t="str">
            <v>06.031</v>
          </cell>
          <cell r="AG195" t="str">
            <v>Kế toán viên</v>
          </cell>
          <cell r="AH195">
            <v>0</v>
          </cell>
          <cell r="AI195">
            <v>0</v>
          </cell>
          <cell r="AJ195">
            <v>0</v>
          </cell>
          <cell r="AK195">
            <v>4</v>
          </cell>
          <cell r="AL195">
            <v>0</v>
          </cell>
          <cell r="AM195">
            <v>3</v>
          </cell>
          <cell r="AN195">
            <v>3</v>
          </cell>
          <cell r="AO195">
            <v>0</v>
          </cell>
          <cell r="AP195">
            <v>0</v>
          </cell>
          <cell r="AQ195">
            <v>0</v>
          </cell>
          <cell r="AR195">
            <v>0</v>
          </cell>
          <cell r="AS195">
            <v>3</v>
          </cell>
          <cell r="AT195">
            <v>20</v>
          </cell>
          <cell r="AU195">
            <v>0</v>
          </cell>
          <cell r="AV195">
            <v>0</v>
          </cell>
          <cell r="AW195">
            <v>0</v>
          </cell>
          <cell r="AX195" t="str">
            <v>Thạc sĩ</v>
          </cell>
          <cell r="AY195">
            <v>0</v>
          </cell>
          <cell r="AZ195">
            <v>0</v>
          </cell>
          <cell r="BA195" t="str">
            <v>Tài chính kế toán</v>
          </cell>
          <cell r="BB195" t="str">
            <v>Quản lý kinh tế</v>
          </cell>
          <cell r="BC195" t="str">
            <v xml:space="preserve"> </v>
          </cell>
          <cell r="BD195">
            <v>0</v>
          </cell>
          <cell r="BE195">
            <v>0</v>
          </cell>
          <cell r="BF195">
            <v>0</v>
          </cell>
          <cell r="BG195">
            <v>0</v>
          </cell>
          <cell r="BH195">
            <v>0</v>
          </cell>
          <cell r="BI195">
            <v>0</v>
          </cell>
          <cell r="BJ195" t="str">
            <v>CV 2019</v>
          </cell>
          <cell r="BK195">
            <v>0</v>
          </cell>
          <cell r="BL195">
            <v>0</v>
          </cell>
          <cell r="BM195">
            <v>0</v>
          </cell>
          <cell r="BN195">
            <v>0</v>
          </cell>
          <cell r="BO195">
            <v>0</v>
          </cell>
          <cell r="BP195">
            <v>0</v>
          </cell>
          <cell r="BQ195">
            <v>0</v>
          </cell>
          <cell r="BR195">
            <v>20.833333333333332</v>
          </cell>
          <cell r="BS195" t="str">
            <v>BĐ đã phát</v>
          </cell>
          <cell r="BT195">
            <v>0</v>
          </cell>
          <cell r="BU195">
            <v>0</v>
          </cell>
          <cell r="BV195">
            <v>4</v>
          </cell>
          <cell r="BW195">
            <v>4</v>
          </cell>
          <cell r="BX195">
            <v>4</v>
          </cell>
          <cell r="BY195">
            <v>4</v>
          </cell>
          <cell r="BZ195">
            <v>4</v>
          </cell>
          <cell r="CA195">
            <v>4</v>
          </cell>
          <cell r="CB195">
            <v>4</v>
          </cell>
          <cell r="CC195">
            <v>4</v>
          </cell>
          <cell r="CD195">
            <v>4</v>
          </cell>
          <cell r="CE195">
            <v>4</v>
          </cell>
          <cell r="CF195">
            <v>4</v>
          </cell>
          <cell r="CG195">
            <v>4</v>
          </cell>
          <cell r="CH195">
            <v>4</v>
          </cell>
          <cell r="CI195">
            <v>4</v>
          </cell>
          <cell r="CJ195">
            <v>4</v>
          </cell>
          <cell r="CK195">
            <v>4</v>
          </cell>
          <cell r="CL195">
            <v>0</v>
          </cell>
        </row>
        <row r="196">
          <cell r="F196">
            <v>2044</v>
          </cell>
          <cell r="G196" t="str">
            <v>51010000988699</v>
          </cell>
          <cell r="H196" t="str">
            <v>Phòng Kế hoạch - Tài chính</v>
          </cell>
          <cell r="I196">
            <v>0</v>
          </cell>
          <cell r="J196" t="str">
            <v>Nữ</v>
          </cell>
          <cell r="K196">
            <v>1989</v>
          </cell>
          <cell r="L196">
            <v>32800</v>
          </cell>
          <cell r="M196">
            <v>33</v>
          </cell>
          <cell r="N196" t="str">
            <v>Kinh</v>
          </cell>
          <cell r="O196">
            <v>0</v>
          </cell>
          <cell r="P196">
            <v>186849643</v>
          </cell>
          <cell r="Q196">
            <v>0</v>
          </cell>
          <cell r="R196">
            <v>0</v>
          </cell>
          <cell r="S196" t="str">
            <v>Văn Sơn, Đô Lương, Nghệ An</v>
          </cell>
          <cell r="T196" t="str">
            <v>Văn Sơn, Đô Lương, Nghệ An</v>
          </cell>
          <cell r="U196" t="str">
            <v>33C, Lê Lợi, P.Lê Lợi, TP. Vinh, Nghệ An</v>
          </cell>
          <cell r="V196" t="str">
            <v>33C, Lê Lợi, P.Lê Lợi, TP. Vinh, Nghệ An</v>
          </cell>
          <cell r="W196" t="str">
            <v>0979224990</v>
          </cell>
          <cell r="X196" t="str">
            <v>luongtrandhv@gmail.com</v>
          </cell>
          <cell r="Y196">
            <v>41351</v>
          </cell>
          <cell r="Z196" t="str">
            <v xml:space="preserve">  -   -</v>
          </cell>
          <cell r="AA196" t="str">
            <v>Trường Đại học Vinh</v>
          </cell>
          <cell r="AB196" t="str">
            <v>Chuyên viên</v>
          </cell>
          <cell r="AC196" t="str">
            <v>BC</v>
          </cell>
          <cell r="AD196">
            <v>0</v>
          </cell>
          <cell r="AE196">
            <v>0</v>
          </cell>
          <cell r="AF196" t="str">
            <v>01.003</v>
          </cell>
          <cell r="AG196" t="str">
            <v>Chuyên viên</v>
          </cell>
          <cell r="AH196">
            <v>0</v>
          </cell>
          <cell r="AI196">
            <v>0</v>
          </cell>
          <cell r="AJ196">
            <v>0</v>
          </cell>
          <cell r="AK196">
            <v>4</v>
          </cell>
          <cell r="AL196">
            <v>0</v>
          </cell>
          <cell r="AM196">
            <v>3</v>
          </cell>
          <cell r="AN196">
            <v>3</v>
          </cell>
          <cell r="AO196">
            <v>0</v>
          </cell>
          <cell r="AP196">
            <v>0</v>
          </cell>
          <cell r="AQ196">
            <v>0</v>
          </cell>
          <cell r="AR196">
            <v>0</v>
          </cell>
          <cell r="AS196">
            <v>3</v>
          </cell>
          <cell r="AT196">
            <v>20</v>
          </cell>
          <cell r="AU196">
            <v>0</v>
          </cell>
          <cell r="AV196">
            <v>0</v>
          </cell>
          <cell r="AW196">
            <v>0</v>
          </cell>
          <cell r="AX196" t="str">
            <v>Thạc sĩ</v>
          </cell>
          <cell r="AY196">
            <v>0</v>
          </cell>
          <cell r="AZ196">
            <v>0</v>
          </cell>
          <cell r="BA196" t="str">
            <v>Kinh tế</v>
          </cell>
          <cell r="BB196" t="str">
            <v>Quản lý giáo dục</v>
          </cell>
          <cell r="BC196" t="str">
            <v xml:space="preserve"> </v>
          </cell>
          <cell r="BD196">
            <v>0</v>
          </cell>
          <cell r="BE196">
            <v>0</v>
          </cell>
          <cell r="BF196">
            <v>0</v>
          </cell>
          <cell r="BG196">
            <v>0</v>
          </cell>
          <cell r="BH196">
            <v>0</v>
          </cell>
          <cell r="BI196">
            <v>0</v>
          </cell>
          <cell r="BJ196" t="str">
            <v>CV 2019</v>
          </cell>
          <cell r="BK196">
            <v>0</v>
          </cell>
          <cell r="BL196">
            <v>0</v>
          </cell>
          <cell r="BM196">
            <v>40176</v>
          </cell>
          <cell r="BN196">
            <v>40541</v>
          </cell>
          <cell r="BO196">
            <v>0</v>
          </cell>
          <cell r="BP196">
            <v>0</v>
          </cell>
          <cell r="BQ196">
            <v>0</v>
          </cell>
          <cell r="BR196">
            <v>22.166666666666668</v>
          </cell>
          <cell r="BS196" t="str">
            <v>BĐ đã phát</v>
          </cell>
          <cell r="BT196">
            <v>0</v>
          </cell>
          <cell r="BU196">
            <v>0</v>
          </cell>
          <cell r="BV196">
            <v>4</v>
          </cell>
          <cell r="BW196">
            <v>4</v>
          </cell>
          <cell r="BX196">
            <v>4</v>
          </cell>
          <cell r="BY196">
            <v>4</v>
          </cell>
          <cell r="BZ196">
            <v>4</v>
          </cell>
          <cell r="CA196">
            <v>4</v>
          </cell>
          <cell r="CB196">
            <v>4</v>
          </cell>
          <cell r="CC196">
            <v>4</v>
          </cell>
          <cell r="CD196">
            <v>4</v>
          </cell>
          <cell r="CE196">
            <v>4</v>
          </cell>
          <cell r="CF196">
            <v>4</v>
          </cell>
          <cell r="CG196">
            <v>4</v>
          </cell>
          <cell r="CH196">
            <v>4</v>
          </cell>
          <cell r="CI196">
            <v>4</v>
          </cell>
          <cell r="CJ196">
            <v>4</v>
          </cell>
          <cell r="CK196">
            <v>4</v>
          </cell>
          <cell r="CL196">
            <v>0</v>
          </cell>
        </row>
        <row r="197">
          <cell r="F197">
            <v>1665</v>
          </cell>
          <cell r="G197" t="str">
            <v>51010000186989</v>
          </cell>
          <cell r="H197" t="str">
            <v>Phòng Kế hoạch - Tài chính</v>
          </cell>
          <cell r="I197">
            <v>0</v>
          </cell>
          <cell r="J197" t="str">
            <v>Nữ</v>
          </cell>
          <cell r="K197">
            <v>1979</v>
          </cell>
          <cell r="L197">
            <v>28863</v>
          </cell>
          <cell r="M197">
            <v>43</v>
          </cell>
          <cell r="N197" t="str">
            <v>Kinh</v>
          </cell>
          <cell r="O197">
            <v>0</v>
          </cell>
          <cell r="P197">
            <v>182344236</v>
          </cell>
          <cell r="Q197">
            <v>41746</v>
          </cell>
          <cell r="R197" t="str">
            <v>Tỉnh Nghệ An</v>
          </cell>
          <cell r="S197">
            <v>0</v>
          </cell>
          <cell r="T197">
            <v>0</v>
          </cell>
          <cell r="U197" t="str">
            <v>Thành phố Vinh, Tỉnh Nghệ An</v>
          </cell>
          <cell r="V197" t="str">
            <v>Thành phố Vinh, Tỉnh Nghệ An</v>
          </cell>
          <cell r="W197">
            <v>0</v>
          </cell>
          <cell r="X197">
            <v>0</v>
          </cell>
          <cell r="Y197">
            <v>39996</v>
          </cell>
          <cell r="Z197" t="str">
            <v xml:space="preserve">  -   -</v>
          </cell>
          <cell r="AA197">
            <v>0</v>
          </cell>
          <cell r="AB197">
            <v>0</v>
          </cell>
          <cell r="AC197" t="str">
            <v>BC</v>
          </cell>
          <cell r="AD197">
            <v>0</v>
          </cell>
          <cell r="AE197">
            <v>0</v>
          </cell>
          <cell r="AF197" t="str">
            <v>06.031</v>
          </cell>
          <cell r="AG197" t="str">
            <v>Kế toán viên</v>
          </cell>
          <cell r="AH197">
            <v>0</v>
          </cell>
          <cell r="AI197">
            <v>0</v>
          </cell>
          <cell r="AJ197">
            <v>0</v>
          </cell>
          <cell r="AK197">
            <v>4</v>
          </cell>
          <cell r="AL197">
            <v>0</v>
          </cell>
          <cell r="AM197">
            <v>3.33</v>
          </cell>
          <cell r="AN197">
            <v>4</v>
          </cell>
          <cell r="AO197">
            <v>0</v>
          </cell>
          <cell r="AP197">
            <v>0</v>
          </cell>
          <cell r="AQ197">
            <v>0</v>
          </cell>
          <cell r="AR197">
            <v>0</v>
          </cell>
          <cell r="AS197">
            <v>3.33</v>
          </cell>
          <cell r="AT197">
            <v>20</v>
          </cell>
          <cell r="AU197">
            <v>0</v>
          </cell>
          <cell r="AV197">
            <v>0</v>
          </cell>
          <cell r="AW197">
            <v>0</v>
          </cell>
          <cell r="AX197" t="str">
            <v>Đại học</v>
          </cell>
          <cell r="AY197">
            <v>0</v>
          </cell>
          <cell r="AZ197">
            <v>0</v>
          </cell>
          <cell r="BA197" t="str">
            <v>Tài chính kế toán</v>
          </cell>
          <cell r="BB197">
            <v>0</v>
          </cell>
          <cell r="BC197" t="str">
            <v xml:space="preserve"> </v>
          </cell>
          <cell r="BD197">
            <v>0</v>
          </cell>
          <cell r="BE197">
            <v>0</v>
          </cell>
          <cell r="BF197">
            <v>0</v>
          </cell>
          <cell r="BG197">
            <v>0</v>
          </cell>
          <cell r="BH197">
            <v>0</v>
          </cell>
          <cell r="BI197">
            <v>0</v>
          </cell>
          <cell r="BJ197">
            <v>0</v>
          </cell>
          <cell r="BK197" t="str">
            <v>Đợt 2 năm 2017</v>
          </cell>
          <cell r="BL197">
            <v>0</v>
          </cell>
          <cell r="BM197">
            <v>38702</v>
          </cell>
          <cell r="BN197">
            <v>39067</v>
          </cell>
          <cell r="BO197" t="str">
            <v>Lao đông tiên tiến các năm học: 2008 - 2009, 2009 - 2012010 - 2011, 2011-2012, 2012 - 2013, 2013 - 2014, 2014 - 2015, 2015 - 2016.
Đoàn viên công đoàn xuất sắc các năm học: 2008 - 2009, 2009 - 2012010 - 2011, 2011 - 2012, 2012 -2013, 2013 - 2014, 2014 - 2015, 2015 - 2016.</v>
          </cell>
          <cell r="BP197">
            <v>0</v>
          </cell>
          <cell r="BQ197">
            <v>0</v>
          </cell>
          <cell r="BR197">
            <v>11.333333333333334</v>
          </cell>
          <cell r="BS197" t="str">
            <v>BĐ đã phát</v>
          </cell>
          <cell r="BT197">
            <v>0</v>
          </cell>
          <cell r="BU197">
            <v>0</v>
          </cell>
          <cell r="BV197">
            <v>4</v>
          </cell>
          <cell r="BW197">
            <v>4</v>
          </cell>
          <cell r="BX197">
            <v>4</v>
          </cell>
          <cell r="BY197">
            <v>4</v>
          </cell>
          <cell r="BZ197">
            <v>4</v>
          </cell>
          <cell r="CA197">
            <v>4</v>
          </cell>
          <cell r="CB197">
            <v>4</v>
          </cell>
          <cell r="CC197">
            <v>4</v>
          </cell>
          <cell r="CD197">
            <v>4</v>
          </cell>
          <cell r="CE197">
            <v>4</v>
          </cell>
          <cell r="CF197">
            <v>4</v>
          </cell>
          <cell r="CG197">
            <v>4</v>
          </cell>
          <cell r="CH197">
            <v>4</v>
          </cell>
          <cell r="CI197">
            <v>4</v>
          </cell>
          <cell r="CJ197">
            <v>4</v>
          </cell>
          <cell r="CK197">
            <v>4</v>
          </cell>
          <cell r="CL197">
            <v>0</v>
          </cell>
        </row>
        <row r="198">
          <cell r="F198">
            <v>1667</v>
          </cell>
          <cell r="G198" t="str">
            <v>51010000026924</v>
          </cell>
          <cell r="H198" t="str">
            <v>Phòng Kế hoạch - Tài chính</v>
          </cell>
          <cell r="I198">
            <v>0</v>
          </cell>
          <cell r="J198" t="str">
            <v>Nữ</v>
          </cell>
          <cell r="K198">
            <v>1981</v>
          </cell>
          <cell r="L198">
            <v>29879</v>
          </cell>
          <cell r="M198">
            <v>41</v>
          </cell>
          <cell r="N198" t="str">
            <v>Kinh</v>
          </cell>
          <cell r="O198">
            <v>0</v>
          </cell>
          <cell r="P198" t="str">
            <v>182350113</v>
          </cell>
          <cell r="Q198" t="str">
            <v>03/03/2011</v>
          </cell>
          <cell r="R198" t="str">
            <v>Tỉnh Nghệ An</v>
          </cell>
          <cell r="S198" t="str">
            <v>Thành phố Vinh, Tỉnh Nghệ An</v>
          </cell>
          <cell r="T198" t="str">
            <v>Nghi Liên, Nghi Lộc, Nghệ An</v>
          </cell>
          <cell r="U198" t="str">
            <v>Khối 13, Phường Trường Thi, Thành phố Vinh, Tỉnh Nghệ An</v>
          </cell>
          <cell r="V198" t="str">
            <v>Khối 13, Phường Trường Thi, Thành phố Vinh, Tỉnh Nghệ An</v>
          </cell>
          <cell r="W198" t="str">
            <v>0912741219</v>
          </cell>
          <cell r="X198" t="str">
            <v>lienttt@vinhuni.edu.vn</v>
          </cell>
          <cell r="Y198">
            <v>38078</v>
          </cell>
          <cell r="Z198">
            <v>38587</v>
          </cell>
          <cell r="AA198" t="str">
            <v>Trường Đại học Vinh</v>
          </cell>
          <cell r="AB198">
            <v>0</v>
          </cell>
          <cell r="AC198" t="str">
            <v>BC</v>
          </cell>
          <cell r="AD198">
            <v>0</v>
          </cell>
          <cell r="AE198">
            <v>0</v>
          </cell>
          <cell r="AF198" t="str">
            <v>06.031</v>
          </cell>
          <cell r="AG198" t="str">
            <v>Kế toán viên</v>
          </cell>
          <cell r="AH198">
            <v>0</v>
          </cell>
          <cell r="AI198">
            <v>0</v>
          </cell>
          <cell r="AJ198">
            <v>0</v>
          </cell>
          <cell r="AK198">
            <v>4</v>
          </cell>
          <cell r="AL198">
            <v>0</v>
          </cell>
          <cell r="AM198">
            <v>3.99</v>
          </cell>
          <cell r="AN198">
            <v>6</v>
          </cell>
          <cell r="AO198">
            <v>0</v>
          </cell>
          <cell r="AP198">
            <v>0</v>
          </cell>
          <cell r="AQ198">
            <v>0</v>
          </cell>
          <cell r="AR198">
            <v>0</v>
          </cell>
          <cell r="AS198">
            <v>3.99</v>
          </cell>
          <cell r="AT198">
            <v>20</v>
          </cell>
          <cell r="AU198">
            <v>0</v>
          </cell>
          <cell r="AV198">
            <v>0</v>
          </cell>
          <cell r="AW198">
            <v>0</v>
          </cell>
          <cell r="AX198" t="str">
            <v>Thạc sĩ</v>
          </cell>
          <cell r="AY198">
            <v>0</v>
          </cell>
          <cell r="AZ198">
            <v>0</v>
          </cell>
          <cell r="BA198" t="str">
            <v>Kinh tế</v>
          </cell>
          <cell r="BB198" t="str">
            <v>Kế toán - Kiểm toán</v>
          </cell>
          <cell r="BC198" t="str">
            <v xml:space="preserve"> </v>
          </cell>
          <cell r="BD198">
            <v>0</v>
          </cell>
          <cell r="BE198">
            <v>0</v>
          </cell>
          <cell r="BF198">
            <v>0</v>
          </cell>
          <cell r="BG198">
            <v>0</v>
          </cell>
          <cell r="BH198">
            <v>0</v>
          </cell>
          <cell r="BI198">
            <v>0</v>
          </cell>
          <cell r="BJ198" t="str">
            <v>CV 2019</v>
          </cell>
          <cell r="BK198">
            <v>0</v>
          </cell>
          <cell r="BL198">
            <v>0</v>
          </cell>
          <cell r="BM198">
            <v>0</v>
          </cell>
          <cell r="BN198">
            <v>0</v>
          </cell>
          <cell r="BO198">
            <v>0</v>
          </cell>
          <cell r="BP198">
            <v>0</v>
          </cell>
          <cell r="BQ198">
            <v>0</v>
          </cell>
          <cell r="BR198">
            <v>14.166666666666666</v>
          </cell>
          <cell r="BS198" t="str">
            <v>BĐ đã phát</v>
          </cell>
          <cell r="BT198">
            <v>0</v>
          </cell>
          <cell r="BU198">
            <v>0</v>
          </cell>
          <cell r="BV198">
            <v>4</v>
          </cell>
          <cell r="BW198">
            <v>4</v>
          </cell>
          <cell r="BX198">
            <v>4</v>
          </cell>
          <cell r="BY198">
            <v>4</v>
          </cell>
          <cell r="BZ198">
            <v>4</v>
          </cell>
          <cell r="CA198">
            <v>4</v>
          </cell>
          <cell r="CB198">
            <v>4</v>
          </cell>
          <cell r="CC198">
            <v>4</v>
          </cell>
          <cell r="CD198">
            <v>4</v>
          </cell>
          <cell r="CE198">
            <v>4</v>
          </cell>
          <cell r="CF198">
            <v>4</v>
          </cell>
          <cell r="CG198">
            <v>4</v>
          </cell>
          <cell r="CH198">
            <v>4</v>
          </cell>
          <cell r="CI198">
            <v>4</v>
          </cell>
          <cell r="CJ198">
            <v>4</v>
          </cell>
          <cell r="CK198">
            <v>4</v>
          </cell>
          <cell r="CL198">
            <v>0</v>
          </cell>
        </row>
        <row r="199">
          <cell r="F199">
            <v>1664</v>
          </cell>
          <cell r="G199" t="str">
            <v>51010000021132</v>
          </cell>
          <cell r="H199" t="str">
            <v>Phòng Kế hoạch - Tài chính</v>
          </cell>
          <cell r="I199">
            <v>0</v>
          </cell>
          <cell r="J199" t="str">
            <v>Nữ</v>
          </cell>
          <cell r="K199">
            <v>1978</v>
          </cell>
          <cell r="L199">
            <v>28853</v>
          </cell>
          <cell r="M199">
            <v>44</v>
          </cell>
          <cell r="N199" t="str">
            <v>Kinh</v>
          </cell>
          <cell r="O199">
            <v>0</v>
          </cell>
          <cell r="P199" t="str">
            <v>182154925</v>
          </cell>
          <cell r="Q199" t="str">
            <v>12/08/2004</v>
          </cell>
          <cell r="R199" t="str">
            <v>Tỉnh Nghệ An</v>
          </cell>
          <cell r="S199" t="str">
            <v>Phường Bến Thủy, Thành phố Vinh, Tỉnh Nghệ An</v>
          </cell>
          <cell r="T199" t="str">
            <v>Thạch Lạc, Thạch Hà, Hà Tĩnh</v>
          </cell>
          <cell r="U199" t="str">
            <v>Khối 14, Phường Trung Đô, Thành phố Vinh, Tỉnh Nghệ An</v>
          </cell>
          <cell r="V199" t="str">
            <v>Khối 14, Phường Trung Đô, Thành phố Vinh, Tỉnh Nghệ An</v>
          </cell>
          <cell r="W199">
            <v>0</v>
          </cell>
          <cell r="X199">
            <v>0</v>
          </cell>
          <cell r="Y199">
            <v>37408</v>
          </cell>
          <cell r="Z199">
            <v>38485</v>
          </cell>
          <cell r="AA199" t="str">
            <v>Trường Đại học Vinh</v>
          </cell>
          <cell r="AB199">
            <v>0</v>
          </cell>
          <cell r="AC199" t="str">
            <v>BC</v>
          </cell>
          <cell r="AD199">
            <v>0</v>
          </cell>
          <cell r="AE199">
            <v>0</v>
          </cell>
          <cell r="AF199" t="str">
            <v>06.031</v>
          </cell>
          <cell r="AG199" t="str">
            <v>Kế toán viên</v>
          </cell>
          <cell r="AH199">
            <v>0</v>
          </cell>
          <cell r="AI199">
            <v>0</v>
          </cell>
          <cell r="AJ199" t="str">
            <v>CT CĐ BP</v>
          </cell>
          <cell r="AK199">
            <v>5</v>
          </cell>
          <cell r="AL199">
            <v>0</v>
          </cell>
          <cell r="AM199">
            <v>4.32</v>
          </cell>
          <cell r="AN199">
            <v>7</v>
          </cell>
          <cell r="AO199">
            <v>0</v>
          </cell>
          <cell r="AP199">
            <v>0</v>
          </cell>
          <cell r="AQ199">
            <v>0</v>
          </cell>
          <cell r="AR199">
            <v>0</v>
          </cell>
          <cell r="AS199">
            <v>4.32</v>
          </cell>
          <cell r="AT199">
            <v>20</v>
          </cell>
          <cell r="AU199">
            <v>0</v>
          </cell>
          <cell r="AV199">
            <v>0</v>
          </cell>
          <cell r="AW199">
            <v>0</v>
          </cell>
          <cell r="AX199" t="str">
            <v>Thạc sĩ</v>
          </cell>
          <cell r="AY199">
            <v>0</v>
          </cell>
          <cell r="AZ199">
            <v>0</v>
          </cell>
          <cell r="BA199" t="str">
            <v>Kinh tế</v>
          </cell>
          <cell r="BB199" t="str">
            <v>Quản trị kinh doanh</v>
          </cell>
          <cell r="BC199" t="str">
            <v xml:space="preserve"> </v>
          </cell>
          <cell r="BD199">
            <v>0</v>
          </cell>
          <cell r="BE199">
            <v>0</v>
          </cell>
          <cell r="BF199" t="str">
            <v>B2</v>
          </cell>
          <cell r="BG199">
            <v>0</v>
          </cell>
          <cell r="BH199" t="str">
            <v>x</v>
          </cell>
          <cell r="BI199">
            <v>0</v>
          </cell>
          <cell r="BJ199" t="str">
            <v>CV 2019</v>
          </cell>
          <cell r="BK199" t="str">
            <v>ĐT 3 năm 2017</v>
          </cell>
          <cell r="BL199">
            <v>0</v>
          </cell>
          <cell r="BM199" t="str">
            <v>15/09/1995</v>
          </cell>
          <cell r="BN199">
            <v>35323</v>
          </cell>
          <cell r="BO199">
            <v>0</v>
          </cell>
          <cell r="BP199">
            <v>0</v>
          </cell>
          <cell r="BQ199">
            <v>0</v>
          </cell>
          <cell r="BR199">
            <v>11.333333333333334</v>
          </cell>
          <cell r="BS199" t="str">
            <v>ĐHV đã phát</v>
          </cell>
          <cell r="BT199">
            <v>0</v>
          </cell>
          <cell r="BU199">
            <v>0</v>
          </cell>
          <cell r="BV199">
            <v>5</v>
          </cell>
          <cell r="BW199">
            <v>5</v>
          </cell>
          <cell r="BX199">
            <v>5</v>
          </cell>
          <cell r="BY199">
            <v>5</v>
          </cell>
          <cell r="BZ199">
            <v>5</v>
          </cell>
          <cell r="CA199">
            <v>5</v>
          </cell>
          <cell r="CB199">
            <v>5</v>
          </cell>
          <cell r="CC199">
            <v>5</v>
          </cell>
          <cell r="CD199">
            <v>5</v>
          </cell>
          <cell r="CE199">
            <v>5</v>
          </cell>
          <cell r="CF199">
            <v>5</v>
          </cell>
          <cell r="CG199">
            <v>5</v>
          </cell>
          <cell r="CH199">
            <v>5</v>
          </cell>
          <cell r="CI199">
            <v>5</v>
          </cell>
          <cell r="CJ199">
            <v>5</v>
          </cell>
          <cell r="CK199">
            <v>5</v>
          </cell>
          <cell r="CL199">
            <v>0</v>
          </cell>
        </row>
        <row r="200">
          <cell r="F200">
            <v>1666</v>
          </cell>
          <cell r="G200" t="str">
            <v>51010000186998</v>
          </cell>
          <cell r="H200" t="str">
            <v>Phòng Kế hoạch - Tài chính</v>
          </cell>
          <cell r="I200">
            <v>0</v>
          </cell>
          <cell r="J200" t="str">
            <v>Nữ</v>
          </cell>
          <cell r="K200">
            <v>1981</v>
          </cell>
          <cell r="L200">
            <v>29655</v>
          </cell>
          <cell r="M200">
            <v>41</v>
          </cell>
          <cell r="N200" t="str">
            <v>Kinh</v>
          </cell>
          <cell r="O200">
            <v>0</v>
          </cell>
          <cell r="P200" t="str">
            <v>142032578</v>
          </cell>
          <cell r="Q200" t="str">
            <v>19/07/2010</v>
          </cell>
          <cell r="R200" t="str">
            <v>Tỉnh Nghệ An</v>
          </cell>
          <cell r="S200" t="str">
            <v>Phường Hoàng Tân, Thị xã Chí Linh, Tỉnh Hải Dương</v>
          </cell>
          <cell r="T200" t="str">
            <v>Hoàng Tân, Chí Linh, Hải Dương</v>
          </cell>
          <cell r="U200" t="str">
            <v>Khối 5, Phường Bến Thủy, Thành phố Vinh, Tỉnh Nghệ An</v>
          </cell>
          <cell r="V200" t="str">
            <v>Khối 5, Phường Bến Thủy, Thành phố Vinh, Tỉnh Nghệ An</v>
          </cell>
          <cell r="W200">
            <v>0</v>
          </cell>
          <cell r="X200">
            <v>0</v>
          </cell>
          <cell r="Y200">
            <v>40148</v>
          </cell>
          <cell r="Z200">
            <v>41334</v>
          </cell>
          <cell r="AA200" t="str">
            <v>Trường Đại học Vinh</v>
          </cell>
          <cell r="AB200">
            <v>0</v>
          </cell>
          <cell r="AC200" t="str">
            <v>BC</v>
          </cell>
          <cell r="AD200">
            <v>0</v>
          </cell>
          <cell r="AE200">
            <v>0</v>
          </cell>
          <cell r="AF200" t="str">
            <v>01.003</v>
          </cell>
          <cell r="AG200" t="str">
            <v>Chuyên viên</v>
          </cell>
          <cell r="AH200">
            <v>0</v>
          </cell>
          <cell r="AI200">
            <v>0</v>
          </cell>
          <cell r="AJ200">
            <v>0</v>
          </cell>
          <cell r="AK200">
            <v>4</v>
          </cell>
          <cell r="AL200">
            <v>0</v>
          </cell>
          <cell r="AM200">
            <v>3.33</v>
          </cell>
          <cell r="AN200">
            <v>4</v>
          </cell>
          <cell r="AO200">
            <v>0</v>
          </cell>
          <cell r="AP200">
            <v>0</v>
          </cell>
          <cell r="AQ200">
            <v>0</v>
          </cell>
          <cell r="AR200">
            <v>0</v>
          </cell>
          <cell r="AS200">
            <v>3.33</v>
          </cell>
          <cell r="AT200">
            <v>20</v>
          </cell>
          <cell r="AU200">
            <v>0</v>
          </cell>
          <cell r="AV200">
            <v>0</v>
          </cell>
          <cell r="AW200">
            <v>0</v>
          </cell>
          <cell r="AX200" t="str">
            <v>Thạc sĩ</v>
          </cell>
          <cell r="AY200">
            <v>0</v>
          </cell>
          <cell r="AZ200">
            <v>0</v>
          </cell>
          <cell r="BA200" t="str">
            <v>Kinh tế</v>
          </cell>
          <cell r="BB200" t="str">
            <v>Tài chính kế toán</v>
          </cell>
          <cell r="BC200" t="str">
            <v xml:space="preserve"> </v>
          </cell>
          <cell r="BD200">
            <v>0</v>
          </cell>
          <cell r="BE200">
            <v>0</v>
          </cell>
          <cell r="BF200">
            <v>0</v>
          </cell>
          <cell r="BG200">
            <v>0</v>
          </cell>
          <cell r="BH200" t="str">
            <v>x</v>
          </cell>
          <cell r="BI200">
            <v>0</v>
          </cell>
          <cell r="BJ200">
            <v>0</v>
          </cell>
          <cell r="BK200" t="str">
            <v>Đã học 2012</v>
          </cell>
          <cell r="BL200">
            <v>0</v>
          </cell>
          <cell r="BM200">
            <v>0</v>
          </cell>
          <cell r="BN200">
            <v>0</v>
          </cell>
          <cell r="BO200">
            <v>0</v>
          </cell>
          <cell r="BP200">
            <v>0</v>
          </cell>
          <cell r="BQ200">
            <v>0</v>
          </cell>
          <cell r="BR200">
            <v>13.5</v>
          </cell>
          <cell r="BS200" t="str">
            <v>BĐ đã phát</v>
          </cell>
          <cell r="BT200">
            <v>0</v>
          </cell>
          <cell r="BU200">
            <v>0</v>
          </cell>
          <cell r="BV200">
            <v>4</v>
          </cell>
          <cell r="BW200">
            <v>4</v>
          </cell>
          <cell r="BX200">
            <v>4</v>
          </cell>
          <cell r="BY200">
            <v>4</v>
          </cell>
          <cell r="BZ200">
            <v>4</v>
          </cell>
          <cell r="CA200">
            <v>4</v>
          </cell>
          <cell r="CB200">
            <v>4</v>
          </cell>
          <cell r="CC200">
            <v>4</v>
          </cell>
          <cell r="CD200">
            <v>4</v>
          </cell>
          <cell r="CE200">
            <v>4</v>
          </cell>
          <cell r="CF200">
            <v>4</v>
          </cell>
          <cell r="CG200">
            <v>4</v>
          </cell>
          <cell r="CH200">
            <v>4</v>
          </cell>
          <cell r="CI200">
            <v>4</v>
          </cell>
          <cell r="CJ200">
            <v>4</v>
          </cell>
          <cell r="CK200">
            <v>4</v>
          </cell>
          <cell r="CL200">
            <v>0</v>
          </cell>
        </row>
        <row r="201">
          <cell r="F201">
            <v>1829</v>
          </cell>
          <cell r="G201" t="str">
            <v>51010000197404</v>
          </cell>
          <cell r="H201" t="str">
            <v>Phòng Khoa học và Hợp tác Quốc tế</v>
          </cell>
          <cell r="I201" t="str">
            <v>Báo chí</v>
          </cell>
          <cell r="J201" t="str">
            <v>Nữ</v>
          </cell>
          <cell r="K201">
            <v>1981</v>
          </cell>
          <cell r="L201">
            <v>29921</v>
          </cell>
          <cell r="M201">
            <v>41</v>
          </cell>
          <cell r="N201" t="str">
            <v>Kinh</v>
          </cell>
          <cell r="O201">
            <v>0</v>
          </cell>
          <cell r="P201">
            <v>182487989</v>
          </cell>
          <cell r="Q201">
            <v>0</v>
          </cell>
          <cell r="R201">
            <v>0</v>
          </cell>
          <cell r="S201" t="str">
            <v>Phường Hưng Bình, Thành phố Vinh, Tỉnh Nghệ An</v>
          </cell>
          <cell r="T201" t="str">
            <v>Xã Đức Vĩnh, Huyện Đức Thọ, Tỉnh Hà Tĩnh</v>
          </cell>
          <cell r="U201" t="str">
            <v>Khối Tân Phúc, Phường Vinh Tân, Thành phố Vinh, Tỉnh Nghệ An</v>
          </cell>
          <cell r="V201" t="str">
            <v>Khối Tân Phúc, Phường Vinh Tân, Thành phố Vinh, Tỉnh Nghệ An</v>
          </cell>
          <cell r="W201" t="str">
            <v>0983255560</v>
          </cell>
          <cell r="X201" t="str">
            <v>ptquynhnga@gmail.com</v>
          </cell>
          <cell r="Y201">
            <v>39234</v>
          </cell>
          <cell r="Z201">
            <v>39995</v>
          </cell>
          <cell r="AA201" t="str">
            <v>Trường Đại học Vinh</v>
          </cell>
          <cell r="AB201">
            <v>0</v>
          </cell>
          <cell r="AC201" t="str">
            <v>BC</v>
          </cell>
          <cell r="AD201">
            <v>0</v>
          </cell>
          <cell r="AE201">
            <v>0</v>
          </cell>
          <cell r="AF201" t="str">
            <v>01.003</v>
          </cell>
          <cell r="AG201" t="str">
            <v>Chuyên viên</v>
          </cell>
          <cell r="AH201">
            <v>0</v>
          </cell>
          <cell r="AI201">
            <v>0</v>
          </cell>
          <cell r="AJ201">
            <v>0</v>
          </cell>
          <cell r="AK201">
            <v>4</v>
          </cell>
          <cell r="AL201">
            <v>0</v>
          </cell>
          <cell r="AM201">
            <v>3.66</v>
          </cell>
          <cell r="AN201">
            <v>5</v>
          </cell>
          <cell r="AO201">
            <v>0</v>
          </cell>
          <cell r="AP201">
            <v>0</v>
          </cell>
          <cell r="AQ201">
            <v>0</v>
          </cell>
          <cell r="AR201">
            <v>0</v>
          </cell>
          <cell r="AS201">
            <v>3.66</v>
          </cell>
          <cell r="AT201">
            <v>20</v>
          </cell>
          <cell r="AU201">
            <v>0</v>
          </cell>
          <cell r="AV201">
            <v>0</v>
          </cell>
          <cell r="AW201">
            <v>0</v>
          </cell>
          <cell r="AX201" t="str">
            <v>Thạc sĩ</v>
          </cell>
          <cell r="AY201">
            <v>0</v>
          </cell>
          <cell r="AZ201">
            <v>0</v>
          </cell>
          <cell r="BA201" t="str">
            <v>SP Vật lý</v>
          </cell>
          <cell r="BB201" t="str">
            <v>Vật lý học</v>
          </cell>
          <cell r="BC201" t="str">
            <v xml:space="preserve"> </v>
          </cell>
          <cell r="BD201">
            <v>0</v>
          </cell>
          <cell r="BE201">
            <v>0</v>
          </cell>
          <cell r="BF201">
            <v>0</v>
          </cell>
          <cell r="BG201">
            <v>0</v>
          </cell>
          <cell r="BH201">
            <v>0</v>
          </cell>
          <cell r="BI201">
            <v>0</v>
          </cell>
          <cell r="BJ201">
            <v>0</v>
          </cell>
          <cell r="BK201" t="str">
            <v>Đợt 2 năm 2017</v>
          </cell>
          <cell r="BL201">
            <v>0</v>
          </cell>
          <cell r="BM201">
            <v>0</v>
          </cell>
          <cell r="BN201">
            <v>0</v>
          </cell>
          <cell r="BO201">
            <v>0</v>
          </cell>
          <cell r="BP201">
            <v>0</v>
          </cell>
          <cell r="BQ201">
            <v>0</v>
          </cell>
          <cell r="BR201">
            <v>14.25</v>
          </cell>
          <cell r="BS201" t="str">
            <v>BĐ đã phát</v>
          </cell>
          <cell r="BT201">
            <v>0</v>
          </cell>
          <cell r="BU201">
            <v>0</v>
          </cell>
          <cell r="BV201">
            <v>4</v>
          </cell>
          <cell r="BW201">
            <v>4</v>
          </cell>
          <cell r="BX201">
            <v>4</v>
          </cell>
          <cell r="BY201">
            <v>4</v>
          </cell>
          <cell r="BZ201">
            <v>4</v>
          </cell>
          <cell r="CA201">
            <v>4</v>
          </cell>
          <cell r="CB201">
            <v>4</v>
          </cell>
          <cell r="CC201">
            <v>4</v>
          </cell>
          <cell r="CD201">
            <v>4</v>
          </cell>
          <cell r="CE201">
            <v>4</v>
          </cell>
          <cell r="CF201">
            <v>4</v>
          </cell>
          <cell r="CG201">
            <v>4</v>
          </cell>
          <cell r="CH201">
            <v>4</v>
          </cell>
          <cell r="CI201">
            <v>4</v>
          </cell>
          <cell r="CJ201">
            <v>4</v>
          </cell>
          <cell r="CK201">
            <v>4</v>
          </cell>
          <cell r="CL201">
            <v>0</v>
          </cell>
        </row>
        <row r="202">
          <cell r="F202">
            <v>1676</v>
          </cell>
          <cell r="G202" t="str">
            <v>51010000244498</v>
          </cell>
          <cell r="H202" t="str">
            <v>Phòng Khoa học và Hợp tác quốc tế</v>
          </cell>
          <cell r="I202" t="str">
            <v>Đại số - Hình học</v>
          </cell>
          <cell r="J202" t="str">
            <v>Nam</v>
          </cell>
          <cell r="K202">
            <v>1973</v>
          </cell>
          <cell r="L202">
            <v>26699</v>
          </cell>
          <cell r="M202">
            <v>49</v>
          </cell>
          <cell r="N202" t="str">
            <v>Kinh</v>
          </cell>
          <cell r="O202">
            <v>0</v>
          </cell>
          <cell r="P202" t="str">
            <v>183839533</v>
          </cell>
          <cell r="Q202" t="str">
            <v>05/03/2008</v>
          </cell>
          <cell r="R202" t="str">
            <v>Tỉnh Nghệ An</v>
          </cell>
          <cell r="S202" t="str">
            <v>Xã Đức Thủy, Huyện Đức Thọ, Tỉnh Hà Tĩnh</v>
          </cell>
          <cell r="T202" t="str">
            <v>Đức Thủy, Đức Thọ, Hà Tĩnh</v>
          </cell>
          <cell r="U202" t="str">
            <v>Khối 7, Phường Bến Thủy, Thành phố Vinh, Tỉnh Nghệ An</v>
          </cell>
          <cell r="V202" t="str">
            <v>Khối 7, Phường Bến Thủy, Thành phố Vinh, Tỉnh Nghệ An</v>
          </cell>
          <cell r="W202" t="str">
            <v>0912920299</v>
          </cell>
          <cell r="X202" t="str">
            <v>taidd@vinhuni.edu.vn</v>
          </cell>
          <cell r="Y202">
            <v>40483</v>
          </cell>
          <cell r="Z202">
            <v>36419</v>
          </cell>
          <cell r="AA202" t="str">
            <v>Trường CĐSP Hà Tĩnh</v>
          </cell>
          <cell r="AB202">
            <v>0</v>
          </cell>
          <cell r="AC202" t="str">
            <v>BC</v>
          </cell>
          <cell r="AD202">
            <v>0</v>
          </cell>
          <cell r="AE202">
            <v>0</v>
          </cell>
          <cell r="AF202" t="str">
            <v>V.07.01.03</v>
          </cell>
          <cell r="AG202" t="str">
            <v>Giảng viên (hạng III)</v>
          </cell>
          <cell r="AH202" t="str">
            <v>Phó Trưởng phòng phụ trách</v>
          </cell>
          <cell r="AI202">
            <v>0</v>
          </cell>
          <cell r="AJ202">
            <v>0</v>
          </cell>
          <cell r="AK202">
            <v>7</v>
          </cell>
          <cell r="AL202">
            <v>0.5</v>
          </cell>
          <cell r="AM202">
            <v>4.32</v>
          </cell>
          <cell r="AN202">
            <v>7</v>
          </cell>
          <cell r="AO202">
            <v>0</v>
          </cell>
          <cell r="AP202">
            <v>0</v>
          </cell>
          <cell r="AQ202">
            <v>15</v>
          </cell>
          <cell r="AR202">
            <v>0.72300000000000009</v>
          </cell>
          <cell r="AS202">
            <v>5.5430000000000001</v>
          </cell>
          <cell r="AT202">
            <v>40</v>
          </cell>
          <cell r="AU202">
            <v>0</v>
          </cell>
          <cell r="AV202">
            <v>0</v>
          </cell>
          <cell r="AW202">
            <v>0</v>
          </cell>
          <cell r="AX202" t="str">
            <v>Tiến sĩ</v>
          </cell>
          <cell r="AY202">
            <v>0</v>
          </cell>
          <cell r="AZ202">
            <v>0</v>
          </cell>
          <cell r="BA202" t="str">
            <v>SP Toán học</v>
          </cell>
          <cell r="BB202" t="str">
            <v>Đại số &amp; lý thuyết số</v>
          </cell>
          <cell r="BC202" t="str">
            <v>Đại số &amp; lý thuyết số</v>
          </cell>
          <cell r="BD202">
            <v>0</v>
          </cell>
          <cell r="BE202" t="str">
            <v>GVSP</v>
          </cell>
          <cell r="BF202" t="str">
            <v>A2</v>
          </cell>
          <cell r="BG202">
            <v>0</v>
          </cell>
          <cell r="BH202" t="str">
            <v>x</v>
          </cell>
          <cell r="BI202">
            <v>2019</v>
          </cell>
          <cell r="BJ202">
            <v>0</v>
          </cell>
          <cell r="BK202" t="str">
            <v>Đã học 2012</v>
          </cell>
          <cell r="BL202" t="str">
            <v>Cao cấp</v>
          </cell>
          <cell r="BM202" t="str">
            <v>26/10/2007</v>
          </cell>
          <cell r="BN202">
            <v>39747</v>
          </cell>
          <cell r="BO202">
            <v>0</v>
          </cell>
          <cell r="BP202">
            <v>0</v>
          </cell>
          <cell r="BQ202">
            <v>0</v>
          </cell>
          <cell r="BR202">
            <v>10.416666666666666</v>
          </cell>
          <cell r="BS202" t="str">
            <v>ĐHV đã phát</v>
          </cell>
          <cell r="BT202">
            <v>0</v>
          </cell>
          <cell r="BU202">
            <v>0</v>
          </cell>
          <cell r="BV202">
            <v>7</v>
          </cell>
          <cell r="BW202">
            <v>7</v>
          </cell>
          <cell r="BX202">
            <v>7</v>
          </cell>
          <cell r="BY202">
            <v>7</v>
          </cell>
          <cell r="BZ202">
            <v>7</v>
          </cell>
          <cell r="CA202">
            <v>7</v>
          </cell>
          <cell r="CB202">
            <v>7</v>
          </cell>
          <cell r="CC202">
            <v>7</v>
          </cell>
          <cell r="CD202">
            <v>7</v>
          </cell>
          <cell r="CE202">
            <v>7</v>
          </cell>
          <cell r="CF202">
            <v>7</v>
          </cell>
          <cell r="CG202">
            <v>7</v>
          </cell>
          <cell r="CH202">
            <v>7</v>
          </cell>
          <cell r="CI202">
            <v>7</v>
          </cell>
          <cell r="CJ202">
            <v>7</v>
          </cell>
          <cell r="CK202">
            <v>7</v>
          </cell>
          <cell r="CL202">
            <v>0</v>
          </cell>
        </row>
        <row r="203">
          <cell r="F203">
            <v>2550</v>
          </cell>
          <cell r="G203" t="str">
            <v>51010001226064</v>
          </cell>
          <cell r="H203" t="str">
            <v>Phòng Khoa học và Hợp tác Quốc tế</v>
          </cell>
          <cell r="I203">
            <v>0</v>
          </cell>
          <cell r="J203" t="str">
            <v>Nam</v>
          </cell>
          <cell r="K203">
            <v>1991</v>
          </cell>
          <cell r="L203">
            <v>33416</v>
          </cell>
          <cell r="M203">
            <v>31</v>
          </cell>
          <cell r="N203" t="str">
            <v>Kinh</v>
          </cell>
          <cell r="O203">
            <v>0</v>
          </cell>
          <cell r="P203" t="str">
            <v>187407645</v>
          </cell>
          <cell r="Q203">
            <v>41135</v>
          </cell>
          <cell r="R203" t="str">
            <v>Tỉnh Nghệ An</v>
          </cell>
          <cell r="S203" t="str">
            <v>Phường Hưng Dũng, Thành phố Vinh, Tỉnh Nghệ An</v>
          </cell>
          <cell r="T203" t="str">
            <v>Thạch Mỹ, Thạch Hà, Hà Tĩnh</v>
          </cell>
          <cell r="U203" t="str">
            <v>Số 34, Phạm Kinh Vỹ, Phường Bến Thủy, Thành phố Vinh, Tỉnh Nghệ An</v>
          </cell>
          <cell r="V203" t="str">
            <v>Số 34, Phạm Kinh Vỹ, Phường Bến Thủy, Thành phố Vinh, Tỉnh Nghệ An</v>
          </cell>
          <cell r="W203" t="str">
            <v>0359362279</v>
          </cell>
          <cell r="X203" t="str">
            <v>ltdung@vinhuni.edu.vn</v>
          </cell>
          <cell r="Y203">
            <v>43132</v>
          </cell>
          <cell r="Z203">
            <v>43824</v>
          </cell>
          <cell r="AA203" t="str">
            <v>Trường Đại học Vinh</v>
          </cell>
          <cell r="AB203">
            <v>0</v>
          </cell>
          <cell r="AC203" t="str">
            <v>BC</v>
          </cell>
          <cell r="AD203">
            <v>0</v>
          </cell>
          <cell r="AE203">
            <v>0</v>
          </cell>
          <cell r="AF203" t="str">
            <v>01.003</v>
          </cell>
          <cell r="AG203" t="str">
            <v>Chuyên viên</v>
          </cell>
          <cell r="AH203">
            <v>0</v>
          </cell>
          <cell r="AI203">
            <v>0</v>
          </cell>
          <cell r="AJ203">
            <v>0</v>
          </cell>
          <cell r="AK203">
            <v>4</v>
          </cell>
          <cell r="AL203">
            <v>0</v>
          </cell>
          <cell r="AM203">
            <v>2.34</v>
          </cell>
          <cell r="AN203">
            <v>1</v>
          </cell>
          <cell r="AO203">
            <v>0</v>
          </cell>
          <cell r="AP203">
            <v>0</v>
          </cell>
          <cell r="AQ203">
            <v>0</v>
          </cell>
          <cell r="AR203">
            <v>0</v>
          </cell>
          <cell r="AS203">
            <v>2.34</v>
          </cell>
          <cell r="AT203">
            <v>20</v>
          </cell>
          <cell r="AU203">
            <v>0</v>
          </cell>
          <cell r="AV203">
            <v>0</v>
          </cell>
          <cell r="AW203">
            <v>0</v>
          </cell>
          <cell r="AX203" t="str">
            <v>Thạc sĩ</v>
          </cell>
          <cell r="AY203">
            <v>0</v>
          </cell>
          <cell r="AZ203">
            <v>0</v>
          </cell>
          <cell r="BA203">
            <v>0</v>
          </cell>
          <cell r="BB203" t="str">
            <v>Kinh tế</v>
          </cell>
          <cell r="BC203">
            <v>0</v>
          </cell>
          <cell r="BD203">
            <v>0</v>
          </cell>
          <cell r="BE203">
            <v>0</v>
          </cell>
          <cell r="BF203">
            <v>0</v>
          </cell>
          <cell r="BG203">
            <v>0</v>
          </cell>
          <cell r="BH203" t="str">
            <v>x</v>
          </cell>
          <cell r="BI203">
            <v>0</v>
          </cell>
          <cell r="BJ203" t="str">
            <v>CV 2019</v>
          </cell>
          <cell r="BK203" t="str">
            <v>Đợt 1 năm 2014</v>
          </cell>
          <cell r="BL203">
            <v>0</v>
          </cell>
          <cell r="BM203">
            <v>39359</v>
          </cell>
          <cell r="BN203">
            <v>39725</v>
          </cell>
          <cell r="BO203">
            <v>0</v>
          </cell>
          <cell r="BP203">
            <v>0</v>
          </cell>
          <cell r="BQ203">
            <v>0</v>
          </cell>
          <cell r="BR203">
            <v>28.833333333333332</v>
          </cell>
          <cell r="BS203" t="str">
            <v>ĐHV đã phát</v>
          </cell>
          <cell r="BT203">
            <v>0</v>
          </cell>
          <cell r="BU203">
            <v>0</v>
          </cell>
          <cell r="BV203">
            <v>4</v>
          </cell>
          <cell r="BW203">
            <v>4</v>
          </cell>
          <cell r="BX203">
            <v>4</v>
          </cell>
          <cell r="BY203">
            <v>4</v>
          </cell>
          <cell r="BZ203">
            <v>4</v>
          </cell>
          <cell r="CA203">
            <v>4</v>
          </cell>
          <cell r="CB203">
            <v>4</v>
          </cell>
          <cell r="CC203">
            <v>4</v>
          </cell>
          <cell r="CD203">
            <v>4</v>
          </cell>
          <cell r="CE203">
            <v>4</v>
          </cell>
          <cell r="CF203">
            <v>4</v>
          </cell>
          <cell r="CG203">
            <v>4</v>
          </cell>
          <cell r="CH203">
            <v>4</v>
          </cell>
          <cell r="CI203">
            <v>4</v>
          </cell>
          <cell r="CJ203">
            <v>4</v>
          </cell>
          <cell r="CK203">
            <v>4</v>
          </cell>
          <cell r="CL203">
            <v>0</v>
          </cell>
        </row>
        <row r="204">
          <cell r="F204">
            <v>1654</v>
          </cell>
          <cell r="G204" t="str">
            <v>51010000187344</v>
          </cell>
          <cell r="H204" t="str">
            <v>Phòng Khoa học và Hợp tác quốc tế</v>
          </cell>
          <cell r="I204">
            <v>0</v>
          </cell>
          <cell r="J204" t="str">
            <v>Nam</v>
          </cell>
          <cell r="K204">
            <v>1977</v>
          </cell>
          <cell r="L204">
            <v>28370</v>
          </cell>
          <cell r="M204">
            <v>45</v>
          </cell>
          <cell r="N204" t="str">
            <v>Kinh</v>
          </cell>
          <cell r="O204">
            <v>0</v>
          </cell>
          <cell r="P204">
            <v>182118468</v>
          </cell>
          <cell r="Q204">
            <v>0</v>
          </cell>
          <cell r="R204">
            <v>0</v>
          </cell>
          <cell r="S204" t="str">
            <v>Xã Thanh Lĩnh, Huyện Thanh Chương, Tỉnh Nghệ An</v>
          </cell>
          <cell r="T204" t="str">
            <v>Thanh Lĩnh, Thanh Chương, Nghệ An</v>
          </cell>
          <cell r="U204" t="str">
            <v>Khối 11, Phường Bến Thủy, Thành phố Vinh, Tỉnh Nghệ An</v>
          </cell>
          <cell r="V204" t="str">
            <v>Khối 11, Phường Bến Thủy, Thành phố Vinh, Tỉnh Nghệ An</v>
          </cell>
          <cell r="W204" t="str">
            <v>0988607711</v>
          </cell>
          <cell r="X204" t="str">
            <v>nguyenvanhai@vinhuni.edu.vn</v>
          </cell>
          <cell r="Y204">
            <v>38122</v>
          </cell>
          <cell r="Z204">
            <v>38587</v>
          </cell>
          <cell r="AA204" t="str">
            <v>Trường Đại học Vinh</v>
          </cell>
          <cell r="AB204">
            <v>0</v>
          </cell>
          <cell r="AC204" t="str">
            <v>BC</v>
          </cell>
          <cell r="AD204">
            <v>0</v>
          </cell>
          <cell r="AE204">
            <v>0</v>
          </cell>
          <cell r="AF204" t="str">
            <v>01.003</v>
          </cell>
          <cell r="AG204" t="str">
            <v>Chuyên viên</v>
          </cell>
          <cell r="AH204" t="str">
            <v>Phó Trưởng phòng</v>
          </cell>
          <cell r="AI204">
            <v>0</v>
          </cell>
          <cell r="AJ204">
            <v>0</v>
          </cell>
          <cell r="AK204">
            <v>6</v>
          </cell>
          <cell r="AL204">
            <v>0.4</v>
          </cell>
          <cell r="AM204">
            <v>3.99</v>
          </cell>
          <cell r="AN204">
            <v>6</v>
          </cell>
          <cell r="AO204">
            <v>0</v>
          </cell>
          <cell r="AP204">
            <v>0</v>
          </cell>
          <cell r="AQ204">
            <v>0</v>
          </cell>
          <cell r="AR204">
            <v>0</v>
          </cell>
          <cell r="AS204">
            <v>4.3900000000000006</v>
          </cell>
          <cell r="AT204">
            <v>20</v>
          </cell>
          <cell r="AU204">
            <v>0</v>
          </cell>
          <cell r="AV204">
            <v>0</v>
          </cell>
          <cell r="AW204">
            <v>0</v>
          </cell>
          <cell r="AX204" t="str">
            <v>Thạc sĩ</v>
          </cell>
          <cell r="AY204">
            <v>0</v>
          </cell>
          <cell r="AZ204">
            <v>0</v>
          </cell>
          <cell r="BA204" t="str">
            <v>Tiếng Pháp</v>
          </cell>
          <cell r="BB204" t="str">
            <v>Công nghệ đào tạo</v>
          </cell>
          <cell r="BC204" t="str">
            <v xml:space="preserve"> </v>
          </cell>
          <cell r="BD204">
            <v>0</v>
          </cell>
          <cell r="BE204">
            <v>0</v>
          </cell>
          <cell r="BF204">
            <v>0</v>
          </cell>
          <cell r="BG204">
            <v>0</v>
          </cell>
          <cell r="BH204">
            <v>2018</v>
          </cell>
          <cell r="BI204">
            <v>0</v>
          </cell>
          <cell r="BJ204">
            <v>0</v>
          </cell>
          <cell r="BK204" t="str">
            <v>Đối tượng 4</v>
          </cell>
          <cell r="BL204">
            <v>0</v>
          </cell>
          <cell r="BM204" t="str">
            <v>23/6/2003</v>
          </cell>
          <cell r="BN204">
            <v>38161</v>
          </cell>
          <cell r="BO204">
            <v>0</v>
          </cell>
          <cell r="BP204">
            <v>0</v>
          </cell>
          <cell r="BQ204">
            <v>0</v>
          </cell>
          <cell r="BR204">
            <v>15</v>
          </cell>
          <cell r="BS204" t="str">
            <v>BĐ đã phát</v>
          </cell>
          <cell r="BT204">
            <v>0</v>
          </cell>
          <cell r="BU204">
            <v>0</v>
          </cell>
          <cell r="BV204">
            <v>6</v>
          </cell>
          <cell r="BW204">
            <v>6</v>
          </cell>
          <cell r="BX204">
            <v>6</v>
          </cell>
          <cell r="BY204">
            <v>6</v>
          </cell>
          <cell r="BZ204">
            <v>6</v>
          </cell>
          <cell r="CA204">
            <v>6</v>
          </cell>
          <cell r="CB204">
            <v>6</v>
          </cell>
          <cell r="CC204">
            <v>6</v>
          </cell>
          <cell r="CD204">
            <v>6</v>
          </cell>
          <cell r="CE204">
            <v>6</v>
          </cell>
          <cell r="CF204">
            <v>6</v>
          </cell>
          <cell r="CG204">
            <v>6</v>
          </cell>
          <cell r="CH204">
            <v>6</v>
          </cell>
          <cell r="CI204">
            <v>6</v>
          </cell>
          <cell r="CJ204">
            <v>6</v>
          </cell>
          <cell r="CK204">
            <v>6</v>
          </cell>
          <cell r="CL204">
            <v>0</v>
          </cell>
        </row>
        <row r="205">
          <cell r="F205">
            <v>1655</v>
          </cell>
          <cell r="G205" t="str">
            <v>51010000187353</v>
          </cell>
          <cell r="H205" t="str">
            <v>Phòng Khoa học và Hợp tác quốc tế</v>
          </cell>
          <cell r="I205">
            <v>0</v>
          </cell>
          <cell r="J205" t="str">
            <v>Nữ</v>
          </cell>
          <cell r="K205">
            <v>1978</v>
          </cell>
          <cell r="L205">
            <v>28788</v>
          </cell>
          <cell r="M205">
            <v>44</v>
          </cell>
          <cell r="N205" t="str">
            <v>Kinh</v>
          </cell>
          <cell r="O205">
            <v>0</v>
          </cell>
          <cell r="P205" t="str">
            <v>182193596</v>
          </cell>
          <cell r="Q205" t="str">
            <v>03/08/2005</v>
          </cell>
          <cell r="R205" t="str">
            <v>Tỉnh Nghệ An</v>
          </cell>
          <cell r="S205" t="str">
            <v>Xã Xuân Hòa, Huyện Nam Đàn, Tỉnh Nghệ An</v>
          </cell>
          <cell r="T205" t="str">
            <v>Xuân Hòa, Nam Đàn, Nghệ An</v>
          </cell>
          <cell r="U205" t="str">
            <v>Phòng 415, chung cư Tân Phúc, Phường Vinh Tân, Thành phố Vinh, Tỉnh Nghệ An</v>
          </cell>
          <cell r="V205" t="str">
            <v>Phòng 415, chung cư Tân Phúc, Phường Vinh Tân, Thành phố Vinh, Tỉnh Nghệ An</v>
          </cell>
          <cell r="W205">
            <v>0</v>
          </cell>
          <cell r="X205">
            <v>0</v>
          </cell>
          <cell r="Y205">
            <v>36893</v>
          </cell>
          <cell r="Z205" t="str">
            <v xml:space="preserve">  -   -</v>
          </cell>
          <cell r="AA205" t="str">
            <v>Trường Đại học Vinh</v>
          </cell>
          <cell r="AB205">
            <v>0</v>
          </cell>
          <cell r="AC205" t="str">
            <v>BC</v>
          </cell>
          <cell r="AD205">
            <v>0</v>
          </cell>
          <cell r="AE205">
            <v>0</v>
          </cell>
          <cell r="AF205" t="str">
            <v>01.003</v>
          </cell>
          <cell r="AG205" t="str">
            <v>Chuyên viên</v>
          </cell>
          <cell r="AH205">
            <v>0</v>
          </cell>
          <cell r="AI205">
            <v>0</v>
          </cell>
          <cell r="AJ205">
            <v>0</v>
          </cell>
          <cell r="AK205">
            <v>4</v>
          </cell>
          <cell r="AL205">
            <v>0</v>
          </cell>
          <cell r="AM205">
            <v>4.32</v>
          </cell>
          <cell r="AN205">
            <v>7</v>
          </cell>
          <cell r="AO205">
            <v>0</v>
          </cell>
          <cell r="AP205">
            <v>0</v>
          </cell>
          <cell r="AQ205">
            <v>0</v>
          </cell>
          <cell r="AR205">
            <v>0</v>
          </cell>
          <cell r="AS205">
            <v>4.32</v>
          </cell>
          <cell r="AT205">
            <v>20</v>
          </cell>
          <cell r="AU205">
            <v>0</v>
          </cell>
          <cell r="AV205">
            <v>0</v>
          </cell>
          <cell r="AW205">
            <v>0</v>
          </cell>
          <cell r="AX205" t="str">
            <v>Thạc sĩ</v>
          </cell>
          <cell r="AY205">
            <v>0</v>
          </cell>
          <cell r="AZ205">
            <v>0</v>
          </cell>
          <cell r="BA205" t="str">
            <v>Tiếng Anh</v>
          </cell>
          <cell r="BB205" t="str">
            <v>Quản lý giáo dục</v>
          </cell>
          <cell r="BC205" t="str">
            <v xml:space="preserve"> </v>
          </cell>
          <cell r="BD205">
            <v>0</v>
          </cell>
          <cell r="BE205">
            <v>0</v>
          </cell>
          <cell r="BF205">
            <v>0</v>
          </cell>
          <cell r="BG205">
            <v>0</v>
          </cell>
          <cell r="BH205">
            <v>0</v>
          </cell>
          <cell r="BI205">
            <v>0</v>
          </cell>
          <cell r="BJ205">
            <v>0</v>
          </cell>
          <cell r="BK205" t="str">
            <v>x</v>
          </cell>
          <cell r="BL205">
            <v>0</v>
          </cell>
          <cell r="BM205">
            <v>0</v>
          </cell>
          <cell r="BN205">
            <v>0</v>
          </cell>
          <cell r="BO205">
            <v>0</v>
          </cell>
          <cell r="BP205">
            <v>0</v>
          </cell>
          <cell r="BQ205">
            <v>0</v>
          </cell>
          <cell r="BR205">
            <v>11.166666666666666</v>
          </cell>
          <cell r="BS205" t="str">
            <v>BĐ đã phát</v>
          </cell>
          <cell r="BT205">
            <v>0</v>
          </cell>
          <cell r="BU205">
            <v>0</v>
          </cell>
          <cell r="BV205">
            <v>4</v>
          </cell>
          <cell r="BW205">
            <v>4</v>
          </cell>
          <cell r="BX205">
            <v>4</v>
          </cell>
          <cell r="BY205">
            <v>4</v>
          </cell>
          <cell r="BZ205">
            <v>4</v>
          </cell>
          <cell r="CA205">
            <v>4</v>
          </cell>
          <cell r="CB205">
            <v>4</v>
          </cell>
          <cell r="CC205">
            <v>4</v>
          </cell>
          <cell r="CD205">
            <v>4</v>
          </cell>
          <cell r="CE205">
            <v>4</v>
          </cell>
          <cell r="CF205">
            <v>4</v>
          </cell>
          <cell r="CG205">
            <v>4</v>
          </cell>
          <cell r="CH205">
            <v>4</v>
          </cell>
          <cell r="CI205">
            <v>4</v>
          </cell>
          <cell r="CJ205">
            <v>4</v>
          </cell>
          <cell r="CK205">
            <v>4</v>
          </cell>
          <cell r="CL205">
            <v>0</v>
          </cell>
        </row>
        <row r="206">
          <cell r="F206">
            <v>1681</v>
          </cell>
          <cell r="G206" t="str">
            <v>51010000194937</v>
          </cell>
          <cell r="H206" t="str">
            <v>Phòng Khoa học và Hợp tác quốc tế</v>
          </cell>
          <cell r="I206">
            <v>0</v>
          </cell>
          <cell r="J206" t="str">
            <v>Nữ</v>
          </cell>
          <cell r="K206">
            <v>1982</v>
          </cell>
          <cell r="L206">
            <v>29993</v>
          </cell>
          <cell r="M206">
            <v>40</v>
          </cell>
          <cell r="N206" t="str">
            <v>Kinh</v>
          </cell>
          <cell r="O206">
            <v>0</v>
          </cell>
          <cell r="P206" t="str">
            <v>186004361</v>
          </cell>
          <cell r="Q206" t="str">
            <v>25/08/2000</v>
          </cell>
          <cell r="R206" t="str">
            <v>Tỉnh Nghệ An</v>
          </cell>
          <cell r="S206" t="str">
            <v>Xã Hưng Xuân, Huyện Hưng Nguyên, Tỉnh Nghệ An</v>
          </cell>
          <cell r="T206" t="str">
            <v>Xuân Hưng, Hưng Nguyên, Nghệ An</v>
          </cell>
          <cell r="U206" t="str">
            <v>Khối 4, Phường Quang Trung, Thành phố Vinh, Tỉnh Nghệ An</v>
          </cell>
          <cell r="V206" t="str">
            <v>Khối 4, Phường Quang Trung, Thành phố Vinh, Tỉnh Nghệ An</v>
          </cell>
          <cell r="W206" t="str">
            <v>0986209710</v>
          </cell>
          <cell r="X206" t="str">
            <v>thaitt@vinhuni.edu.vn</v>
          </cell>
          <cell r="Y206">
            <v>39860</v>
          </cell>
          <cell r="Z206">
            <v>40360</v>
          </cell>
          <cell r="AA206" t="str">
            <v>Trường Đại học Vinh</v>
          </cell>
          <cell r="AB206">
            <v>0</v>
          </cell>
          <cell r="AC206" t="str">
            <v>BC</v>
          </cell>
          <cell r="AD206">
            <v>0</v>
          </cell>
          <cell r="AE206">
            <v>0</v>
          </cell>
          <cell r="AF206" t="str">
            <v>01.003</v>
          </cell>
          <cell r="AG206" t="str">
            <v>Chuyên viên</v>
          </cell>
          <cell r="AH206">
            <v>0</v>
          </cell>
          <cell r="AI206">
            <v>0</v>
          </cell>
          <cell r="AJ206">
            <v>0</v>
          </cell>
          <cell r="AK206">
            <v>4</v>
          </cell>
          <cell r="AL206">
            <v>0</v>
          </cell>
          <cell r="AM206">
            <v>3.33</v>
          </cell>
          <cell r="AN206">
            <v>4</v>
          </cell>
          <cell r="AO206">
            <v>0</v>
          </cell>
          <cell r="AP206">
            <v>0</v>
          </cell>
          <cell r="AQ206">
            <v>0</v>
          </cell>
          <cell r="AR206">
            <v>0</v>
          </cell>
          <cell r="AS206">
            <v>3.33</v>
          </cell>
          <cell r="AT206">
            <v>20</v>
          </cell>
          <cell r="AU206">
            <v>0</v>
          </cell>
          <cell r="AV206">
            <v>0</v>
          </cell>
          <cell r="AW206">
            <v>0</v>
          </cell>
          <cell r="AX206" t="str">
            <v>Thạc sĩ</v>
          </cell>
          <cell r="AY206">
            <v>0</v>
          </cell>
          <cell r="AZ206">
            <v>0</v>
          </cell>
          <cell r="BA206" t="str">
            <v>Điện tử</v>
          </cell>
          <cell r="BB206" t="str">
            <v>Quản lý giáo dục</v>
          </cell>
          <cell r="BC206" t="str">
            <v xml:space="preserve"> </v>
          </cell>
          <cell r="BD206">
            <v>0</v>
          </cell>
          <cell r="BE206">
            <v>0</v>
          </cell>
          <cell r="BF206">
            <v>0</v>
          </cell>
          <cell r="BG206">
            <v>0</v>
          </cell>
          <cell r="BH206">
            <v>0</v>
          </cell>
          <cell r="BI206">
            <v>0</v>
          </cell>
          <cell r="BJ206" t="str">
            <v>CV 2019</v>
          </cell>
          <cell r="BK206">
            <v>0</v>
          </cell>
          <cell r="BL206">
            <v>0</v>
          </cell>
          <cell r="BM206">
            <v>0</v>
          </cell>
          <cell r="BN206">
            <v>0</v>
          </cell>
          <cell r="BO206">
            <v>0</v>
          </cell>
          <cell r="BP206">
            <v>0</v>
          </cell>
          <cell r="BQ206">
            <v>0</v>
          </cell>
          <cell r="BR206">
            <v>14.416666666666666</v>
          </cell>
          <cell r="BS206" t="str">
            <v>BĐ đã phát</v>
          </cell>
          <cell r="BT206">
            <v>0</v>
          </cell>
          <cell r="BU206">
            <v>0</v>
          </cell>
          <cell r="BV206">
            <v>4</v>
          </cell>
          <cell r="BW206">
            <v>4</v>
          </cell>
          <cell r="BX206">
            <v>4</v>
          </cell>
          <cell r="BY206">
            <v>4</v>
          </cell>
          <cell r="BZ206">
            <v>4</v>
          </cell>
          <cell r="CA206">
            <v>4</v>
          </cell>
          <cell r="CB206">
            <v>4</v>
          </cell>
          <cell r="CC206">
            <v>4</v>
          </cell>
          <cell r="CD206">
            <v>4</v>
          </cell>
          <cell r="CE206">
            <v>4</v>
          </cell>
          <cell r="CF206">
            <v>4</v>
          </cell>
          <cell r="CG206">
            <v>4</v>
          </cell>
          <cell r="CH206">
            <v>4</v>
          </cell>
          <cell r="CI206">
            <v>4</v>
          </cell>
          <cell r="CJ206">
            <v>4</v>
          </cell>
          <cell r="CK206">
            <v>4</v>
          </cell>
          <cell r="CL206">
            <v>0</v>
          </cell>
        </row>
        <row r="207">
          <cell r="F207">
            <v>1628</v>
          </cell>
          <cell r="G207" t="str">
            <v>51010000198911</v>
          </cell>
          <cell r="H207" t="str">
            <v>Phòng Quản trị và Đầu tư</v>
          </cell>
          <cell r="I207" t="str">
            <v>Tổ sửa chữa điện nước</v>
          </cell>
          <cell r="J207" t="str">
            <v>Nam</v>
          </cell>
          <cell r="K207">
            <v>1985</v>
          </cell>
          <cell r="L207">
            <v>31221</v>
          </cell>
          <cell r="M207">
            <v>37</v>
          </cell>
          <cell r="N207" t="str">
            <v>Kinh</v>
          </cell>
          <cell r="O207">
            <v>0</v>
          </cell>
          <cell r="P207" t="str">
            <v>186061050</v>
          </cell>
          <cell r="Q207" t="str">
            <v>25/12/2010</v>
          </cell>
          <cell r="R207" t="str">
            <v>Tỉnh Nghệ An</v>
          </cell>
          <cell r="S207" t="str">
            <v>Xã Hưng Nhân, Huyện Hưng Nguyên, Tỉnh Nghệ An</v>
          </cell>
          <cell r="T207" t="str">
            <v>Hưng Nhân, Hưng Nguyên, Nghệ An</v>
          </cell>
          <cell r="U207" t="str">
            <v>Khối 3, Phường Trung Đô, Thành phố Vinh, Tỉnh Nghệ An</v>
          </cell>
          <cell r="V207" t="str">
            <v>Khối 3, Phường Trung Đô, Thành phố Vinh, Tỉnh Nghệ An</v>
          </cell>
          <cell r="W207" t="str">
            <v>0961072777</v>
          </cell>
          <cell r="X207" t="str">
            <v>Thangtmdhv@gmail.com</v>
          </cell>
          <cell r="Y207">
            <v>39783</v>
          </cell>
          <cell r="Z207">
            <v>43824</v>
          </cell>
          <cell r="AA207" t="str">
            <v>Trường Đại học Vinh</v>
          </cell>
          <cell r="AB207">
            <v>0</v>
          </cell>
          <cell r="AC207" t="str">
            <v>BC/68</v>
          </cell>
          <cell r="AD207">
            <v>0</v>
          </cell>
          <cell r="AE207">
            <v>0</v>
          </cell>
          <cell r="AF207" t="str">
            <v>01.004</v>
          </cell>
          <cell r="AG207" t="str">
            <v>Cán sự</v>
          </cell>
          <cell r="AH207">
            <v>0</v>
          </cell>
          <cell r="AI207">
            <v>0</v>
          </cell>
          <cell r="AJ207">
            <v>0</v>
          </cell>
          <cell r="AK207">
            <v>3.5</v>
          </cell>
          <cell r="AL207">
            <v>0</v>
          </cell>
          <cell r="AM207">
            <v>2.66</v>
          </cell>
          <cell r="AN207">
            <v>5</v>
          </cell>
          <cell r="AO207">
            <v>0</v>
          </cell>
          <cell r="AP207">
            <v>0</v>
          </cell>
          <cell r="AQ207">
            <v>0</v>
          </cell>
          <cell r="AR207">
            <v>0</v>
          </cell>
          <cell r="AS207">
            <v>2.66</v>
          </cell>
          <cell r="AT207">
            <v>20</v>
          </cell>
          <cell r="AU207">
            <v>0</v>
          </cell>
          <cell r="AV207">
            <v>0</v>
          </cell>
          <cell r="AW207">
            <v>0</v>
          </cell>
          <cell r="AX207" t="str">
            <v>Đại học</v>
          </cell>
          <cell r="AY207">
            <v>0</v>
          </cell>
          <cell r="AZ207">
            <v>0</v>
          </cell>
          <cell r="BA207" t="str">
            <v>CNKT Điện</v>
          </cell>
          <cell r="BB207">
            <v>0</v>
          </cell>
          <cell r="BC207">
            <v>0</v>
          </cell>
          <cell r="BD207">
            <v>0</v>
          </cell>
          <cell r="BE207">
            <v>0</v>
          </cell>
          <cell r="BF207">
            <v>0</v>
          </cell>
          <cell r="BG207">
            <v>0</v>
          </cell>
          <cell r="BH207">
            <v>0</v>
          </cell>
          <cell r="BI207">
            <v>0</v>
          </cell>
          <cell r="BJ207" t="str">
            <v>CV 2019</v>
          </cell>
          <cell r="BK207">
            <v>0</v>
          </cell>
          <cell r="BL207">
            <v>0</v>
          </cell>
          <cell r="BM207">
            <v>0</v>
          </cell>
          <cell r="BN207">
            <v>0</v>
          </cell>
          <cell r="BO207">
            <v>0</v>
          </cell>
          <cell r="BP207">
            <v>0</v>
          </cell>
          <cell r="BQ207">
            <v>0</v>
          </cell>
          <cell r="BR207">
            <v>22.833333333333332</v>
          </cell>
          <cell r="BS207" t="str">
            <v>BĐ đã phát</v>
          </cell>
          <cell r="BT207">
            <v>0</v>
          </cell>
          <cell r="BU207">
            <v>0</v>
          </cell>
          <cell r="BV207">
            <v>3.5</v>
          </cell>
          <cell r="BW207">
            <v>3.5</v>
          </cell>
          <cell r="BX207">
            <v>3.5</v>
          </cell>
          <cell r="BY207">
            <v>3.5</v>
          </cell>
          <cell r="BZ207">
            <v>3.5</v>
          </cell>
          <cell r="CA207">
            <v>3.5</v>
          </cell>
          <cell r="CB207">
            <v>3.5</v>
          </cell>
          <cell r="CC207">
            <v>3.5</v>
          </cell>
          <cell r="CD207">
            <v>3.5</v>
          </cell>
          <cell r="CE207">
            <v>3.5</v>
          </cell>
          <cell r="CF207">
            <v>3.5</v>
          </cell>
          <cell r="CG207">
            <v>3.5</v>
          </cell>
          <cell r="CH207">
            <v>3.5</v>
          </cell>
          <cell r="CI207">
            <v>3.5</v>
          </cell>
          <cell r="CJ207">
            <v>3.5</v>
          </cell>
          <cell r="CK207">
            <v>3.5</v>
          </cell>
          <cell r="CL207">
            <v>0</v>
          </cell>
        </row>
        <row r="208">
          <cell r="F208">
            <v>1710</v>
          </cell>
          <cell r="G208" t="str">
            <v>51010000189386</v>
          </cell>
          <cell r="H208" t="str">
            <v>Phòng Quản trị và Đầu tư</v>
          </cell>
          <cell r="I208" t="str">
            <v>Tổ sửa chữa điện nước</v>
          </cell>
          <cell r="J208" t="str">
            <v>Nam</v>
          </cell>
          <cell r="K208">
            <v>1987</v>
          </cell>
          <cell r="L208">
            <v>31929</v>
          </cell>
          <cell r="M208">
            <v>35</v>
          </cell>
          <cell r="N208" t="str">
            <v>Kinh</v>
          </cell>
          <cell r="O208">
            <v>0</v>
          </cell>
          <cell r="P208" t="str">
            <v>186609124</v>
          </cell>
          <cell r="Q208" t="str">
            <v>05/11/2005</v>
          </cell>
          <cell r="R208" t="str">
            <v>Tỉnh Nghệ An</v>
          </cell>
          <cell r="S208" t="str">
            <v>Xã Kim Liên, Huyện Nam Đàn, Tỉnh Nghệ An</v>
          </cell>
          <cell r="T208" t="str">
            <v>Kim Liên, Nam Đàn, Nghệ An</v>
          </cell>
          <cell r="U208" t="str">
            <v>Phường Bến Thủy, Thành phố Vinh, Tỉnh Nghệ An</v>
          </cell>
          <cell r="V208" t="str">
            <v>Phường Bến Thủy, Thành phố Vinh, Tỉnh Nghệ An</v>
          </cell>
          <cell r="W208">
            <v>917191687</v>
          </cell>
          <cell r="X208">
            <v>0</v>
          </cell>
          <cell r="Y208">
            <v>39783</v>
          </cell>
          <cell r="Z208">
            <v>43966</v>
          </cell>
          <cell r="AA208" t="str">
            <v>Trường Đại học Vinh</v>
          </cell>
          <cell r="AB208">
            <v>0</v>
          </cell>
          <cell r="AC208" t="str">
            <v>BC/68</v>
          </cell>
          <cell r="AD208">
            <v>0</v>
          </cell>
          <cell r="AE208">
            <v>0</v>
          </cell>
          <cell r="AF208" t="str">
            <v>13.096</v>
          </cell>
          <cell r="AG208" t="str">
            <v>Kỹ thuật viên</v>
          </cell>
          <cell r="AH208">
            <v>0</v>
          </cell>
          <cell r="AI208">
            <v>0</v>
          </cell>
          <cell r="AJ208">
            <v>0</v>
          </cell>
          <cell r="AK208">
            <v>3.5</v>
          </cell>
          <cell r="AL208">
            <v>0</v>
          </cell>
          <cell r="AM208">
            <v>2.8600000000000003</v>
          </cell>
          <cell r="AN208">
            <v>6</v>
          </cell>
          <cell r="AO208">
            <v>0</v>
          </cell>
          <cell r="AP208">
            <v>0</v>
          </cell>
          <cell r="AQ208">
            <v>0</v>
          </cell>
          <cell r="AR208">
            <v>0</v>
          </cell>
          <cell r="AS208">
            <v>2.8600000000000003</v>
          </cell>
          <cell r="AT208">
            <v>20</v>
          </cell>
          <cell r="AU208">
            <v>0</v>
          </cell>
          <cell r="AV208">
            <v>0</v>
          </cell>
          <cell r="AW208">
            <v>0</v>
          </cell>
          <cell r="AX208" t="str">
            <v>Đại học</v>
          </cell>
          <cell r="AY208">
            <v>0</v>
          </cell>
          <cell r="AZ208">
            <v>0</v>
          </cell>
          <cell r="BA208" t="str">
            <v>Điện công nghiệp</v>
          </cell>
          <cell r="BB208">
            <v>0</v>
          </cell>
          <cell r="BC208">
            <v>0</v>
          </cell>
          <cell r="BD208">
            <v>0</v>
          </cell>
          <cell r="BE208">
            <v>0</v>
          </cell>
          <cell r="BF208">
            <v>0</v>
          </cell>
          <cell r="BG208">
            <v>0</v>
          </cell>
          <cell r="BH208">
            <v>0</v>
          </cell>
          <cell r="BI208">
            <v>0</v>
          </cell>
          <cell r="BJ208" t="str">
            <v>CV 2019</v>
          </cell>
          <cell r="BK208">
            <v>0</v>
          </cell>
          <cell r="BL208">
            <v>0</v>
          </cell>
          <cell r="BM208">
            <v>0</v>
          </cell>
          <cell r="BN208">
            <v>0</v>
          </cell>
          <cell r="BO208">
            <v>0</v>
          </cell>
          <cell r="BP208">
            <v>0</v>
          </cell>
          <cell r="BQ208">
            <v>0</v>
          </cell>
          <cell r="BR208">
            <v>24.75</v>
          </cell>
          <cell r="BS208" t="str">
            <v>BĐ đã phát</v>
          </cell>
          <cell r="BT208">
            <v>0</v>
          </cell>
          <cell r="BU208">
            <v>0</v>
          </cell>
          <cell r="BV208">
            <v>3.5</v>
          </cell>
          <cell r="BW208">
            <v>3.5</v>
          </cell>
          <cell r="BX208">
            <v>3.5</v>
          </cell>
          <cell r="BY208">
            <v>3.5</v>
          </cell>
          <cell r="BZ208">
            <v>3.5</v>
          </cell>
          <cell r="CA208">
            <v>3.5</v>
          </cell>
          <cell r="CB208">
            <v>3.5</v>
          </cell>
          <cell r="CC208">
            <v>3.5</v>
          </cell>
          <cell r="CD208">
            <v>3.5</v>
          </cell>
          <cell r="CE208">
            <v>3.5</v>
          </cell>
          <cell r="CF208">
            <v>3.5</v>
          </cell>
          <cell r="CG208">
            <v>3.5</v>
          </cell>
          <cell r="CH208">
            <v>3.5</v>
          </cell>
          <cell r="CI208">
            <v>3.5</v>
          </cell>
          <cell r="CJ208">
            <v>3.5</v>
          </cell>
          <cell r="CK208">
            <v>3.5</v>
          </cell>
          <cell r="CL208">
            <v>0</v>
          </cell>
        </row>
        <row r="209">
          <cell r="F209">
            <v>2043</v>
          </cell>
          <cell r="G209" t="str">
            <v>51010000387959</v>
          </cell>
          <cell r="H209" t="str">
            <v>Phòng Quản trị và Đầu tư</v>
          </cell>
          <cell r="I209" t="str">
            <v>Tổ sửa chữa điện nước</v>
          </cell>
          <cell r="J209" t="str">
            <v>Nam</v>
          </cell>
          <cell r="K209">
            <v>1982</v>
          </cell>
          <cell r="L209">
            <v>30239</v>
          </cell>
          <cell r="M209">
            <v>40</v>
          </cell>
          <cell r="N209" t="str">
            <v>Kinh</v>
          </cell>
          <cell r="O209">
            <v>0</v>
          </cell>
          <cell r="P209" t="str">
            <v>182510531</v>
          </cell>
          <cell r="Q209" t="str">
            <v>07/10/2015</v>
          </cell>
          <cell r="R209" t="str">
            <v>Tỉnh Nghệ An</v>
          </cell>
          <cell r="S209" t="str">
            <v>Xã Bắc Sơn, Huyện Đô Lương, Tỉnh Nghệ An</v>
          </cell>
          <cell r="T209" t="str">
            <v>Bắc Sơn, Đô Lương, Nghệ An</v>
          </cell>
          <cell r="U209" t="str">
            <v>Khối 11, Phường Trung Đô, Thành phố Vinh, Tỉnh Nghệ An</v>
          </cell>
          <cell r="V209" t="str">
            <v>Khối 11, Phường Trung Đô, Thành phố Vinh, Tỉnh Nghệ An</v>
          </cell>
          <cell r="W209">
            <v>982206706</v>
          </cell>
          <cell r="X209">
            <v>0</v>
          </cell>
          <cell r="Y209">
            <v>41334</v>
          </cell>
          <cell r="Z209">
            <v>43824</v>
          </cell>
          <cell r="AA209" t="str">
            <v>Trường Đại học Vinh</v>
          </cell>
          <cell r="AB209">
            <v>0</v>
          </cell>
          <cell r="AC209" t="str">
            <v>BC/68</v>
          </cell>
          <cell r="AD209">
            <v>0</v>
          </cell>
          <cell r="AE209">
            <v>0</v>
          </cell>
          <cell r="AF209" t="str">
            <v>13.096</v>
          </cell>
          <cell r="AG209" t="str">
            <v>Kỹ thuật viên</v>
          </cell>
          <cell r="AH209">
            <v>0</v>
          </cell>
          <cell r="AI209">
            <v>0</v>
          </cell>
          <cell r="AJ209">
            <v>0</v>
          </cell>
          <cell r="AK209">
            <v>3.5</v>
          </cell>
          <cell r="AL209">
            <v>0</v>
          </cell>
          <cell r="AM209">
            <v>2.46</v>
          </cell>
          <cell r="AN209">
            <v>4</v>
          </cell>
          <cell r="AO209">
            <v>0</v>
          </cell>
          <cell r="AP209">
            <v>0</v>
          </cell>
          <cell r="AQ209">
            <v>0</v>
          </cell>
          <cell r="AR209">
            <v>0</v>
          </cell>
          <cell r="AS209">
            <v>2.46</v>
          </cell>
          <cell r="AT209">
            <v>20</v>
          </cell>
          <cell r="AU209">
            <v>0</v>
          </cell>
          <cell r="AV209">
            <v>0</v>
          </cell>
          <cell r="AW209">
            <v>0</v>
          </cell>
          <cell r="AX209" t="str">
            <v>Cao đẳng</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20.166666666666668</v>
          </cell>
          <cell r="BS209" t="str">
            <v>BĐ đã phát</v>
          </cell>
          <cell r="BT209">
            <v>0</v>
          </cell>
          <cell r="BU209">
            <v>0</v>
          </cell>
          <cell r="BV209">
            <v>3.5</v>
          </cell>
          <cell r="BW209">
            <v>3.5</v>
          </cell>
          <cell r="BX209">
            <v>3.5</v>
          </cell>
          <cell r="BY209">
            <v>3.5</v>
          </cell>
          <cell r="BZ209">
            <v>3.5</v>
          </cell>
          <cell r="CA209">
            <v>3.5</v>
          </cell>
          <cell r="CB209">
            <v>3.5</v>
          </cell>
          <cell r="CC209">
            <v>3.5</v>
          </cell>
          <cell r="CD209">
            <v>3.5</v>
          </cell>
          <cell r="CE209">
            <v>3.5</v>
          </cell>
          <cell r="CF209">
            <v>3.5</v>
          </cell>
          <cell r="CG209">
            <v>3.5</v>
          </cell>
          <cell r="CH209">
            <v>3.5</v>
          </cell>
          <cell r="CI209">
            <v>3.5</v>
          </cell>
          <cell r="CJ209">
            <v>3.5</v>
          </cell>
          <cell r="CK209">
            <v>3.5</v>
          </cell>
          <cell r="CL209">
            <v>0</v>
          </cell>
        </row>
        <row r="210">
          <cell r="F210">
            <v>1701</v>
          </cell>
          <cell r="G210" t="str">
            <v>51010000189438</v>
          </cell>
          <cell r="H210" t="str">
            <v>Phòng Quản trị và Đầu tư</v>
          </cell>
          <cell r="I210" t="str">
            <v>Tổ sửa chữa điện nước</v>
          </cell>
          <cell r="J210" t="str">
            <v>Nam</v>
          </cell>
          <cell r="K210">
            <v>1973</v>
          </cell>
          <cell r="L210">
            <v>26964</v>
          </cell>
          <cell r="M210">
            <v>49</v>
          </cell>
          <cell r="N210" t="str">
            <v>Kinh</v>
          </cell>
          <cell r="O210">
            <v>0</v>
          </cell>
          <cell r="P210" t="str">
            <v>182219948</v>
          </cell>
          <cell r="Q210" t="str">
            <v>03/10/2011</v>
          </cell>
          <cell r="R210" t="str">
            <v>Tỉnh Nghệ An</v>
          </cell>
          <cell r="S210" t="str">
            <v>Xã Diễn Phúc, Huyện Diễn Châu, Tỉnh Nghệ An</v>
          </cell>
          <cell r="T210" t="str">
            <v>Diễn Phúc, Diễn Châu, Nghệ An</v>
          </cell>
          <cell r="U210" t="str">
            <v>Khối 6, Phường Bến Thủy, Thành phố Vinh, Tỉnh Nghệ An</v>
          </cell>
          <cell r="V210" t="str">
            <v>Khối 6, Phường Bến Thủy, Thành phố Vinh, Tỉnh Nghệ An</v>
          </cell>
          <cell r="W210">
            <v>0</v>
          </cell>
          <cell r="X210">
            <v>0</v>
          </cell>
          <cell r="Y210">
            <v>37956</v>
          </cell>
          <cell r="Z210">
            <v>0</v>
          </cell>
          <cell r="AA210">
            <v>0</v>
          </cell>
          <cell r="AB210">
            <v>0</v>
          </cell>
          <cell r="AC210" t="str">
            <v>HĐ 68</v>
          </cell>
          <cell r="AD210">
            <v>0</v>
          </cell>
          <cell r="AE210">
            <v>0</v>
          </cell>
          <cell r="AF210" t="str">
            <v>01.007</v>
          </cell>
          <cell r="AG210" t="str">
            <v>Nhân viên kỹ thuật</v>
          </cell>
          <cell r="AH210">
            <v>0</v>
          </cell>
          <cell r="AI210">
            <v>0</v>
          </cell>
          <cell r="AJ210">
            <v>0</v>
          </cell>
          <cell r="AK210">
            <v>3.5</v>
          </cell>
          <cell r="AL210">
            <v>0</v>
          </cell>
          <cell r="AM210">
            <v>3.0900000000000003</v>
          </cell>
          <cell r="AN210">
            <v>9</v>
          </cell>
          <cell r="AO210">
            <v>0</v>
          </cell>
          <cell r="AP210">
            <v>0</v>
          </cell>
          <cell r="AQ210">
            <v>0</v>
          </cell>
          <cell r="AR210">
            <v>0</v>
          </cell>
          <cell r="AS210">
            <v>3.0900000000000003</v>
          </cell>
          <cell r="AT210">
            <v>20</v>
          </cell>
          <cell r="AU210">
            <v>0</v>
          </cell>
          <cell r="AV210">
            <v>0</v>
          </cell>
          <cell r="AW210">
            <v>0</v>
          </cell>
          <cell r="AX210" t="str">
            <v>Cao đẳng</v>
          </cell>
          <cell r="AY210">
            <v>0</v>
          </cell>
          <cell r="AZ210">
            <v>0</v>
          </cell>
          <cell r="BA210">
            <v>0</v>
          </cell>
          <cell r="BB210">
            <v>0</v>
          </cell>
          <cell r="BC210">
            <v>0</v>
          </cell>
          <cell r="BD210">
            <v>0</v>
          </cell>
          <cell r="BE210">
            <v>0</v>
          </cell>
          <cell r="BF210">
            <v>0</v>
          </cell>
          <cell r="BG210">
            <v>0</v>
          </cell>
          <cell r="BH210">
            <v>0</v>
          </cell>
          <cell r="BI210">
            <v>0</v>
          </cell>
          <cell r="BJ210">
            <v>0</v>
          </cell>
          <cell r="BK210" t="str">
            <v>Đã học 2012</v>
          </cell>
          <cell r="BL210">
            <v>0</v>
          </cell>
          <cell r="BM210" t="str">
            <v>21/11/1986</v>
          </cell>
          <cell r="BN210">
            <v>32102</v>
          </cell>
          <cell r="BO210">
            <v>0</v>
          </cell>
          <cell r="BP210">
            <v>0</v>
          </cell>
          <cell r="BQ210">
            <v>0</v>
          </cell>
          <cell r="BR210">
            <v>11.166666666666666</v>
          </cell>
          <cell r="BS210" t="str">
            <v>BĐ đã phát</v>
          </cell>
          <cell r="BT210">
            <v>0</v>
          </cell>
          <cell r="BU210">
            <v>0</v>
          </cell>
          <cell r="BV210">
            <v>3.5</v>
          </cell>
          <cell r="BW210">
            <v>3.5</v>
          </cell>
          <cell r="BX210">
            <v>3.5</v>
          </cell>
          <cell r="BY210">
            <v>3.5</v>
          </cell>
          <cell r="BZ210">
            <v>3.5</v>
          </cell>
          <cell r="CA210">
            <v>3.5</v>
          </cell>
          <cell r="CB210">
            <v>3.5</v>
          </cell>
          <cell r="CC210">
            <v>3.5</v>
          </cell>
          <cell r="CD210">
            <v>3.5</v>
          </cell>
          <cell r="CE210">
            <v>3.5</v>
          </cell>
          <cell r="CF210">
            <v>3.5</v>
          </cell>
          <cell r="CG210">
            <v>3.5</v>
          </cell>
          <cell r="CH210">
            <v>3.5</v>
          </cell>
          <cell r="CI210">
            <v>3.5</v>
          </cell>
          <cell r="CJ210">
            <v>3.5</v>
          </cell>
          <cell r="CK210">
            <v>3.5</v>
          </cell>
          <cell r="CL210">
            <v>0</v>
          </cell>
        </row>
        <row r="211">
          <cell r="F211">
            <v>2042</v>
          </cell>
          <cell r="G211" t="str">
            <v>51010000381216</v>
          </cell>
          <cell r="H211" t="str">
            <v>Trung tâm Đảm bảo chất lượng</v>
          </cell>
          <cell r="I211">
            <v>0</v>
          </cell>
          <cell r="J211" t="str">
            <v>Nam</v>
          </cell>
          <cell r="K211">
            <v>1982</v>
          </cell>
          <cell r="L211">
            <v>29985</v>
          </cell>
          <cell r="M211">
            <v>40</v>
          </cell>
          <cell r="N211" t="str">
            <v>Kinh</v>
          </cell>
          <cell r="O211">
            <v>0</v>
          </cell>
          <cell r="P211" t="str">
            <v>182291686</v>
          </cell>
          <cell r="Q211" t="str">
            <v>04/11/2007</v>
          </cell>
          <cell r="R211" t="str">
            <v>Tỉnh Nghệ An</v>
          </cell>
          <cell r="S211" t="str">
            <v>Phường Bến Thủy, Thành phố Vinh, Tỉnh Nghệ An</v>
          </cell>
          <cell r="T211" t="str">
            <v>Vinh, Nghệ An</v>
          </cell>
          <cell r="U211" t="str">
            <v>62 Nguyễn Cảnh Hoan, Khối 2, Phường Quán Bàu, Thành phố Vinh, Tỉnh Nghệ An</v>
          </cell>
          <cell r="V211" t="str">
            <v>62 Nguyễn Cảnh Hoan, Khối 2, Phường Quán Bàu, Thành phố Vinh, Tỉnh Nghệ An</v>
          </cell>
          <cell r="W211" t="str">
            <v>0915442282</v>
          </cell>
          <cell r="X211" t="str">
            <v>phansymy@gmail.com</v>
          </cell>
          <cell r="Y211">
            <v>41258</v>
          </cell>
          <cell r="Z211">
            <v>43824</v>
          </cell>
          <cell r="AA211" t="str">
            <v>Trường Đại học Vinh</v>
          </cell>
          <cell r="AB211">
            <v>0</v>
          </cell>
          <cell r="AC211" t="str">
            <v>BC</v>
          </cell>
          <cell r="AD211">
            <v>0</v>
          </cell>
          <cell r="AE211">
            <v>0</v>
          </cell>
          <cell r="AF211" t="str">
            <v>01.003</v>
          </cell>
          <cell r="AG211" t="str">
            <v>Chuyên viên</v>
          </cell>
          <cell r="AH211">
            <v>0</v>
          </cell>
          <cell r="AI211">
            <v>0</v>
          </cell>
          <cell r="AJ211">
            <v>0</v>
          </cell>
          <cell r="AK211">
            <v>4</v>
          </cell>
          <cell r="AL211">
            <v>0</v>
          </cell>
          <cell r="AM211">
            <v>3</v>
          </cell>
          <cell r="AN211">
            <v>3</v>
          </cell>
          <cell r="AO211">
            <v>0</v>
          </cell>
          <cell r="AP211">
            <v>0</v>
          </cell>
          <cell r="AQ211">
            <v>0</v>
          </cell>
          <cell r="AR211">
            <v>0</v>
          </cell>
          <cell r="AS211">
            <v>3</v>
          </cell>
          <cell r="AT211">
            <v>20</v>
          </cell>
          <cell r="AU211">
            <v>0</v>
          </cell>
          <cell r="AV211">
            <v>0</v>
          </cell>
          <cell r="AW211">
            <v>0</v>
          </cell>
          <cell r="AX211" t="str">
            <v>Đại học</v>
          </cell>
          <cell r="AY211">
            <v>0</v>
          </cell>
          <cell r="AZ211">
            <v>0</v>
          </cell>
          <cell r="BA211" t="str">
            <v>XD dân dụng</v>
          </cell>
          <cell r="BB211">
            <v>0</v>
          </cell>
          <cell r="BC211" t="str">
            <v xml:space="preserve"> </v>
          </cell>
          <cell r="BD211">
            <v>0</v>
          </cell>
          <cell r="BE211">
            <v>0</v>
          </cell>
          <cell r="BF211">
            <v>0</v>
          </cell>
          <cell r="BG211">
            <v>0</v>
          </cell>
          <cell r="BH211">
            <v>0</v>
          </cell>
          <cell r="BI211">
            <v>0</v>
          </cell>
          <cell r="BJ211" t="str">
            <v>CV 2019</v>
          </cell>
          <cell r="BK211">
            <v>0</v>
          </cell>
          <cell r="BL211">
            <v>0</v>
          </cell>
          <cell r="BM211">
            <v>0</v>
          </cell>
          <cell r="BN211">
            <v>0</v>
          </cell>
          <cell r="BO211">
            <v>0</v>
          </cell>
          <cell r="BP211">
            <v>0</v>
          </cell>
          <cell r="BQ211">
            <v>0</v>
          </cell>
          <cell r="BR211">
            <v>19.416666666666668</v>
          </cell>
          <cell r="BS211" t="str">
            <v>BĐ đã phát</v>
          </cell>
          <cell r="BT211">
            <v>0</v>
          </cell>
          <cell r="BU211">
            <v>0</v>
          </cell>
          <cell r="BV211">
            <v>4</v>
          </cell>
          <cell r="BW211">
            <v>4</v>
          </cell>
          <cell r="BX211">
            <v>4</v>
          </cell>
          <cell r="BY211">
            <v>4</v>
          </cell>
          <cell r="BZ211">
            <v>4</v>
          </cell>
          <cell r="CA211">
            <v>4</v>
          </cell>
          <cell r="CB211">
            <v>4</v>
          </cell>
          <cell r="CC211">
            <v>4</v>
          </cell>
          <cell r="CD211">
            <v>4</v>
          </cell>
          <cell r="CE211">
            <v>4</v>
          </cell>
          <cell r="CF211">
            <v>4</v>
          </cell>
          <cell r="CG211">
            <v>4</v>
          </cell>
          <cell r="CH211">
            <v>4</v>
          </cell>
          <cell r="CI211">
            <v>4</v>
          </cell>
          <cell r="CJ211">
            <v>4</v>
          </cell>
          <cell r="CK211">
            <v>4</v>
          </cell>
          <cell r="CL211">
            <v>0</v>
          </cell>
        </row>
        <row r="212">
          <cell r="F212">
            <v>1700</v>
          </cell>
          <cell r="G212" t="str">
            <v>51010000189359</v>
          </cell>
          <cell r="H212" t="str">
            <v>Phòng Quản trị và Đầu tư</v>
          </cell>
          <cell r="I212" t="str">
            <v>Tổ sửa chữa điện nước</v>
          </cell>
          <cell r="J212" t="str">
            <v>Nam</v>
          </cell>
          <cell r="K212">
            <v>1972</v>
          </cell>
          <cell r="L212">
            <v>26394</v>
          </cell>
          <cell r="M212">
            <v>50</v>
          </cell>
          <cell r="N212" t="str">
            <v>Kinh</v>
          </cell>
          <cell r="O212">
            <v>0</v>
          </cell>
          <cell r="P212" t="str">
            <v>181874743</v>
          </cell>
          <cell r="Q212" t="str">
            <v>25/05/2011</v>
          </cell>
          <cell r="R212" t="str">
            <v>Tỉnh Nghệ An</v>
          </cell>
          <cell r="S212" t="str">
            <v>Xã Quang Lộc, Huyện Can Lộc, Tỉnh Hà Tĩnh</v>
          </cell>
          <cell r="T212" t="str">
            <v>Xã Quang Lộc, Huyện Can Lộc, Tỉnh Hà Tĩnh</v>
          </cell>
          <cell r="U212" t="str">
            <v>Khối 6, Phường Bến Thủy, Thành phố Vinh, Tỉnh Nghệ An</v>
          </cell>
          <cell r="V212" t="str">
            <v>Khối 6, Phường Bến Thủy, Thành phố Vinh, Tỉnh Nghệ An</v>
          </cell>
          <cell r="W212">
            <v>0</v>
          </cell>
          <cell r="X212">
            <v>0</v>
          </cell>
          <cell r="Y212">
            <v>33543</v>
          </cell>
          <cell r="Z212">
            <v>33909</v>
          </cell>
          <cell r="AA212" t="str">
            <v>Trường Đại học Sư phạm Vinh</v>
          </cell>
          <cell r="AB212">
            <v>0</v>
          </cell>
          <cell r="AC212" t="str">
            <v>BC/68</v>
          </cell>
          <cell r="AD212">
            <v>0</v>
          </cell>
          <cell r="AE212">
            <v>0</v>
          </cell>
          <cell r="AF212" t="str">
            <v>01.003</v>
          </cell>
          <cell r="AG212" t="str">
            <v>Chuyên viên</v>
          </cell>
          <cell r="AH212" t="str">
            <v>Phó Trưởng phòng</v>
          </cell>
          <cell r="AI212">
            <v>0</v>
          </cell>
          <cell r="AJ212">
            <v>0</v>
          </cell>
          <cell r="AK212">
            <v>6</v>
          </cell>
          <cell r="AL212">
            <v>0.4</v>
          </cell>
          <cell r="AM212">
            <v>4.9800000000000004</v>
          </cell>
          <cell r="AN212">
            <v>9</v>
          </cell>
          <cell r="AO212">
            <v>0</v>
          </cell>
          <cell r="AP212">
            <v>0</v>
          </cell>
          <cell r="AQ212">
            <v>0</v>
          </cell>
          <cell r="AR212">
            <v>0</v>
          </cell>
          <cell r="AS212">
            <v>5.3800000000000008</v>
          </cell>
          <cell r="AT212">
            <v>20</v>
          </cell>
          <cell r="AU212">
            <v>0</v>
          </cell>
          <cell r="AV212">
            <v>0</v>
          </cell>
          <cell r="AW212">
            <v>0</v>
          </cell>
          <cell r="AX212" t="str">
            <v>Thạc sĩ</v>
          </cell>
          <cell r="AY212">
            <v>0</v>
          </cell>
          <cell r="AZ212">
            <v>0</v>
          </cell>
          <cell r="BA212" t="str">
            <v>Điện</v>
          </cell>
          <cell r="BB212" t="str">
            <v>Quản lý giáo dục</v>
          </cell>
          <cell r="BC212" t="str">
            <v xml:space="preserve"> </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9.5833333333333339</v>
          </cell>
          <cell r="BS212" t="str">
            <v>BĐ đã phát</v>
          </cell>
          <cell r="BT212">
            <v>0</v>
          </cell>
          <cell r="BU212">
            <v>0</v>
          </cell>
          <cell r="BV212">
            <v>6</v>
          </cell>
          <cell r="BW212">
            <v>6</v>
          </cell>
          <cell r="BX212">
            <v>6</v>
          </cell>
          <cell r="BY212">
            <v>6</v>
          </cell>
          <cell r="BZ212">
            <v>6</v>
          </cell>
          <cell r="CA212">
            <v>6</v>
          </cell>
          <cell r="CB212">
            <v>6</v>
          </cell>
          <cell r="CC212">
            <v>6</v>
          </cell>
          <cell r="CD212">
            <v>6</v>
          </cell>
          <cell r="CE212">
            <v>6</v>
          </cell>
          <cell r="CF212">
            <v>6</v>
          </cell>
          <cell r="CG212">
            <v>6</v>
          </cell>
          <cell r="CH212">
            <v>6</v>
          </cell>
          <cell r="CI212">
            <v>6</v>
          </cell>
          <cell r="CJ212">
            <v>6</v>
          </cell>
          <cell r="CK212">
            <v>6</v>
          </cell>
          <cell r="CL212">
            <v>0</v>
          </cell>
        </row>
        <row r="213">
          <cell r="F213">
            <v>1709</v>
          </cell>
          <cell r="G213" t="str">
            <v>51010000223558</v>
          </cell>
          <cell r="H213" t="str">
            <v>Phòng Quản trị và Đầu tư</v>
          </cell>
          <cell r="I213" t="str">
            <v>Tổ sửa chữa điện nước</v>
          </cell>
          <cell r="J213" t="str">
            <v>Nam</v>
          </cell>
          <cell r="K213">
            <v>1986</v>
          </cell>
          <cell r="L213">
            <v>31741</v>
          </cell>
          <cell r="M213">
            <v>36</v>
          </cell>
          <cell r="N213" t="str">
            <v>Kinh</v>
          </cell>
          <cell r="O213">
            <v>0</v>
          </cell>
          <cell r="P213" t="str">
            <v>164226900</v>
          </cell>
          <cell r="Q213" t="str">
            <v>09/09/2010</v>
          </cell>
          <cell r="R213" t="str">
            <v>Tỉnh Nghệ An</v>
          </cell>
          <cell r="S213" t="str">
            <v>Xã Ninh Sơn, Thành phố Ninh Bình, Tỉnh Ninh Bình</v>
          </cell>
          <cell r="T213" t="str">
            <v>Ninh Sơn, Ninh Bình, Ninh Bình</v>
          </cell>
          <cell r="U213" t="str">
            <v>Khôi 6, Phường Bến Thủy, Thành phố Vinh, Tỉnh Nghệ An</v>
          </cell>
          <cell r="V213" t="str">
            <v>Khôi 6, Phường Bến Thủy, Thành phố Vinh, Tỉnh Nghệ An</v>
          </cell>
          <cell r="W213" t="str">
            <v>0942010646</v>
          </cell>
          <cell r="X213" t="str">
            <v>vmhung28@gmail.com</v>
          </cell>
          <cell r="Y213">
            <v>40360</v>
          </cell>
          <cell r="Z213">
            <v>43966</v>
          </cell>
          <cell r="AA213" t="str">
            <v>Trường Đại học Vinh</v>
          </cell>
          <cell r="AB213">
            <v>0</v>
          </cell>
          <cell r="AC213" t="str">
            <v>BC/68</v>
          </cell>
          <cell r="AD213">
            <v>0</v>
          </cell>
          <cell r="AE213">
            <v>0</v>
          </cell>
          <cell r="AF213" t="str">
            <v>13.096</v>
          </cell>
          <cell r="AG213" t="str">
            <v>Kỹ thuật viên</v>
          </cell>
          <cell r="AH213">
            <v>0</v>
          </cell>
          <cell r="AI213">
            <v>0</v>
          </cell>
          <cell r="AJ213">
            <v>0</v>
          </cell>
          <cell r="AK213">
            <v>3.5</v>
          </cell>
          <cell r="AL213">
            <v>0</v>
          </cell>
          <cell r="AM213">
            <v>2.8600000000000003</v>
          </cell>
          <cell r="AN213">
            <v>6</v>
          </cell>
          <cell r="AO213">
            <v>0</v>
          </cell>
          <cell r="AP213">
            <v>0</v>
          </cell>
          <cell r="AQ213">
            <v>0</v>
          </cell>
          <cell r="AR213">
            <v>0</v>
          </cell>
          <cell r="AS213">
            <v>2.8600000000000003</v>
          </cell>
          <cell r="AT213">
            <v>20</v>
          </cell>
          <cell r="AU213">
            <v>0</v>
          </cell>
          <cell r="AV213">
            <v>0</v>
          </cell>
          <cell r="AW213">
            <v>0</v>
          </cell>
          <cell r="AX213" t="str">
            <v>Cao đẳng</v>
          </cell>
          <cell r="AY213">
            <v>0</v>
          </cell>
          <cell r="AZ213">
            <v>0</v>
          </cell>
          <cell r="BA213">
            <v>0</v>
          </cell>
          <cell r="BB213">
            <v>0</v>
          </cell>
          <cell r="BC213">
            <v>0</v>
          </cell>
          <cell r="BD213">
            <v>0</v>
          </cell>
          <cell r="BE213">
            <v>0</v>
          </cell>
          <cell r="BF213">
            <v>0</v>
          </cell>
          <cell r="BG213">
            <v>0</v>
          </cell>
          <cell r="BH213">
            <v>0</v>
          </cell>
          <cell r="BI213">
            <v>0</v>
          </cell>
          <cell r="BJ213" t="str">
            <v>CV 2019</v>
          </cell>
          <cell r="BK213">
            <v>0</v>
          </cell>
          <cell r="BL213">
            <v>0</v>
          </cell>
          <cell r="BM213">
            <v>0</v>
          </cell>
          <cell r="BN213">
            <v>0</v>
          </cell>
          <cell r="BO213">
            <v>0</v>
          </cell>
          <cell r="BP213">
            <v>0</v>
          </cell>
          <cell r="BQ213">
            <v>0</v>
          </cell>
          <cell r="BR213">
            <v>24.25</v>
          </cell>
          <cell r="BS213" t="str">
            <v>BĐ đã phát</v>
          </cell>
          <cell r="BT213">
            <v>0</v>
          </cell>
          <cell r="BU213">
            <v>0</v>
          </cell>
          <cell r="BV213">
            <v>3.5</v>
          </cell>
          <cell r="BW213">
            <v>3.5</v>
          </cell>
          <cell r="BX213">
            <v>3.5</v>
          </cell>
          <cell r="BY213">
            <v>3.5</v>
          </cell>
          <cell r="BZ213">
            <v>3.5</v>
          </cell>
          <cell r="CA213">
            <v>3.5</v>
          </cell>
          <cell r="CB213">
            <v>3.5</v>
          </cell>
          <cell r="CC213">
            <v>3.5</v>
          </cell>
          <cell r="CD213">
            <v>3.5</v>
          </cell>
          <cell r="CE213">
            <v>3.5</v>
          </cell>
          <cell r="CF213">
            <v>3.5</v>
          </cell>
          <cell r="CG213">
            <v>3.5</v>
          </cell>
          <cell r="CH213">
            <v>3.5</v>
          </cell>
          <cell r="CI213">
            <v>3.5</v>
          </cell>
          <cell r="CJ213">
            <v>3.5</v>
          </cell>
          <cell r="CK213">
            <v>3.5</v>
          </cell>
          <cell r="CL213">
            <v>0</v>
          </cell>
        </row>
        <row r="214">
          <cell r="F214">
            <v>1703</v>
          </cell>
          <cell r="G214" t="str">
            <v>51010000189447</v>
          </cell>
          <cell r="H214" t="str">
            <v>Phòng Quản trị và Đầu tư</v>
          </cell>
          <cell r="I214" t="str">
            <v>Tổ thiết bị</v>
          </cell>
          <cell r="J214" t="str">
            <v>Nữ</v>
          </cell>
          <cell r="K214">
            <v>1981</v>
          </cell>
          <cell r="L214">
            <v>29718</v>
          </cell>
          <cell r="M214">
            <v>41</v>
          </cell>
          <cell r="N214" t="str">
            <v>Kinh</v>
          </cell>
          <cell r="O214">
            <v>0</v>
          </cell>
          <cell r="P214" t="str">
            <v>182532031</v>
          </cell>
          <cell r="Q214" t="str">
            <v>03/10/2000</v>
          </cell>
          <cell r="R214" t="str">
            <v>Tỉnh Nghệ An</v>
          </cell>
          <cell r="S214" t="str">
            <v>Xã Thạch Lâm, Huyện Thạch Hà, Tỉnh Hà Tĩnh</v>
          </cell>
          <cell r="T214" t="str">
            <v>Thạch Lâm, Thạch Hà, Hà Tĩnh</v>
          </cell>
          <cell r="U214" t="str">
            <v>Khối 13, Phường Bến Thủy, Thành phố Vinh, Tỉnh Nghệ An</v>
          </cell>
          <cell r="V214" t="str">
            <v>Khối 13, Phường Bến Thủy, Thành phố Vinh, Tỉnh Nghệ An</v>
          </cell>
          <cell r="W214">
            <v>0</v>
          </cell>
          <cell r="X214">
            <v>0</v>
          </cell>
          <cell r="Y214">
            <v>40270</v>
          </cell>
          <cell r="Z214">
            <v>43966</v>
          </cell>
          <cell r="AA214" t="str">
            <v>Trường Đại học Vinh</v>
          </cell>
          <cell r="AB214">
            <v>0</v>
          </cell>
          <cell r="AC214" t="str">
            <v>BC</v>
          </cell>
          <cell r="AD214">
            <v>0</v>
          </cell>
          <cell r="AE214">
            <v>0</v>
          </cell>
          <cell r="AF214" t="str">
            <v>13.096</v>
          </cell>
          <cell r="AG214" t="str">
            <v>Kỹ thuật viên</v>
          </cell>
          <cell r="AH214">
            <v>0</v>
          </cell>
          <cell r="AI214">
            <v>0</v>
          </cell>
          <cell r="AJ214">
            <v>0</v>
          </cell>
          <cell r="AK214">
            <v>3.5</v>
          </cell>
          <cell r="AL214">
            <v>0</v>
          </cell>
          <cell r="AM214">
            <v>2.8600000000000003</v>
          </cell>
          <cell r="AN214">
            <v>6</v>
          </cell>
          <cell r="AO214">
            <v>0</v>
          </cell>
          <cell r="AP214">
            <v>0</v>
          </cell>
          <cell r="AQ214">
            <v>0</v>
          </cell>
          <cell r="AR214">
            <v>0</v>
          </cell>
          <cell r="AS214">
            <v>2.8600000000000003</v>
          </cell>
          <cell r="AT214">
            <v>20</v>
          </cell>
          <cell r="AU214">
            <v>0</v>
          </cell>
          <cell r="AV214">
            <v>0</v>
          </cell>
          <cell r="AW214">
            <v>0</v>
          </cell>
          <cell r="AX214" t="str">
            <v>Đại học</v>
          </cell>
          <cell r="AY214">
            <v>0</v>
          </cell>
          <cell r="AZ214">
            <v>0</v>
          </cell>
          <cell r="BA214" t="str">
            <v>Công nghệ thông tin</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13.666666666666666</v>
          </cell>
          <cell r="BS214" t="str">
            <v>BĐ đã phát</v>
          </cell>
          <cell r="BT214">
            <v>0</v>
          </cell>
          <cell r="BU214">
            <v>0</v>
          </cell>
          <cell r="BV214">
            <v>3.5</v>
          </cell>
          <cell r="BW214">
            <v>3.5</v>
          </cell>
          <cell r="BX214">
            <v>3.5</v>
          </cell>
          <cell r="BY214">
            <v>3.5</v>
          </cell>
          <cell r="BZ214">
            <v>3.5</v>
          </cell>
          <cell r="CA214">
            <v>3.5</v>
          </cell>
          <cell r="CB214">
            <v>3.5</v>
          </cell>
          <cell r="CC214">
            <v>3.5</v>
          </cell>
          <cell r="CD214">
            <v>3.5</v>
          </cell>
          <cell r="CE214">
            <v>3.5</v>
          </cell>
          <cell r="CF214">
            <v>3.5</v>
          </cell>
          <cell r="CG214">
            <v>3.5</v>
          </cell>
          <cell r="CH214">
            <v>3.5</v>
          </cell>
          <cell r="CI214">
            <v>3.5</v>
          </cell>
          <cell r="CJ214">
            <v>3.5</v>
          </cell>
          <cell r="CK214">
            <v>3.5</v>
          </cell>
          <cell r="CL214">
            <v>0</v>
          </cell>
        </row>
        <row r="215">
          <cell r="F215">
            <v>1947</v>
          </cell>
          <cell r="G215" t="str">
            <v>51010000195426</v>
          </cell>
          <cell r="H215" t="str">
            <v>Phòng Quản trị và Đầu tư</v>
          </cell>
          <cell r="I215" t="str">
            <v>Tổ thiết bị</v>
          </cell>
          <cell r="J215" t="str">
            <v>Nữ</v>
          </cell>
          <cell r="K215">
            <v>1981</v>
          </cell>
          <cell r="L215">
            <v>29913</v>
          </cell>
          <cell r="M215">
            <v>41</v>
          </cell>
          <cell r="N215" t="str">
            <v>Kinh</v>
          </cell>
          <cell r="O215">
            <v>0</v>
          </cell>
          <cell r="P215">
            <v>182426437</v>
          </cell>
          <cell r="Q215">
            <v>0</v>
          </cell>
          <cell r="R215">
            <v>0</v>
          </cell>
          <cell r="S215" t="str">
            <v>Khối 4 – phường Trung Đô – Thành phố Vinh – Tỉnh Nghệ An</v>
          </cell>
          <cell r="T215" t="str">
            <v>Hưng Chính, Vinh, Nghệ An</v>
          </cell>
          <cell r="U215" t="str">
            <v>Khối 9, phường Lê Lợi, Thành phố Vinh, Tỉnh Nghệ An</v>
          </cell>
          <cell r="V215" t="str">
            <v>Khối 9, phường Lê Lợi, Thành phố Vinh, Tỉnh Nghệ An</v>
          </cell>
          <cell r="W215" t="str">
            <v>0916946926</v>
          </cell>
          <cell r="X215" t="str">
            <v>Ngocbedhv@gmail.com</v>
          </cell>
          <cell r="Y215">
            <v>37956</v>
          </cell>
          <cell r="Z215">
            <v>39448</v>
          </cell>
          <cell r="AA215" t="str">
            <v>Trường Đại học Vinh</v>
          </cell>
          <cell r="AB215">
            <v>0</v>
          </cell>
          <cell r="AC215" t="str">
            <v>BC</v>
          </cell>
          <cell r="AD215">
            <v>0</v>
          </cell>
          <cell r="AE215">
            <v>0</v>
          </cell>
          <cell r="AF215" t="str">
            <v>01.003</v>
          </cell>
          <cell r="AG215" t="str">
            <v>Chuyên viên</v>
          </cell>
          <cell r="AH215">
            <v>0</v>
          </cell>
          <cell r="AI215">
            <v>0</v>
          </cell>
          <cell r="AJ215">
            <v>0</v>
          </cell>
          <cell r="AK215">
            <v>4</v>
          </cell>
          <cell r="AL215">
            <v>0</v>
          </cell>
          <cell r="AM215">
            <v>3.66</v>
          </cell>
          <cell r="AN215">
            <v>5</v>
          </cell>
          <cell r="AO215">
            <v>0</v>
          </cell>
          <cell r="AP215">
            <v>0</v>
          </cell>
          <cell r="AQ215">
            <v>0</v>
          </cell>
          <cell r="AR215">
            <v>0</v>
          </cell>
          <cell r="AS215">
            <v>3.66</v>
          </cell>
          <cell r="AT215">
            <v>20</v>
          </cell>
          <cell r="AU215">
            <v>0</v>
          </cell>
          <cell r="AV215">
            <v>0</v>
          </cell>
          <cell r="AW215">
            <v>0</v>
          </cell>
          <cell r="AX215" t="str">
            <v>Thạc sĩ</v>
          </cell>
          <cell r="AY215">
            <v>0</v>
          </cell>
          <cell r="AZ215">
            <v>0</v>
          </cell>
          <cell r="BA215" t="str">
            <v>Sinh học</v>
          </cell>
          <cell r="BB215" t="str">
            <v>Sinh vật học_SP</v>
          </cell>
          <cell r="BC215" t="str">
            <v xml:space="preserve"> </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14.25</v>
          </cell>
          <cell r="BS215" t="str">
            <v>ĐHV đã phát</v>
          </cell>
          <cell r="BT215">
            <v>0</v>
          </cell>
          <cell r="BU215">
            <v>0</v>
          </cell>
          <cell r="BV215">
            <v>4</v>
          </cell>
          <cell r="BW215">
            <v>4</v>
          </cell>
          <cell r="BX215">
            <v>4</v>
          </cell>
          <cell r="BY215">
            <v>4</v>
          </cell>
          <cell r="BZ215">
            <v>4</v>
          </cell>
          <cell r="CA215">
            <v>4</v>
          </cell>
          <cell r="CB215">
            <v>4</v>
          </cell>
          <cell r="CC215">
            <v>4</v>
          </cell>
          <cell r="CD215">
            <v>4</v>
          </cell>
          <cell r="CE215">
            <v>4</v>
          </cell>
          <cell r="CF215">
            <v>4</v>
          </cell>
          <cell r="CG215">
            <v>4</v>
          </cell>
          <cell r="CH215">
            <v>4</v>
          </cell>
          <cell r="CI215">
            <v>4</v>
          </cell>
          <cell r="CJ215">
            <v>4</v>
          </cell>
          <cell r="CK215">
            <v>4</v>
          </cell>
          <cell r="CL215">
            <v>0</v>
          </cell>
        </row>
        <row r="216">
          <cell r="F216">
            <v>1677</v>
          </cell>
          <cell r="G216" t="str">
            <v>51010000194821</v>
          </cell>
          <cell r="H216" t="str">
            <v>Phòng Quản trị và Đầu tư</v>
          </cell>
          <cell r="I216" t="str">
            <v>Tổ thiết bị</v>
          </cell>
          <cell r="J216" t="str">
            <v>Nam</v>
          </cell>
          <cell r="K216">
            <v>1974</v>
          </cell>
          <cell r="L216">
            <v>27321</v>
          </cell>
          <cell r="M216">
            <v>48</v>
          </cell>
          <cell r="N216" t="str">
            <v>Kinh</v>
          </cell>
          <cell r="O216">
            <v>0</v>
          </cell>
          <cell r="P216" t="str">
            <v>181941305</v>
          </cell>
          <cell r="Q216" t="str">
            <v>01/10/2013</v>
          </cell>
          <cell r="R216" t="str">
            <v>Tỉnh Nghệ An</v>
          </cell>
          <cell r="S216" t="str">
            <v>Xã Nam Giang, Huyện Nam Đàn, Tỉnh Nghệ An</v>
          </cell>
          <cell r="T216" t="str">
            <v>Thịnh Sơn, Đô Lương, Nghệ An</v>
          </cell>
          <cell r="U216" t="str">
            <v>678, Phường Hưng hòa, Thành phố Vinh, Tỉnh Nghệ An</v>
          </cell>
          <cell r="V216" t="str">
            <v>678, Phường Hưng hòa, Thành phố Vinh, Tỉnh Nghệ An</v>
          </cell>
          <cell r="W216" t="str">
            <v>0912480164</v>
          </cell>
          <cell r="X216" t="str">
            <v>thaiminhphuc@gmail.com</v>
          </cell>
          <cell r="Y216">
            <v>35551</v>
          </cell>
          <cell r="Z216">
            <v>35551</v>
          </cell>
          <cell r="AA216" t="str">
            <v>Trường Đại học Sư phạm Vinh</v>
          </cell>
          <cell r="AB216">
            <v>0</v>
          </cell>
          <cell r="AC216" t="str">
            <v>BC</v>
          </cell>
          <cell r="AD216">
            <v>0</v>
          </cell>
          <cell r="AE216">
            <v>0</v>
          </cell>
          <cell r="AF216" t="str">
            <v>13.095</v>
          </cell>
          <cell r="AG216" t="str">
            <v>Kỹ sư</v>
          </cell>
          <cell r="AH216">
            <v>0</v>
          </cell>
          <cell r="AI216">
            <v>0</v>
          </cell>
          <cell r="AJ216">
            <v>0</v>
          </cell>
          <cell r="AK216">
            <v>4</v>
          </cell>
          <cell r="AL216">
            <v>0</v>
          </cell>
          <cell r="AM216">
            <v>4.6500000000000004</v>
          </cell>
          <cell r="AN216">
            <v>8</v>
          </cell>
          <cell r="AO216">
            <v>0</v>
          </cell>
          <cell r="AP216">
            <v>0</v>
          </cell>
          <cell r="AQ216">
            <v>0</v>
          </cell>
          <cell r="AR216">
            <v>0</v>
          </cell>
          <cell r="AS216">
            <v>4.6500000000000004</v>
          </cell>
          <cell r="AT216">
            <v>20</v>
          </cell>
          <cell r="AU216">
            <v>0</v>
          </cell>
          <cell r="AV216">
            <v>0</v>
          </cell>
          <cell r="AW216">
            <v>0</v>
          </cell>
          <cell r="AX216" t="str">
            <v>Thạc sĩ</v>
          </cell>
          <cell r="AY216">
            <v>0</v>
          </cell>
          <cell r="AZ216">
            <v>0</v>
          </cell>
          <cell r="BA216" t="str">
            <v>Kỹ thuật thông tin</v>
          </cell>
          <cell r="BB216" t="str">
            <v>Quản lý Giáo dục</v>
          </cell>
          <cell r="BC216" t="str">
            <v xml:space="preserve"> </v>
          </cell>
          <cell r="BD216">
            <v>0</v>
          </cell>
          <cell r="BE216">
            <v>0</v>
          </cell>
          <cell r="BF216">
            <v>0</v>
          </cell>
          <cell r="BG216">
            <v>0</v>
          </cell>
          <cell r="BH216">
            <v>0</v>
          </cell>
          <cell r="BI216">
            <v>0</v>
          </cell>
          <cell r="BJ216">
            <v>0</v>
          </cell>
          <cell r="BK216">
            <v>0</v>
          </cell>
          <cell r="BL216">
            <v>0</v>
          </cell>
          <cell r="BM216">
            <v>39454</v>
          </cell>
          <cell r="BN216">
            <v>39820</v>
          </cell>
          <cell r="BO216">
            <v>0</v>
          </cell>
          <cell r="BP216">
            <v>0</v>
          </cell>
          <cell r="BQ216">
            <v>0</v>
          </cell>
          <cell r="BR216">
            <v>12.166666666666666</v>
          </cell>
          <cell r="BS216" t="str">
            <v>BĐ đã phát</v>
          </cell>
          <cell r="BT216">
            <v>0</v>
          </cell>
          <cell r="BU216">
            <v>0</v>
          </cell>
          <cell r="BV216">
            <v>4</v>
          </cell>
          <cell r="BW216">
            <v>4</v>
          </cell>
          <cell r="BX216">
            <v>4</v>
          </cell>
          <cell r="BY216">
            <v>4</v>
          </cell>
          <cell r="BZ216">
            <v>4</v>
          </cell>
          <cell r="CA216">
            <v>4</v>
          </cell>
          <cell r="CB216">
            <v>4</v>
          </cell>
          <cell r="CC216">
            <v>4</v>
          </cell>
          <cell r="CD216">
            <v>4</v>
          </cell>
          <cell r="CE216">
            <v>4</v>
          </cell>
          <cell r="CF216">
            <v>4</v>
          </cell>
          <cell r="CG216">
            <v>4</v>
          </cell>
          <cell r="CH216">
            <v>4</v>
          </cell>
          <cell r="CI216">
            <v>4</v>
          </cell>
          <cell r="CJ216">
            <v>4</v>
          </cell>
          <cell r="CK216">
            <v>4</v>
          </cell>
          <cell r="CL216">
            <v>0</v>
          </cell>
        </row>
        <row r="217">
          <cell r="F217">
            <v>1704</v>
          </cell>
          <cell r="G217" t="str">
            <v>51010000189225</v>
          </cell>
          <cell r="H217" t="str">
            <v>Phòng Quản trị và Đầu tư</v>
          </cell>
          <cell r="I217" t="str">
            <v>Tổ thiết bị</v>
          </cell>
          <cell r="J217" t="str">
            <v>Nam</v>
          </cell>
          <cell r="K217">
            <v>1982</v>
          </cell>
          <cell r="L217">
            <v>30036</v>
          </cell>
          <cell r="M217">
            <v>40</v>
          </cell>
          <cell r="N217" t="str">
            <v>Kinh</v>
          </cell>
          <cell r="O217">
            <v>0</v>
          </cell>
          <cell r="P217" t="str">
            <v>182489391</v>
          </cell>
          <cell r="Q217" t="str">
            <v>26/03/2014</v>
          </cell>
          <cell r="R217" t="str">
            <v>Tỉnh Nghệ An</v>
          </cell>
          <cell r="S217" t="str">
            <v>Xã Diễn Lâm, Huyện Diễn Châu, Tỉnh Nghệ An</v>
          </cell>
          <cell r="T217" t="str">
            <v>Diễn Lâm, Diễn Châu, Nghệ An</v>
          </cell>
          <cell r="U217" t="str">
            <v>Phường Bến Thủy, Thành phố Vinh, Tỉnh Nghệ An</v>
          </cell>
          <cell r="V217" t="str">
            <v>Phường Bến Thủy, Thành phố Vinh, Tỉnh Nghệ An</v>
          </cell>
          <cell r="W217" t="str">
            <v>0978443558</v>
          </cell>
          <cell r="X217" t="str">
            <v>nhatlinhuni@gmail.com</v>
          </cell>
          <cell r="Y217">
            <v>39234</v>
          </cell>
          <cell r="Z217">
            <v>39995</v>
          </cell>
          <cell r="AA217" t="str">
            <v>Trường Đại học Vinh</v>
          </cell>
          <cell r="AB217">
            <v>0</v>
          </cell>
          <cell r="AC217" t="str">
            <v>BC</v>
          </cell>
          <cell r="AD217">
            <v>0</v>
          </cell>
          <cell r="AE217">
            <v>0</v>
          </cell>
          <cell r="AF217" t="str">
            <v>01.003</v>
          </cell>
          <cell r="AG217" t="str">
            <v>Chuyên viên</v>
          </cell>
          <cell r="AH217">
            <v>0</v>
          </cell>
          <cell r="AI217" t="str">
            <v>Tổ trưởng tổ CT</v>
          </cell>
          <cell r="AJ217">
            <v>0</v>
          </cell>
          <cell r="AK217">
            <v>4.5</v>
          </cell>
          <cell r="AL217">
            <v>0</v>
          </cell>
          <cell r="AM217">
            <v>3.33</v>
          </cell>
          <cell r="AN217">
            <v>4</v>
          </cell>
          <cell r="AO217">
            <v>0</v>
          </cell>
          <cell r="AP217">
            <v>0</v>
          </cell>
          <cell r="AQ217">
            <v>0</v>
          </cell>
          <cell r="AR217">
            <v>0</v>
          </cell>
          <cell r="AS217">
            <v>3.33</v>
          </cell>
          <cell r="AT217">
            <v>20</v>
          </cell>
          <cell r="AU217">
            <v>0.1</v>
          </cell>
          <cell r="AV217">
            <v>0</v>
          </cell>
          <cell r="AW217">
            <v>0</v>
          </cell>
          <cell r="AX217" t="str">
            <v>Thạc sĩ</v>
          </cell>
          <cell r="AY217">
            <v>0</v>
          </cell>
          <cell r="AZ217">
            <v>0</v>
          </cell>
          <cell r="BA217" t="str">
            <v>Khoa học máy tính</v>
          </cell>
          <cell r="BB217">
            <v>0</v>
          </cell>
          <cell r="BC217" t="str">
            <v xml:space="preserve"> </v>
          </cell>
          <cell r="BD217">
            <v>0</v>
          </cell>
          <cell r="BE217">
            <v>0</v>
          </cell>
          <cell r="BF217">
            <v>0</v>
          </cell>
          <cell r="BG217">
            <v>0</v>
          </cell>
          <cell r="BH217">
            <v>0</v>
          </cell>
          <cell r="BI217">
            <v>0</v>
          </cell>
          <cell r="BJ217" t="str">
            <v>CV 2019</v>
          </cell>
          <cell r="BK217" t="str">
            <v>Đối tượng 4</v>
          </cell>
          <cell r="BL217">
            <v>0</v>
          </cell>
          <cell r="BM217">
            <v>0</v>
          </cell>
          <cell r="BN217">
            <v>0</v>
          </cell>
          <cell r="BO217">
            <v>0</v>
          </cell>
          <cell r="BP217">
            <v>0</v>
          </cell>
          <cell r="BQ217">
            <v>0</v>
          </cell>
          <cell r="BR217">
            <v>19.583333333333332</v>
          </cell>
          <cell r="BS217" t="str">
            <v>BĐ đã phát</v>
          </cell>
          <cell r="BT217">
            <v>0</v>
          </cell>
          <cell r="BU217">
            <v>0</v>
          </cell>
          <cell r="BV217">
            <v>4.5</v>
          </cell>
          <cell r="BW217">
            <v>4.5</v>
          </cell>
          <cell r="BX217">
            <v>4.5</v>
          </cell>
          <cell r="BY217">
            <v>4.5</v>
          </cell>
          <cell r="BZ217">
            <v>4.5</v>
          </cell>
          <cell r="CA217">
            <v>4.5</v>
          </cell>
          <cell r="CB217">
            <v>4.5</v>
          </cell>
          <cell r="CC217">
            <v>4.5</v>
          </cell>
          <cell r="CD217">
            <v>4.5</v>
          </cell>
          <cell r="CE217">
            <v>4.5</v>
          </cell>
          <cell r="CF217">
            <v>4.5</v>
          </cell>
          <cell r="CG217">
            <v>4.5</v>
          </cell>
          <cell r="CH217">
            <v>4.5</v>
          </cell>
          <cell r="CI217">
            <v>4.5</v>
          </cell>
          <cell r="CJ217">
            <v>4.5</v>
          </cell>
          <cell r="CK217">
            <v>4.5</v>
          </cell>
          <cell r="CL217">
            <v>0</v>
          </cell>
        </row>
        <row r="218">
          <cell r="F218">
            <v>1697</v>
          </cell>
          <cell r="G218" t="str">
            <v>51010000189368</v>
          </cell>
          <cell r="H218" t="str">
            <v>Phòng Quản trị và Đầu tư</v>
          </cell>
          <cell r="I218" t="str">
            <v>Tổ thiết bị</v>
          </cell>
          <cell r="J218" t="str">
            <v>Nam</v>
          </cell>
          <cell r="K218">
            <v>1967</v>
          </cell>
          <cell r="L218">
            <v>24602</v>
          </cell>
          <cell r="M218">
            <v>55</v>
          </cell>
          <cell r="N218" t="str">
            <v>Kinh</v>
          </cell>
          <cell r="O218">
            <v>0</v>
          </cell>
          <cell r="P218" t="str">
            <v>181581895</v>
          </cell>
          <cell r="Q218" t="str">
            <v>22/06/2010</v>
          </cell>
          <cell r="R218" t="str">
            <v>Tỉnh Nghệ An</v>
          </cell>
          <cell r="S218" t="str">
            <v>Xã Nam Kim, Huyện Nam Đàn, Tỉnh Nghệ An</v>
          </cell>
          <cell r="T218" t="str">
            <v>Nam Kim, Nam Đàn, Nghệ An</v>
          </cell>
          <cell r="U218" t="str">
            <v>Khối Phúc Vinh, Phường Vinh Tân, Thành phố Vinh, Tỉnh Nghệ An</v>
          </cell>
          <cell r="V218" t="str">
            <v>Khối Phúc Vinh, Phường Vinh Tân, Thành phố Vinh, Tỉnh Nghệ An</v>
          </cell>
          <cell r="W218">
            <v>0</v>
          </cell>
          <cell r="X218">
            <v>0</v>
          </cell>
          <cell r="Y218">
            <v>34681</v>
          </cell>
          <cell r="Z218">
            <v>34681</v>
          </cell>
          <cell r="AA218" t="str">
            <v>Trường Đại học Sư phạm Vinh</v>
          </cell>
          <cell r="AB218">
            <v>0</v>
          </cell>
          <cell r="AC218" t="str">
            <v>BC</v>
          </cell>
          <cell r="AD218">
            <v>0</v>
          </cell>
          <cell r="AE218">
            <v>0</v>
          </cell>
          <cell r="AF218" t="str">
            <v>01.003</v>
          </cell>
          <cell r="AG218" t="str">
            <v>Chuyên viên</v>
          </cell>
          <cell r="AH218">
            <v>0</v>
          </cell>
          <cell r="AI218">
            <v>0</v>
          </cell>
          <cell r="AJ218">
            <v>0</v>
          </cell>
          <cell r="AK218">
            <v>4</v>
          </cell>
          <cell r="AL218">
            <v>0</v>
          </cell>
          <cell r="AM218">
            <v>4.32</v>
          </cell>
          <cell r="AN218">
            <v>7</v>
          </cell>
          <cell r="AO218">
            <v>0</v>
          </cell>
          <cell r="AP218">
            <v>0</v>
          </cell>
          <cell r="AQ218">
            <v>0</v>
          </cell>
          <cell r="AR218">
            <v>0</v>
          </cell>
          <cell r="AS218">
            <v>4.32</v>
          </cell>
          <cell r="AT218">
            <v>20</v>
          </cell>
          <cell r="AU218">
            <v>0</v>
          </cell>
          <cell r="AV218">
            <v>0</v>
          </cell>
          <cell r="AW218">
            <v>0</v>
          </cell>
          <cell r="AX218" t="str">
            <v>Thạc sĩ</v>
          </cell>
          <cell r="AY218">
            <v>0</v>
          </cell>
          <cell r="AZ218">
            <v>0</v>
          </cell>
          <cell r="BA218" t="str">
            <v>Điện tử - Tin học</v>
          </cell>
          <cell r="BB218" t="str">
            <v>Điện tử - Tin học</v>
          </cell>
          <cell r="BC218" t="str">
            <v xml:space="preserve"> </v>
          </cell>
          <cell r="BD218">
            <v>0</v>
          </cell>
          <cell r="BE218">
            <v>0</v>
          </cell>
          <cell r="BF218">
            <v>0</v>
          </cell>
          <cell r="BG218">
            <v>0</v>
          </cell>
          <cell r="BH218">
            <v>0</v>
          </cell>
          <cell r="BI218">
            <v>0</v>
          </cell>
          <cell r="BJ218">
            <v>0</v>
          </cell>
          <cell r="BK218" t="str">
            <v>Đợt 2 năm 2017</v>
          </cell>
          <cell r="BL218">
            <v>0</v>
          </cell>
          <cell r="BM218">
            <v>0</v>
          </cell>
          <cell r="BN218">
            <v>0</v>
          </cell>
          <cell r="BO218">
            <v>0</v>
          </cell>
          <cell r="BP218">
            <v>0</v>
          </cell>
          <cell r="BQ218">
            <v>0</v>
          </cell>
          <cell r="BR218">
            <v>4.666666666666667</v>
          </cell>
          <cell r="BS218" t="str">
            <v>BĐ đã phát</v>
          </cell>
          <cell r="BT218">
            <v>0</v>
          </cell>
          <cell r="BU218">
            <v>0</v>
          </cell>
          <cell r="BV218">
            <v>4</v>
          </cell>
          <cell r="BW218">
            <v>4</v>
          </cell>
          <cell r="BX218">
            <v>4</v>
          </cell>
          <cell r="BY218">
            <v>4</v>
          </cell>
          <cell r="BZ218">
            <v>4</v>
          </cell>
          <cell r="CA218">
            <v>4</v>
          </cell>
          <cell r="CB218">
            <v>4</v>
          </cell>
          <cell r="CC218">
            <v>4</v>
          </cell>
          <cell r="CD218">
            <v>4</v>
          </cell>
          <cell r="CE218">
            <v>4</v>
          </cell>
          <cell r="CF218">
            <v>4</v>
          </cell>
          <cell r="CG218">
            <v>4</v>
          </cell>
          <cell r="CH218">
            <v>4</v>
          </cell>
          <cell r="CI218">
            <v>4</v>
          </cell>
          <cell r="CJ218">
            <v>4</v>
          </cell>
          <cell r="CK218">
            <v>4</v>
          </cell>
          <cell r="CL218">
            <v>0</v>
          </cell>
        </row>
        <row r="219">
          <cell r="F219">
            <v>1702</v>
          </cell>
          <cell r="G219" t="str">
            <v>51010000023323</v>
          </cell>
          <cell r="H219" t="str">
            <v>Phòng Quản trị và Đầu tư</v>
          </cell>
          <cell r="I219" t="str">
            <v>Tổ Xây dựng, QLTS phòng học, môi trường</v>
          </cell>
          <cell r="J219" t="str">
            <v>Nữ</v>
          </cell>
          <cell r="K219">
            <v>1977</v>
          </cell>
          <cell r="L219">
            <v>28460</v>
          </cell>
          <cell r="M219">
            <v>45</v>
          </cell>
          <cell r="N219" t="str">
            <v>Kinh</v>
          </cell>
          <cell r="O219">
            <v>0</v>
          </cell>
          <cell r="P219" t="str">
            <v>182192764</v>
          </cell>
          <cell r="Q219" t="str">
            <v>30/06/2011</v>
          </cell>
          <cell r="R219" t="str">
            <v>Tỉnh Nghệ An</v>
          </cell>
          <cell r="S219" t="str">
            <v>Xã Nam Trung, Huyện Nam Đàn, Tỉnh Nghệ An</v>
          </cell>
          <cell r="T219" t="str">
            <v>Nam Trung, Nam Đàn, Nghệ An</v>
          </cell>
          <cell r="U219" t="str">
            <v>Khối Trung Nghĩa, Phường Đông Vĩnh, Thành phố Vinh, Tỉnh Nghệ An</v>
          </cell>
          <cell r="V219" t="str">
            <v>Khối Trung Nghĩa, Phường Đông Vĩnh, Thành phố Vinh, Tỉnh Nghệ An</v>
          </cell>
          <cell r="W219">
            <v>0</v>
          </cell>
          <cell r="X219">
            <v>0</v>
          </cell>
          <cell r="Y219" t="str">
            <v xml:space="preserve">  -   -</v>
          </cell>
          <cell r="Z219">
            <v>43966</v>
          </cell>
          <cell r="AA219" t="str">
            <v>Trường Đại học Vinh</v>
          </cell>
          <cell r="AB219">
            <v>0</v>
          </cell>
          <cell r="AC219" t="str">
            <v>BC</v>
          </cell>
          <cell r="AD219">
            <v>0</v>
          </cell>
          <cell r="AE219">
            <v>0</v>
          </cell>
          <cell r="AF219" t="str">
            <v>13.096</v>
          </cell>
          <cell r="AG219" t="str">
            <v>Kỹ thuật viên</v>
          </cell>
          <cell r="AH219">
            <v>0</v>
          </cell>
          <cell r="AI219">
            <v>0</v>
          </cell>
          <cell r="AJ219">
            <v>0</v>
          </cell>
          <cell r="AK219">
            <v>3.5</v>
          </cell>
          <cell r="AL219">
            <v>0</v>
          </cell>
          <cell r="AM219">
            <v>3.8600000000000003</v>
          </cell>
          <cell r="AN219">
            <v>11</v>
          </cell>
          <cell r="AO219">
            <v>0</v>
          </cell>
          <cell r="AP219">
            <v>0</v>
          </cell>
          <cell r="AQ219">
            <v>0</v>
          </cell>
          <cell r="AR219">
            <v>0</v>
          </cell>
          <cell r="AS219">
            <v>3.8600000000000003</v>
          </cell>
          <cell r="AT219">
            <v>20</v>
          </cell>
          <cell r="AU219">
            <v>0</v>
          </cell>
          <cell r="AV219">
            <v>0</v>
          </cell>
          <cell r="AW219">
            <v>0</v>
          </cell>
          <cell r="AX219" t="str">
            <v>Đại học</v>
          </cell>
          <cell r="AY219">
            <v>0</v>
          </cell>
          <cell r="AZ219">
            <v>0</v>
          </cell>
          <cell r="BA219" t="str">
            <v>Giáo dục chính trị</v>
          </cell>
          <cell r="BB219">
            <v>0</v>
          </cell>
          <cell r="BC219" t="str">
            <v xml:space="preserve"> </v>
          </cell>
          <cell r="BD219">
            <v>0</v>
          </cell>
          <cell r="BE219">
            <v>0</v>
          </cell>
          <cell r="BF219">
            <v>0</v>
          </cell>
          <cell r="BG219">
            <v>0</v>
          </cell>
          <cell r="BH219">
            <v>0</v>
          </cell>
          <cell r="BI219">
            <v>0</v>
          </cell>
          <cell r="BJ219">
            <v>0</v>
          </cell>
          <cell r="BK219" t="str">
            <v>Đối tượng 4</v>
          </cell>
          <cell r="BL219">
            <v>0</v>
          </cell>
          <cell r="BM219">
            <v>0</v>
          </cell>
          <cell r="BN219">
            <v>0</v>
          </cell>
          <cell r="BO219">
            <v>0</v>
          </cell>
          <cell r="BP219">
            <v>0</v>
          </cell>
          <cell r="BQ219">
            <v>0</v>
          </cell>
          <cell r="BR219">
            <v>10.25</v>
          </cell>
          <cell r="BS219" t="str">
            <v>BĐ đã phát</v>
          </cell>
          <cell r="BT219">
            <v>0</v>
          </cell>
          <cell r="BU219">
            <v>0</v>
          </cell>
          <cell r="BV219">
            <v>3.5</v>
          </cell>
          <cell r="BW219">
            <v>3.5</v>
          </cell>
          <cell r="BX219">
            <v>3.5</v>
          </cell>
          <cell r="BY219">
            <v>3.5</v>
          </cell>
          <cell r="BZ219">
            <v>3.5</v>
          </cell>
          <cell r="CA219">
            <v>3.5</v>
          </cell>
          <cell r="CB219">
            <v>3.5</v>
          </cell>
          <cell r="CC219">
            <v>3.5</v>
          </cell>
          <cell r="CD219">
            <v>3.5</v>
          </cell>
          <cell r="CE219">
            <v>3.5</v>
          </cell>
          <cell r="CF219">
            <v>3.5</v>
          </cell>
          <cell r="CG219">
            <v>3.5</v>
          </cell>
          <cell r="CH219">
            <v>3.5</v>
          </cell>
          <cell r="CI219">
            <v>3.5</v>
          </cell>
          <cell r="CJ219">
            <v>3.5</v>
          </cell>
          <cell r="CK219">
            <v>3.5</v>
          </cell>
          <cell r="CL219">
            <v>0</v>
          </cell>
        </row>
        <row r="220">
          <cell r="F220">
            <v>1960</v>
          </cell>
          <cell r="G220" t="str">
            <v>51010000192232</v>
          </cell>
          <cell r="H220" t="str">
            <v>Phòng Quản trị và Đầu tư</v>
          </cell>
          <cell r="I220" t="str">
            <v>Tổ Xây dựng, QLTS phòng học, môi trường</v>
          </cell>
          <cell r="J220" t="str">
            <v>Nam</v>
          </cell>
          <cell r="K220">
            <v>1984</v>
          </cell>
          <cell r="L220">
            <v>30682</v>
          </cell>
          <cell r="M220">
            <v>38</v>
          </cell>
          <cell r="N220" t="str">
            <v>Kinh</v>
          </cell>
          <cell r="O220">
            <v>0</v>
          </cell>
          <cell r="P220" t="str">
            <v>182494507</v>
          </cell>
          <cell r="Q220" t="str">
            <v>22/09/2012</v>
          </cell>
          <cell r="R220" t="str">
            <v>Tỉnh Nghệ An</v>
          </cell>
          <cell r="S220" t="str">
            <v>Xã Xuân Tường, Huyện Thanh Chương, Tỉnh Nghệ An</v>
          </cell>
          <cell r="T220" t="str">
            <v>Xuân Tường, Thanh Chương, Nghệ An</v>
          </cell>
          <cell r="U220" t="str">
            <v>Khối Tân Phúc, Phường Hưng Dũng, Thành phố Vinh, Tỉnh Nghệ An</v>
          </cell>
          <cell r="V220" t="str">
            <v>Khối Tân Phúc, Phường Hưng Dũng, Thành phố Vinh, Tỉnh Nghệ An</v>
          </cell>
          <cell r="W220" t="str">
            <v>0904717677</v>
          </cell>
          <cell r="X220" t="str">
            <v>Hongtiendinh@gmail.com</v>
          </cell>
          <cell r="Y220">
            <v>39239</v>
          </cell>
          <cell r="Z220">
            <v>40360</v>
          </cell>
          <cell r="AA220" t="str">
            <v>Trường Đại học Vinh</v>
          </cell>
          <cell r="AB220">
            <v>0</v>
          </cell>
          <cell r="AC220" t="str">
            <v>BC</v>
          </cell>
          <cell r="AD220">
            <v>0</v>
          </cell>
          <cell r="AE220">
            <v>0</v>
          </cell>
          <cell r="AF220" t="str">
            <v>01.003</v>
          </cell>
          <cell r="AG220" t="str">
            <v>Chuyên viên</v>
          </cell>
          <cell r="AH220">
            <v>0</v>
          </cell>
          <cell r="AI220" t="str">
            <v>Tổ trưởng tổ CT</v>
          </cell>
          <cell r="AJ220">
            <v>0</v>
          </cell>
          <cell r="AK220">
            <v>4.5</v>
          </cell>
          <cell r="AL220">
            <v>0</v>
          </cell>
          <cell r="AM220">
            <v>3</v>
          </cell>
          <cell r="AN220">
            <v>3</v>
          </cell>
          <cell r="AO220">
            <v>0</v>
          </cell>
          <cell r="AP220">
            <v>0</v>
          </cell>
          <cell r="AQ220">
            <v>0</v>
          </cell>
          <cell r="AR220">
            <v>0</v>
          </cell>
          <cell r="AS220">
            <v>3</v>
          </cell>
          <cell r="AT220">
            <v>20</v>
          </cell>
          <cell r="AU220">
            <v>0.1</v>
          </cell>
          <cell r="AV220">
            <v>0</v>
          </cell>
          <cell r="AW220">
            <v>0</v>
          </cell>
          <cell r="AX220" t="str">
            <v>Thạc sĩ</v>
          </cell>
          <cell r="AY220">
            <v>0</v>
          </cell>
          <cell r="AZ220">
            <v>0</v>
          </cell>
          <cell r="BA220" t="str">
            <v>Điện tử viễn thông</v>
          </cell>
          <cell r="BB220">
            <v>0</v>
          </cell>
          <cell r="BC220" t="str">
            <v xml:space="preserve"> </v>
          </cell>
          <cell r="BD220">
            <v>0</v>
          </cell>
          <cell r="BE220">
            <v>0</v>
          </cell>
          <cell r="BF220">
            <v>0</v>
          </cell>
          <cell r="BG220">
            <v>0</v>
          </cell>
          <cell r="BH220">
            <v>0</v>
          </cell>
          <cell r="BI220">
            <v>0</v>
          </cell>
          <cell r="BJ220" t="str">
            <v>CV 2019</v>
          </cell>
          <cell r="BK220">
            <v>0</v>
          </cell>
          <cell r="BL220">
            <v>0</v>
          </cell>
          <cell r="BM220">
            <v>0</v>
          </cell>
          <cell r="BN220">
            <v>0</v>
          </cell>
          <cell r="BO220">
            <v>0</v>
          </cell>
          <cell r="BP220">
            <v>0</v>
          </cell>
          <cell r="BQ220">
            <v>0</v>
          </cell>
          <cell r="BR220">
            <v>21.333333333333332</v>
          </cell>
          <cell r="BS220" t="str">
            <v>BĐ đã phát</v>
          </cell>
          <cell r="BT220">
            <v>0</v>
          </cell>
          <cell r="BU220">
            <v>0</v>
          </cell>
          <cell r="BV220">
            <v>4.5</v>
          </cell>
          <cell r="BW220">
            <v>4.5</v>
          </cell>
          <cell r="BX220">
            <v>4.5</v>
          </cell>
          <cell r="BY220">
            <v>4.5</v>
          </cell>
          <cell r="BZ220">
            <v>4.5</v>
          </cell>
          <cell r="CA220">
            <v>4.5</v>
          </cell>
          <cell r="CB220">
            <v>4.5</v>
          </cell>
          <cell r="CC220">
            <v>4.5</v>
          </cell>
          <cell r="CD220">
            <v>4.5</v>
          </cell>
          <cell r="CE220">
            <v>4.5</v>
          </cell>
          <cell r="CF220">
            <v>4.5</v>
          </cell>
          <cell r="CG220">
            <v>4.5</v>
          </cell>
          <cell r="CH220">
            <v>4.5</v>
          </cell>
          <cell r="CI220">
            <v>4.5</v>
          </cell>
          <cell r="CJ220">
            <v>4.5</v>
          </cell>
          <cell r="CK220">
            <v>4.5</v>
          </cell>
          <cell r="CL220">
            <v>0</v>
          </cell>
        </row>
        <row r="221">
          <cell r="F221">
            <v>2589</v>
          </cell>
          <cell r="G221" t="str">
            <v>51010002329391</v>
          </cell>
          <cell r="H221" t="str">
            <v>Phòng Quản trị và Đầu tư</v>
          </cell>
          <cell r="I221" t="str">
            <v>Tổ Xây dựng, QLTS phòng học, môi trường</v>
          </cell>
          <cell r="J221" t="str">
            <v>Nữ</v>
          </cell>
          <cell r="K221">
            <v>1991</v>
          </cell>
          <cell r="L221">
            <v>33536</v>
          </cell>
          <cell r="M221">
            <v>31</v>
          </cell>
          <cell r="N221" t="str">
            <v>Kinh</v>
          </cell>
          <cell r="O221">
            <v>0</v>
          </cell>
          <cell r="P221" t="str">
            <v>186968455</v>
          </cell>
          <cell r="Q221">
            <v>39102</v>
          </cell>
          <cell r="R221" t="str">
            <v>Tỉnh Nghệ An</v>
          </cell>
          <cell r="S221" t="str">
            <v>Phường Hưng Bình, Thành phố Vinh, Tỉnh Nghệ An</v>
          </cell>
          <cell r="T221" t="str">
            <v>Yên Sơn, Đô Lương, Nghệ An</v>
          </cell>
          <cell r="U221" t="str">
            <v>Số 200, Nguyễn Trãi, Phường Hà Huy Tập, Thành phố Vinh, Tỉnh Nghệ An</v>
          </cell>
          <cell r="V221" t="str">
            <v>Số 200, Nguyễn Trãi, Phường Hà Huy Tập, Thành phố Vinh, Tỉnh Nghệ An</v>
          </cell>
          <cell r="W221">
            <v>0</v>
          </cell>
          <cell r="X221">
            <v>0</v>
          </cell>
          <cell r="Y221">
            <v>43556</v>
          </cell>
          <cell r="Z221">
            <v>43824</v>
          </cell>
          <cell r="AA221" t="str">
            <v>Trường Đại học Vinh</v>
          </cell>
          <cell r="AB221">
            <v>0</v>
          </cell>
          <cell r="AC221" t="str">
            <v>BC</v>
          </cell>
          <cell r="AD221">
            <v>0</v>
          </cell>
          <cell r="AE221">
            <v>0</v>
          </cell>
          <cell r="AF221" t="str">
            <v>01.003</v>
          </cell>
          <cell r="AG221" t="str">
            <v>Chuyên viên</v>
          </cell>
          <cell r="AH221">
            <v>0</v>
          </cell>
          <cell r="AI221">
            <v>0</v>
          </cell>
          <cell r="AJ221">
            <v>0</v>
          </cell>
          <cell r="AK221">
            <v>4</v>
          </cell>
          <cell r="AL221">
            <v>0</v>
          </cell>
          <cell r="AM221">
            <v>2.34</v>
          </cell>
          <cell r="AN221">
            <v>1</v>
          </cell>
          <cell r="AO221">
            <v>0</v>
          </cell>
          <cell r="AP221">
            <v>0</v>
          </cell>
          <cell r="AQ221">
            <v>0</v>
          </cell>
          <cell r="AR221">
            <v>0</v>
          </cell>
          <cell r="AS221">
            <v>2.34</v>
          </cell>
          <cell r="AT221">
            <v>20</v>
          </cell>
          <cell r="AU221">
            <v>0</v>
          </cell>
          <cell r="AV221">
            <v>0</v>
          </cell>
          <cell r="AW221">
            <v>0</v>
          </cell>
          <cell r="AX221" t="str">
            <v>Thạc sĩ</v>
          </cell>
          <cell r="AY221">
            <v>0</v>
          </cell>
          <cell r="AZ221">
            <v>0</v>
          </cell>
          <cell r="BA221">
            <v>0</v>
          </cell>
          <cell r="BB221" t="str">
            <v>Kiến trúc</v>
          </cell>
          <cell r="BC221">
            <v>0</v>
          </cell>
          <cell r="BD221">
            <v>0</v>
          </cell>
          <cell r="BE221">
            <v>0</v>
          </cell>
          <cell r="BF221">
            <v>0</v>
          </cell>
          <cell r="BG221">
            <v>0</v>
          </cell>
          <cell r="BH221">
            <v>0</v>
          </cell>
          <cell r="BI221">
            <v>0</v>
          </cell>
          <cell r="BJ221" t="str">
            <v>CV 2019</v>
          </cell>
          <cell r="BK221" t="str">
            <v>Đợt 2 năm 2017</v>
          </cell>
          <cell r="BL221">
            <v>0</v>
          </cell>
          <cell r="BM221">
            <v>0</v>
          </cell>
          <cell r="BN221">
            <v>0</v>
          </cell>
          <cell r="BO221">
            <v>0</v>
          </cell>
          <cell r="BP221">
            <v>0</v>
          </cell>
          <cell r="BQ221">
            <v>0</v>
          </cell>
          <cell r="BR221">
            <v>24.166666666666668</v>
          </cell>
          <cell r="BS221" t="str">
            <v>BĐ đã phát</v>
          </cell>
          <cell r="BT221">
            <v>0</v>
          </cell>
          <cell r="BU221">
            <v>0</v>
          </cell>
          <cell r="BV221">
            <v>2</v>
          </cell>
          <cell r="BW221">
            <v>2</v>
          </cell>
          <cell r="BX221">
            <v>2</v>
          </cell>
          <cell r="BY221">
            <v>2</v>
          </cell>
          <cell r="BZ221">
            <v>4</v>
          </cell>
          <cell r="CA221">
            <v>4</v>
          </cell>
          <cell r="CB221">
            <v>4</v>
          </cell>
          <cell r="CC221">
            <v>4</v>
          </cell>
          <cell r="CD221">
            <v>4</v>
          </cell>
          <cell r="CE221">
            <v>4</v>
          </cell>
          <cell r="CF221">
            <v>4</v>
          </cell>
          <cell r="CG221">
            <v>4</v>
          </cell>
          <cell r="CH221">
            <v>4</v>
          </cell>
          <cell r="CI221">
            <v>4</v>
          </cell>
          <cell r="CJ221">
            <v>4</v>
          </cell>
          <cell r="CK221">
            <v>4</v>
          </cell>
          <cell r="CL221" t="str">
            <v>Hết TS từ T1/21</v>
          </cell>
        </row>
        <row r="222">
          <cell r="F222">
            <v>1019</v>
          </cell>
          <cell r="G222" t="str">
            <v>51010000021062</v>
          </cell>
          <cell r="H222" t="str">
            <v>Phòng Quản trị và Đầu tư</v>
          </cell>
          <cell r="I222" t="str">
            <v>Tổ Xây dựng, QLTS phòng học, môi trường</v>
          </cell>
          <cell r="J222" t="str">
            <v>Nam</v>
          </cell>
          <cell r="K222">
            <v>1979</v>
          </cell>
          <cell r="L222">
            <v>29091</v>
          </cell>
          <cell r="M222">
            <v>43</v>
          </cell>
          <cell r="N222" t="str">
            <v>Kinh</v>
          </cell>
          <cell r="O222">
            <v>0</v>
          </cell>
          <cell r="P222" t="str">
            <v>182200824</v>
          </cell>
          <cell r="Q222" t="str">
            <v>05/12/2007</v>
          </cell>
          <cell r="R222" t="str">
            <v>Tỉnh Nghệ An</v>
          </cell>
          <cell r="S222" t="str">
            <v>Phường Bến Thủy, Thành phố Vinh, Tỉnh Nghệ An</v>
          </cell>
          <cell r="T222" t="str">
            <v>Thái Sơn, Đô Lương, Nghệ An</v>
          </cell>
          <cell r="U222" t="str">
            <v>Khói 13, Phường Trung Đô, Thành phố Vinh, Tỉnh Nghệ An</v>
          </cell>
          <cell r="V222" t="str">
            <v>Khói 13, Phường Trung Đô, Thành phố Vinh, Tỉnh Nghệ An</v>
          </cell>
          <cell r="W222" t="str">
            <v>0912267156</v>
          </cell>
          <cell r="X222" t="str">
            <v>quylvdhv@gmail.com</v>
          </cell>
          <cell r="Y222">
            <v>38518</v>
          </cell>
          <cell r="Z222">
            <v>37988</v>
          </cell>
          <cell r="AA222" t="str">
            <v>Công ty Tây Hồ - Bộ Quốc Phòng</v>
          </cell>
          <cell r="AB222">
            <v>0</v>
          </cell>
          <cell r="AC222" t="str">
            <v>BC</v>
          </cell>
          <cell r="AD222">
            <v>0</v>
          </cell>
          <cell r="AE222">
            <v>0</v>
          </cell>
          <cell r="AF222" t="str">
            <v>01.003</v>
          </cell>
          <cell r="AG222" t="str">
            <v>Chuyên viên</v>
          </cell>
          <cell r="AH222" t="str">
            <v>Phó trưởng phòng</v>
          </cell>
          <cell r="AI222">
            <v>0</v>
          </cell>
          <cell r="AJ222">
            <v>0</v>
          </cell>
          <cell r="AK222">
            <v>6</v>
          </cell>
          <cell r="AL222">
            <v>0.4</v>
          </cell>
          <cell r="AM222">
            <v>3.99</v>
          </cell>
          <cell r="AN222">
            <v>6</v>
          </cell>
          <cell r="AO222">
            <v>0</v>
          </cell>
          <cell r="AP222">
            <v>0</v>
          </cell>
          <cell r="AQ222">
            <v>0</v>
          </cell>
          <cell r="AR222">
            <v>0</v>
          </cell>
          <cell r="AS222">
            <v>4.3900000000000006</v>
          </cell>
          <cell r="AT222">
            <v>20</v>
          </cell>
          <cell r="AU222">
            <v>0</v>
          </cell>
          <cell r="AV222">
            <v>0</v>
          </cell>
          <cell r="AW222">
            <v>0</v>
          </cell>
          <cell r="AX222" t="str">
            <v>Thạc sĩ</v>
          </cell>
          <cell r="AY222">
            <v>0</v>
          </cell>
          <cell r="AZ222">
            <v>0</v>
          </cell>
          <cell r="BA222" t="str">
            <v>XD</v>
          </cell>
          <cell r="BB222" t="str">
            <v>XD</v>
          </cell>
          <cell r="BC222" t="str">
            <v xml:space="preserve"> </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17</v>
          </cell>
          <cell r="BS222" t="str">
            <v>BĐ đã phát</v>
          </cell>
          <cell r="BT222">
            <v>0</v>
          </cell>
          <cell r="BU222">
            <v>0</v>
          </cell>
          <cell r="BV222">
            <v>6</v>
          </cell>
          <cell r="BW222">
            <v>6</v>
          </cell>
          <cell r="BX222">
            <v>6</v>
          </cell>
          <cell r="BY222">
            <v>6</v>
          </cell>
          <cell r="BZ222">
            <v>6</v>
          </cell>
          <cell r="CA222">
            <v>6</v>
          </cell>
          <cell r="CB222">
            <v>6</v>
          </cell>
          <cell r="CC222">
            <v>6</v>
          </cell>
          <cell r="CD222">
            <v>6</v>
          </cell>
          <cell r="CE222">
            <v>6</v>
          </cell>
          <cell r="CF222">
            <v>6</v>
          </cell>
          <cell r="CG222">
            <v>6</v>
          </cell>
          <cell r="CH222">
            <v>6</v>
          </cell>
          <cell r="CI222">
            <v>6</v>
          </cell>
          <cell r="CJ222">
            <v>6</v>
          </cell>
          <cell r="CK222">
            <v>6</v>
          </cell>
          <cell r="CL222">
            <v>0</v>
          </cell>
        </row>
        <row r="223">
          <cell r="F223">
            <v>1695</v>
          </cell>
          <cell r="G223" t="str">
            <v>51010000189429</v>
          </cell>
          <cell r="H223" t="str">
            <v>Phòng Quản trị và Đầu tư</v>
          </cell>
          <cell r="I223" t="str">
            <v>Tổ Xây dựng, QLTS phòng học, môi trường</v>
          </cell>
          <cell r="J223" t="str">
            <v>Nam</v>
          </cell>
          <cell r="K223">
            <v>1962</v>
          </cell>
          <cell r="L223">
            <v>22911</v>
          </cell>
          <cell r="M223">
            <v>60</v>
          </cell>
          <cell r="N223" t="str">
            <v>Kinh</v>
          </cell>
          <cell r="O223">
            <v>0</v>
          </cell>
          <cell r="P223" t="str">
            <v>180702236</v>
          </cell>
          <cell r="Q223" t="str">
            <v>08/10/2011</v>
          </cell>
          <cell r="R223" t="str">
            <v>Tỉnh Nghệ An</v>
          </cell>
          <cell r="S223" t="str">
            <v>Xã Diễn Phong, Huyện Diễn Châu, Tỉnh Nghệ An</v>
          </cell>
          <cell r="T223" t="str">
            <v>Diễn Phong, Diễn Châu, Nghệ An</v>
          </cell>
          <cell r="U223" t="str">
            <v>Khối Tân Nam, Phường Hưng Dũng, Thành phố Vinh, Tỉnh Nghệ An</v>
          </cell>
          <cell r="V223" t="str">
            <v>Khối Tân Nam, Phường Hưng Dũng, Thành phố Vinh, Tỉnh Nghệ An</v>
          </cell>
          <cell r="W223" t="str">
            <v>0386600585</v>
          </cell>
          <cell r="X223">
            <v>0</v>
          </cell>
          <cell r="Y223">
            <v>35065</v>
          </cell>
          <cell r="Z223">
            <v>0</v>
          </cell>
          <cell r="AA223">
            <v>0</v>
          </cell>
          <cell r="AB223">
            <v>0</v>
          </cell>
          <cell r="AC223" t="str">
            <v>HĐDH</v>
          </cell>
          <cell r="AD223">
            <v>0</v>
          </cell>
          <cell r="AE223">
            <v>0</v>
          </cell>
          <cell r="AF223" t="str">
            <v>01.007</v>
          </cell>
          <cell r="AG223" t="str">
            <v>Nhân viên kỹ thuật</v>
          </cell>
          <cell r="AH223">
            <v>0</v>
          </cell>
          <cell r="AI223">
            <v>0</v>
          </cell>
          <cell r="AJ223">
            <v>0</v>
          </cell>
          <cell r="AK223">
            <v>3.5</v>
          </cell>
          <cell r="AL223">
            <v>0</v>
          </cell>
          <cell r="AM223">
            <v>3.63</v>
          </cell>
          <cell r="AN223">
            <v>12</v>
          </cell>
          <cell r="AO223">
            <v>9</v>
          </cell>
          <cell r="AP223">
            <v>0.32669999999999999</v>
          </cell>
          <cell r="AQ223">
            <v>0</v>
          </cell>
          <cell r="AR223">
            <v>0</v>
          </cell>
          <cell r="AS223">
            <v>3.9566999999999997</v>
          </cell>
          <cell r="AT223">
            <v>20</v>
          </cell>
          <cell r="AU223">
            <v>0</v>
          </cell>
          <cell r="AV223">
            <v>0</v>
          </cell>
          <cell r="AW223">
            <v>0</v>
          </cell>
          <cell r="AX223" t="str">
            <v>Đào tạo nghề</v>
          </cell>
          <cell r="AY223">
            <v>0</v>
          </cell>
          <cell r="AZ223">
            <v>0</v>
          </cell>
          <cell r="BA223">
            <v>0</v>
          </cell>
          <cell r="BB223">
            <v>0</v>
          </cell>
          <cell r="BC223">
            <v>0</v>
          </cell>
          <cell r="BD223">
            <v>0</v>
          </cell>
          <cell r="BE223">
            <v>0</v>
          </cell>
          <cell r="BF223">
            <v>0</v>
          </cell>
          <cell r="BG223">
            <v>0</v>
          </cell>
          <cell r="BH223">
            <v>0</v>
          </cell>
          <cell r="BI223">
            <v>0</v>
          </cell>
          <cell r="BJ223">
            <v>0</v>
          </cell>
          <cell r="BK223" t="str">
            <v>x</v>
          </cell>
          <cell r="BL223">
            <v>0</v>
          </cell>
          <cell r="BM223">
            <v>0</v>
          </cell>
          <cell r="BN223">
            <v>0</v>
          </cell>
          <cell r="BO223">
            <v>0</v>
          </cell>
          <cell r="BP223">
            <v>0</v>
          </cell>
          <cell r="BQ223">
            <v>0</v>
          </cell>
          <cell r="BR223">
            <v>8.3333333333333329E-2</v>
          </cell>
          <cell r="BS223" t="str">
            <v>BĐ phát không thành công</v>
          </cell>
          <cell r="BT223">
            <v>0</v>
          </cell>
          <cell r="BU223">
            <v>0</v>
          </cell>
          <cell r="BV223">
            <v>3.5</v>
          </cell>
          <cell r="BW223">
            <v>3.5</v>
          </cell>
          <cell r="BX223">
            <v>3.5</v>
          </cell>
          <cell r="BY223">
            <v>3.5</v>
          </cell>
          <cell r="BZ223">
            <v>3.5</v>
          </cell>
          <cell r="CA223">
            <v>3.5</v>
          </cell>
          <cell r="CB223">
            <v>3.5</v>
          </cell>
          <cell r="CC223">
            <v>3.5</v>
          </cell>
          <cell r="CD223">
            <v>3.5</v>
          </cell>
          <cell r="CE223">
            <v>3.5</v>
          </cell>
          <cell r="CF223">
            <v>3.5</v>
          </cell>
          <cell r="CG223">
            <v>3.5</v>
          </cell>
          <cell r="CH223">
            <v>3.5</v>
          </cell>
          <cell r="CI223">
            <v>3.5</v>
          </cell>
          <cell r="CJ223">
            <v>3.5</v>
          </cell>
          <cell r="CK223">
            <v>3.5</v>
          </cell>
          <cell r="CL223">
            <v>0</v>
          </cell>
        </row>
        <row r="224">
          <cell r="F224">
            <v>2341</v>
          </cell>
          <cell r="G224" t="str">
            <v>51010000570573</v>
          </cell>
          <cell r="H224" t="str">
            <v>Phòng Quản trị và Đầu tư</v>
          </cell>
          <cell r="I224" t="str">
            <v>Tổ Xây dựng, QLTS phòng học, môi trường</v>
          </cell>
          <cell r="J224" t="str">
            <v>Nam</v>
          </cell>
          <cell r="K224">
            <v>1983</v>
          </cell>
          <cell r="L224">
            <v>30521</v>
          </cell>
          <cell r="M224">
            <v>39</v>
          </cell>
          <cell r="N224" t="str">
            <v>Kinh</v>
          </cell>
          <cell r="O224">
            <v>0</v>
          </cell>
          <cell r="P224" t="str">
            <v>186056201</v>
          </cell>
          <cell r="Q224" t="str">
            <v>21/12/2008</v>
          </cell>
          <cell r="R224" t="str">
            <v>Tỉnh Nghệ An</v>
          </cell>
          <cell r="S224" t="str">
            <v>Xã Đông Sơn, Huyện Đô Lương, Tỉnh Nghệ An</v>
          </cell>
          <cell r="T224" t="str">
            <v>Đông Sơn, Đô Lương, Nghệ An</v>
          </cell>
          <cell r="U224" t="str">
            <v>Phòng 609, chung cư ĐHV, 68 Nguyễn Đức Cảnh, Phường Hưng Bình, Thành phố Vinh, Tỉnh Nghệ An</v>
          </cell>
          <cell r="V224" t="str">
            <v>Phòng 609, chung cư ĐHV, 68 Nguyễn Đức Cảnh, Phường Hưng Bình, Thành phố Vinh, Tỉnh Nghệ An</v>
          </cell>
          <cell r="W224" t="str">
            <v>0912447400</v>
          </cell>
          <cell r="X224" t="str">
            <v>canhthaivtk@gmail.com</v>
          </cell>
          <cell r="Y224">
            <v>41885</v>
          </cell>
          <cell r="Z224">
            <v>43283</v>
          </cell>
          <cell r="AA224" t="str">
            <v>Trường Đại học Vinh</v>
          </cell>
          <cell r="AB224">
            <v>0</v>
          </cell>
          <cell r="AC224" t="str">
            <v>BC</v>
          </cell>
          <cell r="AD224">
            <v>0</v>
          </cell>
          <cell r="AE224">
            <v>0</v>
          </cell>
          <cell r="AF224" t="str">
            <v>01.003</v>
          </cell>
          <cell r="AG224" t="str">
            <v>Chuyên viên</v>
          </cell>
          <cell r="AH224">
            <v>0</v>
          </cell>
          <cell r="AI224">
            <v>0</v>
          </cell>
          <cell r="AJ224">
            <v>0</v>
          </cell>
          <cell r="AK224">
            <v>4</v>
          </cell>
          <cell r="AL224">
            <v>0</v>
          </cell>
          <cell r="AM224">
            <v>3</v>
          </cell>
          <cell r="AN224">
            <v>3</v>
          </cell>
          <cell r="AO224">
            <v>0</v>
          </cell>
          <cell r="AP224">
            <v>0</v>
          </cell>
          <cell r="AQ224">
            <v>0</v>
          </cell>
          <cell r="AR224">
            <v>0</v>
          </cell>
          <cell r="AS224">
            <v>3</v>
          </cell>
          <cell r="AT224">
            <v>20</v>
          </cell>
          <cell r="AU224">
            <v>0</v>
          </cell>
          <cell r="AV224">
            <v>0</v>
          </cell>
          <cell r="AW224">
            <v>0</v>
          </cell>
          <cell r="AX224" t="str">
            <v>Thạc sĩ</v>
          </cell>
          <cell r="AY224">
            <v>0</v>
          </cell>
          <cell r="AZ224">
            <v>0</v>
          </cell>
          <cell r="BA224" t="str">
            <v>XD dân dụng</v>
          </cell>
          <cell r="BB224">
            <v>0</v>
          </cell>
          <cell r="BC224" t="str">
            <v xml:space="preserve"> </v>
          </cell>
          <cell r="BD224">
            <v>0</v>
          </cell>
          <cell r="BE224">
            <v>0</v>
          </cell>
          <cell r="BF224">
            <v>0</v>
          </cell>
          <cell r="BG224">
            <v>0</v>
          </cell>
          <cell r="BH224">
            <v>0</v>
          </cell>
          <cell r="BI224">
            <v>0</v>
          </cell>
          <cell r="BJ224" t="str">
            <v>CV 2019</v>
          </cell>
          <cell r="BK224">
            <v>0</v>
          </cell>
          <cell r="BL224">
            <v>0</v>
          </cell>
          <cell r="BM224">
            <v>0</v>
          </cell>
          <cell r="BN224">
            <v>0</v>
          </cell>
          <cell r="BO224">
            <v>0</v>
          </cell>
          <cell r="BP224">
            <v>0</v>
          </cell>
          <cell r="BQ224">
            <v>0</v>
          </cell>
          <cell r="BR224">
            <v>20.916666666666668</v>
          </cell>
          <cell r="BS224" t="str">
            <v>BĐ đã phát</v>
          </cell>
          <cell r="BT224">
            <v>0</v>
          </cell>
          <cell r="BU224">
            <v>0</v>
          </cell>
          <cell r="BV224">
            <v>4</v>
          </cell>
          <cell r="BW224">
            <v>4</v>
          </cell>
          <cell r="BX224">
            <v>4</v>
          </cell>
          <cell r="BY224">
            <v>4</v>
          </cell>
          <cell r="BZ224">
            <v>4</v>
          </cell>
          <cell r="CA224">
            <v>4</v>
          </cell>
          <cell r="CB224">
            <v>4</v>
          </cell>
          <cell r="CC224">
            <v>4</v>
          </cell>
          <cell r="CD224">
            <v>4</v>
          </cell>
          <cell r="CE224">
            <v>4</v>
          </cell>
          <cell r="CF224">
            <v>4</v>
          </cell>
          <cell r="CG224">
            <v>4</v>
          </cell>
          <cell r="CH224">
            <v>4</v>
          </cell>
          <cell r="CI224">
            <v>4</v>
          </cell>
          <cell r="CJ224">
            <v>4</v>
          </cell>
          <cell r="CK224">
            <v>4</v>
          </cell>
          <cell r="CL224">
            <v>0</v>
          </cell>
        </row>
        <row r="225">
          <cell r="F225">
            <v>1694</v>
          </cell>
          <cell r="G225" t="str">
            <v>51010000188736</v>
          </cell>
          <cell r="H225" t="str">
            <v>Phòng Quản trị và Đầu tư</v>
          </cell>
          <cell r="I225" t="str">
            <v>Tổ Xây dựng, QLTS phòng học, môi trường</v>
          </cell>
          <cell r="J225" t="str">
            <v>Nam</v>
          </cell>
          <cell r="K225">
            <v>1962</v>
          </cell>
          <cell r="L225">
            <v>22890</v>
          </cell>
          <cell r="M225">
            <v>60</v>
          </cell>
          <cell r="N225" t="str">
            <v>Kinh</v>
          </cell>
          <cell r="O225">
            <v>0</v>
          </cell>
          <cell r="P225" t="str">
            <v>181330637</v>
          </cell>
          <cell r="Q225" t="str">
            <v>26/10/1981</v>
          </cell>
          <cell r="R225" t="str">
            <v>Tỉnh Nghệ An</v>
          </cell>
          <cell r="S225" t="str">
            <v>Xã Vĩnh Sơn, huyện Anh Sơn, Nghệ An</v>
          </cell>
          <cell r="T225" t="str">
            <v>Xã Vĩnh Sơn, huyện Anh Sơn, Nghệ An</v>
          </cell>
          <cell r="U225" t="str">
            <v>Khối 6, phường Bến Thủy, TP. Vinh, Nghệ An</v>
          </cell>
          <cell r="V225" t="str">
            <v>Khối 6, phường Bến Thủy, TP. Vinh, Nghệ An</v>
          </cell>
          <cell r="W225" t="str">
            <v>0912257426</v>
          </cell>
          <cell r="X225" t="str">
            <v>Huusangdhv@gmail.com</v>
          </cell>
          <cell r="Y225">
            <v>30468</v>
          </cell>
          <cell r="Z225">
            <v>30468</v>
          </cell>
          <cell r="AA225" t="str">
            <v>Trường Đại học Sư phạm Vinh</v>
          </cell>
          <cell r="AB225">
            <v>0</v>
          </cell>
          <cell r="AC225" t="str">
            <v>BC</v>
          </cell>
          <cell r="AD225">
            <v>0</v>
          </cell>
          <cell r="AE225">
            <v>0</v>
          </cell>
          <cell r="AF225" t="str">
            <v>01.002</v>
          </cell>
          <cell r="AG225" t="str">
            <v>Chuyên viên chính</v>
          </cell>
          <cell r="AH225" t="str">
            <v>Trưởng phòng</v>
          </cell>
          <cell r="AI225">
            <v>0</v>
          </cell>
          <cell r="AJ225" t="str">
            <v>Bí thư CB</v>
          </cell>
          <cell r="AK225">
            <v>7</v>
          </cell>
          <cell r="AL225">
            <v>0.5</v>
          </cell>
          <cell r="AM225">
            <v>6.1</v>
          </cell>
          <cell r="AN225">
            <v>6</v>
          </cell>
          <cell r="AO225">
            <v>0</v>
          </cell>
          <cell r="AP225">
            <v>0</v>
          </cell>
          <cell r="AQ225">
            <v>0</v>
          </cell>
          <cell r="AR225">
            <v>0</v>
          </cell>
          <cell r="AS225">
            <v>6.6</v>
          </cell>
          <cell r="AT225">
            <v>20</v>
          </cell>
          <cell r="AU225">
            <v>0</v>
          </cell>
          <cell r="AV225">
            <v>0</v>
          </cell>
          <cell r="AW225">
            <v>0</v>
          </cell>
          <cell r="AX225" t="str">
            <v>Thạc sĩ</v>
          </cell>
          <cell r="AY225">
            <v>0</v>
          </cell>
          <cell r="AZ225">
            <v>0</v>
          </cell>
          <cell r="BA225" t="str">
            <v>Kinh tế</v>
          </cell>
          <cell r="BB225" t="str">
            <v>Quản lý giáo dục</v>
          </cell>
          <cell r="BC225" t="str">
            <v xml:space="preserve"> </v>
          </cell>
          <cell r="BD225">
            <v>0</v>
          </cell>
          <cell r="BE225">
            <v>0</v>
          </cell>
          <cell r="BF225">
            <v>0</v>
          </cell>
          <cell r="BG225">
            <v>0</v>
          </cell>
          <cell r="BH225">
            <v>0</v>
          </cell>
          <cell r="BI225">
            <v>0</v>
          </cell>
          <cell r="BJ225" t="str">
            <v>CVC</v>
          </cell>
          <cell r="BK225">
            <v>0</v>
          </cell>
          <cell r="BL225">
            <v>0</v>
          </cell>
          <cell r="BM225">
            <v>0</v>
          </cell>
          <cell r="BN225">
            <v>0</v>
          </cell>
          <cell r="BO225">
            <v>0</v>
          </cell>
          <cell r="BP225">
            <v>0</v>
          </cell>
          <cell r="BQ225">
            <v>0</v>
          </cell>
          <cell r="BR225">
            <v>0</v>
          </cell>
          <cell r="BS225" t="str">
            <v>BĐ đã phát</v>
          </cell>
          <cell r="BT225">
            <v>0</v>
          </cell>
          <cell r="BU225">
            <v>0</v>
          </cell>
          <cell r="BV225">
            <v>7</v>
          </cell>
          <cell r="BW225">
            <v>7</v>
          </cell>
          <cell r="BX225">
            <v>7</v>
          </cell>
          <cell r="BY225">
            <v>7</v>
          </cell>
          <cell r="BZ225">
            <v>7</v>
          </cell>
          <cell r="CA225">
            <v>7</v>
          </cell>
          <cell r="CB225">
            <v>7</v>
          </cell>
          <cell r="CC225">
            <v>7</v>
          </cell>
          <cell r="CD225">
            <v>7</v>
          </cell>
          <cell r="CE225">
            <v>7</v>
          </cell>
          <cell r="CF225">
            <v>7</v>
          </cell>
          <cell r="CG225">
            <v>7</v>
          </cell>
          <cell r="CH225">
            <v>7</v>
          </cell>
          <cell r="CI225">
            <v>7</v>
          </cell>
          <cell r="CJ225">
            <v>7</v>
          </cell>
          <cell r="CK225">
            <v>7</v>
          </cell>
          <cell r="CL225">
            <v>0</v>
          </cell>
        </row>
        <row r="226">
          <cell r="F226">
            <v>1696</v>
          </cell>
          <cell r="G226" t="str">
            <v>51010000189012</v>
          </cell>
          <cell r="H226" t="str">
            <v>Phòng Quản trị và Đầu tư</v>
          </cell>
          <cell r="I226" t="str">
            <v>Tổ Xây dựng, QLTS phòng học, môi trường</v>
          </cell>
          <cell r="J226" t="str">
            <v>Nữ</v>
          </cell>
          <cell r="K226">
            <v>1966</v>
          </cell>
          <cell r="L226">
            <v>24366</v>
          </cell>
          <cell r="M226">
            <v>56</v>
          </cell>
          <cell r="N226" t="str">
            <v>Kinh</v>
          </cell>
          <cell r="O226">
            <v>0</v>
          </cell>
          <cell r="P226" t="str">
            <v>183676067</v>
          </cell>
          <cell r="Q226" t="str">
            <v>11/01/2005</v>
          </cell>
          <cell r="R226" t="str">
            <v>Tỉnh Nghệ An</v>
          </cell>
          <cell r="S226" t="str">
            <v>Xã Đức Đồng, Huyện Đức Thọ, Tỉnh Hà Tĩnh</v>
          </cell>
          <cell r="T226" t="str">
            <v>Đức Đồng, Đức Thọ, Hà Tĩnh</v>
          </cell>
          <cell r="U226" t="str">
            <v>Xóm Yên Khang, Xã Hưng Đông, Thành phố Vinh, Tỉnh Nghệ An</v>
          </cell>
          <cell r="V226" t="str">
            <v>Xóm Yên Khang, Xã Hưng Đông, Thành phố Vinh, Tỉnh Nghệ An</v>
          </cell>
          <cell r="W226">
            <v>0</v>
          </cell>
          <cell r="X226">
            <v>0</v>
          </cell>
          <cell r="Y226" t="str">
            <v xml:space="preserve">  -   -</v>
          </cell>
          <cell r="Z226">
            <v>34700</v>
          </cell>
          <cell r="AA226" t="str">
            <v>Trường Đại học Sư phạm Vinh</v>
          </cell>
          <cell r="AB226">
            <v>0</v>
          </cell>
          <cell r="AC226" t="str">
            <v>BC</v>
          </cell>
          <cell r="AD226">
            <v>0</v>
          </cell>
          <cell r="AE226">
            <v>0</v>
          </cell>
          <cell r="AF226" t="str">
            <v>01.007</v>
          </cell>
          <cell r="AG226" t="str">
            <v>Nhân viên kỹ thuật</v>
          </cell>
          <cell r="AH226">
            <v>0</v>
          </cell>
          <cell r="AI226">
            <v>0</v>
          </cell>
          <cell r="AJ226">
            <v>0</v>
          </cell>
          <cell r="AK226">
            <v>3.5</v>
          </cell>
          <cell r="AL226">
            <v>0</v>
          </cell>
          <cell r="AM226">
            <v>3.63</v>
          </cell>
          <cell r="AN226">
            <v>12</v>
          </cell>
          <cell r="AO226">
            <v>9</v>
          </cell>
          <cell r="AP226">
            <v>0.32669999999999999</v>
          </cell>
          <cell r="AQ226">
            <v>0</v>
          </cell>
          <cell r="AR226">
            <v>0</v>
          </cell>
          <cell r="AS226">
            <v>3.9566999999999997</v>
          </cell>
          <cell r="AT226">
            <v>20</v>
          </cell>
          <cell r="AU226">
            <v>0</v>
          </cell>
          <cell r="AV226">
            <v>0</v>
          </cell>
          <cell r="AW226">
            <v>0</v>
          </cell>
          <cell r="AX226" t="str">
            <v>Trung học chuyên nghiệp</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t="str">
            <v>15/12/2006</v>
          </cell>
          <cell r="BN226">
            <v>39431</v>
          </cell>
          <cell r="BO226" t="str">
            <v xml:space="preserve">Bằng khen của Công đoàn 
ngành Giao thông vận tải năm 2005
</v>
          </cell>
          <cell r="BP226">
            <v>0</v>
          </cell>
          <cell r="BQ226">
            <v>0</v>
          </cell>
          <cell r="BR226">
            <v>-0.91666666666666663</v>
          </cell>
          <cell r="BS226" t="str">
            <v>BĐ đã phát</v>
          </cell>
          <cell r="BT226">
            <v>0</v>
          </cell>
          <cell r="BU226">
            <v>0</v>
          </cell>
          <cell r="BV226">
            <v>3.5</v>
          </cell>
          <cell r="BW226">
            <v>3.5</v>
          </cell>
          <cell r="BX226">
            <v>3.5</v>
          </cell>
          <cell r="BY226">
            <v>3.5</v>
          </cell>
          <cell r="BZ226">
            <v>3.5</v>
          </cell>
          <cell r="CA226">
            <v>3.5</v>
          </cell>
          <cell r="CB226">
            <v>3.5</v>
          </cell>
          <cell r="CC226">
            <v>3.5</v>
          </cell>
          <cell r="CD226">
            <v>3.5</v>
          </cell>
          <cell r="CE226">
            <v>3.5</v>
          </cell>
          <cell r="CF226">
            <v>3.5</v>
          </cell>
          <cell r="CG226">
            <v>3.5</v>
          </cell>
          <cell r="CH226">
            <v>3.5</v>
          </cell>
          <cell r="CI226">
            <v>3.5</v>
          </cell>
          <cell r="CJ226">
            <v>3.5</v>
          </cell>
          <cell r="CK226">
            <v>3.5</v>
          </cell>
          <cell r="CL226">
            <v>0</v>
          </cell>
        </row>
        <row r="227">
          <cell r="F227">
            <v>2514</v>
          </cell>
          <cell r="G227" t="str">
            <v>51010001002246</v>
          </cell>
          <cell r="H227" t="str">
            <v>Phòng Quản trị và Đầu tư</v>
          </cell>
          <cell r="I227" t="str">
            <v>Tổ Xây dựng, QLTS phòng học, môi trường</v>
          </cell>
          <cell r="J227" t="str">
            <v>Nam</v>
          </cell>
          <cell r="K227">
            <v>1984</v>
          </cell>
          <cell r="L227">
            <v>30949</v>
          </cell>
          <cell r="M227">
            <v>38</v>
          </cell>
          <cell r="N227" t="str">
            <v>Kinh</v>
          </cell>
          <cell r="O227">
            <v>0</v>
          </cell>
          <cell r="P227" t="str">
            <v>186127967</v>
          </cell>
          <cell r="Q227">
            <v>39621</v>
          </cell>
          <cell r="R227" t="str">
            <v>Tỉnh Nghệ An</v>
          </cell>
          <cell r="S227" t="str">
            <v>Xã Thanh Giang, Huyện Thanh Chương, Tỉnh Nghệ An</v>
          </cell>
          <cell r="T227">
            <v>0</v>
          </cell>
          <cell r="U227" t="str">
            <v>Số 2, ngách 1, ngõ 4, Tạ Quang Bửu, Xã Thanh Giang, Huyện Thanh Chương, Tỉnh Nghệ An</v>
          </cell>
          <cell r="V227" t="str">
            <v>Số 2, ngách 1, ngõ 4, Tạ Quang Bửu, Xã Thanh Giang, Huyện Thanh Chương, Tỉnh Nghệ An</v>
          </cell>
          <cell r="W227">
            <v>979787799</v>
          </cell>
          <cell r="X227">
            <v>0</v>
          </cell>
          <cell r="Y227">
            <v>42843</v>
          </cell>
          <cell r="Z227">
            <v>43966</v>
          </cell>
          <cell r="AA227" t="str">
            <v>Trường Đại học Vinh</v>
          </cell>
          <cell r="AB227">
            <v>0</v>
          </cell>
          <cell r="AC227" t="str">
            <v>BC</v>
          </cell>
          <cell r="AD227">
            <v>0</v>
          </cell>
          <cell r="AE227">
            <v>0</v>
          </cell>
          <cell r="AF227" t="str">
            <v>13.096</v>
          </cell>
          <cell r="AG227" t="str">
            <v>Kỹ thuật viên</v>
          </cell>
          <cell r="AH227">
            <v>0</v>
          </cell>
          <cell r="AI227">
            <v>0</v>
          </cell>
          <cell r="AJ227">
            <v>0</v>
          </cell>
          <cell r="AK227">
            <v>3.5</v>
          </cell>
          <cell r="AL227">
            <v>0</v>
          </cell>
          <cell r="AM227">
            <v>2.2599999999999998</v>
          </cell>
          <cell r="AN227">
            <v>3</v>
          </cell>
          <cell r="AO227">
            <v>0</v>
          </cell>
          <cell r="AP227">
            <v>0</v>
          </cell>
          <cell r="AQ227">
            <v>0</v>
          </cell>
          <cell r="AR227">
            <v>0</v>
          </cell>
          <cell r="AS227">
            <v>2.2599999999999998</v>
          </cell>
          <cell r="AT227">
            <v>20</v>
          </cell>
          <cell r="AU227">
            <v>0</v>
          </cell>
          <cell r="AV227">
            <v>0</v>
          </cell>
          <cell r="AW227">
            <v>0</v>
          </cell>
          <cell r="AX227" t="str">
            <v>Đại học</v>
          </cell>
          <cell r="AY227">
            <v>0</v>
          </cell>
          <cell r="AZ227">
            <v>0</v>
          </cell>
          <cell r="BA227" t="str">
            <v>Kế toán</v>
          </cell>
          <cell r="BB227">
            <v>0</v>
          </cell>
          <cell r="BC227">
            <v>0</v>
          </cell>
          <cell r="BD227">
            <v>0</v>
          </cell>
          <cell r="BE227">
            <v>0</v>
          </cell>
          <cell r="BF227" t="str">
            <v>B1</v>
          </cell>
          <cell r="BG227">
            <v>0</v>
          </cell>
          <cell r="BH227" t="str">
            <v>x</v>
          </cell>
          <cell r="BI227">
            <v>0</v>
          </cell>
          <cell r="BJ227">
            <v>0</v>
          </cell>
          <cell r="BK227" t="str">
            <v>Đối tượng 4</v>
          </cell>
          <cell r="BL227">
            <v>0</v>
          </cell>
          <cell r="BM227" t="str">
            <v>24/10/1998</v>
          </cell>
          <cell r="BN227">
            <v>36457</v>
          </cell>
          <cell r="BO227">
            <v>0</v>
          </cell>
          <cell r="BP227">
            <v>0</v>
          </cell>
          <cell r="BQ227">
            <v>0</v>
          </cell>
          <cell r="BR227">
            <v>22.083333333333332</v>
          </cell>
          <cell r="BS227" t="str">
            <v>ĐHV đã phát</v>
          </cell>
          <cell r="BT227">
            <v>0</v>
          </cell>
          <cell r="BU227">
            <v>0</v>
          </cell>
          <cell r="BV227">
            <v>3.5</v>
          </cell>
          <cell r="BW227">
            <v>3.5</v>
          </cell>
          <cell r="BX227">
            <v>3.5</v>
          </cell>
          <cell r="BY227">
            <v>3.5</v>
          </cell>
          <cell r="BZ227">
            <v>3.5</v>
          </cell>
          <cell r="CA227">
            <v>3.5</v>
          </cell>
          <cell r="CB227">
            <v>3.5</v>
          </cell>
          <cell r="CC227">
            <v>3.5</v>
          </cell>
          <cell r="CD227">
            <v>3.5</v>
          </cell>
          <cell r="CE227">
            <v>3.5</v>
          </cell>
          <cell r="CF227">
            <v>3.5</v>
          </cell>
          <cell r="CG227">
            <v>3.5</v>
          </cell>
          <cell r="CH227">
            <v>3.5</v>
          </cell>
          <cell r="CI227">
            <v>3.5</v>
          </cell>
          <cell r="CJ227">
            <v>3.5</v>
          </cell>
          <cell r="CK227">
            <v>3.5</v>
          </cell>
          <cell r="CL227">
            <v>0</v>
          </cell>
        </row>
        <row r="228">
          <cell r="F228">
            <v>1018</v>
          </cell>
          <cell r="G228" t="str">
            <v>51010000021099</v>
          </cell>
          <cell r="H228" t="str">
            <v>Phòng Quản trị và Đầu tư</v>
          </cell>
          <cell r="I228" t="str">
            <v>Tổ Xây dựng, QLTS phòng học, môi trường</v>
          </cell>
          <cell r="J228" t="str">
            <v>Nam</v>
          </cell>
          <cell r="K228">
            <v>1961</v>
          </cell>
          <cell r="L228">
            <v>22568</v>
          </cell>
          <cell r="M228">
            <v>61</v>
          </cell>
          <cell r="N228" t="str">
            <v>Kinh</v>
          </cell>
          <cell r="O228">
            <v>0</v>
          </cell>
          <cell r="P228" t="str">
            <v>186477629</v>
          </cell>
          <cell r="Q228" t="str">
            <v>05/07/2011</v>
          </cell>
          <cell r="R228" t="str">
            <v>Tỉnh Nghệ An</v>
          </cell>
          <cell r="S228" t="str">
            <v>Phường Cửa Nam, Thành phố Vinh, Tỉnh Nghệ An</v>
          </cell>
          <cell r="T228" t="str">
            <v>Hưng Chính, Vinh, Nghệ An</v>
          </cell>
          <cell r="U228" t="str">
            <v>43, Cao Xuân Dục, khối 1, Phường Bến Thủy, Thành phố Vinh, Tỉnh Nghệ An</v>
          </cell>
          <cell r="V228" t="str">
            <v>43, Cao Xuân Dục, khối 1, Phường Bến Thủy, Thành phố Vinh, Tỉnh Nghệ An</v>
          </cell>
          <cell r="W228">
            <v>0</v>
          </cell>
          <cell r="X228">
            <v>0</v>
          </cell>
          <cell r="Y228">
            <v>38063</v>
          </cell>
          <cell r="Z228">
            <v>31503</v>
          </cell>
          <cell r="AA228" t="str">
            <v>Xí nghiệp Xây lắp Thiếc Nghệ Tĩnh – Huyện Quỳ Hợp – tỉnh Nghệ Tĩnh</v>
          </cell>
          <cell r="AB228">
            <v>0</v>
          </cell>
          <cell r="AC228" t="str">
            <v>BC</v>
          </cell>
          <cell r="AD228">
            <v>0</v>
          </cell>
          <cell r="AE228">
            <v>0</v>
          </cell>
          <cell r="AF228" t="str">
            <v>01.003</v>
          </cell>
          <cell r="AG228" t="str">
            <v>Chuyên viên</v>
          </cell>
          <cell r="AH228">
            <v>0</v>
          </cell>
          <cell r="AI228">
            <v>0</v>
          </cell>
          <cell r="AJ228">
            <v>0</v>
          </cell>
          <cell r="AK228">
            <v>4</v>
          </cell>
          <cell r="AL228">
            <v>0</v>
          </cell>
          <cell r="AM228">
            <v>4.9800000000000004</v>
          </cell>
          <cell r="AN228">
            <v>9</v>
          </cell>
          <cell r="AO228">
            <v>12</v>
          </cell>
          <cell r="AP228">
            <v>0.59760000000000002</v>
          </cell>
          <cell r="AQ228">
            <v>0</v>
          </cell>
          <cell r="AR228">
            <v>0</v>
          </cell>
          <cell r="AS228">
            <v>5.5776000000000003</v>
          </cell>
          <cell r="AT228">
            <v>20</v>
          </cell>
          <cell r="AU228">
            <v>0</v>
          </cell>
          <cell r="AV228">
            <v>0</v>
          </cell>
          <cell r="AW228">
            <v>0</v>
          </cell>
          <cell r="AX228" t="str">
            <v>Đại học</v>
          </cell>
          <cell r="AY228">
            <v>0</v>
          </cell>
          <cell r="AZ228">
            <v>0</v>
          </cell>
          <cell r="BA228" t="str">
            <v>XD dân dụng&amp;CN</v>
          </cell>
          <cell r="BB228">
            <v>0</v>
          </cell>
          <cell r="BC228" t="str">
            <v xml:space="preserve"> </v>
          </cell>
          <cell r="BD228">
            <v>0</v>
          </cell>
          <cell r="BE228">
            <v>0</v>
          </cell>
          <cell r="BF228">
            <v>0</v>
          </cell>
          <cell r="BG228">
            <v>0</v>
          </cell>
          <cell r="BH228">
            <v>0</v>
          </cell>
          <cell r="BI228">
            <v>0</v>
          </cell>
          <cell r="BJ228">
            <v>0</v>
          </cell>
          <cell r="BK228">
            <v>0</v>
          </cell>
          <cell r="BL228">
            <v>0</v>
          </cell>
          <cell r="BM228" t="str">
            <v>13/4/2009</v>
          </cell>
          <cell r="BN228">
            <v>40281</v>
          </cell>
          <cell r="BO228">
            <v>0</v>
          </cell>
          <cell r="BP228">
            <v>0</v>
          </cell>
          <cell r="BQ228">
            <v>0</v>
          </cell>
          <cell r="BR228">
            <v>-0.83333333333333337</v>
          </cell>
          <cell r="BS228" t="str">
            <v>BĐ đã phát</v>
          </cell>
          <cell r="BT228">
            <v>0</v>
          </cell>
          <cell r="BU228">
            <v>0</v>
          </cell>
          <cell r="BV228">
            <v>4</v>
          </cell>
          <cell r="BW228">
            <v>4</v>
          </cell>
          <cell r="BX228">
            <v>4</v>
          </cell>
          <cell r="BY228">
            <v>4</v>
          </cell>
          <cell r="BZ228">
            <v>4</v>
          </cell>
          <cell r="CA228">
            <v>4</v>
          </cell>
          <cell r="CB228">
            <v>4</v>
          </cell>
          <cell r="CC228">
            <v>4</v>
          </cell>
          <cell r="CD228">
            <v>4</v>
          </cell>
          <cell r="CE228">
            <v>4</v>
          </cell>
          <cell r="CF228">
            <v>4</v>
          </cell>
          <cell r="CG228">
            <v>4</v>
          </cell>
          <cell r="CH228">
            <v>4</v>
          </cell>
          <cell r="CI228">
            <v>4</v>
          </cell>
          <cell r="CJ228">
            <v>4</v>
          </cell>
          <cell r="CK228">
            <v>4</v>
          </cell>
          <cell r="CL228">
            <v>0</v>
          </cell>
        </row>
        <row r="229">
          <cell r="F229">
            <v>2210</v>
          </cell>
          <cell r="G229" t="str">
            <v>51010000503737</v>
          </cell>
          <cell r="H229" t="str">
            <v>Phòng Quản trị và Đầu tư</v>
          </cell>
          <cell r="I229" t="str">
            <v>Tổ Xây dựng, QLTS phòng học, môi trường</v>
          </cell>
          <cell r="J229" t="str">
            <v>Nữ</v>
          </cell>
          <cell r="K229">
            <v>1983</v>
          </cell>
          <cell r="L229">
            <v>30613</v>
          </cell>
          <cell r="M229">
            <v>39</v>
          </cell>
          <cell r="N229" t="str">
            <v>Kinh</v>
          </cell>
          <cell r="O229">
            <v>0</v>
          </cell>
          <cell r="P229">
            <v>0</v>
          </cell>
          <cell r="Q229">
            <v>0</v>
          </cell>
          <cell r="R229">
            <v>0</v>
          </cell>
          <cell r="S229" t="str">
            <v>Xã Đức Long, Huyện Đức Thọ, Tỉnh Hà Tĩnh</v>
          </cell>
          <cell r="T229" t="str">
            <v>Đức Long, Đức Thọ, Hà Tĩnh</v>
          </cell>
          <cell r="U229" t="str">
            <v>Xóm Ngũ Lộc, Phường hưng Lộc, Thành phố Vinh, Tỉnh Nghệ An</v>
          </cell>
          <cell r="V229" t="str">
            <v>Xóm Ngũ Lộc, Phường hưng Lộc, Thành phố Vinh, Tỉnh Nghệ An</v>
          </cell>
          <cell r="W229">
            <v>0</v>
          </cell>
          <cell r="X229">
            <v>0</v>
          </cell>
          <cell r="Y229">
            <v>0</v>
          </cell>
          <cell r="Z229">
            <v>43824</v>
          </cell>
          <cell r="AA229" t="str">
            <v>Trường Đại học Vinh</v>
          </cell>
          <cell r="AB229">
            <v>0</v>
          </cell>
          <cell r="AC229" t="str">
            <v>BC</v>
          </cell>
          <cell r="AD229">
            <v>0</v>
          </cell>
          <cell r="AE229">
            <v>0</v>
          </cell>
          <cell r="AF229" t="str">
            <v>01.003</v>
          </cell>
          <cell r="AG229" t="str">
            <v>Chuyên viên</v>
          </cell>
          <cell r="AH229">
            <v>0</v>
          </cell>
          <cell r="AI229">
            <v>0</v>
          </cell>
          <cell r="AJ229">
            <v>0</v>
          </cell>
          <cell r="AK229">
            <v>4</v>
          </cell>
          <cell r="AL229">
            <v>0</v>
          </cell>
          <cell r="AM229">
            <v>3</v>
          </cell>
          <cell r="AN229">
            <v>3</v>
          </cell>
          <cell r="AO229">
            <v>0</v>
          </cell>
          <cell r="AP229">
            <v>0</v>
          </cell>
          <cell r="AQ229">
            <v>0</v>
          </cell>
          <cell r="AR229">
            <v>0</v>
          </cell>
          <cell r="AS229">
            <v>3</v>
          </cell>
          <cell r="AT229">
            <v>20</v>
          </cell>
          <cell r="AU229">
            <v>0</v>
          </cell>
          <cell r="AV229">
            <v>0</v>
          </cell>
          <cell r="AW229">
            <v>0</v>
          </cell>
          <cell r="AX229" t="str">
            <v>Đại học</v>
          </cell>
          <cell r="AY229">
            <v>0</v>
          </cell>
          <cell r="AZ229">
            <v>0</v>
          </cell>
          <cell r="BA229" t="str">
            <v>Tiếng Anh</v>
          </cell>
          <cell r="BB229">
            <v>0</v>
          </cell>
          <cell r="BC229" t="str">
            <v xml:space="preserve"> </v>
          </cell>
          <cell r="BD229">
            <v>0</v>
          </cell>
          <cell r="BE229">
            <v>0</v>
          </cell>
          <cell r="BF229">
            <v>0</v>
          </cell>
          <cell r="BG229">
            <v>0</v>
          </cell>
          <cell r="BH229">
            <v>0</v>
          </cell>
          <cell r="BI229">
            <v>0</v>
          </cell>
          <cell r="BJ229" t="str">
            <v>CV 2019</v>
          </cell>
          <cell r="BK229" t="str">
            <v>Đối tượng 4</v>
          </cell>
          <cell r="BL229">
            <v>0</v>
          </cell>
          <cell r="BM229" t="str">
            <v>21/9/2005</v>
          </cell>
          <cell r="BN229">
            <v>38981</v>
          </cell>
          <cell r="BO229">
            <v>0</v>
          </cell>
          <cell r="BP229">
            <v>0</v>
          </cell>
          <cell r="BQ229">
            <v>0</v>
          </cell>
          <cell r="BR229">
            <v>16.166666666666668</v>
          </cell>
          <cell r="BS229" t="str">
            <v>BĐ đã phát</v>
          </cell>
          <cell r="BT229">
            <v>0</v>
          </cell>
          <cell r="BU229">
            <v>0</v>
          </cell>
          <cell r="BV229">
            <v>4</v>
          </cell>
          <cell r="BW229">
            <v>4</v>
          </cell>
          <cell r="BX229">
            <v>4</v>
          </cell>
          <cell r="BY229">
            <v>4</v>
          </cell>
          <cell r="BZ229">
            <v>4</v>
          </cell>
          <cell r="CA229">
            <v>4</v>
          </cell>
          <cell r="CB229">
            <v>4</v>
          </cell>
          <cell r="CC229">
            <v>4</v>
          </cell>
          <cell r="CD229">
            <v>4</v>
          </cell>
          <cell r="CE229">
            <v>4</v>
          </cell>
          <cell r="CF229">
            <v>4</v>
          </cell>
          <cell r="CG229">
            <v>4</v>
          </cell>
          <cell r="CH229">
            <v>4</v>
          </cell>
          <cell r="CI229">
            <v>4</v>
          </cell>
          <cell r="CJ229">
            <v>4</v>
          </cell>
          <cell r="CK229">
            <v>4</v>
          </cell>
          <cell r="CL229">
            <v>0</v>
          </cell>
        </row>
        <row r="230">
          <cell r="F230">
            <v>2041</v>
          </cell>
          <cell r="G230" t="str">
            <v>51010000198975</v>
          </cell>
          <cell r="H230" t="str">
            <v>Phòng Quản trị và Đầu tư</v>
          </cell>
          <cell r="I230" t="str">
            <v>Tổ Xây dựng, QLTS phòng học, môi trường</v>
          </cell>
          <cell r="J230" t="str">
            <v>Nam</v>
          </cell>
          <cell r="K230">
            <v>1979</v>
          </cell>
          <cell r="L230">
            <v>29051</v>
          </cell>
          <cell r="M230">
            <v>43</v>
          </cell>
          <cell r="N230" t="str">
            <v>Kinh</v>
          </cell>
          <cell r="O230">
            <v>0</v>
          </cell>
          <cell r="P230">
            <v>0</v>
          </cell>
          <cell r="Q230">
            <v>0</v>
          </cell>
          <cell r="R230">
            <v>0</v>
          </cell>
          <cell r="S230" t="str">
            <v>Xã Đức Lạc, Huyện Đức Thọ, Tỉnh Hà Tĩnh</v>
          </cell>
          <cell r="T230" t="str">
            <v>Đức Lạc, Đức Thọ, Hà Tĩnh</v>
          </cell>
          <cell r="U230" t="str">
            <v>Khối 6, Phường Bến Thủy, Thành phố Vinh, Tỉnh Nghệ An</v>
          </cell>
          <cell r="V230" t="str">
            <v>Khối 6, Phường Bến Thủy, Thành phố Vinh, Tỉnh Nghệ An</v>
          </cell>
          <cell r="W230">
            <v>0</v>
          </cell>
          <cell r="X230">
            <v>0</v>
          </cell>
          <cell r="Y230">
            <v>38143</v>
          </cell>
          <cell r="Z230">
            <v>43966</v>
          </cell>
          <cell r="AA230" t="str">
            <v>Trường Đại học Vinh</v>
          </cell>
          <cell r="AB230">
            <v>0</v>
          </cell>
          <cell r="AC230" t="str">
            <v>BC</v>
          </cell>
          <cell r="AD230">
            <v>0</v>
          </cell>
          <cell r="AE230">
            <v>0</v>
          </cell>
          <cell r="AF230" t="str">
            <v>01.003</v>
          </cell>
          <cell r="AG230" t="str">
            <v>Chuyên viên</v>
          </cell>
          <cell r="AH230">
            <v>0</v>
          </cell>
          <cell r="AI230">
            <v>0</v>
          </cell>
          <cell r="AJ230" t="str">
            <v>Phó CTCĐBP</v>
          </cell>
          <cell r="AK230">
            <v>4</v>
          </cell>
          <cell r="AL230">
            <v>0</v>
          </cell>
          <cell r="AM230">
            <v>2.67</v>
          </cell>
          <cell r="AN230">
            <v>2</v>
          </cell>
          <cell r="AO230">
            <v>0</v>
          </cell>
          <cell r="AP230">
            <v>0</v>
          </cell>
          <cell r="AQ230">
            <v>0</v>
          </cell>
          <cell r="AR230">
            <v>0</v>
          </cell>
          <cell r="AS230">
            <v>2.67</v>
          </cell>
          <cell r="AT230">
            <v>20</v>
          </cell>
          <cell r="AU230">
            <v>0</v>
          </cell>
          <cell r="AV230">
            <v>0</v>
          </cell>
          <cell r="AW230">
            <v>0</v>
          </cell>
          <cell r="AX230" t="str">
            <v>Đại học</v>
          </cell>
          <cell r="AY230">
            <v>0</v>
          </cell>
          <cell r="AZ230">
            <v>0</v>
          </cell>
          <cell r="BA230" t="str">
            <v>Thể dục - Thể thao_SP</v>
          </cell>
          <cell r="BB230">
            <v>0</v>
          </cell>
          <cell r="BC230">
            <v>0</v>
          </cell>
          <cell r="BD230">
            <v>0</v>
          </cell>
          <cell r="BE230">
            <v>0</v>
          </cell>
          <cell r="BF230">
            <v>0</v>
          </cell>
          <cell r="BG230">
            <v>0</v>
          </cell>
          <cell r="BH230">
            <v>0</v>
          </cell>
          <cell r="BI230">
            <v>0</v>
          </cell>
          <cell r="BJ230">
            <v>0</v>
          </cell>
          <cell r="BK230" t="str">
            <v>Đợt 1 năm 2014</v>
          </cell>
          <cell r="BL230">
            <v>0</v>
          </cell>
          <cell r="BM230" t="str">
            <v>20/12/2001</v>
          </cell>
          <cell r="BN230">
            <v>37610</v>
          </cell>
          <cell r="BO230">
            <v>0</v>
          </cell>
          <cell r="BP230">
            <v>0</v>
          </cell>
          <cell r="BQ230">
            <v>0</v>
          </cell>
          <cell r="BR230">
            <v>16.916666666666668</v>
          </cell>
          <cell r="BS230" t="str">
            <v>BĐ đã phát</v>
          </cell>
          <cell r="BT230">
            <v>0</v>
          </cell>
          <cell r="BU230">
            <v>0</v>
          </cell>
          <cell r="BV230">
            <v>4</v>
          </cell>
          <cell r="BW230">
            <v>4</v>
          </cell>
          <cell r="BX230">
            <v>4</v>
          </cell>
          <cell r="BY230">
            <v>4</v>
          </cell>
          <cell r="BZ230">
            <v>4</v>
          </cell>
          <cell r="CA230">
            <v>4</v>
          </cell>
          <cell r="CB230">
            <v>4</v>
          </cell>
          <cell r="CC230">
            <v>4</v>
          </cell>
          <cell r="CD230">
            <v>4</v>
          </cell>
          <cell r="CE230">
            <v>4</v>
          </cell>
          <cell r="CF230">
            <v>4</v>
          </cell>
          <cell r="CG230">
            <v>4</v>
          </cell>
          <cell r="CH230">
            <v>4</v>
          </cell>
          <cell r="CI230">
            <v>4</v>
          </cell>
          <cell r="CJ230">
            <v>4</v>
          </cell>
          <cell r="CK230">
            <v>4</v>
          </cell>
          <cell r="CL230">
            <v>0</v>
          </cell>
        </row>
        <row r="231">
          <cell r="F231">
            <v>1020</v>
          </cell>
          <cell r="G231" t="str">
            <v>51010000021123</v>
          </cell>
          <cell r="H231" t="str">
            <v>Phòng Quản trị và Đầu tư</v>
          </cell>
          <cell r="I231" t="str">
            <v>Tổ Xây dựng, QLTS phòng học, môi trường</v>
          </cell>
          <cell r="J231" t="str">
            <v>Nữ</v>
          </cell>
          <cell r="K231">
            <v>1981</v>
          </cell>
          <cell r="L231">
            <v>29848</v>
          </cell>
          <cell r="M231">
            <v>41</v>
          </cell>
          <cell r="N231" t="str">
            <v>Kinh</v>
          </cell>
          <cell r="O231">
            <v>0</v>
          </cell>
          <cell r="P231">
            <v>182450854</v>
          </cell>
          <cell r="Q231">
            <v>0</v>
          </cell>
          <cell r="R231">
            <v>0</v>
          </cell>
          <cell r="S231" t="str">
            <v>Xã Nghi Trung, Huyện Nghi Lộc, Tỉnh Nghệ An</v>
          </cell>
          <cell r="T231" t="str">
            <v>Nghi Trung, Nghi Lộc, Nghệ An</v>
          </cell>
          <cell r="U231" t="str">
            <v>Số 01, ngõ 36, đường Nguyễn Đức Cảnh, Phường Hưng Bình, Thành phố Vinh, Tỉnh Nghệ An</v>
          </cell>
          <cell r="V231" t="str">
            <v>Số 01, ngõ 36, đường Nguyễn Đức Cảnh, Phường Hưng Bình, Thành phố Vinh, Tỉnh Nghệ An</v>
          </cell>
          <cell r="W231" t="str">
            <v>0983921678</v>
          </cell>
          <cell r="X231" t="str">
            <v>nhanbqlda@gmail.com</v>
          </cell>
          <cell r="Y231">
            <v>38214</v>
          </cell>
          <cell r="Z231">
            <v>38214</v>
          </cell>
          <cell r="AA231" t="str">
            <v>Trường Đại học Vinh</v>
          </cell>
          <cell r="AB231">
            <v>0</v>
          </cell>
          <cell r="AC231" t="str">
            <v>BC</v>
          </cell>
          <cell r="AD231">
            <v>0</v>
          </cell>
          <cell r="AE231">
            <v>0</v>
          </cell>
          <cell r="AF231" t="str">
            <v>13.095</v>
          </cell>
          <cell r="AG231" t="str">
            <v>Kỹ sư</v>
          </cell>
          <cell r="AH231">
            <v>0</v>
          </cell>
          <cell r="AI231">
            <v>0</v>
          </cell>
          <cell r="AJ231">
            <v>0</v>
          </cell>
          <cell r="AK231">
            <v>4</v>
          </cell>
          <cell r="AL231">
            <v>0</v>
          </cell>
          <cell r="AM231">
            <v>3.99</v>
          </cell>
          <cell r="AN231">
            <v>6</v>
          </cell>
          <cell r="AO231">
            <v>0</v>
          </cell>
          <cell r="AP231">
            <v>0</v>
          </cell>
          <cell r="AQ231">
            <v>0</v>
          </cell>
          <cell r="AR231">
            <v>0</v>
          </cell>
          <cell r="AS231">
            <v>3.99</v>
          </cell>
          <cell r="AT231">
            <v>20</v>
          </cell>
          <cell r="AU231">
            <v>0</v>
          </cell>
          <cell r="AV231">
            <v>0</v>
          </cell>
          <cell r="AW231">
            <v>0</v>
          </cell>
          <cell r="AX231" t="str">
            <v>Đại học</v>
          </cell>
          <cell r="AY231">
            <v>0</v>
          </cell>
          <cell r="AZ231">
            <v>0</v>
          </cell>
          <cell r="BA231" t="str">
            <v>Cấp thoát nước</v>
          </cell>
          <cell r="BB231">
            <v>0</v>
          </cell>
          <cell r="BC231" t="str">
            <v xml:space="preserve"> </v>
          </cell>
          <cell r="BD231">
            <v>0</v>
          </cell>
          <cell r="BE231">
            <v>0</v>
          </cell>
          <cell r="BF231">
            <v>0</v>
          </cell>
          <cell r="BG231">
            <v>0</v>
          </cell>
          <cell r="BH231" t="str">
            <v>x</v>
          </cell>
          <cell r="BI231">
            <v>0</v>
          </cell>
          <cell r="BJ231">
            <v>0</v>
          </cell>
          <cell r="BK231" t="str">
            <v>Đợt 1 năm 2014</v>
          </cell>
          <cell r="BL231">
            <v>0</v>
          </cell>
          <cell r="BM231">
            <v>36499</v>
          </cell>
          <cell r="BN231">
            <v>36865</v>
          </cell>
          <cell r="BO231">
            <v>0</v>
          </cell>
          <cell r="BP231">
            <v>0</v>
          </cell>
          <cell r="BQ231">
            <v>0</v>
          </cell>
          <cell r="BR231">
            <v>14.083333333333334</v>
          </cell>
          <cell r="BS231" t="str">
            <v>BĐ đã phát</v>
          </cell>
          <cell r="BT231">
            <v>0</v>
          </cell>
          <cell r="BU231">
            <v>0</v>
          </cell>
          <cell r="BV231">
            <v>4</v>
          </cell>
          <cell r="BW231">
            <v>4</v>
          </cell>
          <cell r="BX231">
            <v>4</v>
          </cell>
          <cell r="BY231">
            <v>4</v>
          </cell>
          <cell r="BZ231">
            <v>4</v>
          </cell>
          <cell r="CA231">
            <v>4</v>
          </cell>
          <cell r="CB231">
            <v>4</v>
          </cell>
          <cell r="CC231">
            <v>4</v>
          </cell>
          <cell r="CD231">
            <v>4</v>
          </cell>
          <cell r="CE231">
            <v>4</v>
          </cell>
          <cell r="CF231">
            <v>4</v>
          </cell>
          <cell r="CG231">
            <v>4</v>
          </cell>
          <cell r="CH231">
            <v>4</v>
          </cell>
          <cell r="CI231">
            <v>4</v>
          </cell>
          <cell r="CJ231">
            <v>4</v>
          </cell>
          <cell r="CK231">
            <v>4</v>
          </cell>
          <cell r="CL231">
            <v>0</v>
          </cell>
        </row>
        <row r="232">
          <cell r="F232">
            <v>1698</v>
          </cell>
          <cell r="G232" t="str">
            <v>51010000188763</v>
          </cell>
          <cell r="H232" t="str">
            <v>Phòng Quản trị và Đầu tư</v>
          </cell>
          <cell r="I232" t="str">
            <v>Tổ Xây dựng, QLTS phòng học, môi trường</v>
          </cell>
          <cell r="J232" t="str">
            <v>Nữ</v>
          </cell>
          <cell r="K232">
            <v>1968</v>
          </cell>
          <cell r="L232">
            <v>25013</v>
          </cell>
          <cell r="M232">
            <v>54</v>
          </cell>
          <cell r="N232" t="str">
            <v>Kinh</v>
          </cell>
          <cell r="O232">
            <v>0</v>
          </cell>
          <cell r="P232" t="str">
            <v>181378443</v>
          </cell>
          <cell r="Q232" t="str">
            <v>11/10/2010</v>
          </cell>
          <cell r="R232" t="str">
            <v>Tỉnh Nghệ An</v>
          </cell>
          <cell r="S232" t="str">
            <v>Xã Thanh Lĩnh, Huyện Thanh Chương, Tỉnh Nghệ An</v>
          </cell>
          <cell r="T232" t="str">
            <v>Thanh Lĩnh, Thanh Chương, Nghệ An</v>
          </cell>
          <cell r="U232" t="str">
            <v>Khối 5, Phường Trường Thi, Thành phố Vinh, Tỉnh Nghệ An</v>
          </cell>
          <cell r="V232" t="str">
            <v>Khối 5, Phường Trường Thi, Thành phố Vinh, Tỉnh Nghệ An</v>
          </cell>
          <cell r="W232" t="str">
            <v>0975212344</v>
          </cell>
          <cell r="X232" t="str">
            <v>Anhttt@vinhuni.edu.vn</v>
          </cell>
          <cell r="Y232">
            <v>34700</v>
          </cell>
          <cell r="Z232">
            <v>31229</v>
          </cell>
          <cell r="AA232" t="str">
            <v>Công ty cơ điện NN-Nghệ An</v>
          </cell>
          <cell r="AB232">
            <v>0</v>
          </cell>
          <cell r="AC232" t="str">
            <v>BC</v>
          </cell>
          <cell r="AD232">
            <v>0</v>
          </cell>
          <cell r="AE232">
            <v>0</v>
          </cell>
          <cell r="AF232" t="str">
            <v>01.003</v>
          </cell>
          <cell r="AG232" t="str">
            <v>Chuyên viên</v>
          </cell>
          <cell r="AH232">
            <v>0</v>
          </cell>
          <cell r="AI232">
            <v>0</v>
          </cell>
          <cell r="AJ232" t="str">
            <v>CT CĐ BP</v>
          </cell>
          <cell r="AK232">
            <v>5</v>
          </cell>
          <cell r="AL232">
            <v>0</v>
          </cell>
          <cell r="AM232">
            <v>4.6500000000000004</v>
          </cell>
          <cell r="AN232">
            <v>8</v>
          </cell>
          <cell r="AO232">
            <v>0</v>
          </cell>
          <cell r="AP232">
            <v>0</v>
          </cell>
          <cell r="AQ232">
            <v>0</v>
          </cell>
          <cell r="AR232">
            <v>0</v>
          </cell>
          <cell r="AS232">
            <v>4.6500000000000004</v>
          </cell>
          <cell r="AT232">
            <v>20</v>
          </cell>
          <cell r="AU232">
            <v>0</v>
          </cell>
          <cell r="AV232">
            <v>0</v>
          </cell>
          <cell r="AW232">
            <v>0</v>
          </cell>
          <cell r="AX232" t="str">
            <v>Đại học</v>
          </cell>
          <cell r="AY232">
            <v>0</v>
          </cell>
          <cell r="AZ232">
            <v>0</v>
          </cell>
          <cell r="BA232" t="str">
            <v xml:space="preserve">  Kế toán</v>
          </cell>
          <cell r="BB232">
            <v>0</v>
          </cell>
          <cell r="BC232" t="str">
            <v xml:space="preserve"> </v>
          </cell>
          <cell r="BD232">
            <v>0</v>
          </cell>
          <cell r="BE232">
            <v>0</v>
          </cell>
          <cell r="BF232">
            <v>0</v>
          </cell>
          <cell r="BG232">
            <v>0</v>
          </cell>
          <cell r="BH232">
            <v>0</v>
          </cell>
          <cell r="BI232">
            <v>0</v>
          </cell>
          <cell r="BJ232">
            <v>0</v>
          </cell>
          <cell r="BK232" t="str">
            <v>Đợt năm 2014</v>
          </cell>
          <cell r="BL232">
            <v>0</v>
          </cell>
          <cell r="BM232" t="str">
            <v>15/1/2012</v>
          </cell>
          <cell r="BN232">
            <v>41289</v>
          </cell>
          <cell r="BO232">
            <v>0</v>
          </cell>
          <cell r="BP232">
            <v>0</v>
          </cell>
          <cell r="BQ232">
            <v>0</v>
          </cell>
          <cell r="BR232">
            <v>0.83333333333333337</v>
          </cell>
          <cell r="BS232" t="str">
            <v>BĐ đã phát</v>
          </cell>
          <cell r="BT232">
            <v>0</v>
          </cell>
          <cell r="BU232">
            <v>0</v>
          </cell>
          <cell r="BV232">
            <v>5</v>
          </cell>
          <cell r="BW232">
            <v>5</v>
          </cell>
          <cell r="BX232">
            <v>5</v>
          </cell>
          <cell r="BY232">
            <v>5</v>
          </cell>
          <cell r="BZ232">
            <v>5</v>
          </cell>
          <cell r="CA232">
            <v>5</v>
          </cell>
          <cell r="CB232">
            <v>5</v>
          </cell>
          <cell r="CC232">
            <v>5</v>
          </cell>
          <cell r="CD232">
            <v>5</v>
          </cell>
          <cell r="CE232">
            <v>5</v>
          </cell>
          <cell r="CF232">
            <v>5</v>
          </cell>
          <cell r="CG232">
            <v>5</v>
          </cell>
          <cell r="CH232">
            <v>5</v>
          </cell>
          <cell r="CI232">
            <v>5</v>
          </cell>
          <cell r="CJ232">
            <v>5</v>
          </cell>
          <cell r="CK232">
            <v>5</v>
          </cell>
          <cell r="CL232">
            <v>0</v>
          </cell>
        </row>
        <row r="233">
          <cell r="F233">
            <v>1224</v>
          </cell>
          <cell r="G233" t="str">
            <v>0101000224198</v>
          </cell>
          <cell r="H233" t="str">
            <v>Phòng Thanh tra - Pháp chế</v>
          </cell>
          <cell r="I233" t="str">
            <v>Phương pháp giảng dạy hóa học</v>
          </cell>
          <cell r="J233" t="str">
            <v>Nam</v>
          </cell>
          <cell r="K233">
            <v>1974</v>
          </cell>
          <cell r="L233">
            <v>27030</v>
          </cell>
          <cell r="M233">
            <v>48</v>
          </cell>
          <cell r="N233" t="str">
            <v>Kinh</v>
          </cell>
          <cell r="O233">
            <v>0</v>
          </cell>
          <cell r="P233">
            <v>182000141</v>
          </cell>
          <cell r="Q233">
            <v>0</v>
          </cell>
          <cell r="R233">
            <v>0</v>
          </cell>
          <cell r="S233" t="str">
            <v>Xã Bắc Lương, Huyện Thọ Xuân, Tỉnh Thanh Hoá</v>
          </cell>
          <cell r="T233" t="str">
            <v>Thọ Xuân, Thanh Hóa</v>
          </cell>
          <cell r="U233" t="str">
            <v>Khối 6, Phường Bến Thủy, Thành phố Vinh, Tỉnh Nghệ An</v>
          </cell>
          <cell r="V233" t="str">
            <v>Khối 6, Phường Bến Thủy, Thành phố Vinh, Tỉnh Nghệ An</v>
          </cell>
          <cell r="W233" t="str">
            <v>0913019458</v>
          </cell>
          <cell r="X233" t="str">
            <v>binhld@vinhuni.edu.vn</v>
          </cell>
          <cell r="Y233">
            <v>34578</v>
          </cell>
          <cell r="Z233">
            <v>34584</v>
          </cell>
          <cell r="AA233" t="str">
            <v>Trường Đại học Sư phạm Vinh</v>
          </cell>
          <cell r="AB233">
            <v>0</v>
          </cell>
          <cell r="AC233" t="str">
            <v>BC</v>
          </cell>
          <cell r="AD233">
            <v>0</v>
          </cell>
          <cell r="AE233">
            <v>0</v>
          </cell>
          <cell r="AF233" t="str">
            <v>V.07.01.02</v>
          </cell>
          <cell r="AG233" t="str">
            <v>Giảng viên chính (hạng II)</v>
          </cell>
          <cell r="AH233" t="str">
            <v>Phó Trưởng phòng</v>
          </cell>
          <cell r="AI233">
            <v>0</v>
          </cell>
          <cell r="AJ233">
            <v>0</v>
          </cell>
          <cell r="AK233">
            <v>6</v>
          </cell>
          <cell r="AL233">
            <v>0.4</v>
          </cell>
          <cell r="AM233">
            <v>5.42</v>
          </cell>
          <cell r="AN233">
            <v>4</v>
          </cell>
          <cell r="AO233">
            <v>0</v>
          </cell>
          <cell r="AP233">
            <v>0</v>
          </cell>
          <cell r="AQ233">
            <v>23</v>
          </cell>
          <cell r="AR233">
            <v>1.3386000000000002</v>
          </cell>
          <cell r="AS233">
            <v>7.1586000000000007</v>
          </cell>
          <cell r="AT233">
            <v>40</v>
          </cell>
          <cell r="AU233">
            <v>0</v>
          </cell>
          <cell r="AV233">
            <v>0</v>
          </cell>
          <cell r="AW233">
            <v>0</v>
          </cell>
          <cell r="AX233" t="str">
            <v>Tiến sĩ</v>
          </cell>
          <cell r="AY233">
            <v>0</v>
          </cell>
          <cell r="AZ233">
            <v>0</v>
          </cell>
          <cell r="BA233" t="str">
            <v>SP Hóa học</v>
          </cell>
          <cell r="BB233" t="str">
            <v>LL&amp;PPDH bộ môn Hóa học</v>
          </cell>
          <cell r="BC233" t="str">
            <v>LL&amp;PPDH bộ môn Hóa học</v>
          </cell>
          <cell r="BD233">
            <v>0</v>
          </cell>
          <cell r="BE233" t="str">
            <v>GVSP</v>
          </cell>
          <cell r="BF233">
            <v>0</v>
          </cell>
          <cell r="BG233" t="str">
            <v>ICT 2018</v>
          </cell>
          <cell r="BH233">
            <v>0</v>
          </cell>
          <cell r="BI233">
            <v>2019</v>
          </cell>
          <cell r="BJ233">
            <v>0</v>
          </cell>
          <cell r="BK233" t="str">
            <v>x</v>
          </cell>
          <cell r="BL233">
            <v>0</v>
          </cell>
          <cell r="BM233" t="str">
            <v>17/12/2010</v>
          </cell>
          <cell r="BN233">
            <v>40894</v>
          </cell>
          <cell r="BO233">
            <v>0</v>
          </cell>
          <cell r="BP233">
            <v>0</v>
          </cell>
          <cell r="BQ233">
            <v>0</v>
          </cell>
          <cell r="BR233">
            <v>11.333333333333334</v>
          </cell>
          <cell r="BS233" t="str">
            <v>BĐ đã phát</v>
          </cell>
          <cell r="BT233">
            <v>0</v>
          </cell>
          <cell r="BU233">
            <v>0</v>
          </cell>
          <cell r="BV233">
            <v>6</v>
          </cell>
          <cell r="BW233">
            <v>6</v>
          </cell>
          <cell r="BX233">
            <v>6</v>
          </cell>
          <cell r="BY233">
            <v>6</v>
          </cell>
          <cell r="BZ233">
            <v>6</v>
          </cell>
          <cell r="CA233">
            <v>6</v>
          </cell>
          <cell r="CB233">
            <v>6</v>
          </cell>
          <cell r="CC233">
            <v>6</v>
          </cell>
          <cell r="CD233">
            <v>6</v>
          </cell>
          <cell r="CE233">
            <v>6</v>
          </cell>
          <cell r="CF233">
            <v>6</v>
          </cell>
          <cell r="CG233">
            <v>6</v>
          </cell>
          <cell r="CH233">
            <v>6</v>
          </cell>
          <cell r="CI233">
            <v>6</v>
          </cell>
          <cell r="CJ233">
            <v>6</v>
          </cell>
          <cell r="CK233">
            <v>6</v>
          </cell>
          <cell r="CL233">
            <v>0</v>
          </cell>
        </row>
        <row r="234">
          <cell r="F234">
            <v>1327</v>
          </cell>
          <cell r="G234" t="str">
            <v>51010000197538</v>
          </cell>
          <cell r="H234" t="str">
            <v>Phòng Thanh tra - Pháp chế</v>
          </cell>
          <cell r="I234" t="str">
            <v>Vật lý</v>
          </cell>
          <cell r="J234" t="str">
            <v>Nam</v>
          </cell>
          <cell r="K234">
            <v>1972</v>
          </cell>
          <cell r="L234">
            <v>26368</v>
          </cell>
          <cell r="M234">
            <v>50</v>
          </cell>
          <cell r="N234" t="str">
            <v>Kinh</v>
          </cell>
          <cell r="O234">
            <v>0</v>
          </cell>
          <cell r="P234" t="str">
            <v>182020321</v>
          </cell>
          <cell r="Q234" t="str">
            <v>07/03/2013</v>
          </cell>
          <cell r="R234" t="str">
            <v>Tỉnh Nghệ An</v>
          </cell>
          <cell r="S234" t="str">
            <v>Xã Quỳnh Ngọc, Huyện Quỳnh Lưu, Nghệ An</v>
          </cell>
          <cell r="T234" t="str">
            <v>Xã Quỳnh Ngọc, Huyện Quỳnh Lưu, Nghệ An</v>
          </cell>
          <cell r="U234" t="str">
            <v>Số 11, Ngõ 23, Tuệ Tĩnh, Khối Yên Hoà, P. Hà Huy Tập, Thành phố Vinh, Tỉnh Nghệ An</v>
          </cell>
          <cell r="V234" t="str">
            <v>Số 11, Ngõ 23, Tuệ Tĩnh, Khối Yên Hoà, P. Hà Huy Tập, Thành phố Vinh, Tỉnh Nghệ An</v>
          </cell>
          <cell r="W234" t="str">
            <v>0982166468</v>
          </cell>
          <cell r="X234" t="str">
            <v>phunv@vinhuni.edu.vn</v>
          </cell>
          <cell r="Y234">
            <v>34943</v>
          </cell>
          <cell r="Z234">
            <v>34943</v>
          </cell>
          <cell r="AA234" t="str">
            <v>Trường Đại học Sư phạm Vinh</v>
          </cell>
          <cell r="AB234">
            <v>0</v>
          </cell>
          <cell r="AC234" t="str">
            <v>BC</v>
          </cell>
          <cell r="AD234">
            <v>0</v>
          </cell>
          <cell r="AE234">
            <v>0</v>
          </cell>
          <cell r="AF234" t="str">
            <v>V.07.01.01</v>
          </cell>
          <cell r="AG234" t="str">
            <v>Giảng viên cao cấp (hạng I)</v>
          </cell>
          <cell r="AH234" t="str">
            <v xml:space="preserve">Trưởng Phòng </v>
          </cell>
          <cell r="AI234">
            <v>0</v>
          </cell>
          <cell r="AJ234" t="str">
            <v>Bí thư CB</v>
          </cell>
          <cell r="AK234">
            <v>7</v>
          </cell>
          <cell r="AL234">
            <v>0.5</v>
          </cell>
          <cell r="AM234">
            <v>6.56</v>
          </cell>
          <cell r="AN234">
            <v>2</v>
          </cell>
          <cell r="AO234">
            <v>0</v>
          </cell>
          <cell r="AP234">
            <v>0</v>
          </cell>
          <cell r="AQ234">
            <v>21</v>
          </cell>
          <cell r="AR234">
            <v>1.4825999999999999</v>
          </cell>
          <cell r="AS234">
            <v>8.5426000000000002</v>
          </cell>
          <cell r="AT234">
            <v>40</v>
          </cell>
          <cell r="AU234">
            <v>0</v>
          </cell>
          <cell r="AV234">
            <v>0</v>
          </cell>
          <cell r="AW234">
            <v>0</v>
          </cell>
          <cell r="AX234" t="str">
            <v>Tiến sĩ</v>
          </cell>
          <cell r="AY234" t="str">
            <v>Phó Giáo sư</v>
          </cell>
          <cell r="AZ234">
            <v>0</v>
          </cell>
          <cell r="BA234" t="str">
            <v>Vật lý</v>
          </cell>
          <cell r="BB234" t="str">
            <v>Vật lý</v>
          </cell>
          <cell r="BC234" t="str">
            <v>Vật  lý học</v>
          </cell>
          <cell r="BD234">
            <v>0</v>
          </cell>
          <cell r="BE234" t="str">
            <v>GV QLGD</v>
          </cell>
          <cell r="BF234">
            <v>0</v>
          </cell>
          <cell r="BG234">
            <v>0</v>
          </cell>
          <cell r="BH234">
            <v>0</v>
          </cell>
          <cell r="BI234">
            <v>0</v>
          </cell>
          <cell r="BJ234" t="str">
            <v>x</v>
          </cell>
          <cell r="BK234" t="str">
            <v>Đợt 2 năm 2017</v>
          </cell>
          <cell r="BL234">
            <v>0</v>
          </cell>
          <cell r="BM234">
            <v>0</v>
          </cell>
          <cell r="BN234">
            <v>0</v>
          </cell>
          <cell r="BO234">
            <v>0</v>
          </cell>
          <cell r="BP234">
            <v>0</v>
          </cell>
          <cell r="BQ234">
            <v>0</v>
          </cell>
          <cell r="BR234">
            <v>9.5</v>
          </cell>
          <cell r="BS234" t="str">
            <v>BĐ đã phát</v>
          </cell>
          <cell r="BT234">
            <v>0</v>
          </cell>
          <cell r="BU234">
            <v>0</v>
          </cell>
          <cell r="BV234">
            <v>7</v>
          </cell>
          <cell r="BW234">
            <v>7</v>
          </cell>
          <cell r="BX234">
            <v>7</v>
          </cell>
          <cell r="BY234">
            <v>7</v>
          </cell>
          <cell r="BZ234">
            <v>7</v>
          </cell>
          <cell r="CA234">
            <v>7</v>
          </cell>
          <cell r="CB234">
            <v>7</v>
          </cell>
          <cell r="CC234">
            <v>7</v>
          </cell>
          <cell r="CD234">
            <v>7</v>
          </cell>
          <cell r="CE234">
            <v>7</v>
          </cell>
          <cell r="CF234">
            <v>7</v>
          </cell>
          <cell r="CG234">
            <v>7</v>
          </cell>
          <cell r="CH234">
            <v>7</v>
          </cell>
          <cell r="CI234">
            <v>7</v>
          </cell>
          <cell r="CJ234">
            <v>7</v>
          </cell>
          <cell r="CK234">
            <v>7</v>
          </cell>
          <cell r="CL234">
            <v>0</v>
          </cell>
        </row>
        <row r="235">
          <cell r="F235">
            <v>1943</v>
          </cell>
          <cell r="G235" t="str">
            <v>51010000195480</v>
          </cell>
          <cell r="H235" t="str">
            <v>Phòng Thanh tra - Pháp chế</v>
          </cell>
          <cell r="I235">
            <v>0</v>
          </cell>
          <cell r="J235" t="str">
            <v>Nữ</v>
          </cell>
          <cell r="K235">
            <v>1980</v>
          </cell>
          <cell r="L235">
            <v>29504</v>
          </cell>
          <cell r="M235">
            <v>42</v>
          </cell>
          <cell r="N235" t="str">
            <v>Kinh</v>
          </cell>
          <cell r="O235">
            <v>0</v>
          </cell>
          <cell r="P235" t="str">
            <v>182336533</v>
          </cell>
          <cell r="Q235" t="str">
            <v>29/10/2012</v>
          </cell>
          <cell r="R235" t="str">
            <v>Tỉnh Nghệ An</v>
          </cell>
          <cell r="S235" t="str">
            <v>Hồng Long, Nam Đàn, Nghệ An</v>
          </cell>
          <cell r="T235" t="str">
            <v>Hồng Long, Nam Đàn, Nghệ An</v>
          </cell>
          <cell r="U235" t="str">
            <v>Khối 7 – Bến Thủy – TP Vinh</v>
          </cell>
          <cell r="V235" t="str">
            <v>Khối 7 – Bến Thủy – TP Vinh</v>
          </cell>
          <cell r="W235" t="str">
            <v>0915231862</v>
          </cell>
          <cell r="X235" t="str">
            <v>kimchung0828@gmail.com</v>
          </cell>
          <cell r="Y235">
            <v>37956</v>
          </cell>
          <cell r="Z235">
            <v>38587</v>
          </cell>
          <cell r="AA235" t="str">
            <v>Trường Đại học Vinh</v>
          </cell>
          <cell r="AB235">
            <v>0</v>
          </cell>
          <cell r="AC235" t="str">
            <v>BC</v>
          </cell>
          <cell r="AD235">
            <v>0</v>
          </cell>
          <cell r="AE235">
            <v>0</v>
          </cell>
          <cell r="AF235" t="str">
            <v>01.003</v>
          </cell>
          <cell r="AG235" t="str">
            <v>Chuyên viên</v>
          </cell>
          <cell r="AH235">
            <v>0</v>
          </cell>
          <cell r="AI235">
            <v>0</v>
          </cell>
          <cell r="AJ235" t="str">
            <v>CT CĐ BP</v>
          </cell>
          <cell r="AK235">
            <v>5</v>
          </cell>
          <cell r="AL235">
            <v>0</v>
          </cell>
          <cell r="AM235">
            <v>3.99</v>
          </cell>
          <cell r="AN235">
            <v>6</v>
          </cell>
          <cell r="AO235">
            <v>0</v>
          </cell>
          <cell r="AP235">
            <v>0</v>
          </cell>
          <cell r="AQ235">
            <v>0</v>
          </cell>
          <cell r="AR235">
            <v>0</v>
          </cell>
          <cell r="AS235">
            <v>3.99</v>
          </cell>
          <cell r="AT235">
            <v>20</v>
          </cell>
          <cell r="AU235">
            <v>0</v>
          </cell>
          <cell r="AV235">
            <v>0</v>
          </cell>
          <cell r="AW235">
            <v>0</v>
          </cell>
          <cell r="AX235" t="str">
            <v>Thạc sĩ</v>
          </cell>
          <cell r="AY235">
            <v>0</v>
          </cell>
          <cell r="AZ235">
            <v>0</v>
          </cell>
          <cell r="BA235" t="str">
            <v>Sinh học</v>
          </cell>
          <cell r="BB235" t="str">
            <v>Nuôi trồng thủy sản</v>
          </cell>
          <cell r="BC235" t="str">
            <v xml:space="preserve"> </v>
          </cell>
          <cell r="BD235">
            <v>0</v>
          </cell>
          <cell r="BE235">
            <v>0</v>
          </cell>
          <cell r="BF235">
            <v>0</v>
          </cell>
          <cell r="BG235">
            <v>0</v>
          </cell>
          <cell r="BH235">
            <v>0</v>
          </cell>
          <cell r="BI235">
            <v>0</v>
          </cell>
          <cell r="BJ235">
            <v>0</v>
          </cell>
          <cell r="BK235" t="str">
            <v>Đợt 2 năm 2017</v>
          </cell>
          <cell r="BL235">
            <v>0</v>
          </cell>
          <cell r="BM235">
            <v>0</v>
          </cell>
          <cell r="BN235">
            <v>0</v>
          </cell>
          <cell r="BO235">
            <v>0</v>
          </cell>
          <cell r="BP235">
            <v>0</v>
          </cell>
          <cell r="BQ235">
            <v>0</v>
          </cell>
          <cell r="BR235">
            <v>13.083333333333334</v>
          </cell>
          <cell r="BS235" t="str">
            <v>BĐ đã phát</v>
          </cell>
          <cell r="BT235">
            <v>0</v>
          </cell>
          <cell r="BU235">
            <v>0</v>
          </cell>
          <cell r="BV235">
            <v>5</v>
          </cell>
          <cell r="BW235">
            <v>5</v>
          </cell>
          <cell r="BX235">
            <v>5</v>
          </cell>
          <cell r="BY235">
            <v>5</v>
          </cell>
          <cell r="BZ235">
            <v>5</v>
          </cell>
          <cell r="CA235">
            <v>5</v>
          </cell>
          <cell r="CB235">
            <v>5</v>
          </cell>
          <cell r="CC235">
            <v>5</v>
          </cell>
          <cell r="CD235">
            <v>5</v>
          </cell>
          <cell r="CE235">
            <v>5</v>
          </cell>
          <cell r="CF235">
            <v>5</v>
          </cell>
          <cell r="CG235">
            <v>5</v>
          </cell>
          <cell r="CH235">
            <v>5</v>
          </cell>
          <cell r="CI235">
            <v>5</v>
          </cell>
          <cell r="CJ235">
            <v>5</v>
          </cell>
          <cell r="CK235">
            <v>5</v>
          </cell>
          <cell r="CL235">
            <v>0</v>
          </cell>
        </row>
        <row r="236">
          <cell r="F236">
            <v>1706</v>
          </cell>
          <cell r="G236" t="str">
            <v>51010000189322</v>
          </cell>
          <cell r="H236" t="str">
            <v>Phòng Thanh tra - Pháp chế</v>
          </cell>
          <cell r="I236">
            <v>0</v>
          </cell>
          <cell r="J236" t="str">
            <v>Nữ</v>
          </cell>
          <cell r="K236">
            <v>1985</v>
          </cell>
          <cell r="L236">
            <v>31121</v>
          </cell>
          <cell r="M236">
            <v>37</v>
          </cell>
          <cell r="N236" t="str">
            <v>Kinh</v>
          </cell>
          <cell r="O236">
            <v>0</v>
          </cell>
          <cell r="P236">
            <v>186540208</v>
          </cell>
          <cell r="Q236">
            <v>0</v>
          </cell>
          <cell r="R236">
            <v>0</v>
          </cell>
          <cell r="S236" t="str">
            <v>Cẩm Dương, Cẩm Xuyên, Hà Tĩnh</v>
          </cell>
          <cell r="T236" t="str">
            <v>Cẩm Dương, Cẩm Xuyên, Hà Tĩnh</v>
          </cell>
          <cell r="U236" t="str">
            <v>Số nhà 40/18 - Đường Nguyễn Văn Trỗi - Khối 9 - Bến Thuỷ - TP. Vinh - Nghệ An</v>
          </cell>
          <cell r="V236" t="str">
            <v>Số nhà 40/18 - Đường Nguyễn Văn Trỗi - Khối 9 - Bến Thuỷ - TP. Vinh - Nghệ An</v>
          </cell>
          <cell r="W236">
            <v>0</v>
          </cell>
          <cell r="X236">
            <v>0</v>
          </cell>
          <cell r="Y236">
            <v>39792</v>
          </cell>
          <cell r="Z236">
            <v>40360</v>
          </cell>
          <cell r="AA236" t="str">
            <v>Trường Đại học Vinh</v>
          </cell>
          <cell r="AB236">
            <v>0</v>
          </cell>
          <cell r="AC236" t="str">
            <v>BC</v>
          </cell>
          <cell r="AD236">
            <v>0</v>
          </cell>
          <cell r="AE236">
            <v>0</v>
          </cell>
          <cell r="AF236" t="str">
            <v>01.003</v>
          </cell>
          <cell r="AG236" t="str">
            <v>Chuyên viên</v>
          </cell>
          <cell r="AH236">
            <v>0</v>
          </cell>
          <cell r="AI236">
            <v>0</v>
          </cell>
          <cell r="AJ236">
            <v>0</v>
          </cell>
          <cell r="AK236">
            <v>4</v>
          </cell>
          <cell r="AL236">
            <v>0</v>
          </cell>
          <cell r="AM236">
            <v>3.33</v>
          </cell>
          <cell r="AN236">
            <v>4</v>
          </cell>
          <cell r="AO236">
            <v>0</v>
          </cell>
          <cell r="AP236">
            <v>0</v>
          </cell>
          <cell r="AQ236">
            <v>0</v>
          </cell>
          <cell r="AR236">
            <v>0</v>
          </cell>
          <cell r="AS236">
            <v>3.33</v>
          </cell>
          <cell r="AT236">
            <v>20</v>
          </cell>
          <cell r="AU236">
            <v>0</v>
          </cell>
          <cell r="AV236">
            <v>0</v>
          </cell>
          <cell r="AW236">
            <v>0</v>
          </cell>
          <cell r="AX236" t="str">
            <v>Thạc sĩ</v>
          </cell>
          <cell r="AY236">
            <v>0</v>
          </cell>
          <cell r="AZ236">
            <v>0</v>
          </cell>
          <cell r="BA236" t="str">
            <v>CNTT</v>
          </cell>
          <cell r="BB236" t="str">
            <v>Ngôn ngữ Anh</v>
          </cell>
          <cell r="BC236" t="str">
            <v xml:space="preserve"> </v>
          </cell>
          <cell r="BD236">
            <v>0</v>
          </cell>
          <cell r="BE236">
            <v>0</v>
          </cell>
          <cell r="BF236">
            <v>0</v>
          </cell>
          <cell r="BG236">
            <v>0</v>
          </cell>
          <cell r="BH236">
            <v>0</v>
          </cell>
          <cell r="BI236">
            <v>0</v>
          </cell>
          <cell r="BJ236" t="str">
            <v>CV 2019</v>
          </cell>
          <cell r="BK236" t="str">
            <v>x</v>
          </cell>
          <cell r="BL236">
            <v>0</v>
          </cell>
          <cell r="BM236">
            <v>0</v>
          </cell>
          <cell r="BN236">
            <v>0</v>
          </cell>
          <cell r="BO236">
            <v>0</v>
          </cell>
          <cell r="BP236">
            <v>0</v>
          </cell>
          <cell r="BQ236">
            <v>0</v>
          </cell>
          <cell r="BR236">
            <v>17.583333333333332</v>
          </cell>
          <cell r="BS236" t="str">
            <v>ĐHV đã phát</v>
          </cell>
          <cell r="BT236">
            <v>0</v>
          </cell>
          <cell r="BU236">
            <v>0</v>
          </cell>
          <cell r="BV236">
            <v>4</v>
          </cell>
          <cell r="BW236">
            <v>4</v>
          </cell>
          <cell r="BX236">
            <v>4</v>
          </cell>
          <cell r="BY236">
            <v>4</v>
          </cell>
          <cell r="BZ236">
            <v>4</v>
          </cell>
          <cell r="CA236">
            <v>4</v>
          </cell>
          <cell r="CB236">
            <v>4</v>
          </cell>
          <cell r="CC236">
            <v>4</v>
          </cell>
          <cell r="CD236">
            <v>4</v>
          </cell>
          <cell r="CE236">
            <v>4</v>
          </cell>
          <cell r="CF236">
            <v>4</v>
          </cell>
          <cell r="CG236">
            <v>4</v>
          </cell>
          <cell r="CH236">
            <v>4</v>
          </cell>
          <cell r="CI236">
            <v>4</v>
          </cell>
          <cell r="CJ236">
            <v>4</v>
          </cell>
          <cell r="CK236">
            <v>4</v>
          </cell>
          <cell r="CL236">
            <v>0</v>
          </cell>
        </row>
        <row r="237">
          <cell r="F237">
            <v>2632</v>
          </cell>
          <cell r="G237" t="str">
            <v>51010001919568</v>
          </cell>
          <cell r="H237" t="str">
            <v>Phòng Thanh tra - Pháp chế</v>
          </cell>
          <cell r="I237">
            <v>0</v>
          </cell>
          <cell r="J237" t="str">
            <v>Nữ</v>
          </cell>
          <cell r="K237">
            <v>1994</v>
          </cell>
          <cell r="L237">
            <v>34622</v>
          </cell>
          <cell r="M237">
            <v>28</v>
          </cell>
          <cell r="N237" t="str">
            <v>Kinh</v>
          </cell>
          <cell r="O237">
            <v>0</v>
          </cell>
          <cell r="P237" t="str">
            <v>187303216</v>
          </cell>
          <cell r="Q237">
            <v>41020</v>
          </cell>
          <cell r="R237" t="str">
            <v>Tỉnh Nghệ An</v>
          </cell>
          <cell r="S237">
            <v>0</v>
          </cell>
          <cell r="T237" t="str">
            <v>Xã Long Thành, huyện Yên Thành, tỉnh Nghệ An</v>
          </cell>
          <cell r="U237" t="str">
            <v>Xã Long Thành, huyện Yên Thành, tỉnh Nghệ An</v>
          </cell>
          <cell r="V237">
            <v>0</v>
          </cell>
          <cell r="W237" t="str">
            <v>098393651</v>
          </cell>
          <cell r="X237">
            <v>0</v>
          </cell>
          <cell r="Y237">
            <v>44075</v>
          </cell>
          <cell r="Z237">
            <v>0</v>
          </cell>
          <cell r="AA237">
            <v>0</v>
          </cell>
          <cell r="AB237">
            <v>0</v>
          </cell>
          <cell r="AC237" t="str">
            <v>HĐXĐTH</v>
          </cell>
          <cell r="AD237">
            <v>44440</v>
          </cell>
          <cell r="AE237">
            <v>45170</v>
          </cell>
          <cell r="AF237" t="str">
            <v>01.003</v>
          </cell>
          <cell r="AG237" t="str">
            <v>Chuyên viên</v>
          </cell>
          <cell r="AH237">
            <v>0</v>
          </cell>
          <cell r="AI237">
            <v>0</v>
          </cell>
          <cell r="AJ237">
            <v>0</v>
          </cell>
          <cell r="AK237">
            <v>4</v>
          </cell>
          <cell r="AL237">
            <v>0</v>
          </cell>
          <cell r="AM237">
            <v>2.34</v>
          </cell>
          <cell r="AN237">
            <v>1</v>
          </cell>
          <cell r="AO237">
            <v>0</v>
          </cell>
          <cell r="AP237">
            <v>0</v>
          </cell>
          <cell r="AQ237">
            <v>0</v>
          </cell>
          <cell r="AR237">
            <v>0</v>
          </cell>
          <cell r="AS237">
            <v>2.34</v>
          </cell>
          <cell r="AT237">
            <v>20</v>
          </cell>
          <cell r="AU237">
            <v>0</v>
          </cell>
          <cell r="AV237">
            <v>0</v>
          </cell>
          <cell r="AW237">
            <v>0</v>
          </cell>
          <cell r="AX237" t="str">
            <v>Thạc sĩ</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27.166666666666668</v>
          </cell>
          <cell r="BS237">
            <v>0</v>
          </cell>
          <cell r="BT237">
            <v>0</v>
          </cell>
          <cell r="BU237">
            <v>0</v>
          </cell>
          <cell r="BV237">
            <v>2</v>
          </cell>
          <cell r="BW237">
            <v>2</v>
          </cell>
          <cell r="BX237">
            <v>2</v>
          </cell>
          <cell r="BY237">
            <v>2</v>
          </cell>
          <cell r="BZ237">
            <v>2</v>
          </cell>
          <cell r="CA237">
            <v>2</v>
          </cell>
          <cell r="CB237">
            <v>2</v>
          </cell>
          <cell r="CC237">
            <v>2</v>
          </cell>
          <cell r="CD237">
            <v>2</v>
          </cell>
          <cell r="CE237">
            <v>2</v>
          </cell>
          <cell r="CF237">
            <v>2</v>
          </cell>
          <cell r="CG237">
            <v>2</v>
          </cell>
          <cell r="CH237">
            <v>4</v>
          </cell>
          <cell r="CI237">
            <v>4</v>
          </cell>
          <cell r="CJ237">
            <v>4</v>
          </cell>
          <cell r="CK237">
            <v>4</v>
          </cell>
          <cell r="CL237" t="str">
            <v>Hết TS từ T9/21</v>
          </cell>
        </row>
        <row r="238">
          <cell r="F238">
            <v>1705</v>
          </cell>
          <cell r="G238" t="str">
            <v>51010000188930</v>
          </cell>
          <cell r="H238" t="str">
            <v>Phòng Thanh tra - Pháp chế</v>
          </cell>
          <cell r="I238">
            <v>0</v>
          </cell>
          <cell r="J238" t="str">
            <v>Nữ</v>
          </cell>
          <cell r="K238">
            <v>1984</v>
          </cell>
          <cell r="L238">
            <v>30885</v>
          </cell>
          <cell r="M238">
            <v>38</v>
          </cell>
          <cell r="N238" t="str">
            <v>Kinh</v>
          </cell>
          <cell r="O238">
            <v>0</v>
          </cell>
          <cell r="P238" t="str">
            <v>186007620</v>
          </cell>
          <cell r="Q238" t="str">
            <v>12/09/2011</v>
          </cell>
          <cell r="R238" t="str">
            <v>Tỉnh Nghệ An</v>
          </cell>
          <cell r="S238" t="str">
            <v>Phường Hồng Sơn, Vinh, Nghệ An</v>
          </cell>
          <cell r="T238" t="str">
            <v>Nam Lĩnh, Nam Đàn, Nghệ An</v>
          </cell>
          <cell r="U238" t="str">
            <v>Số nhà 3,Hẻm 1, Ngõ 2,  Đường Hecman, TP. Vinh, Nghệ An</v>
          </cell>
          <cell r="V238" t="str">
            <v>Số nhà 3,Hẻm 1, Ngõ 2,  Đường Hecman, TP. Vinh, Nghệ An</v>
          </cell>
          <cell r="W238" t="str">
            <v>0988385465</v>
          </cell>
          <cell r="X238" t="str">
            <v>hangthuy84@gmail.com</v>
          </cell>
          <cell r="Y238">
            <v>39792</v>
          </cell>
          <cell r="Z238">
            <v>40360</v>
          </cell>
          <cell r="AA238" t="str">
            <v>Trường Đại học Vinh</v>
          </cell>
          <cell r="AB238">
            <v>0</v>
          </cell>
          <cell r="AC238" t="str">
            <v>BC</v>
          </cell>
          <cell r="AD238">
            <v>0</v>
          </cell>
          <cell r="AE238">
            <v>0</v>
          </cell>
          <cell r="AF238" t="str">
            <v>01.003</v>
          </cell>
          <cell r="AG238" t="str">
            <v>Chuyên viên</v>
          </cell>
          <cell r="AH238">
            <v>0</v>
          </cell>
          <cell r="AI238">
            <v>0</v>
          </cell>
          <cell r="AJ238">
            <v>0</v>
          </cell>
          <cell r="AK238">
            <v>4</v>
          </cell>
          <cell r="AL238">
            <v>0</v>
          </cell>
          <cell r="AM238">
            <v>3.33</v>
          </cell>
          <cell r="AN238">
            <v>4</v>
          </cell>
          <cell r="AO238">
            <v>0</v>
          </cell>
          <cell r="AP238">
            <v>0</v>
          </cell>
          <cell r="AQ238">
            <v>0</v>
          </cell>
          <cell r="AR238">
            <v>0</v>
          </cell>
          <cell r="AS238">
            <v>3.33</v>
          </cell>
          <cell r="AT238">
            <v>20</v>
          </cell>
          <cell r="AU238">
            <v>0</v>
          </cell>
          <cell r="AV238">
            <v>0</v>
          </cell>
          <cell r="AW238">
            <v>0</v>
          </cell>
          <cell r="AX238" t="str">
            <v>Thạc sĩ</v>
          </cell>
          <cell r="AY238">
            <v>0</v>
          </cell>
          <cell r="AZ238">
            <v>0</v>
          </cell>
          <cell r="BA238" t="str">
            <v>Tin học</v>
          </cell>
          <cell r="BB238" t="str">
            <v>Quản lý giáo dục</v>
          </cell>
          <cell r="BC238" t="str">
            <v xml:space="preserve"> </v>
          </cell>
          <cell r="BD238">
            <v>0</v>
          </cell>
          <cell r="BE238">
            <v>0</v>
          </cell>
          <cell r="BF238">
            <v>0</v>
          </cell>
          <cell r="BG238">
            <v>0</v>
          </cell>
          <cell r="BH238" t="str">
            <v>x</v>
          </cell>
          <cell r="BI238">
            <v>0</v>
          </cell>
          <cell r="BJ238" t="str">
            <v>CV 2019</v>
          </cell>
          <cell r="BK238" t="str">
            <v>Đợt 1 năm 2014</v>
          </cell>
          <cell r="BL238">
            <v>0</v>
          </cell>
          <cell r="BM238" t="str">
            <v>22/12/2005</v>
          </cell>
          <cell r="BN238">
            <v>39073</v>
          </cell>
          <cell r="BO238">
            <v>0</v>
          </cell>
          <cell r="BP238">
            <v>0</v>
          </cell>
          <cell r="BQ238">
            <v>0</v>
          </cell>
          <cell r="BR238">
            <v>16.916666666666668</v>
          </cell>
          <cell r="BS238" t="str">
            <v>ĐHV đã phát</v>
          </cell>
          <cell r="BT238">
            <v>0</v>
          </cell>
          <cell r="BU238">
            <v>0</v>
          </cell>
          <cell r="BV238">
            <v>4</v>
          </cell>
          <cell r="BW238">
            <v>4</v>
          </cell>
          <cell r="BX238">
            <v>4</v>
          </cell>
          <cell r="BY238">
            <v>4</v>
          </cell>
          <cell r="BZ238">
            <v>4</v>
          </cell>
          <cell r="CA238">
            <v>4</v>
          </cell>
          <cell r="CB238">
            <v>4</v>
          </cell>
          <cell r="CC238">
            <v>4</v>
          </cell>
          <cell r="CD238">
            <v>4</v>
          </cell>
          <cell r="CE238">
            <v>4</v>
          </cell>
          <cell r="CF238">
            <v>4</v>
          </cell>
          <cell r="CG238">
            <v>4</v>
          </cell>
          <cell r="CH238">
            <v>4</v>
          </cell>
          <cell r="CI238">
            <v>4</v>
          </cell>
          <cell r="CJ238">
            <v>4</v>
          </cell>
          <cell r="CK238">
            <v>4</v>
          </cell>
          <cell r="CL238">
            <v>0</v>
          </cell>
        </row>
        <row r="239">
          <cell r="F239">
            <v>2331</v>
          </cell>
          <cell r="G239" t="str">
            <v>51010000553291</v>
          </cell>
          <cell r="H239" t="str">
            <v>Phòng Thanh tra - Pháp chế</v>
          </cell>
          <cell r="I239">
            <v>0</v>
          </cell>
          <cell r="J239" t="str">
            <v>Nam</v>
          </cell>
          <cell r="K239">
            <v>1977</v>
          </cell>
          <cell r="L239">
            <v>28361</v>
          </cell>
          <cell r="M239">
            <v>45</v>
          </cell>
          <cell r="N239" t="str">
            <v>Kinh</v>
          </cell>
          <cell r="O239">
            <v>0</v>
          </cell>
          <cell r="P239" t="str">
            <v>182158435</v>
          </cell>
          <cell r="Q239" t="str">
            <v>07/11/2011</v>
          </cell>
          <cell r="R239" t="str">
            <v>Tỉnh Nghệ An</v>
          </cell>
          <cell r="S239">
            <v>0</v>
          </cell>
          <cell r="T239">
            <v>0</v>
          </cell>
          <cell r="U239" t="str">
            <v>Thành phố Vinh, Tỉnh Nghệ An</v>
          </cell>
          <cell r="V239" t="str">
            <v>Thành phố Vinh, Tỉnh Nghệ An</v>
          </cell>
          <cell r="W239" t="str">
            <v>0983262485</v>
          </cell>
          <cell r="X239" t="str">
            <v>bactd77@gmail.com</v>
          </cell>
          <cell r="Y239">
            <v>41852</v>
          </cell>
          <cell r="Z239">
            <v>43283</v>
          </cell>
          <cell r="AA239" t="str">
            <v>Trường Đại học Vinh</v>
          </cell>
          <cell r="AB239">
            <v>0</v>
          </cell>
          <cell r="AC239" t="str">
            <v>BC</v>
          </cell>
          <cell r="AD239">
            <v>0</v>
          </cell>
          <cell r="AE239">
            <v>0</v>
          </cell>
          <cell r="AF239" t="str">
            <v>01.003</v>
          </cell>
          <cell r="AG239" t="str">
            <v>Chuyên viên</v>
          </cell>
          <cell r="AH239">
            <v>0</v>
          </cell>
          <cell r="AI239">
            <v>0</v>
          </cell>
          <cell r="AJ239">
            <v>0</v>
          </cell>
          <cell r="AK239">
            <v>4</v>
          </cell>
          <cell r="AL239">
            <v>0</v>
          </cell>
          <cell r="AM239">
            <v>3.66</v>
          </cell>
          <cell r="AN239">
            <v>5</v>
          </cell>
          <cell r="AO239">
            <v>0</v>
          </cell>
          <cell r="AP239">
            <v>0</v>
          </cell>
          <cell r="AQ239">
            <v>0</v>
          </cell>
          <cell r="AR239">
            <v>0</v>
          </cell>
          <cell r="AS239">
            <v>3.66</v>
          </cell>
          <cell r="AT239">
            <v>20</v>
          </cell>
          <cell r="AU239">
            <v>0</v>
          </cell>
          <cell r="AV239">
            <v>0</v>
          </cell>
          <cell r="AW239">
            <v>0</v>
          </cell>
          <cell r="AX239" t="str">
            <v>Thạc sĩ</v>
          </cell>
          <cell r="AY239">
            <v>0</v>
          </cell>
          <cell r="AZ239">
            <v>0</v>
          </cell>
          <cell r="BA239" t="str">
            <v>Tiếng Anh</v>
          </cell>
          <cell r="BB239" t="str">
            <v>Khoa học Giáo dục/Quản lý giáo dục</v>
          </cell>
          <cell r="BC239" t="str">
            <v xml:space="preserve"> </v>
          </cell>
          <cell r="BD239">
            <v>0</v>
          </cell>
          <cell r="BE239">
            <v>0</v>
          </cell>
          <cell r="BF239">
            <v>0</v>
          </cell>
          <cell r="BG239">
            <v>0</v>
          </cell>
          <cell r="BH239">
            <v>0</v>
          </cell>
          <cell r="BI239">
            <v>0</v>
          </cell>
          <cell r="BJ239">
            <v>0</v>
          </cell>
          <cell r="BK239">
            <v>0</v>
          </cell>
          <cell r="BL239" t="str">
            <v>Sơ cấp</v>
          </cell>
          <cell r="BM239">
            <v>32928</v>
          </cell>
          <cell r="BN239">
            <v>33293</v>
          </cell>
          <cell r="BO239">
            <v>0</v>
          </cell>
          <cell r="BP239">
            <v>0</v>
          </cell>
          <cell r="BQ239">
            <v>0</v>
          </cell>
          <cell r="BR239">
            <v>15</v>
          </cell>
          <cell r="BS239" t="str">
            <v>BĐ đã phát</v>
          </cell>
          <cell r="BT239">
            <v>0</v>
          </cell>
          <cell r="BU239">
            <v>0</v>
          </cell>
          <cell r="BV239">
            <v>4</v>
          </cell>
          <cell r="BW239">
            <v>4</v>
          </cell>
          <cell r="BX239">
            <v>4</v>
          </cell>
          <cell r="BY239">
            <v>4</v>
          </cell>
          <cell r="BZ239">
            <v>4</v>
          </cell>
          <cell r="CA239">
            <v>4</v>
          </cell>
          <cell r="CB239">
            <v>4</v>
          </cell>
          <cell r="CC239">
            <v>4</v>
          </cell>
          <cell r="CD239">
            <v>4</v>
          </cell>
          <cell r="CE239">
            <v>4</v>
          </cell>
          <cell r="CF239">
            <v>4</v>
          </cell>
          <cell r="CG239">
            <v>4</v>
          </cell>
          <cell r="CH239">
            <v>4</v>
          </cell>
          <cell r="CI239">
            <v>4</v>
          </cell>
          <cell r="CJ239">
            <v>4</v>
          </cell>
          <cell r="CK239">
            <v>4</v>
          </cell>
          <cell r="CL239">
            <v>0</v>
          </cell>
        </row>
        <row r="240">
          <cell r="F240">
            <v>1518</v>
          </cell>
          <cell r="G240" t="str">
            <v>51010000492109</v>
          </cell>
          <cell r="H240" t="str">
            <v>Phòng Tổ chức Cán bộ</v>
          </cell>
          <cell r="I240" t="str">
            <v>Khoa Toán học</v>
          </cell>
          <cell r="J240" t="str">
            <v>Nam</v>
          </cell>
          <cell r="K240">
            <v>1983</v>
          </cell>
          <cell r="L240">
            <v>30621</v>
          </cell>
          <cell r="M240">
            <v>39</v>
          </cell>
          <cell r="N240" t="str">
            <v>Kinh</v>
          </cell>
          <cell r="O240">
            <v>0</v>
          </cell>
          <cell r="P240">
            <v>187758172</v>
          </cell>
          <cell r="Q240">
            <v>0</v>
          </cell>
          <cell r="R240">
            <v>0</v>
          </cell>
          <cell r="S240" t="str">
            <v>Thị trấn Kỳ Anh- Huyện Kỳ Anh- Tỉnh Hà Tĩnh</v>
          </cell>
          <cell r="T240" t="str">
            <v>Xã Kỳ Khang, Huyện Kỳ Anh, Tỉnh Hà Tĩnh</v>
          </cell>
          <cell r="U240">
            <v>0</v>
          </cell>
          <cell r="V240">
            <v>0</v>
          </cell>
          <cell r="W240" t="str">
            <v>0931114868</v>
          </cell>
          <cell r="X240" t="str">
            <v>thieudinhphong@gmail.com; phongtd@vinhuni.edu.vn</v>
          </cell>
          <cell r="Y240">
            <v>38720</v>
          </cell>
          <cell r="Z240">
            <v>39448</v>
          </cell>
          <cell r="AA240" t="str">
            <v>Trường Đại học Vinh</v>
          </cell>
          <cell r="AB240">
            <v>0</v>
          </cell>
          <cell r="AC240" t="str">
            <v>BC</v>
          </cell>
          <cell r="AD240">
            <v>0</v>
          </cell>
          <cell r="AE240">
            <v>0</v>
          </cell>
          <cell r="AF240" t="str">
            <v>V.07.01.02</v>
          </cell>
          <cell r="AG240" t="str">
            <v>Giảng viên chính (hạng II)</v>
          </cell>
          <cell r="AH240" t="str">
            <v>Trưởng phòng</v>
          </cell>
          <cell r="AI240">
            <v>0</v>
          </cell>
          <cell r="AJ240" t="str">
            <v>Bí thư Đoàn trường</v>
          </cell>
          <cell r="AK240">
            <v>7</v>
          </cell>
          <cell r="AL240">
            <v>0.5</v>
          </cell>
          <cell r="AM240">
            <v>4.4000000000000004</v>
          </cell>
          <cell r="AN240">
            <v>1</v>
          </cell>
          <cell r="AO240">
            <v>0</v>
          </cell>
          <cell r="AP240">
            <v>0</v>
          </cell>
          <cell r="AQ240">
            <v>10</v>
          </cell>
          <cell r="AR240">
            <v>0.49</v>
          </cell>
          <cell r="AS240">
            <v>5.3900000000000006</v>
          </cell>
          <cell r="AT240">
            <v>40</v>
          </cell>
          <cell r="AU240">
            <v>0</v>
          </cell>
          <cell r="AV240">
            <v>0</v>
          </cell>
          <cell r="AW240">
            <v>0</v>
          </cell>
          <cell r="AX240" t="str">
            <v>Tiến sĩ</v>
          </cell>
          <cell r="AY240">
            <v>0</v>
          </cell>
          <cell r="AZ240">
            <v>0</v>
          </cell>
          <cell r="BA240" t="str">
            <v>Toán học</v>
          </cell>
          <cell r="BB240" t="str">
            <v>Toán học</v>
          </cell>
          <cell r="BC240" t="str">
            <v>Đại số &amp; lý thuyết số</v>
          </cell>
          <cell r="BD240">
            <v>0</v>
          </cell>
          <cell r="BE240" t="str">
            <v>GVSP</v>
          </cell>
          <cell r="BF240" t="str">
            <v>Miễn</v>
          </cell>
          <cell r="BG240" t="str">
            <v>ICT 2018</v>
          </cell>
          <cell r="BH240" t="str">
            <v>x</v>
          </cell>
          <cell r="BI240">
            <v>2019</v>
          </cell>
          <cell r="BJ240">
            <v>0</v>
          </cell>
          <cell r="BK240">
            <v>0</v>
          </cell>
          <cell r="BL240" t="str">
            <v>Đang học CCLLCT</v>
          </cell>
          <cell r="BM240">
            <v>0</v>
          </cell>
          <cell r="BN240">
            <v>0</v>
          </cell>
          <cell r="BO240">
            <v>0</v>
          </cell>
          <cell r="BP240">
            <v>0</v>
          </cell>
          <cell r="BQ240">
            <v>0</v>
          </cell>
          <cell r="BR240">
            <v>21.166666666666668</v>
          </cell>
          <cell r="BS240" t="str">
            <v>BĐ đã phát</v>
          </cell>
          <cell r="BT240">
            <v>0</v>
          </cell>
          <cell r="BU240">
            <v>0</v>
          </cell>
          <cell r="BV240">
            <v>7</v>
          </cell>
          <cell r="BW240">
            <v>7</v>
          </cell>
          <cell r="BX240">
            <v>7</v>
          </cell>
          <cell r="BY240">
            <v>7</v>
          </cell>
          <cell r="BZ240">
            <v>7</v>
          </cell>
          <cell r="CA240">
            <v>7</v>
          </cell>
          <cell r="CB240">
            <v>7</v>
          </cell>
          <cell r="CC240">
            <v>7</v>
          </cell>
          <cell r="CD240">
            <v>7</v>
          </cell>
          <cell r="CE240">
            <v>7</v>
          </cell>
          <cell r="CF240">
            <v>7</v>
          </cell>
          <cell r="CG240">
            <v>7</v>
          </cell>
          <cell r="CH240">
            <v>7</v>
          </cell>
          <cell r="CI240">
            <v>7</v>
          </cell>
          <cell r="CJ240">
            <v>7</v>
          </cell>
          <cell r="CK240">
            <v>7</v>
          </cell>
          <cell r="CL240" t="str">
            <v>Bí thư ĐT, PVT sang TP từ T9/21</v>
          </cell>
        </row>
        <row r="241">
          <cell r="F241">
            <v>1713</v>
          </cell>
          <cell r="G241" t="str">
            <v>51010000187201</v>
          </cell>
          <cell r="H241" t="str">
            <v>Phòng Tổ chức cán bộ</v>
          </cell>
          <cell r="I241">
            <v>0</v>
          </cell>
          <cell r="J241" t="str">
            <v>Nam</v>
          </cell>
          <cell r="K241">
            <v>1969</v>
          </cell>
          <cell r="L241">
            <v>25454</v>
          </cell>
          <cell r="M241">
            <v>53</v>
          </cell>
          <cell r="N241" t="str">
            <v>Kinh</v>
          </cell>
          <cell r="O241">
            <v>0</v>
          </cell>
          <cell r="P241">
            <v>181765778</v>
          </cell>
          <cell r="Q241">
            <v>0</v>
          </cell>
          <cell r="R241">
            <v>0</v>
          </cell>
          <cell r="S241" t="str">
            <v>Nhân Sơn, Đô Lương, Nghệ An</v>
          </cell>
          <cell r="T241" t="str">
            <v>Nhân Sơn, Đô Lương, Nghệ An</v>
          </cell>
          <cell r="U241" t="str">
            <v>K.7, P.Bến Thủy, Tp.Vinh, Nghệ An</v>
          </cell>
          <cell r="V241" t="str">
            <v>K.7, P.Bến Thủy, Tp.Vinh, Nghệ An</v>
          </cell>
          <cell r="W241" t="str">
            <v>0986314678</v>
          </cell>
          <cell r="X241" t="str">
            <v>bahv@vinhuni.edu.vn</v>
          </cell>
          <cell r="Y241">
            <v>35370</v>
          </cell>
          <cell r="Z241">
            <v>32203</v>
          </cell>
          <cell r="AA241" t="str">
            <v>Sư 365-Quân chủng Phòng không</v>
          </cell>
          <cell r="AB241" t="str">
            <v>Bộ đội</v>
          </cell>
          <cell r="AC241" t="str">
            <v>BC</v>
          </cell>
          <cell r="AD241">
            <v>0</v>
          </cell>
          <cell r="AE241">
            <v>0</v>
          </cell>
          <cell r="AF241" t="str">
            <v>01.002</v>
          </cell>
          <cell r="AG241" t="str">
            <v>Chuyên viên chính</v>
          </cell>
          <cell r="AH241">
            <v>0</v>
          </cell>
          <cell r="AI241">
            <v>0</v>
          </cell>
          <cell r="AJ241">
            <v>0</v>
          </cell>
          <cell r="AK241">
            <v>5</v>
          </cell>
          <cell r="AL241">
            <v>0</v>
          </cell>
          <cell r="AM241">
            <v>6.1</v>
          </cell>
          <cell r="AN241">
            <v>6</v>
          </cell>
          <cell r="AO241">
            <v>0</v>
          </cell>
          <cell r="AP241">
            <v>0</v>
          </cell>
          <cell r="AQ241">
            <v>0</v>
          </cell>
          <cell r="AR241">
            <v>0</v>
          </cell>
          <cell r="AS241">
            <v>6.1</v>
          </cell>
          <cell r="AT241">
            <v>20</v>
          </cell>
          <cell r="AU241">
            <v>0</v>
          </cell>
          <cell r="AV241">
            <v>0</v>
          </cell>
          <cell r="AW241">
            <v>0</v>
          </cell>
          <cell r="AX241" t="str">
            <v>Thạc sĩ</v>
          </cell>
          <cell r="AY241">
            <v>0</v>
          </cell>
          <cell r="AZ241">
            <v>0</v>
          </cell>
          <cell r="BA241" t="str">
            <v>Toán học</v>
          </cell>
          <cell r="BB241" t="str">
            <v>Quản lý giáo dục</v>
          </cell>
          <cell r="BC241" t="str">
            <v xml:space="preserve"> </v>
          </cell>
          <cell r="BD241">
            <v>0</v>
          </cell>
          <cell r="BE241">
            <v>0</v>
          </cell>
          <cell r="BF241">
            <v>0</v>
          </cell>
          <cell r="BG241">
            <v>0</v>
          </cell>
          <cell r="BH241">
            <v>0</v>
          </cell>
          <cell r="BI241">
            <v>0</v>
          </cell>
          <cell r="BJ241" t="str">
            <v>CVC</v>
          </cell>
          <cell r="BK241" t="str">
            <v>Đối tượng 4</v>
          </cell>
          <cell r="BL241">
            <v>0</v>
          </cell>
          <cell r="BM241">
            <v>39575</v>
          </cell>
          <cell r="BN241">
            <v>39940</v>
          </cell>
          <cell r="BO241">
            <v>0</v>
          </cell>
          <cell r="BP241">
            <v>0</v>
          </cell>
          <cell r="BQ241">
            <v>0</v>
          </cell>
          <cell r="BR241">
            <v>7</v>
          </cell>
          <cell r="BS241" t="str">
            <v>BĐ đã phát</v>
          </cell>
          <cell r="BT241">
            <v>0</v>
          </cell>
          <cell r="BU241">
            <v>0</v>
          </cell>
          <cell r="BV241">
            <v>5</v>
          </cell>
          <cell r="BW241">
            <v>5</v>
          </cell>
          <cell r="BX241">
            <v>5</v>
          </cell>
          <cell r="BY241">
            <v>5</v>
          </cell>
          <cell r="BZ241">
            <v>5</v>
          </cell>
          <cell r="CA241">
            <v>5</v>
          </cell>
          <cell r="CB241">
            <v>5</v>
          </cell>
          <cell r="CC241">
            <v>5</v>
          </cell>
          <cell r="CD241">
            <v>5</v>
          </cell>
          <cell r="CE241">
            <v>5</v>
          </cell>
          <cell r="CF241">
            <v>5</v>
          </cell>
          <cell r="CG241">
            <v>5</v>
          </cell>
          <cell r="CH241">
            <v>5</v>
          </cell>
          <cell r="CI241">
            <v>5</v>
          </cell>
          <cell r="CJ241">
            <v>5</v>
          </cell>
          <cell r="CK241">
            <v>5</v>
          </cell>
          <cell r="CL241">
            <v>0</v>
          </cell>
        </row>
        <row r="242">
          <cell r="F242">
            <v>2054</v>
          </cell>
          <cell r="G242" t="str">
            <v>51010000448935</v>
          </cell>
          <cell r="H242" t="str">
            <v>Phòng Tổ chức Cán bộ</v>
          </cell>
          <cell r="I242">
            <v>0</v>
          </cell>
          <cell r="J242" t="str">
            <v>Nữ</v>
          </cell>
          <cell r="K242">
            <v>1990</v>
          </cell>
          <cell r="L242">
            <v>33136</v>
          </cell>
          <cell r="M242">
            <v>32</v>
          </cell>
          <cell r="N242" t="str">
            <v>Kinh</v>
          </cell>
          <cell r="O242">
            <v>0</v>
          </cell>
          <cell r="P242" t="str">
            <v>173581078</v>
          </cell>
          <cell r="Q242">
            <v>39464</v>
          </cell>
          <cell r="R242" t="str">
            <v>Tỉnh Thanh Hóa</v>
          </cell>
          <cell r="S242" t="str">
            <v>Hoằng Thắng, Hoằng Hóa, Thanh Hóa</v>
          </cell>
          <cell r="T242">
            <v>0</v>
          </cell>
          <cell r="U242" t="str">
            <v>Số 12, đường Trà Lân, khối 7, Trường Thi, Vinh, Nghệ An</v>
          </cell>
          <cell r="V242" t="str">
            <v>Thành phố Vinh, Tỉnh Nghệ An</v>
          </cell>
          <cell r="W242" t="str">
            <v>0969441990</v>
          </cell>
          <cell r="X242" t="str">
            <v>thuongnt@vinhuni.edu.vn</v>
          </cell>
          <cell r="Y242">
            <v>41551</v>
          </cell>
          <cell r="Z242">
            <v>43283</v>
          </cell>
          <cell r="AA242" t="str">
            <v>Trường Đại học Vinh</v>
          </cell>
          <cell r="AB242">
            <v>0</v>
          </cell>
          <cell r="AC242" t="str">
            <v>BC</v>
          </cell>
          <cell r="AD242">
            <v>0</v>
          </cell>
          <cell r="AE242">
            <v>0</v>
          </cell>
          <cell r="AF242" t="str">
            <v>01.003</v>
          </cell>
          <cell r="AG242" t="str">
            <v>Chuyên viên</v>
          </cell>
          <cell r="AH242">
            <v>0</v>
          </cell>
          <cell r="AI242">
            <v>0</v>
          </cell>
          <cell r="AJ242">
            <v>0</v>
          </cell>
          <cell r="AK242">
            <v>4</v>
          </cell>
          <cell r="AL242">
            <v>0</v>
          </cell>
          <cell r="AM242">
            <v>3</v>
          </cell>
          <cell r="AN242">
            <v>3</v>
          </cell>
          <cell r="AO242">
            <v>0</v>
          </cell>
          <cell r="AP242">
            <v>0</v>
          </cell>
          <cell r="AQ242">
            <v>0</v>
          </cell>
          <cell r="AR242">
            <v>0</v>
          </cell>
          <cell r="AS242">
            <v>3</v>
          </cell>
          <cell r="AT242">
            <v>20</v>
          </cell>
          <cell r="AU242">
            <v>0</v>
          </cell>
          <cell r="AV242">
            <v>0</v>
          </cell>
          <cell r="AW242">
            <v>0</v>
          </cell>
          <cell r="AX242" t="str">
            <v>Thạc sĩ</v>
          </cell>
          <cell r="AY242">
            <v>0</v>
          </cell>
          <cell r="AZ242">
            <v>0</v>
          </cell>
          <cell r="BA242" t="str">
            <v>Thư viện thông tin</v>
          </cell>
          <cell r="BB242" t="str">
            <v>Quản lý giáo dục</v>
          </cell>
          <cell r="BC242" t="str">
            <v xml:space="preserve"> </v>
          </cell>
          <cell r="BD242">
            <v>0</v>
          </cell>
          <cell r="BE242">
            <v>0</v>
          </cell>
          <cell r="BF242">
            <v>0</v>
          </cell>
          <cell r="BG242">
            <v>0</v>
          </cell>
          <cell r="BH242" t="str">
            <v>x</v>
          </cell>
          <cell r="BI242">
            <v>0</v>
          </cell>
          <cell r="BJ242" t="str">
            <v>CV 2019</v>
          </cell>
          <cell r="BK242" t="str">
            <v>Đối tượng 4</v>
          </cell>
          <cell r="BL242">
            <v>0</v>
          </cell>
          <cell r="BM242">
            <v>39207</v>
          </cell>
          <cell r="BN242">
            <v>39573</v>
          </cell>
          <cell r="BO242">
            <v>0</v>
          </cell>
          <cell r="BP242">
            <v>0</v>
          </cell>
          <cell r="BQ242">
            <v>0</v>
          </cell>
          <cell r="BR242">
            <v>23.083333333333332</v>
          </cell>
          <cell r="BS242" t="str">
            <v>BĐ đã phát</v>
          </cell>
          <cell r="BT242">
            <v>0</v>
          </cell>
          <cell r="BU242">
            <v>0</v>
          </cell>
          <cell r="BV242">
            <v>4</v>
          </cell>
          <cell r="BW242">
            <v>4</v>
          </cell>
          <cell r="BX242">
            <v>4</v>
          </cell>
          <cell r="BY242">
            <v>4</v>
          </cell>
          <cell r="BZ242">
            <v>4</v>
          </cell>
          <cell r="CA242">
            <v>4</v>
          </cell>
          <cell r="CB242">
            <v>4</v>
          </cell>
          <cell r="CC242">
            <v>4</v>
          </cell>
          <cell r="CD242">
            <v>4</v>
          </cell>
          <cell r="CE242">
            <v>4</v>
          </cell>
          <cell r="CF242">
            <v>4</v>
          </cell>
          <cell r="CG242">
            <v>4</v>
          </cell>
          <cell r="CH242">
            <v>4</v>
          </cell>
          <cell r="CI242">
            <v>4</v>
          </cell>
          <cell r="CJ242">
            <v>4</v>
          </cell>
          <cell r="CK242">
            <v>4</v>
          </cell>
          <cell r="CL242">
            <v>0</v>
          </cell>
        </row>
        <row r="243">
          <cell r="F243">
            <v>1714</v>
          </cell>
          <cell r="G243" t="str">
            <v>51010000187195</v>
          </cell>
          <cell r="H243" t="str">
            <v>Phòng Tổ chức cán bộ</v>
          </cell>
          <cell r="I243">
            <v>0</v>
          </cell>
          <cell r="J243" t="str">
            <v>Nữ</v>
          </cell>
          <cell r="K243">
            <v>1976</v>
          </cell>
          <cell r="L243">
            <v>27762</v>
          </cell>
          <cell r="M243">
            <v>46</v>
          </cell>
          <cell r="N243" t="str">
            <v>Kinh</v>
          </cell>
          <cell r="O243">
            <v>0</v>
          </cell>
          <cell r="P243" t="str">
            <v>182046589</v>
          </cell>
          <cell r="Q243" t="str">
            <v>05/05/2015</v>
          </cell>
          <cell r="R243" t="str">
            <v>Tỉnh Nghệ An</v>
          </cell>
          <cell r="S243">
            <v>0</v>
          </cell>
          <cell r="T243">
            <v>0</v>
          </cell>
          <cell r="U243">
            <v>0</v>
          </cell>
          <cell r="V243">
            <v>0</v>
          </cell>
          <cell r="W243" t="str">
            <v>0915001281</v>
          </cell>
          <cell r="X243" t="str">
            <v>locntx@vinhuni.edu.vn</v>
          </cell>
          <cell r="Y243">
            <v>36130</v>
          </cell>
          <cell r="Z243">
            <v>36130</v>
          </cell>
          <cell r="AA243" t="str">
            <v>Trường Đại học Sư phạm Vinh</v>
          </cell>
          <cell r="AB243">
            <v>0</v>
          </cell>
          <cell r="AC243" t="str">
            <v>BC</v>
          </cell>
          <cell r="AD243">
            <v>0</v>
          </cell>
          <cell r="AE243">
            <v>0</v>
          </cell>
          <cell r="AF243" t="str">
            <v>01.002</v>
          </cell>
          <cell r="AG243" t="str">
            <v>Chuyên viên chính</v>
          </cell>
          <cell r="AH243" t="str">
            <v>Phó Trưởng phòng</v>
          </cell>
          <cell r="AI243">
            <v>0</v>
          </cell>
          <cell r="AJ243">
            <v>0</v>
          </cell>
          <cell r="AK243">
            <v>6</v>
          </cell>
          <cell r="AL243">
            <v>0.4</v>
          </cell>
          <cell r="AM243">
            <v>4.74</v>
          </cell>
          <cell r="AN243">
            <v>2</v>
          </cell>
          <cell r="AO243">
            <v>0</v>
          </cell>
          <cell r="AP243">
            <v>0</v>
          </cell>
          <cell r="AQ243">
            <v>0</v>
          </cell>
          <cell r="AR243">
            <v>0</v>
          </cell>
          <cell r="AS243">
            <v>5.1400000000000006</v>
          </cell>
          <cell r="AT243">
            <v>20</v>
          </cell>
          <cell r="AU243">
            <v>0</v>
          </cell>
          <cell r="AV243">
            <v>0</v>
          </cell>
          <cell r="AW243">
            <v>0</v>
          </cell>
          <cell r="AX243" t="str">
            <v>Thạc sĩ</v>
          </cell>
          <cell r="AY243">
            <v>0</v>
          </cell>
          <cell r="AZ243">
            <v>0</v>
          </cell>
          <cell r="BA243" t="str">
            <v>Giáo dục chính trị</v>
          </cell>
          <cell r="BB243" t="str">
            <v>Quản lý giáo dục</v>
          </cell>
          <cell r="BC243" t="str">
            <v xml:space="preserve"> </v>
          </cell>
          <cell r="BD243">
            <v>0</v>
          </cell>
          <cell r="BE243">
            <v>0</v>
          </cell>
          <cell r="BF243">
            <v>0</v>
          </cell>
          <cell r="BG243" t="str">
            <v>ICT 2018</v>
          </cell>
          <cell r="BH243">
            <v>0</v>
          </cell>
          <cell r="BI243">
            <v>0</v>
          </cell>
          <cell r="BJ243" t="str">
            <v>CVC</v>
          </cell>
          <cell r="BK243" t="str">
            <v>Đợt 1 năm 2017</v>
          </cell>
          <cell r="BL243">
            <v>0</v>
          </cell>
          <cell r="BM243">
            <v>0</v>
          </cell>
          <cell r="BN243">
            <v>0</v>
          </cell>
          <cell r="BO243">
            <v>0</v>
          </cell>
          <cell r="BP243">
            <v>0</v>
          </cell>
          <cell r="BQ243">
            <v>0</v>
          </cell>
          <cell r="BR243">
            <v>8.3333333333333339</v>
          </cell>
          <cell r="BS243" t="str">
            <v>BĐ đã phát</v>
          </cell>
          <cell r="BT243">
            <v>0</v>
          </cell>
          <cell r="BU243">
            <v>0</v>
          </cell>
          <cell r="BV243">
            <v>6</v>
          </cell>
          <cell r="BW243">
            <v>6</v>
          </cell>
          <cell r="BX243">
            <v>6</v>
          </cell>
          <cell r="BY243">
            <v>6</v>
          </cell>
          <cell r="BZ243">
            <v>6</v>
          </cell>
          <cell r="CA243">
            <v>6</v>
          </cell>
          <cell r="CB243">
            <v>6</v>
          </cell>
          <cell r="CC243">
            <v>6</v>
          </cell>
          <cell r="CD243">
            <v>6</v>
          </cell>
          <cell r="CE243">
            <v>6</v>
          </cell>
          <cell r="CF243">
            <v>6</v>
          </cell>
          <cell r="CG243">
            <v>6</v>
          </cell>
          <cell r="CH243">
            <v>6</v>
          </cell>
          <cell r="CI243">
            <v>6</v>
          </cell>
          <cell r="CJ243">
            <v>6</v>
          </cell>
          <cell r="CK243">
            <v>6</v>
          </cell>
          <cell r="CL243">
            <v>0</v>
          </cell>
        </row>
        <row r="244">
          <cell r="F244">
            <v>1715</v>
          </cell>
          <cell r="G244" t="str">
            <v>51010000223521</v>
          </cell>
          <cell r="H244" t="str">
            <v>Phòng Tổ chức cán bộ</v>
          </cell>
          <cell r="I244">
            <v>0</v>
          </cell>
          <cell r="J244" t="str">
            <v>Nam</v>
          </cell>
          <cell r="K244">
            <v>1988</v>
          </cell>
          <cell r="L244">
            <v>32388</v>
          </cell>
          <cell r="M244">
            <v>34</v>
          </cell>
          <cell r="N244" t="str">
            <v>Kinh</v>
          </cell>
          <cell r="O244">
            <v>0</v>
          </cell>
          <cell r="P244">
            <v>186356731</v>
          </cell>
          <cell r="Q244">
            <v>0</v>
          </cell>
          <cell r="R244">
            <v>0</v>
          </cell>
          <cell r="S244" t="str">
            <v>Nam Ngạn, Thanh Hóa</v>
          </cell>
          <cell r="T244" t="str">
            <v>Hoằng Phúc, Hoằng Hóa, Thanh Hóa</v>
          </cell>
          <cell r="U244" t="str">
            <v>K.3, P.Bến Thủy, Tp.Vinh, Nghệ An</v>
          </cell>
          <cell r="V244" t="str">
            <v>K.3, P.Bến Thủy, Tp.Vinh, Nghệ An</v>
          </cell>
          <cell r="W244" t="str">
            <v>0917128252</v>
          </cell>
          <cell r="X244" t="str">
            <v>dinhmanhdhv@gmail.com</v>
          </cell>
          <cell r="Y244">
            <v>40375</v>
          </cell>
          <cell r="Z244">
            <v>41334</v>
          </cell>
          <cell r="AA244" t="str">
            <v>Trường Đại học Vinh</v>
          </cell>
          <cell r="AB244" t="str">
            <v>Chuyên viên</v>
          </cell>
          <cell r="AC244" t="str">
            <v>BC</v>
          </cell>
          <cell r="AD244">
            <v>0</v>
          </cell>
          <cell r="AE244">
            <v>0</v>
          </cell>
          <cell r="AF244" t="str">
            <v>01.003</v>
          </cell>
          <cell r="AG244" t="str">
            <v>Chuyên viên</v>
          </cell>
          <cell r="AH244">
            <v>0</v>
          </cell>
          <cell r="AI244">
            <v>0</v>
          </cell>
          <cell r="AJ244">
            <v>0</v>
          </cell>
          <cell r="AK244">
            <v>4</v>
          </cell>
          <cell r="AL244">
            <v>0</v>
          </cell>
          <cell r="AM244">
            <v>3.33</v>
          </cell>
          <cell r="AN244">
            <v>4</v>
          </cell>
          <cell r="AO244">
            <v>0</v>
          </cell>
          <cell r="AP244">
            <v>0</v>
          </cell>
          <cell r="AQ244">
            <v>0</v>
          </cell>
          <cell r="AR244">
            <v>0</v>
          </cell>
          <cell r="AS244">
            <v>3.33</v>
          </cell>
          <cell r="AT244">
            <v>20</v>
          </cell>
          <cell r="AU244">
            <v>0</v>
          </cell>
          <cell r="AV244">
            <v>0</v>
          </cell>
          <cell r="AW244">
            <v>0</v>
          </cell>
          <cell r="AX244" t="str">
            <v>Thạc sĩ</v>
          </cell>
          <cell r="AY244">
            <v>0</v>
          </cell>
          <cell r="AZ244">
            <v>0</v>
          </cell>
          <cell r="BA244" t="str">
            <v>Toán tin ứng dụng</v>
          </cell>
          <cell r="BB244" t="str">
            <v>Quản lý giáo dục</v>
          </cell>
          <cell r="BC244" t="str">
            <v xml:space="preserve"> </v>
          </cell>
          <cell r="BD244">
            <v>0</v>
          </cell>
          <cell r="BE244">
            <v>0</v>
          </cell>
          <cell r="BF244">
            <v>0</v>
          </cell>
          <cell r="BG244">
            <v>0</v>
          </cell>
          <cell r="BH244">
            <v>0</v>
          </cell>
          <cell r="BI244">
            <v>0</v>
          </cell>
          <cell r="BJ244" t="str">
            <v>CV 2019</v>
          </cell>
          <cell r="BK244" t="str">
            <v>Đợt 2 năm 2017</v>
          </cell>
          <cell r="BL244">
            <v>0</v>
          </cell>
          <cell r="BM244">
            <v>0</v>
          </cell>
          <cell r="BN244">
            <v>0</v>
          </cell>
          <cell r="BO244">
            <v>0</v>
          </cell>
          <cell r="BP244">
            <v>0</v>
          </cell>
          <cell r="BQ244">
            <v>0</v>
          </cell>
          <cell r="BR244">
            <v>26</v>
          </cell>
          <cell r="BS244" t="str">
            <v>BĐ đã phát</v>
          </cell>
          <cell r="BT244">
            <v>0</v>
          </cell>
          <cell r="BU244">
            <v>0</v>
          </cell>
          <cell r="BV244">
            <v>4</v>
          </cell>
          <cell r="BW244">
            <v>4</v>
          </cell>
          <cell r="BX244">
            <v>4</v>
          </cell>
          <cell r="BY244">
            <v>4</v>
          </cell>
          <cell r="BZ244">
            <v>4</v>
          </cell>
          <cell r="CA244">
            <v>4</v>
          </cell>
          <cell r="CB244">
            <v>4</v>
          </cell>
          <cell r="CC244">
            <v>4</v>
          </cell>
          <cell r="CD244">
            <v>4</v>
          </cell>
          <cell r="CE244">
            <v>4</v>
          </cell>
          <cell r="CF244">
            <v>4</v>
          </cell>
          <cell r="CG244">
            <v>4</v>
          </cell>
          <cell r="CH244">
            <v>4</v>
          </cell>
          <cell r="CI244">
            <v>4</v>
          </cell>
          <cell r="CJ244">
            <v>4</v>
          </cell>
          <cell r="CK244">
            <v>4</v>
          </cell>
          <cell r="CL244">
            <v>0</v>
          </cell>
        </row>
        <row r="245">
          <cell r="F245">
            <v>2439</v>
          </cell>
          <cell r="G245" t="str">
            <v>51010000745803</v>
          </cell>
          <cell r="H245" t="str">
            <v>Phòng Tổ chức cán bộ</v>
          </cell>
          <cell r="I245">
            <v>0</v>
          </cell>
          <cell r="J245" t="str">
            <v>Nữ</v>
          </cell>
          <cell r="K245">
            <v>1992</v>
          </cell>
          <cell r="L245">
            <v>33665</v>
          </cell>
          <cell r="M245">
            <v>30</v>
          </cell>
          <cell r="N245" t="str">
            <v>Kinh</v>
          </cell>
          <cell r="O245">
            <v>0</v>
          </cell>
          <cell r="P245" t="str">
            <v>187153602</v>
          </cell>
          <cell r="Q245">
            <v>40048</v>
          </cell>
          <cell r="R245" t="str">
            <v>Tỉnh Nghệ An</v>
          </cell>
          <cell r="S245" t="str">
            <v>Phường Hưng Bình, Thành phố Vinh, Tỉnh Nghệ An</v>
          </cell>
          <cell r="T245" t="str">
            <v>Diễn Cát, Diễn Châu, Nghệ An</v>
          </cell>
          <cell r="U245" t="str">
            <v>Số 17, Hồ Xuân Hương, Khối 6A, Phường Cửa Nam, Thành phố Vinh, Tỉnh Nghệ An</v>
          </cell>
          <cell r="V245" t="str">
            <v>Số 17, Hồ Xuân Hương, Khối 6A, Phường Cửa Nam, Thành phố Vinh, Tỉnh Nghệ An</v>
          </cell>
          <cell r="W245" t="str">
            <v>0977567345</v>
          </cell>
          <cell r="X245" t="str">
            <v>thanhvan2392@gmail.com</v>
          </cell>
          <cell r="Y245">
            <v>42310</v>
          </cell>
          <cell r="Z245">
            <v>43283</v>
          </cell>
          <cell r="AA245" t="str">
            <v>Trường Đại học Vinh</v>
          </cell>
          <cell r="AB245">
            <v>0</v>
          </cell>
          <cell r="AC245" t="str">
            <v>BC</v>
          </cell>
          <cell r="AD245">
            <v>0</v>
          </cell>
          <cell r="AE245">
            <v>0</v>
          </cell>
          <cell r="AF245" t="str">
            <v>01.003</v>
          </cell>
          <cell r="AG245" t="str">
            <v>Chuyên viên</v>
          </cell>
          <cell r="AH245">
            <v>0</v>
          </cell>
          <cell r="AI245">
            <v>0</v>
          </cell>
          <cell r="AJ245">
            <v>0</v>
          </cell>
          <cell r="AK245">
            <v>4</v>
          </cell>
          <cell r="AL245">
            <v>0</v>
          </cell>
          <cell r="AM245">
            <v>2.67</v>
          </cell>
          <cell r="AN245">
            <v>2</v>
          </cell>
          <cell r="AO245">
            <v>0</v>
          </cell>
          <cell r="AP245">
            <v>0</v>
          </cell>
          <cell r="AQ245">
            <v>0</v>
          </cell>
          <cell r="AR245">
            <v>0</v>
          </cell>
          <cell r="AS245">
            <v>2.67</v>
          </cell>
          <cell r="AT245">
            <v>20</v>
          </cell>
          <cell r="AU245">
            <v>0</v>
          </cell>
          <cell r="AV245">
            <v>0</v>
          </cell>
          <cell r="AW245">
            <v>0</v>
          </cell>
          <cell r="AX245" t="str">
            <v>Thạc sĩ</v>
          </cell>
          <cell r="AY245">
            <v>0</v>
          </cell>
          <cell r="AZ245">
            <v>0</v>
          </cell>
          <cell r="BA245" t="str">
            <v>Quản trị nhân lực</v>
          </cell>
          <cell r="BB245" t="str">
            <v>Quản lý kinh tế</v>
          </cell>
          <cell r="BC245" t="str">
            <v xml:space="preserve"> </v>
          </cell>
          <cell r="BD245">
            <v>0</v>
          </cell>
          <cell r="BE245">
            <v>0</v>
          </cell>
          <cell r="BF245">
            <v>0</v>
          </cell>
          <cell r="BG245" t="str">
            <v>ICT 2018</v>
          </cell>
          <cell r="BH245">
            <v>0</v>
          </cell>
          <cell r="BI245">
            <v>0</v>
          </cell>
          <cell r="BJ245" t="str">
            <v>CV 2019</v>
          </cell>
          <cell r="BK245">
            <v>0</v>
          </cell>
          <cell r="BL245">
            <v>0</v>
          </cell>
          <cell r="BM245">
            <v>0</v>
          </cell>
          <cell r="BN245">
            <v>0</v>
          </cell>
          <cell r="BO245">
            <v>0</v>
          </cell>
          <cell r="BP245">
            <v>0</v>
          </cell>
          <cell r="BQ245">
            <v>0</v>
          </cell>
          <cell r="BR245">
            <v>24.5</v>
          </cell>
          <cell r="BS245" t="str">
            <v>ĐHV đã phát</v>
          </cell>
          <cell r="BT245">
            <v>0</v>
          </cell>
          <cell r="BU245">
            <v>0</v>
          </cell>
          <cell r="BV245">
            <v>4</v>
          </cell>
          <cell r="BW245">
            <v>4</v>
          </cell>
          <cell r="BX245">
            <v>4</v>
          </cell>
          <cell r="BY245">
            <v>4</v>
          </cell>
          <cell r="BZ245">
            <v>4</v>
          </cell>
          <cell r="CA245">
            <v>4</v>
          </cell>
          <cell r="CB245">
            <v>4</v>
          </cell>
          <cell r="CC245">
            <v>4</v>
          </cell>
          <cell r="CD245">
            <v>4</v>
          </cell>
          <cell r="CE245">
            <v>4</v>
          </cell>
          <cell r="CF245">
            <v>4</v>
          </cell>
          <cell r="CG245">
            <v>4</v>
          </cell>
          <cell r="CH245">
            <v>4</v>
          </cell>
          <cell r="CI245">
            <v>4</v>
          </cell>
          <cell r="CJ245">
            <v>4</v>
          </cell>
          <cell r="CK245">
            <v>4</v>
          </cell>
          <cell r="CL245">
            <v>0</v>
          </cell>
        </row>
        <row r="246">
          <cell r="F246">
            <v>1949</v>
          </cell>
          <cell r="G246" t="str">
            <v>51010000235748</v>
          </cell>
          <cell r="H246" t="str">
            <v>Phòng Tổ chức Cán bộ</v>
          </cell>
          <cell r="I246">
            <v>0</v>
          </cell>
          <cell r="J246" t="str">
            <v>Nữ</v>
          </cell>
          <cell r="K246">
            <v>1982</v>
          </cell>
          <cell r="L246">
            <v>29956</v>
          </cell>
          <cell r="M246">
            <v>40</v>
          </cell>
          <cell r="N246" t="str">
            <v>Kinh</v>
          </cell>
          <cell r="O246">
            <v>0</v>
          </cell>
          <cell r="P246" t="str">
            <v>182305883</v>
          </cell>
          <cell r="Q246">
            <v>35794</v>
          </cell>
          <cell r="R246" t="str">
            <v>Tỉnh Nghệ An</v>
          </cell>
          <cell r="S246" t="str">
            <v>Nghĩa Đàn – Nghệ An</v>
          </cell>
          <cell r="T246" t="str">
            <v>Hưng Nhân, Hưng Nguyên, Nghệ An</v>
          </cell>
          <cell r="U246" t="str">
            <v>Xóm 14, Nghi Kim, Tp Vinh, Nghệ An</v>
          </cell>
          <cell r="V246" t="str">
            <v>Xóm 14, Nghi Kim, Tp Vinh, Nghệ An</v>
          </cell>
          <cell r="W246" t="str">
            <v>0988068959</v>
          </cell>
          <cell r="X246" t="str">
            <v>tragiangnln@gmail.com</v>
          </cell>
          <cell r="Y246">
            <v>40408</v>
          </cell>
          <cell r="Z246">
            <v>41334</v>
          </cell>
          <cell r="AA246" t="str">
            <v>Trường Đại học Vinh</v>
          </cell>
          <cell r="AB246">
            <v>0</v>
          </cell>
          <cell r="AC246" t="str">
            <v>BC</v>
          </cell>
          <cell r="AD246">
            <v>0</v>
          </cell>
          <cell r="AE246">
            <v>0</v>
          </cell>
          <cell r="AF246" t="str">
            <v>13.096</v>
          </cell>
          <cell r="AG246" t="str">
            <v>Kỹ thuật viên</v>
          </cell>
          <cell r="AH246">
            <v>0</v>
          </cell>
          <cell r="AI246">
            <v>0</v>
          </cell>
          <cell r="AJ246">
            <v>0</v>
          </cell>
          <cell r="AK246">
            <v>3.5</v>
          </cell>
          <cell r="AL246">
            <v>0</v>
          </cell>
          <cell r="AM246">
            <v>2.8600000000000008</v>
          </cell>
          <cell r="AN246">
            <v>6</v>
          </cell>
          <cell r="AO246">
            <v>0</v>
          </cell>
          <cell r="AP246">
            <v>0</v>
          </cell>
          <cell r="AQ246">
            <v>0</v>
          </cell>
          <cell r="AR246">
            <v>0</v>
          </cell>
          <cell r="AS246">
            <v>2.8600000000000008</v>
          </cell>
          <cell r="AT246">
            <v>20</v>
          </cell>
          <cell r="AU246">
            <v>0</v>
          </cell>
          <cell r="AV246">
            <v>0</v>
          </cell>
          <cell r="AW246">
            <v>0</v>
          </cell>
          <cell r="AX246" t="str">
            <v>Thạc sĩ</v>
          </cell>
          <cell r="AY246">
            <v>0</v>
          </cell>
          <cell r="AZ246">
            <v>0</v>
          </cell>
          <cell r="BA246" t="str">
            <v>Sinh học</v>
          </cell>
          <cell r="BB246" t="str">
            <v>Động vật học</v>
          </cell>
          <cell r="BC246" t="str">
            <v xml:space="preserve"> </v>
          </cell>
          <cell r="BD246">
            <v>0</v>
          </cell>
          <cell r="BE246">
            <v>0</v>
          </cell>
          <cell r="BF246">
            <v>0</v>
          </cell>
          <cell r="BG246" t="str">
            <v>ICT 2018</v>
          </cell>
          <cell r="BH246">
            <v>0</v>
          </cell>
          <cell r="BI246">
            <v>0</v>
          </cell>
          <cell r="BJ246" t="str">
            <v>CV 2019</v>
          </cell>
          <cell r="BK246">
            <v>0</v>
          </cell>
          <cell r="BL246">
            <v>0</v>
          </cell>
          <cell r="BM246">
            <v>38115</v>
          </cell>
          <cell r="BN246">
            <v>38480</v>
          </cell>
          <cell r="BO246">
            <v>0</v>
          </cell>
          <cell r="BP246">
            <v>0</v>
          </cell>
          <cell r="BQ246">
            <v>0</v>
          </cell>
          <cell r="BR246">
            <v>14.333333333333334</v>
          </cell>
          <cell r="BS246" t="str">
            <v>BĐ đã phát</v>
          </cell>
          <cell r="BT246">
            <v>0</v>
          </cell>
          <cell r="BU246">
            <v>0</v>
          </cell>
          <cell r="BV246">
            <v>4.5</v>
          </cell>
          <cell r="BW246">
            <v>4.5</v>
          </cell>
          <cell r="BX246">
            <v>4.5</v>
          </cell>
          <cell r="BY246">
            <v>4.5</v>
          </cell>
          <cell r="BZ246">
            <v>4.5</v>
          </cell>
          <cell r="CA246">
            <v>4.5</v>
          </cell>
          <cell r="CB246">
            <v>4.5</v>
          </cell>
          <cell r="CC246">
            <v>4.5</v>
          </cell>
          <cell r="CD246">
            <v>4.5</v>
          </cell>
          <cell r="CE246">
            <v>4.5</v>
          </cell>
          <cell r="CF246">
            <v>4.5</v>
          </cell>
          <cell r="CG246">
            <v>4.5</v>
          </cell>
          <cell r="CH246">
            <v>4.5</v>
          </cell>
          <cell r="CI246">
            <v>3.5</v>
          </cell>
          <cell r="CJ246">
            <v>3.5</v>
          </cell>
          <cell r="CK246">
            <v>3.5</v>
          </cell>
          <cell r="CL246" t="str">
            <v>Thôi Tổ trưởng từ T10/21</v>
          </cell>
        </row>
        <row r="247">
          <cell r="F247">
            <v>2449</v>
          </cell>
          <cell r="G247" t="str">
            <v>51010000736001</v>
          </cell>
          <cell r="H247" t="str">
            <v>Trạm Y tế</v>
          </cell>
          <cell r="I247" t="str">
            <v>Mầm non</v>
          </cell>
          <cell r="J247" t="str">
            <v>Nữ</v>
          </cell>
          <cell r="K247">
            <v>1988</v>
          </cell>
          <cell r="L247">
            <v>32498</v>
          </cell>
          <cell r="M247">
            <v>34</v>
          </cell>
          <cell r="N247" t="str">
            <v>Kinh</v>
          </cell>
          <cell r="O247">
            <v>0</v>
          </cell>
          <cell r="P247" t="str">
            <v>186715454</v>
          </cell>
          <cell r="Q247" t="str">
            <v>12/05/2006</v>
          </cell>
          <cell r="R247" t="str">
            <v>Tỉnh Nghệ An</v>
          </cell>
          <cell r="S247">
            <v>0</v>
          </cell>
          <cell r="T247">
            <v>0</v>
          </cell>
          <cell r="U247">
            <v>0</v>
          </cell>
          <cell r="V247">
            <v>0</v>
          </cell>
          <cell r="W247">
            <v>941422268</v>
          </cell>
          <cell r="X247">
            <v>0</v>
          </cell>
          <cell r="Y247">
            <v>42297</v>
          </cell>
          <cell r="Z247">
            <v>43824</v>
          </cell>
          <cell r="AA247" t="str">
            <v>Trường Đại học Vinh</v>
          </cell>
          <cell r="AB247">
            <v>0</v>
          </cell>
          <cell r="AC247" t="str">
            <v>BC</v>
          </cell>
          <cell r="AD247">
            <v>0</v>
          </cell>
          <cell r="AE247">
            <v>0</v>
          </cell>
          <cell r="AF247" t="str">
            <v>16.119</v>
          </cell>
          <cell r="AG247" t="str">
            <v>Y sĩ</v>
          </cell>
          <cell r="AH247">
            <v>0</v>
          </cell>
          <cell r="AI247">
            <v>0</v>
          </cell>
          <cell r="AJ247">
            <v>0</v>
          </cell>
          <cell r="AK247">
            <v>3.5</v>
          </cell>
          <cell r="AL247">
            <v>0</v>
          </cell>
          <cell r="AM247">
            <v>2.2600000000000002</v>
          </cell>
          <cell r="AN247">
            <v>3</v>
          </cell>
          <cell r="AO247">
            <v>0</v>
          </cell>
          <cell r="AP247">
            <v>0</v>
          </cell>
          <cell r="AQ247">
            <v>0</v>
          </cell>
          <cell r="AR247">
            <v>0</v>
          </cell>
          <cell r="AS247">
            <v>2.2600000000000002</v>
          </cell>
          <cell r="AT247">
            <v>20</v>
          </cell>
          <cell r="AU247">
            <v>0</v>
          </cell>
          <cell r="AV247">
            <v>0</v>
          </cell>
          <cell r="AW247">
            <v>0</v>
          </cell>
          <cell r="AX247" t="str">
            <v>Cao đẳng</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t="str">
            <v>17/6/1994</v>
          </cell>
          <cell r="BN247">
            <v>34867</v>
          </cell>
          <cell r="BO247">
            <v>0</v>
          </cell>
          <cell r="BP247">
            <v>0</v>
          </cell>
          <cell r="BQ247">
            <v>0</v>
          </cell>
          <cell r="BR247">
            <v>21.333333333333332</v>
          </cell>
          <cell r="BS247" t="str">
            <v>ĐHV đã phát</v>
          </cell>
          <cell r="BT247">
            <v>0</v>
          </cell>
          <cell r="BU247">
            <v>0</v>
          </cell>
          <cell r="BV247">
            <v>3.5</v>
          </cell>
          <cell r="BW247">
            <v>3.5</v>
          </cell>
          <cell r="BX247">
            <v>3.5</v>
          </cell>
          <cell r="BY247">
            <v>3.5</v>
          </cell>
          <cell r="BZ247">
            <v>3.5</v>
          </cell>
          <cell r="CA247">
            <v>3.5</v>
          </cell>
          <cell r="CB247">
            <v>3.5</v>
          </cell>
          <cell r="CC247">
            <v>3.5</v>
          </cell>
          <cell r="CD247">
            <v>3.5</v>
          </cell>
          <cell r="CE247">
            <v>3.5</v>
          </cell>
          <cell r="CF247">
            <v>3.5</v>
          </cell>
          <cell r="CG247">
            <v>3.5</v>
          </cell>
          <cell r="CH247">
            <v>3.5</v>
          </cell>
          <cell r="CI247">
            <v>3.5</v>
          </cell>
          <cell r="CJ247">
            <v>3.5</v>
          </cell>
          <cell r="CK247">
            <v>3.5</v>
          </cell>
          <cell r="CL247">
            <v>0</v>
          </cell>
        </row>
        <row r="248">
          <cell r="F248">
            <v>1729</v>
          </cell>
          <cell r="G248" t="str">
            <v>51010000187113</v>
          </cell>
          <cell r="H248" t="str">
            <v>Trạm Y tế</v>
          </cell>
          <cell r="I248">
            <v>0</v>
          </cell>
          <cell r="J248" t="str">
            <v>Nữ</v>
          </cell>
          <cell r="K248">
            <v>1976</v>
          </cell>
          <cell r="L248">
            <v>27959</v>
          </cell>
          <cell r="M248">
            <v>46</v>
          </cell>
          <cell r="N248" t="str">
            <v>Kinh</v>
          </cell>
          <cell r="O248">
            <v>0</v>
          </cell>
          <cell r="P248" t="str">
            <v>186246165</v>
          </cell>
          <cell r="Q248" t="str">
            <v>04/11/2012</v>
          </cell>
          <cell r="R248" t="str">
            <v>Tỉnh Nghệ An</v>
          </cell>
          <cell r="S248">
            <v>0</v>
          </cell>
          <cell r="T248">
            <v>0</v>
          </cell>
          <cell r="U248">
            <v>0</v>
          </cell>
          <cell r="V248">
            <v>0</v>
          </cell>
          <cell r="W248" t="str">
            <v>0976619889</v>
          </cell>
          <cell r="X248" t="str">
            <v>caothanhyen187@gmail.com</v>
          </cell>
          <cell r="Y248">
            <v>36220</v>
          </cell>
          <cell r="Z248" t="str">
            <v xml:space="preserve">  -   -</v>
          </cell>
          <cell r="AA248" t="str">
            <v>Trường Đại học Sư phạm Vinh</v>
          </cell>
          <cell r="AB248">
            <v>0</v>
          </cell>
          <cell r="AC248" t="str">
            <v>BC</v>
          </cell>
          <cell r="AD248">
            <v>0</v>
          </cell>
          <cell r="AE248">
            <v>0</v>
          </cell>
          <cell r="AF248" t="str">
            <v>16.121</v>
          </cell>
          <cell r="AG248" t="str">
            <v>Y tá chính</v>
          </cell>
          <cell r="AH248">
            <v>0</v>
          </cell>
          <cell r="AI248">
            <v>0</v>
          </cell>
          <cell r="AJ248">
            <v>0</v>
          </cell>
          <cell r="AK248">
            <v>3.5</v>
          </cell>
          <cell r="AL248">
            <v>0</v>
          </cell>
          <cell r="AM248">
            <v>3.8600000000000008</v>
          </cell>
          <cell r="AN248">
            <v>11</v>
          </cell>
          <cell r="AO248">
            <v>0</v>
          </cell>
          <cell r="AP248">
            <v>0</v>
          </cell>
          <cell r="AQ248">
            <v>0</v>
          </cell>
          <cell r="AR248">
            <v>0</v>
          </cell>
          <cell r="AS248">
            <v>3.8600000000000008</v>
          </cell>
          <cell r="AT248">
            <v>20</v>
          </cell>
          <cell r="AU248">
            <v>0</v>
          </cell>
          <cell r="AV248">
            <v>0</v>
          </cell>
          <cell r="AW248">
            <v>0</v>
          </cell>
          <cell r="AX248" t="str">
            <v>Trung học chuyên nghiệp</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t="str">
            <v>27/11/2002</v>
          </cell>
          <cell r="BN248">
            <v>37952</v>
          </cell>
          <cell r="BO248">
            <v>0</v>
          </cell>
          <cell r="BP248">
            <v>0</v>
          </cell>
          <cell r="BQ248">
            <v>0</v>
          </cell>
          <cell r="BR248">
            <v>8.9166666666666661</v>
          </cell>
          <cell r="BS248" t="str">
            <v>BĐ đã phát</v>
          </cell>
          <cell r="BT248">
            <v>0</v>
          </cell>
          <cell r="BU248">
            <v>0</v>
          </cell>
          <cell r="BV248">
            <v>3.5</v>
          </cell>
          <cell r="BW248">
            <v>3.5</v>
          </cell>
          <cell r="BX248">
            <v>3.5</v>
          </cell>
          <cell r="BY248">
            <v>3.5</v>
          </cell>
          <cell r="BZ248">
            <v>3.5</v>
          </cell>
          <cell r="CA248">
            <v>3.5</v>
          </cell>
          <cell r="CB248">
            <v>3.5</v>
          </cell>
          <cell r="CC248">
            <v>3.5</v>
          </cell>
          <cell r="CD248">
            <v>3.5</v>
          </cell>
          <cell r="CE248">
            <v>3.5</v>
          </cell>
          <cell r="CF248">
            <v>3.5</v>
          </cell>
          <cell r="CG248">
            <v>3.5</v>
          </cell>
          <cell r="CH248">
            <v>3.5</v>
          </cell>
          <cell r="CI248">
            <v>3.5</v>
          </cell>
          <cell r="CJ248">
            <v>3.5</v>
          </cell>
          <cell r="CK248">
            <v>3.5</v>
          </cell>
          <cell r="CL248">
            <v>0</v>
          </cell>
        </row>
        <row r="249">
          <cell r="F249">
            <v>1725</v>
          </cell>
          <cell r="G249" t="str">
            <v>51010000187168</v>
          </cell>
          <cell r="H249" t="str">
            <v>Trạm Y tế</v>
          </cell>
          <cell r="I249">
            <v>0</v>
          </cell>
          <cell r="J249" t="str">
            <v>Nam</v>
          </cell>
          <cell r="K249">
            <v>1973</v>
          </cell>
          <cell r="L249">
            <v>26681</v>
          </cell>
          <cell r="M249">
            <v>49</v>
          </cell>
          <cell r="N249" t="str">
            <v>Kinh</v>
          </cell>
          <cell r="O249">
            <v>0</v>
          </cell>
          <cell r="P249" t="str">
            <v>181828962</v>
          </cell>
          <cell r="Q249" t="str">
            <v>10/08/2011</v>
          </cell>
          <cell r="R249" t="str">
            <v>Tỉnh Nghệ An</v>
          </cell>
          <cell r="S249" t="str">
            <v>Xã Yên Phú, huyện Yên Mỹ, tỉnh Hải Hưng</v>
          </cell>
          <cell r="T249" t="str">
            <v>Xã Văn Thành, huyện Yên Thành, tỉnh Nghệ An</v>
          </cell>
          <cell r="U249" t="str">
            <v>Khối 6, phường Bến Thủy, thành phố Vinh, tỉnh Nghệ An</v>
          </cell>
          <cell r="V249" t="str">
            <v>Khối 6, phường Bến Thủy, thành phố Vinh, tỉnh Nghệ An</v>
          </cell>
          <cell r="W249" t="str">
            <v>0918810678</v>
          </cell>
          <cell r="X249">
            <v>0</v>
          </cell>
          <cell r="Y249">
            <v>35674</v>
          </cell>
          <cell r="Z249">
            <v>35674</v>
          </cell>
          <cell r="AA249" t="str">
            <v>Trường Đại học Sư phạm Vinh</v>
          </cell>
          <cell r="AB249">
            <v>0</v>
          </cell>
          <cell r="AC249" t="str">
            <v>BC</v>
          </cell>
          <cell r="AD249">
            <v>0</v>
          </cell>
          <cell r="AE249">
            <v>0</v>
          </cell>
          <cell r="AF249" t="str">
            <v>16.119</v>
          </cell>
          <cell r="AG249" t="str">
            <v>Y sĩ</v>
          </cell>
          <cell r="AH249">
            <v>0</v>
          </cell>
          <cell r="AI249">
            <v>0</v>
          </cell>
          <cell r="AJ249">
            <v>0</v>
          </cell>
          <cell r="AK249">
            <v>3.5</v>
          </cell>
          <cell r="AL249">
            <v>0</v>
          </cell>
          <cell r="AM249">
            <v>3.8600000000000003</v>
          </cell>
          <cell r="AN249">
            <v>11</v>
          </cell>
          <cell r="AO249">
            <v>0</v>
          </cell>
          <cell r="AP249">
            <v>0</v>
          </cell>
          <cell r="AQ249">
            <v>0</v>
          </cell>
          <cell r="AR249">
            <v>0</v>
          </cell>
          <cell r="AS249">
            <v>3.8600000000000003</v>
          </cell>
          <cell r="AT249">
            <v>20</v>
          </cell>
          <cell r="AU249">
            <v>0</v>
          </cell>
          <cell r="AV249">
            <v>0</v>
          </cell>
          <cell r="AW249">
            <v>0</v>
          </cell>
          <cell r="AX249" t="str">
            <v>Trung học chuyên nghiệp</v>
          </cell>
          <cell r="AY249">
            <v>0</v>
          </cell>
          <cell r="AZ249">
            <v>0</v>
          </cell>
          <cell r="BA249">
            <v>0</v>
          </cell>
          <cell r="BB249">
            <v>0</v>
          </cell>
          <cell r="BC249">
            <v>0</v>
          </cell>
          <cell r="BD249">
            <v>0</v>
          </cell>
          <cell r="BE249">
            <v>0</v>
          </cell>
          <cell r="BF249">
            <v>0</v>
          </cell>
          <cell r="BG249">
            <v>0</v>
          </cell>
          <cell r="BH249">
            <v>0</v>
          </cell>
          <cell r="BI249">
            <v>0</v>
          </cell>
          <cell r="BJ249">
            <v>0</v>
          </cell>
          <cell r="BK249" t="str">
            <v>Đợt 2 năm 2017</v>
          </cell>
          <cell r="BL249">
            <v>0</v>
          </cell>
          <cell r="BM249">
            <v>0</v>
          </cell>
          <cell r="BN249">
            <v>0</v>
          </cell>
          <cell r="BO249">
            <v>0</v>
          </cell>
          <cell r="BP249">
            <v>0</v>
          </cell>
          <cell r="BQ249">
            <v>0</v>
          </cell>
          <cell r="BR249">
            <v>10.416666666666666</v>
          </cell>
          <cell r="BS249" t="str">
            <v>ĐHV đã phát</v>
          </cell>
          <cell r="BT249">
            <v>0</v>
          </cell>
          <cell r="BU249">
            <v>0</v>
          </cell>
          <cell r="BV249">
            <v>3.5</v>
          </cell>
          <cell r="BW249">
            <v>3.5</v>
          </cell>
          <cell r="BX249">
            <v>3.5</v>
          </cell>
          <cell r="BY249">
            <v>3.5</v>
          </cell>
          <cell r="BZ249">
            <v>3.5</v>
          </cell>
          <cell r="CA249">
            <v>3.5</v>
          </cell>
          <cell r="CB249">
            <v>3.5</v>
          </cell>
          <cell r="CC249">
            <v>3.5</v>
          </cell>
          <cell r="CD249">
            <v>3.5</v>
          </cell>
          <cell r="CE249">
            <v>3.5</v>
          </cell>
          <cell r="CF249">
            <v>3.5</v>
          </cell>
          <cell r="CG249">
            <v>3.5</v>
          </cell>
          <cell r="CH249">
            <v>3.5</v>
          </cell>
          <cell r="CI249">
            <v>3.5</v>
          </cell>
          <cell r="CJ249">
            <v>3.5</v>
          </cell>
          <cell r="CK249">
            <v>3.5</v>
          </cell>
          <cell r="CL249">
            <v>0</v>
          </cell>
        </row>
        <row r="250">
          <cell r="F250">
            <v>1726</v>
          </cell>
          <cell r="G250" t="str">
            <v>51010000187089</v>
          </cell>
          <cell r="H250" t="str">
            <v>Trạm Y tế</v>
          </cell>
          <cell r="I250">
            <v>0</v>
          </cell>
          <cell r="J250" t="str">
            <v>Nam</v>
          </cell>
          <cell r="K250">
            <v>1973</v>
          </cell>
          <cell r="L250">
            <v>26704</v>
          </cell>
          <cell r="M250">
            <v>49</v>
          </cell>
          <cell r="N250" t="str">
            <v>Kinh</v>
          </cell>
          <cell r="O250">
            <v>0</v>
          </cell>
          <cell r="P250" t="str">
            <v>181900417</v>
          </cell>
          <cell r="Q250" t="str">
            <v>25/10/2008</v>
          </cell>
          <cell r="R250" t="str">
            <v>Tỉnh Nghệ An</v>
          </cell>
          <cell r="S250" t="str">
            <v>Xã Đức Lâm, huyện Đức Thọ, tỉnh Hà Tĩnh</v>
          </cell>
          <cell r="T250" t="str">
            <v>Xã Đức Lâm, huyện Đức Thọ, tỉnh Hà Tĩnh</v>
          </cell>
          <cell r="U250" t="str">
            <v>Số nhà 15, ngõ 75, đường Nguyễn Thiếp, khối 8, phường Trung Đô, thành phố Vinh, tỉnh Nghệ An</v>
          </cell>
          <cell r="V250" t="str">
            <v>Số nhà 15, ngõ 75, đường Nguyễn Thiếp, khối 8, phường Trung Đô, thành phố Vinh, tỉnh Nghệ An</v>
          </cell>
          <cell r="W250" t="str">
            <v>0911212235</v>
          </cell>
          <cell r="X250" t="str">
            <v>nhhadhv@gmail.com</v>
          </cell>
          <cell r="Y250">
            <v>34304</v>
          </cell>
          <cell r="Z250">
            <v>34304</v>
          </cell>
          <cell r="AA250" t="str">
            <v>Trường Đại học Sư phạm Vinh</v>
          </cell>
          <cell r="AB250">
            <v>0</v>
          </cell>
          <cell r="AC250" t="str">
            <v>BC</v>
          </cell>
          <cell r="AD250">
            <v>0</v>
          </cell>
          <cell r="AE250">
            <v>0</v>
          </cell>
          <cell r="AF250" t="str">
            <v>16.119</v>
          </cell>
          <cell r="AG250" t="str">
            <v>Y sĩ</v>
          </cell>
          <cell r="AH250" t="str">
            <v>Phó trạm trưởng</v>
          </cell>
          <cell r="AI250">
            <v>0</v>
          </cell>
          <cell r="AJ250" t="str">
            <v>Phó CTCĐBp</v>
          </cell>
          <cell r="AK250">
            <v>6</v>
          </cell>
          <cell r="AL250">
            <v>0.4</v>
          </cell>
          <cell r="AM250">
            <v>4.0599999999999996</v>
          </cell>
          <cell r="AN250">
            <v>12</v>
          </cell>
          <cell r="AO250">
            <v>7</v>
          </cell>
          <cell r="AP250">
            <v>0.28420000000000001</v>
          </cell>
          <cell r="AQ250">
            <v>0</v>
          </cell>
          <cell r="AR250">
            <v>0</v>
          </cell>
          <cell r="AS250">
            <v>4.7442000000000002</v>
          </cell>
          <cell r="AT250">
            <v>20</v>
          </cell>
          <cell r="AU250">
            <v>0</v>
          </cell>
          <cell r="AV250">
            <v>0</v>
          </cell>
          <cell r="AW250">
            <v>0</v>
          </cell>
          <cell r="AX250" t="str">
            <v>Trung học chuyên nghiệp</v>
          </cell>
          <cell r="AY250">
            <v>0</v>
          </cell>
          <cell r="AZ250">
            <v>0</v>
          </cell>
          <cell r="BA250">
            <v>0</v>
          </cell>
          <cell r="BB250">
            <v>0</v>
          </cell>
          <cell r="BC250">
            <v>0</v>
          </cell>
          <cell r="BD250">
            <v>0</v>
          </cell>
          <cell r="BE250">
            <v>0</v>
          </cell>
          <cell r="BF250">
            <v>0</v>
          </cell>
          <cell r="BG250">
            <v>0</v>
          </cell>
          <cell r="BH250">
            <v>0</v>
          </cell>
          <cell r="BI250">
            <v>0</v>
          </cell>
          <cell r="BJ250">
            <v>0</v>
          </cell>
          <cell r="BK250" t="str">
            <v>Đối tượng 4</v>
          </cell>
          <cell r="BL250">
            <v>0</v>
          </cell>
          <cell r="BM250">
            <v>0</v>
          </cell>
          <cell r="BN250">
            <v>0</v>
          </cell>
          <cell r="BO250">
            <v>0</v>
          </cell>
          <cell r="BP250">
            <v>0</v>
          </cell>
          <cell r="BQ250">
            <v>0</v>
          </cell>
          <cell r="BR250">
            <v>10.416666666666666</v>
          </cell>
          <cell r="BS250" t="str">
            <v>ĐHV đã phát</v>
          </cell>
          <cell r="BT250">
            <v>0</v>
          </cell>
          <cell r="BU250">
            <v>0</v>
          </cell>
          <cell r="BV250">
            <v>6</v>
          </cell>
          <cell r="BW250">
            <v>6</v>
          </cell>
          <cell r="BX250">
            <v>6</v>
          </cell>
          <cell r="BY250">
            <v>6</v>
          </cell>
          <cell r="BZ250">
            <v>6</v>
          </cell>
          <cell r="CA250">
            <v>6</v>
          </cell>
          <cell r="CB250">
            <v>6</v>
          </cell>
          <cell r="CC250">
            <v>6</v>
          </cell>
          <cell r="CD250">
            <v>6</v>
          </cell>
          <cell r="CE250">
            <v>6</v>
          </cell>
          <cell r="CF250">
            <v>6</v>
          </cell>
          <cell r="CG250">
            <v>6</v>
          </cell>
          <cell r="CH250">
            <v>6</v>
          </cell>
          <cell r="CI250">
            <v>6</v>
          </cell>
          <cell r="CJ250">
            <v>6</v>
          </cell>
          <cell r="CK250">
            <v>6</v>
          </cell>
          <cell r="CL250">
            <v>0</v>
          </cell>
        </row>
        <row r="251">
          <cell r="F251">
            <v>1728</v>
          </cell>
          <cell r="G251" t="str">
            <v>51010000187131</v>
          </cell>
          <cell r="H251" t="str">
            <v>Trạm Y tế</v>
          </cell>
          <cell r="I251">
            <v>0</v>
          </cell>
          <cell r="J251" t="str">
            <v>Nữ</v>
          </cell>
          <cell r="K251">
            <v>1975</v>
          </cell>
          <cell r="L251">
            <v>27629</v>
          </cell>
          <cell r="M251">
            <v>47</v>
          </cell>
          <cell r="N251" t="str">
            <v>Kinh</v>
          </cell>
          <cell r="O251">
            <v>0</v>
          </cell>
          <cell r="P251" t="str">
            <v>181979850</v>
          </cell>
          <cell r="Q251" t="str">
            <v>29/04/2005</v>
          </cell>
          <cell r="R251" t="str">
            <v>Tỉnh Nghệ An</v>
          </cell>
          <cell r="S251" t="str">
            <v>Xã Thanh Lương, huyện Thanh Chương, tỉnh Nghệ An</v>
          </cell>
          <cell r="T251" t="str">
            <v>Xã Thanh Lương, huyện Thanh Chương, tỉnh Nghệ An</v>
          </cell>
          <cell r="U251" t="str">
            <v>Khối 6, Phường Bến Thủy, thành phố Vinh, tỉnh Nghệ An</v>
          </cell>
          <cell r="V251" t="str">
            <v>Khối 6, Phường Bến Thủy, thành phố Vinh, tỉnh Nghệ An</v>
          </cell>
          <cell r="W251">
            <v>0</v>
          </cell>
          <cell r="X251">
            <v>0</v>
          </cell>
          <cell r="Y251">
            <v>34943</v>
          </cell>
          <cell r="Z251">
            <v>34943</v>
          </cell>
          <cell r="AA251" t="str">
            <v>Trường Đại học Sư phạm Vinh</v>
          </cell>
          <cell r="AB251">
            <v>0</v>
          </cell>
          <cell r="AC251" t="str">
            <v>BC</v>
          </cell>
          <cell r="AD251">
            <v>0</v>
          </cell>
          <cell r="AE251">
            <v>0</v>
          </cell>
          <cell r="AF251" t="str">
            <v>V.08.08.22</v>
          </cell>
          <cell r="AG251" t="str">
            <v>Dược sĩ hạng III</v>
          </cell>
          <cell r="AH251">
            <v>0</v>
          </cell>
          <cell r="AI251">
            <v>0</v>
          </cell>
          <cell r="AJ251">
            <v>0</v>
          </cell>
          <cell r="AK251">
            <v>4</v>
          </cell>
          <cell r="AL251">
            <v>0</v>
          </cell>
          <cell r="AM251">
            <v>4.32</v>
          </cell>
          <cell r="AN251" t="e">
            <v>#N/A</v>
          </cell>
          <cell r="AO251">
            <v>0</v>
          </cell>
          <cell r="AP251">
            <v>0</v>
          </cell>
          <cell r="AQ251">
            <v>0</v>
          </cell>
          <cell r="AR251">
            <v>0</v>
          </cell>
          <cell r="AS251">
            <v>4.32</v>
          </cell>
          <cell r="AT251">
            <v>20</v>
          </cell>
          <cell r="AU251">
            <v>0</v>
          </cell>
          <cell r="AV251">
            <v>0</v>
          </cell>
          <cell r="AW251">
            <v>0</v>
          </cell>
          <cell r="AX251" t="str">
            <v>Trung học chuyên nghiệp</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8</v>
          </cell>
          <cell r="BS251" t="str">
            <v>BĐ đã phát</v>
          </cell>
          <cell r="BT251">
            <v>0</v>
          </cell>
          <cell r="BU251">
            <v>0</v>
          </cell>
          <cell r="BV251">
            <v>3.5</v>
          </cell>
          <cell r="BW251">
            <v>3.5</v>
          </cell>
          <cell r="BX251">
            <v>3.5</v>
          </cell>
          <cell r="BY251">
            <v>3.5</v>
          </cell>
          <cell r="BZ251">
            <v>3.5</v>
          </cell>
          <cell r="CA251">
            <v>3.5</v>
          </cell>
          <cell r="CB251">
            <v>3.5</v>
          </cell>
          <cell r="CC251">
            <v>3.5</v>
          </cell>
          <cell r="CD251">
            <v>3.5</v>
          </cell>
          <cell r="CE251">
            <v>3.5</v>
          </cell>
          <cell r="CF251">
            <v>3.5</v>
          </cell>
          <cell r="CG251">
            <v>3.5</v>
          </cell>
          <cell r="CH251">
            <v>4</v>
          </cell>
          <cell r="CI251">
            <v>4</v>
          </cell>
          <cell r="CJ251">
            <v>4</v>
          </cell>
          <cell r="CK251">
            <v>4</v>
          </cell>
          <cell r="CL251" t="str">
            <v>Nâng ngạch từ Dược sĩ hạng IV lên hạng III</v>
          </cell>
        </row>
        <row r="252">
          <cell r="F252">
            <v>2666</v>
          </cell>
          <cell r="G252" t="str">
            <v>51010002192292</v>
          </cell>
          <cell r="H252" t="str">
            <v>Trạm Y tế</v>
          </cell>
          <cell r="I252">
            <v>0</v>
          </cell>
          <cell r="J252" t="str">
            <v>Nữ</v>
          </cell>
          <cell r="K252">
            <v>1995</v>
          </cell>
          <cell r="L252">
            <v>34919</v>
          </cell>
          <cell r="M252">
            <v>27</v>
          </cell>
          <cell r="N252" t="str">
            <v>Kinh</v>
          </cell>
          <cell r="O252">
            <v>0</v>
          </cell>
          <cell r="P252" t="str">
            <v>122206156</v>
          </cell>
          <cell r="Q252">
            <v>41258</v>
          </cell>
          <cell r="R252" t="str">
            <v>Tỉnh Bắc Giang</v>
          </cell>
          <cell r="S252">
            <v>0</v>
          </cell>
          <cell r="T252" t="str">
            <v>Xã Trù Hựu, huyện Lục Ngạn, tỉnh Bắc Giang</v>
          </cell>
          <cell r="U252" t="str">
            <v>Phường Hưng Bình, TP. Vinh, tỉnh Nghệ An</v>
          </cell>
          <cell r="V252">
            <v>0</v>
          </cell>
          <cell r="W252">
            <v>0</v>
          </cell>
          <cell r="X252">
            <v>0</v>
          </cell>
          <cell r="Y252">
            <v>44287</v>
          </cell>
          <cell r="Z252">
            <v>0</v>
          </cell>
          <cell r="AA252">
            <v>0</v>
          </cell>
          <cell r="AB252">
            <v>0</v>
          </cell>
          <cell r="AC252" t="str">
            <v>HĐVV</v>
          </cell>
          <cell r="AD252">
            <v>44317</v>
          </cell>
          <cell r="AE252">
            <v>44561</v>
          </cell>
          <cell r="AF252" t="str">
            <v>V.08.05.13</v>
          </cell>
          <cell r="AG252" t="str">
            <v>Điều dưỡng viên hạng IV</v>
          </cell>
          <cell r="AH252">
            <v>0</v>
          </cell>
          <cell r="AI252">
            <v>0</v>
          </cell>
          <cell r="AJ252">
            <v>0</v>
          </cell>
          <cell r="AK252">
            <v>3.5</v>
          </cell>
          <cell r="AL252">
            <v>0</v>
          </cell>
          <cell r="AM252">
            <v>1.86</v>
          </cell>
          <cell r="AN252">
            <v>0</v>
          </cell>
          <cell r="AO252">
            <v>0</v>
          </cell>
          <cell r="AP252">
            <v>0</v>
          </cell>
          <cell r="AQ252">
            <v>0</v>
          </cell>
          <cell r="AR252">
            <v>0</v>
          </cell>
          <cell r="AS252">
            <v>1.86</v>
          </cell>
          <cell r="AT252">
            <v>20</v>
          </cell>
          <cell r="AU252">
            <v>0</v>
          </cell>
          <cell r="AV252">
            <v>0</v>
          </cell>
          <cell r="AW252">
            <v>0</v>
          </cell>
          <cell r="AX252" t="str">
            <v>Cao đẳng</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1.75</v>
          </cell>
          <cell r="CD252">
            <v>1.75</v>
          </cell>
          <cell r="CE252">
            <v>1.75</v>
          </cell>
          <cell r="CF252">
            <v>1.75</v>
          </cell>
          <cell r="CG252">
            <v>1.75</v>
          </cell>
          <cell r="CH252">
            <v>1.75</v>
          </cell>
          <cell r="CI252">
            <v>1.75</v>
          </cell>
          <cell r="CJ252">
            <v>1.75</v>
          </cell>
          <cell r="CK252">
            <v>1.75</v>
          </cell>
          <cell r="CL252">
            <v>0</v>
          </cell>
        </row>
        <row r="253">
          <cell r="F253">
            <v>1723</v>
          </cell>
          <cell r="G253" t="str">
            <v>51010000187122</v>
          </cell>
          <cell r="H253" t="str">
            <v>Trạm Y tế</v>
          </cell>
          <cell r="I253">
            <v>0</v>
          </cell>
          <cell r="J253" t="str">
            <v>Nữ</v>
          </cell>
          <cell r="K253">
            <v>1971</v>
          </cell>
          <cell r="L253">
            <v>26124</v>
          </cell>
          <cell r="M253">
            <v>51</v>
          </cell>
          <cell r="N253" t="str">
            <v>Kinh</v>
          </cell>
          <cell r="O253">
            <v>0</v>
          </cell>
          <cell r="P253" t="str">
            <v>182039617</v>
          </cell>
          <cell r="Q253" t="str">
            <v>27/08/2014</v>
          </cell>
          <cell r="R253" t="str">
            <v>Tỉnh Nghệ An</v>
          </cell>
          <cell r="S253" t="str">
            <v>Xã Nghi Công, huyện Nghi Lộc, tỉnh Nghệ An</v>
          </cell>
          <cell r="T253" t="str">
            <v>Xã Nghi Công, huyện Nghi Lộc, tỉnh Nghệ An</v>
          </cell>
          <cell r="U253" t="str">
            <v>Khối Minh Phúc, phường Hưng Phúc, thành phố Vinh, tỉnh Nghệ An</v>
          </cell>
          <cell r="V253" t="str">
            <v>Khối Minh Phúc, phường Hưng Phúc, thành phố Vinh, tỉnh Nghệ An</v>
          </cell>
          <cell r="W253" t="str">
            <v>0853858926</v>
          </cell>
          <cell r="X253" t="str">
            <v>hienan71@gmail.com</v>
          </cell>
          <cell r="Y253">
            <v>37179</v>
          </cell>
          <cell r="Z253">
            <v>38485</v>
          </cell>
          <cell r="AA253" t="str">
            <v>Trường Đại học Vinh</v>
          </cell>
          <cell r="AB253">
            <v>0</v>
          </cell>
          <cell r="AC253" t="str">
            <v>BC</v>
          </cell>
          <cell r="AD253">
            <v>0</v>
          </cell>
          <cell r="AE253">
            <v>0</v>
          </cell>
          <cell r="AF253" t="str">
            <v>16.118</v>
          </cell>
          <cell r="AG253" t="str">
            <v>Bác sĩ</v>
          </cell>
          <cell r="AH253">
            <v>0</v>
          </cell>
          <cell r="AI253">
            <v>0</v>
          </cell>
          <cell r="AJ253">
            <v>0</v>
          </cell>
          <cell r="AK253">
            <v>4</v>
          </cell>
          <cell r="AL253">
            <v>0</v>
          </cell>
          <cell r="AM253">
            <v>3.99</v>
          </cell>
          <cell r="AN253">
            <v>6</v>
          </cell>
          <cell r="AO253">
            <v>0</v>
          </cell>
          <cell r="AP253">
            <v>0</v>
          </cell>
          <cell r="AQ253">
            <v>0</v>
          </cell>
          <cell r="AR253">
            <v>0</v>
          </cell>
          <cell r="AS253">
            <v>3.99</v>
          </cell>
          <cell r="AT253">
            <v>20</v>
          </cell>
          <cell r="AU253">
            <v>0</v>
          </cell>
          <cell r="AV253">
            <v>0</v>
          </cell>
          <cell r="AW253">
            <v>0</v>
          </cell>
          <cell r="AX253" t="str">
            <v>Đại học</v>
          </cell>
          <cell r="AY253">
            <v>0</v>
          </cell>
          <cell r="AZ253">
            <v>0</v>
          </cell>
          <cell r="BA253" t="str">
            <v>Y học</v>
          </cell>
          <cell r="BB253">
            <v>0</v>
          </cell>
          <cell r="BC253" t="str">
            <v xml:space="preserve"> </v>
          </cell>
          <cell r="BD253">
            <v>0</v>
          </cell>
          <cell r="BE253">
            <v>0</v>
          </cell>
          <cell r="BF253">
            <v>0</v>
          </cell>
          <cell r="BG253">
            <v>0</v>
          </cell>
          <cell r="BH253">
            <v>0</v>
          </cell>
          <cell r="BI253">
            <v>0</v>
          </cell>
          <cell r="BJ253">
            <v>0</v>
          </cell>
          <cell r="BK253" t="str">
            <v>Đã học 2012</v>
          </cell>
          <cell r="BL253">
            <v>0</v>
          </cell>
          <cell r="BM253" t="str">
            <v>31/12/2002</v>
          </cell>
          <cell r="BN253">
            <v>37986</v>
          </cell>
          <cell r="BO253">
            <v>0</v>
          </cell>
          <cell r="BP253">
            <v>0</v>
          </cell>
          <cell r="BQ253">
            <v>0</v>
          </cell>
          <cell r="BR253">
            <v>3.8333333333333335</v>
          </cell>
          <cell r="BS253" t="str">
            <v>BĐ đã phát</v>
          </cell>
          <cell r="BT253">
            <v>0</v>
          </cell>
          <cell r="BU253">
            <v>0</v>
          </cell>
          <cell r="BV253">
            <v>4</v>
          </cell>
          <cell r="BW253">
            <v>4</v>
          </cell>
          <cell r="BX253">
            <v>4</v>
          </cell>
          <cell r="BY253">
            <v>4</v>
          </cell>
          <cell r="BZ253">
            <v>4</v>
          </cell>
          <cell r="CA253">
            <v>4</v>
          </cell>
          <cell r="CB253">
            <v>4</v>
          </cell>
          <cell r="CC253">
            <v>4</v>
          </cell>
          <cell r="CD253">
            <v>4</v>
          </cell>
          <cell r="CE253">
            <v>4</v>
          </cell>
          <cell r="CF253">
            <v>4</v>
          </cell>
          <cell r="CG253">
            <v>4</v>
          </cell>
          <cell r="CH253">
            <v>4</v>
          </cell>
          <cell r="CI253">
            <v>4</v>
          </cell>
          <cell r="CJ253">
            <v>4</v>
          </cell>
          <cell r="CK253">
            <v>4</v>
          </cell>
          <cell r="CL253">
            <v>0</v>
          </cell>
        </row>
        <row r="254">
          <cell r="F254">
            <v>1724</v>
          </cell>
          <cell r="G254" t="str">
            <v>51010000187104</v>
          </cell>
          <cell r="H254" t="str">
            <v>Trạm Y tế</v>
          </cell>
          <cell r="I254">
            <v>0</v>
          </cell>
          <cell r="J254" t="str">
            <v>Nữ</v>
          </cell>
          <cell r="K254">
            <v>1972</v>
          </cell>
          <cell r="L254">
            <v>26492</v>
          </cell>
          <cell r="M254">
            <v>50</v>
          </cell>
          <cell r="N254" t="str">
            <v>Kinh</v>
          </cell>
          <cell r="O254">
            <v>0</v>
          </cell>
          <cell r="P254" t="str">
            <v>181921038</v>
          </cell>
          <cell r="Q254" t="str">
            <v>25/10/2008</v>
          </cell>
          <cell r="R254" t="str">
            <v>Tỉnh Nghệ An</v>
          </cell>
          <cell r="S254" t="str">
            <v>Xã Diễn Thọ, huyện Diễn Châu, tỉnh Nghệ An</v>
          </cell>
          <cell r="T254" t="str">
            <v>Xã Diễn Thọ, huyện Diễn Châu, tỉnh Nghệ An</v>
          </cell>
          <cell r="U254" t="str">
            <v>Số 02, ngõ 45, đường Nguyễn Thiếp, K.7, P.Trung Đô, TP.Vinh, tỉnh Nghệ An</v>
          </cell>
          <cell r="V254" t="str">
            <v>Số 02, ngõ 45, đường Nguyễn Thiếp, K.7, P.Trung Đô, TP.Vinh, tỉnh Nghệ An</v>
          </cell>
          <cell r="W254" t="str">
            <v>0978625851</v>
          </cell>
          <cell r="X254" t="str">
            <v>nguyenthiphuongdhv72@gmail.com</v>
          </cell>
          <cell r="Y254">
            <v>35065</v>
          </cell>
          <cell r="Z254" t="str">
            <v xml:space="preserve">  -   -</v>
          </cell>
          <cell r="AA254" t="str">
            <v>Trường Đại học Sư phạm Vinh</v>
          </cell>
          <cell r="AB254">
            <v>0</v>
          </cell>
          <cell r="AC254" t="str">
            <v>BC</v>
          </cell>
          <cell r="AD254">
            <v>0</v>
          </cell>
          <cell r="AE254">
            <v>0</v>
          </cell>
          <cell r="AF254" t="str">
            <v>16.119</v>
          </cell>
          <cell r="AG254" t="str">
            <v>Y sĩ</v>
          </cell>
          <cell r="AH254">
            <v>0</v>
          </cell>
          <cell r="AI254">
            <v>0</v>
          </cell>
          <cell r="AJ254">
            <v>0</v>
          </cell>
          <cell r="AK254">
            <v>3.5</v>
          </cell>
          <cell r="AL254">
            <v>0</v>
          </cell>
          <cell r="AM254">
            <v>4.0600000000000005</v>
          </cell>
          <cell r="AN254">
            <v>12</v>
          </cell>
          <cell r="AO254">
            <v>0</v>
          </cell>
          <cell r="AP254">
            <v>0</v>
          </cell>
          <cell r="AQ254">
            <v>0</v>
          </cell>
          <cell r="AR254">
            <v>0</v>
          </cell>
          <cell r="AS254">
            <v>4.0600000000000005</v>
          </cell>
          <cell r="AT254">
            <v>20</v>
          </cell>
          <cell r="AU254">
            <v>0</v>
          </cell>
          <cell r="AV254">
            <v>0</v>
          </cell>
          <cell r="AW254">
            <v>0</v>
          </cell>
          <cell r="AX254" t="str">
            <v>Trung học chuyên nghiệp</v>
          </cell>
          <cell r="AY254">
            <v>0</v>
          </cell>
          <cell r="AZ254">
            <v>0</v>
          </cell>
          <cell r="BA254">
            <v>0</v>
          </cell>
          <cell r="BB254">
            <v>0</v>
          </cell>
          <cell r="BC254">
            <v>0</v>
          </cell>
          <cell r="BD254">
            <v>0</v>
          </cell>
          <cell r="BE254">
            <v>0</v>
          </cell>
          <cell r="BF254" t="str">
            <v>TS nước ngoài</v>
          </cell>
          <cell r="BG254">
            <v>0</v>
          </cell>
          <cell r="BH254" t="str">
            <v>x</v>
          </cell>
          <cell r="BI254">
            <v>0</v>
          </cell>
          <cell r="BJ254">
            <v>0</v>
          </cell>
          <cell r="BK254" t="str">
            <v>Đợt 1 năm 2014</v>
          </cell>
          <cell r="BL254">
            <v>0</v>
          </cell>
          <cell r="BM254">
            <v>37075</v>
          </cell>
          <cell r="BN254">
            <v>37440</v>
          </cell>
          <cell r="BO254">
            <v>0</v>
          </cell>
          <cell r="BP254">
            <v>0</v>
          </cell>
          <cell r="BQ254">
            <v>0</v>
          </cell>
          <cell r="BR254">
            <v>4.833333333333333</v>
          </cell>
          <cell r="BS254" t="str">
            <v>ĐHV đã phát</v>
          </cell>
          <cell r="BT254">
            <v>0</v>
          </cell>
          <cell r="BU254">
            <v>0</v>
          </cell>
          <cell r="BV254">
            <v>3.5</v>
          </cell>
          <cell r="BW254">
            <v>3.5</v>
          </cell>
          <cell r="BX254">
            <v>3.5</v>
          </cell>
          <cell r="BY254">
            <v>3.5</v>
          </cell>
          <cell r="BZ254">
            <v>3.5</v>
          </cell>
          <cell r="CA254">
            <v>3.5</v>
          </cell>
          <cell r="CB254">
            <v>3.5</v>
          </cell>
          <cell r="CC254">
            <v>3.5</v>
          </cell>
          <cell r="CD254">
            <v>3.5</v>
          </cell>
          <cell r="CE254">
            <v>3.5</v>
          </cell>
          <cell r="CF254">
            <v>3.5</v>
          </cell>
          <cell r="CG254">
            <v>3.5</v>
          </cell>
          <cell r="CH254">
            <v>3.5</v>
          </cell>
          <cell r="CI254">
            <v>3.5</v>
          </cell>
          <cell r="CJ254">
            <v>3.5</v>
          </cell>
          <cell r="CK254">
            <v>3.5</v>
          </cell>
          <cell r="CL254">
            <v>0</v>
          </cell>
        </row>
        <row r="255">
          <cell r="F255">
            <v>1722</v>
          </cell>
          <cell r="G255" t="str">
            <v>51010000187061</v>
          </cell>
          <cell r="H255" t="str">
            <v>Trạm Y tế</v>
          </cell>
          <cell r="I255">
            <v>0</v>
          </cell>
          <cell r="J255" t="str">
            <v>Nữ</v>
          </cell>
          <cell r="K255">
            <v>1967</v>
          </cell>
          <cell r="L255">
            <v>24795</v>
          </cell>
          <cell r="M255">
            <v>55</v>
          </cell>
          <cell r="N255" t="str">
            <v>Kinh</v>
          </cell>
          <cell r="O255">
            <v>0</v>
          </cell>
          <cell r="P255" t="str">
            <v>182228151</v>
          </cell>
          <cell r="Q255" t="str">
            <v>15/10/2003</v>
          </cell>
          <cell r="R255" t="str">
            <v>Tỉnh Nghệ An</v>
          </cell>
          <cell r="S255" t="str">
            <v>Xã Kim Tân, huyện, Thạch Thành, tỉnh Thanh Hoá</v>
          </cell>
          <cell r="T255" t="str">
            <v xml:space="preserve">Xã Đức lâm, huyện  Đức Thọ, tỉnh Hà Tĩnh </v>
          </cell>
          <cell r="U255" t="str">
            <v>SN: 02, ngõ 13, Đường Phạm Kinh Vỹ, Khối 6, Phường Bến Thuỷ, thành phố Vinh, tỉnh Nghệ An</v>
          </cell>
          <cell r="V255" t="str">
            <v>SN: 02, ngõ 13, Đường Phạm Kinh Vỹ, Khối 6, Phường Bến Thuỷ, thành phố Vinh, tỉnh Nghệ An</v>
          </cell>
          <cell r="W255" t="str">
            <v>0912923515</v>
          </cell>
          <cell r="X255" t="str">
            <v>tantt@vinhuni.edu.vn</v>
          </cell>
          <cell r="Y255" t="str">
            <v xml:space="preserve">  -   -</v>
          </cell>
          <cell r="Z255">
            <v>33664</v>
          </cell>
          <cell r="AA255" t="str">
            <v>Trường Đại học Sư phạm Vinh</v>
          </cell>
          <cell r="AB255">
            <v>0</v>
          </cell>
          <cell r="AC255" t="str">
            <v>BC</v>
          </cell>
          <cell r="AD255">
            <v>0</v>
          </cell>
          <cell r="AE255">
            <v>0</v>
          </cell>
          <cell r="AF255" t="str">
            <v>01.002</v>
          </cell>
          <cell r="AG255" t="str">
            <v>Chuyên viên chính</v>
          </cell>
          <cell r="AH255" t="str">
            <v>Trạm trưởng</v>
          </cell>
          <cell r="AI255">
            <v>0</v>
          </cell>
          <cell r="AJ255" t="str">
            <v>Bí thư CB</v>
          </cell>
          <cell r="AK255">
            <v>7</v>
          </cell>
          <cell r="AL255">
            <v>0.5</v>
          </cell>
          <cell r="AM255">
            <v>5.42</v>
          </cell>
          <cell r="AN255">
            <v>4</v>
          </cell>
          <cell r="AO255">
            <v>0</v>
          </cell>
          <cell r="AP255">
            <v>0</v>
          </cell>
          <cell r="AQ255">
            <v>0</v>
          </cell>
          <cell r="AR255">
            <v>0</v>
          </cell>
          <cell r="AS255">
            <v>5.92</v>
          </cell>
          <cell r="AT255">
            <v>20</v>
          </cell>
          <cell r="AU255">
            <v>0</v>
          </cell>
          <cell r="AV255">
            <v>0</v>
          </cell>
          <cell r="AW255">
            <v>0</v>
          </cell>
          <cell r="AX255" t="str">
            <v>Đại học</v>
          </cell>
          <cell r="AY255">
            <v>0</v>
          </cell>
          <cell r="AZ255">
            <v>0</v>
          </cell>
          <cell r="BA255" t="str">
            <v>Y học</v>
          </cell>
          <cell r="BB255">
            <v>0</v>
          </cell>
          <cell r="BC255" t="str">
            <v xml:space="preserve"> </v>
          </cell>
          <cell r="BD255">
            <v>0</v>
          </cell>
          <cell r="BE255">
            <v>0</v>
          </cell>
          <cell r="BF255" t="str">
            <v>B2</v>
          </cell>
          <cell r="BG255">
            <v>0</v>
          </cell>
          <cell r="BH255" t="str">
            <v>x</v>
          </cell>
          <cell r="BI255">
            <v>0</v>
          </cell>
          <cell r="BJ255" t="str">
            <v>CVC</v>
          </cell>
          <cell r="BK255">
            <v>0</v>
          </cell>
          <cell r="BL255">
            <v>0</v>
          </cell>
          <cell r="BM255" t="str">
            <v>13/5/2003</v>
          </cell>
          <cell r="BN255">
            <v>38120</v>
          </cell>
          <cell r="BO255">
            <v>0</v>
          </cell>
          <cell r="BP255">
            <v>0</v>
          </cell>
          <cell r="BQ255">
            <v>0</v>
          </cell>
          <cell r="BR255">
            <v>0.25</v>
          </cell>
          <cell r="BS255" t="str">
            <v>ĐHV đã phát</v>
          </cell>
          <cell r="BT255">
            <v>0</v>
          </cell>
          <cell r="BU255">
            <v>0</v>
          </cell>
          <cell r="BV255">
            <v>7</v>
          </cell>
          <cell r="BW255">
            <v>7</v>
          </cell>
          <cell r="BX255">
            <v>7</v>
          </cell>
          <cell r="BY255">
            <v>7</v>
          </cell>
          <cell r="BZ255">
            <v>7</v>
          </cell>
          <cell r="CA255">
            <v>7</v>
          </cell>
          <cell r="CB255">
            <v>7</v>
          </cell>
          <cell r="CC255">
            <v>7</v>
          </cell>
          <cell r="CD255">
            <v>7</v>
          </cell>
          <cell r="CE255">
            <v>7</v>
          </cell>
          <cell r="CF255">
            <v>7</v>
          </cell>
          <cell r="CG255">
            <v>7</v>
          </cell>
          <cell r="CH255">
            <v>7</v>
          </cell>
          <cell r="CI255">
            <v>7</v>
          </cell>
          <cell r="CJ255">
            <v>7</v>
          </cell>
          <cell r="CK255">
            <v>7</v>
          </cell>
          <cell r="CL255">
            <v>0</v>
          </cell>
        </row>
        <row r="256">
          <cell r="F256">
            <v>1068</v>
          </cell>
          <cell r="G256" t="str">
            <v>51010000448980</v>
          </cell>
          <cell r="H256" t="str">
            <v>Trung tâm Đảm bảo chất lượng</v>
          </cell>
          <cell r="I256" t="str">
            <v>Hệ thống và Mạng máy tính</v>
          </cell>
          <cell r="J256" t="str">
            <v>Nam</v>
          </cell>
          <cell r="K256">
            <v>1980</v>
          </cell>
          <cell r="L256">
            <v>29486</v>
          </cell>
          <cell r="M256">
            <v>42</v>
          </cell>
          <cell r="N256" t="str">
            <v>Kinh</v>
          </cell>
          <cell r="O256">
            <v>0</v>
          </cell>
          <cell r="P256" t="str">
            <v>182261945</v>
          </cell>
          <cell r="Q256" t="str">
            <v>19/08/2015</v>
          </cell>
          <cell r="R256" t="str">
            <v>Tỉnh Nghệ An</v>
          </cell>
          <cell r="S256" t="str">
            <v>Thành phố Vinh, Tỉnh Nghệ An</v>
          </cell>
          <cell r="T256" t="str">
            <v>Thanh Chương, Nghệ An</v>
          </cell>
          <cell r="U256" t="str">
            <v>Phường Bến Thủy, Thành phố Vinh, Tỉnh Nghệ An</v>
          </cell>
          <cell r="V256" t="str">
            <v>Phường Bến Thủy, Thành phố Vinh, Tỉnh Nghệ An</v>
          </cell>
          <cell r="W256">
            <v>0</v>
          </cell>
          <cell r="X256">
            <v>0</v>
          </cell>
          <cell r="Y256">
            <v>37438</v>
          </cell>
          <cell r="Z256">
            <v>37708</v>
          </cell>
          <cell r="AA256" t="str">
            <v>Trường Đại học Vinh</v>
          </cell>
          <cell r="AB256">
            <v>0</v>
          </cell>
          <cell r="AC256" t="str">
            <v>BC</v>
          </cell>
          <cell r="AD256">
            <v>0</v>
          </cell>
          <cell r="AE256">
            <v>0</v>
          </cell>
          <cell r="AF256" t="str">
            <v>V.07.01.02</v>
          </cell>
          <cell r="AG256" t="str">
            <v>Giảng viên chính (hạng II)</v>
          </cell>
          <cell r="AH256" t="str">
            <v>Giám đốc</v>
          </cell>
          <cell r="AI256">
            <v>0</v>
          </cell>
          <cell r="AJ256" t="str">
            <v>Phó Bí thư CB</v>
          </cell>
          <cell r="AK256">
            <v>7</v>
          </cell>
          <cell r="AL256">
            <v>0.5</v>
          </cell>
          <cell r="AM256">
            <v>4.4000000000000004</v>
          </cell>
          <cell r="AN256">
            <v>1</v>
          </cell>
          <cell r="AO256">
            <v>0</v>
          </cell>
          <cell r="AP256">
            <v>0</v>
          </cell>
          <cell r="AQ256">
            <v>12</v>
          </cell>
          <cell r="AR256">
            <v>0.58800000000000008</v>
          </cell>
          <cell r="AS256">
            <v>5.4880000000000004</v>
          </cell>
          <cell r="AT256">
            <v>40</v>
          </cell>
          <cell r="AU256">
            <v>0</v>
          </cell>
          <cell r="AV256">
            <v>0</v>
          </cell>
          <cell r="AW256">
            <v>0</v>
          </cell>
          <cell r="AX256" t="str">
            <v>Tiến sĩ</v>
          </cell>
          <cell r="AY256">
            <v>0</v>
          </cell>
          <cell r="AZ256">
            <v>0</v>
          </cell>
          <cell r="BA256" t="str">
            <v>Công nghệ thông tin</v>
          </cell>
          <cell r="BB256" t="str">
            <v>Công nghệ thông tin</v>
          </cell>
          <cell r="BC256" t="str">
            <v>Khoa học máy tính</v>
          </cell>
          <cell r="BD256">
            <v>0</v>
          </cell>
          <cell r="BE256" t="str">
            <v>GVSP</v>
          </cell>
          <cell r="BF256">
            <v>0</v>
          </cell>
          <cell r="BG256">
            <v>0</v>
          </cell>
          <cell r="BH256">
            <v>2016</v>
          </cell>
          <cell r="BI256">
            <v>2019</v>
          </cell>
          <cell r="BJ256">
            <v>0</v>
          </cell>
          <cell r="BK256" t="str">
            <v>Đợt 2 năm 2017</v>
          </cell>
          <cell r="BL256" t="str">
            <v>Cao cấp</v>
          </cell>
          <cell r="BM256">
            <v>0</v>
          </cell>
          <cell r="BN256">
            <v>0</v>
          </cell>
          <cell r="BO256">
            <v>0</v>
          </cell>
          <cell r="BP256">
            <v>0</v>
          </cell>
          <cell r="BQ256">
            <v>0</v>
          </cell>
          <cell r="BR256">
            <v>18.083333333333332</v>
          </cell>
          <cell r="BS256" t="str">
            <v>BĐ đã phát</v>
          </cell>
          <cell r="BT256">
            <v>0</v>
          </cell>
          <cell r="BU256">
            <v>0</v>
          </cell>
          <cell r="BV256">
            <v>7</v>
          </cell>
          <cell r="BW256">
            <v>7</v>
          </cell>
          <cell r="BX256">
            <v>7</v>
          </cell>
          <cell r="BY256">
            <v>7</v>
          </cell>
          <cell r="BZ256">
            <v>7</v>
          </cell>
          <cell r="CA256">
            <v>7</v>
          </cell>
          <cell r="CB256">
            <v>7</v>
          </cell>
          <cell r="CC256">
            <v>7</v>
          </cell>
          <cell r="CD256">
            <v>7</v>
          </cell>
          <cell r="CE256">
            <v>7</v>
          </cell>
          <cell r="CF256">
            <v>7</v>
          </cell>
          <cell r="CG256">
            <v>7</v>
          </cell>
          <cell r="CH256">
            <v>7</v>
          </cell>
          <cell r="CI256">
            <v>7</v>
          </cell>
          <cell r="CJ256">
            <v>7</v>
          </cell>
          <cell r="CK256">
            <v>7</v>
          </cell>
          <cell r="CL256">
            <v>0</v>
          </cell>
        </row>
        <row r="257">
          <cell r="F257">
            <v>1161</v>
          </cell>
          <cell r="G257" t="str">
            <v>51010000199835</v>
          </cell>
          <cell r="H257" t="str">
            <v>Trung tâm Đảm bảo chất lượng</v>
          </cell>
          <cell r="I257" t="str">
            <v>Tổ Đảm bảo chất lượng</v>
          </cell>
          <cell r="J257" t="str">
            <v>Nữ</v>
          </cell>
          <cell r="K257">
            <v>1979</v>
          </cell>
          <cell r="L257">
            <v>29087</v>
          </cell>
          <cell r="M257">
            <v>43</v>
          </cell>
          <cell r="N257" t="str">
            <v>Kinh</v>
          </cell>
          <cell r="O257">
            <v>0</v>
          </cell>
          <cell r="P257" t="str">
            <v>182236684</v>
          </cell>
          <cell r="Q257" t="str">
            <v>03/05/2013</v>
          </cell>
          <cell r="R257" t="str">
            <v>Tỉnh Nghệ An</v>
          </cell>
          <cell r="S257" t="str">
            <v>Xã Xuân Hòa, Huyện Nam Đàn, Tỉnh Nghệ An</v>
          </cell>
          <cell r="T257" t="str">
            <v>Xuân Hòa, Nam Đàn, Nghệ An</v>
          </cell>
          <cell r="U257" t="str">
            <v>Số 607, Chung cư Dầu khí, khối 17, Phường Trường Thi, Thành phố Vinh, Tỉnh Nghệ An</v>
          </cell>
          <cell r="V257" t="str">
            <v>Số 607, Chung cư Dầu khí, khối 17, Phường Trường Thi, Thành phố Vinh, Tỉnh Nghệ An</v>
          </cell>
          <cell r="W257" t="str">
            <v>0932323989</v>
          </cell>
          <cell r="X257" t="str">
            <v>mainga1010@gmail.com</v>
          </cell>
          <cell r="Y257">
            <v>38412</v>
          </cell>
          <cell r="Z257">
            <v>39995</v>
          </cell>
          <cell r="AA257" t="str">
            <v>Trường Đại học Vinh</v>
          </cell>
          <cell r="AB257">
            <v>0</v>
          </cell>
          <cell r="AC257" t="str">
            <v>BC</v>
          </cell>
          <cell r="AD257">
            <v>0</v>
          </cell>
          <cell r="AE257">
            <v>0</v>
          </cell>
          <cell r="AF257" t="str">
            <v>01.003</v>
          </cell>
          <cell r="AG257" t="str">
            <v>Chuyên viên</v>
          </cell>
          <cell r="AH257">
            <v>0</v>
          </cell>
          <cell r="AI257">
            <v>0</v>
          </cell>
          <cell r="AJ257">
            <v>0</v>
          </cell>
          <cell r="AK257">
            <v>4</v>
          </cell>
          <cell r="AL257">
            <v>0</v>
          </cell>
          <cell r="AM257">
            <v>3.99</v>
          </cell>
          <cell r="AN257">
            <v>6</v>
          </cell>
          <cell r="AO257">
            <v>0</v>
          </cell>
          <cell r="AP257">
            <v>0</v>
          </cell>
          <cell r="AQ257">
            <v>0</v>
          </cell>
          <cell r="AR257">
            <v>0</v>
          </cell>
          <cell r="AS257">
            <v>3.99</v>
          </cell>
          <cell r="AT257">
            <v>20</v>
          </cell>
          <cell r="AU257">
            <v>0</v>
          </cell>
          <cell r="AV257">
            <v>0</v>
          </cell>
          <cell r="AW257">
            <v>0</v>
          </cell>
          <cell r="AX257" t="str">
            <v>Thạc sĩ</v>
          </cell>
          <cell r="AY257">
            <v>0</v>
          </cell>
          <cell r="AZ257">
            <v>0</v>
          </cell>
          <cell r="BA257" t="str">
            <v>Ngữ văn</v>
          </cell>
          <cell r="BB257" t="str">
            <v>Ngữ văn_SP</v>
          </cell>
          <cell r="BC257" t="str">
            <v xml:space="preserve"> </v>
          </cell>
          <cell r="BD257">
            <v>0</v>
          </cell>
          <cell r="BE257">
            <v>0</v>
          </cell>
          <cell r="BF257">
            <v>0</v>
          </cell>
          <cell r="BG257">
            <v>0</v>
          </cell>
          <cell r="BH257">
            <v>0</v>
          </cell>
          <cell r="BI257">
            <v>0</v>
          </cell>
          <cell r="BJ257">
            <v>0</v>
          </cell>
          <cell r="BK257" t="str">
            <v>Đối tượng 4</v>
          </cell>
          <cell r="BL257">
            <v>0</v>
          </cell>
          <cell r="BM257">
            <v>0</v>
          </cell>
          <cell r="BN257">
            <v>0</v>
          </cell>
          <cell r="BO257">
            <v>0</v>
          </cell>
          <cell r="BP257">
            <v>0</v>
          </cell>
          <cell r="BQ257">
            <v>0</v>
          </cell>
          <cell r="BR257">
            <v>12</v>
          </cell>
          <cell r="BS257" t="str">
            <v>BĐ phát không thành công</v>
          </cell>
          <cell r="BT257">
            <v>0</v>
          </cell>
          <cell r="BU257">
            <v>0</v>
          </cell>
          <cell r="BV257">
            <v>4</v>
          </cell>
          <cell r="BW257">
            <v>4</v>
          </cell>
          <cell r="BX257">
            <v>4</v>
          </cell>
          <cell r="BY257">
            <v>4</v>
          </cell>
          <cell r="BZ257">
            <v>4</v>
          </cell>
          <cell r="CA257">
            <v>4</v>
          </cell>
          <cell r="CB257">
            <v>4</v>
          </cell>
          <cell r="CC257">
            <v>4</v>
          </cell>
          <cell r="CD257">
            <v>4</v>
          </cell>
          <cell r="CE257">
            <v>4</v>
          </cell>
          <cell r="CF257">
            <v>4</v>
          </cell>
          <cell r="CG257">
            <v>4</v>
          </cell>
          <cell r="CH257">
            <v>4</v>
          </cell>
          <cell r="CI257">
            <v>4</v>
          </cell>
          <cell r="CJ257">
            <v>4</v>
          </cell>
          <cell r="CK257">
            <v>4</v>
          </cell>
          <cell r="CL257">
            <v>0</v>
          </cell>
        </row>
        <row r="258">
          <cell r="F258">
            <v>1839</v>
          </cell>
          <cell r="G258" t="str">
            <v>51010000270800</v>
          </cell>
          <cell r="H258" t="str">
            <v>Trung tâm Đảm bảo chất lượng</v>
          </cell>
          <cell r="I258" t="str">
            <v>Tổ Đảm bảo chất lượng</v>
          </cell>
          <cell r="J258" t="str">
            <v>Nam</v>
          </cell>
          <cell r="K258">
            <v>1979</v>
          </cell>
          <cell r="L258">
            <v>28900</v>
          </cell>
          <cell r="M258">
            <v>43</v>
          </cell>
          <cell r="N258" t="str">
            <v>Kinh</v>
          </cell>
          <cell r="O258">
            <v>0</v>
          </cell>
          <cell r="P258" t="str">
            <v>171801770</v>
          </cell>
          <cell r="Q258" t="str">
            <v>22/07/2014</v>
          </cell>
          <cell r="R258" t="str">
            <v>Tỉnh Nghệ An</v>
          </cell>
          <cell r="S258" t="str">
            <v>Xã Hoằng Thắng, Huyện Hoằng Hóa, Tỉnh Thanh Hoá</v>
          </cell>
          <cell r="T258" t="str">
            <v>Hoằng Thắng, Hoằng Hóa, Thanh Hóa</v>
          </cell>
          <cell r="U258" t="str">
            <v>Phường Bến Thủy, Thành phố Vinh, Tỉnh Nghệ An</v>
          </cell>
          <cell r="V258" t="str">
            <v>Phường Bến Thủy, Thành phố Vinh, Tỉnh Nghệ An</v>
          </cell>
          <cell r="W258" t="str">
            <v>0914535566</v>
          </cell>
          <cell r="X258" t="str">
            <v>nguyenhuyhungdhv@gmail.com</v>
          </cell>
          <cell r="Y258">
            <v>40695</v>
          </cell>
          <cell r="Z258" t="str">
            <v xml:space="preserve">  -   -</v>
          </cell>
          <cell r="AA258">
            <v>0</v>
          </cell>
          <cell r="AB258">
            <v>0</v>
          </cell>
          <cell r="AC258" t="str">
            <v>BC</v>
          </cell>
          <cell r="AD258">
            <v>0</v>
          </cell>
          <cell r="AE258">
            <v>0</v>
          </cell>
          <cell r="AF258" t="str">
            <v>01.003</v>
          </cell>
          <cell r="AG258" t="str">
            <v>Chuyên viên</v>
          </cell>
          <cell r="AH258">
            <v>0</v>
          </cell>
          <cell r="AI258">
            <v>0</v>
          </cell>
          <cell r="AJ258">
            <v>0</v>
          </cell>
          <cell r="AK258">
            <v>4</v>
          </cell>
          <cell r="AL258">
            <v>0</v>
          </cell>
          <cell r="AM258">
            <v>3.99</v>
          </cell>
          <cell r="AN258">
            <v>6</v>
          </cell>
          <cell r="AO258">
            <v>0</v>
          </cell>
          <cell r="AP258">
            <v>0</v>
          </cell>
          <cell r="AQ258">
            <v>0</v>
          </cell>
          <cell r="AR258">
            <v>0</v>
          </cell>
          <cell r="AS258">
            <v>3.99</v>
          </cell>
          <cell r="AT258">
            <v>20</v>
          </cell>
          <cell r="AU258">
            <v>0</v>
          </cell>
          <cell r="AV258">
            <v>0</v>
          </cell>
          <cell r="AW258">
            <v>0</v>
          </cell>
          <cell r="AX258" t="str">
            <v>Thạc sĩ</v>
          </cell>
          <cell r="AY258">
            <v>0</v>
          </cell>
          <cell r="AZ258">
            <v>0</v>
          </cell>
          <cell r="BA258" t="str">
            <v>Tiếng Anh_SP</v>
          </cell>
          <cell r="BB258" t="str">
            <v>Khoa học giáo dục/Quản lý giáo dục</v>
          </cell>
          <cell r="BC258" t="str">
            <v xml:space="preserve"> </v>
          </cell>
          <cell r="BD258">
            <v>0</v>
          </cell>
          <cell r="BE258">
            <v>0</v>
          </cell>
          <cell r="BF258">
            <v>0</v>
          </cell>
          <cell r="BG258">
            <v>0</v>
          </cell>
          <cell r="BH258">
            <v>0</v>
          </cell>
          <cell r="BI258">
            <v>0</v>
          </cell>
          <cell r="BJ258">
            <v>0</v>
          </cell>
          <cell r="BK258" t="str">
            <v>x</v>
          </cell>
          <cell r="BL258">
            <v>0</v>
          </cell>
          <cell r="BM258">
            <v>0</v>
          </cell>
          <cell r="BN258">
            <v>0</v>
          </cell>
          <cell r="BO258">
            <v>0</v>
          </cell>
          <cell r="BP258">
            <v>0</v>
          </cell>
          <cell r="BQ258">
            <v>0</v>
          </cell>
          <cell r="BR258">
            <v>16.5</v>
          </cell>
          <cell r="BS258" t="str">
            <v>BĐ đã phát</v>
          </cell>
          <cell r="BT258">
            <v>0</v>
          </cell>
          <cell r="BU258">
            <v>0</v>
          </cell>
          <cell r="BV258">
            <v>4</v>
          </cell>
          <cell r="BW258">
            <v>4</v>
          </cell>
          <cell r="BX258">
            <v>4</v>
          </cell>
          <cell r="BY258">
            <v>4</v>
          </cell>
          <cell r="BZ258">
            <v>4</v>
          </cell>
          <cell r="CA258">
            <v>4</v>
          </cell>
          <cell r="CB258">
            <v>4</v>
          </cell>
          <cell r="CC258">
            <v>4</v>
          </cell>
          <cell r="CD258">
            <v>4</v>
          </cell>
          <cell r="CE258">
            <v>4</v>
          </cell>
          <cell r="CF258">
            <v>4</v>
          </cell>
          <cell r="CG258">
            <v>4</v>
          </cell>
          <cell r="CH258">
            <v>4</v>
          </cell>
          <cell r="CI258">
            <v>4</v>
          </cell>
          <cell r="CJ258">
            <v>4</v>
          </cell>
          <cell r="CK258">
            <v>4</v>
          </cell>
          <cell r="CL258">
            <v>0</v>
          </cell>
        </row>
        <row r="259">
          <cell r="F259">
            <v>1614</v>
          </cell>
          <cell r="G259" t="str">
            <v>51010000699955</v>
          </cell>
          <cell r="H259" t="str">
            <v>Trung tâm Đảm bảo chất lượng</v>
          </cell>
          <cell r="I259" t="str">
            <v>Tổ Khảo thí</v>
          </cell>
          <cell r="J259" t="str">
            <v>Nam</v>
          </cell>
          <cell r="K259">
            <v>1980</v>
          </cell>
          <cell r="L259">
            <v>29299</v>
          </cell>
          <cell r="M259">
            <v>42</v>
          </cell>
          <cell r="N259" t="str">
            <v>Kinh</v>
          </cell>
          <cell r="O259">
            <v>0</v>
          </cell>
          <cell r="P259" t="str">
            <v>182331561</v>
          </cell>
          <cell r="Q259" t="str">
            <v>26/01/2015</v>
          </cell>
          <cell r="R259" t="str">
            <v>Tỉnh Nghệ An</v>
          </cell>
          <cell r="S259" t="str">
            <v>Thành phố Vinh, Tỉnh Nghệ An</v>
          </cell>
          <cell r="T259" t="str">
            <v>Thạch Thành, Thạch Hà, Hà Tĩnh</v>
          </cell>
          <cell r="U259" t="str">
            <v>Khối 13, Phường Trung Đô, Thành phố Vinh, Tỉnh Nghệ An</v>
          </cell>
          <cell r="V259" t="str">
            <v>Khối 13, Phường Trung Đô, Thành phố Vinh, Tỉnh Nghệ An</v>
          </cell>
          <cell r="W259">
            <v>0</v>
          </cell>
          <cell r="X259">
            <v>0</v>
          </cell>
          <cell r="Y259">
            <v>37530</v>
          </cell>
          <cell r="Z259">
            <v>38047</v>
          </cell>
          <cell r="AA259" t="str">
            <v>Trường Đại học Vinh</v>
          </cell>
          <cell r="AB259">
            <v>0</v>
          </cell>
          <cell r="AC259" t="str">
            <v>BC</v>
          </cell>
          <cell r="AD259">
            <v>0</v>
          </cell>
          <cell r="AE259">
            <v>0</v>
          </cell>
          <cell r="AF259" t="str">
            <v>01.003</v>
          </cell>
          <cell r="AG259" t="str">
            <v>Chuyên viên</v>
          </cell>
          <cell r="AH259">
            <v>0</v>
          </cell>
          <cell r="AI259">
            <v>0</v>
          </cell>
          <cell r="AJ259" t="str">
            <v>CT CĐ BP</v>
          </cell>
          <cell r="AK259">
            <v>5</v>
          </cell>
          <cell r="AL259">
            <v>0</v>
          </cell>
          <cell r="AM259">
            <v>4.32</v>
          </cell>
          <cell r="AN259">
            <v>7</v>
          </cell>
          <cell r="AO259">
            <v>0</v>
          </cell>
          <cell r="AP259">
            <v>0</v>
          </cell>
          <cell r="AQ259">
            <v>0</v>
          </cell>
          <cell r="AR259">
            <v>0</v>
          </cell>
          <cell r="AS259">
            <v>4.32</v>
          </cell>
          <cell r="AT259">
            <v>20</v>
          </cell>
          <cell r="AU259">
            <v>0</v>
          </cell>
          <cell r="AV259">
            <v>0</v>
          </cell>
          <cell r="AW259">
            <v>0</v>
          </cell>
          <cell r="AX259" t="str">
            <v>Thạc sĩ</v>
          </cell>
          <cell r="AY259">
            <v>0</v>
          </cell>
          <cell r="AZ259">
            <v>0</v>
          </cell>
          <cell r="BA259" t="str">
            <v>Toán học</v>
          </cell>
          <cell r="BB259" t="str">
            <v>Toán học</v>
          </cell>
          <cell r="BC259" t="str">
            <v xml:space="preserve"> </v>
          </cell>
          <cell r="BD259">
            <v>0</v>
          </cell>
          <cell r="BE259">
            <v>0</v>
          </cell>
          <cell r="BF259">
            <v>0</v>
          </cell>
          <cell r="BG259">
            <v>0</v>
          </cell>
          <cell r="BH259">
            <v>0</v>
          </cell>
          <cell r="BI259">
            <v>0</v>
          </cell>
          <cell r="BJ259">
            <v>0</v>
          </cell>
          <cell r="BK259">
            <v>0</v>
          </cell>
          <cell r="BL259">
            <v>0</v>
          </cell>
          <cell r="BM259">
            <v>36810</v>
          </cell>
          <cell r="BN259">
            <v>37175</v>
          </cell>
          <cell r="BO259">
            <v>0</v>
          </cell>
          <cell r="BP259">
            <v>0</v>
          </cell>
          <cell r="BQ259">
            <v>0</v>
          </cell>
          <cell r="BR259">
            <v>17.583333333333332</v>
          </cell>
          <cell r="BS259" t="str">
            <v>BĐ đã phát</v>
          </cell>
          <cell r="BT259">
            <v>0</v>
          </cell>
          <cell r="BU259">
            <v>0</v>
          </cell>
          <cell r="BV259">
            <v>5</v>
          </cell>
          <cell r="BW259">
            <v>5</v>
          </cell>
          <cell r="BX259">
            <v>5</v>
          </cell>
          <cell r="BY259">
            <v>5</v>
          </cell>
          <cell r="BZ259">
            <v>5</v>
          </cell>
          <cell r="CA259">
            <v>5</v>
          </cell>
          <cell r="CB259">
            <v>5</v>
          </cell>
          <cell r="CC259">
            <v>5</v>
          </cell>
          <cell r="CD259">
            <v>5</v>
          </cell>
          <cell r="CE259">
            <v>5</v>
          </cell>
          <cell r="CF259">
            <v>5</v>
          </cell>
          <cell r="CG259">
            <v>5</v>
          </cell>
          <cell r="CH259">
            <v>5</v>
          </cell>
          <cell r="CI259">
            <v>5</v>
          </cell>
          <cell r="CJ259">
            <v>5</v>
          </cell>
          <cell r="CK259">
            <v>5</v>
          </cell>
          <cell r="CL259">
            <v>0</v>
          </cell>
        </row>
        <row r="260">
          <cell r="F260">
            <v>1833</v>
          </cell>
          <cell r="G260" t="str">
            <v>51010000197307</v>
          </cell>
          <cell r="H260" t="str">
            <v>Trung tâm Đảm bảo chất lượng</v>
          </cell>
          <cell r="I260" t="str">
            <v>Tổ Khảo thí</v>
          </cell>
          <cell r="J260" t="str">
            <v>Nữ</v>
          </cell>
          <cell r="K260">
            <v>1985</v>
          </cell>
          <cell r="L260">
            <v>31285</v>
          </cell>
          <cell r="M260">
            <v>37</v>
          </cell>
          <cell r="N260" t="str">
            <v>Kinh</v>
          </cell>
          <cell r="O260">
            <v>0</v>
          </cell>
          <cell r="P260" t="str">
            <v>187608138</v>
          </cell>
          <cell r="Q260" t="str">
            <v>19/11/2013</v>
          </cell>
          <cell r="R260" t="str">
            <v>Tỉnh Nghệ An</v>
          </cell>
          <cell r="S260" t="str">
            <v>Thành phố Vĩnh Yên, tỉnh vĩnh phúc</v>
          </cell>
          <cell r="T260" t="str">
            <v>Vĩnh Yên, Vĩnh Phúc</v>
          </cell>
          <cell r="U260" t="str">
            <v>Khối 5, Phường Bến Thủy, Thành phố Vinh, Tỉnh Nghệ An</v>
          </cell>
          <cell r="V260" t="str">
            <v>Khối 5, Phường Bến Thủy, Thành phố Vinh, Tỉnh Nghệ An</v>
          </cell>
          <cell r="W260">
            <v>0</v>
          </cell>
          <cell r="X260">
            <v>0</v>
          </cell>
          <cell r="Y260">
            <v>40270</v>
          </cell>
          <cell r="Z260">
            <v>40270</v>
          </cell>
          <cell r="AA260">
            <v>0</v>
          </cell>
          <cell r="AB260">
            <v>0</v>
          </cell>
          <cell r="AC260" t="str">
            <v>BC</v>
          </cell>
          <cell r="AD260">
            <v>0</v>
          </cell>
          <cell r="AE260">
            <v>0</v>
          </cell>
          <cell r="AF260" t="str">
            <v>01.003</v>
          </cell>
          <cell r="AG260" t="str">
            <v>Chuyên viên</v>
          </cell>
          <cell r="AH260">
            <v>0</v>
          </cell>
          <cell r="AI260">
            <v>0</v>
          </cell>
          <cell r="AJ260">
            <v>0</v>
          </cell>
          <cell r="AK260">
            <v>4</v>
          </cell>
          <cell r="AL260">
            <v>0</v>
          </cell>
          <cell r="AM260">
            <v>3.33</v>
          </cell>
          <cell r="AN260">
            <v>4</v>
          </cell>
          <cell r="AO260">
            <v>0</v>
          </cell>
          <cell r="AP260">
            <v>0</v>
          </cell>
          <cell r="AQ260">
            <v>0</v>
          </cell>
          <cell r="AR260">
            <v>0</v>
          </cell>
          <cell r="AS260">
            <v>3.33</v>
          </cell>
          <cell r="AT260">
            <v>20</v>
          </cell>
          <cell r="AU260">
            <v>0</v>
          </cell>
          <cell r="AV260">
            <v>0</v>
          </cell>
          <cell r="AW260">
            <v>0</v>
          </cell>
          <cell r="AX260" t="str">
            <v>Thạc sĩ</v>
          </cell>
          <cell r="AY260">
            <v>0</v>
          </cell>
          <cell r="AZ260">
            <v>0</v>
          </cell>
          <cell r="BA260" t="str">
            <v>Lịch sử</v>
          </cell>
          <cell r="BB260" t="str">
            <v>Lịch sử thế giới</v>
          </cell>
          <cell r="BC260" t="str">
            <v xml:space="preserve"> </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18</v>
          </cell>
          <cell r="BS260" t="str">
            <v>Chưa phát</v>
          </cell>
          <cell r="BT260">
            <v>0</v>
          </cell>
          <cell r="BU260">
            <v>0</v>
          </cell>
          <cell r="BV260">
            <v>4</v>
          </cell>
          <cell r="BW260">
            <v>4</v>
          </cell>
          <cell r="BX260">
            <v>4</v>
          </cell>
          <cell r="BY260">
            <v>4</v>
          </cell>
          <cell r="BZ260">
            <v>4</v>
          </cell>
          <cell r="CA260">
            <v>4</v>
          </cell>
          <cell r="CB260">
            <v>4</v>
          </cell>
          <cell r="CC260">
            <v>4</v>
          </cell>
          <cell r="CD260">
            <v>4</v>
          </cell>
          <cell r="CE260">
            <v>4</v>
          </cell>
          <cell r="CF260">
            <v>4</v>
          </cell>
          <cell r="CG260">
            <v>4</v>
          </cell>
          <cell r="CH260">
            <v>4</v>
          </cell>
          <cell r="CI260">
            <v>4</v>
          </cell>
          <cell r="CJ260">
            <v>4</v>
          </cell>
          <cell r="CK260">
            <v>4</v>
          </cell>
          <cell r="CL260">
            <v>0</v>
          </cell>
        </row>
        <row r="261">
          <cell r="F261">
            <v>1634</v>
          </cell>
          <cell r="G261" t="str">
            <v>51010000189650</v>
          </cell>
          <cell r="H261" t="str">
            <v>Trung tâm Đảm bảo chất lượng</v>
          </cell>
          <cell r="I261" t="str">
            <v>Tổ Khảo thí</v>
          </cell>
          <cell r="J261" t="str">
            <v>Nam</v>
          </cell>
          <cell r="K261">
            <v>1964</v>
          </cell>
          <cell r="L261">
            <v>23503</v>
          </cell>
          <cell r="M261">
            <v>58</v>
          </cell>
          <cell r="N261" t="str">
            <v>Kinh</v>
          </cell>
          <cell r="O261">
            <v>0</v>
          </cell>
          <cell r="P261" t="str">
            <v>181412913</v>
          </cell>
          <cell r="Q261" t="str">
            <v>16/04/2009</v>
          </cell>
          <cell r="R261" t="str">
            <v>Tỉnh Nghệ An</v>
          </cell>
          <cell r="S261" t="str">
            <v>Xã Xuân Hòa, Huyện Nam Đàn, Tỉnh Nghệ An</v>
          </cell>
          <cell r="T261" t="str">
            <v>Xuân Hòa, Nam Đàn, Nghệ An</v>
          </cell>
          <cell r="U261" t="str">
            <v>Số nhà 13, ngõ 1, đường Nguyễn Huy Oánh, khối 8, phường Trường Thi - TP Vinh</v>
          </cell>
          <cell r="V261" t="str">
            <v>Số nhà 13, ngõ 1, đường Nguyễn Huy Oánh, khối 8, phường Trường Thi - TP Vinh</v>
          </cell>
          <cell r="W261" t="str">
            <v>0982349169</v>
          </cell>
          <cell r="X261" t="str">
            <v>minhhiendhv@gmail.com</v>
          </cell>
          <cell r="Y261">
            <v>35704</v>
          </cell>
          <cell r="Z261">
            <v>32756</v>
          </cell>
          <cell r="AA261" t="str">
            <v>phòng Giáo dục Nam Đàn-Nghệ An</v>
          </cell>
          <cell r="AB261">
            <v>0</v>
          </cell>
          <cell r="AC261" t="str">
            <v>BC</v>
          </cell>
          <cell r="AD261">
            <v>0</v>
          </cell>
          <cell r="AE261">
            <v>0</v>
          </cell>
          <cell r="AF261" t="str">
            <v>01.003</v>
          </cell>
          <cell r="AG261" t="str">
            <v>Chuyên viên</v>
          </cell>
          <cell r="AH261">
            <v>0</v>
          </cell>
          <cell r="AI261">
            <v>0</v>
          </cell>
          <cell r="AJ261">
            <v>0</v>
          </cell>
          <cell r="AK261">
            <v>4</v>
          </cell>
          <cell r="AL261">
            <v>0</v>
          </cell>
          <cell r="AM261">
            <v>4.9800000000000004</v>
          </cell>
          <cell r="AN261">
            <v>9</v>
          </cell>
          <cell r="AO261">
            <v>8</v>
          </cell>
          <cell r="AP261">
            <v>0.39840000000000003</v>
          </cell>
          <cell r="AQ261">
            <v>0</v>
          </cell>
          <cell r="AR261">
            <v>0</v>
          </cell>
          <cell r="AS261">
            <v>5.3784000000000001</v>
          </cell>
          <cell r="AT261">
            <v>20</v>
          </cell>
          <cell r="AU261">
            <v>0</v>
          </cell>
          <cell r="AV261">
            <v>0</v>
          </cell>
          <cell r="AW261">
            <v>0</v>
          </cell>
          <cell r="AX261" t="str">
            <v>Thạc sĩ</v>
          </cell>
          <cell r="AY261">
            <v>0</v>
          </cell>
          <cell r="AZ261">
            <v>0</v>
          </cell>
          <cell r="BA261" t="str">
            <v>Giáo dục học/Vật lý</v>
          </cell>
          <cell r="BB261" t="str">
            <v>LL&amp;PPDH bộ môn vật lý</v>
          </cell>
          <cell r="BC261" t="str">
            <v xml:space="preserve"> </v>
          </cell>
          <cell r="BD261">
            <v>0</v>
          </cell>
          <cell r="BE261">
            <v>0</v>
          </cell>
          <cell r="BF261">
            <v>0</v>
          </cell>
          <cell r="BG261">
            <v>0</v>
          </cell>
          <cell r="BH261">
            <v>0</v>
          </cell>
          <cell r="BI261">
            <v>0</v>
          </cell>
          <cell r="BJ261">
            <v>0</v>
          </cell>
          <cell r="BK261" t="str">
            <v>x</v>
          </cell>
          <cell r="BL261">
            <v>0</v>
          </cell>
          <cell r="BM261">
            <v>0</v>
          </cell>
          <cell r="BN261">
            <v>0</v>
          </cell>
          <cell r="BO261">
            <v>0</v>
          </cell>
          <cell r="BP261">
            <v>0</v>
          </cell>
          <cell r="BQ261">
            <v>0</v>
          </cell>
          <cell r="BR261">
            <v>1.6666666666666667</v>
          </cell>
          <cell r="BS261">
            <v>0</v>
          </cell>
          <cell r="BT261">
            <v>0</v>
          </cell>
          <cell r="BU261">
            <v>0</v>
          </cell>
          <cell r="BV261">
            <v>4</v>
          </cell>
          <cell r="BW261">
            <v>4</v>
          </cell>
          <cell r="BX261">
            <v>4</v>
          </cell>
          <cell r="BY261">
            <v>4</v>
          </cell>
          <cell r="BZ261">
            <v>4</v>
          </cell>
          <cell r="CA261">
            <v>4</v>
          </cell>
          <cell r="CB261">
            <v>4</v>
          </cell>
          <cell r="CC261">
            <v>4</v>
          </cell>
          <cell r="CD261">
            <v>4</v>
          </cell>
          <cell r="CE261">
            <v>4</v>
          </cell>
          <cell r="CF261">
            <v>4</v>
          </cell>
          <cell r="CG261">
            <v>4</v>
          </cell>
          <cell r="CH261">
            <v>4</v>
          </cell>
          <cell r="CI261">
            <v>4</v>
          </cell>
          <cell r="CJ261">
            <v>4</v>
          </cell>
          <cell r="CK261">
            <v>4</v>
          </cell>
          <cell r="CL261">
            <v>0</v>
          </cell>
        </row>
        <row r="262">
          <cell r="F262">
            <v>1140</v>
          </cell>
          <cell r="G262" t="str">
            <v>51010000223567</v>
          </cell>
          <cell r="H262" t="str">
            <v>Trung tâm Đảm bảo chất lượng</v>
          </cell>
          <cell r="I262" t="str">
            <v>Tổ Khảo thí</v>
          </cell>
          <cell r="J262" t="str">
            <v>Nữ</v>
          </cell>
          <cell r="K262">
            <v>1987</v>
          </cell>
          <cell r="L262">
            <v>31998</v>
          </cell>
          <cell r="M262">
            <v>35</v>
          </cell>
          <cell r="N262" t="str">
            <v>Kinh</v>
          </cell>
          <cell r="O262">
            <v>0</v>
          </cell>
          <cell r="P262" t="str">
            <v>186577556</v>
          </cell>
          <cell r="Q262" t="str">
            <v>18/02/2005</v>
          </cell>
          <cell r="R262" t="str">
            <v>Tỉnh Nghệ An</v>
          </cell>
          <cell r="S262" t="str">
            <v>Xã Nhân Sơn, Huyện Đô Lương, Tỉnh Nghệ An</v>
          </cell>
          <cell r="T262" t="str">
            <v>Nhân Sơn, Đô Lương, Nghệ An</v>
          </cell>
          <cell r="U262" t="str">
            <v>Khối 5, Phường Trường Thi, Thành phố Vinh, Tỉnh Nghệ An</v>
          </cell>
          <cell r="V262" t="str">
            <v>Khối 5, Phường Trường Thi, Thành phố Vinh, Tỉnh Nghệ An</v>
          </cell>
          <cell r="W262" t="str">
            <v>0982456363</v>
          </cell>
          <cell r="X262" t="str">
            <v>huongtradhv@gmail.com</v>
          </cell>
          <cell r="Y262">
            <v>40375</v>
          </cell>
          <cell r="Z262">
            <v>41334</v>
          </cell>
          <cell r="AA262" t="str">
            <v>Trường Đại học Vinh</v>
          </cell>
          <cell r="AB262">
            <v>0</v>
          </cell>
          <cell r="AC262" t="str">
            <v>BC</v>
          </cell>
          <cell r="AD262">
            <v>0</v>
          </cell>
          <cell r="AE262">
            <v>0</v>
          </cell>
          <cell r="AF262" t="str">
            <v>01.003</v>
          </cell>
          <cell r="AG262" t="str">
            <v>Chuyên viên</v>
          </cell>
          <cell r="AH262" t="str">
            <v>Phó Giám đốc</v>
          </cell>
          <cell r="AI262" t="str">
            <v>Tổ trưởng tổ CT</v>
          </cell>
          <cell r="AJ262">
            <v>0</v>
          </cell>
          <cell r="AK262">
            <v>6</v>
          </cell>
          <cell r="AL262">
            <v>0.4</v>
          </cell>
          <cell r="AM262">
            <v>3.33</v>
          </cell>
          <cell r="AN262">
            <v>4</v>
          </cell>
          <cell r="AO262">
            <v>0</v>
          </cell>
          <cell r="AP262">
            <v>0</v>
          </cell>
          <cell r="AQ262">
            <v>0</v>
          </cell>
          <cell r="AR262">
            <v>0</v>
          </cell>
          <cell r="AS262">
            <v>3.73</v>
          </cell>
          <cell r="AT262">
            <v>20</v>
          </cell>
          <cell r="AU262">
            <v>0</v>
          </cell>
          <cell r="AV262">
            <v>0</v>
          </cell>
          <cell r="AW262">
            <v>0</v>
          </cell>
          <cell r="AX262" t="str">
            <v>Thạc sĩ</v>
          </cell>
          <cell r="AY262">
            <v>0</v>
          </cell>
          <cell r="AZ262">
            <v>0</v>
          </cell>
          <cell r="BA262" t="str">
            <v>SP Toán</v>
          </cell>
          <cell r="BB262" t="str">
            <v>Toán giải tích</v>
          </cell>
          <cell r="BC262" t="str">
            <v xml:space="preserve"> </v>
          </cell>
          <cell r="BD262">
            <v>0</v>
          </cell>
          <cell r="BE262">
            <v>0</v>
          </cell>
          <cell r="BF262">
            <v>0</v>
          </cell>
          <cell r="BG262">
            <v>0</v>
          </cell>
          <cell r="BH262">
            <v>0</v>
          </cell>
          <cell r="BI262">
            <v>0</v>
          </cell>
          <cell r="BJ262">
            <v>0</v>
          </cell>
          <cell r="BK262" t="str">
            <v>x</v>
          </cell>
          <cell r="BL262">
            <v>0</v>
          </cell>
          <cell r="BM262">
            <v>0</v>
          </cell>
          <cell r="BN262">
            <v>0</v>
          </cell>
          <cell r="BO262">
            <v>0</v>
          </cell>
          <cell r="BP262">
            <v>0</v>
          </cell>
          <cell r="BQ262">
            <v>0</v>
          </cell>
          <cell r="BR262">
            <v>19.916666666666668</v>
          </cell>
          <cell r="BS262" t="str">
            <v>ĐHV đã phát</v>
          </cell>
          <cell r="BT262">
            <v>0</v>
          </cell>
          <cell r="BU262">
            <v>0</v>
          </cell>
          <cell r="BV262">
            <v>6</v>
          </cell>
          <cell r="BW262">
            <v>6</v>
          </cell>
          <cell r="BX262">
            <v>6</v>
          </cell>
          <cell r="BY262">
            <v>6</v>
          </cell>
          <cell r="BZ262">
            <v>6</v>
          </cell>
          <cell r="CA262">
            <v>6</v>
          </cell>
          <cell r="CB262">
            <v>6</v>
          </cell>
          <cell r="CC262">
            <v>6</v>
          </cell>
          <cell r="CD262">
            <v>6</v>
          </cell>
          <cell r="CE262">
            <v>6</v>
          </cell>
          <cell r="CF262">
            <v>6</v>
          </cell>
          <cell r="CG262">
            <v>6</v>
          </cell>
          <cell r="CH262">
            <v>6</v>
          </cell>
          <cell r="CI262">
            <v>6</v>
          </cell>
          <cell r="CJ262">
            <v>6</v>
          </cell>
          <cell r="CK262">
            <v>6</v>
          </cell>
          <cell r="CL262">
            <v>0</v>
          </cell>
        </row>
        <row r="263">
          <cell r="F263">
            <v>1615</v>
          </cell>
          <cell r="G263" t="str">
            <v>51010000196881</v>
          </cell>
          <cell r="H263" t="str">
            <v>Trung tâm Đảm bảo chất lượng</v>
          </cell>
          <cell r="I263" t="str">
            <v>Tổ Khảo thí</v>
          </cell>
          <cell r="J263" t="str">
            <v>Nữ</v>
          </cell>
          <cell r="K263">
            <v>1988</v>
          </cell>
          <cell r="L263">
            <v>32177</v>
          </cell>
          <cell r="M263">
            <v>34</v>
          </cell>
          <cell r="N263" t="str">
            <v>Kinh</v>
          </cell>
          <cell r="O263">
            <v>0</v>
          </cell>
          <cell r="P263" t="str">
            <v>186499938</v>
          </cell>
          <cell r="Q263" t="str">
            <v>05/11/2011</v>
          </cell>
          <cell r="R263" t="str">
            <v>Tỉnh Nghệ An</v>
          </cell>
          <cell r="S263" t="str">
            <v>Xã Hưng Xá, Huyện Hưng Nguyên, Tỉnh Nghệ An</v>
          </cell>
          <cell r="T263" t="str">
            <v>Cẩm Thịnh, Cẩm Xuyên, Hà Tĩnh</v>
          </cell>
          <cell r="U263" t="str">
            <v>Khối 4, Phường Bến Thủy, Thành phố Vinh, Tỉnh Nghệ An</v>
          </cell>
          <cell r="V263" t="str">
            <v>Khối 4, Phường Bến Thủy, Thành phố Vinh, Tỉnh Nghệ An</v>
          </cell>
          <cell r="W263" t="str">
            <v>0979276002</v>
          </cell>
          <cell r="X263" t="str">
            <v>nhung040dtdhv@gmail.com</v>
          </cell>
          <cell r="Y263">
            <v>40162</v>
          </cell>
          <cell r="Z263">
            <v>40162</v>
          </cell>
          <cell r="AA263">
            <v>0</v>
          </cell>
          <cell r="AB263">
            <v>0</v>
          </cell>
          <cell r="AC263" t="str">
            <v>BC</v>
          </cell>
          <cell r="AD263">
            <v>0</v>
          </cell>
          <cell r="AE263">
            <v>0</v>
          </cell>
          <cell r="AF263" t="str">
            <v>01.003</v>
          </cell>
          <cell r="AG263" t="str">
            <v>Chuyên viên</v>
          </cell>
          <cell r="AH263">
            <v>0</v>
          </cell>
          <cell r="AI263">
            <v>0</v>
          </cell>
          <cell r="AJ263">
            <v>0</v>
          </cell>
          <cell r="AK263">
            <v>4</v>
          </cell>
          <cell r="AL263">
            <v>0</v>
          </cell>
          <cell r="AM263">
            <v>3.33</v>
          </cell>
          <cell r="AN263">
            <v>4</v>
          </cell>
          <cell r="AO263">
            <v>0</v>
          </cell>
          <cell r="AP263">
            <v>0</v>
          </cell>
          <cell r="AQ263">
            <v>0</v>
          </cell>
          <cell r="AR263">
            <v>0</v>
          </cell>
          <cell r="AS263">
            <v>3.33</v>
          </cell>
          <cell r="AT263">
            <v>20</v>
          </cell>
          <cell r="AU263">
            <v>0</v>
          </cell>
          <cell r="AV263">
            <v>0</v>
          </cell>
          <cell r="AW263">
            <v>0</v>
          </cell>
          <cell r="AX263" t="str">
            <v>Thạc sĩ</v>
          </cell>
          <cell r="AY263">
            <v>0</v>
          </cell>
          <cell r="AZ263">
            <v>0</v>
          </cell>
          <cell r="BA263" t="str">
            <v>Địa lý</v>
          </cell>
          <cell r="BB263" t="str">
            <v>Khoa học giáo dục/Quản lý giáo dục</v>
          </cell>
          <cell r="BC263" t="str">
            <v xml:space="preserve"> </v>
          </cell>
          <cell r="BD263">
            <v>0</v>
          </cell>
          <cell r="BE263">
            <v>0</v>
          </cell>
          <cell r="BF263">
            <v>0</v>
          </cell>
          <cell r="BG263">
            <v>0</v>
          </cell>
          <cell r="BH263">
            <v>0</v>
          </cell>
          <cell r="BI263">
            <v>0</v>
          </cell>
          <cell r="BJ263">
            <v>0</v>
          </cell>
          <cell r="BK263">
            <v>0</v>
          </cell>
          <cell r="BL263">
            <v>0</v>
          </cell>
          <cell r="BM263">
            <v>38269</v>
          </cell>
          <cell r="BN263">
            <v>38634</v>
          </cell>
          <cell r="BO263">
            <v>0</v>
          </cell>
          <cell r="BP263">
            <v>0</v>
          </cell>
          <cell r="BQ263">
            <v>0</v>
          </cell>
          <cell r="BR263">
            <v>20.416666666666668</v>
          </cell>
          <cell r="BS263" t="str">
            <v>BĐ đã phát</v>
          </cell>
          <cell r="BT263">
            <v>0</v>
          </cell>
          <cell r="BU263">
            <v>0</v>
          </cell>
          <cell r="BV263">
            <v>4</v>
          </cell>
          <cell r="BW263">
            <v>4</v>
          </cell>
          <cell r="BX263">
            <v>4</v>
          </cell>
          <cell r="BY263">
            <v>4</v>
          </cell>
          <cell r="BZ263">
            <v>4</v>
          </cell>
          <cell r="CA263">
            <v>4</v>
          </cell>
          <cell r="CB263">
            <v>4</v>
          </cell>
          <cell r="CC263">
            <v>4</v>
          </cell>
          <cell r="CD263">
            <v>4</v>
          </cell>
          <cell r="CE263">
            <v>4</v>
          </cell>
          <cell r="CF263">
            <v>4</v>
          </cell>
          <cell r="CG263">
            <v>4</v>
          </cell>
          <cell r="CH263">
            <v>4</v>
          </cell>
          <cell r="CI263">
            <v>4</v>
          </cell>
          <cell r="CJ263">
            <v>4</v>
          </cell>
          <cell r="CK263">
            <v>4</v>
          </cell>
          <cell r="CL263">
            <v>0</v>
          </cell>
        </row>
        <row r="264">
          <cell r="F264">
            <v>2582</v>
          </cell>
          <cell r="G264" t="str">
            <v>51010002329407</v>
          </cell>
          <cell r="H264" t="str">
            <v>Trung tâm Đảm bảo chất lượng</v>
          </cell>
          <cell r="I264" t="str">
            <v>Tổ Khảo thí</v>
          </cell>
          <cell r="J264" t="str">
            <v>Nữ</v>
          </cell>
          <cell r="K264">
            <v>1988</v>
          </cell>
          <cell r="L264">
            <v>32312</v>
          </cell>
          <cell r="M264">
            <v>34</v>
          </cell>
          <cell r="N264" t="str">
            <v>Kinh</v>
          </cell>
          <cell r="O264">
            <v>0</v>
          </cell>
          <cell r="P264" t="str">
            <v>186407942</v>
          </cell>
          <cell r="Q264">
            <v>38118</v>
          </cell>
          <cell r="R264" t="str">
            <v>Tỉnh Nghệ An</v>
          </cell>
          <cell r="S264" t="str">
            <v>Phường Hồng Sơn, Thành phố Vinh, Tỉnh Nghệ An</v>
          </cell>
          <cell r="T264" t="str">
            <v>Phú Vang, Thừa thiên Huế</v>
          </cell>
          <cell r="U264" t="str">
            <v>Số 02, ngõ 28, đường Hồng Bàng, Phường Lê Mao, Thành phố Vinh, Tỉnh Nghệ An</v>
          </cell>
          <cell r="V264" t="str">
            <v>Số 02, ngõ 28, đường Hồng Bàng, Phường Lê Mao, Thành phố Vinh, Tỉnh Nghệ An</v>
          </cell>
          <cell r="W264" t="str">
            <v>0945336286</v>
          </cell>
          <cell r="X264" t="str">
            <v>ngocha180688@gmail.com</v>
          </cell>
          <cell r="Y264">
            <v>43405</v>
          </cell>
          <cell r="Z264">
            <v>43824</v>
          </cell>
          <cell r="AA264" t="str">
            <v>Trường Đại học Vinh</v>
          </cell>
          <cell r="AB264">
            <v>0</v>
          </cell>
          <cell r="AC264" t="str">
            <v>BC</v>
          </cell>
          <cell r="AD264">
            <v>0</v>
          </cell>
          <cell r="AE264">
            <v>0</v>
          </cell>
          <cell r="AF264" t="str">
            <v>01.003</v>
          </cell>
          <cell r="AG264" t="str">
            <v>Chuyên viên</v>
          </cell>
          <cell r="AH264">
            <v>0</v>
          </cell>
          <cell r="AI264">
            <v>0</v>
          </cell>
          <cell r="AJ264">
            <v>0</v>
          </cell>
          <cell r="AK264">
            <v>4</v>
          </cell>
          <cell r="AL264">
            <v>0</v>
          </cell>
          <cell r="AM264">
            <v>2.67</v>
          </cell>
          <cell r="AN264">
            <v>2</v>
          </cell>
          <cell r="AO264">
            <v>0</v>
          </cell>
          <cell r="AP264">
            <v>0</v>
          </cell>
          <cell r="AQ264">
            <v>0</v>
          </cell>
          <cell r="AR264">
            <v>0</v>
          </cell>
          <cell r="AS264">
            <v>2.67</v>
          </cell>
          <cell r="AT264">
            <v>20</v>
          </cell>
          <cell r="AU264">
            <v>0</v>
          </cell>
          <cell r="AV264">
            <v>0</v>
          </cell>
          <cell r="AW264">
            <v>0</v>
          </cell>
          <cell r="AX264" t="str">
            <v>Thạc sĩ</v>
          </cell>
          <cell r="AY264">
            <v>0</v>
          </cell>
          <cell r="AZ264">
            <v>0</v>
          </cell>
          <cell r="BA264">
            <v>0</v>
          </cell>
          <cell r="BB264" t="str">
            <v>Quản trị nhân lực</v>
          </cell>
          <cell r="BC264">
            <v>0</v>
          </cell>
          <cell r="BD264">
            <v>0</v>
          </cell>
          <cell r="BE264">
            <v>0</v>
          </cell>
          <cell r="BF264">
            <v>0</v>
          </cell>
          <cell r="BG264">
            <v>0</v>
          </cell>
          <cell r="BH264">
            <v>0</v>
          </cell>
          <cell r="BI264">
            <v>0</v>
          </cell>
          <cell r="BJ264">
            <v>0</v>
          </cell>
          <cell r="BK264" t="str">
            <v>x</v>
          </cell>
          <cell r="BL264">
            <v>0</v>
          </cell>
          <cell r="BM264">
            <v>37568</v>
          </cell>
          <cell r="BN264">
            <v>37933</v>
          </cell>
          <cell r="BO264">
            <v>0</v>
          </cell>
          <cell r="BP264">
            <v>0</v>
          </cell>
          <cell r="BQ264">
            <v>0</v>
          </cell>
          <cell r="BR264">
            <v>20.833333333333332</v>
          </cell>
          <cell r="BS264" t="str">
            <v>Không nộp sổ</v>
          </cell>
          <cell r="BT264">
            <v>0</v>
          </cell>
          <cell r="BU264">
            <v>0</v>
          </cell>
          <cell r="BV264">
            <v>4</v>
          </cell>
          <cell r="BW264">
            <v>4</v>
          </cell>
          <cell r="BX264">
            <v>4</v>
          </cell>
          <cell r="BY264">
            <v>4</v>
          </cell>
          <cell r="BZ264">
            <v>4</v>
          </cell>
          <cell r="CA264">
            <v>4</v>
          </cell>
          <cell r="CB264">
            <v>4</v>
          </cell>
          <cell r="CC264">
            <v>4</v>
          </cell>
          <cell r="CD264">
            <v>4</v>
          </cell>
          <cell r="CE264">
            <v>4</v>
          </cell>
          <cell r="CF264">
            <v>4</v>
          </cell>
          <cell r="CG264">
            <v>4</v>
          </cell>
          <cell r="CH264">
            <v>4</v>
          </cell>
          <cell r="CI264">
            <v>4</v>
          </cell>
          <cell r="CJ264">
            <v>4</v>
          </cell>
          <cell r="CK264">
            <v>4</v>
          </cell>
          <cell r="CL264">
            <v>0</v>
          </cell>
        </row>
        <row r="265">
          <cell r="F265">
            <v>2345</v>
          </cell>
          <cell r="G265" t="str">
            <v>51010000575259</v>
          </cell>
          <cell r="H265" t="str">
            <v>Trung tâm Đảm bảo chất lượng</v>
          </cell>
          <cell r="I265" t="str">
            <v>Tổ Khảo thí</v>
          </cell>
          <cell r="J265" t="str">
            <v>Nữ</v>
          </cell>
          <cell r="K265">
            <v>1989</v>
          </cell>
          <cell r="L265">
            <v>32754</v>
          </cell>
          <cell r="M265">
            <v>33</v>
          </cell>
          <cell r="N265" t="str">
            <v>Kinh</v>
          </cell>
          <cell r="O265">
            <v>0</v>
          </cell>
          <cell r="P265" t="str">
            <v>186783499</v>
          </cell>
          <cell r="Q265" t="str">
            <v>06/07/2006</v>
          </cell>
          <cell r="R265" t="str">
            <v>Tỉnh Nghệ An</v>
          </cell>
          <cell r="S265" t="str">
            <v>Thành phố Vinh, Tỉnh Nghệ An</v>
          </cell>
          <cell r="T265" t="str">
            <v>Thạch Khê, Thạch Hà, hà Tĩnh</v>
          </cell>
          <cell r="U265" t="str">
            <v>Chung cư TECCO B, Phường Quang Trung, Thành phố Vinh, Tỉnh Nghệ An</v>
          </cell>
          <cell r="V265" t="str">
            <v>Chung cư TECCO B, Phường Quang Trung, Thành phố Vinh, Tỉnh Nghệ An</v>
          </cell>
          <cell r="W265">
            <v>0</v>
          </cell>
          <cell r="X265">
            <v>0</v>
          </cell>
          <cell r="Y265">
            <v>41791</v>
          </cell>
          <cell r="Z265">
            <v>0</v>
          </cell>
          <cell r="AA265">
            <v>0</v>
          </cell>
          <cell r="AB265">
            <v>0</v>
          </cell>
          <cell r="AC265" t="str">
            <v>BC</v>
          </cell>
          <cell r="AD265">
            <v>0</v>
          </cell>
          <cell r="AE265">
            <v>0</v>
          </cell>
          <cell r="AF265" t="str">
            <v>01.003</v>
          </cell>
          <cell r="AG265" t="str">
            <v>Chuyên viên</v>
          </cell>
          <cell r="AH265">
            <v>0</v>
          </cell>
          <cell r="AI265">
            <v>0</v>
          </cell>
          <cell r="AJ265">
            <v>0</v>
          </cell>
          <cell r="AK265">
            <v>4</v>
          </cell>
          <cell r="AL265">
            <v>0</v>
          </cell>
          <cell r="AM265">
            <v>3.33</v>
          </cell>
          <cell r="AN265">
            <v>4</v>
          </cell>
          <cell r="AO265">
            <v>0</v>
          </cell>
          <cell r="AP265">
            <v>0</v>
          </cell>
          <cell r="AQ265">
            <v>0</v>
          </cell>
          <cell r="AR265">
            <v>0</v>
          </cell>
          <cell r="AS265">
            <v>3.33</v>
          </cell>
          <cell r="AT265">
            <v>20</v>
          </cell>
          <cell r="AU265">
            <v>0</v>
          </cell>
          <cell r="AV265">
            <v>0</v>
          </cell>
          <cell r="AW265">
            <v>0</v>
          </cell>
          <cell r="AX265" t="str">
            <v>Đại học</v>
          </cell>
          <cell r="AY265">
            <v>0</v>
          </cell>
          <cell r="AZ265">
            <v>0</v>
          </cell>
          <cell r="BA265" t="str">
            <v>Quản lý giáo dục</v>
          </cell>
          <cell r="BB265">
            <v>0</v>
          </cell>
          <cell r="BC265" t="str">
            <v xml:space="preserve"> </v>
          </cell>
          <cell r="BD265">
            <v>0</v>
          </cell>
          <cell r="BE265">
            <v>0</v>
          </cell>
          <cell r="BF265">
            <v>0</v>
          </cell>
          <cell r="BG265">
            <v>0</v>
          </cell>
          <cell r="BH265">
            <v>0</v>
          </cell>
          <cell r="BI265">
            <v>0</v>
          </cell>
          <cell r="BJ265">
            <v>0</v>
          </cell>
          <cell r="BK265" t="str">
            <v>Đợt 2 năm 2017</v>
          </cell>
          <cell r="BL265">
            <v>0</v>
          </cell>
          <cell r="BM265">
            <v>0</v>
          </cell>
          <cell r="BN265">
            <v>0</v>
          </cell>
          <cell r="BO265">
            <v>0</v>
          </cell>
          <cell r="BP265">
            <v>0</v>
          </cell>
          <cell r="BQ265">
            <v>0</v>
          </cell>
          <cell r="BR265">
            <v>22</v>
          </cell>
          <cell r="BS265">
            <v>0</v>
          </cell>
          <cell r="BT265">
            <v>0</v>
          </cell>
          <cell r="BU265">
            <v>0</v>
          </cell>
          <cell r="BV265">
            <v>4</v>
          </cell>
          <cell r="BW265">
            <v>4</v>
          </cell>
          <cell r="BX265">
            <v>4</v>
          </cell>
          <cell r="BY265">
            <v>4</v>
          </cell>
          <cell r="BZ265">
            <v>4</v>
          </cell>
          <cell r="CA265">
            <v>4</v>
          </cell>
          <cell r="CB265">
            <v>4</v>
          </cell>
          <cell r="CC265">
            <v>4</v>
          </cell>
          <cell r="CD265">
            <v>4</v>
          </cell>
          <cell r="CE265">
            <v>4</v>
          </cell>
          <cell r="CF265">
            <v>4</v>
          </cell>
          <cell r="CG265">
            <v>4</v>
          </cell>
          <cell r="CH265">
            <v>4</v>
          </cell>
          <cell r="CI265">
            <v>4</v>
          </cell>
          <cell r="CJ265">
            <v>4</v>
          </cell>
          <cell r="CK265">
            <v>4</v>
          </cell>
          <cell r="CL265">
            <v>0</v>
          </cell>
        </row>
        <row r="266">
          <cell r="F266">
            <v>1719</v>
          </cell>
          <cell r="G266" t="str">
            <v>51010000186934</v>
          </cell>
          <cell r="H266" t="str">
            <v>Trung tâm Đảm bảo chất lượng</v>
          </cell>
          <cell r="I266" t="str">
            <v>Tổ Khảo thí</v>
          </cell>
          <cell r="J266" t="str">
            <v>Nữ</v>
          </cell>
          <cell r="K266">
            <v>1971</v>
          </cell>
          <cell r="L266">
            <v>26218</v>
          </cell>
          <cell r="M266">
            <v>51</v>
          </cell>
          <cell r="N266" t="str">
            <v>Kinh</v>
          </cell>
          <cell r="O266">
            <v>0</v>
          </cell>
          <cell r="P266" t="str">
            <v>181962014</v>
          </cell>
          <cell r="Q266" t="str">
            <v>29/09/2015</v>
          </cell>
          <cell r="R266" t="str">
            <v>Tỉnh Nghệ An</v>
          </cell>
          <cell r="S266" t="str">
            <v>Xã Phúc Thọ, Huyện Nghi Lộc, Tỉnh Nghệ An</v>
          </cell>
          <cell r="T266" t="str">
            <v>Phúc Thọ, Nghi Lộc Nghệ An</v>
          </cell>
          <cell r="U266" t="str">
            <v>Khối 14, Phường Trung Đô, Thành phố Vinh, Tỉnh Nghệ An</v>
          </cell>
          <cell r="V266" t="str">
            <v>Khối 14, Phường Trung Đô, Thành phố Vinh, Tỉnh Nghệ An</v>
          </cell>
          <cell r="W266" t="str">
            <v>0936467177</v>
          </cell>
          <cell r="X266" t="str">
            <v>hangchau1210@gmail.com</v>
          </cell>
          <cell r="Y266">
            <v>36630</v>
          </cell>
          <cell r="Z266">
            <v>36617</v>
          </cell>
          <cell r="AA266" t="str">
            <v>Trường Đại học Sư phạm Vinh</v>
          </cell>
          <cell r="AB266">
            <v>0</v>
          </cell>
          <cell r="AC266" t="str">
            <v>BC</v>
          </cell>
          <cell r="AD266">
            <v>0</v>
          </cell>
          <cell r="AE266">
            <v>0</v>
          </cell>
          <cell r="AF266" t="str">
            <v>01.003</v>
          </cell>
          <cell r="AG266" t="str">
            <v>Chuyên viên</v>
          </cell>
          <cell r="AH266">
            <v>0</v>
          </cell>
          <cell r="AI266">
            <v>0</v>
          </cell>
          <cell r="AJ266">
            <v>0</v>
          </cell>
          <cell r="AK266">
            <v>4</v>
          </cell>
          <cell r="AL266">
            <v>0</v>
          </cell>
          <cell r="AM266">
            <v>4.32</v>
          </cell>
          <cell r="AN266">
            <v>7</v>
          </cell>
          <cell r="AO266">
            <v>0</v>
          </cell>
          <cell r="AP266">
            <v>0</v>
          </cell>
          <cell r="AQ266">
            <v>0</v>
          </cell>
          <cell r="AR266">
            <v>0</v>
          </cell>
          <cell r="AS266">
            <v>4.32</v>
          </cell>
          <cell r="AT266">
            <v>20</v>
          </cell>
          <cell r="AU266">
            <v>0</v>
          </cell>
          <cell r="AV266">
            <v>0</v>
          </cell>
          <cell r="AW266">
            <v>0</v>
          </cell>
          <cell r="AX266" t="str">
            <v>Thạc sĩ</v>
          </cell>
          <cell r="AY266">
            <v>0</v>
          </cell>
          <cell r="AZ266">
            <v>0</v>
          </cell>
          <cell r="BA266" t="str">
            <v>Ngữ văn</v>
          </cell>
          <cell r="BB266" t="str">
            <v>KHXH&amp;NV/Ngôn ngữ học</v>
          </cell>
          <cell r="BC266" t="str">
            <v xml:space="preserve"> </v>
          </cell>
          <cell r="BD266">
            <v>0</v>
          </cell>
          <cell r="BE266">
            <v>0</v>
          </cell>
          <cell r="BF266">
            <v>0</v>
          </cell>
          <cell r="BG266">
            <v>0</v>
          </cell>
          <cell r="BH266">
            <v>0</v>
          </cell>
          <cell r="BI266">
            <v>0</v>
          </cell>
          <cell r="BJ266">
            <v>0</v>
          </cell>
          <cell r="BK266" t="str">
            <v>x</v>
          </cell>
          <cell r="BL266">
            <v>0</v>
          </cell>
          <cell r="BM266">
            <v>37619</v>
          </cell>
          <cell r="BN266">
            <v>37984</v>
          </cell>
          <cell r="BO266">
            <v>0</v>
          </cell>
          <cell r="BP266">
            <v>0</v>
          </cell>
          <cell r="BQ266">
            <v>0</v>
          </cell>
          <cell r="BR266">
            <v>4.083333333333333</v>
          </cell>
          <cell r="BS266" t="str">
            <v>BĐ đã phát</v>
          </cell>
          <cell r="BT266">
            <v>0</v>
          </cell>
          <cell r="BU266">
            <v>0</v>
          </cell>
          <cell r="BV266">
            <v>4</v>
          </cell>
          <cell r="BW266">
            <v>4</v>
          </cell>
          <cell r="BX266">
            <v>4</v>
          </cell>
          <cell r="BY266">
            <v>4</v>
          </cell>
          <cell r="BZ266">
            <v>4</v>
          </cell>
          <cell r="CA266">
            <v>4</v>
          </cell>
          <cell r="CB266">
            <v>4</v>
          </cell>
          <cell r="CC266">
            <v>4</v>
          </cell>
          <cell r="CD266">
            <v>4</v>
          </cell>
          <cell r="CE266">
            <v>4</v>
          </cell>
          <cell r="CF266">
            <v>4</v>
          </cell>
          <cell r="CG266">
            <v>4</v>
          </cell>
          <cell r="CH266">
            <v>4</v>
          </cell>
          <cell r="CI266">
            <v>4</v>
          </cell>
          <cell r="CJ266">
            <v>4</v>
          </cell>
          <cell r="CK266">
            <v>4</v>
          </cell>
          <cell r="CL266">
            <v>0</v>
          </cell>
        </row>
        <row r="267">
          <cell r="F267">
            <v>2462</v>
          </cell>
          <cell r="G267" t="str">
            <v>51010000525971</v>
          </cell>
          <cell r="H267" t="str">
            <v>Trung tâm Đảm bảo chất lượng</v>
          </cell>
          <cell r="I267">
            <v>0</v>
          </cell>
          <cell r="J267" t="str">
            <v>Nam</v>
          </cell>
          <cell r="K267">
            <v>1983</v>
          </cell>
          <cell r="L267">
            <v>30400</v>
          </cell>
          <cell r="M267">
            <v>39</v>
          </cell>
          <cell r="N267" t="str">
            <v>Kinh</v>
          </cell>
          <cell r="O267">
            <v>0</v>
          </cell>
          <cell r="P267" t="str">
            <v>182487419</v>
          </cell>
          <cell r="Q267" t="str">
            <v>05/02/2013</v>
          </cell>
          <cell r="R267" t="str">
            <v>Tỉnh Nghệ An</v>
          </cell>
          <cell r="S267" t="str">
            <v>Xã Vĩnh Sơn, Huyện Anh Sơn, Tỉnh Nghệ An</v>
          </cell>
          <cell r="T267" t="str">
            <v>Xã Vĩnh Sơn, Huyện Anh Sơn, Tỉnh Nghệ An</v>
          </cell>
          <cell r="U267" t="str">
            <v>Khối 19, Phường Hưng Bình, Thành phố Vinh, Tỉnh Nghệ An</v>
          </cell>
          <cell r="V267" t="str">
            <v>Khối 19, Phường Hưng Bình, Thành phố Vinh, Tỉnh Nghệ An</v>
          </cell>
          <cell r="W267" t="str">
            <v>0915128222</v>
          </cell>
          <cell r="X267" t="str">
            <v>nguyenanhluong.dhv@gmail.com</v>
          </cell>
          <cell r="Y267">
            <v>0</v>
          </cell>
          <cell r="Z267">
            <v>0</v>
          </cell>
          <cell r="AA267">
            <v>0</v>
          </cell>
          <cell r="AB267">
            <v>0</v>
          </cell>
          <cell r="AC267" t="str">
            <v>BC</v>
          </cell>
          <cell r="AD267">
            <v>0</v>
          </cell>
          <cell r="AE267">
            <v>0</v>
          </cell>
          <cell r="AF267" t="str">
            <v>01.003</v>
          </cell>
          <cell r="AG267" t="str">
            <v>Chuyên viên</v>
          </cell>
          <cell r="AH267">
            <v>0</v>
          </cell>
          <cell r="AI267">
            <v>0</v>
          </cell>
          <cell r="AJ267">
            <v>0</v>
          </cell>
          <cell r="AK267">
            <v>4</v>
          </cell>
          <cell r="AL267">
            <v>0</v>
          </cell>
          <cell r="AM267">
            <v>3.33</v>
          </cell>
          <cell r="AN267">
            <v>4</v>
          </cell>
          <cell r="AO267">
            <v>0</v>
          </cell>
          <cell r="AP267">
            <v>0</v>
          </cell>
          <cell r="AQ267">
            <v>0</v>
          </cell>
          <cell r="AR267">
            <v>0</v>
          </cell>
          <cell r="AS267">
            <v>3.33</v>
          </cell>
          <cell r="AT267">
            <v>20</v>
          </cell>
          <cell r="AU267">
            <v>0</v>
          </cell>
          <cell r="AV267">
            <v>0</v>
          </cell>
          <cell r="AW267">
            <v>0</v>
          </cell>
          <cell r="AX267" t="str">
            <v>Thạc sĩ</v>
          </cell>
          <cell r="AY267">
            <v>0</v>
          </cell>
          <cell r="AZ267">
            <v>0</v>
          </cell>
          <cell r="BA267" t="str">
            <v>Công nghệ thông tin</v>
          </cell>
          <cell r="BB267" t="str">
            <v>Hệ thống thông tin</v>
          </cell>
          <cell r="BC267">
            <v>0</v>
          </cell>
          <cell r="BD267">
            <v>0</v>
          </cell>
          <cell r="BE267">
            <v>0</v>
          </cell>
          <cell r="BF267">
            <v>0</v>
          </cell>
          <cell r="BG267">
            <v>0</v>
          </cell>
          <cell r="BH267">
            <v>0</v>
          </cell>
          <cell r="BI267">
            <v>0</v>
          </cell>
          <cell r="BJ267" t="str">
            <v>CV 2019</v>
          </cell>
          <cell r="BK267">
            <v>0</v>
          </cell>
          <cell r="BL267">
            <v>0</v>
          </cell>
          <cell r="BM267">
            <v>0</v>
          </cell>
          <cell r="BN267">
            <v>0</v>
          </cell>
          <cell r="BO267">
            <v>0</v>
          </cell>
          <cell r="BP267">
            <v>0</v>
          </cell>
          <cell r="BQ267">
            <v>0</v>
          </cell>
          <cell r="BR267">
            <v>20.583333333333332</v>
          </cell>
          <cell r="BS267" t="str">
            <v>ĐHV đã phát</v>
          </cell>
          <cell r="BT267">
            <v>0</v>
          </cell>
          <cell r="BU267">
            <v>0</v>
          </cell>
          <cell r="BV267">
            <v>4</v>
          </cell>
          <cell r="BW267">
            <v>4</v>
          </cell>
          <cell r="BX267">
            <v>4</v>
          </cell>
          <cell r="BY267">
            <v>4</v>
          </cell>
          <cell r="BZ267">
            <v>4</v>
          </cell>
          <cell r="CA267">
            <v>4</v>
          </cell>
          <cell r="CB267">
            <v>4</v>
          </cell>
          <cell r="CC267">
            <v>4</v>
          </cell>
          <cell r="CD267">
            <v>4</v>
          </cell>
          <cell r="CE267">
            <v>4</v>
          </cell>
          <cell r="CF267">
            <v>4</v>
          </cell>
          <cell r="CG267">
            <v>4</v>
          </cell>
          <cell r="CH267">
            <v>4</v>
          </cell>
          <cell r="CI267">
            <v>4</v>
          </cell>
          <cell r="CJ267">
            <v>4</v>
          </cell>
          <cell r="CK267">
            <v>4</v>
          </cell>
          <cell r="CL267">
            <v>0</v>
          </cell>
        </row>
        <row r="268">
          <cell r="F268">
            <v>2456</v>
          </cell>
          <cell r="G268" t="str">
            <v>51010000780442</v>
          </cell>
          <cell r="H268" t="str">
            <v>Trung tâm Đảm bảo chất lượng</v>
          </cell>
          <cell r="I268">
            <v>0</v>
          </cell>
          <cell r="J268" t="str">
            <v>Nam</v>
          </cell>
          <cell r="K268">
            <v>1975</v>
          </cell>
          <cell r="L268">
            <v>27639</v>
          </cell>
          <cell r="M268">
            <v>47</v>
          </cell>
          <cell r="N268" t="str">
            <v>Kinh</v>
          </cell>
          <cell r="O268">
            <v>0</v>
          </cell>
          <cell r="P268" t="str">
            <v>182109948</v>
          </cell>
          <cell r="Q268" t="str">
            <v>16/01/2007</v>
          </cell>
          <cell r="R268" t="str">
            <v>Tỉnh Nghệ An</v>
          </cell>
          <cell r="S268" t="str">
            <v>Thành phố Thái Bình, Tỉnh Thái Bình</v>
          </cell>
          <cell r="T268" t="str">
            <v>Nam Thượng, Nam Đàn, Nghệ An</v>
          </cell>
          <cell r="U268" t="str">
            <v>Số 6, ngõ 13, đường Nguyễn Sỹ Sách, Phường Hưng Bình, Thành phố Vinh, Tỉnh Nghệ An</v>
          </cell>
          <cell r="V268" t="str">
            <v>Số 6, ngõ 13, đường Nguyễn Sỹ Sách, Phường Hưng Bình, Thành phố Vinh, Tỉnh Nghệ An</v>
          </cell>
          <cell r="W268">
            <v>964955898</v>
          </cell>
          <cell r="X268">
            <v>0</v>
          </cell>
          <cell r="Y268">
            <v>42361</v>
          </cell>
          <cell r="Z268">
            <v>0</v>
          </cell>
          <cell r="AA268">
            <v>0</v>
          </cell>
          <cell r="AB268">
            <v>0</v>
          </cell>
          <cell r="AC268" t="str">
            <v>BC</v>
          </cell>
          <cell r="AD268">
            <v>0</v>
          </cell>
          <cell r="AE268">
            <v>0</v>
          </cell>
          <cell r="AF268" t="str">
            <v>01.003</v>
          </cell>
          <cell r="AG268" t="str">
            <v>Chuyên viên</v>
          </cell>
          <cell r="AH268">
            <v>0</v>
          </cell>
          <cell r="AI268">
            <v>0</v>
          </cell>
          <cell r="AJ268">
            <v>0</v>
          </cell>
          <cell r="AK268">
            <v>4</v>
          </cell>
          <cell r="AL268">
            <v>0</v>
          </cell>
          <cell r="AM268">
            <v>3.66</v>
          </cell>
          <cell r="AN268">
            <v>5</v>
          </cell>
          <cell r="AO268">
            <v>0</v>
          </cell>
          <cell r="AP268">
            <v>0</v>
          </cell>
          <cell r="AQ268">
            <v>0</v>
          </cell>
          <cell r="AR268">
            <v>0</v>
          </cell>
          <cell r="AS268">
            <v>3.66</v>
          </cell>
          <cell r="AT268">
            <v>20</v>
          </cell>
          <cell r="AU268">
            <v>0</v>
          </cell>
          <cell r="AV268">
            <v>0</v>
          </cell>
          <cell r="AW268">
            <v>0</v>
          </cell>
          <cell r="AX268" t="str">
            <v>Đại học</v>
          </cell>
          <cell r="AY268">
            <v>0</v>
          </cell>
          <cell r="AZ268">
            <v>0</v>
          </cell>
          <cell r="BA268" t="str">
            <v>Luật kinh doanh</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13</v>
          </cell>
          <cell r="BS268" t="str">
            <v>ĐHV đã phát</v>
          </cell>
          <cell r="BT268">
            <v>0</v>
          </cell>
          <cell r="BU268">
            <v>0</v>
          </cell>
          <cell r="BV268">
            <v>4</v>
          </cell>
          <cell r="BW268">
            <v>4</v>
          </cell>
          <cell r="BX268">
            <v>4</v>
          </cell>
          <cell r="BY268">
            <v>4</v>
          </cell>
          <cell r="BZ268">
            <v>4</v>
          </cell>
          <cell r="CA268">
            <v>4</v>
          </cell>
          <cell r="CB268">
            <v>4</v>
          </cell>
          <cell r="CC268">
            <v>4</v>
          </cell>
          <cell r="CD268">
            <v>4</v>
          </cell>
          <cell r="CE268">
            <v>4</v>
          </cell>
          <cell r="CF268">
            <v>4</v>
          </cell>
          <cell r="CG268">
            <v>4</v>
          </cell>
          <cell r="CH268">
            <v>4</v>
          </cell>
          <cell r="CI268">
            <v>4</v>
          </cell>
          <cell r="CJ268">
            <v>4</v>
          </cell>
          <cell r="CK268">
            <v>4</v>
          </cell>
          <cell r="CL268">
            <v>0</v>
          </cell>
        </row>
        <row r="269">
          <cell r="F269">
            <v>1860</v>
          </cell>
          <cell r="G269" t="str">
            <v>51010000194715</v>
          </cell>
          <cell r="H269" t="str">
            <v>Trung tâm Dịch vụ, hỗ trợ sinh viên và Quan hệ doanh nghiệp</v>
          </cell>
          <cell r="I269">
            <v>0</v>
          </cell>
          <cell r="J269" t="str">
            <v>Nam</v>
          </cell>
          <cell r="K269">
            <v>1980</v>
          </cell>
          <cell r="L269">
            <v>29562</v>
          </cell>
          <cell r="M269">
            <v>42</v>
          </cell>
          <cell r="N269" t="str">
            <v>Kinh</v>
          </cell>
          <cell r="O269">
            <v>0</v>
          </cell>
          <cell r="P269" t="str">
            <v>182425635</v>
          </cell>
          <cell r="Q269" t="str">
            <v>21/05/2013</v>
          </cell>
          <cell r="R269" t="str">
            <v>Tỉnh Nghệ An</v>
          </cell>
          <cell r="S269" t="str">
            <v>Xã Diễn An, Huyện Diễn Châu, Tỉnh Nghệ An</v>
          </cell>
          <cell r="T269" t="str">
            <v>Diễn An, Diễn Châu, Nghệ An</v>
          </cell>
          <cell r="U269" t="str">
            <v>Phòng 81Chung cư Tràng An, Phường Vinh Tân, Thành phố Vinh, Tỉnh Nghệ An</v>
          </cell>
          <cell r="V269" t="str">
            <v>Phòng 81Chung cư Tràng An, Phường Vinh Tân, Thành phố Vinh, Tỉnh Nghệ An</v>
          </cell>
          <cell r="W269" t="str">
            <v>0914530999</v>
          </cell>
          <cell r="X269" t="str">
            <v>doanminhdhv@gmail.com</v>
          </cell>
          <cell r="Y269">
            <v>39767</v>
          </cell>
          <cell r="Z269">
            <v>40360</v>
          </cell>
          <cell r="AA269" t="str">
            <v>Trường Đại học Vinh</v>
          </cell>
          <cell r="AB269">
            <v>0</v>
          </cell>
          <cell r="AC269" t="str">
            <v>BC</v>
          </cell>
          <cell r="AD269">
            <v>0</v>
          </cell>
          <cell r="AE269">
            <v>0</v>
          </cell>
          <cell r="AF269" t="str">
            <v>01.003</v>
          </cell>
          <cell r="AG269" t="str">
            <v>Chuyên viên</v>
          </cell>
          <cell r="AH269" t="str">
            <v>Phó Giám đốc</v>
          </cell>
          <cell r="AI269">
            <v>0</v>
          </cell>
          <cell r="AJ269">
            <v>0</v>
          </cell>
          <cell r="AK269">
            <v>6</v>
          </cell>
          <cell r="AL269">
            <v>0.4</v>
          </cell>
          <cell r="AM269">
            <v>3.33</v>
          </cell>
          <cell r="AN269">
            <v>4</v>
          </cell>
          <cell r="AO269">
            <v>0</v>
          </cell>
          <cell r="AP269">
            <v>0</v>
          </cell>
          <cell r="AQ269">
            <v>0</v>
          </cell>
          <cell r="AR269">
            <v>0</v>
          </cell>
          <cell r="AS269">
            <v>3.73</v>
          </cell>
          <cell r="AT269">
            <v>20</v>
          </cell>
          <cell r="AU269">
            <v>0</v>
          </cell>
          <cell r="AV269">
            <v>0</v>
          </cell>
          <cell r="AW269">
            <v>0</v>
          </cell>
          <cell r="AX269" t="str">
            <v>Thạc sĩ</v>
          </cell>
          <cell r="AY269">
            <v>0</v>
          </cell>
          <cell r="AZ269">
            <v>0</v>
          </cell>
          <cell r="BA269" t="str">
            <v>Giáo dục tiểu học</v>
          </cell>
          <cell r="BB269" t="str">
            <v xml:space="preserve"> Giáo dục học</v>
          </cell>
          <cell r="BC269" t="str">
            <v>Quản lý giáo dục</v>
          </cell>
          <cell r="BD269">
            <v>0</v>
          </cell>
          <cell r="BE269">
            <v>0</v>
          </cell>
          <cell r="BF269">
            <v>0</v>
          </cell>
          <cell r="BG269">
            <v>0</v>
          </cell>
          <cell r="BH269">
            <v>0</v>
          </cell>
          <cell r="BI269">
            <v>0</v>
          </cell>
          <cell r="BJ269">
            <v>0</v>
          </cell>
          <cell r="BK269" t="str">
            <v>x</v>
          </cell>
          <cell r="BL269">
            <v>0</v>
          </cell>
          <cell r="BM269">
            <v>0</v>
          </cell>
          <cell r="BN269">
            <v>0</v>
          </cell>
          <cell r="BO269">
            <v>0</v>
          </cell>
          <cell r="BP269">
            <v>0</v>
          </cell>
          <cell r="BQ269">
            <v>0</v>
          </cell>
          <cell r="BR269">
            <v>18.25</v>
          </cell>
          <cell r="BS269" t="str">
            <v>BĐ đã phát</v>
          </cell>
          <cell r="BT269">
            <v>0</v>
          </cell>
          <cell r="BU269">
            <v>0</v>
          </cell>
          <cell r="BV269">
            <v>6</v>
          </cell>
          <cell r="BW269">
            <v>6</v>
          </cell>
          <cell r="BX269">
            <v>6</v>
          </cell>
          <cell r="BY269">
            <v>6</v>
          </cell>
          <cell r="BZ269">
            <v>6</v>
          </cell>
          <cell r="CA269">
            <v>6</v>
          </cell>
          <cell r="CB269">
            <v>6</v>
          </cell>
          <cell r="CC269">
            <v>6</v>
          </cell>
          <cell r="CD269">
            <v>6</v>
          </cell>
          <cell r="CE269">
            <v>6</v>
          </cell>
          <cell r="CF269">
            <v>6</v>
          </cell>
          <cell r="CG269">
            <v>6</v>
          </cell>
          <cell r="CH269">
            <v>6</v>
          </cell>
          <cell r="CI269">
            <v>6</v>
          </cell>
          <cell r="CJ269">
            <v>6</v>
          </cell>
          <cell r="CK269">
            <v>6</v>
          </cell>
          <cell r="CL269">
            <v>0</v>
          </cell>
        </row>
        <row r="270">
          <cell r="F270">
            <v>2274</v>
          </cell>
          <cell r="G270" t="str">
            <v>51010000522130</v>
          </cell>
          <cell r="H270" t="str">
            <v>Trung tâm Dịch vụ, hỗ trợ sinh viên và Quan hệ doanh nghiệp</v>
          </cell>
          <cell r="I270">
            <v>0</v>
          </cell>
          <cell r="J270" t="str">
            <v>Nữ</v>
          </cell>
          <cell r="K270">
            <v>1986</v>
          </cell>
          <cell r="L270">
            <v>31589</v>
          </cell>
          <cell r="M270">
            <v>36</v>
          </cell>
          <cell r="N270" t="str">
            <v>Kinh</v>
          </cell>
          <cell r="O270">
            <v>0</v>
          </cell>
          <cell r="P270" t="str">
            <v>186354162</v>
          </cell>
          <cell r="Q270" t="str">
            <v>01/09/2007</v>
          </cell>
          <cell r="R270" t="str">
            <v>Tỉnh Nghệ An</v>
          </cell>
          <cell r="S270" t="str">
            <v>Huyện Quỳnh Lưu, Tỉnh Nghệ An</v>
          </cell>
          <cell r="T270" t="str">
            <v>Quỳnh Lưu, Nghệ An</v>
          </cell>
          <cell r="U270" t="str">
            <v>Khối 14, Phường Trường Thi, Thành phố Vinh, Tỉnh Nghệ An</v>
          </cell>
          <cell r="V270" t="str">
            <v>Khối 14, Phường Trường Thi, Thành phố Vinh, Tỉnh Nghệ An</v>
          </cell>
          <cell r="W270" t="str">
            <v>0948521266</v>
          </cell>
          <cell r="X270" t="str">
            <v>hodung86dhv@gmail.com</v>
          </cell>
          <cell r="Y270">
            <v>0</v>
          </cell>
          <cell r="Z270">
            <v>43824</v>
          </cell>
          <cell r="AA270" t="str">
            <v>Trường Đại học Vinh</v>
          </cell>
          <cell r="AB270">
            <v>0</v>
          </cell>
          <cell r="AC270" t="str">
            <v>BC</v>
          </cell>
          <cell r="AD270">
            <v>0</v>
          </cell>
          <cell r="AE270">
            <v>0</v>
          </cell>
          <cell r="AF270" t="str">
            <v>01.003</v>
          </cell>
          <cell r="AG270" t="str">
            <v>Chuyên viên</v>
          </cell>
          <cell r="AH270">
            <v>0</v>
          </cell>
          <cell r="AI270">
            <v>0</v>
          </cell>
          <cell r="AJ270" t="str">
            <v>Phó CTCĐBP</v>
          </cell>
          <cell r="AK270">
            <v>4</v>
          </cell>
          <cell r="AL270">
            <v>0</v>
          </cell>
          <cell r="AM270">
            <v>3</v>
          </cell>
          <cell r="AN270">
            <v>3</v>
          </cell>
          <cell r="AO270">
            <v>0</v>
          </cell>
          <cell r="AP270">
            <v>0</v>
          </cell>
          <cell r="AQ270">
            <v>0</v>
          </cell>
          <cell r="AR270">
            <v>0</v>
          </cell>
          <cell r="AS270">
            <v>3</v>
          </cell>
          <cell r="AT270">
            <v>20</v>
          </cell>
          <cell r="AU270">
            <v>0</v>
          </cell>
          <cell r="AV270">
            <v>0</v>
          </cell>
          <cell r="AW270">
            <v>0</v>
          </cell>
          <cell r="AX270" t="str">
            <v>Thạc sĩ</v>
          </cell>
          <cell r="AY270">
            <v>0</v>
          </cell>
          <cell r="AZ270">
            <v>0</v>
          </cell>
          <cell r="BA270" t="str">
            <v>Kế toán</v>
          </cell>
          <cell r="BB270">
            <v>0</v>
          </cell>
          <cell r="BC270" t="str">
            <v xml:space="preserve"> </v>
          </cell>
          <cell r="BD270">
            <v>0</v>
          </cell>
          <cell r="BE270">
            <v>0</v>
          </cell>
          <cell r="BF270" t="str">
            <v>B1</v>
          </cell>
          <cell r="BG270">
            <v>0</v>
          </cell>
          <cell r="BH270">
            <v>0</v>
          </cell>
          <cell r="BI270">
            <v>0</v>
          </cell>
          <cell r="BJ270" t="str">
            <v>CV 2019</v>
          </cell>
          <cell r="BK270" t="str">
            <v>Đối tượng 4</v>
          </cell>
          <cell r="BL270">
            <v>0</v>
          </cell>
          <cell r="BM270" t="str">
            <v>27/6/2003</v>
          </cell>
          <cell r="BN270">
            <v>38165</v>
          </cell>
          <cell r="BO270">
            <v>0</v>
          </cell>
          <cell r="BP270">
            <v>0</v>
          </cell>
          <cell r="BQ270">
            <v>0</v>
          </cell>
          <cell r="BR270">
            <v>18.833333333333332</v>
          </cell>
          <cell r="BS270" t="str">
            <v>BĐ đã phát</v>
          </cell>
          <cell r="BT270">
            <v>0</v>
          </cell>
          <cell r="BU270">
            <v>0</v>
          </cell>
          <cell r="BV270">
            <v>4</v>
          </cell>
          <cell r="BW270">
            <v>4</v>
          </cell>
          <cell r="BX270">
            <v>4</v>
          </cell>
          <cell r="BY270">
            <v>4</v>
          </cell>
          <cell r="BZ270">
            <v>4</v>
          </cell>
          <cell r="CA270">
            <v>4</v>
          </cell>
          <cell r="CB270">
            <v>4</v>
          </cell>
          <cell r="CC270">
            <v>4</v>
          </cell>
          <cell r="CD270">
            <v>4</v>
          </cell>
          <cell r="CE270">
            <v>4</v>
          </cell>
          <cell r="CF270">
            <v>4</v>
          </cell>
          <cell r="CG270">
            <v>4</v>
          </cell>
          <cell r="CH270">
            <v>4</v>
          </cell>
          <cell r="CI270">
            <v>4</v>
          </cell>
          <cell r="CJ270">
            <v>4</v>
          </cell>
          <cell r="CK270">
            <v>4</v>
          </cell>
          <cell r="CL270">
            <v>0</v>
          </cell>
        </row>
        <row r="271">
          <cell r="F271">
            <v>1830</v>
          </cell>
          <cell r="G271" t="str">
            <v>51010000197389</v>
          </cell>
          <cell r="H271" t="str">
            <v>Trung tâm Dịch vụ, Hỗ trợ sinh viên và Quan hệ doanh nghiệp</v>
          </cell>
          <cell r="I271">
            <v>0</v>
          </cell>
          <cell r="J271" t="str">
            <v>Nam</v>
          </cell>
          <cell r="K271">
            <v>1982</v>
          </cell>
          <cell r="L271">
            <v>30141</v>
          </cell>
          <cell r="M271">
            <v>40</v>
          </cell>
          <cell r="N271" t="str">
            <v>Kinh</v>
          </cell>
          <cell r="O271">
            <v>0</v>
          </cell>
          <cell r="P271">
            <v>0</v>
          </cell>
          <cell r="Q271">
            <v>0</v>
          </cell>
          <cell r="R271">
            <v>0</v>
          </cell>
          <cell r="S271" t="str">
            <v>Phường Bến Thủy, Thành phố Vinh, Tỉnh Nghệ An</v>
          </cell>
          <cell r="T271" t="str">
            <v>Thanh Giang, Thanh Chương, Nghệ An</v>
          </cell>
          <cell r="U271" t="str">
            <v>604, Phường Hưng Bình, Thành phố Vinh, Tỉnh Nghệ An</v>
          </cell>
          <cell r="V271" t="str">
            <v>604, Phường Hưng Bình, Thành phố Vinh, Tỉnh Nghệ An</v>
          </cell>
          <cell r="W271">
            <v>0</v>
          </cell>
          <cell r="X271">
            <v>0</v>
          </cell>
          <cell r="Y271">
            <v>38200</v>
          </cell>
          <cell r="Z271">
            <v>39448</v>
          </cell>
          <cell r="AA271" t="str">
            <v>Trường Đại học Vinh</v>
          </cell>
          <cell r="AB271">
            <v>0</v>
          </cell>
          <cell r="AC271" t="str">
            <v>BC</v>
          </cell>
          <cell r="AD271">
            <v>0</v>
          </cell>
          <cell r="AE271">
            <v>0</v>
          </cell>
          <cell r="AF271" t="str">
            <v>01.003</v>
          </cell>
          <cell r="AG271" t="str">
            <v>Chuyên viên</v>
          </cell>
          <cell r="AH271">
            <v>0</v>
          </cell>
          <cell r="AI271">
            <v>0</v>
          </cell>
          <cell r="AJ271">
            <v>0</v>
          </cell>
          <cell r="AK271">
            <v>4</v>
          </cell>
          <cell r="AL271">
            <v>0</v>
          </cell>
          <cell r="AM271">
            <v>3.99</v>
          </cell>
          <cell r="AN271">
            <v>6</v>
          </cell>
          <cell r="AO271">
            <v>0</v>
          </cell>
          <cell r="AP271">
            <v>0</v>
          </cell>
          <cell r="AQ271">
            <v>0</v>
          </cell>
          <cell r="AR271">
            <v>0</v>
          </cell>
          <cell r="AS271">
            <v>3.99</v>
          </cell>
          <cell r="AT271">
            <v>20</v>
          </cell>
          <cell r="AU271">
            <v>0</v>
          </cell>
          <cell r="AV271">
            <v>0</v>
          </cell>
          <cell r="AW271">
            <v>0</v>
          </cell>
          <cell r="AX271" t="str">
            <v>Thạc sĩ</v>
          </cell>
          <cell r="AY271">
            <v>0</v>
          </cell>
          <cell r="AZ271">
            <v>0</v>
          </cell>
          <cell r="BA271" t="str">
            <v>Vật lý</v>
          </cell>
          <cell r="BB271" t="str">
            <v>Vật lý học</v>
          </cell>
          <cell r="BC271" t="str">
            <v xml:space="preserve"> </v>
          </cell>
          <cell r="BD271">
            <v>0</v>
          </cell>
          <cell r="BE271">
            <v>0</v>
          </cell>
          <cell r="BF271">
            <v>0</v>
          </cell>
          <cell r="BG271">
            <v>0</v>
          </cell>
          <cell r="BH271">
            <v>0</v>
          </cell>
          <cell r="BI271">
            <v>0</v>
          </cell>
          <cell r="BJ271">
            <v>0</v>
          </cell>
          <cell r="BK271" t="str">
            <v>x</v>
          </cell>
          <cell r="BL271">
            <v>0</v>
          </cell>
          <cell r="BM271">
            <v>0</v>
          </cell>
          <cell r="BN271">
            <v>0</v>
          </cell>
          <cell r="BO271">
            <v>0</v>
          </cell>
          <cell r="BP271">
            <v>0</v>
          </cell>
          <cell r="BQ271">
            <v>0</v>
          </cell>
          <cell r="BR271">
            <v>19.833333333333332</v>
          </cell>
          <cell r="BS271" t="str">
            <v>BĐ đã phát</v>
          </cell>
          <cell r="BT271">
            <v>0</v>
          </cell>
          <cell r="BU271">
            <v>0</v>
          </cell>
          <cell r="BV271">
            <v>4</v>
          </cell>
          <cell r="BW271">
            <v>4</v>
          </cell>
          <cell r="BX271">
            <v>4</v>
          </cell>
          <cell r="BY271">
            <v>4</v>
          </cell>
          <cell r="BZ271">
            <v>4</v>
          </cell>
          <cell r="CA271">
            <v>4</v>
          </cell>
          <cell r="CB271">
            <v>4</v>
          </cell>
          <cell r="CC271">
            <v>4</v>
          </cell>
          <cell r="CD271">
            <v>4</v>
          </cell>
          <cell r="CE271">
            <v>4</v>
          </cell>
          <cell r="CF271">
            <v>4</v>
          </cell>
          <cell r="CG271">
            <v>4</v>
          </cell>
          <cell r="CH271">
            <v>4</v>
          </cell>
          <cell r="CI271">
            <v>4</v>
          </cell>
          <cell r="CJ271">
            <v>4</v>
          </cell>
          <cell r="CK271">
            <v>4</v>
          </cell>
          <cell r="CL271">
            <v>0</v>
          </cell>
        </row>
        <row r="272">
          <cell r="F272">
            <v>1862</v>
          </cell>
          <cell r="G272" t="str">
            <v>51010000189711</v>
          </cell>
          <cell r="H272" t="str">
            <v>Trung tâm Dịch vụ, hỗ trợ sinh viên và Quan hệ doanh nghiệp</v>
          </cell>
          <cell r="I272">
            <v>0</v>
          </cell>
          <cell r="J272" t="str">
            <v>Nam</v>
          </cell>
          <cell r="K272">
            <v>1982</v>
          </cell>
          <cell r="L272">
            <v>30171</v>
          </cell>
          <cell r="M272">
            <v>40</v>
          </cell>
          <cell r="N272" t="str">
            <v>Kinh</v>
          </cell>
          <cell r="O272">
            <v>0</v>
          </cell>
          <cell r="P272" t="str">
            <v>187338649</v>
          </cell>
          <cell r="Q272" t="str">
            <v>28/02/2011</v>
          </cell>
          <cell r="R272" t="str">
            <v>Tỉnh Nghệ An</v>
          </cell>
          <cell r="S272" t="str">
            <v>Xã Kỳ Tiến, Huyện Kỳ Anh, Tỉnh Hà Tĩnh</v>
          </cell>
          <cell r="T272" t="str">
            <v>Kỳ Tiến, Kỳ Anh, Hà Tĩnh</v>
          </cell>
          <cell r="U272" t="str">
            <v>Khối 6, Phường Bến Thủy, Thành phố Vinh, Tỉnh Nghệ An</v>
          </cell>
          <cell r="V272" t="str">
            <v>Khối 6, Phường Bến Thủy, Thành phố Vinh, Tỉnh Nghệ An</v>
          </cell>
          <cell r="W272" t="str">
            <v>0902169799</v>
          </cell>
          <cell r="X272" t="str">
            <v>duclc@vinhuni.edu.vn</v>
          </cell>
          <cell r="Y272">
            <v>38018</v>
          </cell>
          <cell r="Z272">
            <v>38292</v>
          </cell>
          <cell r="AA272" t="str">
            <v>Trường Đại học Vinh</v>
          </cell>
          <cell r="AB272">
            <v>0</v>
          </cell>
          <cell r="AC272" t="str">
            <v>BC</v>
          </cell>
          <cell r="AD272">
            <v>0</v>
          </cell>
          <cell r="AE272">
            <v>0</v>
          </cell>
          <cell r="AF272" t="str">
            <v>01.003</v>
          </cell>
          <cell r="AG272" t="str">
            <v>Chuyên viên</v>
          </cell>
          <cell r="AH272" t="str">
            <v>Giám đốc</v>
          </cell>
          <cell r="AI272">
            <v>0</v>
          </cell>
          <cell r="AJ272" t="str">
            <v>Phó Bí thư CB</v>
          </cell>
          <cell r="AK272">
            <v>7</v>
          </cell>
          <cell r="AL272">
            <v>0.5</v>
          </cell>
          <cell r="AM272">
            <v>3.99</v>
          </cell>
          <cell r="AN272">
            <v>6</v>
          </cell>
          <cell r="AO272">
            <v>0</v>
          </cell>
          <cell r="AP272">
            <v>0</v>
          </cell>
          <cell r="AQ272">
            <v>0</v>
          </cell>
          <cell r="AR272">
            <v>0</v>
          </cell>
          <cell r="AS272">
            <v>4.49</v>
          </cell>
          <cell r="AT272">
            <v>20</v>
          </cell>
          <cell r="AU272">
            <v>0</v>
          </cell>
          <cell r="AV272">
            <v>0</v>
          </cell>
          <cell r="AW272">
            <v>0</v>
          </cell>
          <cell r="AX272" t="str">
            <v>Thạc sĩ</v>
          </cell>
          <cell r="AY272">
            <v>0</v>
          </cell>
          <cell r="AZ272">
            <v>0</v>
          </cell>
          <cell r="BA272" t="str">
            <v>Lịch sử</v>
          </cell>
          <cell r="BB272" t="str">
            <v>Quản lý giáo dục</v>
          </cell>
          <cell r="BC272" t="str">
            <v xml:space="preserve"> </v>
          </cell>
          <cell r="BD272">
            <v>0</v>
          </cell>
          <cell r="BE272">
            <v>0</v>
          </cell>
          <cell r="BF272">
            <v>0</v>
          </cell>
          <cell r="BG272">
            <v>0</v>
          </cell>
          <cell r="BH272">
            <v>0</v>
          </cell>
          <cell r="BI272">
            <v>0</v>
          </cell>
          <cell r="BJ272">
            <v>0</v>
          </cell>
          <cell r="BK272" t="str">
            <v>Đợt 2 năm 2017</v>
          </cell>
          <cell r="BL272">
            <v>0</v>
          </cell>
          <cell r="BM272">
            <v>36710</v>
          </cell>
          <cell r="BN272">
            <v>37075</v>
          </cell>
          <cell r="BO272">
            <v>0</v>
          </cell>
          <cell r="BP272">
            <v>0</v>
          </cell>
          <cell r="BQ272">
            <v>0</v>
          </cell>
          <cell r="BR272">
            <v>19.916666666666668</v>
          </cell>
          <cell r="BS272" t="str">
            <v>BĐ đã phát</v>
          </cell>
          <cell r="BT272">
            <v>0</v>
          </cell>
          <cell r="BU272">
            <v>0</v>
          </cell>
          <cell r="BV272">
            <v>7</v>
          </cell>
          <cell r="BW272">
            <v>7</v>
          </cell>
          <cell r="BX272">
            <v>7</v>
          </cell>
          <cell r="BY272">
            <v>7</v>
          </cell>
          <cell r="BZ272">
            <v>7</v>
          </cell>
          <cell r="CA272">
            <v>7</v>
          </cell>
          <cell r="CB272">
            <v>7</v>
          </cell>
          <cell r="CC272">
            <v>7</v>
          </cell>
          <cell r="CD272">
            <v>7</v>
          </cell>
          <cell r="CE272">
            <v>7</v>
          </cell>
          <cell r="CF272">
            <v>7</v>
          </cell>
          <cell r="CG272">
            <v>7</v>
          </cell>
          <cell r="CH272">
            <v>7</v>
          </cell>
          <cell r="CI272">
            <v>7</v>
          </cell>
          <cell r="CJ272">
            <v>7</v>
          </cell>
          <cell r="CK272">
            <v>7</v>
          </cell>
          <cell r="CL272">
            <v>0</v>
          </cell>
        </row>
        <row r="273">
          <cell r="F273">
            <v>1895</v>
          </cell>
          <cell r="G273" t="str">
            <v>51010000192515</v>
          </cell>
          <cell r="H273" t="str">
            <v>Trung tâm Dịch vụ, hỗ trợ sinh viên và quan hệ doanh nghiệp</v>
          </cell>
          <cell r="I273">
            <v>0</v>
          </cell>
          <cell r="J273" t="str">
            <v>Nữ</v>
          </cell>
          <cell r="K273">
            <v>1981</v>
          </cell>
          <cell r="L273">
            <v>29917</v>
          </cell>
          <cell r="M273">
            <v>41</v>
          </cell>
          <cell r="N273" t="str">
            <v>Kinh</v>
          </cell>
          <cell r="O273">
            <v>0</v>
          </cell>
          <cell r="P273" t="str">
            <v>182436505</v>
          </cell>
          <cell r="Q273" t="str">
            <v>28/11/2015</v>
          </cell>
          <cell r="R273" t="str">
            <v>Tỉnh Nghệ An</v>
          </cell>
          <cell r="S273" t="str">
            <v>Bệnh viện TP Vinh, Nghệ An</v>
          </cell>
          <cell r="T273" t="str">
            <v>Xuân Lâm, Nam Đàn, Nghệ An</v>
          </cell>
          <cell r="U273" t="str">
            <v>SN 18, Ngõ 66, Đường Nguyễn Đình Chiểu, Khối 16, Phường Lê Lợi, Thành phố Vinh, Tỉnh Nghệ An</v>
          </cell>
          <cell r="V273" t="str">
            <v>SN 18, Ngõ 66, Đường Nguyễn Đình Chiểu, Khối 16, Phường Lê Lợi, Thành phố Vinh, Tỉnh Nghệ An</v>
          </cell>
          <cell r="W273" t="str">
            <v>0912077505</v>
          </cell>
          <cell r="X273" t="str">
            <v>nguyenthaodhv@gmail.com</v>
          </cell>
          <cell r="Y273">
            <v>38122</v>
          </cell>
          <cell r="Z273">
            <v>39448</v>
          </cell>
          <cell r="AA273" t="str">
            <v>Trường Đại học Vinh</v>
          </cell>
          <cell r="AB273">
            <v>0</v>
          </cell>
          <cell r="AC273" t="str">
            <v>BC</v>
          </cell>
          <cell r="AD273">
            <v>0</v>
          </cell>
          <cell r="AE273">
            <v>0</v>
          </cell>
          <cell r="AF273" t="str">
            <v>17.170</v>
          </cell>
          <cell r="AG273" t="str">
            <v>Thư viện viên</v>
          </cell>
          <cell r="AH273">
            <v>0</v>
          </cell>
          <cell r="AI273">
            <v>0</v>
          </cell>
          <cell r="AJ273">
            <v>0</v>
          </cell>
          <cell r="AK273">
            <v>4</v>
          </cell>
          <cell r="AL273">
            <v>0</v>
          </cell>
          <cell r="AM273">
            <v>3.99</v>
          </cell>
          <cell r="AN273">
            <v>6</v>
          </cell>
          <cell r="AO273">
            <v>0</v>
          </cell>
          <cell r="AP273">
            <v>0</v>
          </cell>
          <cell r="AQ273">
            <v>0</v>
          </cell>
          <cell r="AR273">
            <v>0</v>
          </cell>
          <cell r="AS273">
            <v>3.99</v>
          </cell>
          <cell r="AT273">
            <v>20</v>
          </cell>
          <cell r="AU273">
            <v>0</v>
          </cell>
          <cell r="AV273">
            <v>0</v>
          </cell>
          <cell r="AW273">
            <v>0</v>
          </cell>
          <cell r="AX273" t="str">
            <v>Đại học</v>
          </cell>
          <cell r="AY273">
            <v>0</v>
          </cell>
          <cell r="AZ273">
            <v>0</v>
          </cell>
          <cell r="BA273" t="str">
            <v>Thông tin thư viện</v>
          </cell>
          <cell r="BB273">
            <v>0</v>
          </cell>
          <cell r="BC273" t="str">
            <v xml:space="preserve"> </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14.25</v>
          </cell>
          <cell r="BS273" t="str">
            <v>BĐ đã phát</v>
          </cell>
          <cell r="BT273">
            <v>0</v>
          </cell>
          <cell r="BU273">
            <v>0</v>
          </cell>
          <cell r="BV273">
            <v>4</v>
          </cell>
          <cell r="BW273">
            <v>4</v>
          </cell>
          <cell r="BX273">
            <v>4</v>
          </cell>
          <cell r="BY273">
            <v>4</v>
          </cell>
          <cell r="BZ273">
            <v>4</v>
          </cell>
          <cell r="CA273">
            <v>4</v>
          </cell>
          <cell r="CB273">
            <v>4</v>
          </cell>
          <cell r="CC273">
            <v>4</v>
          </cell>
          <cell r="CD273">
            <v>4</v>
          </cell>
          <cell r="CE273">
            <v>4</v>
          </cell>
          <cell r="CF273">
            <v>4</v>
          </cell>
          <cell r="CG273">
            <v>4</v>
          </cell>
          <cell r="CH273">
            <v>4</v>
          </cell>
          <cell r="CI273">
            <v>4</v>
          </cell>
          <cell r="CJ273">
            <v>4</v>
          </cell>
          <cell r="CK273">
            <v>4</v>
          </cell>
          <cell r="CL273">
            <v>0</v>
          </cell>
        </row>
        <row r="274">
          <cell r="F274">
            <v>1861</v>
          </cell>
          <cell r="G274" t="str">
            <v>51010000024645</v>
          </cell>
          <cell r="H274" t="str">
            <v>Trung tâm Dịch vụ, hỗ trợ sinh viên và Quan hệ doanh nghiệp</v>
          </cell>
          <cell r="I274">
            <v>0</v>
          </cell>
          <cell r="J274" t="str">
            <v>Nữ</v>
          </cell>
          <cell r="K274">
            <v>1981</v>
          </cell>
          <cell r="L274">
            <v>29769</v>
          </cell>
          <cell r="M274">
            <v>41</v>
          </cell>
          <cell r="N274" t="str">
            <v>Kinh</v>
          </cell>
          <cell r="O274">
            <v>0</v>
          </cell>
          <cell r="P274" t="str">
            <v>182261991</v>
          </cell>
          <cell r="Q274" t="str">
            <v>30/09/2014</v>
          </cell>
          <cell r="R274" t="str">
            <v>Tỉnh Nghệ An</v>
          </cell>
          <cell r="S274" t="str">
            <v>Phường Bến Thủy, Thành phố Vinh, Tỉnh Nghệ An</v>
          </cell>
          <cell r="T274" t="str">
            <v>Diễn Vạn, Diễn Châu, Nghệ An</v>
          </cell>
          <cell r="U274" t="str">
            <v>Khối Tân Nam, Phường Hưng Dũng, Thành phố Vinh, Tỉnh Nghệ An</v>
          </cell>
          <cell r="V274" t="str">
            <v>Khối Tân Nam, Phường Hưng Dũng, Thành phố Vinh, Tỉnh Nghệ An</v>
          </cell>
          <cell r="W274" t="str">
            <v>0949785557</v>
          </cell>
          <cell r="X274" t="str">
            <v>qnhudhv@gmail.com</v>
          </cell>
          <cell r="Y274">
            <v>40400</v>
          </cell>
          <cell r="Z274">
            <v>43283</v>
          </cell>
          <cell r="AA274" t="str">
            <v>Trường Đại học Vinh</v>
          </cell>
          <cell r="AB274">
            <v>0</v>
          </cell>
          <cell r="AC274" t="str">
            <v>BC</v>
          </cell>
          <cell r="AD274">
            <v>0</v>
          </cell>
          <cell r="AE274">
            <v>0</v>
          </cell>
          <cell r="AF274" t="str">
            <v>01.003</v>
          </cell>
          <cell r="AG274" t="str">
            <v>Chuyên viên</v>
          </cell>
          <cell r="AH274">
            <v>0</v>
          </cell>
          <cell r="AI274">
            <v>0</v>
          </cell>
          <cell r="AJ274">
            <v>0</v>
          </cell>
          <cell r="AK274">
            <v>4</v>
          </cell>
          <cell r="AL274">
            <v>0</v>
          </cell>
          <cell r="AM274">
            <v>3.33</v>
          </cell>
          <cell r="AN274">
            <v>4</v>
          </cell>
          <cell r="AO274">
            <v>0</v>
          </cell>
          <cell r="AP274">
            <v>0</v>
          </cell>
          <cell r="AQ274">
            <v>0</v>
          </cell>
          <cell r="AR274">
            <v>0</v>
          </cell>
          <cell r="AS274">
            <v>3.33</v>
          </cell>
          <cell r="AT274">
            <v>20</v>
          </cell>
          <cell r="AU274">
            <v>0</v>
          </cell>
          <cell r="AV274">
            <v>0</v>
          </cell>
          <cell r="AW274">
            <v>0</v>
          </cell>
          <cell r="AX274" t="str">
            <v>Thạc sĩ</v>
          </cell>
          <cell r="AY274">
            <v>0</v>
          </cell>
          <cell r="AZ274">
            <v>0</v>
          </cell>
          <cell r="BA274" t="str">
            <v>Giáo dục tiểu học</v>
          </cell>
          <cell r="BB274" t="str">
            <v>Quản lý giáo dục</v>
          </cell>
          <cell r="BC274" t="str">
            <v xml:space="preserve"> </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13.833333333333334</v>
          </cell>
          <cell r="BS274" t="str">
            <v>BĐ đã phát</v>
          </cell>
          <cell r="BT274">
            <v>0</v>
          </cell>
          <cell r="BU274">
            <v>0</v>
          </cell>
          <cell r="BV274">
            <v>4</v>
          </cell>
          <cell r="BW274">
            <v>4</v>
          </cell>
          <cell r="BX274">
            <v>4</v>
          </cell>
          <cell r="BY274">
            <v>4</v>
          </cell>
          <cell r="BZ274">
            <v>4</v>
          </cell>
          <cell r="CA274">
            <v>4</v>
          </cell>
          <cell r="CB274">
            <v>4</v>
          </cell>
          <cell r="CC274">
            <v>4</v>
          </cell>
          <cell r="CD274">
            <v>4</v>
          </cell>
          <cell r="CE274">
            <v>4</v>
          </cell>
          <cell r="CF274">
            <v>4</v>
          </cell>
          <cell r="CG274">
            <v>4</v>
          </cell>
          <cell r="CH274">
            <v>4</v>
          </cell>
          <cell r="CI274">
            <v>4</v>
          </cell>
          <cell r="CJ274">
            <v>4</v>
          </cell>
          <cell r="CK274">
            <v>4</v>
          </cell>
          <cell r="CL274">
            <v>0</v>
          </cell>
        </row>
        <row r="275">
          <cell r="F275">
            <v>1622</v>
          </cell>
          <cell r="G275" t="str">
            <v>51010000023208</v>
          </cell>
          <cell r="H275" t="str">
            <v>Trung tâm Dịch vụ, Hỗ trợ sinh viên và Quan hệ doanh nghiệp</v>
          </cell>
          <cell r="I275">
            <v>0</v>
          </cell>
          <cell r="J275" t="str">
            <v>Nam</v>
          </cell>
          <cell r="K275">
            <v>1971</v>
          </cell>
          <cell r="L275">
            <v>25984</v>
          </cell>
          <cell r="M275">
            <v>51</v>
          </cell>
          <cell r="N275" t="str">
            <v>Kinh</v>
          </cell>
          <cell r="O275">
            <v>0</v>
          </cell>
          <cell r="P275" t="str">
            <v>181641951</v>
          </cell>
          <cell r="Q275" t="str">
            <v>07/09/2012</v>
          </cell>
          <cell r="R275" t="str">
            <v>Tỉnh Nghệ An</v>
          </cell>
          <cell r="S275" t="str">
            <v>Xã Hưng Thắng, Huyện Hưng Nguyên, Tỉnh Nghệ An</v>
          </cell>
          <cell r="T275" t="str">
            <v>Hưng Thái, Hưng Nguyên, Nghệ An</v>
          </cell>
          <cell r="U275" t="str">
            <v>SN: 23 Đường Võ Thị Sáu, Khối 7, Bến Thủy, TPV, Nghệ An</v>
          </cell>
          <cell r="V275" t="str">
            <v>SN: 23 Đường Võ Thị Sáu, Khối 7, Bến Thủy, TPV, Nghệ An</v>
          </cell>
          <cell r="W275" t="str">
            <v>0983523056</v>
          </cell>
          <cell r="X275" t="str">
            <v>chauthanh.dhv@gmail.com</v>
          </cell>
          <cell r="Y275">
            <v>34790</v>
          </cell>
          <cell r="Z275">
            <v>32599</v>
          </cell>
          <cell r="AA275" t="str">
            <v>Bộ đội</v>
          </cell>
          <cell r="AB275">
            <v>0</v>
          </cell>
          <cell r="AC275" t="str">
            <v>BC</v>
          </cell>
          <cell r="AD275">
            <v>0</v>
          </cell>
          <cell r="AE275">
            <v>0</v>
          </cell>
          <cell r="AF275" t="str">
            <v>01.003</v>
          </cell>
          <cell r="AG275" t="str">
            <v>Chuyên viên</v>
          </cell>
          <cell r="AH275" t="str">
            <v>Phó Giám đốc</v>
          </cell>
          <cell r="AI275">
            <v>0</v>
          </cell>
          <cell r="AJ275">
            <v>0</v>
          </cell>
          <cell r="AK275">
            <v>6</v>
          </cell>
          <cell r="AL275">
            <v>0.4</v>
          </cell>
          <cell r="AM275">
            <v>4.32</v>
          </cell>
          <cell r="AN275">
            <v>7</v>
          </cell>
          <cell r="AO275">
            <v>0</v>
          </cell>
          <cell r="AP275">
            <v>0</v>
          </cell>
          <cell r="AQ275">
            <v>0</v>
          </cell>
          <cell r="AR275">
            <v>0</v>
          </cell>
          <cell r="AS275">
            <v>4.7200000000000006</v>
          </cell>
          <cell r="AT275">
            <v>20</v>
          </cell>
          <cell r="AU275">
            <v>0</v>
          </cell>
          <cell r="AV275">
            <v>0</v>
          </cell>
          <cell r="AW275">
            <v>0</v>
          </cell>
          <cell r="AX275" t="str">
            <v>Đại học</v>
          </cell>
          <cell r="AY275">
            <v>0</v>
          </cell>
          <cell r="AZ275">
            <v>0</v>
          </cell>
          <cell r="BA275" t="str">
            <v>Giáo dục chính trị</v>
          </cell>
          <cell r="BB275">
            <v>0</v>
          </cell>
          <cell r="BC275" t="str">
            <v xml:space="preserve"> </v>
          </cell>
          <cell r="BD275">
            <v>0</v>
          </cell>
          <cell r="BE275">
            <v>0</v>
          </cell>
          <cell r="BF275" t="str">
            <v>B1</v>
          </cell>
          <cell r="BG275">
            <v>0</v>
          </cell>
          <cell r="BH275" t="str">
            <v>x</v>
          </cell>
          <cell r="BI275">
            <v>0</v>
          </cell>
          <cell r="BJ275">
            <v>0</v>
          </cell>
          <cell r="BK275">
            <v>0</v>
          </cell>
          <cell r="BL275">
            <v>0</v>
          </cell>
          <cell r="BM275" t="str">
            <v>23/02/2010</v>
          </cell>
          <cell r="BN275">
            <v>40597</v>
          </cell>
          <cell r="BO275">
            <v>0</v>
          </cell>
          <cell r="BP275">
            <v>0</v>
          </cell>
          <cell r="BQ275">
            <v>0</v>
          </cell>
          <cell r="BR275">
            <v>8.5</v>
          </cell>
          <cell r="BS275" t="str">
            <v>BĐ đã phát</v>
          </cell>
          <cell r="BT275">
            <v>0</v>
          </cell>
          <cell r="BU275">
            <v>0</v>
          </cell>
          <cell r="BV275">
            <v>6</v>
          </cell>
          <cell r="BW275">
            <v>6</v>
          </cell>
          <cell r="BX275">
            <v>6</v>
          </cell>
          <cell r="BY275">
            <v>6</v>
          </cell>
          <cell r="BZ275">
            <v>6</v>
          </cell>
          <cell r="CA275">
            <v>6</v>
          </cell>
          <cell r="CB275">
            <v>6</v>
          </cell>
          <cell r="CC275">
            <v>6</v>
          </cell>
          <cell r="CD275">
            <v>6</v>
          </cell>
          <cell r="CE275">
            <v>6</v>
          </cell>
          <cell r="CF275">
            <v>6</v>
          </cell>
          <cell r="CG275">
            <v>6</v>
          </cell>
          <cell r="CH275">
            <v>6</v>
          </cell>
          <cell r="CI275">
            <v>6</v>
          </cell>
          <cell r="CJ275">
            <v>6</v>
          </cell>
          <cell r="CK275">
            <v>6</v>
          </cell>
          <cell r="CL275">
            <v>0</v>
          </cell>
        </row>
        <row r="276">
          <cell r="F276">
            <v>2668</v>
          </cell>
          <cell r="G276" t="str">
            <v>51010006683868</v>
          </cell>
          <cell r="H276" t="str">
            <v>Trung tâm Dịch vụ, hỗ trợ sinh viên và quan hệ doanh nghiệp</v>
          </cell>
          <cell r="I276">
            <v>0</v>
          </cell>
          <cell r="J276" t="str">
            <v>Nữ</v>
          </cell>
          <cell r="K276">
            <v>1994</v>
          </cell>
          <cell r="L276">
            <v>34488</v>
          </cell>
          <cell r="M276">
            <v>28</v>
          </cell>
          <cell r="N276" t="str">
            <v>Kinh</v>
          </cell>
          <cell r="O276">
            <v>0</v>
          </cell>
          <cell r="P276" t="str">
            <v>184042122</v>
          </cell>
          <cell r="Q276">
            <v>40350</v>
          </cell>
          <cell r="R276" t="str">
            <v>Tỉnh Hà Tĩnh</v>
          </cell>
          <cell r="S276">
            <v>0</v>
          </cell>
          <cell r="T276" t="str">
            <v>Phương Tân Giang, TP.Hà Tĩnh, tỉnh hà Tĩnh</v>
          </cell>
          <cell r="U276" t="str">
            <v>Xã Nghi Phú, TP.Vinh, tỉnh Nghệ An</v>
          </cell>
          <cell r="V276" t="str">
            <v>Xã Nghi Phú, TP.Vinh, tỉnh Nghệ An</v>
          </cell>
          <cell r="W276">
            <v>0</v>
          </cell>
          <cell r="X276">
            <v>0</v>
          </cell>
          <cell r="Y276">
            <v>44409</v>
          </cell>
          <cell r="Z276">
            <v>0</v>
          </cell>
          <cell r="AA276">
            <v>0</v>
          </cell>
          <cell r="AB276">
            <v>0</v>
          </cell>
          <cell r="AC276" t="str">
            <v>HĐVV</v>
          </cell>
          <cell r="AD276">
            <v>44501</v>
          </cell>
          <cell r="AE276">
            <v>44773</v>
          </cell>
          <cell r="AF276" t="str">
            <v>01.003</v>
          </cell>
          <cell r="AG276" t="str">
            <v>Chuyên viên</v>
          </cell>
          <cell r="AH276">
            <v>0</v>
          </cell>
          <cell r="AI276">
            <v>0</v>
          </cell>
          <cell r="AJ276">
            <v>0</v>
          </cell>
          <cell r="AK276">
            <v>0</v>
          </cell>
          <cell r="AL276">
            <v>0</v>
          </cell>
          <cell r="AM276">
            <v>2.34</v>
          </cell>
          <cell r="AN276">
            <v>0</v>
          </cell>
          <cell r="AO276">
            <v>0</v>
          </cell>
          <cell r="AP276">
            <v>0</v>
          </cell>
          <cell r="AQ276">
            <v>0</v>
          </cell>
          <cell r="AR276">
            <v>0</v>
          </cell>
          <cell r="AS276">
            <v>0</v>
          </cell>
          <cell r="AT276">
            <v>0</v>
          </cell>
          <cell r="AU276">
            <v>0</v>
          </cell>
          <cell r="AV276">
            <v>0</v>
          </cell>
          <cell r="AW276">
            <v>0</v>
          </cell>
          <cell r="AX276" t="str">
            <v>Đại học</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row>
        <row r="277">
          <cell r="F277">
            <v>2551</v>
          </cell>
          <cell r="G277" t="str">
            <v>51010000262223</v>
          </cell>
          <cell r="H277" t="str">
            <v>Trung tâm Dịch vụ, Hỗ trợ sinh viên và Quan hệ doanh nghiệp</v>
          </cell>
          <cell r="I277">
            <v>0</v>
          </cell>
          <cell r="J277" t="str">
            <v>Nam</v>
          </cell>
          <cell r="K277">
            <v>1992</v>
          </cell>
          <cell r="L277">
            <v>33714</v>
          </cell>
          <cell r="M277">
            <v>30</v>
          </cell>
          <cell r="N277" t="str">
            <v>Kinh</v>
          </cell>
          <cell r="O277">
            <v>0</v>
          </cell>
          <cell r="P277" t="str">
            <v>187117160</v>
          </cell>
          <cell r="Q277">
            <v>42677</v>
          </cell>
          <cell r="R277" t="str">
            <v>Tỉnh Nghệ An</v>
          </cell>
          <cell r="S277" t="str">
            <v>Phường Cửa Nam, Thành phố Vinh, Tỉnh Nghệ An</v>
          </cell>
          <cell r="T277" t="str">
            <v>Hưng Thông, Hưng Nguyên, Nghệ An</v>
          </cell>
          <cell r="U277" t="str">
            <v>Số 35, đường Trần Phhú, Phường Lê Mao, Thành phố Vinh, Tỉnh Nghệ An</v>
          </cell>
          <cell r="V277" t="str">
            <v>Số 35, đường Trần Phhú, Phường Lê Mao, Thành phố Vinh, Tỉnh Nghệ An</v>
          </cell>
          <cell r="W277" t="str">
            <v>0855125678</v>
          </cell>
          <cell r="X277" t="str">
            <v>tvp20492@gmail.com</v>
          </cell>
          <cell r="Y277">
            <v>43132</v>
          </cell>
          <cell r="Z277">
            <v>0</v>
          </cell>
          <cell r="AA277">
            <v>0</v>
          </cell>
          <cell r="AB277">
            <v>0</v>
          </cell>
          <cell r="AC277" t="str">
            <v>HĐXĐTH</v>
          </cell>
          <cell r="AD277">
            <v>44227</v>
          </cell>
          <cell r="AE277">
            <v>44957</v>
          </cell>
          <cell r="AF277" t="str">
            <v>01.003</v>
          </cell>
          <cell r="AG277" t="str">
            <v>Chuyên viên</v>
          </cell>
          <cell r="AH277">
            <v>0</v>
          </cell>
          <cell r="AI277">
            <v>0</v>
          </cell>
          <cell r="AJ277">
            <v>0</v>
          </cell>
          <cell r="AK277">
            <v>4</v>
          </cell>
          <cell r="AL277">
            <v>0</v>
          </cell>
          <cell r="AM277">
            <v>2.34</v>
          </cell>
          <cell r="AN277">
            <v>1</v>
          </cell>
          <cell r="AO277">
            <v>0</v>
          </cell>
          <cell r="AP277">
            <v>0</v>
          </cell>
          <cell r="AQ277">
            <v>0</v>
          </cell>
          <cell r="AR277">
            <v>0</v>
          </cell>
          <cell r="AS277">
            <v>2.34</v>
          </cell>
          <cell r="AT277">
            <v>20</v>
          </cell>
          <cell r="AU277">
            <v>0</v>
          </cell>
          <cell r="AV277">
            <v>0</v>
          </cell>
          <cell r="AW277">
            <v>0</v>
          </cell>
          <cell r="AX277" t="str">
            <v>Thạc sĩ</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29.666666666666668</v>
          </cell>
          <cell r="BS277" t="str">
            <v>ĐHV đã phát</v>
          </cell>
          <cell r="BT277">
            <v>0</v>
          </cell>
          <cell r="BU277">
            <v>0</v>
          </cell>
          <cell r="BV277">
            <v>4</v>
          </cell>
          <cell r="BW277">
            <v>4</v>
          </cell>
          <cell r="BX277">
            <v>4</v>
          </cell>
          <cell r="BY277">
            <v>4</v>
          </cell>
          <cell r="BZ277">
            <v>4</v>
          </cell>
          <cell r="CA277">
            <v>4</v>
          </cell>
          <cell r="CB277">
            <v>4</v>
          </cell>
          <cell r="CC277">
            <v>4</v>
          </cell>
          <cell r="CD277">
            <v>4</v>
          </cell>
          <cell r="CE277">
            <v>4</v>
          </cell>
          <cell r="CF277">
            <v>4</v>
          </cell>
          <cell r="CG277">
            <v>4</v>
          </cell>
          <cell r="CH277">
            <v>4</v>
          </cell>
          <cell r="CI277">
            <v>4</v>
          </cell>
          <cell r="CJ277">
            <v>4</v>
          </cell>
          <cell r="CK277">
            <v>4</v>
          </cell>
          <cell r="CL277">
            <v>0</v>
          </cell>
        </row>
        <row r="278">
          <cell r="F278">
            <v>2647</v>
          </cell>
          <cell r="G278" t="str">
            <v>51010000853894</v>
          </cell>
          <cell r="H278" t="str">
            <v>Trung tâm Giáo dục Quốc phòng và An ninh Trường Đại học Vinh</v>
          </cell>
          <cell r="I278" t="str">
            <v>Đường lối quân sự</v>
          </cell>
          <cell r="J278" t="str">
            <v>Nam</v>
          </cell>
          <cell r="K278">
            <v>1975</v>
          </cell>
          <cell r="L278">
            <v>27683</v>
          </cell>
          <cell r="M278">
            <v>47</v>
          </cell>
          <cell r="N278" t="str">
            <v>Kinh</v>
          </cell>
          <cell r="O278">
            <v>0</v>
          </cell>
          <cell r="P278">
            <v>181924755</v>
          </cell>
          <cell r="Q278">
            <v>0</v>
          </cell>
          <cell r="R278">
            <v>0</v>
          </cell>
          <cell r="S278">
            <v>0</v>
          </cell>
          <cell r="T278" t="str">
            <v>Diễn Đồng, Diễn Châu, Nghệ An</v>
          </cell>
          <cell r="U278" t="str">
            <v>Diễn Đồng, Diễn Châu, Nghệ An</v>
          </cell>
          <cell r="V278" t="str">
            <v>Diễn Đồng, Diễn Châu, Nghệ An</v>
          </cell>
          <cell r="W278">
            <v>0</v>
          </cell>
          <cell r="X278">
            <v>0</v>
          </cell>
          <cell r="Y278">
            <v>0</v>
          </cell>
          <cell r="Z278">
            <v>0</v>
          </cell>
          <cell r="AA278">
            <v>0</v>
          </cell>
          <cell r="AB278">
            <v>0</v>
          </cell>
          <cell r="AC278" t="str">
            <v>BP</v>
          </cell>
          <cell r="AD278">
            <v>0</v>
          </cell>
          <cell r="AE278">
            <v>0</v>
          </cell>
          <cell r="AF278" t="str">
            <v>V.07.01.03</v>
          </cell>
          <cell r="AG278" t="str">
            <v>Giảng viên</v>
          </cell>
          <cell r="AH278">
            <v>0</v>
          </cell>
          <cell r="AI278">
            <v>0</v>
          </cell>
          <cell r="AJ278" t="str">
            <v>Phó CTCĐBP</v>
          </cell>
          <cell r="AK278">
            <v>4</v>
          </cell>
          <cell r="AL278">
            <v>0</v>
          </cell>
          <cell r="AM278">
            <v>0</v>
          </cell>
          <cell r="AN278">
            <v>0</v>
          </cell>
          <cell r="AO278">
            <v>0</v>
          </cell>
          <cell r="AP278">
            <v>0</v>
          </cell>
          <cell r="AQ278">
            <v>0</v>
          </cell>
          <cell r="AR278">
            <v>0</v>
          </cell>
          <cell r="AS278">
            <v>0</v>
          </cell>
          <cell r="AT278">
            <v>0</v>
          </cell>
          <cell r="AU278">
            <v>0</v>
          </cell>
          <cell r="AV278">
            <v>0</v>
          </cell>
          <cell r="AW278">
            <v>0</v>
          </cell>
          <cell r="AX278" t="str">
            <v>Đại học</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13.166666666666666</v>
          </cell>
          <cell r="BS278" t="str">
            <v>Biệt phái</v>
          </cell>
          <cell r="BT278">
            <v>0</v>
          </cell>
          <cell r="BU278">
            <v>0</v>
          </cell>
          <cell r="BV278">
            <v>4</v>
          </cell>
          <cell r="BW278">
            <v>4</v>
          </cell>
          <cell r="BX278">
            <v>4</v>
          </cell>
          <cell r="BY278">
            <v>4</v>
          </cell>
          <cell r="BZ278">
            <v>4</v>
          </cell>
          <cell r="CA278">
            <v>4</v>
          </cell>
          <cell r="CB278">
            <v>4</v>
          </cell>
          <cell r="CC278">
            <v>4</v>
          </cell>
          <cell r="CD278">
            <v>4</v>
          </cell>
          <cell r="CE278">
            <v>4</v>
          </cell>
          <cell r="CF278">
            <v>4</v>
          </cell>
          <cell r="CG278">
            <v>4</v>
          </cell>
          <cell r="CH278">
            <v>4</v>
          </cell>
          <cell r="CI278">
            <v>4</v>
          </cell>
          <cell r="CJ278">
            <v>4</v>
          </cell>
          <cell r="CK278">
            <v>4</v>
          </cell>
          <cell r="CL278">
            <v>0</v>
          </cell>
        </row>
        <row r="279">
          <cell r="F279">
            <v>1162</v>
          </cell>
          <cell r="G279" t="str">
            <v>51010000230309</v>
          </cell>
          <cell r="H279" t="str">
            <v>Trung tâm Giáo Dục quốc phòng và An Ninh Trường Đại học Vinh</v>
          </cell>
          <cell r="I279" t="str">
            <v>Đường lối quân sự</v>
          </cell>
          <cell r="J279" t="str">
            <v>Nam</v>
          </cell>
          <cell r="K279">
            <v>1984</v>
          </cell>
          <cell r="L279">
            <v>30732</v>
          </cell>
          <cell r="M279">
            <v>38</v>
          </cell>
          <cell r="N279" t="str">
            <v>Kinh</v>
          </cell>
          <cell r="O279">
            <v>0</v>
          </cell>
          <cell r="P279">
            <v>187899943</v>
          </cell>
          <cell r="Q279">
            <v>0</v>
          </cell>
          <cell r="R279">
            <v>0</v>
          </cell>
          <cell r="S279" t="str">
            <v>Xã Quảng Lưu, Huyện Quảng Xương, Tỉnh Thanh Hoá</v>
          </cell>
          <cell r="T279" t="str">
            <v>Quảng Lưu, Quảng Xương, Thanh Hóa</v>
          </cell>
          <cell r="U279" t="str">
            <v>Chung cư Golden city 3, Phường Nghi Phú, Thành phố Vinh, Tỉnh Nghệ An</v>
          </cell>
          <cell r="V279" t="str">
            <v>Chung cư Golden city 3, Phường Nghi Phú, Thành phố Vinh, Tỉnh Nghệ An</v>
          </cell>
          <cell r="W279">
            <v>977150397</v>
          </cell>
          <cell r="X279">
            <v>0</v>
          </cell>
          <cell r="Y279">
            <v>40392</v>
          </cell>
          <cell r="Z279">
            <v>0</v>
          </cell>
          <cell r="AA279">
            <v>0</v>
          </cell>
          <cell r="AB279">
            <v>0</v>
          </cell>
          <cell r="AC279" t="str">
            <v>BC</v>
          </cell>
          <cell r="AD279">
            <v>0</v>
          </cell>
          <cell r="AE279">
            <v>0</v>
          </cell>
          <cell r="AF279" t="str">
            <v>V.07.01.03</v>
          </cell>
          <cell r="AG279" t="str">
            <v>Giảng viên (hạng III)</v>
          </cell>
          <cell r="AH279">
            <v>0</v>
          </cell>
          <cell r="AI279" t="str">
            <v>Trưởng bộ môn</v>
          </cell>
          <cell r="AJ279">
            <v>0</v>
          </cell>
          <cell r="AK279">
            <v>5.5</v>
          </cell>
          <cell r="AL279">
            <v>0.4</v>
          </cell>
          <cell r="AM279">
            <v>3.33</v>
          </cell>
          <cell r="AN279">
            <v>4</v>
          </cell>
          <cell r="AO279">
            <v>0</v>
          </cell>
          <cell r="AP279">
            <v>0</v>
          </cell>
          <cell r="AQ279">
            <v>9</v>
          </cell>
          <cell r="AR279">
            <v>0.3357</v>
          </cell>
          <cell r="AS279">
            <v>4.0656999999999996</v>
          </cell>
          <cell r="AT279">
            <v>40</v>
          </cell>
          <cell r="AU279">
            <v>0</v>
          </cell>
          <cell r="AV279">
            <v>0</v>
          </cell>
          <cell r="AW279">
            <v>0</v>
          </cell>
          <cell r="AX279" t="str">
            <v>Thạc sĩ</v>
          </cell>
          <cell r="AY279">
            <v>0</v>
          </cell>
          <cell r="AZ279">
            <v>0</v>
          </cell>
          <cell r="BA279" t="str">
            <v>Giáo dục Quốc phòng-SP</v>
          </cell>
          <cell r="BB279" t="str">
            <v>Quản lý giáo dục</v>
          </cell>
          <cell r="BC279" t="str">
            <v xml:space="preserve"> </v>
          </cell>
          <cell r="BD279">
            <v>0</v>
          </cell>
          <cell r="BE279" t="str">
            <v>GVSP</v>
          </cell>
          <cell r="BF279">
            <v>0</v>
          </cell>
          <cell r="BG279" t="str">
            <v>ICT 2018</v>
          </cell>
          <cell r="BH279">
            <v>0</v>
          </cell>
          <cell r="BI279">
            <v>0</v>
          </cell>
          <cell r="BJ279">
            <v>0</v>
          </cell>
          <cell r="BK279">
            <v>0</v>
          </cell>
          <cell r="BL279">
            <v>0</v>
          </cell>
          <cell r="BM279">
            <v>0</v>
          </cell>
          <cell r="BN279">
            <v>0</v>
          </cell>
          <cell r="BO279">
            <v>0</v>
          </cell>
          <cell r="BP279">
            <v>0</v>
          </cell>
          <cell r="BQ279">
            <v>0</v>
          </cell>
          <cell r="BR279">
            <v>21.5</v>
          </cell>
          <cell r="BS279" t="str">
            <v>BĐ đã phát</v>
          </cell>
          <cell r="BT279">
            <v>0</v>
          </cell>
          <cell r="BU279">
            <v>0</v>
          </cell>
          <cell r="BV279">
            <v>5.5</v>
          </cell>
          <cell r="BW279">
            <v>5.5</v>
          </cell>
          <cell r="BX279">
            <v>5.5</v>
          </cell>
          <cell r="BY279">
            <v>5.5</v>
          </cell>
          <cell r="BZ279">
            <v>5.5</v>
          </cell>
          <cell r="CA279">
            <v>5.5</v>
          </cell>
          <cell r="CB279">
            <v>5.5</v>
          </cell>
          <cell r="CC279">
            <v>5.5</v>
          </cell>
          <cell r="CD279">
            <v>5.5</v>
          </cell>
          <cell r="CE279">
            <v>5.5</v>
          </cell>
          <cell r="CF279">
            <v>5.5</v>
          </cell>
          <cell r="CG279">
            <v>5.5</v>
          </cell>
          <cell r="CH279">
            <v>5.5</v>
          </cell>
          <cell r="CI279">
            <v>5.5</v>
          </cell>
          <cell r="CJ279">
            <v>5.5</v>
          </cell>
          <cell r="CK279">
            <v>5.5</v>
          </cell>
          <cell r="CL279">
            <v>0</v>
          </cell>
        </row>
        <row r="280">
          <cell r="F280">
            <v>2090</v>
          </cell>
          <cell r="G280" t="str">
            <v>51010000283118</v>
          </cell>
          <cell r="H280" t="str">
            <v>Trung tâm Giáo dục Quốc phòng và An ninh Trường Đại học Vinh</v>
          </cell>
          <cell r="I280" t="str">
            <v>Đường lối quân sự</v>
          </cell>
          <cell r="J280" t="str">
            <v>Nam</v>
          </cell>
          <cell r="K280">
            <v>1975</v>
          </cell>
          <cell r="L280">
            <v>27399</v>
          </cell>
          <cell r="M280">
            <v>47</v>
          </cell>
          <cell r="N280" t="str">
            <v>Kinh</v>
          </cell>
          <cell r="O280">
            <v>0</v>
          </cell>
          <cell r="P280">
            <v>187206870</v>
          </cell>
          <cell r="Q280">
            <v>0</v>
          </cell>
          <cell r="R280">
            <v>0</v>
          </cell>
          <cell r="S280">
            <v>0</v>
          </cell>
          <cell r="T280">
            <v>0</v>
          </cell>
          <cell r="U280">
            <v>0</v>
          </cell>
          <cell r="V280">
            <v>0</v>
          </cell>
          <cell r="W280">
            <v>0</v>
          </cell>
          <cell r="X280">
            <v>0</v>
          </cell>
          <cell r="Y280">
            <v>0</v>
          </cell>
          <cell r="Z280">
            <v>0</v>
          </cell>
          <cell r="AA280">
            <v>0</v>
          </cell>
          <cell r="AB280">
            <v>0</v>
          </cell>
          <cell r="AC280" t="str">
            <v>BP</v>
          </cell>
          <cell r="AD280">
            <v>0</v>
          </cell>
          <cell r="AE280">
            <v>0</v>
          </cell>
          <cell r="AF280" t="str">
            <v>V.07.01.03</v>
          </cell>
          <cell r="AG280" t="str">
            <v>Giảng viên</v>
          </cell>
          <cell r="AH280" t="str">
            <v>Phó Trưởng khoa</v>
          </cell>
          <cell r="AI280">
            <v>0</v>
          </cell>
          <cell r="AJ280" t="str">
            <v>Phó Bí thư CBCB</v>
          </cell>
          <cell r="AK280">
            <v>6</v>
          </cell>
          <cell r="AL280">
            <v>0</v>
          </cell>
          <cell r="AM280">
            <v>0</v>
          </cell>
          <cell r="AN280">
            <v>0</v>
          </cell>
          <cell r="AO280">
            <v>0</v>
          </cell>
          <cell r="AP280">
            <v>0</v>
          </cell>
          <cell r="AQ280">
            <v>0</v>
          </cell>
          <cell r="AR280">
            <v>0</v>
          </cell>
          <cell r="AS280">
            <v>0</v>
          </cell>
          <cell r="AT280">
            <v>0</v>
          </cell>
          <cell r="AU280">
            <v>0</v>
          </cell>
          <cell r="AV280">
            <v>0</v>
          </cell>
          <cell r="AW280">
            <v>0</v>
          </cell>
          <cell r="AX280" t="str">
            <v>Thạc sĩ</v>
          </cell>
          <cell r="AY280">
            <v>0</v>
          </cell>
          <cell r="AZ280">
            <v>0</v>
          </cell>
          <cell r="BA280" t="str">
            <v>Giáo dục Quốc phòng</v>
          </cell>
          <cell r="BB280" t="str">
            <v>Giáo dục Quốc phòng</v>
          </cell>
          <cell r="BC280">
            <v>0</v>
          </cell>
          <cell r="BD280">
            <v>0</v>
          </cell>
          <cell r="BE280">
            <v>0</v>
          </cell>
          <cell r="BF280" t="str">
            <v>A2</v>
          </cell>
          <cell r="BG280">
            <v>0</v>
          </cell>
          <cell r="BH280" t="str">
            <v>x</v>
          </cell>
          <cell r="BI280">
            <v>0</v>
          </cell>
          <cell r="BJ280">
            <v>0</v>
          </cell>
          <cell r="BK280">
            <v>0</v>
          </cell>
          <cell r="BL280" t="str">
            <v>Cao cấp</v>
          </cell>
          <cell r="BM280">
            <v>0</v>
          </cell>
          <cell r="BN280">
            <v>0</v>
          </cell>
          <cell r="BO280">
            <v>0</v>
          </cell>
          <cell r="BP280">
            <v>0</v>
          </cell>
          <cell r="BQ280">
            <v>0</v>
          </cell>
          <cell r="BR280">
            <v>12.333333333333334</v>
          </cell>
          <cell r="BS280" t="str">
            <v>Biệt phái</v>
          </cell>
          <cell r="BT280">
            <v>0</v>
          </cell>
          <cell r="BU280">
            <v>0</v>
          </cell>
          <cell r="BV280">
            <v>6</v>
          </cell>
          <cell r="BW280">
            <v>6</v>
          </cell>
          <cell r="BX280">
            <v>6</v>
          </cell>
          <cell r="BY280">
            <v>6</v>
          </cell>
          <cell r="BZ280">
            <v>6</v>
          </cell>
          <cell r="CA280">
            <v>6</v>
          </cell>
          <cell r="CB280">
            <v>6</v>
          </cell>
          <cell r="CC280">
            <v>6</v>
          </cell>
          <cell r="CD280">
            <v>6</v>
          </cell>
          <cell r="CE280">
            <v>6</v>
          </cell>
          <cell r="CF280">
            <v>6</v>
          </cell>
          <cell r="CG280">
            <v>6</v>
          </cell>
          <cell r="CH280">
            <v>6</v>
          </cell>
          <cell r="CI280">
            <v>6</v>
          </cell>
          <cell r="CJ280">
            <v>6</v>
          </cell>
          <cell r="CK280">
            <v>6</v>
          </cell>
          <cell r="CL280">
            <v>0</v>
          </cell>
        </row>
        <row r="281">
          <cell r="F281">
            <v>2558</v>
          </cell>
          <cell r="G281" t="str">
            <v>51010001259060</v>
          </cell>
          <cell r="H281" t="str">
            <v>Trung tâm Giáo dục Quốc phòng và An ninh Trường Đại học Vinh</v>
          </cell>
          <cell r="I281" t="str">
            <v>Đường lối quân sự</v>
          </cell>
          <cell r="J281" t="str">
            <v>Nam</v>
          </cell>
          <cell r="K281">
            <v>1991</v>
          </cell>
          <cell r="L281">
            <v>33444</v>
          </cell>
          <cell r="M281">
            <v>31</v>
          </cell>
          <cell r="N281" t="str">
            <v>Kinh</v>
          </cell>
          <cell r="O281">
            <v>0</v>
          </cell>
          <cell r="P281" t="str">
            <v>183786606</v>
          </cell>
          <cell r="Q281">
            <v>39287</v>
          </cell>
          <cell r="R281" t="str">
            <v>Tỉnh Hà Tĩnh</v>
          </cell>
          <cell r="S281" t="str">
            <v>Xã Thái Yên, Huyện Đức Thọ, Tỉnh Hà Tĩnh</v>
          </cell>
          <cell r="T281" t="str">
            <v>Thái Yên, Đức Thọ, Hà Tĩnh</v>
          </cell>
          <cell r="U281" t="str">
            <v>Bình Tân, Xã Thái Yên, Huyện Đức Thọ, Tỉnh Hà Tĩnh</v>
          </cell>
          <cell r="V281" t="str">
            <v>Bình Tân, Xã Thái Yên, Huyện Đức Thọ, Tỉnh Hà Tĩnh</v>
          </cell>
          <cell r="W281" t="str">
            <v>0987257019</v>
          </cell>
          <cell r="X281" t="str">
            <v xml:space="preserve">Nguyenminhquyetqpan@gmail.com </v>
          </cell>
          <cell r="Y281">
            <v>43192</v>
          </cell>
          <cell r="Z281">
            <v>43966</v>
          </cell>
          <cell r="AA281" t="str">
            <v>Trường Đại học Vinh</v>
          </cell>
          <cell r="AB281">
            <v>0</v>
          </cell>
          <cell r="AC281" t="str">
            <v>BC</v>
          </cell>
          <cell r="AD281">
            <v>0</v>
          </cell>
          <cell r="AE281">
            <v>0</v>
          </cell>
          <cell r="AF281" t="str">
            <v>V.07.01.03</v>
          </cell>
          <cell r="AG281" t="str">
            <v>Giảng viên (hạng III)</v>
          </cell>
          <cell r="AH281">
            <v>0</v>
          </cell>
          <cell r="AI281">
            <v>0</v>
          </cell>
          <cell r="AJ281" t="str">
            <v>Bí thư LCĐ</v>
          </cell>
          <cell r="AK281">
            <v>5</v>
          </cell>
          <cell r="AL281">
            <v>0</v>
          </cell>
          <cell r="AM281">
            <v>2.34</v>
          </cell>
          <cell r="AN281">
            <v>1</v>
          </cell>
          <cell r="AO281">
            <v>0</v>
          </cell>
          <cell r="AP281">
            <v>0</v>
          </cell>
          <cell r="AQ281">
            <v>0</v>
          </cell>
          <cell r="AR281">
            <v>0</v>
          </cell>
          <cell r="AS281">
            <v>2.34</v>
          </cell>
          <cell r="AT281">
            <v>40</v>
          </cell>
          <cell r="AU281">
            <v>0</v>
          </cell>
          <cell r="AV281">
            <v>0</v>
          </cell>
          <cell r="AW281">
            <v>0</v>
          </cell>
          <cell r="AX281" t="str">
            <v>Đại học</v>
          </cell>
          <cell r="AY281">
            <v>0</v>
          </cell>
          <cell r="AZ281">
            <v>0</v>
          </cell>
          <cell r="BA281" t="str">
            <v>Giáo dục Quốc phòng-SP</v>
          </cell>
          <cell r="BB281">
            <v>0</v>
          </cell>
          <cell r="BC281">
            <v>0</v>
          </cell>
          <cell r="BD281">
            <v>0</v>
          </cell>
          <cell r="BE281" t="str">
            <v>GVSP</v>
          </cell>
          <cell r="BF281">
            <v>0</v>
          </cell>
          <cell r="BG281" t="str">
            <v>ICT 2018</v>
          </cell>
          <cell r="BH281">
            <v>0</v>
          </cell>
          <cell r="BI281">
            <v>0</v>
          </cell>
          <cell r="BJ281">
            <v>0</v>
          </cell>
          <cell r="BK281">
            <v>0</v>
          </cell>
          <cell r="BL281">
            <v>0</v>
          </cell>
          <cell r="BM281">
            <v>0</v>
          </cell>
          <cell r="BN281">
            <v>0</v>
          </cell>
          <cell r="BO281">
            <v>0</v>
          </cell>
          <cell r="BP281">
            <v>0</v>
          </cell>
          <cell r="BQ281">
            <v>0</v>
          </cell>
          <cell r="BR281">
            <v>28.916666666666668</v>
          </cell>
          <cell r="BS281" t="str">
            <v>BĐ đã phát</v>
          </cell>
          <cell r="BT281">
            <v>0</v>
          </cell>
          <cell r="BU281">
            <v>0</v>
          </cell>
          <cell r="BV281">
            <v>5</v>
          </cell>
          <cell r="BW281">
            <v>5</v>
          </cell>
          <cell r="BX281">
            <v>5</v>
          </cell>
          <cell r="BY281">
            <v>5</v>
          </cell>
          <cell r="BZ281">
            <v>5</v>
          </cell>
          <cell r="CA281">
            <v>5</v>
          </cell>
          <cell r="CB281">
            <v>5</v>
          </cell>
          <cell r="CC281">
            <v>5</v>
          </cell>
          <cell r="CD281">
            <v>5</v>
          </cell>
          <cell r="CE281">
            <v>5</v>
          </cell>
          <cell r="CF281">
            <v>5</v>
          </cell>
          <cell r="CG281">
            <v>5</v>
          </cell>
          <cell r="CH281">
            <v>5</v>
          </cell>
          <cell r="CI281">
            <v>5</v>
          </cell>
          <cell r="CJ281">
            <v>5</v>
          </cell>
          <cell r="CK281">
            <v>5</v>
          </cell>
          <cell r="CL281">
            <v>0</v>
          </cell>
        </row>
        <row r="282">
          <cell r="F282">
            <v>2648</v>
          </cell>
          <cell r="G282" t="str">
            <v>51010001722207</v>
          </cell>
          <cell r="H282" t="str">
            <v>Trung tâm Giáo dục Quốc phòng và An ninh Trường Đại học Vinh</v>
          </cell>
          <cell r="I282" t="str">
            <v>Đường lối quân sự</v>
          </cell>
          <cell r="J282" t="str">
            <v>Nam</v>
          </cell>
          <cell r="K282">
            <v>1971</v>
          </cell>
          <cell r="L282">
            <v>25984</v>
          </cell>
          <cell r="M282">
            <v>51</v>
          </cell>
          <cell r="N282" t="str">
            <v>Kinh</v>
          </cell>
          <cell r="O282">
            <v>0</v>
          </cell>
          <cell r="P282">
            <v>0</v>
          </cell>
          <cell r="Q282">
            <v>0</v>
          </cell>
          <cell r="R282">
            <v>0</v>
          </cell>
          <cell r="S282">
            <v>0</v>
          </cell>
          <cell r="T282">
            <v>0</v>
          </cell>
          <cell r="U282">
            <v>0</v>
          </cell>
          <cell r="V282">
            <v>0</v>
          </cell>
          <cell r="W282">
            <v>0</v>
          </cell>
          <cell r="X282">
            <v>0</v>
          </cell>
          <cell r="Y282">
            <v>43709</v>
          </cell>
          <cell r="Z282">
            <v>0</v>
          </cell>
          <cell r="AA282">
            <v>0</v>
          </cell>
          <cell r="AB282">
            <v>0</v>
          </cell>
          <cell r="AC282" t="str">
            <v>BP</v>
          </cell>
          <cell r="AD282">
            <v>0</v>
          </cell>
          <cell r="AE282">
            <v>0</v>
          </cell>
          <cell r="AF282" t="str">
            <v>V.07.01.03</v>
          </cell>
          <cell r="AG282" t="str">
            <v>Giảng viên</v>
          </cell>
          <cell r="AH282">
            <v>0</v>
          </cell>
          <cell r="AI282">
            <v>0</v>
          </cell>
          <cell r="AJ282">
            <v>0</v>
          </cell>
          <cell r="AK282">
            <v>4</v>
          </cell>
          <cell r="AL282">
            <v>0</v>
          </cell>
          <cell r="AM282">
            <v>0</v>
          </cell>
          <cell r="AN282">
            <v>0</v>
          </cell>
          <cell r="AO282">
            <v>0</v>
          </cell>
          <cell r="AP282">
            <v>0</v>
          </cell>
          <cell r="AQ282">
            <v>0</v>
          </cell>
          <cell r="AR282">
            <v>0</v>
          </cell>
          <cell r="AS282">
            <v>0</v>
          </cell>
          <cell r="AT282">
            <v>0</v>
          </cell>
          <cell r="AU282">
            <v>0</v>
          </cell>
          <cell r="AV282">
            <v>0</v>
          </cell>
          <cell r="AW282">
            <v>0</v>
          </cell>
          <cell r="AX282" t="str">
            <v>Đại học</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8.5</v>
          </cell>
          <cell r="BS282">
            <v>0</v>
          </cell>
          <cell r="BT282">
            <v>0</v>
          </cell>
          <cell r="BU282">
            <v>0</v>
          </cell>
          <cell r="BV282">
            <v>4</v>
          </cell>
          <cell r="BW282">
            <v>4</v>
          </cell>
          <cell r="BX282">
            <v>4</v>
          </cell>
          <cell r="BY282">
            <v>4</v>
          </cell>
          <cell r="BZ282">
            <v>4</v>
          </cell>
          <cell r="CA282">
            <v>4</v>
          </cell>
          <cell r="CB282">
            <v>4</v>
          </cell>
          <cell r="CC282">
            <v>4</v>
          </cell>
          <cell r="CD282">
            <v>4</v>
          </cell>
          <cell r="CE282">
            <v>4</v>
          </cell>
          <cell r="CF282">
            <v>4</v>
          </cell>
          <cell r="CG282">
            <v>4</v>
          </cell>
          <cell r="CH282">
            <v>4</v>
          </cell>
          <cell r="CI282">
            <v>4</v>
          </cell>
          <cell r="CJ282">
            <v>4</v>
          </cell>
          <cell r="CK282">
            <v>4</v>
          </cell>
          <cell r="CL282">
            <v>0</v>
          </cell>
        </row>
        <row r="283">
          <cell r="F283">
            <v>2386</v>
          </cell>
          <cell r="G283" t="str">
            <v>51010000710245</v>
          </cell>
          <cell r="H283" t="str">
            <v>Trung tâm Giáo Dục quốc phòng và An Ninh Trường Đại học Vinh</v>
          </cell>
          <cell r="I283" t="str">
            <v>Đường lối quân sự</v>
          </cell>
          <cell r="J283" t="str">
            <v>Nam</v>
          </cell>
          <cell r="K283">
            <v>1989</v>
          </cell>
          <cell r="L283">
            <v>32787</v>
          </cell>
          <cell r="M283">
            <v>33</v>
          </cell>
          <cell r="N283" t="str">
            <v>Kinh</v>
          </cell>
          <cell r="O283">
            <v>0</v>
          </cell>
          <cell r="P283">
            <v>183835142</v>
          </cell>
          <cell r="Q283">
            <v>0</v>
          </cell>
          <cell r="R283">
            <v>0</v>
          </cell>
          <cell r="S283" t="str">
            <v>Xã Xuân Yên, Huyện Nghi Xuân, Tỉnh Hà Tĩnh</v>
          </cell>
          <cell r="T283" t="str">
            <v>Xuân Yên, Nghi Xuân, Hà Tĩnh</v>
          </cell>
          <cell r="U283" t="str">
            <v>Thành phố Vinh, Tỉnh Nghệ An</v>
          </cell>
          <cell r="V283" t="str">
            <v>Thành phố Vinh, Tỉnh Nghệ An</v>
          </cell>
          <cell r="W283" t="str">
            <v>0349744645</v>
          </cell>
          <cell r="X283" t="str">
            <v>longhachdhv@gmail.com</v>
          </cell>
          <cell r="Y283">
            <v>42248</v>
          </cell>
          <cell r="Z283">
            <v>43966</v>
          </cell>
          <cell r="AA283" t="str">
            <v>Trường Đại học Vinh</v>
          </cell>
          <cell r="AB283">
            <v>0</v>
          </cell>
          <cell r="AC283" t="str">
            <v>BC</v>
          </cell>
          <cell r="AD283">
            <v>0</v>
          </cell>
          <cell r="AE283">
            <v>0</v>
          </cell>
          <cell r="AF283" t="str">
            <v>V.07.01.03</v>
          </cell>
          <cell r="AG283" t="str">
            <v>Giảng viên (hạng III)</v>
          </cell>
          <cell r="AH283">
            <v>0</v>
          </cell>
          <cell r="AI283">
            <v>0</v>
          </cell>
          <cell r="AJ283" t="str">
            <v>TL ĐBCL</v>
          </cell>
          <cell r="AK283">
            <v>4</v>
          </cell>
          <cell r="AL283">
            <v>0</v>
          </cell>
          <cell r="AM283">
            <v>2.67</v>
          </cell>
          <cell r="AN283">
            <v>2</v>
          </cell>
          <cell r="AO283">
            <v>0</v>
          </cell>
          <cell r="AP283">
            <v>0</v>
          </cell>
          <cell r="AQ283">
            <v>0</v>
          </cell>
          <cell r="AR283">
            <v>0</v>
          </cell>
          <cell r="AS283">
            <v>2.67</v>
          </cell>
          <cell r="AT283">
            <v>40</v>
          </cell>
          <cell r="AU283">
            <v>0</v>
          </cell>
          <cell r="AV283">
            <v>0</v>
          </cell>
          <cell r="AW283">
            <v>0</v>
          </cell>
          <cell r="AX283" t="str">
            <v>Đại học</v>
          </cell>
          <cell r="AY283">
            <v>0</v>
          </cell>
          <cell r="AZ283">
            <v>0</v>
          </cell>
          <cell r="BA283" t="str">
            <v>Giáo dục Quốc phòng-SP</v>
          </cell>
          <cell r="BB283">
            <v>0</v>
          </cell>
          <cell r="BC283" t="str">
            <v xml:space="preserve"> </v>
          </cell>
          <cell r="BD283">
            <v>0</v>
          </cell>
          <cell r="BE283" t="str">
            <v>GVSP</v>
          </cell>
          <cell r="BF283" t="str">
            <v>B1</v>
          </cell>
          <cell r="BG283" t="str">
            <v>ICT 2018</v>
          </cell>
          <cell r="BH283" t="str">
            <v>x</v>
          </cell>
          <cell r="BI283">
            <v>0</v>
          </cell>
          <cell r="BJ283">
            <v>0</v>
          </cell>
          <cell r="BK283">
            <v>0</v>
          </cell>
          <cell r="BL283">
            <v>0</v>
          </cell>
          <cell r="BM283" t="str">
            <v>18/02/2011</v>
          </cell>
          <cell r="BN283">
            <v>40957</v>
          </cell>
          <cell r="BO283">
            <v>0</v>
          </cell>
          <cell r="BP283">
            <v>0</v>
          </cell>
          <cell r="BQ283">
            <v>0</v>
          </cell>
          <cell r="BR283">
            <v>27.083333333333332</v>
          </cell>
          <cell r="BS283" t="str">
            <v>BĐ đã phát</v>
          </cell>
          <cell r="BT283">
            <v>0</v>
          </cell>
          <cell r="BU283">
            <v>0</v>
          </cell>
          <cell r="BV283">
            <v>4</v>
          </cell>
          <cell r="BW283">
            <v>4</v>
          </cell>
          <cell r="BX283">
            <v>4</v>
          </cell>
          <cell r="BY283">
            <v>4</v>
          </cell>
          <cell r="BZ283">
            <v>4</v>
          </cell>
          <cell r="CA283">
            <v>4</v>
          </cell>
          <cell r="CB283">
            <v>4</v>
          </cell>
          <cell r="CC283">
            <v>4</v>
          </cell>
          <cell r="CD283">
            <v>4</v>
          </cell>
          <cell r="CE283">
            <v>4</v>
          </cell>
          <cell r="CF283">
            <v>4</v>
          </cell>
          <cell r="CG283">
            <v>4</v>
          </cell>
          <cell r="CH283">
            <v>4</v>
          </cell>
          <cell r="CI283">
            <v>4</v>
          </cell>
          <cell r="CJ283">
            <v>4</v>
          </cell>
          <cell r="CK283">
            <v>4</v>
          </cell>
          <cell r="CL283">
            <v>0</v>
          </cell>
        </row>
        <row r="284">
          <cell r="F284">
            <v>2432</v>
          </cell>
          <cell r="G284" t="str">
            <v>51010000190120</v>
          </cell>
          <cell r="H284" t="str">
            <v>Trung tâm Giáo dục Quốc phòng và An ninh Trường Đại học Vinh</v>
          </cell>
          <cell r="I284" t="str">
            <v>Đường lối quân sự</v>
          </cell>
          <cell r="J284" t="str">
            <v>Nam</v>
          </cell>
          <cell r="K284">
            <v>1973</v>
          </cell>
          <cell r="L284">
            <v>26778</v>
          </cell>
          <cell r="M284">
            <v>49</v>
          </cell>
          <cell r="N284" t="str">
            <v>Kinh</v>
          </cell>
          <cell r="O284">
            <v>0</v>
          </cell>
          <cell r="P284">
            <v>181924755</v>
          </cell>
          <cell r="Q284">
            <v>0</v>
          </cell>
          <cell r="R284">
            <v>0</v>
          </cell>
          <cell r="S284">
            <v>0</v>
          </cell>
          <cell r="T284" t="str">
            <v>Diễn Thịnh, Diễn Châu, Nghệ An</v>
          </cell>
          <cell r="U284" t="str">
            <v>Khối 16, trường thi, vinh, nghệ an</v>
          </cell>
          <cell r="V284">
            <v>0</v>
          </cell>
          <cell r="W284">
            <v>0</v>
          </cell>
          <cell r="X284">
            <v>0</v>
          </cell>
          <cell r="Y284">
            <v>0</v>
          </cell>
          <cell r="Z284">
            <v>0</v>
          </cell>
          <cell r="AA284">
            <v>0</v>
          </cell>
          <cell r="AB284">
            <v>0</v>
          </cell>
          <cell r="AC284" t="str">
            <v>BP</v>
          </cell>
          <cell r="AD284">
            <v>0</v>
          </cell>
          <cell r="AE284">
            <v>0</v>
          </cell>
          <cell r="AF284" t="str">
            <v>V.07.01.03</v>
          </cell>
          <cell r="AG284" t="str">
            <v>Giảng viên</v>
          </cell>
          <cell r="AH284" t="str">
            <v>Phó Giám đốc</v>
          </cell>
          <cell r="AI284">
            <v>0</v>
          </cell>
          <cell r="AJ284" t="str">
            <v>Bí thư CBCB</v>
          </cell>
          <cell r="AK284">
            <v>7</v>
          </cell>
          <cell r="AL284">
            <v>0</v>
          </cell>
          <cell r="AM284">
            <v>0</v>
          </cell>
          <cell r="AN284">
            <v>0</v>
          </cell>
          <cell r="AO284">
            <v>0</v>
          </cell>
          <cell r="AP284">
            <v>0</v>
          </cell>
          <cell r="AQ284">
            <v>0</v>
          </cell>
          <cell r="AR284">
            <v>0</v>
          </cell>
          <cell r="AS284">
            <v>0</v>
          </cell>
          <cell r="AT284">
            <v>0</v>
          </cell>
          <cell r="AU284">
            <v>0</v>
          </cell>
          <cell r="AV284">
            <v>0</v>
          </cell>
          <cell r="AW284">
            <v>0</v>
          </cell>
          <cell r="AX284" t="str">
            <v>Thạc sĩ</v>
          </cell>
          <cell r="AY284">
            <v>0</v>
          </cell>
          <cell r="AZ284">
            <v>0</v>
          </cell>
          <cell r="BA284" t="str">
            <v>Giáo dục Quốc phòng</v>
          </cell>
          <cell r="BB284" t="str">
            <v>Giáo dục Quốc phòng</v>
          </cell>
          <cell r="BC284">
            <v>0</v>
          </cell>
          <cell r="BD284">
            <v>0</v>
          </cell>
          <cell r="BE284">
            <v>0</v>
          </cell>
          <cell r="BF284" t="str">
            <v>B1</v>
          </cell>
          <cell r="BG284">
            <v>0</v>
          </cell>
          <cell r="BH284" t="str">
            <v>x</v>
          </cell>
          <cell r="BI284">
            <v>0</v>
          </cell>
          <cell r="BJ284">
            <v>0</v>
          </cell>
          <cell r="BK284">
            <v>0</v>
          </cell>
          <cell r="BL284">
            <v>0</v>
          </cell>
          <cell r="BM284" t="str">
            <v>13/4/2010</v>
          </cell>
          <cell r="BN284">
            <v>40646</v>
          </cell>
          <cell r="BO284">
            <v>0</v>
          </cell>
          <cell r="BP284">
            <v>0</v>
          </cell>
          <cell r="BQ284">
            <v>0</v>
          </cell>
          <cell r="BR284">
            <v>10.666666666666666</v>
          </cell>
          <cell r="BS284" t="str">
            <v>Biệt phái</v>
          </cell>
          <cell r="BT284">
            <v>0</v>
          </cell>
          <cell r="BU284">
            <v>0</v>
          </cell>
          <cell r="BV284">
            <v>7</v>
          </cell>
          <cell r="BW284">
            <v>7</v>
          </cell>
          <cell r="BX284">
            <v>7</v>
          </cell>
          <cell r="BY284">
            <v>7</v>
          </cell>
          <cell r="BZ284">
            <v>7</v>
          </cell>
          <cell r="CA284">
            <v>7</v>
          </cell>
          <cell r="CB284">
            <v>7</v>
          </cell>
          <cell r="CC284">
            <v>7</v>
          </cell>
          <cell r="CD284">
            <v>7</v>
          </cell>
          <cell r="CE284">
            <v>7</v>
          </cell>
          <cell r="CF284">
            <v>7</v>
          </cell>
          <cell r="CG284">
            <v>7</v>
          </cell>
          <cell r="CH284">
            <v>7</v>
          </cell>
          <cell r="CI284">
            <v>7</v>
          </cell>
          <cell r="CJ284">
            <v>7</v>
          </cell>
          <cell r="CK284">
            <v>7</v>
          </cell>
          <cell r="CL284">
            <v>0</v>
          </cell>
        </row>
        <row r="285">
          <cell r="F285">
            <v>2547</v>
          </cell>
          <cell r="G285" t="str">
            <v>51010001190840</v>
          </cell>
          <cell r="H285" t="str">
            <v>Trung tâm Giáo dục Quốc phòng và An ninh Trường Đại học Vinh</v>
          </cell>
          <cell r="I285" t="str">
            <v>Kỹ - Chiến thuật</v>
          </cell>
          <cell r="J285" t="str">
            <v>Nam</v>
          </cell>
          <cell r="K285">
            <v>1995</v>
          </cell>
          <cell r="L285">
            <v>35021</v>
          </cell>
          <cell r="M285">
            <v>27</v>
          </cell>
          <cell r="N285" t="str">
            <v>Kinh</v>
          </cell>
          <cell r="O285">
            <v>0</v>
          </cell>
          <cell r="P285" t="str">
            <v>187305894</v>
          </cell>
          <cell r="Q285">
            <v>40201</v>
          </cell>
          <cell r="R285" t="str">
            <v>Tỉnh Nghệ An</v>
          </cell>
          <cell r="S285" t="str">
            <v>Xã Khánh Sơn, Huyện Nam Đàn, Tỉnh Nghệ An</v>
          </cell>
          <cell r="T285" t="str">
            <v>Khánh Sơn, Nam Đàn, Nghệ An</v>
          </cell>
          <cell r="U285" t="str">
            <v>Số 5, ngõ 51, đường Phạm Ngọc Thạch, Phường Hưng Dũng, Thành phố Vinh, Tỉnh Nghệ An</v>
          </cell>
          <cell r="V285" t="str">
            <v>Số 5, ngõ 51, đường Phạm Ngọc Thạch, Phường Hưng Dũng, Thành phố Vinh, Tỉnh Nghệ An</v>
          </cell>
          <cell r="W285" t="str">
            <v>0978817345</v>
          </cell>
          <cell r="X285" t="str">
            <v>manhqpandhv@gmail.com</v>
          </cell>
          <cell r="Y285">
            <v>43085</v>
          </cell>
          <cell r="Z285">
            <v>43966</v>
          </cell>
          <cell r="AA285" t="str">
            <v>Trường Đại học Vinh</v>
          </cell>
          <cell r="AB285">
            <v>0</v>
          </cell>
          <cell r="AC285" t="str">
            <v>BC</v>
          </cell>
          <cell r="AD285">
            <v>0</v>
          </cell>
          <cell r="AE285">
            <v>0</v>
          </cell>
          <cell r="AF285" t="str">
            <v>V.07.01.03</v>
          </cell>
          <cell r="AG285" t="str">
            <v>Giảng viên (hạng III)</v>
          </cell>
          <cell r="AH285">
            <v>0</v>
          </cell>
          <cell r="AI285">
            <v>0</v>
          </cell>
          <cell r="AJ285">
            <v>0</v>
          </cell>
          <cell r="AK285">
            <v>4</v>
          </cell>
          <cell r="AL285">
            <v>0</v>
          </cell>
          <cell r="AM285">
            <v>2.34</v>
          </cell>
          <cell r="AN285">
            <v>1</v>
          </cell>
          <cell r="AO285">
            <v>0</v>
          </cell>
          <cell r="AP285">
            <v>0</v>
          </cell>
          <cell r="AQ285">
            <v>0</v>
          </cell>
          <cell r="AR285">
            <v>0</v>
          </cell>
          <cell r="AS285">
            <v>2.34</v>
          </cell>
          <cell r="AT285">
            <v>40</v>
          </cell>
          <cell r="AU285">
            <v>0</v>
          </cell>
          <cell r="AV285">
            <v>0</v>
          </cell>
          <cell r="AW285">
            <v>0</v>
          </cell>
          <cell r="AX285" t="str">
            <v>Đại học</v>
          </cell>
          <cell r="AY285">
            <v>0</v>
          </cell>
          <cell r="AZ285">
            <v>0</v>
          </cell>
          <cell r="BA285" t="str">
            <v>Giáo dục Quốc phòng-SP</v>
          </cell>
          <cell r="BB285">
            <v>0</v>
          </cell>
          <cell r="BC285">
            <v>0</v>
          </cell>
          <cell r="BD285">
            <v>0</v>
          </cell>
          <cell r="BE285" t="str">
            <v>GVSP</v>
          </cell>
          <cell r="BF285">
            <v>0</v>
          </cell>
          <cell r="BG285" t="str">
            <v>ICT 2018</v>
          </cell>
          <cell r="BH285">
            <v>2018</v>
          </cell>
          <cell r="BI285">
            <v>0</v>
          </cell>
          <cell r="BJ285">
            <v>0</v>
          </cell>
          <cell r="BK285">
            <v>0</v>
          </cell>
          <cell r="BL285">
            <v>0</v>
          </cell>
          <cell r="BM285" t="str">
            <v>24/5/2011</v>
          </cell>
          <cell r="BN285">
            <v>41053</v>
          </cell>
          <cell r="BO285">
            <v>0</v>
          </cell>
          <cell r="BP285">
            <v>0</v>
          </cell>
          <cell r="BQ285">
            <v>0</v>
          </cell>
          <cell r="BR285">
            <v>33.25</v>
          </cell>
          <cell r="BS285" t="str">
            <v>ĐHV đã phát</v>
          </cell>
          <cell r="BT285">
            <v>0</v>
          </cell>
          <cell r="BU285">
            <v>0</v>
          </cell>
          <cell r="BV285">
            <v>4</v>
          </cell>
          <cell r="BW285">
            <v>4</v>
          </cell>
          <cell r="BX285">
            <v>4</v>
          </cell>
          <cell r="BY285">
            <v>4</v>
          </cell>
          <cell r="BZ285">
            <v>4</v>
          </cell>
          <cell r="CA285">
            <v>4</v>
          </cell>
          <cell r="CB285">
            <v>4</v>
          </cell>
          <cell r="CC285">
            <v>4</v>
          </cell>
          <cell r="CD285">
            <v>4</v>
          </cell>
          <cell r="CE285">
            <v>4</v>
          </cell>
          <cell r="CF285">
            <v>4</v>
          </cell>
          <cell r="CG285">
            <v>4</v>
          </cell>
          <cell r="CH285">
            <v>4</v>
          </cell>
          <cell r="CI285">
            <v>4</v>
          </cell>
          <cell r="CJ285">
            <v>4</v>
          </cell>
          <cell r="CK285">
            <v>4</v>
          </cell>
          <cell r="CL285">
            <v>0</v>
          </cell>
        </row>
        <row r="286">
          <cell r="F286">
            <v>1166</v>
          </cell>
          <cell r="G286" t="str">
            <v>51010000234709</v>
          </cell>
          <cell r="H286" t="str">
            <v>Trung tâm Giáo Dục quốc phòng và An Ninh Trường Đại học Vinh</v>
          </cell>
          <cell r="I286" t="str">
            <v>Kỹ - Chiến thuật</v>
          </cell>
          <cell r="J286" t="str">
            <v>Nam</v>
          </cell>
          <cell r="K286">
            <v>1988</v>
          </cell>
          <cell r="L286">
            <v>32193</v>
          </cell>
          <cell r="M286">
            <v>34</v>
          </cell>
          <cell r="N286" t="str">
            <v>Kinh</v>
          </cell>
          <cell r="O286">
            <v>0</v>
          </cell>
          <cell r="P286">
            <v>186650029</v>
          </cell>
          <cell r="Q286">
            <v>0</v>
          </cell>
          <cell r="R286">
            <v>0</v>
          </cell>
          <cell r="S286" t="str">
            <v>Xã Nghĩa Tân, Huyện Nghĩa Đàn, Tỉnh Nghệ An</v>
          </cell>
          <cell r="T286" t="str">
            <v>Nhân Sơn, Đô Lương, Nghệ An</v>
          </cell>
          <cell r="U286" t="str">
            <v>Thành phố Vinh, Tỉnh Nghệ An</v>
          </cell>
          <cell r="V286" t="str">
            <v>Thành phố Vinh, Tỉnh Nghệ An</v>
          </cell>
          <cell r="W286" t="str">
            <v>0973672683</v>
          </cell>
          <cell r="X286" t="str">
            <v>dinhphidhv@gmail.com</v>
          </cell>
          <cell r="Y286">
            <v>40392</v>
          </cell>
          <cell r="Z286">
            <v>43824</v>
          </cell>
          <cell r="AA286" t="str">
            <v>Trường Đại học Vinh</v>
          </cell>
          <cell r="AB286">
            <v>0</v>
          </cell>
          <cell r="AC286" t="str">
            <v>BC</v>
          </cell>
          <cell r="AD286">
            <v>0</v>
          </cell>
          <cell r="AE286">
            <v>0</v>
          </cell>
          <cell r="AF286" t="str">
            <v>V.07.01.03</v>
          </cell>
          <cell r="AG286" t="str">
            <v>Giảng viên (hạng III)</v>
          </cell>
          <cell r="AH286">
            <v>0</v>
          </cell>
          <cell r="AI286">
            <v>0</v>
          </cell>
          <cell r="AJ286" t="str">
            <v>TLĐT + TL ĐTTT</v>
          </cell>
          <cell r="AK286">
            <v>4</v>
          </cell>
          <cell r="AL286">
            <v>0</v>
          </cell>
          <cell r="AM286">
            <v>3.33</v>
          </cell>
          <cell r="AN286">
            <v>4</v>
          </cell>
          <cell r="AO286">
            <v>0</v>
          </cell>
          <cell r="AP286">
            <v>0</v>
          </cell>
          <cell r="AQ286">
            <v>9</v>
          </cell>
          <cell r="AR286">
            <v>0.29969999999999997</v>
          </cell>
          <cell r="AS286">
            <v>3.6297000000000001</v>
          </cell>
          <cell r="AT286">
            <v>40</v>
          </cell>
          <cell r="AU286">
            <v>0</v>
          </cell>
          <cell r="AV286">
            <v>0</v>
          </cell>
          <cell r="AW286">
            <v>0</v>
          </cell>
          <cell r="AX286" t="str">
            <v>Thạc sĩ</v>
          </cell>
          <cell r="AY286">
            <v>0</v>
          </cell>
          <cell r="AZ286">
            <v>0</v>
          </cell>
          <cell r="BA286" t="str">
            <v>Giáo dục Quốc phòng-SP</v>
          </cell>
          <cell r="BB286">
            <v>0</v>
          </cell>
          <cell r="BC286" t="str">
            <v xml:space="preserve"> </v>
          </cell>
          <cell r="BD286">
            <v>0</v>
          </cell>
          <cell r="BE286" t="str">
            <v>GVSP</v>
          </cell>
          <cell r="BF286">
            <v>0</v>
          </cell>
          <cell r="BG286" t="str">
            <v>ICT 2018</v>
          </cell>
          <cell r="BH286">
            <v>0</v>
          </cell>
          <cell r="BI286">
            <v>0</v>
          </cell>
          <cell r="BJ286">
            <v>0</v>
          </cell>
          <cell r="BK286">
            <v>0</v>
          </cell>
          <cell r="BL286">
            <v>0</v>
          </cell>
          <cell r="BM286">
            <v>0</v>
          </cell>
          <cell r="BN286">
            <v>0</v>
          </cell>
          <cell r="BO286">
            <v>0</v>
          </cell>
          <cell r="BP286">
            <v>0</v>
          </cell>
          <cell r="BQ286">
            <v>0</v>
          </cell>
          <cell r="BR286">
            <v>25.5</v>
          </cell>
          <cell r="BS286" t="str">
            <v>BĐ đã phát</v>
          </cell>
          <cell r="BT286">
            <v>0</v>
          </cell>
          <cell r="BU286">
            <v>0</v>
          </cell>
          <cell r="BV286">
            <v>4</v>
          </cell>
          <cell r="BW286">
            <v>4</v>
          </cell>
          <cell r="BX286">
            <v>4</v>
          </cell>
          <cell r="BY286">
            <v>4</v>
          </cell>
          <cell r="BZ286">
            <v>4</v>
          </cell>
          <cell r="CA286">
            <v>4</v>
          </cell>
          <cell r="CB286">
            <v>4</v>
          </cell>
          <cell r="CC286">
            <v>4</v>
          </cell>
          <cell r="CD286">
            <v>4</v>
          </cell>
          <cell r="CE286">
            <v>4</v>
          </cell>
          <cell r="CF286">
            <v>4</v>
          </cell>
          <cell r="CG286">
            <v>4</v>
          </cell>
          <cell r="CH286">
            <v>4</v>
          </cell>
          <cell r="CI286">
            <v>4</v>
          </cell>
          <cell r="CJ286">
            <v>4</v>
          </cell>
          <cell r="CK286">
            <v>4</v>
          </cell>
          <cell r="CL286">
            <v>0</v>
          </cell>
        </row>
        <row r="287">
          <cell r="F287">
            <v>2437</v>
          </cell>
          <cell r="G287" t="str">
            <v>51010000495597</v>
          </cell>
          <cell r="H287" t="str">
            <v>Trung tâm Giáo dục Quốc phòng và An ninh Trường Đại học Vinh</v>
          </cell>
          <cell r="I287" t="str">
            <v>Kỹ - Chiến thuật</v>
          </cell>
          <cell r="J287" t="str">
            <v>Nam</v>
          </cell>
          <cell r="K287">
            <v>1982</v>
          </cell>
          <cell r="L287">
            <v>30068</v>
          </cell>
          <cell r="M287">
            <v>40</v>
          </cell>
          <cell r="N287" t="str">
            <v>Kinh</v>
          </cell>
          <cell r="O287">
            <v>0</v>
          </cell>
          <cell r="P287" t="str">
            <v>05015181</v>
          </cell>
          <cell r="Q287">
            <v>0</v>
          </cell>
          <cell r="R287">
            <v>0</v>
          </cell>
          <cell r="S287">
            <v>0</v>
          </cell>
          <cell r="T287">
            <v>0</v>
          </cell>
          <cell r="U287">
            <v>0</v>
          </cell>
          <cell r="V287">
            <v>0</v>
          </cell>
          <cell r="W287">
            <v>0</v>
          </cell>
          <cell r="X287">
            <v>0</v>
          </cell>
          <cell r="Y287">
            <v>0</v>
          </cell>
          <cell r="Z287">
            <v>0</v>
          </cell>
          <cell r="AA287">
            <v>0</v>
          </cell>
          <cell r="AB287">
            <v>0</v>
          </cell>
          <cell r="AC287" t="str">
            <v>BP</v>
          </cell>
          <cell r="AD287">
            <v>0</v>
          </cell>
          <cell r="AE287">
            <v>0</v>
          </cell>
          <cell r="AF287" t="str">
            <v>V.07.01.03</v>
          </cell>
          <cell r="AG287" t="str">
            <v>Giảng viên</v>
          </cell>
          <cell r="AH287">
            <v>0</v>
          </cell>
          <cell r="AI287">
            <v>0</v>
          </cell>
          <cell r="AJ287">
            <v>0</v>
          </cell>
          <cell r="AK287">
            <v>4</v>
          </cell>
          <cell r="AL287">
            <v>0</v>
          </cell>
          <cell r="AM287">
            <v>0</v>
          </cell>
          <cell r="AN287">
            <v>0</v>
          </cell>
          <cell r="AO287">
            <v>0</v>
          </cell>
          <cell r="AP287">
            <v>0</v>
          </cell>
          <cell r="AQ287">
            <v>0</v>
          </cell>
          <cell r="AR287">
            <v>0</v>
          </cell>
          <cell r="AS287">
            <v>0</v>
          </cell>
          <cell r="AT287">
            <v>0</v>
          </cell>
          <cell r="AU287">
            <v>0</v>
          </cell>
          <cell r="AV287">
            <v>0</v>
          </cell>
          <cell r="AW287">
            <v>0</v>
          </cell>
          <cell r="AX287" t="str">
            <v>Đại học</v>
          </cell>
          <cell r="AY287">
            <v>0</v>
          </cell>
          <cell r="AZ287">
            <v>0</v>
          </cell>
          <cell r="BA287">
            <v>0</v>
          </cell>
          <cell r="BB287">
            <v>0</v>
          </cell>
          <cell r="BC287">
            <v>0</v>
          </cell>
          <cell r="BD287">
            <v>0</v>
          </cell>
          <cell r="BE287">
            <v>0</v>
          </cell>
          <cell r="BF287" t="str">
            <v>Anh: B2</v>
          </cell>
          <cell r="BG287">
            <v>0</v>
          </cell>
          <cell r="BH287" t="str">
            <v>x</v>
          </cell>
          <cell r="BI287">
            <v>0</v>
          </cell>
          <cell r="BJ287" t="str">
            <v>x</v>
          </cell>
          <cell r="BK287" t="str">
            <v>x</v>
          </cell>
          <cell r="BL287" t="str">
            <v>Sơ cấp</v>
          </cell>
          <cell r="BM287">
            <v>38386</v>
          </cell>
          <cell r="BN287">
            <v>38751</v>
          </cell>
          <cell r="BO287" t="str">
            <v>Bằng khen TW Đoàn năm học 2009 – 2012010 – 2011, 2011 – 2012, 2012-2013, 2015-2016</v>
          </cell>
          <cell r="BP287">
            <v>0</v>
          </cell>
          <cell r="BQ287">
            <v>0</v>
          </cell>
          <cell r="BR287">
            <v>19.666666666666668</v>
          </cell>
          <cell r="BS287" t="str">
            <v>Biệt phái</v>
          </cell>
          <cell r="BT287">
            <v>0</v>
          </cell>
          <cell r="BU287">
            <v>0</v>
          </cell>
          <cell r="BV287">
            <v>4</v>
          </cell>
          <cell r="BW287">
            <v>4</v>
          </cell>
          <cell r="BX287">
            <v>4</v>
          </cell>
          <cell r="BY287">
            <v>4</v>
          </cell>
          <cell r="BZ287">
            <v>4</v>
          </cell>
          <cell r="CA287">
            <v>4</v>
          </cell>
          <cell r="CB287">
            <v>4</v>
          </cell>
          <cell r="CC287">
            <v>4</v>
          </cell>
          <cell r="CD287">
            <v>4</v>
          </cell>
          <cell r="CE287">
            <v>4</v>
          </cell>
          <cell r="CF287">
            <v>4</v>
          </cell>
          <cell r="CG287">
            <v>4</v>
          </cell>
          <cell r="CH287">
            <v>4</v>
          </cell>
          <cell r="CI287">
            <v>4</v>
          </cell>
          <cell r="CJ287">
            <v>4</v>
          </cell>
          <cell r="CK287">
            <v>4</v>
          </cell>
          <cell r="CL287">
            <v>0</v>
          </cell>
        </row>
        <row r="288">
          <cell r="F288">
            <v>1164</v>
          </cell>
          <cell r="G288" t="str">
            <v>51010000306477</v>
          </cell>
          <cell r="H288" t="str">
            <v>Trung tâm Giáo Dục quốc phòng và An Ninh Trường Đại học Vinh</v>
          </cell>
          <cell r="I288" t="str">
            <v>Kỹ - Chiến thuật</v>
          </cell>
          <cell r="J288" t="str">
            <v>Nam</v>
          </cell>
          <cell r="K288">
            <v>1987</v>
          </cell>
          <cell r="L288">
            <v>31929</v>
          </cell>
          <cell r="M288">
            <v>35</v>
          </cell>
          <cell r="N288" t="str">
            <v>Kinh</v>
          </cell>
          <cell r="O288">
            <v>0</v>
          </cell>
          <cell r="P288">
            <v>172695799</v>
          </cell>
          <cell r="Q288">
            <v>0</v>
          </cell>
          <cell r="R288">
            <v>0</v>
          </cell>
          <cell r="S288" t="str">
            <v>Hải Lĩnh,Tĩnh Gia, Thanh Hóa</v>
          </cell>
          <cell r="T288" t="str">
            <v>Hải Lĩnh,Tĩnh Gia, Thanh Hóa</v>
          </cell>
          <cell r="U288" t="str">
            <v>Số nhà 37 đường Phạm Kinh Vĩ, Phường Bến Thủy, Thành phố Vinh, Tỉnh Nghệ An</v>
          </cell>
          <cell r="V288" t="str">
            <v>Số nhà 37 đường Phạm Kinh Vĩ, Phường Bến Thủy, Thành phố Vinh, Tỉnh Nghệ An</v>
          </cell>
          <cell r="W288" t="str">
            <v>0972195710</v>
          </cell>
          <cell r="X288" t="str">
            <v>Nguyenthetiendhv@gmail.com</v>
          </cell>
          <cell r="Y288">
            <v>40910</v>
          </cell>
          <cell r="Z288">
            <v>43966</v>
          </cell>
          <cell r="AA288" t="str">
            <v>Trường Đại học Vinh</v>
          </cell>
          <cell r="AB288">
            <v>0</v>
          </cell>
          <cell r="AC288" t="str">
            <v>BC</v>
          </cell>
          <cell r="AD288">
            <v>0</v>
          </cell>
          <cell r="AE288">
            <v>0</v>
          </cell>
          <cell r="AF288" t="str">
            <v>V.07.01.03</v>
          </cell>
          <cell r="AG288" t="str">
            <v>Giảng viên (hạng III)</v>
          </cell>
          <cell r="AH288">
            <v>0</v>
          </cell>
          <cell r="AI288">
            <v>0</v>
          </cell>
          <cell r="AJ288" t="str">
            <v>CT CĐ BP</v>
          </cell>
          <cell r="AK288">
            <v>5</v>
          </cell>
          <cell r="AL288">
            <v>0</v>
          </cell>
          <cell r="AM288">
            <v>3</v>
          </cell>
          <cell r="AN288">
            <v>3</v>
          </cell>
          <cell r="AO288">
            <v>0</v>
          </cell>
          <cell r="AP288">
            <v>0</v>
          </cell>
          <cell r="AQ288">
            <v>8</v>
          </cell>
          <cell r="AR288">
            <v>0.24</v>
          </cell>
          <cell r="AS288">
            <v>3.24</v>
          </cell>
          <cell r="AT288">
            <v>40</v>
          </cell>
          <cell r="AU288">
            <v>0</v>
          </cell>
          <cell r="AV288">
            <v>0</v>
          </cell>
          <cell r="AW288">
            <v>0</v>
          </cell>
          <cell r="AX288" t="str">
            <v>Thạc sĩ</v>
          </cell>
          <cell r="AY288">
            <v>0</v>
          </cell>
          <cell r="AZ288">
            <v>0</v>
          </cell>
          <cell r="BA288" t="str">
            <v>Giáo dục Quốc phòng-SP</v>
          </cell>
          <cell r="BB288" t="str">
            <v>Quản lý giáo dục</v>
          </cell>
          <cell r="BC288" t="str">
            <v xml:space="preserve"> </v>
          </cell>
          <cell r="BD288">
            <v>0</v>
          </cell>
          <cell r="BE288" t="str">
            <v>GVSP</v>
          </cell>
          <cell r="BF288">
            <v>0</v>
          </cell>
          <cell r="BG288" t="str">
            <v>ICT 2018</v>
          </cell>
          <cell r="BH288">
            <v>0</v>
          </cell>
          <cell r="BI288">
            <v>0</v>
          </cell>
          <cell r="BJ288">
            <v>0</v>
          </cell>
          <cell r="BK288" t="str">
            <v>Đối tượng 4</v>
          </cell>
          <cell r="BL288">
            <v>0</v>
          </cell>
          <cell r="BM288">
            <v>37165</v>
          </cell>
          <cell r="BN288">
            <v>37530</v>
          </cell>
          <cell r="BO288">
            <v>0</v>
          </cell>
          <cell r="BP288">
            <v>0</v>
          </cell>
          <cell r="BQ288">
            <v>0</v>
          </cell>
          <cell r="BR288">
            <v>24.75</v>
          </cell>
          <cell r="BS288" t="str">
            <v>BĐ đã phát</v>
          </cell>
          <cell r="BT288">
            <v>0</v>
          </cell>
          <cell r="BU288">
            <v>0</v>
          </cell>
          <cell r="BV288">
            <v>5</v>
          </cell>
          <cell r="BW288">
            <v>5</v>
          </cell>
          <cell r="BX288">
            <v>5</v>
          </cell>
          <cell r="BY288">
            <v>5</v>
          </cell>
          <cell r="BZ288">
            <v>5</v>
          </cell>
          <cell r="CA288">
            <v>5</v>
          </cell>
          <cell r="CB288">
            <v>5</v>
          </cell>
          <cell r="CC288">
            <v>5</v>
          </cell>
          <cell r="CD288">
            <v>5</v>
          </cell>
          <cell r="CE288">
            <v>5</v>
          </cell>
          <cell r="CF288">
            <v>5</v>
          </cell>
          <cell r="CG288">
            <v>5</v>
          </cell>
          <cell r="CH288">
            <v>5</v>
          </cell>
          <cell r="CI288">
            <v>5</v>
          </cell>
          <cell r="CJ288">
            <v>5</v>
          </cell>
          <cell r="CK288">
            <v>5</v>
          </cell>
          <cell r="CL288">
            <v>0</v>
          </cell>
        </row>
        <row r="289">
          <cell r="F289">
            <v>2438</v>
          </cell>
          <cell r="G289" t="str">
            <v>51010000610406</v>
          </cell>
          <cell r="H289" t="str">
            <v>Trung tâm Giáo dục Quốc phòng và An ninh Trường Đại học Vinh</v>
          </cell>
          <cell r="I289" t="str">
            <v>Kỹ - Chiến thuật</v>
          </cell>
          <cell r="J289" t="str">
            <v>Nam</v>
          </cell>
          <cell r="K289">
            <v>1975</v>
          </cell>
          <cell r="L289">
            <v>27679</v>
          </cell>
          <cell r="M289">
            <v>47</v>
          </cell>
          <cell r="N289" t="str">
            <v>Kinh</v>
          </cell>
          <cell r="O289">
            <v>0</v>
          </cell>
          <cell r="P289">
            <v>181924755</v>
          </cell>
          <cell r="Q289">
            <v>0</v>
          </cell>
          <cell r="R289">
            <v>0</v>
          </cell>
          <cell r="S289">
            <v>0</v>
          </cell>
          <cell r="T289">
            <v>0</v>
          </cell>
          <cell r="U289">
            <v>0</v>
          </cell>
          <cell r="V289">
            <v>0</v>
          </cell>
          <cell r="W289">
            <v>0</v>
          </cell>
          <cell r="X289">
            <v>0</v>
          </cell>
          <cell r="Y289">
            <v>0</v>
          </cell>
          <cell r="Z289">
            <v>0</v>
          </cell>
          <cell r="AA289">
            <v>0</v>
          </cell>
          <cell r="AB289">
            <v>0</v>
          </cell>
          <cell r="AC289" t="str">
            <v>BP</v>
          </cell>
          <cell r="AD289">
            <v>0</v>
          </cell>
          <cell r="AE289">
            <v>0</v>
          </cell>
          <cell r="AF289" t="str">
            <v>V.07.01.03</v>
          </cell>
          <cell r="AG289" t="str">
            <v>Giảng viên</v>
          </cell>
          <cell r="AH289">
            <v>0</v>
          </cell>
          <cell r="AI289" t="str">
            <v>Trưởng bộ môn</v>
          </cell>
          <cell r="AJ289" t="str">
            <v>Trung tá</v>
          </cell>
          <cell r="AK289">
            <v>5.5</v>
          </cell>
          <cell r="AL289">
            <v>0.4</v>
          </cell>
          <cell r="AM289">
            <v>0</v>
          </cell>
          <cell r="AN289">
            <v>0</v>
          </cell>
          <cell r="AO289">
            <v>0</v>
          </cell>
          <cell r="AP289">
            <v>0</v>
          </cell>
          <cell r="AQ289">
            <v>0</v>
          </cell>
          <cell r="AR289">
            <v>0</v>
          </cell>
          <cell r="AS289">
            <v>0.4</v>
          </cell>
          <cell r="AT289">
            <v>0</v>
          </cell>
          <cell r="AU289">
            <v>0</v>
          </cell>
          <cell r="AV289">
            <v>0</v>
          </cell>
          <cell r="AW289">
            <v>0</v>
          </cell>
          <cell r="AX289" t="str">
            <v>Đại học</v>
          </cell>
          <cell r="AY289">
            <v>0</v>
          </cell>
          <cell r="AZ289">
            <v>0</v>
          </cell>
          <cell r="BA289">
            <v>0</v>
          </cell>
          <cell r="BB289">
            <v>0</v>
          </cell>
          <cell r="BC289">
            <v>0</v>
          </cell>
          <cell r="BD289">
            <v>0</v>
          </cell>
          <cell r="BE289">
            <v>0</v>
          </cell>
          <cell r="BF289">
            <v>0</v>
          </cell>
          <cell r="BG289">
            <v>0</v>
          </cell>
          <cell r="BH289">
            <v>0</v>
          </cell>
          <cell r="BI289">
            <v>0</v>
          </cell>
          <cell r="BJ289" t="str">
            <v>x</v>
          </cell>
          <cell r="BK289" t="str">
            <v>Đợt 2 năm 2017</v>
          </cell>
          <cell r="BL289">
            <v>0</v>
          </cell>
          <cell r="BM289" t="str">
            <v>29/12/2003</v>
          </cell>
          <cell r="BN289">
            <v>38350</v>
          </cell>
          <cell r="BO289">
            <v>0</v>
          </cell>
          <cell r="BP289">
            <v>0</v>
          </cell>
          <cell r="BQ289">
            <v>0</v>
          </cell>
          <cell r="BR289">
            <v>13.083333333333334</v>
          </cell>
          <cell r="BS289" t="str">
            <v>Biệt phái</v>
          </cell>
          <cell r="BT289">
            <v>0</v>
          </cell>
          <cell r="BU289">
            <v>0</v>
          </cell>
          <cell r="BV289">
            <v>5.5</v>
          </cell>
          <cell r="BW289">
            <v>5.5</v>
          </cell>
          <cell r="BX289">
            <v>5.5</v>
          </cell>
          <cell r="BY289">
            <v>5.5</v>
          </cell>
          <cell r="BZ289">
            <v>5.5</v>
          </cell>
          <cell r="CA289">
            <v>5.5</v>
          </cell>
          <cell r="CB289">
            <v>5.5</v>
          </cell>
          <cell r="CC289">
            <v>5.5</v>
          </cell>
          <cell r="CD289">
            <v>5.5</v>
          </cell>
          <cell r="CE289">
            <v>5.5</v>
          </cell>
          <cell r="CF289">
            <v>5.5</v>
          </cell>
          <cell r="CG289">
            <v>5.5</v>
          </cell>
          <cell r="CH289">
            <v>5.5</v>
          </cell>
          <cell r="CI289">
            <v>5.5</v>
          </cell>
          <cell r="CJ289">
            <v>5.5</v>
          </cell>
          <cell r="CK289">
            <v>5.5</v>
          </cell>
          <cell r="CL289">
            <v>0</v>
          </cell>
        </row>
        <row r="290">
          <cell r="F290">
            <v>1383</v>
          </cell>
          <cell r="G290" t="str">
            <v>51010000195408</v>
          </cell>
          <cell r="H290" t="str">
            <v>Trung tâm Giáo dục Quốc phòng và An ninh Trường Đại học Vinh</v>
          </cell>
          <cell r="I290" t="str">
            <v>Tổ Quản trị, Dịch vụ</v>
          </cell>
          <cell r="J290" t="str">
            <v>Nữ</v>
          </cell>
          <cell r="K290">
            <v>1983</v>
          </cell>
          <cell r="L290">
            <v>30456</v>
          </cell>
          <cell r="M290">
            <v>39</v>
          </cell>
          <cell r="N290" t="str">
            <v>Kinh</v>
          </cell>
          <cell r="O290">
            <v>0</v>
          </cell>
          <cell r="P290">
            <v>182489471</v>
          </cell>
          <cell r="Q290">
            <v>0</v>
          </cell>
          <cell r="R290">
            <v>0</v>
          </cell>
          <cell r="S290" t="str">
            <v>Xã Nghi Thái, Huyện Nghi Lộc, Tỉnh Nghệ An</v>
          </cell>
          <cell r="T290" t="str">
            <v>Nghi Thái, Nghi Lộc, Nghệ An</v>
          </cell>
          <cell r="U290" t="str">
            <v>Xóm 6, Xã Nghi Ân, Thành phố Vinh, Tỉnh Nghệ An</v>
          </cell>
          <cell r="V290" t="str">
            <v>Xóm 6, Xã Nghi Ân, Thành phố Vinh, Tỉnh Nghệ An</v>
          </cell>
          <cell r="W290" t="str">
            <v>0979102837</v>
          </cell>
          <cell r="X290" t="str">
            <v>dangthingocnln@gmail.com</v>
          </cell>
          <cell r="Y290">
            <v>40060</v>
          </cell>
          <cell r="Z290">
            <v>43824</v>
          </cell>
          <cell r="AA290" t="str">
            <v>Trường Đại học Vinh</v>
          </cell>
          <cell r="AB290">
            <v>0</v>
          </cell>
          <cell r="AC290" t="str">
            <v>BC</v>
          </cell>
          <cell r="AD290">
            <v>0</v>
          </cell>
          <cell r="AE290">
            <v>0</v>
          </cell>
          <cell r="AF290" t="str">
            <v>13.096</v>
          </cell>
          <cell r="AG290" t="str">
            <v>Kỹ thuật viên</v>
          </cell>
          <cell r="AH290">
            <v>0</v>
          </cell>
          <cell r="AI290">
            <v>0</v>
          </cell>
          <cell r="AJ290">
            <v>0</v>
          </cell>
          <cell r="AK290">
            <v>3.5</v>
          </cell>
          <cell r="AL290">
            <v>0</v>
          </cell>
          <cell r="AM290">
            <v>2.8600000000000003</v>
          </cell>
          <cell r="AN290">
            <v>6</v>
          </cell>
          <cell r="AO290">
            <v>0</v>
          </cell>
          <cell r="AP290">
            <v>0</v>
          </cell>
          <cell r="AQ290">
            <v>0</v>
          </cell>
          <cell r="AR290">
            <v>0</v>
          </cell>
          <cell r="AS290">
            <v>2.8600000000000003</v>
          </cell>
          <cell r="AT290">
            <v>20</v>
          </cell>
          <cell r="AU290">
            <v>0</v>
          </cell>
          <cell r="AV290">
            <v>0</v>
          </cell>
          <cell r="AW290">
            <v>0</v>
          </cell>
          <cell r="AX290" t="str">
            <v>Đại học</v>
          </cell>
          <cell r="AY290">
            <v>0</v>
          </cell>
          <cell r="AZ290">
            <v>0</v>
          </cell>
          <cell r="BA290" t="str">
            <v>Kế toán</v>
          </cell>
          <cell r="BB290">
            <v>0</v>
          </cell>
          <cell r="BC290" t="str">
            <v xml:space="preserve"> </v>
          </cell>
          <cell r="BD290">
            <v>0</v>
          </cell>
          <cell r="BE290">
            <v>0</v>
          </cell>
          <cell r="BF290">
            <v>0</v>
          </cell>
          <cell r="BG290">
            <v>0</v>
          </cell>
          <cell r="BH290">
            <v>0</v>
          </cell>
          <cell r="BI290">
            <v>0</v>
          </cell>
          <cell r="BJ290">
            <v>0</v>
          </cell>
          <cell r="BK290" t="str">
            <v>x</v>
          </cell>
          <cell r="BL290">
            <v>0</v>
          </cell>
          <cell r="BM290">
            <v>0</v>
          </cell>
          <cell r="BN290">
            <v>0</v>
          </cell>
          <cell r="BO290">
            <v>0</v>
          </cell>
          <cell r="BP290">
            <v>0</v>
          </cell>
          <cell r="BQ290">
            <v>0</v>
          </cell>
          <cell r="BR290">
            <v>15.75</v>
          </cell>
          <cell r="BS290" t="str">
            <v>BĐ đã phát</v>
          </cell>
          <cell r="BT290">
            <v>0</v>
          </cell>
          <cell r="BU290">
            <v>0</v>
          </cell>
          <cell r="BV290">
            <v>3.5</v>
          </cell>
          <cell r="BW290">
            <v>3.5</v>
          </cell>
          <cell r="BX290">
            <v>3.5</v>
          </cell>
          <cell r="BY290">
            <v>3.5</v>
          </cell>
          <cell r="BZ290">
            <v>3.5</v>
          </cell>
          <cell r="CA290">
            <v>3.5</v>
          </cell>
          <cell r="CB290">
            <v>3.5</v>
          </cell>
          <cell r="CC290">
            <v>3.5</v>
          </cell>
          <cell r="CD290">
            <v>3.5</v>
          </cell>
          <cell r="CE290">
            <v>3.5</v>
          </cell>
          <cell r="CF290">
            <v>3.5</v>
          </cell>
          <cell r="CG290">
            <v>3.5</v>
          </cell>
          <cell r="CH290">
            <v>3.5</v>
          </cell>
          <cell r="CI290">
            <v>3.5</v>
          </cell>
          <cell r="CJ290">
            <v>3.5</v>
          </cell>
          <cell r="CK290">
            <v>3.5</v>
          </cell>
          <cell r="CL290">
            <v>0</v>
          </cell>
        </row>
        <row r="291">
          <cell r="F291">
            <v>2607</v>
          </cell>
          <cell r="G291" t="str">
            <v>51010002329364</v>
          </cell>
          <cell r="H291" t="str">
            <v>Trung tâm Giáo dục Quốc phòng và An ninh Trường Đại học Vinh</v>
          </cell>
          <cell r="I291">
            <v>0</v>
          </cell>
          <cell r="J291" t="str">
            <v>Nữ</v>
          </cell>
          <cell r="K291">
            <v>1996</v>
          </cell>
          <cell r="L291">
            <v>35370</v>
          </cell>
          <cell r="M291">
            <v>26</v>
          </cell>
          <cell r="N291" t="str">
            <v>Kinh</v>
          </cell>
          <cell r="O291">
            <v>0</v>
          </cell>
          <cell r="P291" t="str">
            <v>187342987</v>
          </cell>
          <cell r="Q291">
            <v>36968</v>
          </cell>
          <cell r="R291" t="str">
            <v>Tỉnh Nghệ An</v>
          </cell>
          <cell r="S291" t="str">
            <v>Hưng Nguyên, Nghệ An</v>
          </cell>
          <cell r="T291" t="str">
            <v>Xã Hưng Trung, huyện Hưng Nguyên, tỉnh Nghệ An</v>
          </cell>
          <cell r="U291" t="str">
            <v>Xã Hưng Trung, huyện Hưng Nguyên, tỉnh Nghệ An</v>
          </cell>
          <cell r="V291">
            <v>0</v>
          </cell>
          <cell r="W291" t="str">
            <v>0394962557</v>
          </cell>
          <cell r="X291">
            <v>0</v>
          </cell>
          <cell r="Y291">
            <v>43713</v>
          </cell>
          <cell r="Z291">
            <v>43824</v>
          </cell>
          <cell r="AA291" t="str">
            <v>Trường Đại học Vinh</v>
          </cell>
          <cell r="AB291">
            <v>0</v>
          </cell>
          <cell r="AC291" t="str">
            <v>BC</v>
          </cell>
          <cell r="AD291">
            <v>0</v>
          </cell>
          <cell r="AE291">
            <v>0</v>
          </cell>
          <cell r="AF291" t="str">
            <v>V.07.01.03</v>
          </cell>
          <cell r="AG291" t="str">
            <v>Giảng viên (hạng III)</v>
          </cell>
          <cell r="AH291">
            <v>0</v>
          </cell>
          <cell r="AI291">
            <v>0</v>
          </cell>
          <cell r="AJ291">
            <v>0</v>
          </cell>
          <cell r="AK291">
            <v>4</v>
          </cell>
          <cell r="AL291">
            <v>0</v>
          </cell>
          <cell r="AM291">
            <v>2.34</v>
          </cell>
          <cell r="AN291">
            <v>1</v>
          </cell>
          <cell r="AO291">
            <v>0</v>
          </cell>
          <cell r="AP291">
            <v>0</v>
          </cell>
          <cell r="AQ291">
            <v>0</v>
          </cell>
          <cell r="AR291">
            <v>0</v>
          </cell>
          <cell r="AS291">
            <v>2.34</v>
          </cell>
          <cell r="AT291">
            <v>40</v>
          </cell>
          <cell r="AU291">
            <v>0</v>
          </cell>
          <cell r="AV291">
            <v>0</v>
          </cell>
          <cell r="AW291">
            <v>0</v>
          </cell>
          <cell r="AX291" t="str">
            <v>Đại học</v>
          </cell>
          <cell r="AY291">
            <v>0</v>
          </cell>
          <cell r="AZ291">
            <v>0</v>
          </cell>
          <cell r="BA291">
            <v>0</v>
          </cell>
          <cell r="BB291">
            <v>0</v>
          </cell>
          <cell r="BC291">
            <v>0</v>
          </cell>
          <cell r="BD291">
            <v>0</v>
          </cell>
          <cell r="BE291" t="str">
            <v>GVSP</v>
          </cell>
          <cell r="BF291">
            <v>0</v>
          </cell>
          <cell r="BG291">
            <v>0</v>
          </cell>
          <cell r="BH291">
            <v>0</v>
          </cell>
          <cell r="BI291">
            <v>0</v>
          </cell>
          <cell r="BJ291">
            <v>0</v>
          </cell>
          <cell r="BK291">
            <v>0</v>
          </cell>
          <cell r="BL291">
            <v>0</v>
          </cell>
          <cell r="BM291">
            <v>0</v>
          </cell>
          <cell r="BN291">
            <v>0</v>
          </cell>
          <cell r="BO291">
            <v>0</v>
          </cell>
          <cell r="BP291">
            <v>0</v>
          </cell>
          <cell r="BQ291">
            <v>0</v>
          </cell>
          <cell r="BR291">
            <v>29.166666666666668</v>
          </cell>
          <cell r="BS291" t="str">
            <v>ĐHV đã phát</v>
          </cell>
          <cell r="BT291">
            <v>0</v>
          </cell>
          <cell r="BU291">
            <v>0</v>
          </cell>
          <cell r="BV291">
            <v>2</v>
          </cell>
          <cell r="BW291">
            <v>2</v>
          </cell>
          <cell r="BX291">
            <v>2</v>
          </cell>
          <cell r="BY291">
            <v>2</v>
          </cell>
          <cell r="BZ291">
            <v>4</v>
          </cell>
          <cell r="CA291">
            <v>4</v>
          </cell>
          <cell r="CB291">
            <v>4</v>
          </cell>
          <cell r="CC291">
            <v>4</v>
          </cell>
          <cell r="CD291">
            <v>4</v>
          </cell>
          <cell r="CE291">
            <v>4</v>
          </cell>
          <cell r="CF291">
            <v>4</v>
          </cell>
          <cell r="CG291">
            <v>4</v>
          </cell>
          <cell r="CH291">
            <v>4</v>
          </cell>
          <cell r="CI291">
            <v>4</v>
          </cell>
          <cell r="CJ291">
            <v>4</v>
          </cell>
          <cell r="CK291">
            <v>4</v>
          </cell>
          <cell r="CL291">
            <v>0</v>
          </cell>
        </row>
        <row r="292">
          <cell r="F292">
            <v>1165</v>
          </cell>
          <cell r="G292" t="str">
            <v>51010000306398</v>
          </cell>
          <cell r="H292" t="str">
            <v>Trung tâm Giáo Dục quốc phòng và An Ninh Trường Đại học Vinh</v>
          </cell>
          <cell r="I292">
            <v>0</v>
          </cell>
          <cell r="J292" t="str">
            <v>Nam</v>
          </cell>
          <cell r="K292">
            <v>1987</v>
          </cell>
          <cell r="L292">
            <v>31966</v>
          </cell>
          <cell r="M292">
            <v>35</v>
          </cell>
          <cell r="N292" t="str">
            <v>Kinh</v>
          </cell>
          <cell r="O292">
            <v>0</v>
          </cell>
          <cell r="P292">
            <v>183459118</v>
          </cell>
          <cell r="Q292">
            <v>0</v>
          </cell>
          <cell r="R292">
            <v>0</v>
          </cell>
          <cell r="S292" t="str">
            <v>Sơn Thủy, Hương Sơn, Hà Tĩnh</v>
          </cell>
          <cell r="T292" t="str">
            <v>Sơn Thủy, Hương Sơn, Hà Tĩnh</v>
          </cell>
          <cell r="U292" t="str">
            <v>Phường Bến Thủy, Thành phố Vinh, Tỉnh Nghệ An</v>
          </cell>
          <cell r="V292" t="str">
            <v>Phường Bến Thủy, Thành phố Vinh, Tỉnh Nghệ An</v>
          </cell>
          <cell r="W292" t="str">
            <v>0986186187</v>
          </cell>
          <cell r="X292" t="str">
            <v>quangdungdhv87@gmail.com</v>
          </cell>
          <cell r="Y292">
            <v>40910</v>
          </cell>
          <cell r="Z292">
            <v>43824</v>
          </cell>
          <cell r="AA292" t="str">
            <v>Trường Đại học Vinh</v>
          </cell>
          <cell r="AB292">
            <v>0</v>
          </cell>
          <cell r="AC292" t="str">
            <v>BC</v>
          </cell>
          <cell r="AD292">
            <v>0</v>
          </cell>
          <cell r="AE292">
            <v>0</v>
          </cell>
          <cell r="AF292" t="str">
            <v>V.07.01.03</v>
          </cell>
          <cell r="AG292" t="str">
            <v>Giảng viên (hạng III)</v>
          </cell>
          <cell r="AH292">
            <v>0</v>
          </cell>
          <cell r="AI292">
            <v>0</v>
          </cell>
          <cell r="AJ292" t="str">
            <v>CVHT</v>
          </cell>
          <cell r="AK292">
            <v>4</v>
          </cell>
          <cell r="AL292">
            <v>0</v>
          </cell>
          <cell r="AM292">
            <v>3</v>
          </cell>
          <cell r="AN292">
            <v>3</v>
          </cell>
          <cell r="AO292">
            <v>0</v>
          </cell>
          <cell r="AP292">
            <v>0</v>
          </cell>
          <cell r="AQ292">
            <v>8</v>
          </cell>
          <cell r="AR292">
            <v>0.24</v>
          </cell>
          <cell r="AS292">
            <v>3.24</v>
          </cell>
          <cell r="AT292">
            <v>40</v>
          </cell>
          <cell r="AU292">
            <v>0</v>
          </cell>
          <cell r="AV292">
            <v>0</v>
          </cell>
          <cell r="AW292">
            <v>0</v>
          </cell>
          <cell r="AX292" t="str">
            <v>Thạc sĩ</v>
          </cell>
          <cell r="AY292">
            <v>0</v>
          </cell>
          <cell r="AZ292">
            <v>0</v>
          </cell>
          <cell r="BA292" t="str">
            <v>Giáo dục Quốc phòng-SP</v>
          </cell>
          <cell r="BB292" t="str">
            <v>Chính trị học</v>
          </cell>
          <cell r="BC292" t="str">
            <v xml:space="preserve"> </v>
          </cell>
          <cell r="BD292">
            <v>0</v>
          </cell>
          <cell r="BE292" t="str">
            <v>GVSP</v>
          </cell>
          <cell r="BF292">
            <v>0</v>
          </cell>
          <cell r="BG292" t="str">
            <v>ICT 2018</v>
          </cell>
          <cell r="BH292">
            <v>0</v>
          </cell>
          <cell r="BI292">
            <v>0</v>
          </cell>
          <cell r="BJ292">
            <v>0</v>
          </cell>
          <cell r="BK292">
            <v>0</v>
          </cell>
          <cell r="BL292">
            <v>0</v>
          </cell>
          <cell r="BM292">
            <v>0</v>
          </cell>
          <cell r="BN292">
            <v>0</v>
          </cell>
          <cell r="BO292">
            <v>0</v>
          </cell>
          <cell r="BP292">
            <v>0</v>
          </cell>
          <cell r="BQ292">
            <v>0</v>
          </cell>
          <cell r="BR292">
            <v>24.833333333333332</v>
          </cell>
          <cell r="BS292" t="str">
            <v>BĐ đã phát</v>
          </cell>
          <cell r="BT292">
            <v>0</v>
          </cell>
          <cell r="BU292">
            <v>0</v>
          </cell>
          <cell r="BV292">
            <v>4</v>
          </cell>
          <cell r="BW292">
            <v>4</v>
          </cell>
          <cell r="BX292">
            <v>4</v>
          </cell>
          <cell r="BY292">
            <v>4</v>
          </cell>
          <cell r="BZ292">
            <v>4</v>
          </cell>
          <cell r="CA292">
            <v>4</v>
          </cell>
          <cell r="CB292">
            <v>4</v>
          </cell>
          <cell r="CC292">
            <v>4</v>
          </cell>
          <cell r="CD292">
            <v>4</v>
          </cell>
          <cell r="CE292">
            <v>4</v>
          </cell>
          <cell r="CF292">
            <v>4</v>
          </cell>
          <cell r="CG292">
            <v>4</v>
          </cell>
          <cell r="CH292">
            <v>4</v>
          </cell>
          <cell r="CI292">
            <v>4</v>
          </cell>
          <cell r="CJ292">
            <v>4</v>
          </cell>
          <cell r="CK292">
            <v>4</v>
          </cell>
          <cell r="CL292">
            <v>0</v>
          </cell>
        </row>
        <row r="293">
          <cell r="F293">
            <v>2649</v>
          </cell>
          <cell r="G293" t="str">
            <v>51010002329540</v>
          </cell>
          <cell r="H293" t="str">
            <v>Trung tâm Giáo dục Quốc phòng và An ninh Trường Đại học Vinh</v>
          </cell>
          <cell r="I293">
            <v>0</v>
          </cell>
          <cell r="J293" t="str">
            <v>Nữ</v>
          </cell>
          <cell r="K293">
            <v>1997</v>
          </cell>
          <cell r="L293">
            <v>35691</v>
          </cell>
          <cell r="M293">
            <v>25</v>
          </cell>
          <cell r="N293" t="str">
            <v>Kinh</v>
          </cell>
          <cell r="O293">
            <v>0</v>
          </cell>
          <cell r="P293" t="str">
            <v>187638983</v>
          </cell>
          <cell r="Q293">
            <v>41975</v>
          </cell>
          <cell r="R293" t="str">
            <v>Tỉnh Nghệ An</v>
          </cell>
          <cell r="S293">
            <v>0</v>
          </cell>
          <cell r="T293" t="str">
            <v>Võ liệt, Thanh Chương, Nghệ An</v>
          </cell>
          <cell r="U293" t="str">
            <v>Võ Liệt, Thanh Chương, Nghệ An</v>
          </cell>
          <cell r="V293">
            <v>0</v>
          </cell>
          <cell r="W293" t="str">
            <v>0962903318</v>
          </cell>
          <cell r="X293">
            <v>0</v>
          </cell>
          <cell r="Y293">
            <v>44166</v>
          </cell>
          <cell r="Z293">
            <v>0</v>
          </cell>
          <cell r="AA293">
            <v>0</v>
          </cell>
          <cell r="AB293">
            <v>0</v>
          </cell>
          <cell r="AC293" t="str">
            <v>HĐ</v>
          </cell>
          <cell r="AD293">
            <v>44531</v>
          </cell>
          <cell r="AE293">
            <v>44805</v>
          </cell>
          <cell r="AF293" t="str">
            <v>V.07.01.03</v>
          </cell>
          <cell r="AG293" t="str">
            <v>Giảng viên (hạng III)</v>
          </cell>
          <cell r="AH293">
            <v>0</v>
          </cell>
          <cell r="AI293">
            <v>0</v>
          </cell>
          <cell r="AJ293">
            <v>0</v>
          </cell>
          <cell r="AK293">
            <v>4</v>
          </cell>
          <cell r="AL293">
            <v>0</v>
          </cell>
          <cell r="AM293">
            <v>2.34</v>
          </cell>
          <cell r="AN293">
            <v>1</v>
          </cell>
          <cell r="AO293">
            <v>0</v>
          </cell>
          <cell r="AP293">
            <v>0</v>
          </cell>
          <cell r="AQ293">
            <v>0</v>
          </cell>
          <cell r="AR293">
            <v>0</v>
          </cell>
          <cell r="AS293">
            <v>2.34</v>
          </cell>
          <cell r="AT293">
            <v>0</v>
          </cell>
          <cell r="AU293">
            <v>0</v>
          </cell>
          <cell r="AV293">
            <v>0</v>
          </cell>
          <cell r="AW293">
            <v>0</v>
          </cell>
          <cell r="AX293" t="str">
            <v>Đại học</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2</v>
          </cell>
          <cell r="BZ293">
            <v>2</v>
          </cell>
          <cell r="CA293">
            <v>2</v>
          </cell>
          <cell r="CB293">
            <v>2</v>
          </cell>
          <cell r="CC293">
            <v>2</v>
          </cell>
          <cell r="CD293">
            <v>2</v>
          </cell>
          <cell r="CE293">
            <v>2</v>
          </cell>
          <cell r="CF293">
            <v>2</v>
          </cell>
          <cell r="CG293">
            <v>2</v>
          </cell>
          <cell r="CH293">
            <v>2</v>
          </cell>
          <cell r="CI293">
            <v>2</v>
          </cell>
          <cell r="CJ293">
            <v>2</v>
          </cell>
          <cell r="CK293">
            <v>2</v>
          </cell>
          <cell r="CL293" t="str">
            <v>Hết TS từ T12/21, ký tiếp HĐ XĐTH 9 tháng</v>
          </cell>
        </row>
        <row r="294">
          <cell r="F294">
            <v>1142</v>
          </cell>
          <cell r="G294" t="str">
            <v>51010000191594</v>
          </cell>
          <cell r="H294" t="str">
            <v>Trung tâm Giáo dục Thường xuyên</v>
          </cell>
          <cell r="I294" t="str">
            <v>Kinh tế</v>
          </cell>
          <cell r="J294" t="str">
            <v>Nam</v>
          </cell>
          <cell r="K294">
            <v>1970</v>
          </cell>
          <cell r="L294">
            <v>25678</v>
          </cell>
          <cell r="M294">
            <v>52</v>
          </cell>
          <cell r="N294" t="str">
            <v>Kinh</v>
          </cell>
          <cell r="O294">
            <v>0</v>
          </cell>
          <cell r="P294" t="str">
            <v>181652722</v>
          </cell>
          <cell r="Q294" t="str">
            <v>26/05/2010</v>
          </cell>
          <cell r="R294" t="str">
            <v>Tỉnh Nghệ An</v>
          </cell>
          <cell r="S294" t="str">
            <v>xã Nghĩa Thuận, thị xã Thái Hoà, tỉnh Nghệ An</v>
          </cell>
          <cell r="T294" t="str">
            <v>xã Nghĩa Thuận, thị xã Thái Hoà, tỉnh Nghệ An</v>
          </cell>
          <cell r="U294" t="str">
            <v>Khối 6, phường Bến Thuỷ, TP Vinh, Nghệ An</v>
          </cell>
          <cell r="V294" t="str">
            <v>Khối 6, phường Bến Thuỷ, TP Vinh, Nghệ An</v>
          </cell>
          <cell r="W294">
            <v>0</v>
          </cell>
          <cell r="X294">
            <v>0</v>
          </cell>
          <cell r="Y294">
            <v>33878</v>
          </cell>
          <cell r="Z294">
            <v>33878</v>
          </cell>
          <cell r="AA294" t="str">
            <v>Trường Đại học Sư phạm Vinh</v>
          </cell>
          <cell r="AB294">
            <v>0</v>
          </cell>
          <cell r="AC294" t="str">
            <v>BC</v>
          </cell>
          <cell r="AD294">
            <v>0</v>
          </cell>
          <cell r="AE294">
            <v>0</v>
          </cell>
          <cell r="AF294" t="str">
            <v>V.07.01.01</v>
          </cell>
          <cell r="AG294" t="str">
            <v>Giảng viên cao cấp (hạng I)</v>
          </cell>
          <cell r="AH294" t="str">
            <v>Giám đốc</v>
          </cell>
          <cell r="AI294">
            <v>0</v>
          </cell>
          <cell r="AJ294">
            <v>0</v>
          </cell>
          <cell r="AK294">
            <v>7</v>
          </cell>
          <cell r="AL294">
            <v>0.5</v>
          </cell>
          <cell r="AM294">
            <v>6.2</v>
          </cell>
          <cell r="AN294">
            <v>1</v>
          </cell>
          <cell r="AO294">
            <v>0</v>
          </cell>
          <cell r="AP294">
            <v>0</v>
          </cell>
          <cell r="AQ294">
            <v>21</v>
          </cell>
          <cell r="AR294">
            <v>1.4070000000000003</v>
          </cell>
          <cell r="AS294">
            <v>8.1070000000000011</v>
          </cell>
          <cell r="AT294">
            <v>45</v>
          </cell>
          <cell r="AU294">
            <v>0</v>
          </cell>
          <cell r="AV294">
            <v>0</v>
          </cell>
          <cell r="AW294">
            <v>0</v>
          </cell>
          <cell r="AX294" t="str">
            <v>Tiến sĩ</v>
          </cell>
          <cell r="AY294" t="str">
            <v>Phó Giáo sư</v>
          </cell>
          <cell r="AZ294">
            <v>0</v>
          </cell>
          <cell r="BA294" t="str">
            <v>Giáo dục chính trị</v>
          </cell>
          <cell r="BB294" t="str">
            <v>Kinh tế</v>
          </cell>
          <cell r="BC294" t="str">
            <v>Kinh tế chính trị</v>
          </cell>
          <cell r="BD294">
            <v>0</v>
          </cell>
          <cell r="BE294" t="str">
            <v>GVSP</v>
          </cell>
          <cell r="BF294" t="str">
            <v>B2</v>
          </cell>
          <cell r="BG294">
            <v>0</v>
          </cell>
          <cell r="BH294" t="str">
            <v>x</v>
          </cell>
          <cell r="BI294">
            <v>0</v>
          </cell>
          <cell r="BJ294">
            <v>0</v>
          </cell>
          <cell r="BK294">
            <v>0</v>
          </cell>
          <cell r="BL294" t="str">
            <v>Cao cấp</v>
          </cell>
          <cell r="BM294">
            <v>36532</v>
          </cell>
          <cell r="BN294">
            <v>36898</v>
          </cell>
          <cell r="BO294">
            <v>0</v>
          </cell>
          <cell r="BP294">
            <v>0</v>
          </cell>
          <cell r="BQ294">
            <v>0</v>
          </cell>
          <cell r="BR294">
            <v>7.666666666666667</v>
          </cell>
          <cell r="BS294" t="str">
            <v>BĐ đã phát</v>
          </cell>
          <cell r="BT294">
            <v>0</v>
          </cell>
          <cell r="BU294">
            <v>0</v>
          </cell>
          <cell r="BV294">
            <v>6</v>
          </cell>
          <cell r="BW294">
            <v>6</v>
          </cell>
          <cell r="BX294">
            <v>6</v>
          </cell>
          <cell r="BY294">
            <v>6</v>
          </cell>
          <cell r="BZ294">
            <v>6</v>
          </cell>
          <cell r="CA294">
            <v>6</v>
          </cell>
          <cell r="CB294">
            <v>6</v>
          </cell>
          <cell r="CC294">
            <v>6</v>
          </cell>
          <cell r="CD294">
            <v>6</v>
          </cell>
          <cell r="CE294">
            <v>6</v>
          </cell>
          <cell r="CF294">
            <v>6</v>
          </cell>
          <cell r="CG294">
            <v>6</v>
          </cell>
          <cell r="CH294">
            <v>7</v>
          </cell>
          <cell r="CI294">
            <v>7</v>
          </cell>
          <cell r="CJ294">
            <v>7</v>
          </cell>
          <cell r="CK294">
            <v>7</v>
          </cell>
          <cell r="CL294" t="str">
            <v>PTP lên GĐ từ T9/21</v>
          </cell>
        </row>
        <row r="295">
          <cell r="F295">
            <v>1511</v>
          </cell>
          <cell r="G295" t="str">
            <v>51010000193624</v>
          </cell>
          <cell r="H295" t="str">
            <v>Trung tâm Giáo dục Thường xuyên</v>
          </cell>
          <cell r="I295" t="str">
            <v>Phương pháp giảng dạy và Quản lý văn hóa</v>
          </cell>
          <cell r="J295" t="str">
            <v>Nam</v>
          </cell>
          <cell r="K295">
            <v>1983</v>
          </cell>
          <cell r="L295">
            <v>30346</v>
          </cell>
          <cell r="M295">
            <v>39</v>
          </cell>
          <cell r="N295" t="str">
            <v>Kinh</v>
          </cell>
          <cell r="O295">
            <v>0</v>
          </cell>
          <cell r="P295" t="str">
            <v>183365289</v>
          </cell>
          <cell r="Q295" t="str">
            <v>24/02/2001</v>
          </cell>
          <cell r="R295" t="str">
            <v>Tỉnh Nghệ An</v>
          </cell>
          <cell r="S295" t="str">
            <v>Xã Tiến Lộc, Huyện Can Lộc, Tỉnh Hà Tĩnh</v>
          </cell>
          <cell r="T295" t="str">
            <v>Xã Tiến Lộc, Huyện Can Lộc, Tỉnh Hà Tĩnh</v>
          </cell>
          <cell r="U295" t="str">
            <v>Xã Tiến Lộc, Huyện Can Lộc, Tỉnh Hà Tĩnh</v>
          </cell>
          <cell r="V295" t="str">
            <v>Xã Tiến Lộc, Huyện Can Lộc, Tỉnh Hà Tĩnh</v>
          </cell>
          <cell r="W295" t="str">
            <v>0972558676</v>
          </cell>
          <cell r="X295" t="str">
            <v>tiendong@vinhuni.edu.vn</v>
          </cell>
          <cell r="Y295">
            <v>39601</v>
          </cell>
          <cell r="Z295">
            <v>39995</v>
          </cell>
          <cell r="AA295" t="str">
            <v>Trường Đại học Vinh</v>
          </cell>
          <cell r="AB295">
            <v>0</v>
          </cell>
          <cell r="AC295" t="str">
            <v>BC</v>
          </cell>
          <cell r="AD295">
            <v>0</v>
          </cell>
          <cell r="AE295">
            <v>0</v>
          </cell>
          <cell r="AF295" t="str">
            <v>V.07.01.03</v>
          </cell>
          <cell r="AG295" t="str">
            <v>Giảng viên (hạng III)</v>
          </cell>
          <cell r="AH295" t="str">
            <v>Trưởng văn phòng đại diện tại TP HCM</v>
          </cell>
          <cell r="AI295">
            <v>0</v>
          </cell>
          <cell r="AJ295">
            <v>0</v>
          </cell>
          <cell r="AK295">
            <v>6</v>
          </cell>
          <cell r="AL295">
            <v>0.5</v>
          </cell>
          <cell r="AM295">
            <v>3.66</v>
          </cell>
          <cell r="AN295">
            <v>5</v>
          </cell>
          <cell r="AO295">
            <v>0</v>
          </cell>
          <cell r="AP295">
            <v>0</v>
          </cell>
          <cell r="AQ295">
            <v>11</v>
          </cell>
          <cell r="AR295">
            <v>0.45760000000000006</v>
          </cell>
          <cell r="AS295">
            <v>4.6176000000000004</v>
          </cell>
          <cell r="AT295">
            <v>40</v>
          </cell>
          <cell r="AU295">
            <v>0</v>
          </cell>
          <cell r="AV295">
            <v>0</v>
          </cell>
          <cell r="AW295">
            <v>0</v>
          </cell>
          <cell r="AX295" t="str">
            <v>Tiến sĩ</v>
          </cell>
          <cell r="AY295">
            <v>0</v>
          </cell>
          <cell r="AZ295">
            <v>0</v>
          </cell>
          <cell r="BA295" t="str">
            <v>SP Lịch sử</v>
          </cell>
          <cell r="BB295" t="str">
            <v>Lịch sử thế giới</v>
          </cell>
          <cell r="BC295" t="str">
            <v>Nghiên cứu sinh</v>
          </cell>
          <cell r="BD295">
            <v>0</v>
          </cell>
          <cell r="BE295" t="str">
            <v>GVSP</v>
          </cell>
          <cell r="BF295">
            <v>0</v>
          </cell>
          <cell r="BG295">
            <v>0</v>
          </cell>
          <cell r="BH295">
            <v>0</v>
          </cell>
          <cell r="BI295">
            <v>0</v>
          </cell>
          <cell r="BJ295">
            <v>0</v>
          </cell>
          <cell r="BK295" t="str">
            <v>Đã học 2012</v>
          </cell>
          <cell r="BL295" t="str">
            <v>Cao cấp</v>
          </cell>
          <cell r="BM295" t="str">
            <v>19/5/1987</v>
          </cell>
          <cell r="BN295">
            <v>32282</v>
          </cell>
          <cell r="BO295">
            <v>0</v>
          </cell>
          <cell r="BP295">
            <v>0</v>
          </cell>
          <cell r="BQ295">
            <v>0</v>
          </cell>
          <cell r="BR295">
            <v>20.416666666666668</v>
          </cell>
          <cell r="BS295" t="str">
            <v>BĐ đã phát</v>
          </cell>
          <cell r="BT295">
            <v>0</v>
          </cell>
          <cell r="BU295">
            <v>0</v>
          </cell>
          <cell r="BV295">
            <v>6</v>
          </cell>
          <cell r="BW295">
            <v>6</v>
          </cell>
          <cell r="BX295">
            <v>6</v>
          </cell>
          <cell r="BY295">
            <v>6</v>
          </cell>
          <cell r="BZ295">
            <v>6</v>
          </cell>
          <cell r="CA295">
            <v>6</v>
          </cell>
          <cell r="CB295">
            <v>6</v>
          </cell>
          <cell r="CC295">
            <v>6</v>
          </cell>
          <cell r="CD295">
            <v>6</v>
          </cell>
          <cell r="CE295">
            <v>6</v>
          </cell>
          <cell r="CF295">
            <v>6</v>
          </cell>
          <cell r="CG295">
            <v>6</v>
          </cell>
          <cell r="CH295">
            <v>6</v>
          </cell>
          <cell r="CI295">
            <v>6</v>
          </cell>
          <cell r="CJ295">
            <v>6</v>
          </cell>
          <cell r="CK295">
            <v>0</v>
          </cell>
          <cell r="CL295" t="str">
            <v>Nghỉ không lương từ T12/21</v>
          </cell>
        </row>
        <row r="296">
          <cell r="F296">
            <v>1609</v>
          </cell>
          <cell r="G296" t="str">
            <v>51010000197194</v>
          </cell>
          <cell r="H296" t="str">
            <v>Trung tâm Giáo dục Thường xuyên</v>
          </cell>
          <cell r="I296" t="str">
            <v>Tổ Đào tạo - Tuyển sinh</v>
          </cell>
          <cell r="J296" t="str">
            <v>Nam</v>
          </cell>
          <cell r="K296">
            <v>1970</v>
          </cell>
          <cell r="L296">
            <v>25906</v>
          </cell>
          <cell r="M296">
            <v>52</v>
          </cell>
          <cell r="N296" t="str">
            <v>Kinh</v>
          </cell>
          <cell r="O296">
            <v>0</v>
          </cell>
          <cell r="P296" t="str">
            <v>182515305</v>
          </cell>
          <cell r="Q296" t="str">
            <v>21/02/2009</v>
          </cell>
          <cell r="R296" t="str">
            <v>Tỉnh Nghệ An</v>
          </cell>
          <cell r="S296" t="str">
            <v>Viên Thành,Yên Thành,Nghệ An</v>
          </cell>
          <cell r="T296" t="str">
            <v>Viên Thành,Yên Thành,Nghệ An</v>
          </cell>
          <cell r="U296" t="str">
            <v>P.Vinh Tân, Thành phố Vinh, Tỉnh Nghệ An</v>
          </cell>
          <cell r="V296" t="str">
            <v>P.Vinh Tân, Thành phố Vinh, Tỉnh Nghệ An</v>
          </cell>
          <cell r="W296" t="str">
            <v>0904395625</v>
          </cell>
          <cell r="X296" t="str">
            <v>nhannd@vinhuni.edu.vn</v>
          </cell>
          <cell r="Y296">
            <v>34058</v>
          </cell>
          <cell r="Z296">
            <v>35495</v>
          </cell>
          <cell r="AA296" t="str">
            <v>Trường Đại học Sư phạm Vinh</v>
          </cell>
          <cell r="AB296">
            <v>0</v>
          </cell>
          <cell r="AC296" t="str">
            <v>BC</v>
          </cell>
          <cell r="AD296">
            <v>0</v>
          </cell>
          <cell r="AE296">
            <v>0</v>
          </cell>
          <cell r="AF296" t="str">
            <v>01.003</v>
          </cell>
          <cell r="AG296" t="str">
            <v>Chuyên viên</v>
          </cell>
          <cell r="AH296">
            <v>0</v>
          </cell>
          <cell r="AI296" t="str">
            <v>Tổ trưởng tổ CT</v>
          </cell>
          <cell r="AJ296">
            <v>0</v>
          </cell>
          <cell r="AK296">
            <v>4.5</v>
          </cell>
          <cell r="AL296">
            <v>0</v>
          </cell>
          <cell r="AM296">
            <v>4.9800000000000004</v>
          </cell>
          <cell r="AN296">
            <v>9</v>
          </cell>
          <cell r="AO296">
            <v>0</v>
          </cell>
          <cell r="AP296">
            <v>0</v>
          </cell>
          <cell r="AQ296">
            <v>0</v>
          </cell>
          <cell r="AR296">
            <v>0</v>
          </cell>
          <cell r="AS296">
            <v>4.9800000000000004</v>
          </cell>
          <cell r="AT296">
            <v>20</v>
          </cell>
          <cell r="AU296">
            <v>0.1</v>
          </cell>
          <cell r="AV296">
            <v>0</v>
          </cell>
          <cell r="AW296">
            <v>0</v>
          </cell>
          <cell r="AX296" t="str">
            <v>Thạc sĩ</v>
          </cell>
          <cell r="AY296">
            <v>0</v>
          </cell>
          <cell r="AZ296">
            <v>0</v>
          </cell>
          <cell r="BA296" t="str">
            <v>Sinh học</v>
          </cell>
          <cell r="BB296" t="str">
            <v>Khoa học giáo dục/Quản lý giáo dục</v>
          </cell>
          <cell r="BC296" t="str">
            <v xml:space="preserve"> </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8.25</v>
          </cell>
          <cell r="BS296" t="str">
            <v>BĐ đã phát</v>
          </cell>
          <cell r="BT296">
            <v>0</v>
          </cell>
          <cell r="BU296">
            <v>0</v>
          </cell>
          <cell r="BV296">
            <v>4.5</v>
          </cell>
          <cell r="BW296">
            <v>4.5</v>
          </cell>
          <cell r="BX296">
            <v>4.5</v>
          </cell>
          <cell r="BY296">
            <v>4.5</v>
          </cell>
          <cell r="BZ296">
            <v>4.5</v>
          </cell>
          <cell r="CA296">
            <v>4.5</v>
          </cell>
          <cell r="CB296">
            <v>4.5</v>
          </cell>
          <cell r="CC296">
            <v>4.5</v>
          </cell>
          <cell r="CD296">
            <v>4.5</v>
          </cell>
          <cell r="CE296">
            <v>4.5</v>
          </cell>
          <cell r="CF296">
            <v>4.5</v>
          </cell>
          <cell r="CG296">
            <v>4.5</v>
          </cell>
          <cell r="CH296">
            <v>4.5</v>
          </cell>
          <cell r="CI296">
            <v>4.5</v>
          </cell>
          <cell r="CJ296">
            <v>4.5</v>
          </cell>
          <cell r="CK296">
            <v>4.5</v>
          </cell>
          <cell r="CL296">
            <v>0</v>
          </cell>
        </row>
        <row r="297">
          <cell r="F297">
            <v>2326</v>
          </cell>
          <cell r="G297" t="str">
            <v>51010000381377</v>
          </cell>
          <cell r="H297" t="str">
            <v>Trung tâm Giáo dục Thường xuyên</v>
          </cell>
          <cell r="I297" t="str">
            <v>Tổ Hành chính</v>
          </cell>
          <cell r="J297" t="str">
            <v>Nam</v>
          </cell>
          <cell r="K297">
            <v>1990</v>
          </cell>
          <cell r="L297">
            <v>32907</v>
          </cell>
          <cell r="M297">
            <v>32</v>
          </cell>
          <cell r="N297" t="str">
            <v>Kinh</v>
          </cell>
          <cell r="O297">
            <v>0</v>
          </cell>
          <cell r="P297" t="str">
            <v>186924733</v>
          </cell>
          <cell r="Q297">
            <v>43061</v>
          </cell>
          <cell r="R297" t="str">
            <v>Tỉnh Nghệ An</v>
          </cell>
          <cell r="S297" t="str">
            <v>Vinh, Nghệ An</v>
          </cell>
          <cell r="T297" t="str">
            <v>Tp. Vinh, Nghệ An</v>
          </cell>
          <cell r="U297" t="str">
            <v>Khối Tân Thành 2, phường Lê Mao, Vinh, Nghệ An</v>
          </cell>
          <cell r="V297" t="str">
            <v>Thành phố Vinh, Tỉnh Nghệ An</v>
          </cell>
          <cell r="W297" t="str">
            <v>0941586688</v>
          </cell>
          <cell r="X297" t="str">
            <v>nanghung3290@gmail.com</v>
          </cell>
          <cell r="Y297">
            <v>0</v>
          </cell>
          <cell r="Z297">
            <v>43283</v>
          </cell>
          <cell r="AA297" t="str">
            <v>Trường Đại học Vinh</v>
          </cell>
          <cell r="AB297">
            <v>0</v>
          </cell>
          <cell r="AC297" t="str">
            <v>BC</v>
          </cell>
          <cell r="AD297">
            <v>0</v>
          </cell>
          <cell r="AE297">
            <v>0</v>
          </cell>
          <cell r="AF297" t="str">
            <v>01.003</v>
          </cell>
          <cell r="AG297" t="str">
            <v>Chuyên viên</v>
          </cell>
          <cell r="AH297">
            <v>0</v>
          </cell>
          <cell r="AI297">
            <v>0</v>
          </cell>
          <cell r="AJ297">
            <v>0</v>
          </cell>
          <cell r="AK297">
            <v>4</v>
          </cell>
          <cell r="AL297">
            <v>0</v>
          </cell>
          <cell r="AM297">
            <v>3</v>
          </cell>
          <cell r="AN297">
            <v>3</v>
          </cell>
          <cell r="AO297">
            <v>0</v>
          </cell>
          <cell r="AP297">
            <v>0</v>
          </cell>
          <cell r="AQ297">
            <v>0</v>
          </cell>
          <cell r="AR297">
            <v>0</v>
          </cell>
          <cell r="AS297">
            <v>3</v>
          </cell>
          <cell r="AT297">
            <v>20</v>
          </cell>
          <cell r="AU297">
            <v>0</v>
          </cell>
          <cell r="AV297">
            <v>0</v>
          </cell>
          <cell r="AW297">
            <v>0</v>
          </cell>
          <cell r="AX297" t="str">
            <v>Thạc sĩ</v>
          </cell>
          <cell r="AY297">
            <v>0</v>
          </cell>
          <cell r="AZ297">
            <v>0</v>
          </cell>
          <cell r="BA297" t="str">
            <v>Kinh tế</v>
          </cell>
          <cell r="BB297" t="str">
            <v>Quản lý kinh tế</v>
          </cell>
          <cell r="BC297" t="str">
            <v xml:space="preserve"> </v>
          </cell>
          <cell r="BD297">
            <v>0</v>
          </cell>
          <cell r="BE297">
            <v>0</v>
          </cell>
          <cell r="BF297">
            <v>0</v>
          </cell>
          <cell r="BG297">
            <v>0</v>
          </cell>
          <cell r="BH297">
            <v>0</v>
          </cell>
          <cell r="BI297">
            <v>0</v>
          </cell>
          <cell r="BJ297" t="str">
            <v>CV 2019</v>
          </cell>
          <cell r="BK297" t="str">
            <v>Đợt 2 năm 2017</v>
          </cell>
          <cell r="BL297">
            <v>0</v>
          </cell>
          <cell r="BM297">
            <v>0</v>
          </cell>
          <cell r="BN297">
            <v>0</v>
          </cell>
          <cell r="BO297">
            <v>0</v>
          </cell>
          <cell r="BP297">
            <v>0</v>
          </cell>
          <cell r="BQ297">
            <v>0</v>
          </cell>
          <cell r="BR297">
            <v>27.416666666666668</v>
          </cell>
          <cell r="BS297" t="str">
            <v>BĐ đã phát</v>
          </cell>
          <cell r="BT297">
            <v>0</v>
          </cell>
          <cell r="BU297">
            <v>0</v>
          </cell>
          <cell r="BV297">
            <v>4</v>
          </cell>
          <cell r="BW297">
            <v>4</v>
          </cell>
          <cell r="BX297">
            <v>4</v>
          </cell>
          <cell r="BY297">
            <v>4</v>
          </cell>
          <cell r="BZ297">
            <v>4</v>
          </cell>
          <cell r="CA297">
            <v>4</v>
          </cell>
          <cell r="CB297">
            <v>4</v>
          </cell>
          <cell r="CC297">
            <v>4</v>
          </cell>
          <cell r="CD297">
            <v>4</v>
          </cell>
          <cell r="CE297">
            <v>4</v>
          </cell>
          <cell r="CF297">
            <v>4</v>
          </cell>
          <cell r="CG297">
            <v>4</v>
          </cell>
          <cell r="CH297">
            <v>4</v>
          </cell>
          <cell r="CI297">
            <v>4</v>
          </cell>
          <cell r="CJ297">
            <v>4</v>
          </cell>
          <cell r="CK297">
            <v>4</v>
          </cell>
          <cell r="CL297">
            <v>0</v>
          </cell>
        </row>
        <row r="298">
          <cell r="F298">
            <v>1836</v>
          </cell>
          <cell r="G298" t="str">
            <v>51010000189058</v>
          </cell>
          <cell r="H298" t="str">
            <v>Trung tâm Giáo dục Thường xuyên</v>
          </cell>
          <cell r="I298">
            <v>0</v>
          </cell>
          <cell r="J298" t="str">
            <v>Nam</v>
          </cell>
          <cell r="K298">
            <v>1961</v>
          </cell>
          <cell r="L298">
            <v>22573</v>
          </cell>
          <cell r="M298">
            <v>61</v>
          </cell>
          <cell r="N298" t="str">
            <v>Kinh</v>
          </cell>
          <cell r="O298">
            <v>0</v>
          </cell>
          <cell r="P298">
            <v>181938122</v>
          </cell>
          <cell r="Q298">
            <v>0</v>
          </cell>
          <cell r="R298">
            <v>0</v>
          </cell>
          <cell r="S298" t="str">
            <v>Thành phố Vinh, Tỉnh Nghệ An</v>
          </cell>
          <cell r="T298" t="str">
            <v>Hòa Liên, Hòa Vang, Đà Nẵng</v>
          </cell>
          <cell r="U298" t="str">
            <v>Khối 6, Phường Bến Thủy, Thành phố Vinh, Tỉnh Nghệ An</v>
          </cell>
          <cell r="V298" t="str">
            <v>Khối 6, Phường Bến Thủy, Thành phố Vinh, Tỉnh Nghệ An</v>
          </cell>
          <cell r="W298" t="str">
            <v>0915770777</v>
          </cell>
          <cell r="X298" t="str">
            <v>dungbv@vinhuni.edu.vn</v>
          </cell>
          <cell r="Y298">
            <v>30926</v>
          </cell>
          <cell r="Z298">
            <v>30713</v>
          </cell>
          <cell r="AA298" t="str">
            <v>Trường Đại học Sư phạm Vinh</v>
          </cell>
          <cell r="AB298">
            <v>0</v>
          </cell>
          <cell r="AC298" t="str">
            <v>BC</v>
          </cell>
          <cell r="AD298">
            <v>0</v>
          </cell>
          <cell r="AE298">
            <v>0</v>
          </cell>
          <cell r="AF298" t="str">
            <v>01.002</v>
          </cell>
          <cell r="AG298" t="str">
            <v>Chuyên viên chính</v>
          </cell>
          <cell r="AH298">
            <v>0</v>
          </cell>
          <cell r="AI298">
            <v>0</v>
          </cell>
          <cell r="AJ298">
            <v>0</v>
          </cell>
          <cell r="AK298">
            <v>5</v>
          </cell>
          <cell r="AL298">
            <v>0.4</v>
          </cell>
          <cell r="AM298">
            <v>6.78</v>
          </cell>
          <cell r="AN298">
            <v>8</v>
          </cell>
          <cell r="AO298">
            <v>0</v>
          </cell>
          <cell r="AP298">
            <v>0</v>
          </cell>
          <cell r="AQ298">
            <v>0</v>
          </cell>
          <cell r="AR298">
            <v>0</v>
          </cell>
          <cell r="AS298">
            <v>7.1800000000000006</v>
          </cell>
          <cell r="AT298">
            <v>20</v>
          </cell>
          <cell r="AU298">
            <v>0</v>
          </cell>
          <cell r="AV298">
            <v>0</v>
          </cell>
          <cell r="AW298">
            <v>0</v>
          </cell>
          <cell r="AX298" t="str">
            <v>Thạc sĩ</v>
          </cell>
          <cell r="AY298">
            <v>0</v>
          </cell>
          <cell r="AZ298">
            <v>0</v>
          </cell>
          <cell r="BA298" t="str">
            <v>Hóa học</v>
          </cell>
          <cell r="BB298" t="str">
            <v>Quản lý giáo dục</v>
          </cell>
          <cell r="BC298">
            <v>0</v>
          </cell>
          <cell r="BD298">
            <v>0</v>
          </cell>
          <cell r="BE298">
            <v>0</v>
          </cell>
          <cell r="BF298">
            <v>0</v>
          </cell>
          <cell r="BG298">
            <v>0</v>
          </cell>
          <cell r="BH298">
            <v>0</v>
          </cell>
          <cell r="BI298">
            <v>0</v>
          </cell>
          <cell r="BJ298" t="str">
            <v>CVC</v>
          </cell>
          <cell r="BK298" t="str">
            <v>Đã học 2012</v>
          </cell>
          <cell r="BL298">
            <v>0</v>
          </cell>
          <cell r="BM298">
            <v>0</v>
          </cell>
          <cell r="BN298">
            <v>0</v>
          </cell>
          <cell r="BO298">
            <v>0</v>
          </cell>
          <cell r="BP298">
            <v>0</v>
          </cell>
          <cell r="BQ298">
            <v>0</v>
          </cell>
          <cell r="BR298">
            <v>-0.83333333333333337</v>
          </cell>
          <cell r="BS298" t="str">
            <v>BĐ đã phát</v>
          </cell>
          <cell r="BT298">
            <v>0</v>
          </cell>
          <cell r="BU298">
            <v>0</v>
          </cell>
          <cell r="BV298">
            <v>6</v>
          </cell>
          <cell r="BW298">
            <v>6</v>
          </cell>
          <cell r="BX298">
            <v>6</v>
          </cell>
          <cell r="BY298">
            <v>6</v>
          </cell>
          <cell r="BZ298">
            <v>6</v>
          </cell>
          <cell r="CA298">
            <v>6</v>
          </cell>
          <cell r="CB298">
            <v>6</v>
          </cell>
          <cell r="CC298">
            <v>6</v>
          </cell>
          <cell r="CD298">
            <v>6</v>
          </cell>
          <cell r="CE298">
            <v>6</v>
          </cell>
          <cell r="CF298">
            <v>6</v>
          </cell>
          <cell r="CG298">
            <v>6</v>
          </cell>
          <cell r="CH298">
            <v>6</v>
          </cell>
          <cell r="CI298">
            <v>6</v>
          </cell>
          <cell r="CJ298">
            <v>6</v>
          </cell>
          <cell r="CK298">
            <v>5</v>
          </cell>
          <cell r="CL298" t="str">
            <v>Thôi PGĐ từ T12/21</v>
          </cell>
        </row>
        <row r="299">
          <cell r="F299">
            <v>1936</v>
          </cell>
          <cell r="G299" t="str">
            <v>51010000195897</v>
          </cell>
          <cell r="H299" t="str">
            <v>Trung tâm Giáo dục Thường xuyên</v>
          </cell>
          <cell r="I299">
            <v>0</v>
          </cell>
          <cell r="J299" t="str">
            <v>Nữ</v>
          </cell>
          <cell r="K299">
            <v>1979</v>
          </cell>
          <cell r="L299">
            <v>29190</v>
          </cell>
          <cell r="M299">
            <v>43</v>
          </cell>
          <cell r="N299" t="str">
            <v>Kinh</v>
          </cell>
          <cell r="O299">
            <v>0</v>
          </cell>
          <cell r="P299" t="str">
            <v>182357707</v>
          </cell>
          <cell r="Q299" t="str">
            <v>25/09/2003</v>
          </cell>
          <cell r="R299" t="str">
            <v>Tỉnh Nghệ An</v>
          </cell>
          <cell r="S299" t="str">
            <v>Xã Hưng Hòa, Thành phố Vinh, Tỉnh Nghệ An</v>
          </cell>
          <cell r="T299" t="str">
            <v>Hưng Hòa, Vinh, Nghệ An</v>
          </cell>
          <cell r="U299" t="str">
            <v>Phòng 305, Chưng cư Hưng Thịnh, Xã Hưng Lộc, Thành phố Vinh, Tỉnh Nghệ An</v>
          </cell>
          <cell r="V299" t="str">
            <v>Phòng 305, Chưng cư Hưng Thịnh, Xã Hưng Lộc, Thành phố Vinh, Tỉnh Nghệ An</v>
          </cell>
          <cell r="W299" t="str">
            <v>0943149997</v>
          </cell>
          <cell r="X299" t="str">
            <v>coua0112@gmail.com</v>
          </cell>
          <cell r="Y299">
            <v>38992</v>
          </cell>
          <cell r="Z299">
            <v>39995</v>
          </cell>
          <cell r="AA299" t="str">
            <v>Trường Đại học Vinh</v>
          </cell>
          <cell r="AB299">
            <v>0</v>
          </cell>
          <cell r="AC299" t="str">
            <v>BC</v>
          </cell>
          <cell r="AD299">
            <v>0</v>
          </cell>
          <cell r="AE299">
            <v>0</v>
          </cell>
          <cell r="AF299" t="str">
            <v>13.096</v>
          </cell>
          <cell r="AG299" t="str">
            <v>Kỹ thuật viên</v>
          </cell>
          <cell r="AH299">
            <v>0</v>
          </cell>
          <cell r="AI299">
            <v>0</v>
          </cell>
          <cell r="AJ299">
            <v>0</v>
          </cell>
          <cell r="AK299">
            <v>3.5</v>
          </cell>
          <cell r="AL299">
            <v>0</v>
          </cell>
          <cell r="AM299">
            <v>2.8600000000000003</v>
          </cell>
          <cell r="AN299">
            <v>6</v>
          </cell>
          <cell r="AO299">
            <v>0</v>
          </cell>
          <cell r="AP299">
            <v>0</v>
          </cell>
          <cell r="AQ299">
            <v>0</v>
          </cell>
          <cell r="AR299">
            <v>0</v>
          </cell>
          <cell r="AS299">
            <v>2.8600000000000003</v>
          </cell>
          <cell r="AT299">
            <v>20</v>
          </cell>
          <cell r="AU299">
            <v>0</v>
          </cell>
          <cell r="AV299">
            <v>0</v>
          </cell>
          <cell r="AW299">
            <v>0</v>
          </cell>
          <cell r="AX299" t="str">
            <v>Thạc sĩ</v>
          </cell>
          <cell r="AY299">
            <v>0</v>
          </cell>
          <cell r="AZ299">
            <v>0</v>
          </cell>
          <cell r="BA299" t="str">
            <v>Sinh học</v>
          </cell>
          <cell r="BB299" t="str">
            <v>Nuôi trồng thủy sản</v>
          </cell>
          <cell r="BC299" t="str">
            <v xml:space="preserve"> </v>
          </cell>
          <cell r="BD299">
            <v>0</v>
          </cell>
          <cell r="BE299">
            <v>0</v>
          </cell>
          <cell r="BF299">
            <v>0</v>
          </cell>
          <cell r="BG299">
            <v>0</v>
          </cell>
          <cell r="BH299">
            <v>0</v>
          </cell>
          <cell r="BI299">
            <v>0</v>
          </cell>
          <cell r="BJ299" t="str">
            <v>CV 2019</v>
          </cell>
          <cell r="BK299">
            <v>0</v>
          </cell>
          <cell r="BL299">
            <v>0</v>
          </cell>
          <cell r="BM299">
            <v>0</v>
          </cell>
          <cell r="BN299">
            <v>0</v>
          </cell>
          <cell r="BO299">
            <v>0</v>
          </cell>
          <cell r="BP299">
            <v>0</v>
          </cell>
          <cell r="BQ299">
            <v>0</v>
          </cell>
          <cell r="BR299">
            <v>12.25</v>
          </cell>
          <cell r="BS299" t="str">
            <v>BĐ đã phát</v>
          </cell>
          <cell r="BT299">
            <v>0</v>
          </cell>
          <cell r="BU299">
            <v>0</v>
          </cell>
          <cell r="BV299">
            <v>5</v>
          </cell>
          <cell r="BW299">
            <v>5</v>
          </cell>
          <cell r="BX299">
            <v>5</v>
          </cell>
          <cell r="BY299">
            <v>5</v>
          </cell>
          <cell r="BZ299">
            <v>5</v>
          </cell>
          <cell r="CA299">
            <v>5</v>
          </cell>
          <cell r="CB299">
            <v>5</v>
          </cell>
          <cell r="CC299">
            <v>5</v>
          </cell>
          <cell r="CD299">
            <v>3.5</v>
          </cell>
          <cell r="CE299">
            <v>3.5</v>
          </cell>
          <cell r="CF299">
            <v>3.5</v>
          </cell>
          <cell r="CG299">
            <v>3.5</v>
          </cell>
          <cell r="CH299">
            <v>3.5</v>
          </cell>
          <cell r="CI299">
            <v>3.5</v>
          </cell>
          <cell r="CJ299">
            <v>3.5</v>
          </cell>
          <cell r="CK299">
            <v>3.5</v>
          </cell>
          <cell r="CL299" t="str">
            <v>Thôi CTCĐBP về KTV  từ T5/21</v>
          </cell>
        </row>
        <row r="300">
          <cell r="F300">
            <v>2372</v>
          </cell>
          <cell r="G300" t="str">
            <v>51010000588196</v>
          </cell>
          <cell r="H300" t="str">
            <v>Trung tâm Giáo dục Thường xuyên</v>
          </cell>
          <cell r="I300">
            <v>0</v>
          </cell>
          <cell r="J300" t="str">
            <v>Nữ</v>
          </cell>
          <cell r="K300">
            <v>1991</v>
          </cell>
          <cell r="L300">
            <v>33294</v>
          </cell>
          <cell r="M300">
            <v>31</v>
          </cell>
          <cell r="N300" t="str">
            <v>Kinh</v>
          </cell>
          <cell r="O300">
            <v>0</v>
          </cell>
          <cell r="P300" t="str">
            <v>187067197</v>
          </cell>
          <cell r="Q300" t="str">
            <v>05/11/2008</v>
          </cell>
          <cell r="R300" t="str">
            <v>Tỉnh Nghệ An</v>
          </cell>
          <cell r="S300" t="str">
            <v>Huyện Đô Lương, Tỉnh Nghệ An</v>
          </cell>
          <cell r="T300" t="str">
            <v>Đông Sơn, Đô Lương, Nghệ An</v>
          </cell>
          <cell r="U300" t="str">
            <v>Số 1403, chung cư Trung ĐÔ, Đại lộ Lê Nin, Phường Hưng Dũng, Thành phố Vinh, Tỉnh Nghệ An</v>
          </cell>
          <cell r="V300" t="str">
            <v>Số 1403, chung cư Trung ĐÔ, Đại lộ Lê Nin, Phường Hưng Dũng, Thành phố Vinh, Tỉnh Nghệ An</v>
          </cell>
          <cell r="W300" t="str">
            <v>0972668698</v>
          </cell>
          <cell r="X300" t="str">
            <v>hoangledhv@gmail.com</v>
          </cell>
          <cell r="Y300">
            <v>42186</v>
          </cell>
          <cell r="Z300">
            <v>43283</v>
          </cell>
          <cell r="AA300" t="str">
            <v>Trường Đại học Vinh</v>
          </cell>
          <cell r="AB300">
            <v>0</v>
          </cell>
          <cell r="AC300" t="str">
            <v>BC</v>
          </cell>
          <cell r="AD300">
            <v>0</v>
          </cell>
          <cell r="AE300">
            <v>0</v>
          </cell>
          <cell r="AF300" t="str">
            <v>01.003</v>
          </cell>
          <cell r="AG300" t="str">
            <v>Chuyên viên</v>
          </cell>
          <cell r="AH300">
            <v>0</v>
          </cell>
          <cell r="AI300">
            <v>0</v>
          </cell>
          <cell r="AJ300">
            <v>0</v>
          </cell>
          <cell r="AK300">
            <v>4</v>
          </cell>
          <cell r="AL300">
            <v>0</v>
          </cell>
          <cell r="AM300">
            <v>2.67</v>
          </cell>
          <cell r="AN300">
            <v>2</v>
          </cell>
          <cell r="AO300">
            <v>0</v>
          </cell>
          <cell r="AP300">
            <v>0</v>
          </cell>
          <cell r="AQ300">
            <v>0</v>
          </cell>
          <cell r="AR300">
            <v>0</v>
          </cell>
          <cell r="AS300">
            <v>2.67</v>
          </cell>
          <cell r="AT300">
            <v>20</v>
          </cell>
          <cell r="AU300">
            <v>0</v>
          </cell>
          <cell r="AV300">
            <v>0</v>
          </cell>
          <cell r="AW300">
            <v>0</v>
          </cell>
          <cell r="AX300" t="str">
            <v>Thạc sĩ</v>
          </cell>
          <cell r="AY300">
            <v>0</v>
          </cell>
          <cell r="AZ300">
            <v>0</v>
          </cell>
          <cell r="BA300" t="str">
            <v xml:space="preserve">  Kế toán</v>
          </cell>
          <cell r="BB300">
            <v>0</v>
          </cell>
          <cell r="BC300" t="str">
            <v xml:space="preserve"> </v>
          </cell>
          <cell r="BD300">
            <v>0</v>
          </cell>
          <cell r="BE300">
            <v>0</v>
          </cell>
          <cell r="BF300">
            <v>0</v>
          </cell>
          <cell r="BG300">
            <v>0</v>
          </cell>
          <cell r="BH300" t="str">
            <v>x</v>
          </cell>
          <cell r="BI300">
            <v>0</v>
          </cell>
          <cell r="BJ300">
            <v>0</v>
          </cell>
          <cell r="BK300" t="str">
            <v>Đợt 2 năm 2017</v>
          </cell>
          <cell r="BL300">
            <v>0</v>
          </cell>
          <cell r="BM300">
            <v>0</v>
          </cell>
          <cell r="BN300">
            <v>0</v>
          </cell>
          <cell r="BO300">
            <v>0</v>
          </cell>
          <cell r="BP300">
            <v>0</v>
          </cell>
          <cell r="BQ300">
            <v>0</v>
          </cell>
          <cell r="BR300">
            <v>23.5</v>
          </cell>
          <cell r="BS300" t="str">
            <v>BĐ đã phát</v>
          </cell>
          <cell r="BT300">
            <v>0</v>
          </cell>
          <cell r="BU300">
            <v>0</v>
          </cell>
          <cell r="BV300">
            <v>4</v>
          </cell>
          <cell r="BW300">
            <v>0</v>
          </cell>
          <cell r="BX300">
            <v>0</v>
          </cell>
          <cell r="BY300">
            <v>0</v>
          </cell>
          <cell r="BZ300">
            <v>4</v>
          </cell>
          <cell r="CA300">
            <v>4</v>
          </cell>
          <cell r="CB300">
            <v>4</v>
          </cell>
          <cell r="CC300">
            <v>0</v>
          </cell>
          <cell r="CD300">
            <v>4</v>
          </cell>
          <cell r="CE300">
            <v>4</v>
          </cell>
          <cell r="CF300">
            <v>4</v>
          </cell>
          <cell r="CG300">
            <v>4</v>
          </cell>
          <cell r="CH300">
            <v>4</v>
          </cell>
          <cell r="CI300">
            <v>4</v>
          </cell>
          <cell r="CJ300">
            <v>4</v>
          </cell>
          <cell r="CK300">
            <v>4</v>
          </cell>
          <cell r="CL300" t="str">
            <v>Nghỉ không lương từ T10/20 - T12/20, T4/21</v>
          </cell>
        </row>
        <row r="301">
          <cell r="F301">
            <v>1434</v>
          </cell>
          <cell r="G301" t="str">
            <v>51010000858835</v>
          </cell>
          <cell r="H301" t="str">
            <v>Trung tâm Giáo dục Thường xuyên</v>
          </cell>
          <cell r="I301">
            <v>0</v>
          </cell>
          <cell r="J301" t="str">
            <v>Nam</v>
          </cell>
          <cell r="K301">
            <v>1966</v>
          </cell>
          <cell r="L301">
            <v>24158</v>
          </cell>
          <cell r="M301">
            <v>56</v>
          </cell>
          <cell r="N301" t="str">
            <v>Kinh</v>
          </cell>
          <cell r="O301">
            <v>0</v>
          </cell>
          <cell r="P301" t="str">
            <v>182316844</v>
          </cell>
          <cell r="Q301" t="str">
            <v>19/03/2008</v>
          </cell>
          <cell r="R301" t="str">
            <v>Tỉnh Nghệ An</v>
          </cell>
          <cell r="S301" t="str">
            <v>Xã Đức Đồng, Huyện Đức Thọ, Tỉnh Hà Tĩnh</v>
          </cell>
          <cell r="T301" t="str">
            <v>Đức Đồng, Đức Thọ, Hà Tĩnh</v>
          </cell>
          <cell r="U301" t="str">
            <v>Số 1Trung Tiến, Phường Hưng Dũng, Thành phố Vinh, Tỉnh Nghệ An</v>
          </cell>
          <cell r="V301" t="str">
            <v>Số 1Trung Tiến, Phường Hưng Dũng, Thành phố Vinh, Tỉnh Nghệ An</v>
          </cell>
          <cell r="W301" t="str">
            <v>0904600246</v>
          </cell>
          <cell r="X301" t="str">
            <v>thanhlh@vinhuni.edu.vn</v>
          </cell>
          <cell r="Y301">
            <v>34213</v>
          </cell>
          <cell r="Z301" t="str">
            <v xml:space="preserve">  -   -</v>
          </cell>
          <cell r="AA301">
            <v>0</v>
          </cell>
          <cell r="AB301">
            <v>0</v>
          </cell>
          <cell r="AC301" t="str">
            <v>BC</v>
          </cell>
          <cell r="AD301">
            <v>0</v>
          </cell>
          <cell r="AE301">
            <v>0</v>
          </cell>
          <cell r="AF301" t="str">
            <v>01.003</v>
          </cell>
          <cell r="AG301" t="str">
            <v>Chuyên viên</v>
          </cell>
          <cell r="AH301" t="str">
            <v>Phó Giám đốc</v>
          </cell>
          <cell r="AI301">
            <v>0</v>
          </cell>
          <cell r="AJ301">
            <v>0</v>
          </cell>
          <cell r="AK301">
            <v>6</v>
          </cell>
          <cell r="AL301">
            <v>0.4</v>
          </cell>
          <cell r="AM301">
            <v>4.9800000000000004</v>
          </cell>
          <cell r="AN301">
            <v>9</v>
          </cell>
          <cell r="AO301">
            <v>0</v>
          </cell>
          <cell r="AP301">
            <v>0</v>
          </cell>
          <cell r="AQ301">
            <v>0</v>
          </cell>
          <cell r="AR301">
            <v>0</v>
          </cell>
          <cell r="AS301">
            <v>5.3800000000000008</v>
          </cell>
          <cell r="AT301">
            <v>20</v>
          </cell>
          <cell r="AU301">
            <v>0</v>
          </cell>
          <cell r="AV301">
            <v>0</v>
          </cell>
          <cell r="AW301">
            <v>0</v>
          </cell>
          <cell r="AX301" t="str">
            <v>Thạc sĩ</v>
          </cell>
          <cell r="AY301">
            <v>0</v>
          </cell>
          <cell r="AZ301">
            <v>0</v>
          </cell>
          <cell r="BA301" t="str">
            <v>Toán học</v>
          </cell>
          <cell r="BB301" t="str">
            <v>Toán_SP</v>
          </cell>
          <cell r="BC301" t="str">
            <v xml:space="preserve"> </v>
          </cell>
          <cell r="BD301">
            <v>0</v>
          </cell>
          <cell r="BE301">
            <v>0</v>
          </cell>
          <cell r="BF301">
            <v>0</v>
          </cell>
          <cell r="BG301">
            <v>0</v>
          </cell>
          <cell r="BH301">
            <v>0</v>
          </cell>
          <cell r="BI301">
            <v>0</v>
          </cell>
          <cell r="BJ301">
            <v>0</v>
          </cell>
          <cell r="BK301" t="str">
            <v>Đối tượng 4</v>
          </cell>
          <cell r="BL301">
            <v>0</v>
          </cell>
          <cell r="BM301">
            <v>0</v>
          </cell>
          <cell r="BN301">
            <v>0</v>
          </cell>
          <cell r="BO301">
            <v>0</v>
          </cell>
          <cell r="BP301">
            <v>0</v>
          </cell>
          <cell r="BQ301">
            <v>0</v>
          </cell>
          <cell r="BR301">
            <v>3.5</v>
          </cell>
          <cell r="BS301" t="str">
            <v>ĐHV đã phát</v>
          </cell>
          <cell r="BT301">
            <v>0</v>
          </cell>
          <cell r="BU301">
            <v>0</v>
          </cell>
          <cell r="BV301">
            <v>6</v>
          </cell>
          <cell r="BW301">
            <v>6</v>
          </cell>
          <cell r="BX301">
            <v>6</v>
          </cell>
          <cell r="BY301">
            <v>6</v>
          </cell>
          <cell r="BZ301">
            <v>6</v>
          </cell>
          <cell r="CA301">
            <v>6</v>
          </cell>
          <cell r="CB301">
            <v>6</v>
          </cell>
          <cell r="CC301">
            <v>6</v>
          </cell>
          <cell r="CD301">
            <v>6</v>
          </cell>
          <cell r="CE301">
            <v>6</v>
          </cell>
          <cell r="CF301">
            <v>6</v>
          </cell>
          <cell r="CG301">
            <v>6</v>
          </cell>
          <cell r="CH301">
            <v>6</v>
          </cell>
          <cell r="CI301">
            <v>6</v>
          </cell>
          <cell r="CJ301">
            <v>6</v>
          </cell>
          <cell r="CK301">
            <v>6</v>
          </cell>
          <cell r="CL301">
            <v>0</v>
          </cell>
        </row>
        <row r="302">
          <cell r="F302">
            <v>2612</v>
          </cell>
          <cell r="G302" t="str">
            <v>51010000490228</v>
          </cell>
          <cell r="H302" t="str">
            <v>Trung tâm Giáo dục Thường xuyên</v>
          </cell>
          <cell r="I302">
            <v>0</v>
          </cell>
          <cell r="J302" t="str">
            <v>Nam</v>
          </cell>
          <cell r="K302">
            <v>1980</v>
          </cell>
          <cell r="L302">
            <v>29342</v>
          </cell>
          <cell r="M302">
            <v>42</v>
          </cell>
          <cell r="N302" t="str">
            <v>Kinh</v>
          </cell>
          <cell r="O302">
            <v>0</v>
          </cell>
          <cell r="P302" t="str">
            <v>186690108</v>
          </cell>
          <cell r="Q302">
            <v>42441</v>
          </cell>
          <cell r="R302" t="str">
            <v>Tỉnh Nghệ An</v>
          </cell>
          <cell r="S302">
            <v>0</v>
          </cell>
          <cell r="T302" t="str">
            <v>Thị trấn Kim Bài, P.Bến Thủy, Tp.Vinh, tỉnh Nghệ An</v>
          </cell>
          <cell r="U302" t="str">
            <v>Khối 9, P.Bến Thủy, Tp.Vinh, tỉnh Nghệ An</v>
          </cell>
          <cell r="V302">
            <v>0</v>
          </cell>
          <cell r="W302">
            <v>0</v>
          </cell>
          <cell r="X302">
            <v>0</v>
          </cell>
          <cell r="Y302">
            <v>43831</v>
          </cell>
          <cell r="Z302">
            <v>43966</v>
          </cell>
          <cell r="AA302" t="str">
            <v>Trường Đại học Vinh</v>
          </cell>
          <cell r="AB302">
            <v>0</v>
          </cell>
          <cell r="AC302" t="str">
            <v>BC</v>
          </cell>
          <cell r="AD302">
            <v>0</v>
          </cell>
          <cell r="AE302">
            <v>0</v>
          </cell>
          <cell r="AF302" t="str">
            <v>01.003</v>
          </cell>
          <cell r="AG302" t="str">
            <v>Chuyên viên</v>
          </cell>
          <cell r="AH302">
            <v>0</v>
          </cell>
          <cell r="AI302">
            <v>0</v>
          </cell>
          <cell r="AJ302">
            <v>0</v>
          </cell>
          <cell r="AK302">
            <v>4</v>
          </cell>
          <cell r="AL302">
            <v>0</v>
          </cell>
          <cell r="AM302">
            <v>3.33</v>
          </cell>
          <cell r="AN302">
            <v>4</v>
          </cell>
          <cell r="AO302">
            <v>0</v>
          </cell>
          <cell r="AP302">
            <v>0</v>
          </cell>
          <cell r="AQ302">
            <v>0</v>
          </cell>
          <cell r="AR302">
            <v>0</v>
          </cell>
          <cell r="AS302">
            <v>3.33</v>
          </cell>
          <cell r="AT302">
            <v>20</v>
          </cell>
          <cell r="AU302">
            <v>0</v>
          </cell>
          <cell r="AV302">
            <v>0</v>
          </cell>
          <cell r="AW302">
            <v>0</v>
          </cell>
          <cell r="AX302" t="str">
            <v>Đại học</v>
          </cell>
          <cell r="AY302">
            <v>0</v>
          </cell>
          <cell r="AZ302">
            <v>0</v>
          </cell>
          <cell r="BA302" t="str">
            <v>Kỹ sư cơ khí</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4</v>
          </cell>
          <cell r="BW302">
            <v>4</v>
          </cell>
          <cell r="BX302">
            <v>4</v>
          </cell>
          <cell r="BY302">
            <v>4</v>
          </cell>
          <cell r="BZ302">
            <v>4</v>
          </cell>
          <cell r="CA302">
            <v>4</v>
          </cell>
          <cell r="CB302">
            <v>4</v>
          </cell>
          <cell r="CC302">
            <v>4</v>
          </cell>
          <cell r="CD302">
            <v>4</v>
          </cell>
          <cell r="CE302">
            <v>4</v>
          </cell>
          <cell r="CF302">
            <v>4</v>
          </cell>
          <cell r="CG302">
            <v>4</v>
          </cell>
          <cell r="CH302">
            <v>4</v>
          </cell>
          <cell r="CI302">
            <v>4</v>
          </cell>
          <cell r="CJ302">
            <v>4</v>
          </cell>
          <cell r="CK302">
            <v>4</v>
          </cell>
          <cell r="CL302">
            <v>0</v>
          </cell>
        </row>
        <row r="303">
          <cell r="F303">
            <v>2047</v>
          </cell>
          <cell r="G303" t="str">
            <v>51010000384358</v>
          </cell>
          <cell r="H303" t="str">
            <v>Trung tâm Giáo dục Thường xuyên</v>
          </cell>
          <cell r="I303">
            <v>0</v>
          </cell>
          <cell r="J303" t="str">
            <v>Nam</v>
          </cell>
          <cell r="K303">
            <v>1986</v>
          </cell>
          <cell r="L303">
            <v>31448</v>
          </cell>
          <cell r="M303">
            <v>36</v>
          </cell>
          <cell r="N303" t="str">
            <v>Kinh</v>
          </cell>
          <cell r="O303">
            <v>0</v>
          </cell>
          <cell r="P303">
            <v>183567880</v>
          </cell>
          <cell r="Q303">
            <v>0</v>
          </cell>
          <cell r="R303">
            <v>0</v>
          </cell>
          <cell r="S303" t="str">
            <v>Xã Thuần Thiện, Huyện Can Lộc, Tỉnh Hà Tĩnh</v>
          </cell>
          <cell r="T303" t="str">
            <v>Thuần Thiện, Can Lộc, hà Tĩnh</v>
          </cell>
          <cell r="U303" t="str">
            <v>Số 2đường Bùi Thọ Xuân, Phường Trung Đô, Thành phố Vinh, Tỉnh Nghệ An</v>
          </cell>
          <cell r="V303" t="str">
            <v>Số 2đường Bùi Thọ Xuân, Phường Trung Đô, Thành phố Vinh, Tỉnh Nghệ An</v>
          </cell>
          <cell r="W303" t="str">
            <v>0949597988</v>
          </cell>
          <cell r="X303" t="str">
            <v>manhquynh0502@gmail.com</v>
          </cell>
          <cell r="Y303">
            <v>41289</v>
          </cell>
          <cell r="Z303">
            <v>43966</v>
          </cell>
          <cell r="AA303" t="str">
            <v>Trường Đại học Vinh</v>
          </cell>
          <cell r="AB303">
            <v>0</v>
          </cell>
          <cell r="AC303" t="str">
            <v>BC</v>
          </cell>
          <cell r="AD303">
            <v>0</v>
          </cell>
          <cell r="AE303">
            <v>0</v>
          </cell>
          <cell r="AF303" t="str">
            <v>01.003</v>
          </cell>
          <cell r="AG303" t="str">
            <v>Chuyên viên</v>
          </cell>
          <cell r="AH303">
            <v>0</v>
          </cell>
          <cell r="AI303">
            <v>0</v>
          </cell>
          <cell r="AJ303">
            <v>0</v>
          </cell>
          <cell r="AK303">
            <v>4</v>
          </cell>
          <cell r="AL303">
            <v>0</v>
          </cell>
          <cell r="AM303">
            <v>3</v>
          </cell>
          <cell r="AN303">
            <v>3</v>
          </cell>
          <cell r="AO303">
            <v>0</v>
          </cell>
          <cell r="AP303">
            <v>0</v>
          </cell>
          <cell r="AQ303">
            <v>0</v>
          </cell>
          <cell r="AR303">
            <v>0</v>
          </cell>
          <cell r="AS303">
            <v>3</v>
          </cell>
          <cell r="AT303">
            <v>20</v>
          </cell>
          <cell r="AU303">
            <v>0</v>
          </cell>
          <cell r="AV303">
            <v>0</v>
          </cell>
          <cell r="AW303">
            <v>0</v>
          </cell>
          <cell r="AX303" t="str">
            <v>Đại học</v>
          </cell>
          <cell r="AY303">
            <v>0</v>
          </cell>
          <cell r="AZ303">
            <v>0</v>
          </cell>
          <cell r="BA303" t="str">
            <v>Văn học</v>
          </cell>
          <cell r="BB303">
            <v>0</v>
          </cell>
          <cell r="BC303" t="str">
            <v xml:space="preserve"> </v>
          </cell>
          <cell r="BD303">
            <v>0</v>
          </cell>
          <cell r="BE303">
            <v>0</v>
          </cell>
          <cell r="BF303" t="str">
            <v>TS nước ngoài</v>
          </cell>
          <cell r="BG303">
            <v>0</v>
          </cell>
          <cell r="BH303" t="str">
            <v>x</v>
          </cell>
          <cell r="BI303">
            <v>0</v>
          </cell>
          <cell r="BJ303" t="str">
            <v>CV 2019</v>
          </cell>
          <cell r="BK303" t="str">
            <v>x</v>
          </cell>
          <cell r="BL303">
            <v>0</v>
          </cell>
          <cell r="BM303">
            <v>35952</v>
          </cell>
          <cell r="BN303">
            <v>36317</v>
          </cell>
          <cell r="BO303">
            <v>0</v>
          </cell>
          <cell r="BP303">
            <v>0</v>
          </cell>
          <cell r="BQ303">
            <v>0</v>
          </cell>
          <cell r="BR303">
            <v>23.416666666666668</v>
          </cell>
          <cell r="BS303" t="str">
            <v>BĐ đã phát</v>
          </cell>
          <cell r="BT303">
            <v>0</v>
          </cell>
          <cell r="BU303">
            <v>0</v>
          </cell>
          <cell r="BV303">
            <v>4</v>
          </cell>
          <cell r="BW303">
            <v>4</v>
          </cell>
          <cell r="BX303">
            <v>4</v>
          </cell>
          <cell r="BY303">
            <v>4</v>
          </cell>
          <cell r="BZ303">
            <v>4</v>
          </cell>
          <cell r="CA303">
            <v>4</v>
          </cell>
          <cell r="CB303">
            <v>4</v>
          </cell>
          <cell r="CC303">
            <v>4</v>
          </cell>
          <cell r="CD303">
            <v>4</v>
          </cell>
          <cell r="CE303">
            <v>4</v>
          </cell>
          <cell r="CF303">
            <v>4</v>
          </cell>
          <cell r="CG303">
            <v>4</v>
          </cell>
          <cell r="CH303">
            <v>4</v>
          </cell>
          <cell r="CI303">
            <v>4</v>
          </cell>
          <cell r="CJ303">
            <v>4</v>
          </cell>
          <cell r="CK303">
            <v>4</v>
          </cell>
          <cell r="CL303">
            <v>0</v>
          </cell>
        </row>
        <row r="304">
          <cell r="F304">
            <v>2460</v>
          </cell>
          <cell r="G304" t="str">
            <v>51010000796227</v>
          </cell>
          <cell r="H304" t="str">
            <v>Trung tâm Giáo dục Thường xuyên</v>
          </cell>
          <cell r="I304">
            <v>0</v>
          </cell>
          <cell r="J304" t="str">
            <v>Nam</v>
          </cell>
          <cell r="K304">
            <v>1978</v>
          </cell>
          <cell r="L304">
            <v>28701</v>
          </cell>
          <cell r="M304">
            <v>44</v>
          </cell>
          <cell r="N304" t="str">
            <v>Kinh</v>
          </cell>
          <cell r="O304">
            <v>0</v>
          </cell>
          <cell r="P304" t="str">
            <v>186519186</v>
          </cell>
          <cell r="Q304" t="str">
            <v>29/10/2005</v>
          </cell>
          <cell r="R304" t="str">
            <v>Tỉnh Nghệ An</v>
          </cell>
          <cell r="S304" t="str">
            <v>Thị trấn Vạn Hà, Huyện Thiệu Hoá, Tỉnh Thanh Hoá</v>
          </cell>
          <cell r="T304" t="str">
            <v>Vạn Hà, Thiên Hóa, Thanh Hóa</v>
          </cell>
          <cell r="U304" t="str">
            <v>Xóm 23, Xã nghi Phú, Thành phố Vinh, Tỉnh Nghệ An</v>
          </cell>
          <cell r="V304" t="str">
            <v>Xóm 23, Xã nghi Phú, Thành phố Vinh, Tỉnh Nghệ An</v>
          </cell>
          <cell r="W304" t="str">
            <v>0934352666</v>
          </cell>
          <cell r="X304" t="str">
            <v>duongpq@vinhuni.edu.vn</v>
          </cell>
          <cell r="Y304">
            <v>0</v>
          </cell>
          <cell r="Z304">
            <v>43824</v>
          </cell>
          <cell r="AA304" t="str">
            <v>Trường Đại học Vinh</v>
          </cell>
          <cell r="AB304">
            <v>0</v>
          </cell>
          <cell r="AC304" t="str">
            <v>BC</v>
          </cell>
          <cell r="AD304">
            <v>0</v>
          </cell>
          <cell r="AE304">
            <v>0</v>
          </cell>
          <cell r="AF304" t="str">
            <v>01.003</v>
          </cell>
          <cell r="AG304" t="str">
            <v>Chuyên viên</v>
          </cell>
          <cell r="AH304" t="str">
            <v>Trưởng VP đại diện</v>
          </cell>
          <cell r="AI304">
            <v>0</v>
          </cell>
          <cell r="AJ304" t="str">
            <v>CT CĐ BP</v>
          </cell>
          <cell r="AK304">
            <v>6</v>
          </cell>
          <cell r="AL304">
            <v>0.5</v>
          </cell>
          <cell r="AM304">
            <v>3.66</v>
          </cell>
          <cell r="AN304">
            <v>5</v>
          </cell>
          <cell r="AO304">
            <v>0</v>
          </cell>
          <cell r="AP304">
            <v>0</v>
          </cell>
          <cell r="AQ304">
            <v>0</v>
          </cell>
          <cell r="AR304">
            <v>0</v>
          </cell>
          <cell r="AS304">
            <v>4.16</v>
          </cell>
          <cell r="AT304">
            <v>20</v>
          </cell>
          <cell r="AU304">
            <v>0</v>
          </cell>
          <cell r="AV304">
            <v>0</v>
          </cell>
          <cell r="AW304">
            <v>0</v>
          </cell>
          <cell r="AX304" t="str">
            <v>Tiến sĩ</v>
          </cell>
          <cell r="AY304">
            <v>0</v>
          </cell>
          <cell r="AZ304">
            <v>0</v>
          </cell>
          <cell r="BA304" t="str">
            <v>Toán học</v>
          </cell>
          <cell r="BB304" t="str">
            <v>Khoa học giáo dục/Quản lý giáo dục</v>
          </cell>
          <cell r="BC304" t="str">
            <v>Quản lý giáo dục</v>
          </cell>
          <cell r="BD304">
            <v>44136</v>
          </cell>
          <cell r="BE304">
            <v>0</v>
          </cell>
          <cell r="BF304" t="str">
            <v>Miễn</v>
          </cell>
          <cell r="BG304">
            <v>0</v>
          </cell>
          <cell r="BH304" t="str">
            <v>x</v>
          </cell>
          <cell r="BI304">
            <v>0</v>
          </cell>
          <cell r="BJ304" t="str">
            <v>CV 2019</v>
          </cell>
          <cell r="BK304" t="str">
            <v>Đã học 2012</v>
          </cell>
          <cell r="BL304">
            <v>0</v>
          </cell>
          <cell r="BM304">
            <v>37321</v>
          </cell>
          <cell r="BN304">
            <v>37686</v>
          </cell>
          <cell r="BO304">
            <v>0</v>
          </cell>
          <cell r="BP304">
            <v>0</v>
          </cell>
          <cell r="BQ304">
            <v>0</v>
          </cell>
          <cell r="BR304">
            <v>15.916666666666666</v>
          </cell>
          <cell r="BS304" t="str">
            <v>BĐ đã phát</v>
          </cell>
          <cell r="BT304">
            <v>0</v>
          </cell>
          <cell r="BU304">
            <v>0</v>
          </cell>
          <cell r="BV304">
            <v>5</v>
          </cell>
          <cell r="BW304">
            <v>5</v>
          </cell>
          <cell r="BX304">
            <v>5</v>
          </cell>
          <cell r="BY304">
            <v>5</v>
          </cell>
          <cell r="BZ304">
            <v>5</v>
          </cell>
          <cell r="CA304">
            <v>5</v>
          </cell>
          <cell r="CB304">
            <v>5</v>
          </cell>
          <cell r="CC304">
            <v>5</v>
          </cell>
          <cell r="CD304">
            <v>5</v>
          </cell>
          <cell r="CE304">
            <v>5</v>
          </cell>
          <cell r="CF304">
            <v>5</v>
          </cell>
          <cell r="CG304">
            <v>5</v>
          </cell>
          <cell r="CH304">
            <v>6</v>
          </cell>
          <cell r="CI304">
            <v>6</v>
          </cell>
          <cell r="CJ304">
            <v>6</v>
          </cell>
          <cell r="CK304">
            <v>6</v>
          </cell>
          <cell r="CL304" t="str">
            <v>CTCĐBP lên Trưởng VP từ T9/21</v>
          </cell>
        </row>
        <row r="305">
          <cell r="F305">
            <v>1027</v>
          </cell>
          <cell r="G305" t="str">
            <v>51010000192162</v>
          </cell>
          <cell r="H305" t="str">
            <v>Trung tâm Kiểm định chất lượng giáo dục - Trường Đại học Vinh</v>
          </cell>
          <cell r="I305" t="str">
            <v>Điện tử, truyền thông</v>
          </cell>
          <cell r="J305" t="str">
            <v>Nữ</v>
          </cell>
          <cell r="K305">
            <v>1980</v>
          </cell>
          <cell r="L305">
            <v>29333</v>
          </cell>
          <cell r="M305">
            <v>42</v>
          </cell>
          <cell r="N305" t="str">
            <v>Kinh</v>
          </cell>
          <cell r="O305">
            <v>0</v>
          </cell>
          <cell r="P305">
            <v>182456247</v>
          </cell>
          <cell r="Q305">
            <v>0</v>
          </cell>
          <cell r="R305">
            <v>0</v>
          </cell>
          <cell r="S305" t="str">
            <v>Sơn Tịnh, Hương Sơn, Hà Tĩnh</v>
          </cell>
          <cell r="T305" t="str">
            <v>Sơn Tịnh, Hương Sơn, Hà Tĩnh</v>
          </cell>
          <cell r="U305" t="str">
            <v>Xã Hưng Lộc, Tp.Vinh, Nghệ An</v>
          </cell>
          <cell r="V305" t="str">
            <v>Xã Hưng Lộc, Tp.Vinh, Nghệ An</v>
          </cell>
          <cell r="W305" t="str">
            <v>0943308715</v>
          </cell>
          <cell r="X305" t="str">
            <v>ntminh@vinhuni.edu.vn</v>
          </cell>
          <cell r="Y305">
            <v>37879</v>
          </cell>
          <cell r="Z305">
            <v>38587</v>
          </cell>
          <cell r="AA305" t="str">
            <v>Trường Đại học Vinh</v>
          </cell>
          <cell r="AB305">
            <v>0</v>
          </cell>
          <cell r="AC305" t="str">
            <v>BC</v>
          </cell>
          <cell r="AD305">
            <v>0</v>
          </cell>
          <cell r="AE305">
            <v>0</v>
          </cell>
          <cell r="AF305" t="str">
            <v>V.07.01.03</v>
          </cell>
          <cell r="AG305" t="str">
            <v>Giảng viên (hạng III)</v>
          </cell>
          <cell r="AH305">
            <v>0</v>
          </cell>
          <cell r="AI305">
            <v>0</v>
          </cell>
          <cell r="AJ305">
            <v>0</v>
          </cell>
          <cell r="AK305">
            <v>4</v>
          </cell>
          <cell r="AL305">
            <v>0</v>
          </cell>
          <cell r="AM305">
            <v>3.99</v>
          </cell>
          <cell r="AN305">
            <v>6</v>
          </cell>
          <cell r="AO305">
            <v>0</v>
          </cell>
          <cell r="AP305">
            <v>0</v>
          </cell>
          <cell r="AQ305">
            <v>16</v>
          </cell>
          <cell r="AR305">
            <v>0.63840000000000008</v>
          </cell>
          <cell r="AS305">
            <v>4.6284000000000001</v>
          </cell>
          <cell r="AT305">
            <v>20</v>
          </cell>
          <cell r="AU305">
            <v>0</v>
          </cell>
          <cell r="AV305">
            <v>0</v>
          </cell>
          <cell r="AW305">
            <v>0</v>
          </cell>
          <cell r="AX305" t="str">
            <v>Thạc sĩ</v>
          </cell>
          <cell r="AY305">
            <v>0</v>
          </cell>
          <cell r="AZ305">
            <v>0</v>
          </cell>
          <cell r="BA305" t="str">
            <v>Điện tử viễn thông</v>
          </cell>
          <cell r="BB305" t="str">
            <v>Điện tử - Viễn thông</v>
          </cell>
          <cell r="BC305" t="str">
            <v xml:space="preserve"> </v>
          </cell>
          <cell r="BD305">
            <v>0</v>
          </cell>
          <cell r="BE305">
            <v>0</v>
          </cell>
          <cell r="BF305">
            <v>0</v>
          </cell>
          <cell r="BG305">
            <v>0</v>
          </cell>
          <cell r="BH305">
            <v>0</v>
          </cell>
          <cell r="BI305">
            <v>0</v>
          </cell>
          <cell r="BJ305">
            <v>0</v>
          </cell>
          <cell r="BK305" t="str">
            <v>Đối tượng 4</v>
          </cell>
          <cell r="BL305">
            <v>0</v>
          </cell>
          <cell r="BM305">
            <v>0</v>
          </cell>
          <cell r="BN305">
            <v>0</v>
          </cell>
          <cell r="BO305">
            <v>0</v>
          </cell>
          <cell r="BP305">
            <v>0</v>
          </cell>
          <cell r="BQ305">
            <v>0</v>
          </cell>
          <cell r="BR305">
            <v>12.666666666666666</v>
          </cell>
          <cell r="BS305" t="str">
            <v>ĐHV đã phát</v>
          </cell>
          <cell r="BT305">
            <v>0</v>
          </cell>
          <cell r="BU305">
            <v>0</v>
          </cell>
          <cell r="BV305">
            <v>4</v>
          </cell>
          <cell r="BW305">
            <v>4</v>
          </cell>
          <cell r="BX305">
            <v>4</v>
          </cell>
          <cell r="BY305">
            <v>4</v>
          </cell>
          <cell r="BZ305">
            <v>4</v>
          </cell>
          <cell r="CA305">
            <v>4</v>
          </cell>
          <cell r="CB305">
            <v>4</v>
          </cell>
          <cell r="CC305">
            <v>4</v>
          </cell>
          <cell r="CD305">
            <v>4</v>
          </cell>
          <cell r="CE305">
            <v>4</v>
          </cell>
          <cell r="CF305">
            <v>4</v>
          </cell>
          <cell r="CG305">
            <v>4</v>
          </cell>
          <cell r="CH305">
            <v>4</v>
          </cell>
          <cell r="CI305">
            <v>4</v>
          </cell>
          <cell r="CJ305">
            <v>4</v>
          </cell>
          <cell r="CK305">
            <v>4</v>
          </cell>
          <cell r="CL305">
            <v>0</v>
          </cell>
        </row>
        <row r="306">
          <cell r="F306">
            <v>1458</v>
          </cell>
          <cell r="G306" t="str">
            <v>51010000431193</v>
          </cell>
          <cell r="H306" t="str">
            <v>Trung tâm Kiểm định chất lượng giáo dục - Trường Đại học Vinh</v>
          </cell>
          <cell r="I306" t="str">
            <v>Sinh học và ứng dụng</v>
          </cell>
          <cell r="J306" t="str">
            <v>Nam</v>
          </cell>
          <cell r="K306">
            <v>1976</v>
          </cell>
          <cell r="L306">
            <v>28080</v>
          </cell>
          <cell r="M306">
            <v>46</v>
          </cell>
          <cell r="N306" t="str">
            <v>Kinh</v>
          </cell>
          <cell r="O306">
            <v>0</v>
          </cell>
          <cell r="P306">
            <v>186944311</v>
          </cell>
          <cell r="Q306">
            <v>0</v>
          </cell>
          <cell r="R306">
            <v>0</v>
          </cell>
          <cell r="S306" t="str">
            <v>Nga Trường,  Nga Sơn, Thanh Hóa</v>
          </cell>
          <cell r="T306" t="str">
            <v>Nga Trường,  Nga Sơn, Thanh Hóa</v>
          </cell>
          <cell r="U306" t="str">
            <v>247B Lê Duẩn,, Thành phố Vinh, Tỉnh Nghệ An</v>
          </cell>
          <cell r="V306" t="str">
            <v>247B Lê Duẩn,, Thành phố Vinh, Tỉnh Nghệ An</v>
          </cell>
          <cell r="W306" t="str">
            <v>0985995777</v>
          </cell>
          <cell r="X306" t="str">
            <v>chungmv@vinhuni.edu.vn</v>
          </cell>
          <cell r="Y306">
            <v>37408</v>
          </cell>
          <cell r="Z306">
            <v>37708</v>
          </cell>
          <cell r="AA306" t="str">
            <v>Trường Đại học Vinh</v>
          </cell>
          <cell r="AB306">
            <v>0</v>
          </cell>
          <cell r="AC306" t="str">
            <v>BC</v>
          </cell>
          <cell r="AD306">
            <v>0</v>
          </cell>
          <cell r="AE306">
            <v>0</v>
          </cell>
          <cell r="AF306" t="str">
            <v>V.07.01.01</v>
          </cell>
          <cell r="AG306" t="str">
            <v>Giảng viên cao cấp (hạng I)</v>
          </cell>
          <cell r="AH306" t="str">
            <v>Phó Giám đốc</v>
          </cell>
          <cell r="AI306" t="str">
            <v>Trưởng phòng TT KĐCLGD</v>
          </cell>
          <cell r="AJ306">
            <v>0</v>
          </cell>
          <cell r="AK306">
            <v>6</v>
          </cell>
          <cell r="AL306">
            <v>0.4</v>
          </cell>
          <cell r="AM306">
            <v>6.2</v>
          </cell>
          <cell r="AN306">
            <v>1</v>
          </cell>
          <cell r="AO306">
            <v>0</v>
          </cell>
          <cell r="AP306">
            <v>0</v>
          </cell>
          <cell r="AQ306">
            <v>13</v>
          </cell>
          <cell r="AR306">
            <v>0.8580000000000001</v>
          </cell>
          <cell r="AS306">
            <v>7.4580000000000002</v>
          </cell>
          <cell r="AT306">
            <v>40</v>
          </cell>
          <cell r="AU306">
            <v>0</v>
          </cell>
          <cell r="AV306">
            <v>0</v>
          </cell>
          <cell r="AW306">
            <v>0</v>
          </cell>
          <cell r="AX306" t="str">
            <v>Tiến sĩ</v>
          </cell>
          <cell r="AY306" t="str">
            <v>Phó Giáo sư</v>
          </cell>
          <cell r="AZ306">
            <v>0</v>
          </cell>
          <cell r="BA306" t="str">
            <v>Sinh học</v>
          </cell>
          <cell r="BB306" t="str">
            <v>Sinh học/Sinh lý thực vật</v>
          </cell>
          <cell r="BC306" t="str">
            <v>Khoa học nông nghiệp/Trồng trọt</v>
          </cell>
          <cell r="BD306">
            <v>0</v>
          </cell>
          <cell r="BE306" t="str">
            <v>GV QLGD</v>
          </cell>
          <cell r="BF306">
            <v>0</v>
          </cell>
          <cell r="BG306">
            <v>0</v>
          </cell>
          <cell r="BH306">
            <v>0</v>
          </cell>
          <cell r="BI306">
            <v>2017</v>
          </cell>
          <cell r="BJ306" t="str">
            <v>x</v>
          </cell>
          <cell r="BK306" t="str">
            <v>x</v>
          </cell>
          <cell r="BL306">
            <v>0</v>
          </cell>
          <cell r="BM306" t="str">
            <v>22/7/2009</v>
          </cell>
          <cell r="BN306">
            <v>40381</v>
          </cell>
          <cell r="BO306">
            <v>0</v>
          </cell>
          <cell r="BP306">
            <v>0</v>
          </cell>
          <cell r="BQ306">
            <v>0</v>
          </cell>
          <cell r="BR306">
            <v>14.25</v>
          </cell>
          <cell r="BS306" t="str">
            <v>BĐ đã phát</v>
          </cell>
          <cell r="BT306">
            <v>0</v>
          </cell>
          <cell r="BU306">
            <v>0</v>
          </cell>
          <cell r="BV306">
            <v>6</v>
          </cell>
          <cell r="BW306">
            <v>6</v>
          </cell>
          <cell r="BX306">
            <v>6</v>
          </cell>
          <cell r="BY306">
            <v>6</v>
          </cell>
          <cell r="BZ306">
            <v>6</v>
          </cell>
          <cell r="CA306">
            <v>6</v>
          </cell>
          <cell r="CB306">
            <v>6</v>
          </cell>
          <cell r="CC306">
            <v>6</v>
          </cell>
          <cell r="CD306">
            <v>6</v>
          </cell>
          <cell r="CE306">
            <v>6</v>
          </cell>
          <cell r="CF306">
            <v>6</v>
          </cell>
          <cell r="CG306">
            <v>6</v>
          </cell>
          <cell r="CH306">
            <v>6</v>
          </cell>
          <cell r="CI306">
            <v>6</v>
          </cell>
          <cell r="CJ306">
            <v>6</v>
          </cell>
          <cell r="CK306">
            <v>6</v>
          </cell>
          <cell r="CL306">
            <v>0</v>
          </cell>
        </row>
        <row r="307">
          <cell r="F307">
            <v>1820</v>
          </cell>
          <cell r="G307" t="str">
            <v>0101000762135</v>
          </cell>
          <cell r="H307" t="str">
            <v>Trung tâm Kiểm định chất lượng giáo dục - Trường Đại học Vinh</v>
          </cell>
          <cell r="I307" t="str">
            <v>Sinh học và ứng dụng</v>
          </cell>
          <cell r="J307" t="str">
            <v>Nam</v>
          </cell>
          <cell r="K307">
            <v>1966</v>
          </cell>
          <cell r="L307">
            <v>24328</v>
          </cell>
          <cell r="M307">
            <v>56</v>
          </cell>
          <cell r="N307" t="str">
            <v>Kinh</v>
          </cell>
          <cell r="O307">
            <v>0</v>
          </cell>
          <cell r="P307" t="str">
            <v>181819885</v>
          </cell>
          <cell r="Q307" t="str">
            <v>26/10/2009</v>
          </cell>
          <cell r="R307" t="str">
            <v>Tỉnh Nghệ An</v>
          </cell>
          <cell r="S307" t="str">
            <v>Xã Nghĩa Lộc, Huyện Nghĩa Đàn, Tỉnh Nghệ An</v>
          </cell>
          <cell r="T307" t="str">
            <v>Mã Thành, Yên Thành, Nghệ An</v>
          </cell>
          <cell r="U307" t="str">
            <v>Nhà số 41, đường Hồ Sỹ Đống, Phường Lê Mao, Thành phố Vinh, Tỉnh Nghệ An</v>
          </cell>
          <cell r="V307" t="str">
            <v>Nhà số 41, đường Hồ Sỹ Đống, Phường Lê Mao, Thành phố Vinh, Tỉnh Nghệ An</v>
          </cell>
          <cell r="W307" t="str">
            <v>0976655858</v>
          </cell>
          <cell r="X307" t="str">
            <v>tdquang@gmail.com</v>
          </cell>
          <cell r="Y307">
            <v>32406</v>
          </cell>
          <cell r="Z307">
            <v>32406</v>
          </cell>
          <cell r="AA307" t="str">
            <v>Trường Đại học Sư phạm Vinh</v>
          </cell>
          <cell r="AB307">
            <v>0</v>
          </cell>
          <cell r="AC307" t="str">
            <v>BC</v>
          </cell>
          <cell r="AD307">
            <v>0</v>
          </cell>
          <cell r="AE307">
            <v>0</v>
          </cell>
          <cell r="AF307" t="str">
            <v>V.07.01.02</v>
          </cell>
          <cell r="AG307" t="str">
            <v>Giảng viên chính (hạng II)</v>
          </cell>
          <cell r="AH307" t="str">
            <v>Giám đốc</v>
          </cell>
          <cell r="AI307">
            <v>0</v>
          </cell>
          <cell r="AJ307" t="str">
            <v>Bí thư CB</v>
          </cell>
          <cell r="AK307">
            <v>7</v>
          </cell>
          <cell r="AL307">
            <v>0.5</v>
          </cell>
          <cell r="AM307">
            <v>5.76</v>
          </cell>
          <cell r="AN307">
            <v>5</v>
          </cell>
          <cell r="AO307">
            <v>0</v>
          </cell>
          <cell r="AP307">
            <v>0</v>
          </cell>
          <cell r="AQ307">
            <v>25</v>
          </cell>
          <cell r="AR307">
            <v>1.5649999999999999</v>
          </cell>
          <cell r="AS307">
            <v>7.8249999999999993</v>
          </cell>
          <cell r="AT307">
            <v>40</v>
          </cell>
          <cell r="AU307">
            <v>0</v>
          </cell>
          <cell r="AV307">
            <v>0</v>
          </cell>
          <cell r="AW307">
            <v>0</v>
          </cell>
          <cell r="AX307" t="str">
            <v>Tiến sĩ</v>
          </cell>
          <cell r="AY307">
            <v>0</v>
          </cell>
          <cell r="AZ307">
            <v>0</v>
          </cell>
          <cell r="BA307" t="str">
            <v>Sinh học</v>
          </cell>
          <cell r="BB307" t="str">
            <v>Sinh học</v>
          </cell>
          <cell r="BC307" t="str">
            <v>Động vật học</v>
          </cell>
          <cell r="BD307">
            <v>0</v>
          </cell>
          <cell r="BE307" t="str">
            <v>GV QLGD</v>
          </cell>
          <cell r="BF307">
            <v>0</v>
          </cell>
          <cell r="BG307" t="str">
            <v>ICT 2018</v>
          </cell>
          <cell r="BH307">
            <v>0</v>
          </cell>
          <cell r="BI307">
            <v>2019</v>
          </cell>
          <cell r="BJ307">
            <v>0</v>
          </cell>
          <cell r="BK307" t="str">
            <v>Đợt 1 năm 2014</v>
          </cell>
          <cell r="BL307">
            <v>0</v>
          </cell>
          <cell r="BM307">
            <v>40827</v>
          </cell>
          <cell r="BN307">
            <v>41193</v>
          </cell>
          <cell r="BO307">
            <v>0</v>
          </cell>
          <cell r="BP307">
            <v>0</v>
          </cell>
          <cell r="BQ307">
            <v>0</v>
          </cell>
          <cell r="BR307">
            <v>3.9166666666666665</v>
          </cell>
          <cell r="BS307" t="str">
            <v>BĐ đã phát</v>
          </cell>
          <cell r="BT307">
            <v>0</v>
          </cell>
          <cell r="BU307">
            <v>0</v>
          </cell>
          <cell r="BV307">
            <v>7</v>
          </cell>
          <cell r="BW307">
            <v>7</v>
          </cell>
          <cell r="BX307">
            <v>7</v>
          </cell>
          <cell r="BY307">
            <v>7</v>
          </cell>
          <cell r="BZ307">
            <v>7</v>
          </cell>
          <cell r="CA307">
            <v>7</v>
          </cell>
          <cell r="CB307">
            <v>7</v>
          </cell>
          <cell r="CC307">
            <v>7</v>
          </cell>
          <cell r="CD307">
            <v>7</v>
          </cell>
          <cell r="CE307">
            <v>7</v>
          </cell>
          <cell r="CF307">
            <v>7</v>
          </cell>
          <cell r="CG307">
            <v>7</v>
          </cell>
          <cell r="CH307">
            <v>7</v>
          </cell>
          <cell r="CI307">
            <v>7</v>
          </cell>
          <cell r="CJ307">
            <v>7</v>
          </cell>
          <cell r="CK307">
            <v>7</v>
          </cell>
          <cell r="CL307">
            <v>0</v>
          </cell>
        </row>
        <row r="308">
          <cell r="F308">
            <v>1825</v>
          </cell>
          <cell r="G308" t="str">
            <v>51010000197316</v>
          </cell>
          <cell r="H308" t="str">
            <v>Trung tâm Kiểm định chất lượng giáo dục - Trường Đại học Vinh</v>
          </cell>
          <cell r="I308" t="str">
            <v>Tổ Đảm bảo chất lượng</v>
          </cell>
          <cell r="J308" t="str">
            <v>Nữ</v>
          </cell>
          <cell r="K308">
            <v>1978</v>
          </cell>
          <cell r="L308">
            <v>28611</v>
          </cell>
          <cell r="M308">
            <v>44</v>
          </cell>
          <cell r="N308" t="str">
            <v>Kinh</v>
          </cell>
          <cell r="O308">
            <v>0</v>
          </cell>
          <cell r="P308">
            <v>182182839</v>
          </cell>
          <cell r="Q308">
            <v>0</v>
          </cell>
          <cell r="R308">
            <v>0</v>
          </cell>
          <cell r="S308" t="str">
            <v>Huyện Thanh Chương, Tỉnh Nghệ An</v>
          </cell>
          <cell r="T308" t="str">
            <v>Xã Thanh Giang, Thanh Chương, Nghệ An</v>
          </cell>
          <cell r="U308" t="str">
            <v>Số 84, đường Phạm Kinh Vĩ, Khối 6, Phường Bến Thủy, Thành phố Vinh, Tỉnh Nghệ An</v>
          </cell>
          <cell r="V308" t="str">
            <v>Số 84, đường Phạm Kinh Vĩ, Khối 6, Phường Bến Thủy, Thành phố Vinh, Tỉnh Nghệ An</v>
          </cell>
          <cell r="W308" t="str">
            <v>0911166958</v>
          </cell>
          <cell r="X308" t="str">
            <v>nguyenthitrathanh@gmail.com</v>
          </cell>
          <cell r="Y308">
            <v>40270</v>
          </cell>
          <cell r="Z308" t="str">
            <v xml:space="preserve">  -   -</v>
          </cell>
          <cell r="AA308">
            <v>0</v>
          </cell>
          <cell r="AB308">
            <v>0</v>
          </cell>
          <cell r="AC308" t="str">
            <v>BC</v>
          </cell>
          <cell r="AD308">
            <v>0</v>
          </cell>
          <cell r="AE308">
            <v>0</v>
          </cell>
          <cell r="AF308" t="str">
            <v>01.003</v>
          </cell>
          <cell r="AG308" t="str">
            <v>Chuyên viên</v>
          </cell>
          <cell r="AH308">
            <v>0</v>
          </cell>
          <cell r="AI308" t="str">
            <v>Trưởng phòng TT KĐCLGD</v>
          </cell>
          <cell r="AJ308" t="str">
            <v>Phó CTCĐBP</v>
          </cell>
          <cell r="AK308">
            <v>4.5</v>
          </cell>
          <cell r="AL308">
            <v>0.3</v>
          </cell>
          <cell r="AM308">
            <v>3.99</v>
          </cell>
          <cell r="AN308">
            <v>6</v>
          </cell>
          <cell r="AO308">
            <v>0</v>
          </cell>
          <cell r="AP308">
            <v>0</v>
          </cell>
          <cell r="AQ308">
            <v>0</v>
          </cell>
          <cell r="AR308">
            <v>0</v>
          </cell>
          <cell r="AS308">
            <v>4.29</v>
          </cell>
          <cell r="AT308">
            <v>20</v>
          </cell>
          <cell r="AU308">
            <v>0</v>
          </cell>
          <cell r="AV308">
            <v>0</v>
          </cell>
          <cell r="AW308">
            <v>0</v>
          </cell>
          <cell r="AX308" t="str">
            <v>Thạc sĩ</v>
          </cell>
          <cell r="AY308">
            <v>0</v>
          </cell>
          <cell r="AZ308">
            <v>0</v>
          </cell>
          <cell r="BA308" t="str">
            <v>Ngữ văn</v>
          </cell>
          <cell r="BB308" t="str">
            <v>Ngữ văn_SP</v>
          </cell>
          <cell r="BC308" t="str">
            <v xml:space="preserve"> </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10.666666666666666</v>
          </cell>
          <cell r="BS308" t="str">
            <v>ĐHV đã phát</v>
          </cell>
          <cell r="BT308">
            <v>0</v>
          </cell>
          <cell r="BU308">
            <v>0</v>
          </cell>
          <cell r="BV308">
            <v>4.5</v>
          </cell>
          <cell r="BW308">
            <v>4.5</v>
          </cell>
          <cell r="BX308">
            <v>4.5</v>
          </cell>
          <cell r="BY308">
            <v>4.5</v>
          </cell>
          <cell r="BZ308">
            <v>4.5</v>
          </cell>
          <cell r="CA308">
            <v>4.5</v>
          </cell>
          <cell r="CB308">
            <v>4.5</v>
          </cell>
          <cell r="CC308">
            <v>4.5</v>
          </cell>
          <cell r="CD308">
            <v>4.5</v>
          </cell>
          <cell r="CE308">
            <v>4.5</v>
          </cell>
          <cell r="CF308">
            <v>4.5</v>
          </cell>
          <cell r="CG308">
            <v>4.5</v>
          </cell>
          <cell r="CH308">
            <v>4.5</v>
          </cell>
          <cell r="CI308">
            <v>4.5</v>
          </cell>
          <cell r="CJ308">
            <v>4.5</v>
          </cell>
          <cell r="CK308">
            <v>4.5</v>
          </cell>
          <cell r="CL308">
            <v>0</v>
          </cell>
        </row>
        <row r="309">
          <cell r="F309">
            <v>1832</v>
          </cell>
          <cell r="G309" t="str">
            <v>51010000194894</v>
          </cell>
          <cell r="H309" t="str">
            <v>Trung tâm Kiểm định chất lượng giáo dục - Trường Đại học Vinh</v>
          </cell>
          <cell r="I309">
            <v>0</v>
          </cell>
          <cell r="J309" t="str">
            <v>Nam</v>
          </cell>
          <cell r="K309">
            <v>1984</v>
          </cell>
          <cell r="L309">
            <v>30794</v>
          </cell>
          <cell r="M309">
            <v>38</v>
          </cell>
          <cell r="N309" t="str">
            <v>Kinh</v>
          </cell>
          <cell r="O309">
            <v>0</v>
          </cell>
          <cell r="P309" t="str">
            <v>186022996</v>
          </cell>
          <cell r="Q309" t="str">
            <v>01/03/2001</v>
          </cell>
          <cell r="R309" t="str">
            <v>Tỉnh Nghệ An</v>
          </cell>
          <cell r="S309" t="str">
            <v>TP Vinh, Nghệ An</v>
          </cell>
          <cell r="T309" t="str">
            <v>Xã Cát Văn, Huyện Thanh Chương, Tỉnh Nghệ An</v>
          </cell>
          <cell r="U309" t="str">
            <v>Phòng 343, Nhà B2, Chung cư Nam Nguyễn Sỹ Sách, Khối Tân Hợp, Phường Hưng Dũng, Vinh, Nghệ An</v>
          </cell>
          <cell r="V309" t="str">
            <v>Phòng 343, Nhà B2, Chung cư Nam Nguyễn Sỹ Sách, Khối Tân Hợp, Phường Hưng Dũng, Vinh, Nghệ An</v>
          </cell>
          <cell r="W309">
            <v>0</v>
          </cell>
          <cell r="X309">
            <v>0</v>
          </cell>
          <cell r="Y309">
            <v>39234</v>
          </cell>
          <cell r="Z309">
            <v>41334</v>
          </cell>
          <cell r="AA309" t="str">
            <v>Trường Đại học Vinh</v>
          </cell>
          <cell r="AB309">
            <v>0</v>
          </cell>
          <cell r="AC309" t="str">
            <v>BC</v>
          </cell>
          <cell r="AD309">
            <v>0</v>
          </cell>
          <cell r="AE309">
            <v>0</v>
          </cell>
          <cell r="AF309" t="str">
            <v>01.003</v>
          </cell>
          <cell r="AG309" t="str">
            <v>Chuyên viên</v>
          </cell>
          <cell r="AH309">
            <v>0</v>
          </cell>
          <cell r="AI309">
            <v>0</v>
          </cell>
          <cell r="AJ309">
            <v>0</v>
          </cell>
          <cell r="AK309">
            <v>4</v>
          </cell>
          <cell r="AL309">
            <v>0</v>
          </cell>
          <cell r="AM309">
            <v>3</v>
          </cell>
          <cell r="AN309">
            <v>3</v>
          </cell>
          <cell r="AO309">
            <v>0</v>
          </cell>
          <cell r="AP309">
            <v>0</v>
          </cell>
          <cell r="AQ309">
            <v>0</v>
          </cell>
          <cell r="AR309">
            <v>0</v>
          </cell>
          <cell r="AS309">
            <v>3</v>
          </cell>
          <cell r="AT309">
            <v>20</v>
          </cell>
          <cell r="AU309">
            <v>0</v>
          </cell>
          <cell r="AV309">
            <v>0</v>
          </cell>
          <cell r="AW309">
            <v>0</v>
          </cell>
          <cell r="AX309" t="str">
            <v>Thạc sĩ</v>
          </cell>
          <cell r="AY309">
            <v>0</v>
          </cell>
          <cell r="AZ309">
            <v>0</v>
          </cell>
          <cell r="BA309" t="str">
            <v>Tin học</v>
          </cell>
          <cell r="BB309" t="str">
            <v>Khoa học Giáo dục/Quản lý giáo dục</v>
          </cell>
          <cell r="BC309" t="str">
            <v xml:space="preserve"> </v>
          </cell>
          <cell r="BD309">
            <v>0</v>
          </cell>
          <cell r="BE309">
            <v>0</v>
          </cell>
          <cell r="BF309">
            <v>0</v>
          </cell>
          <cell r="BG309">
            <v>0</v>
          </cell>
          <cell r="BH309">
            <v>0</v>
          </cell>
          <cell r="BI309">
            <v>0</v>
          </cell>
          <cell r="BJ309">
            <v>0</v>
          </cell>
          <cell r="BK309">
            <v>0</v>
          </cell>
          <cell r="BL309">
            <v>0</v>
          </cell>
          <cell r="BM309">
            <v>33922</v>
          </cell>
          <cell r="BN309">
            <v>34287</v>
          </cell>
          <cell r="BO309">
            <v>0</v>
          </cell>
          <cell r="BP309">
            <v>0</v>
          </cell>
          <cell r="BQ309">
            <v>0</v>
          </cell>
          <cell r="BR309">
            <v>21.666666666666668</v>
          </cell>
          <cell r="BS309" t="str">
            <v>ĐHV đã phát</v>
          </cell>
          <cell r="BT309">
            <v>0</v>
          </cell>
          <cell r="BU309">
            <v>0</v>
          </cell>
          <cell r="BV309">
            <v>4</v>
          </cell>
          <cell r="BW309">
            <v>4</v>
          </cell>
          <cell r="BX309">
            <v>4</v>
          </cell>
          <cell r="BY309">
            <v>4</v>
          </cell>
          <cell r="BZ309">
            <v>4</v>
          </cell>
          <cell r="CA309">
            <v>4</v>
          </cell>
          <cell r="CB309">
            <v>4</v>
          </cell>
          <cell r="CC309">
            <v>4</v>
          </cell>
          <cell r="CD309">
            <v>4</v>
          </cell>
          <cell r="CE309">
            <v>4</v>
          </cell>
          <cell r="CF309">
            <v>4</v>
          </cell>
          <cell r="CG309">
            <v>4</v>
          </cell>
          <cell r="CH309">
            <v>4</v>
          </cell>
          <cell r="CI309">
            <v>4</v>
          </cell>
          <cell r="CJ309">
            <v>4</v>
          </cell>
          <cell r="CK309">
            <v>4</v>
          </cell>
          <cell r="CL309">
            <v>0</v>
          </cell>
        </row>
        <row r="310">
          <cell r="F310">
            <v>1821</v>
          </cell>
          <cell r="G310" t="str">
            <v>51010000197370</v>
          </cell>
          <cell r="H310" t="str">
            <v>Trung tâm Kiểm định chất lượng giáo dục - Trường Đại học Vinh</v>
          </cell>
          <cell r="I310">
            <v>0</v>
          </cell>
          <cell r="J310" t="str">
            <v>Nam</v>
          </cell>
          <cell r="K310">
            <v>1972</v>
          </cell>
          <cell r="L310">
            <v>26415</v>
          </cell>
          <cell r="M310">
            <v>50</v>
          </cell>
          <cell r="N310" t="str">
            <v>Kinh</v>
          </cell>
          <cell r="O310">
            <v>0</v>
          </cell>
          <cell r="P310" t="str">
            <v>182199182</v>
          </cell>
          <cell r="Q310" t="str">
            <v>25/10/1996</v>
          </cell>
          <cell r="R310" t="str">
            <v>Tỉnh Nghệ An</v>
          </cell>
          <cell r="S310" t="str">
            <v>Xã Chi Khê - Huyện Con Cuông - Tỉnh Nghệ An</v>
          </cell>
          <cell r="T310" t="str">
            <v>Xã Minh Sơn - Huyện Đô Lương - Tỉnh Nghệ An</v>
          </cell>
          <cell r="U310" t="str">
            <v xml:space="preserve">Số nhà 40B - Đường Cao Xuân Dục - Khối 2 - Phường Bến Thuỷ - TP Vinh - </v>
          </cell>
          <cell r="V310" t="str">
            <v xml:space="preserve">Số nhà 40B - Đường Cao Xuân Dục - Khối 2 - Phường Bến Thuỷ - TP Vinh - </v>
          </cell>
          <cell r="W310" t="str">
            <v>0943289777</v>
          </cell>
          <cell r="X310" t="str">
            <v>ndinhhuy@gmail.com</v>
          </cell>
          <cell r="Y310">
            <v>37591</v>
          </cell>
          <cell r="Z310">
            <v>34578</v>
          </cell>
          <cell r="AA310" t="str">
            <v>Sở Giáo dục và Đào tạo Nghệ An</v>
          </cell>
          <cell r="AB310">
            <v>0</v>
          </cell>
          <cell r="AC310" t="str">
            <v>BC</v>
          </cell>
          <cell r="AD310">
            <v>0</v>
          </cell>
          <cell r="AE310">
            <v>0</v>
          </cell>
          <cell r="AF310" t="str">
            <v>01.002</v>
          </cell>
          <cell r="AG310" t="str">
            <v>Chuyên viên chính</v>
          </cell>
          <cell r="AH310" t="str">
            <v>Phó Giám đốc</v>
          </cell>
          <cell r="AI310">
            <v>0</v>
          </cell>
          <cell r="AJ310">
            <v>0</v>
          </cell>
          <cell r="AK310">
            <v>6</v>
          </cell>
          <cell r="AL310">
            <v>0.4</v>
          </cell>
          <cell r="AM310">
            <v>5.42</v>
          </cell>
          <cell r="AN310">
            <v>4</v>
          </cell>
          <cell r="AO310">
            <v>0</v>
          </cell>
          <cell r="AP310">
            <v>0</v>
          </cell>
          <cell r="AQ310">
            <v>0</v>
          </cell>
          <cell r="AR310">
            <v>0</v>
          </cell>
          <cell r="AS310">
            <v>5.82</v>
          </cell>
          <cell r="AT310">
            <v>20</v>
          </cell>
          <cell r="AU310">
            <v>0</v>
          </cell>
          <cell r="AV310">
            <v>0</v>
          </cell>
          <cell r="AW310">
            <v>0</v>
          </cell>
          <cell r="AX310" t="str">
            <v>Thạc sĩ</v>
          </cell>
          <cell r="AY310">
            <v>0</v>
          </cell>
          <cell r="AZ310">
            <v>0</v>
          </cell>
          <cell r="BA310" t="str">
            <v>Đại số &amp; lý thuyết số</v>
          </cell>
          <cell r="BB310" t="str">
            <v>Đại số &amp; lý thuyết số</v>
          </cell>
          <cell r="BC310" t="str">
            <v>Quản lý giáo dục</v>
          </cell>
          <cell r="BD310">
            <v>0</v>
          </cell>
          <cell r="BE310">
            <v>0</v>
          </cell>
          <cell r="BF310">
            <v>0</v>
          </cell>
          <cell r="BG310">
            <v>0</v>
          </cell>
          <cell r="BH310">
            <v>0</v>
          </cell>
          <cell r="BI310">
            <v>0</v>
          </cell>
          <cell r="BJ310" t="str">
            <v>CVC</v>
          </cell>
          <cell r="BK310">
            <v>0</v>
          </cell>
          <cell r="BL310">
            <v>0</v>
          </cell>
          <cell r="BM310">
            <v>0</v>
          </cell>
          <cell r="BN310">
            <v>0</v>
          </cell>
          <cell r="BO310">
            <v>0</v>
          </cell>
          <cell r="BP310">
            <v>0</v>
          </cell>
          <cell r="BQ310">
            <v>0</v>
          </cell>
          <cell r="BR310">
            <v>9.6666666666666661</v>
          </cell>
          <cell r="BS310" t="str">
            <v>ĐHV đã phát</v>
          </cell>
          <cell r="BT310">
            <v>0</v>
          </cell>
          <cell r="BU310">
            <v>0</v>
          </cell>
          <cell r="BV310">
            <v>6</v>
          </cell>
          <cell r="BW310">
            <v>6</v>
          </cell>
          <cell r="BX310">
            <v>6</v>
          </cell>
          <cell r="BY310">
            <v>6</v>
          </cell>
          <cell r="BZ310">
            <v>6</v>
          </cell>
          <cell r="CA310">
            <v>6</v>
          </cell>
          <cell r="CB310">
            <v>6</v>
          </cell>
          <cell r="CC310">
            <v>6</v>
          </cell>
          <cell r="CD310">
            <v>6</v>
          </cell>
          <cell r="CE310">
            <v>6</v>
          </cell>
          <cell r="CF310">
            <v>6</v>
          </cell>
          <cell r="CG310">
            <v>6</v>
          </cell>
          <cell r="CH310">
            <v>6</v>
          </cell>
          <cell r="CI310">
            <v>6</v>
          </cell>
          <cell r="CJ310">
            <v>6</v>
          </cell>
          <cell r="CK310">
            <v>6</v>
          </cell>
          <cell r="CL310">
            <v>0</v>
          </cell>
        </row>
        <row r="311">
          <cell r="F311">
            <v>1826</v>
          </cell>
          <cell r="G311" t="str">
            <v>51010000197422</v>
          </cell>
          <cell r="H311" t="str">
            <v>Trung tâm Kiểm định chất lượng giáo dục - Trường Đại học Vinh</v>
          </cell>
          <cell r="I311">
            <v>0</v>
          </cell>
          <cell r="J311" t="str">
            <v>Nam</v>
          </cell>
          <cell r="K311">
            <v>1978</v>
          </cell>
          <cell r="L311">
            <v>28680</v>
          </cell>
          <cell r="M311">
            <v>44</v>
          </cell>
          <cell r="N311" t="str">
            <v>Kinh</v>
          </cell>
          <cell r="O311">
            <v>0</v>
          </cell>
          <cell r="P311">
            <v>182182364</v>
          </cell>
          <cell r="Q311">
            <v>0</v>
          </cell>
          <cell r="R311">
            <v>0</v>
          </cell>
          <cell r="S311" t="str">
            <v>Phường Bến Thủy, Thành phố Vinh, Tỉnh Nghệ An</v>
          </cell>
          <cell r="T311" t="str">
            <v>Hưng Chính, Vinh, Nghệ An</v>
          </cell>
          <cell r="U311" t="str">
            <v>61Phường Đông Vĩnh, Thành phố Vinh, Tỉnh Nghệ An</v>
          </cell>
          <cell r="V311" t="str">
            <v>61Phường Đông Vĩnh, Thành phố Vinh, Tỉnh Nghệ An</v>
          </cell>
          <cell r="W311" t="str">
            <v>0983507123</v>
          </cell>
          <cell r="X311" t="str">
            <v>thuph@vinhuni.edu.vn</v>
          </cell>
          <cell r="Y311">
            <v>39234</v>
          </cell>
          <cell r="Z311">
            <v>39995</v>
          </cell>
          <cell r="AA311" t="str">
            <v>Trường Đại học Vinh</v>
          </cell>
          <cell r="AB311">
            <v>0</v>
          </cell>
          <cell r="AC311" t="str">
            <v>BC</v>
          </cell>
          <cell r="AD311">
            <v>0</v>
          </cell>
          <cell r="AE311">
            <v>0</v>
          </cell>
          <cell r="AF311" t="str">
            <v>V.07.01.03</v>
          </cell>
          <cell r="AG311" t="str">
            <v>Giảng viên (hạng III)</v>
          </cell>
          <cell r="AH311">
            <v>0</v>
          </cell>
          <cell r="AI311">
            <v>0</v>
          </cell>
          <cell r="AJ311">
            <v>0</v>
          </cell>
          <cell r="AK311">
            <v>4</v>
          </cell>
          <cell r="AL311">
            <v>0</v>
          </cell>
          <cell r="AM311">
            <v>3.66</v>
          </cell>
          <cell r="AN311">
            <v>5</v>
          </cell>
          <cell r="AO311">
            <v>0</v>
          </cell>
          <cell r="AP311">
            <v>0</v>
          </cell>
          <cell r="AQ311">
            <v>0</v>
          </cell>
          <cell r="AR311">
            <v>0</v>
          </cell>
          <cell r="AS311">
            <v>3.66</v>
          </cell>
          <cell r="AT311">
            <v>40</v>
          </cell>
          <cell r="AU311">
            <v>0</v>
          </cell>
          <cell r="AV311">
            <v>0</v>
          </cell>
          <cell r="AW311">
            <v>0</v>
          </cell>
          <cell r="AX311" t="str">
            <v>Tiến sĩ</v>
          </cell>
          <cell r="AY311">
            <v>0</v>
          </cell>
          <cell r="AZ311">
            <v>0</v>
          </cell>
          <cell r="BA311" t="str">
            <v>Giáo dục tiểu học</v>
          </cell>
          <cell r="BB311" t="str">
            <v>Giáo dục tiểu học</v>
          </cell>
          <cell r="BC311" t="str">
            <v>Quản lý giáo dục</v>
          </cell>
          <cell r="BD311">
            <v>0</v>
          </cell>
          <cell r="BE311">
            <v>0</v>
          </cell>
          <cell r="BF311" t="str">
            <v>TS nước ngoài</v>
          </cell>
          <cell r="BG311">
            <v>0</v>
          </cell>
          <cell r="BH311" t="str">
            <v>x</v>
          </cell>
          <cell r="BI311">
            <v>0</v>
          </cell>
          <cell r="BJ311">
            <v>0</v>
          </cell>
          <cell r="BK311" t="str">
            <v>Đợt 1 năm 2014</v>
          </cell>
          <cell r="BL311">
            <v>0</v>
          </cell>
          <cell r="BM311">
            <v>33782</v>
          </cell>
          <cell r="BN311">
            <v>34147</v>
          </cell>
          <cell r="BO311" t="str">
            <v>Bằng khen Trung ương Đoàn Thanh niên Cộng sản  Hồ Chí Minh Vì đạt thành tích xuất sắc trong phong trào Đoàn và công tác thanh niên
(năm học  1992 - 1993; 1993 - 1994; 2000 - 2001; 2001 – 2002); Danh hiệu Lao động tiên tiến (từ năm 1994 đến nay); Danh hiệu Chiến sĩ thi đua cấp cơ sở (năm học 2008 -2009; 2009-2010; 2010 -2011) Giấy khen
Đảng uỷ trường Đại học Vinh
Đảng viên đủ tư cách hoàn thành xuất sắc nhiệm vụ tiêu biểu</v>
          </cell>
          <cell r="BP311">
            <v>0</v>
          </cell>
          <cell r="BQ311">
            <v>0</v>
          </cell>
          <cell r="BR311">
            <v>15.833333333333334</v>
          </cell>
          <cell r="BS311" t="str">
            <v>BĐ đã phát</v>
          </cell>
          <cell r="BT311">
            <v>0</v>
          </cell>
          <cell r="BU311">
            <v>0</v>
          </cell>
          <cell r="BV311">
            <v>4</v>
          </cell>
          <cell r="BW311">
            <v>4</v>
          </cell>
          <cell r="BX311">
            <v>4</v>
          </cell>
          <cell r="BY311">
            <v>4</v>
          </cell>
          <cell r="BZ311">
            <v>4</v>
          </cell>
          <cell r="CA311">
            <v>4</v>
          </cell>
          <cell r="CB311">
            <v>4</v>
          </cell>
          <cell r="CC311">
            <v>4</v>
          </cell>
          <cell r="CD311">
            <v>4</v>
          </cell>
          <cell r="CE311">
            <v>4</v>
          </cell>
          <cell r="CF311">
            <v>4</v>
          </cell>
          <cell r="CG311">
            <v>4</v>
          </cell>
          <cell r="CH311">
            <v>4</v>
          </cell>
          <cell r="CI311">
            <v>4</v>
          </cell>
          <cell r="CJ311">
            <v>4</v>
          </cell>
          <cell r="CK311">
            <v>4</v>
          </cell>
          <cell r="CL311">
            <v>0</v>
          </cell>
        </row>
        <row r="312">
          <cell r="F312">
            <v>2615</v>
          </cell>
          <cell r="G312" t="str">
            <v>51010000632321</v>
          </cell>
          <cell r="H312" t="str">
            <v>Trung tâm Kiểm định chất lượng giáo dục - Trường Đại học Vinh</v>
          </cell>
          <cell r="I312">
            <v>0</v>
          </cell>
          <cell r="J312" t="str">
            <v>Nam</v>
          </cell>
          <cell r="K312">
            <v>1990</v>
          </cell>
          <cell r="L312">
            <v>33201</v>
          </cell>
          <cell r="M312">
            <v>32</v>
          </cell>
          <cell r="N312" t="str">
            <v>Kinh</v>
          </cell>
          <cell r="O312">
            <v>0</v>
          </cell>
          <cell r="P312" t="str">
            <v>186663716</v>
          </cell>
          <cell r="Q312">
            <v>38569</v>
          </cell>
          <cell r="R312" t="str">
            <v>Tỉnh Nghệ An</v>
          </cell>
          <cell r="S312" t="str">
            <v>Bến Thủy, Vinh, Nghệ An</v>
          </cell>
          <cell r="T312" t="str">
            <v>Bến Thủy, Vinh, Nghệ An</v>
          </cell>
          <cell r="U312">
            <v>0</v>
          </cell>
          <cell r="V312">
            <v>0</v>
          </cell>
          <cell r="W312">
            <v>0</v>
          </cell>
          <cell r="X312">
            <v>0</v>
          </cell>
          <cell r="Y312">
            <v>43824</v>
          </cell>
          <cell r="Z312">
            <v>43824</v>
          </cell>
          <cell r="AA312" t="str">
            <v>Trường Đại học Vinh</v>
          </cell>
          <cell r="AB312">
            <v>0</v>
          </cell>
          <cell r="AC312" t="str">
            <v>BC</v>
          </cell>
          <cell r="AD312">
            <v>0</v>
          </cell>
          <cell r="AE312">
            <v>0</v>
          </cell>
          <cell r="AF312" t="str">
            <v>01.003</v>
          </cell>
          <cell r="AG312" t="str">
            <v>Chuyên viên</v>
          </cell>
          <cell r="AH312">
            <v>0</v>
          </cell>
          <cell r="AI312">
            <v>0</v>
          </cell>
          <cell r="AJ312">
            <v>0</v>
          </cell>
          <cell r="AK312">
            <v>4</v>
          </cell>
          <cell r="AL312">
            <v>0</v>
          </cell>
          <cell r="AM312">
            <v>2.67</v>
          </cell>
          <cell r="AN312">
            <v>2</v>
          </cell>
          <cell r="AO312">
            <v>0</v>
          </cell>
          <cell r="AP312">
            <v>0</v>
          </cell>
          <cell r="AQ312">
            <v>0</v>
          </cell>
          <cell r="AR312">
            <v>0</v>
          </cell>
          <cell r="AS312">
            <v>2.67</v>
          </cell>
          <cell r="AT312">
            <v>20</v>
          </cell>
          <cell r="AU312">
            <v>0</v>
          </cell>
          <cell r="AV312">
            <v>0</v>
          </cell>
          <cell r="AW312">
            <v>0</v>
          </cell>
          <cell r="AX312" t="str">
            <v>Đại học</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4</v>
          </cell>
          <cell r="BW312">
            <v>4</v>
          </cell>
          <cell r="BX312">
            <v>4</v>
          </cell>
          <cell r="BY312">
            <v>4</v>
          </cell>
          <cell r="BZ312">
            <v>4</v>
          </cell>
          <cell r="CA312">
            <v>4</v>
          </cell>
          <cell r="CB312">
            <v>4</v>
          </cell>
          <cell r="CC312">
            <v>4</v>
          </cell>
          <cell r="CD312">
            <v>4</v>
          </cell>
          <cell r="CE312">
            <v>4</v>
          </cell>
          <cell r="CF312">
            <v>4</v>
          </cell>
          <cell r="CG312">
            <v>4</v>
          </cell>
          <cell r="CH312">
            <v>4</v>
          </cell>
          <cell r="CI312">
            <v>4</v>
          </cell>
          <cell r="CJ312">
            <v>4</v>
          </cell>
          <cell r="CK312">
            <v>4</v>
          </cell>
          <cell r="CL312">
            <v>0</v>
          </cell>
        </row>
        <row r="313">
          <cell r="F313">
            <v>2454</v>
          </cell>
          <cell r="G313" t="str">
            <v>51010000858844</v>
          </cell>
          <cell r="H313" t="str">
            <v>Trung tâm Nội trú</v>
          </cell>
          <cell r="I313" t="str">
            <v>Tổ Ký túc xá Hưng Bình</v>
          </cell>
          <cell r="J313" t="str">
            <v>Nam</v>
          </cell>
          <cell r="K313">
            <v>1989</v>
          </cell>
          <cell r="L313">
            <v>32789</v>
          </cell>
          <cell r="M313">
            <v>33</v>
          </cell>
          <cell r="N313" t="str">
            <v>Kinh</v>
          </cell>
          <cell r="O313">
            <v>0</v>
          </cell>
          <cell r="P313" t="str">
            <v>188562634</v>
          </cell>
          <cell r="Q313" t="str">
            <v>08/10/2004</v>
          </cell>
          <cell r="R313" t="str">
            <v>Tỉnh Nghệ An</v>
          </cell>
          <cell r="S313" t="str">
            <v>Phường Bắc Hồng, Thị xã Hồng Lĩnh, Tỉnh Hà Tĩnh</v>
          </cell>
          <cell r="T313" t="str">
            <v>Phường Bắc Hồng, Thị xã Hồng Lĩnh, Tỉnh Hà Tĩnh</v>
          </cell>
          <cell r="U313" t="str">
            <v>Phường Bến Thủy, Thành phố Vinh, Tỉnh Nghệ An</v>
          </cell>
          <cell r="V313" t="str">
            <v>Phường Bến Thủy, Thành phố Vinh, Tỉnh Nghệ An</v>
          </cell>
          <cell r="W313">
            <v>0</v>
          </cell>
          <cell r="X313">
            <v>0</v>
          </cell>
          <cell r="Y313">
            <v>42332</v>
          </cell>
          <cell r="Z313">
            <v>43966</v>
          </cell>
          <cell r="AA313" t="str">
            <v>Trường Đại học Vinh</v>
          </cell>
          <cell r="AB313">
            <v>0</v>
          </cell>
          <cell r="AC313" t="str">
            <v>BC</v>
          </cell>
          <cell r="AD313">
            <v>0</v>
          </cell>
          <cell r="AE313">
            <v>0</v>
          </cell>
          <cell r="AF313" t="str">
            <v>01.003</v>
          </cell>
          <cell r="AG313" t="str">
            <v>Chuyên viên</v>
          </cell>
          <cell r="AH313">
            <v>0</v>
          </cell>
          <cell r="AI313">
            <v>0</v>
          </cell>
          <cell r="AJ313">
            <v>0</v>
          </cell>
          <cell r="AK313">
            <v>4</v>
          </cell>
          <cell r="AL313">
            <v>0</v>
          </cell>
          <cell r="AM313">
            <v>2.67</v>
          </cell>
          <cell r="AN313">
            <v>2</v>
          </cell>
          <cell r="AO313">
            <v>0</v>
          </cell>
          <cell r="AP313">
            <v>0</v>
          </cell>
          <cell r="AQ313">
            <v>0</v>
          </cell>
          <cell r="AR313">
            <v>0</v>
          </cell>
          <cell r="AS313">
            <v>2.67</v>
          </cell>
          <cell r="AT313">
            <v>20</v>
          </cell>
          <cell r="AU313">
            <v>0</v>
          </cell>
          <cell r="AV313">
            <v>0</v>
          </cell>
          <cell r="AW313">
            <v>0</v>
          </cell>
          <cell r="AX313" t="str">
            <v>Đại học</v>
          </cell>
          <cell r="AY313">
            <v>0</v>
          </cell>
          <cell r="AZ313">
            <v>0</v>
          </cell>
          <cell r="BA313" t="str">
            <v>Quản trị kinh doanh</v>
          </cell>
          <cell r="BB313">
            <v>0</v>
          </cell>
          <cell r="BC313">
            <v>0</v>
          </cell>
          <cell r="BD313">
            <v>0</v>
          </cell>
          <cell r="BE313">
            <v>0</v>
          </cell>
          <cell r="BF313">
            <v>0</v>
          </cell>
          <cell r="BG313">
            <v>0</v>
          </cell>
          <cell r="BH313">
            <v>0</v>
          </cell>
          <cell r="BI313">
            <v>0</v>
          </cell>
          <cell r="BJ313" t="str">
            <v>CV 2019</v>
          </cell>
          <cell r="BK313">
            <v>0</v>
          </cell>
          <cell r="BL313">
            <v>0</v>
          </cell>
          <cell r="BM313">
            <v>0</v>
          </cell>
          <cell r="BN313">
            <v>0</v>
          </cell>
          <cell r="BO313">
            <v>0</v>
          </cell>
          <cell r="BP313">
            <v>0</v>
          </cell>
          <cell r="BQ313">
            <v>0</v>
          </cell>
          <cell r="BR313">
            <v>27.083333333333332</v>
          </cell>
          <cell r="BS313" t="str">
            <v>BĐ đã phát</v>
          </cell>
          <cell r="BT313">
            <v>0</v>
          </cell>
          <cell r="BU313">
            <v>0</v>
          </cell>
          <cell r="BV313">
            <v>4</v>
          </cell>
          <cell r="BW313">
            <v>4</v>
          </cell>
          <cell r="BX313">
            <v>4</v>
          </cell>
          <cell r="BY313">
            <v>4</v>
          </cell>
          <cell r="BZ313">
            <v>4</v>
          </cell>
          <cell r="CA313">
            <v>4</v>
          </cell>
          <cell r="CB313">
            <v>4</v>
          </cell>
          <cell r="CC313">
            <v>4</v>
          </cell>
          <cell r="CD313">
            <v>4</v>
          </cell>
          <cell r="CE313">
            <v>4</v>
          </cell>
          <cell r="CF313">
            <v>4</v>
          </cell>
          <cell r="CG313">
            <v>4</v>
          </cell>
          <cell r="CH313">
            <v>4</v>
          </cell>
          <cell r="CI313">
            <v>4</v>
          </cell>
          <cell r="CJ313">
            <v>4</v>
          </cell>
          <cell r="CK313">
            <v>4</v>
          </cell>
          <cell r="CL313">
            <v>0</v>
          </cell>
        </row>
        <row r="314">
          <cell r="F314">
            <v>1730</v>
          </cell>
          <cell r="G314" t="str">
            <v>51010000195639</v>
          </cell>
          <cell r="H314" t="str">
            <v>Trung tâm Nội trú</v>
          </cell>
          <cell r="I314" t="str">
            <v>Tổ Ký túc xá Hưng Bình</v>
          </cell>
          <cell r="J314" t="str">
            <v>Nam</v>
          </cell>
          <cell r="K314">
            <v>1963</v>
          </cell>
          <cell r="L314">
            <v>23118</v>
          </cell>
          <cell r="M314">
            <v>59</v>
          </cell>
          <cell r="N314" t="str">
            <v>Kinh</v>
          </cell>
          <cell r="O314">
            <v>0</v>
          </cell>
          <cell r="P314" t="str">
            <v>186551100</v>
          </cell>
          <cell r="Q314" t="str">
            <v>30/11/2008</v>
          </cell>
          <cell r="R314" t="str">
            <v>Tỉnh Nghệ An</v>
          </cell>
          <cell r="S314" t="str">
            <v>Xã Nam Anh, Huyện Nam Đàn, Tỉnh Nghệ An</v>
          </cell>
          <cell r="T314" t="str">
            <v>Nam Anh, Nam Đàn, Nghệ An</v>
          </cell>
          <cell r="U314" t="str">
            <v>Số 47, đường Trần Tấn, xóm 12, Phường Hưng Lộc, Thành phố Vinh, Tỉnh Nghệ An</v>
          </cell>
          <cell r="V314" t="str">
            <v>Số 47, đường Trần Tấn, xóm 12, Phường Hưng Lộc, Thành phố Vinh, Tỉnh Nghệ An</v>
          </cell>
          <cell r="W314">
            <v>914636201</v>
          </cell>
          <cell r="X314">
            <v>0</v>
          </cell>
          <cell r="Y314">
            <v>39295</v>
          </cell>
          <cell r="Z314">
            <v>29556</v>
          </cell>
          <cell r="AA314" t="str">
            <v>Xí nghiệp Thủy Lợi II-Sóc Sơn_Hà Nội</v>
          </cell>
          <cell r="AB314">
            <v>0</v>
          </cell>
          <cell r="AC314" t="str">
            <v>BC</v>
          </cell>
          <cell r="AD314">
            <v>0</v>
          </cell>
          <cell r="AE314">
            <v>0</v>
          </cell>
          <cell r="AF314" t="str">
            <v>01.007</v>
          </cell>
          <cell r="AG314" t="str">
            <v>Nhân viên kỹ thuật</v>
          </cell>
          <cell r="AH314">
            <v>0</v>
          </cell>
          <cell r="AI314">
            <v>0</v>
          </cell>
          <cell r="AJ314">
            <v>0</v>
          </cell>
          <cell r="AK314">
            <v>3.5</v>
          </cell>
          <cell r="AL314">
            <v>0</v>
          </cell>
          <cell r="AM314">
            <v>3.63</v>
          </cell>
          <cell r="AN314">
            <v>12</v>
          </cell>
          <cell r="AO314">
            <v>15</v>
          </cell>
          <cell r="AP314">
            <v>0.54449999999999998</v>
          </cell>
          <cell r="AQ314">
            <v>0</v>
          </cell>
          <cell r="AR314">
            <v>0</v>
          </cell>
          <cell r="AS314">
            <v>4.1745000000000001</v>
          </cell>
          <cell r="AT314">
            <v>20</v>
          </cell>
          <cell r="AU314">
            <v>0</v>
          </cell>
          <cell r="AV314">
            <v>0</v>
          </cell>
          <cell r="AW314">
            <v>0</v>
          </cell>
          <cell r="AX314" t="str">
            <v>Trung học chuyên nghiệp</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0.66666666666666663</v>
          </cell>
          <cell r="BS314" t="str">
            <v>ĐHV đã phát</v>
          </cell>
          <cell r="BT314">
            <v>0</v>
          </cell>
          <cell r="BU314">
            <v>0</v>
          </cell>
          <cell r="BV314">
            <v>3.5</v>
          </cell>
          <cell r="BW314">
            <v>3.5</v>
          </cell>
          <cell r="BX314">
            <v>3.5</v>
          </cell>
          <cell r="BY314">
            <v>3.5</v>
          </cell>
          <cell r="BZ314">
            <v>3.5</v>
          </cell>
          <cell r="CA314">
            <v>3.5</v>
          </cell>
          <cell r="CB314">
            <v>3.5</v>
          </cell>
          <cell r="CC314">
            <v>3.5</v>
          </cell>
          <cell r="CD314">
            <v>3.5</v>
          </cell>
          <cell r="CE314">
            <v>3.5</v>
          </cell>
          <cell r="CF314">
            <v>3.5</v>
          </cell>
          <cell r="CG314">
            <v>3.5</v>
          </cell>
          <cell r="CH314">
            <v>3.5</v>
          </cell>
          <cell r="CI314">
            <v>3.5</v>
          </cell>
          <cell r="CJ314">
            <v>3.5</v>
          </cell>
          <cell r="CK314">
            <v>3.5</v>
          </cell>
          <cell r="CL314">
            <v>0</v>
          </cell>
        </row>
        <row r="315">
          <cell r="F315">
            <v>2457</v>
          </cell>
          <cell r="G315" t="str">
            <v>51010000517437</v>
          </cell>
          <cell r="H315" t="str">
            <v>Trung tâm Nội trú</v>
          </cell>
          <cell r="I315" t="str">
            <v>Tổ Ký túc xá Hưng Bình</v>
          </cell>
          <cell r="J315" t="str">
            <v>Nữ</v>
          </cell>
          <cell r="K315">
            <v>1987</v>
          </cell>
          <cell r="L315">
            <v>32066</v>
          </cell>
          <cell r="M315">
            <v>35</v>
          </cell>
          <cell r="N315" t="str">
            <v>Kinh</v>
          </cell>
          <cell r="O315">
            <v>0</v>
          </cell>
          <cell r="P315" t="str">
            <v>186682349</v>
          </cell>
          <cell r="Q315" t="str">
            <v>14/05/2014</v>
          </cell>
          <cell r="R315" t="str">
            <v>Tỉnh Nghệ An</v>
          </cell>
          <cell r="S315" t="str">
            <v>Huyện Nghĩa Đàn, Tỉnh Nghệ An</v>
          </cell>
          <cell r="T315" t="str">
            <v>Yên Thành, Nghệ An</v>
          </cell>
          <cell r="U315" t="str">
            <v>Chung cư Tràng An, Phường Vinh Tân, Thành phố Vinh, Tỉnh Nghệ An</v>
          </cell>
          <cell r="V315" t="str">
            <v>Chung cư Tràng An, Phường Vinh Tân, Thành phố Vinh, Tỉnh Nghệ An</v>
          </cell>
          <cell r="W315" t="str">
            <v>0966787377</v>
          </cell>
          <cell r="X315">
            <v>0</v>
          </cell>
          <cell r="Y315">
            <v>42367</v>
          </cell>
          <cell r="Z315">
            <v>0</v>
          </cell>
          <cell r="AA315">
            <v>0</v>
          </cell>
          <cell r="AB315">
            <v>0</v>
          </cell>
          <cell r="AC315" t="str">
            <v>HĐDH</v>
          </cell>
          <cell r="AD315">
            <v>0</v>
          </cell>
          <cell r="AE315">
            <v>0</v>
          </cell>
          <cell r="AF315" t="str">
            <v>01.003</v>
          </cell>
          <cell r="AG315" t="str">
            <v>Chuyên viên</v>
          </cell>
          <cell r="AH315">
            <v>0</v>
          </cell>
          <cell r="AI315">
            <v>0</v>
          </cell>
          <cell r="AJ315">
            <v>0</v>
          </cell>
          <cell r="AK315">
            <v>4</v>
          </cell>
          <cell r="AL315">
            <v>0</v>
          </cell>
          <cell r="AM315">
            <v>2.67</v>
          </cell>
          <cell r="AN315">
            <v>2</v>
          </cell>
          <cell r="AO315">
            <v>0</v>
          </cell>
          <cell r="AP315">
            <v>0</v>
          </cell>
          <cell r="AQ315">
            <v>0</v>
          </cell>
          <cell r="AR315">
            <v>0</v>
          </cell>
          <cell r="AS315">
            <v>2.67</v>
          </cell>
          <cell r="AT315">
            <v>20</v>
          </cell>
          <cell r="AU315">
            <v>0</v>
          </cell>
          <cell r="AV315">
            <v>0</v>
          </cell>
          <cell r="AW315">
            <v>0</v>
          </cell>
          <cell r="AX315" t="str">
            <v>Đại học</v>
          </cell>
          <cell r="AY315">
            <v>0</v>
          </cell>
          <cell r="AZ315">
            <v>0</v>
          </cell>
          <cell r="BA315" t="str">
            <v>Kế toán</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20.166666666666668</v>
          </cell>
          <cell r="BS315" t="str">
            <v>BĐ đã phát</v>
          </cell>
          <cell r="BT315">
            <v>0</v>
          </cell>
          <cell r="BU315">
            <v>0</v>
          </cell>
          <cell r="BV315">
            <v>4</v>
          </cell>
          <cell r="BW315">
            <v>0</v>
          </cell>
          <cell r="BX315">
            <v>0</v>
          </cell>
          <cell r="BY315">
            <v>0</v>
          </cell>
          <cell r="BZ315">
            <v>0</v>
          </cell>
          <cell r="CA315">
            <v>0</v>
          </cell>
          <cell r="CB315">
            <v>0</v>
          </cell>
          <cell r="CC315">
            <v>4</v>
          </cell>
          <cell r="CD315">
            <v>4</v>
          </cell>
          <cell r="CE315">
            <v>4</v>
          </cell>
          <cell r="CF315">
            <v>4</v>
          </cell>
          <cell r="CG315">
            <v>4</v>
          </cell>
          <cell r="CH315">
            <v>4</v>
          </cell>
          <cell r="CI315">
            <v>4</v>
          </cell>
          <cell r="CJ315">
            <v>4</v>
          </cell>
          <cell r="CK315">
            <v>4</v>
          </cell>
          <cell r="CL315" t="str">
            <v>Nghỉ không lương từ T10/20 - 3/21</v>
          </cell>
        </row>
        <row r="316">
          <cell r="F316">
            <v>2458</v>
          </cell>
          <cell r="G316" t="str">
            <v>51010000782837</v>
          </cell>
          <cell r="H316" t="str">
            <v>Trung tâm Nội trú</v>
          </cell>
          <cell r="I316" t="str">
            <v>Tổ Ký túc xá Hưng Bình</v>
          </cell>
          <cell r="J316" t="str">
            <v>Nữ</v>
          </cell>
          <cell r="K316">
            <v>1990</v>
          </cell>
          <cell r="L316">
            <v>33064</v>
          </cell>
          <cell r="M316">
            <v>32</v>
          </cell>
          <cell r="N316" t="str">
            <v>Kinh</v>
          </cell>
          <cell r="O316">
            <v>0</v>
          </cell>
          <cell r="P316" t="str">
            <v>186912401</v>
          </cell>
          <cell r="Q316" t="str">
            <v>24/07/2007</v>
          </cell>
          <cell r="R316" t="str">
            <v>Tỉnh Nghệ An</v>
          </cell>
          <cell r="S316" t="str">
            <v>Xã Diễn Thái, Huyện Diễn Châu, Tỉnh Nghệ An</v>
          </cell>
          <cell r="T316" t="str">
            <v>Diễn Thái, Diễn Châu, Nghệ An</v>
          </cell>
          <cell r="U316" t="str">
            <v>Khối Liên Cơ, Phường Hưng Bình, Thành phố Vinh, Tỉnh Nghệ An</v>
          </cell>
          <cell r="V316" t="str">
            <v>Khối Liên Cơ, Phường Hưng Bình, Thành phố Vinh, Tỉnh Nghệ An</v>
          </cell>
          <cell r="W316" t="str">
            <v>0949940989</v>
          </cell>
          <cell r="X316" t="str">
            <v>minhthuyenv@gmail.com</v>
          </cell>
          <cell r="Y316">
            <v>42367</v>
          </cell>
          <cell r="Z316">
            <v>43966</v>
          </cell>
          <cell r="AA316" t="str">
            <v>Trường Đại học Vinh</v>
          </cell>
          <cell r="AB316">
            <v>0</v>
          </cell>
          <cell r="AC316" t="str">
            <v>BC</v>
          </cell>
          <cell r="AD316">
            <v>0</v>
          </cell>
          <cell r="AE316">
            <v>0</v>
          </cell>
          <cell r="AF316" t="str">
            <v>01.003</v>
          </cell>
          <cell r="AG316" t="str">
            <v>Chuyên viên</v>
          </cell>
          <cell r="AH316">
            <v>0</v>
          </cell>
          <cell r="AI316">
            <v>0</v>
          </cell>
          <cell r="AJ316">
            <v>0</v>
          </cell>
          <cell r="AK316">
            <v>4</v>
          </cell>
          <cell r="AL316">
            <v>0</v>
          </cell>
          <cell r="AM316">
            <v>2.67</v>
          </cell>
          <cell r="AN316">
            <v>2</v>
          </cell>
          <cell r="AO316">
            <v>0</v>
          </cell>
          <cell r="AP316">
            <v>0</v>
          </cell>
          <cell r="AQ316">
            <v>0</v>
          </cell>
          <cell r="AR316">
            <v>0</v>
          </cell>
          <cell r="AS316">
            <v>2.67</v>
          </cell>
          <cell r="AT316">
            <v>20</v>
          </cell>
          <cell r="AU316">
            <v>0</v>
          </cell>
          <cell r="AV316">
            <v>0</v>
          </cell>
          <cell r="AW316">
            <v>0</v>
          </cell>
          <cell r="AX316" t="str">
            <v>Thạc sĩ</v>
          </cell>
          <cell r="AY316">
            <v>0</v>
          </cell>
          <cell r="AZ316">
            <v>0</v>
          </cell>
          <cell r="BA316" t="str">
            <v>Khoa học môi trường</v>
          </cell>
          <cell r="BB316" t="str">
            <v>Khoa học môi trường</v>
          </cell>
          <cell r="BC316">
            <v>0</v>
          </cell>
          <cell r="BD316">
            <v>0</v>
          </cell>
          <cell r="BE316">
            <v>0</v>
          </cell>
          <cell r="BF316">
            <v>0</v>
          </cell>
          <cell r="BG316">
            <v>0</v>
          </cell>
          <cell r="BH316">
            <v>0</v>
          </cell>
          <cell r="BI316">
            <v>0</v>
          </cell>
          <cell r="BJ316" t="str">
            <v>CV 2019</v>
          </cell>
          <cell r="BK316" t="str">
            <v>Đối tượng 3</v>
          </cell>
          <cell r="BL316">
            <v>0</v>
          </cell>
          <cell r="BM316">
            <v>0</v>
          </cell>
          <cell r="BN316">
            <v>0</v>
          </cell>
          <cell r="BO316">
            <v>0</v>
          </cell>
          <cell r="BP316">
            <v>0</v>
          </cell>
          <cell r="BQ316">
            <v>0</v>
          </cell>
          <cell r="BR316">
            <v>22.833333333333332</v>
          </cell>
          <cell r="BS316" t="str">
            <v>BĐ đã phát</v>
          </cell>
          <cell r="BT316">
            <v>0</v>
          </cell>
          <cell r="BU316">
            <v>0</v>
          </cell>
          <cell r="BV316">
            <v>4</v>
          </cell>
          <cell r="BW316">
            <v>4</v>
          </cell>
          <cell r="BX316">
            <v>4</v>
          </cell>
          <cell r="BY316">
            <v>4</v>
          </cell>
          <cell r="BZ316">
            <v>4</v>
          </cell>
          <cell r="CA316">
            <v>4</v>
          </cell>
          <cell r="CB316">
            <v>4</v>
          </cell>
          <cell r="CC316">
            <v>4</v>
          </cell>
          <cell r="CD316">
            <v>4</v>
          </cell>
          <cell r="CE316">
            <v>4</v>
          </cell>
          <cell r="CF316">
            <v>4</v>
          </cell>
          <cell r="CG316">
            <v>4</v>
          </cell>
          <cell r="CH316">
            <v>4</v>
          </cell>
          <cell r="CI316">
            <v>4</v>
          </cell>
          <cell r="CJ316">
            <v>4</v>
          </cell>
          <cell r="CK316">
            <v>4</v>
          </cell>
          <cell r="CL316">
            <v>0</v>
          </cell>
        </row>
        <row r="317">
          <cell r="F317">
            <v>2541</v>
          </cell>
          <cell r="G317" t="str">
            <v>51010001173531</v>
          </cell>
          <cell r="H317" t="str">
            <v>Trung tâm Nội trú</v>
          </cell>
          <cell r="I317">
            <v>0</v>
          </cell>
          <cell r="J317" t="str">
            <v>Nữ</v>
          </cell>
          <cell r="K317">
            <v>1990</v>
          </cell>
          <cell r="L317">
            <v>33066</v>
          </cell>
          <cell r="M317">
            <v>32</v>
          </cell>
          <cell r="N317" t="str">
            <v>Kinh</v>
          </cell>
          <cell r="O317">
            <v>0</v>
          </cell>
          <cell r="P317" t="str">
            <v>145366244</v>
          </cell>
          <cell r="Q317">
            <v>38482</v>
          </cell>
          <cell r="R317" t="str">
            <v>Tỉnh Hưng Yên</v>
          </cell>
          <cell r="S317" t="str">
            <v>Xã Đoàn Đào, Huyện Phù Cừ, Tỉnh Hưng Yên</v>
          </cell>
          <cell r="T317" t="str">
            <v>Đoàn Đào, Phù Cừ, Hưng Yên</v>
          </cell>
          <cell r="U317" t="str">
            <v>Số 64, Hoàng Thị Loan, Phường Bến Thủy, Thành phố Vinh, Tỉnh Nghệ An</v>
          </cell>
          <cell r="V317" t="str">
            <v>Số 64, Hoàng Thị Loan, Phường Bến Thủy, Thành phố Vinh, Tỉnh Nghệ An</v>
          </cell>
          <cell r="W317" t="str">
            <v>0979510538</v>
          </cell>
          <cell r="X317" t="str">
            <v>Lien2521990@gmail.com</v>
          </cell>
          <cell r="Y317">
            <v>43055</v>
          </cell>
          <cell r="Z317">
            <v>43824</v>
          </cell>
          <cell r="AA317" t="str">
            <v>Trường Đại học Vinh</v>
          </cell>
          <cell r="AB317">
            <v>0</v>
          </cell>
          <cell r="AC317" t="str">
            <v>BC</v>
          </cell>
          <cell r="AD317">
            <v>0</v>
          </cell>
          <cell r="AE317">
            <v>0</v>
          </cell>
          <cell r="AF317" t="str">
            <v>01.003</v>
          </cell>
          <cell r="AG317" t="str">
            <v>Chuyên viên</v>
          </cell>
          <cell r="AH317">
            <v>0</v>
          </cell>
          <cell r="AI317">
            <v>0</v>
          </cell>
          <cell r="AJ317">
            <v>0</v>
          </cell>
          <cell r="AK317">
            <v>4</v>
          </cell>
          <cell r="AL317">
            <v>0</v>
          </cell>
          <cell r="AM317">
            <v>2.34</v>
          </cell>
          <cell r="AN317">
            <v>1</v>
          </cell>
          <cell r="AO317">
            <v>0</v>
          </cell>
          <cell r="AP317">
            <v>0</v>
          </cell>
          <cell r="AQ317">
            <v>0</v>
          </cell>
          <cell r="AR317">
            <v>0</v>
          </cell>
          <cell r="AS317">
            <v>2.34</v>
          </cell>
          <cell r="AT317">
            <v>20</v>
          </cell>
          <cell r="AU317">
            <v>0</v>
          </cell>
          <cell r="AV317">
            <v>0</v>
          </cell>
          <cell r="AW317">
            <v>0</v>
          </cell>
          <cell r="AX317" t="str">
            <v>Đại học</v>
          </cell>
          <cell r="AY317">
            <v>0</v>
          </cell>
          <cell r="AZ317">
            <v>0</v>
          </cell>
          <cell r="BA317" t="str">
            <v>Toán học</v>
          </cell>
          <cell r="BB317">
            <v>0</v>
          </cell>
          <cell r="BC317">
            <v>0</v>
          </cell>
          <cell r="BD317">
            <v>0</v>
          </cell>
          <cell r="BE317">
            <v>0</v>
          </cell>
          <cell r="BF317">
            <v>0</v>
          </cell>
          <cell r="BG317">
            <v>0</v>
          </cell>
          <cell r="BH317">
            <v>0</v>
          </cell>
          <cell r="BI317">
            <v>0</v>
          </cell>
          <cell r="BJ317" t="str">
            <v>CV 2019</v>
          </cell>
          <cell r="BK317">
            <v>0</v>
          </cell>
          <cell r="BL317">
            <v>0</v>
          </cell>
          <cell r="BM317">
            <v>36170</v>
          </cell>
          <cell r="BN317">
            <v>36535</v>
          </cell>
          <cell r="BO317">
            <v>0</v>
          </cell>
          <cell r="BP317">
            <v>0</v>
          </cell>
          <cell r="BQ317">
            <v>0</v>
          </cell>
          <cell r="BR317">
            <v>22.833333333333332</v>
          </cell>
          <cell r="BS317" t="str">
            <v>BĐ đã phát</v>
          </cell>
          <cell r="BT317">
            <v>0</v>
          </cell>
          <cell r="BU317">
            <v>0</v>
          </cell>
          <cell r="BV317">
            <v>4</v>
          </cell>
          <cell r="BW317">
            <v>4</v>
          </cell>
          <cell r="BX317">
            <v>4</v>
          </cell>
          <cell r="BY317">
            <v>4</v>
          </cell>
          <cell r="BZ317">
            <v>4</v>
          </cell>
          <cell r="CA317">
            <v>4</v>
          </cell>
          <cell r="CB317">
            <v>4</v>
          </cell>
          <cell r="CC317">
            <v>4</v>
          </cell>
          <cell r="CD317">
            <v>4</v>
          </cell>
          <cell r="CE317">
            <v>4</v>
          </cell>
          <cell r="CF317">
            <v>4</v>
          </cell>
          <cell r="CG317">
            <v>4</v>
          </cell>
          <cell r="CH317">
            <v>4</v>
          </cell>
          <cell r="CI317">
            <v>4</v>
          </cell>
          <cell r="CJ317">
            <v>4</v>
          </cell>
          <cell r="CK317">
            <v>4</v>
          </cell>
          <cell r="CL317">
            <v>0</v>
          </cell>
        </row>
        <row r="318">
          <cell r="F318">
            <v>1584</v>
          </cell>
          <cell r="G318" t="str">
            <v>51010000197963</v>
          </cell>
          <cell r="H318" t="str">
            <v>Trung tâm Nội trú</v>
          </cell>
          <cell r="I318">
            <v>0</v>
          </cell>
          <cell r="J318" t="str">
            <v>Nam</v>
          </cell>
          <cell r="K318">
            <v>1965</v>
          </cell>
          <cell r="L318">
            <v>23961</v>
          </cell>
          <cell r="M318">
            <v>57</v>
          </cell>
          <cell r="N318" t="str">
            <v>Kinh</v>
          </cell>
          <cell r="O318">
            <v>0</v>
          </cell>
          <cell r="P318" t="str">
            <v>181595662</v>
          </cell>
          <cell r="Q318" t="str">
            <v>21/10/2007</v>
          </cell>
          <cell r="R318" t="str">
            <v>Tỉnh Nghệ An</v>
          </cell>
          <cell r="S318" t="str">
            <v>Xã Thạch Giám, huyện tương dương, Tỉnh Nghệ An</v>
          </cell>
          <cell r="T318" t="str">
            <v>Quỳnh Ngọc, Quỳnh Lưu, Nghệ An</v>
          </cell>
          <cell r="U318" t="str">
            <v>Khối 11, Phường Trung Đô, Thành phố Vinh, Tỉnh Nghệ An</v>
          </cell>
          <cell r="V318" t="str">
            <v>Khối 11, Phường Trung Đô, Thành phố Vinh, Tỉnh Nghệ An</v>
          </cell>
          <cell r="W318" t="str">
            <v>0983435788</v>
          </cell>
          <cell r="X318" t="str">
            <v>maildndung@gmail.com</v>
          </cell>
          <cell r="Y318">
            <v>34957</v>
          </cell>
          <cell r="Z318">
            <v>33178</v>
          </cell>
          <cell r="AA318" t="str">
            <v>Phòng Giáo dục huyện Nghi lộc</v>
          </cell>
          <cell r="AB318">
            <v>0</v>
          </cell>
          <cell r="AC318" t="str">
            <v>BC</v>
          </cell>
          <cell r="AD318">
            <v>0</v>
          </cell>
          <cell r="AE318">
            <v>0</v>
          </cell>
          <cell r="AF318" t="str">
            <v>01.003</v>
          </cell>
          <cell r="AG318" t="str">
            <v>Chuyên viên</v>
          </cell>
          <cell r="AH318" t="str">
            <v>Phó Giám đốc</v>
          </cell>
          <cell r="AI318">
            <v>0</v>
          </cell>
          <cell r="AJ318" t="str">
            <v>Phó Bí thư CB</v>
          </cell>
          <cell r="AK318">
            <v>6</v>
          </cell>
          <cell r="AL318">
            <v>0.4</v>
          </cell>
          <cell r="AM318">
            <v>4.9800000000000004</v>
          </cell>
          <cell r="AN318">
            <v>9</v>
          </cell>
          <cell r="AO318">
            <v>6</v>
          </cell>
          <cell r="AP318">
            <v>0.29880000000000001</v>
          </cell>
          <cell r="AQ318">
            <v>0</v>
          </cell>
          <cell r="AR318">
            <v>0</v>
          </cell>
          <cell r="AS318">
            <v>5.6788000000000007</v>
          </cell>
          <cell r="AT318">
            <v>20</v>
          </cell>
          <cell r="AU318">
            <v>0</v>
          </cell>
          <cell r="AV318">
            <v>0</v>
          </cell>
          <cell r="AW318">
            <v>0</v>
          </cell>
          <cell r="AX318" t="str">
            <v>Đại học</v>
          </cell>
          <cell r="AY318">
            <v>0</v>
          </cell>
          <cell r="AZ318">
            <v>0</v>
          </cell>
          <cell r="BA318" t="str">
            <v>Vật lý học</v>
          </cell>
          <cell r="BB318">
            <v>0</v>
          </cell>
          <cell r="BC318" t="str">
            <v xml:space="preserve"> </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2.9166666666666665</v>
          </cell>
          <cell r="BS318" t="str">
            <v>BĐ đã phát</v>
          </cell>
          <cell r="BT318">
            <v>0</v>
          </cell>
          <cell r="BU318">
            <v>0</v>
          </cell>
          <cell r="BV318">
            <v>6</v>
          </cell>
          <cell r="BW318">
            <v>6</v>
          </cell>
          <cell r="BX318">
            <v>6</v>
          </cell>
          <cell r="BY318">
            <v>6</v>
          </cell>
          <cell r="BZ318">
            <v>6</v>
          </cell>
          <cell r="CA318">
            <v>6</v>
          </cell>
          <cell r="CB318">
            <v>6</v>
          </cell>
          <cell r="CC318">
            <v>6</v>
          </cell>
          <cell r="CD318">
            <v>6</v>
          </cell>
          <cell r="CE318">
            <v>6</v>
          </cell>
          <cell r="CF318">
            <v>6</v>
          </cell>
          <cell r="CG318">
            <v>6</v>
          </cell>
          <cell r="CH318">
            <v>6</v>
          </cell>
          <cell r="CI318">
            <v>6</v>
          </cell>
          <cell r="CJ318">
            <v>6</v>
          </cell>
          <cell r="CK318">
            <v>6</v>
          </cell>
          <cell r="CL318">
            <v>0</v>
          </cell>
        </row>
        <row r="319">
          <cell r="F319">
            <v>2050</v>
          </cell>
          <cell r="G319" t="str">
            <v>51010000369221</v>
          </cell>
          <cell r="H319" t="str">
            <v>Trung tâm Nội trú</v>
          </cell>
          <cell r="I319">
            <v>0</v>
          </cell>
          <cell r="J319" t="str">
            <v>Nữ</v>
          </cell>
          <cell r="K319">
            <v>1992</v>
          </cell>
          <cell r="L319">
            <v>33906</v>
          </cell>
          <cell r="M319">
            <v>30</v>
          </cell>
          <cell r="N319" t="str">
            <v>Kinh</v>
          </cell>
          <cell r="O319">
            <v>0</v>
          </cell>
          <cell r="P319" t="str">
            <v>186871160</v>
          </cell>
          <cell r="Q319" t="str">
            <v>20/03/2007</v>
          </cell>
          <cell r="R319" t="str">
            <v>Tỉnh Nghệ An</v>
          </cell>
          <cell r="S319" t="str">
            <v>Huyện Hưng Nguyên, Tỉnh Nghệ An</v>
          </cell>
          <cell r="T319" t="str">
            <v>Hương Phú, Hương Điền, Bình Trị Thiên</v>
          </cell>
          <cell r="U319" t="str">
            <v>Khối 9, Thị trấn Hưng Nguyên, Huyện Hưng Nguyên, Tỉnh Nghệ An</v>
          </cell>
          <cell r="V319" t="str">
            <v>Khối 9, Thị trấn Hưng Nguyên, Huyện Hưng Nguyên, Tỉnh Nghệ An</v>
          </cell>
          <cell r="W319" t="str">
            <v>0366297709</v>
          </cell>
          <cell r="X319" t="str">
            <v>haminhtrang29dhv@gmail.com</v>
          </cell>
          <cell r="Y319">
            <v>41197</v>
          </cell>
          <cell r="Z319">
            <v>43824</v>
          </cell>
          <cell r="AA319" t="str">
            <v>Trường Đại học Vinh</v>
          </cell>
          <cell r="AB319">
            <v>0</v>
          </cell>
          <cell r="AC319" t="str">
            <v>BC</v>
          </cell>
          <cell r="AD319">
            <v>0</v>
          </cell>
          <cell r="AE319">
            <v>0</v>
          </cell>
          <cell r="AF319" t="str">
            <v>01.003</v>
          </cell>
          <cell r="AG319" t="str">
            <v>Chuyên viên</v>
          </cell>
          <cell r="AH319">
            <v>0</v>
          </cell>
          <cell r="AI319">
            <v>0</v>
          </cell>
          <cell r="AJ319">
            <v>0</v>
          </cell>
          <cell r="AK319">
            <v>4</v>
          </cell>
          <cell r="AL319">
            <v>0</v>
          </cell>
          <cell r="AM319">
            <v>2.67</v>
          </cell>
          <cell r="AN319">
            <v>2</v>
          </cell>
          <cell r="AO319">
            <v>0</v>
          </cell>
          <cell r="AP319">
            <v>0</v>
          </cell>
          <cell r="AQ319">
            <v>0</v>
          </cell>
          <cell r="AR319">
            <v>0</v>
          </cell>
          <cell r="AS319">
            <v>2.67</v>
          </cell>
          <cell r="AT319">
            <v>20</v>
          </cell>
          <cell r="AU319">
            <v>0</v>
          </cell>
          <cell r="AV319">
            <v>0</v>
          </cell>
          <cell r="AW319">
            <v>0</v>
          </cell>
          <cell r="AX319" t="str">
            <v>Đại học</v>
          </cell>
          <cell r="AY319">
            <v>0</v>
          </cell>
          <cell r="AZ319">
            <v>0</v>
          </cell>
          <cell r="BA319" t="str">
            <v>Giáo dục mầm non</v>
          </cell>
          <cell r="BB319">
            <v>0</v>
          </cell>
          <cell r="BC319" t="str">
            <v xml:space="preserve"> </v>
          </cell>
          <cell r="BD319">
            <v>0</v>
          </cell>
          <cell r="BE319">
            <v>0</v>
          </cell>
          <cell r="BF319">
            <v>0</v>
          </cell>
          <cell r="BG319">
            <v>0</v>
          </cell>
          <cell r="BH319">
            <v>0</v>
          </cell>
          <cell r="BI319">
            <v>0</v>
          </cell>
          <cell r="BJ319" t="str">
            <v>CV 2019</v>
          </cell>
          <cell r="BK319">
            <v>0</v>
          </cell>
          <cell r="BL319">
            <v>0</v>
          </cell>
          <cell r="BM319">
            <v>39764</v>
          </cell>
          <cell r="BN319">
            <v>40129</v>
          </cell>
          <cell r="BO319">
            <v>0</v>
          </cell>
          <cell r="BP319">
            <v>0</v>
          </cell>
          <cell r="BQ319">
            <v>0</v>
          </cell>
          <cell r="BR319">
            <v>25.166666666666668</v>
          </cell>
          <cell r="BS319" t="str">
            <v>BĐ đã phát</v>
          </cell>
          <cell r="BT319">
            <v>0</v>
          </cell>
          <cell r="BU319">
            <v>0</v>
          </cell>
          <cell r="BV319">
            <v>4</v>
          </cell>
          <cell r="BW319">
            <v>4</v>
          </cell>
          <cell r="BX319">
            <v>4</v>
          </cell>
          <cell r="BY319">
            <v>4</v>
          </cell>
          <cell r="BZ319">
            <v>4</v>
          </cell>
          <cell r="CA319">
            <v>4</v>
          </cell>
          <cell r="CB319">
            <v>4</v>
          </cell>
          <cell r="CC319">
            <v>4</v>
          </cell>
          <cell r="CD319">
            <v>4</v>
          </cell>
          <cell r="CE319">
            <v>4</v>
          </cell>
          <cell r="CF319">
            <v>4</v>
          </cell>
          <cell r="CG319">
            <v>4</v>
          </cell>
          <cell r="CH319">
            <v>4</v>
          </cell>
          <cell r="CI319">
            <v>4</v>
          </cell>
          <cell r="CJ319">
            <v>4</v>
          </cell>
          <cell r="CK319">
            <v>4</v>
          </cell>
          <cell r="CL319">
            <v>0</v>
          </cell>
        </row>
        <row r="320">
          <cell r="F320">
            <v>1857</v>
          </cell>
          <cell r="G320" t="str">
            <v>51010000226487</v>
          </cell>
          <cell r="H320" t="str">
            <v>Trung tâm Nội trú</v>
          </cell>
          <cell r="I320">
            <v>0</v>
          </cell>
          <cell r="J320" t="str">
            <v>Nữ</v>
          </cell>
          <cell r="K320">
            <v>1976</v>
          </cell>
          <cell r="L320">
            <v>27886</v>
          </cell>
          <cell r="M320">
            <v>46</v>
          </cell>
          <cell r="N320" t="str">
            <v>Kinh</v>
          </cell>
          <cell r="O320">
            <v>0</v>
          </cell>
          <cell r="P320" t="str">
            <v>182118957</v>
          </cell>
          <cell r="Q320" t="str">
            <v>22/11/2013</v>
          </cell>
          <cell r="R320" t="str">
            <v>Tỉnh Nghệ An</v>
          </cell>
          <cell r="S320" t="str">
            <v>Xã Phong Thịnh, Huyện Thanh Chương, Tỉnh Nghệ An</v>
          </cell>
          <cell r="T320" t="str">
            <v>Phong Thinh, Thanh Chương, Nghệ An</v>
          </cell>
          <cell r="U320" t="str">
            <v>Khối 8, Phường Bến Thủy, Thành phố Vinh, Tỉnh Nghệ An</v>
          </cell>
          <cell r="V320" t="str">
            <v>Khối 8, Phường Bến Thủy, Thành phố Vinh, Tỉnh Nghệ An</v>
          </cell>
          <cell r="W320" t="str">
            <v>0976265310</v>
          </cell>
          <cell r="X320" t="str">
            <v>Gianghoe976@gmail.com</v>
          </cell>
          <cell r="Y320">
            <v>40400</v>
          </cell>
          <cell r="Z320" t="str">
            <v xml:space="preserve">  -   -</v>
          </cell>
          <cell r="AA320" t="str">
            <v>trường THPT Thanh chương 3</v>
          </cell>
          <cell r="AB320">
            <v>0</v>
          </cell>
          <cell r="AC320" t="str">
            <v>BC</v>
          </cell>
          <cell r="AD320">
            <v>0</v>
          </cell>
          <cell r="AE320">
            <v>0</v>
          </cell>
          <cell r="AF320" t="str">
            <v>01.003</v>
          </cell>
          <cell r="AG320" t="str">
            <v>Chuyên viên</v>
          </cell>
          <cell r="AH320">
            <v>0</v>
          </cell>
          <cell r="AI320">
            <v>0</v>
          </cell>
          <cell r="AJ320">
            <v>0</v>
          </cell>
          <cell r="AK320">
            <v>4</v>
          </cell>
          <cell r="AL320">
            <v>0</v>
          </cell>
          <cell r="AM320">
            <v>4.6500000000000004</v>
          </cell>
          <cell r="AN320">
            <v>8</v>
          </cell>
          <cell r="AO320">
            <v>0</v>
          </cell>
          <cell r="AP320">
            <v>0</v>
          </cell>
          <cell r="AQ320">
            <v>0</v>
          </cell>
          <cell r="AR320">
            <v>0</v>
          </cell>
          <cell r="AS320">
            <v>4.6500000000000004</v>
          </cell>
          <cell r="AT320">
            <v>20</v>
          </cell>
          <cell r="AU320">
            <v>0</v>
          </cell>
          <cell r="AV320">
            <v>0</v>
          </cell>
          <cell r="AW320">
            <v>0</v>
          </cell>
          <cell r="AX320" t="str">
            <v>Đại học</v>
          </cell>
          <cell r="AY320">
            <v>0</v>
          </cell>
          <cell r="AZ320">
            <v>0</v>
          </cell>
          <cell r="BA320" t="str">
            <v>SP Ngữ văn</v>
          </cell>
          <cell r="BB320">
            <v>0</v>
          </cell>
          <cell r="BC320" t="str">
            <v xml:space="preserve"> </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8.6666666666666661</v>
          </cell>
          <cell r="BS320" t="str">
            <v>ĐHV đã phát</v>
          </cell>
          <cell r="BT320">
            <v>0</v>
          </cell>
          <cell r="BU320">
            <v>0</v>
          </cell>
          <cell r="BV320">
            <v>4</v>
          </cell>
          <cell r="BW320">
            <v>4</v>
          </cell>
          <cell r="BX320">
            <v>4</v>
          </cell>
          <cell r="BY320">
            <v>4</v>
          </cell>
          <cell r="BZ320">
            <v>4</v>
          </cell>
          <cell r="CA320">
            <v>4</v>
          </cell>
          <cell r="CB320">
            <v>4</v>
          </cell>
          <cell r="CC320">
            <v>4</v>
          </cell>
          <cell r="CD320">
            <v>4</v>
          </cell>
          <cell r="CE320">
            <v>4</v>
          </cell>
          <cell r="CF320">
            <v>4</v>
          </cell>
          <cell r="CG320">
            <v>4</v>
          </cell>
          <cell r="CH320">
            <v>4</v>
          </cell>
          <cell r="CI320">
            <v>4</v>
          </cell>
          <cell r="CJ320">
            <v>4</v>
          </cell>
          <cell r="CK320">
            <v>4</v>
          </cell>
          <cell r="CL320">
            <v>0</v>
          </cell>
        </row>
        <row r="321">
          <cell r="F321">
            <v>1865</v>
          </cell>
          <cell r="G321" t="str">
            <v>51010000306866</v>
          </cell>
          <cell r="H321" t="str">
            <v>Phòng Công tác chính trị - Học sinh, sinh viên</v>
          </cell>
          <cell r="I321">
            <v>0</v>
          </cell>
          <cell r="J321" t="str">
            <v>Nam</v>
          </cell>
          <cell r="K321">
            <v>1986</v>
          </cell>
          <cell r="L321">
            <v>31578</v>
          </cell>
          <cell r="M321">
            <v>36</v>
          </cell>
          <cell r="N321" t="str">
            <v>Kinh</v>
          </cell>
          <cell r="O321">
            <v>0</v>
          </cell>
          <cell r="P321">
            <v>183461161</v>
          </cell>
          <cell r="Q321">
            <v>0</v>
          </cell>
          <cell r="R321">
            <v>0</v>
          </cell>
          <cell r="S321" t="str">
            <v>Xã Xuân Trường, Huyện Nghi Xuân, Tỉnh Hà Tĩnh</v>
          </cell>
          <cell r="T321" t="str">
            <v>Xuân Trường, Nghi Xuân, Hà Tĩnh</v>
          </cell>
          <cell r="U321" t="str">
            <v>Xóm 186, Tỉnh Nghệ An, Huyện Nghi Lộc, Tỉnh Nghệ An</v>
          </cell>
          <cell r="V321" t="str">
            <v>Xóm 186, Tỉnh Nghệ An, Huyện Nghi Lộc, Tỉnh Nghệ An</v>
          </cell>
          <cell r="W321">
            <v>918472644</v>
          </cell>
          <cell r="X321">
            <v>0</v>
          </cell>
          <cell r="Y321">
            <v>40831</v>
          </cell>
          <cell r="Z321">
            <v>43966</v>
          </cell>
          <cell r="AA321" t="str">
            <v>Trường Đại học Vinh</v>
          </cell>
          <cell r="AB321">
            <v>0</v>
          </cell>
          <cell r="AC321" t="str">
            <v>BC</v>
          </cell>
          <cell r="AD321">
            <v>0</v>
          </cell>
          <cell r="AE321">
            <v>0</v>
          </cell>
          <cell r="AF321" t="str">
            <v>13.096</v>
          </cell>
          <cell r="AG321" t="str">
            <v>Kỹ thuật viên</v>
          </cell>
          <cell r="AH321">
            <v>0</v>
          </cell>
          <cell r="AI321">
            <v>0</v>
          </cell>
          <cell r="AJ321">
            <v>0</v>
          </cell>
          <cell r="AK321">
            <v>3.5</v>
          </cell>
          <cell r="AL321">
            <v>0</v>
          </cell>
          <cell r="AM321">
            <v>2.66</v>
          </cell>
          <cell r="AN321">
            <v>5</v>
          </cell>
          <cell r="AO321">
            <v>0</v>
          </cell>
          <cell r="AP321">
            <v>0</v>
          </cell>
          <cell r="AQ321">
            <v>0</v>
          </cell>
          <cell r="AR321">
            <v>0</v>
          </cell>
          <cell r="AS321">
            <v>2.66</v>
          </cell>
          <cell r="AT321">
            <v>20</v>
          </cell>
          <cell r="AU321">
            <v>0</v>
          </cell>
          <cell r="AV321">
            <v>0</v>
          </cell>
          <cell r="AW321">
            <v>0</v>
          </cell>
          <cell r="AX321" t="str">
            <v>Trung cấp</v>
          </cell>
          <cell r="AY321">
            <v>0</v>
          </cell>
          <cell r="AZ321">
            <v>0</v>
          </cell>
          <cell r="BA321">
            <v>0</v>
          </cell>
          <cell r="BB321">
            <v>0</v>
          </cell>
          <cell r="BC321">
            <v>0</v>
          </cell>
          <cell r="BD321">
            <v>0</v>
          </cell>
          <cell r="BE321">
            <v>0</v>
          </cell>
          <cell r="BF321">
            <v>0</v>
          </cell>
          <cell r="BG321">
            <v>0</v>
          </cell>
          <cell r="BH321">
            <v>0</v>
          </cell>
          <cell r="BI321">
            <v>0</v>
          </cell>
          <cell r="BJ321">
            <v>0</v>
          </cell>
          <cell r="BK321" t="str">
            <v>x</v>
          </cell>
          <cell r="BL321">
            <v>0</v>
          </cell>
          <cell r="BM321">
            <v>0</v>
          </cell>
          <cell r="BN321">
            <v>0</v>
          </cell>
          <cell r="BO321">
            <v>0</v>
          </cell>
          <cell r="BP321">
            <v>0</v>
          </cell>
          <cell r="BQ321">
            <v>0</v>
          </cell>
          <cell r="BR321">
            <v>23.833333333333332</v>
          </cell>
          <cell r="BS321" t="str">
            <v>BĐ đã phát</v>
          </cell>
          <cell r="BT321">
            <v>0</v>
          </cell>
          <cell r="BU321">
            <v>0</v>
          </cell>
          <cell r="BV321">
            <v>3.5</v>
          </cell>
          <cell r="BW321">
            <v>3.5</v>
          </cell>
          <cell r="BX321">
            <v>3.5</v>
          </cell>
          <cell r="BY321">
            <v>3.5</v>
          </cell>
          <cell r="BZ321">
            <v>3.5</v>
          </cell>
          <cell r="CA321">
            <v>3.5</v>
          </cell>
          <cell r="CB321">
            <v>3.5</v>
          </cell>
          <cell r="CC321">
            <v>3.5</v>
          </cell>
          <cell r="CD321">
            <v>3.5</v>
          </cell>
          <cell r="CE321">
            <v>3.5</v>
          </cell>
          <cell r="CF321">
            <v>3.5</v>
          </cell>
          <cell r="CG321">
            <v>3.5</v>
          </cell>
          <cell r="CH321">
            <v>3.5</v>
          </cell>
          <cell r="CI321">
            <v>3.5</v>
          </cell>
          <cell r="CJ321">
            <v>3.5</v>
          </cell>
          <cell r="CK321">
            <v>3.5</v>
          </cell>
          <cell r="CL321">
            <v>0</v>
          </cell>
        </row>
        <row r="322">
          <cell r="F322">
            <v>1866</v>
          </cell>
          <cell r="G322" t="str">
            <v>51010000225758</v>
          </cell>
          <cell r="H322" t="str">
            <v>Trung tâm Nội trú</v>
          </cell>
          <cell r="I322">
            <v>0</v>
          </cell>
          <cell r="J322" t="str">
            <v>Nữ</v>
          </cell>
          <cell r="K322">
            <v>1986</v>
          </cell>
          <cell r="L322">
            <v>31675</v>
          </cell>
          <cell r="M322">
            <v>36</v>
          </cell>
          <cell r="N322" t="str">
            <v>Kinh</v>
          </cell>
          <cell r="O322">
            <v>0</v>
          </cell>
          <cell r="P322" t="str">
            <v>186359294</v>
          </cell>
          <cell r="Q322" t="str">
            <v>01/12/2003</v>
          </cell>
          <cell r="R322" t="str">
            <v>Tỉnh Nghệ An</v>
          </cell>
          <cell r="S322" t="str">
            <v>Xã Hưng Phú, Huyện Hưng Nguyên, Tỉnh Nghệ An</v>
          </cell>
          <cell r="T322" t="str">
            <v>Hưng Phú, Hưng Nguyên, Nghệ An</v>
          </cell>
          <cell r="U322" t="str">
            <v>Khối 6, Phường Hà Huy Tập, Thành phố Vinh, Tỉnh Nghệ An</v>
          </cell>
          <cell r="V322" t="str">
            <v>Khối 6, Phường Hà Huy Tập, Thành phố Vinh, Tỉnh Nghệ An</v>
          </cell>
          <cell r="W322" t="str">
            <v>0917444156</v>
          </cell>
          <cell r="X322" t="str">
            <v>nguyenmaiktx@gmail.com</v>
          </cell>
          <cell r="Y322">
            <v>40400</v>
          </cell>
          <cell r="Z322">
            <v>43966</v>
          </cell>
          <cell r="AA322" t="str">
            <v>Trường Đại học Vinh</v>
          </cell>
          <cell r="AB322">
            <v>0</v>
          </cell>
          <cell r="AC322" t="str">
            <v>BC</v>
          </cell>
          <cell r="AD322">
            <v>0</v>
          </cell>
          <cell r="AE322">
            <v>0</v>
          </cell>
          <cell r="AF322" t="str">
            <v>01.003</v>
          </cell>
          <cell r="AG322" t="str">
            <v>Chuyên viên</v>
          </cell>
          <cell r="AH322">
            <v>0</v>
          </cell>
          <cell r="AI322">
            <v>0</v>
          </cell>
          <cell r="AJ322" t="str">
            <v>CT CĐ BP</v>
          </cell>
          <cell r="AK322">
            <v>5</v>
          </cell>
          <cell r="AL322">
            <v>0</v>
          </cell>
          <cell r="AM322">
            <v>3.33</v>
          </cell>
          <cell r="AN322">
            <v>4</v>
          </cell>
          <cell r="AO322">
            <v>0</v>
          </cell>
          <cell r="AP322">
            <v>0</v>
          </cell>
          <cell r="AQ322">
            <v>0</v>
          </cell>
          <cell r="AR322">
            <v>0</v>
          </cell>
          <cell r="AS322">
            <v>3.33</v>
          </cell>
          <cell r="AT322">
            <v>20</v>
          </cell>
          <cell r="AU322">
            <v>0</v>
          </cell>
          <cell r="AV322">
            <v>0</v>
          </cell>
          <cell r="AW322">
            <v>0</v>
          </cell>
          <cell r="AX322" t="str">
            <v>Đại học</v>
          </cell>
          <cell r="AY322">
            <v>0</v>
          </cell>
          <cell r="AZ322">
            <v>0</v>
          </cell>
          <cell r="BA322" t="str">
            <v>Ngữ văn</v>
          </cell>
          <cell r="BB322">
            <v>0</v>
          </cell>
          <cell r="BC322" t="str">
            <v xml:space="preserve"> </v>
          </cell>
          <cell r="BD322">
            <v>0</v>
          </cell>
          <cell r="BE322">
            <v>0</v>
          </cell>
          <cell r="BF322">
            <v>0</v>
          </cell>
          <cell r="BG322">
            <v>0</v>
          </cell>
          <cell r="BH322">
            <v>0</v>
          </cell>
          <cell r="BI322">
            <v>0</v>
          </cell>
          <cell r="BJ322" t="str">
            <v>CV 2019</v>
          </cell>
          <cell r="BK322" t="str">
            <v>Đối tượng 4</v>
          </cell>
          <cell r="BL322">
            <v>0</v>
          </cell>
          <cell r="BM322">
            <v>0</v>
          </cell>
          <cell r="BN322">
            <v>0</v>
          </cell>
          <cell r="BO322">
            <v>0</v>
          </cell>
          <cell r="BP322">
            <v>0</v>
          </cell>
          <cell r="BQ322">
            <v>0</v>
          </cell>
          <cell r="BR322">
            <v>19.083333333333332</v>
          </cell>
          <cell r="BS322" t="str">
            <v>BĐ đã phát</v>
          </cell>
          <cell r="BT322">
            <v>0</v>
          </cell>
          <cell r="BU322">
            <v>0</v>
          </cell>
          <cell r="BV322">
            <v>5</v>
          </cell>
          <cell r="BW322">
            <v>5</v>
          </cell>
          <cell r="BX322">
            <v>5</v>
          </cell>
          <cell r="BY322">
            <v>5</v>
          </cell>
          <cell r="BZ322">
            <v>5</v>
          </cell>
          <cell r="CA322">
            <v>5</v>
          </cell>
          <cell r="CB322">
            <v>5</v>
          </cell>
          <cell r="CC322">
            <v>5</v>
          </cell>
          <cell r="CD322">
            <v>5</v>
          </cell>
          <cell r="CE322">
            <v>5</v>
          </cell>
          <cell r="CF322">
            <v>5</v>
          </cell>
          <cell r="CG322">
            <v>5</v>
          </cell>
          <cell r="CH322">
            <v>5</v>
          </cell>
          <cell r="CI322">
            <v>5</v>
          </cell>
          <cell r="CJ322">
            <v>5</v>
          </cell>
          <cell r="CK322">
            <v>5</v>
          </cell>
          <cell r="CL322">
            <v>0</v>
          </cell>
        </row>
        <row r="323">
          <cell r="F323">
            <v>1859</v>
          </cell>
          <cell r="G323" t="str">
            <v>51010000194751</v>
          </cell>
          <cell r="H323" t="str">
            <v>Trung tâm Nội trú</v>
          </cell>
          <cell r="I323">
            <v>0</v>
          </cell>
          <cell r="J323" t="str">
            <v>Nữ</v>
          </cell>
          <cell r="K323">
            <v>1978</v>
          </cell>
          <cell r="L323">
            <v>28576</v>
          </cell>
          <cell r="M323">
            <v>44</v>
          </cell>
          <cell r="N323" t="str">
            <v>Kinh</v>
          </cell>
          <cell r="O323">
            <v>0</v>
          </cell>
          <cell r="P323">
            <v>182154939</v>
          </cell>
          <cell r="Q323">
            <v>0</v>
          </cell>
          <cell r="R323">
            <v>0</v>
          </cell>
          <cell r="S323" t="str">
            <v>Phường Bến Thủy, Thành phố Vinh, Tỉnh Nghệ An</v>
          </cell>
          <cell r="T323" t="str">
            <v>Quỳnh Hậu, Quỳnh Lưu, Nghệ An</v>
          </cell>
          <cell r="U323" t="str">
            <v>Khối 6, Phường Trung Đô, Thành phố Vinh, Tỉnh Nghệ An</v>
          </cell>
          <cell r="V323" t="str">
            <v>Khối 6, Phường Trung Đô, Thành phố Vinh, Tỉnh Nghệ An</v>
          </cell>
          <cell r="W323" t="str">
            <v>0966035359</v>
          </cell>
          <cell r="X323">
            <v>0</v>
          </cell>
          <cell r="Y323">
            <v>37865</v>
          </cell>
          <cell r="Z323">
            <v>38485</v>
          </cell>
          <cell r="AA323" t="str">
            <v>Trường Đại học Vinh</v>
          </cell>
          <cell r="AB323">
            <v>0</v>
          </cell>
          <cell r="AC323" t="str">
            <v>BC</v>
          </cell>
          <cell r="AD323">
            <v>0</v>
          </cell>
          <cell r="AE323">
            <v>0</v>
          </cell>
          <cell r="AF323" t="str">
            <v>01.003</v>
          </cell>
          <cell r="AG323" t="str">
            <v>Chuyên viên</v>
          </cell>
          <cell r="AH323">
            <v>0</v>
          </cell>
          <cell r="AI323">
            <v>0</v>
          </cell>
          <cell r="AJ323">
            <v>0</v>
          </cell>
          <cell r="AK323">
            <v>4</v>
          </cell>
          <cell r="AL323">
            <v>0</v>
          </cell>
          <cell r="AM323">
            <v>3.99</v>
          </cell>
          <cell r="AN323">
            <v>6</v>
          </cell>
          <cell r="AO323">
            <v>0</v>
          </cell>
          <cell r="AP323">
            <v>0</v>
          </cell>
          <cell r="AQ323">
            <v>0</v>
          </cell>
          <cell r="AR323">
            <v>0</v>
          </cell>
          <cell r="AS323">
            <v>3.99</v>
          </cell>
          <cell r="AT323">
            <v>20</v>
          </cell>
          <cell r="AU323">
            <v>0</v>
          </cell>
          <cell r="AV323">
            <v>0</v>
          </cell>
          <cell r="AW323">
            <v>0</v>
          </cell>
          <cell r="AX323" t="str">
            <v>Thạc sĩ</v>
          </cell>
          <cell r="AY323">
            <v>0</v>
          </cell>
          <cell r="AZ323">
            <v>0</v>
          </cell>
          <cell r="BA323" t="str">
            <v>Ngữ văn</v>
          </cell>
          <cell r="BB323" t="str">
            <v>Ngữ văn _SP</v>
          </cell>
          <cell r="BC323" t="str">
            <v xml:space="preserve"> </v>
          </cell>
          <cell r="BD323">
            <v>0</v>
          </cell>
          <cell r="BE323">
            <v>0</v>
          </cell>
          <cell r="BF323">
            <v>0</v>
          </cell>
          <cell r="BG323">
            <v>0</v>
          </cell>
          <cell r="BH323">
            <v>0</v>
          </cell>
          <cell r="BI323">
            <v>0</v>
          </cell>
          <cell r="BJ323">
            <v>0</v>
          </cell>
          <cell r="BK323" t="str">
            <v>Đợt năm 2014</v>
          </cell>
          <cell r="BL323">
            <v>0</v>
          </cell>
          <cell r="BM323">
            <v>0</v>
          </cell>
          <cell r="BN323">
            <v>0</v>
          </cell>
          <cell r="BO323">
            <v>0</v>
          </cell>
          <cell r="BP323">
            <v>0</v>
          </cell>
          <cell r="BQ323">
            <v>0</v>
          </cell>
          <cell r="BR323">
            <v>10.583333333333334</v>
          </cell>
          <cell r="BS323" t="str">
            <v>BĐ đã phát</v>
          </cell>
          <cell r="BT323">
            <v>0</v>
          </cell>
          <cell r="BU323">
            <v>0</v>
          </cell>
          <cell r="BV323">
            <v>4</v>
          </cell>
          <cell r="BW323">
            <v>4</v>
          </cell>
          <cell r="BX323">
            <v>4</v>
          </cell>
          <cell r="BY323">
            <v>4</v>
          </cell>
          <cell r="BZ323">
            <v>4</v>
          </cell>
          <cell r="CA323">
            <v>4</v>
          </cell>
          <cell r="CB323">
            <v>4</v>
          </cell>
          <cell r="CC323">
            <v>4</v>
          </cell>
          <cell r="CD323">
            <v>4</v>
          </cell>
          <cell r="CE323">
            <v>4</v>
          </cell>
          <cell r="CF323">
            <v>4</v>
          </cell>
          <cell r="CG323">
            <v>4</v>
          </cell>
          <cell r="CH323">
            <v>4</v>
          </cell>
          <cell r="CI323">
            <v>4</v>
          </cell>
          <cell r="CJ323">
            <v>4</v>
          </cell>
          <cell r="CK323">
            <v>4</v>
          </cell>
          <cell r="CL323">
            <v>0</v>
          </cell>
        </row>
        <row r="324">
          <cell r="F324">
            <v>1863</v>
          </cell>
          <cell r="G324" t="str">
            <v>51010000225749</v>
          </cell>
          <cell r="H324" t="str">
            <v>Trung tâm Nội trú</v>
          </cell>
          <cell r="I324">
            <v>0</v>
          </cell>
          <cell r="J324" t="str">
            <v>Nữ</v>
          </cell>
          <cell r="K324">
            <v>1984</v>
          </cell>
          <cell r="L324">
            <v>30902</v>
          </cell>
          <cell r="M324">
            <v>38</v>
          </cell>
          <cell r="N324" t="str">
            <v>Kinh</v>
          </cell>
          <cell r="O324">
            <v>0</v>
          </cell>
          <cell r="P324" t="str">
            <v>186221033</v>
          </cell>
          <cell r="Q324" t="str">
            <v>16/02/2013</v>
          </cell>
          <cell r="R324" t="str">
            <v>Tỉnh Nghệ An</v>
          </cell>
          <cell r="S324" t="str">
            <v>Xã Xuân Lâm, Huyện Nam Đàn, Tỉnh Nghệ An</v>
          </cell>
          <cell r="T324" t="str">
            <v>Xuân Lâm, Nam Đàn, Nghệ An</v>
          </cell>
          <cell r="U324" t="str">
            <v>Xóm 7, Xã Phúc Thọ, Huyện Nghi Lộc, Tỉnh Nghệ An</v>
          </cell>
          <cell r="V324" t="str">
            <v>Xóm 7, Xã Phúc Thọ, Huyện Nghi Lộc, Tỉnh Nghệ An</v>
          </cell>
          <cell r="W324" t="str">
            <v>0943028289</v>
          </cell>
          <cell r="X324" t="str">
            <v>hongsendhv@gmail.com</v>
          </cell>
          <cell r="Y324">
            <v>40400</v>
          </cell>
          <cell r="Z324">
            <v>43283</v>
          </cell>
          <cell r="AA324" t="str">
            <v>Trường Đại học Vinh</v>
          </cell>
          <cell r="AB324">
            <v>0</v>
          </cell>
          <cell r="AC324" t="str">
            <v>BC</v>
          </cell>
          <cell r="AD324">
            <v>0</v>
          </cell>
          <cell r="AE324">
            <v>0</v>
          </cell>
          <cell r="AF324" t="str">
            <v>01.003</v>
          </cell>
          <cell r="AG324" t="str">
            <v>Chuyên viên</v>
          </cell>
          <cell r="AH324">
            <v>0</v>
          </cell>
          <cell r="AI324">
            <v>0</v>
          </cell>
          <cell r="AJ324">
            <v>0</v>
          </cell>
          <cell r="AK324">
            <v>4</v>
          </cell>
          <cell r="AL324">
            <v>0</v>
          </cell>
          <cell r="AM324">
            <v>3.33</v>
          </cell>
          <cell r="AN324">
            <v>4</v>
          </cell>
          <cell r="AO324">
            <v>0</v>
          </cell>
          <cell r="AP324">
            <v>0</v>
          </cell>
          <cell r="AQ324">
            <v>0</v>
          </cell>
          <cell r="AR324">
            <v>0</v>
          </cell>
          <cell r="AS324">
            <v>3.33</v>
          </cell>
          <cell r="AT324">
            <v>20</v>
          </cell>
          <cell r="AU324">
            <v>0</v>
          </cell>
          <cell r="AV324">
            <v>0</v>
          </cell>
          <cell r="AW324">
            <v>0</v>
          </cell>
          <cell r="AX324" t="str">
            <v>Đại học</v>
          </cell>
          <cell r="AY324">
            <v>0</v>
          </cell>
          <cell r="AZ324">
            <v>0</v>
          </cell>
          <cell r="BA324" t="str">
            <v>Sinh học</v>
          </cell>
          <cell r="BB324">
            <v>0</v>
          </cell>
          <cell r="BC324" t="str">
            <v xml:space="preserve"> </v>
          </cell>
          <cell r="BD324">
            <v>0</v>
          </cell>
          <cell r="BE324">
            <v>0</v>
          </cell>
          <cell r="BF324">
            <v>0</v>
          </cell>
          <cell r="BG324">
            <v>0</v>
          </cell>
          <cell r="BH324">
            <v>0</v>
          </cell>
          <cell r="BI324">
            <v>0</v>
          </cell>
          <cell r="BJ324" t="str">
            <v>CV 2019</v>
          </cell>
          <cell r="BK324" t="str">
            <v>Đợt 2 năm 2017</v>
          </cell>
          <cell r="BL324">
            <v>0</v>
          </cell>
          <cell r="BM324">
            <v>0</v>
          </cell>
          <cell r="BN324">
            <v>0</v>
          </cell>
          <cell r="BO324">
            <v>0</v>
          </cell>
          <cell r="BP324">
            <v>0</v>
          </cell>
          <cell r="BQ324">
            <v>0</v>
          </cell>
          <cell r="BR324">
            <v>16.916666666666668</v>
          </cell>
          <cell r="BS324" t="str">
            <v>BĐ đã phát</v>
          </cell>
          <cell r="BT324">
            <v>0</v>
          </cell>
          <cell r="BU324">
            <v>0</v>
          </cell>
          <cell r="BV324">
            <v>4</v>
          </cell>
          <cell r="BW324">
            <v>4</v>
          </cell>
          <cell r="BX324">
            <v>4</v>
          </cell>
          <cell r="BY324">
            <v>4</v>
          </cell>
          <cell r="BZ324">
            <v>4</v>
          </cell>
          <cell r="CA324">
            <v>4</v>
          </cell>
          <cell r="CB324">
            <v>4</v>
          </cell>
          <cell r="CC324">
            <v>4</v>
          </cell>
          <cell r="CD324">
            <v>4</v>
          </cell>
          <cell r="CE324">
            <v>4</v>
          </cell>
          <cell r="CF324">
            <v>4</v>
          </cell>
          <cell r="CG324">
            <v>4</v>
          </cell>
          <cell r="CH324">
            <v>4</v>
          </cell>
          <cell r="CI324">
            <v>4</v>
          </cell>
          <cell r="CJ324">
            <v>4</v>
          </cell>
          <cell r="CK324">
            <v>4</v>
          </cell>
          <cell r="CL324">
            <v>0</v>
          </cell>
        </row>
        <row r="325">
          <cell r="F325">
            <v>2332</v>
          </cell>
          <cell r="G325" t="str">
            <v>51010000569517</v>
          </cell>
          <cell r="H325" t="str">
            <v>Trung tâm Dịch vụ, Hỗ trợ sinh viên và Quan hệ doanh nghiệp</v>
          </cell>
          <cell r="I325">
            <v>0</v>
          </cell>
          <cell r="J325" t="str">
            <v>Nam</v>
          </cell>
          <cell r="K325">
            <v>1986</v>
          </cell>
          <cell r="L325">
            <v>31483</v>
          </cell>
          <cell r="M325">
            <v>36</v>
          </cell>
          <cell r="N325" t="str">
            <v>Kinh</v>
          </cell>
          <cell r="O325">
            <v>0</v>
          </cell>
          <cell r="P325" t="str">
            <v>186663522</v>
          </cell>
          <cell r="Q325" t="str">
            <v>10/09/2011</v>
          </cell>
          <cell r="R325" t="str">
            <v>Tỉnh Nghệ An</v>
          </cell>
          <cell r="S325">
            <v>0</v>
          </cell>
          <cell r="T325" t="str">
            <v>Nghi Ân, Nghi Lộc, Nghệ An</v>
          </cell>
          <cell r="U325">
            <v>0</v>
          </cell>
          <cell r="V325">
            <v>0</v>
          </cell>
          <cell r="W325" t="str">
            <v>0919412386</v>
          </cell>
          <cell r="X325" t="str">
            <v>Quangbomabc@gmail.com</v>
          </cell>
          <cell r="Y325">
            <v>41877</v>
          </cell>
          <cell r="Z325">
            <v>43966</v>
          </cell>
          <cell r="AA325" t="str">
            <v>Trường Đại học Vinh</v>
          </cell>
          <cell r="AB325">
            <v>0</v>
          </cell>
          <cell r="AC325" t="str">
            <v>BC</v>
          </cell>
          <cell r="AD325">
            <v>0</v>
          </cell>
          <cell r="AE325">
            <v>0</v>
          </cell>
          <cell r="AF325" t="str">
            <v>01.003</v>
          </cell>
          <cell r="AG325" t="str">
            <v>Chuyên viên</v>
          </cell>
          <cell r="AH325">
            <v>0</v>
          </cell>
          <cell r="AI325">
            <v>0</v>
          </cell>
          <cell r="AJ325">
            <v>0</v>
          </cell>
          <cell r="AK325">
            <v>4</v>
          </cell>
          <cell r="AL325">
            <v>0</v>
          </cell>
          <cell r="AM325">
            <v>2.67</v>
          </cell>
          <cell r="AN325">
            <v>2</v>
          </cell>
          <cell r="AO325">
            <v>0</v>
          </cell>
          <cell r="AP325">
            <v>0</v>
          </cell>
          <cell r="AQ325">
            <v>0</v>
          </cell>
          <cell r="AR325">
            <v>0</v>
          </cell>
          <cell r="AS325">
            <v>2.67</v>
          </cell>
          <cell r="AT325">
            <v>20</v>
          </cell>
          <cell r="AU325">
            <v>0</v>
          </cell>
          <cell r="AV325">
            <v>0</v>
          </cell>
          <cell r="AW325">
            <v>0</v>
          </cell>
          <cell r="AX325" t="str">
            <v>Đại học</v>
          </cell>
          <cell r="AY325">
            <v>0</v>
          </cell>
          <cell r="AZ325">
            <v>0</v>
          </cell>
          <cell r="BA325" t="str">
            <v>Quản lý kinh tế Nông lâm</v>
          </cell>
          <cell r="BB325">
            <v>0</v>
          </cell>
          <cell r="BC325" t="str">
            <v xml:space="preserve"> </v>
          </cell>
          <cell r="BD325">
            <v>0</v>
          </cell>
          <cell r="BE325">
            <v>0</v>
          </cell>
          <cell r="BF325">
            <v>0</v>
          </cell>
          <cell r="BG325">
            <v>0</v>
          </cell>
          <cell r="BH325">
            <v>0</v>
          </cell>
          <cell r="BI325">
            <v>0</v>
          </cell>
          <cell r="BJ325" t="str">
            <v>CV 2019</v>
          </cell>
          <cell r="BK325" t="str">
            <v>Đợt 2 năm 2017</v>
          </cell>
          <cell r="BL325">
            <v>0</v>
          </cell>
          <cell r="BM325">
            <v>0</v>
          </cell>
          <cell r="BN325">
            <v>0</v>
          </cell>
          <cell r="BO325">
            <v>0</v>
          </cell>
          <cell r="BP325">
            <v>0</v>
          </cell>
          <cell r="BQ325">
            <v>0</v>
          </cell>
          <cell r="BR325">
            <v>23.5</v>
          </cell>
          <cell r="BS325" t="str">
            <v>BĐ đã phát</v>
          </cell>
          <cell r="BT325">
            <v>0</v>
          </cell>
          <cell r="BU325">
            <v>0</v>
          </cell>
          <cell r="BV325">
            <v>4</v>
          </cell>
          <cell r="BW325">
            <v>4</v>
          </cell>
          <cell r="BX325">
            <v>4</v>
          </cell>
          <cell r="BY325">
            <v>4</v>
          </cell>
          <cell r="BZ325">
            <v>4</v>
          </cell>
          <cell r="CA325">
            <v>4</v>
          </cell>
          <cell r="CB325">
            <v>4</v>
          </cell>
          <cell r="CC325">
            <v>4</v>
          </cell>
          <cell r="CD325">
            <v>4</v>
          </cell>
          <cell r="CE325">
            <v>4</v>
          </cell>
          <cell r="CF325">
            <v>4</v>
          </cell>
          <cell r="CG325">
            <v>4</v>
          </cell>
          <cell r="CH325">
            <v>4</v>
          </cell>
          <cell r="CI325">
            <v>4</v>
          </cell>
          <cell r="CJ325">
            <v>4</v>
          </cell>
          <cell r="CK325">
            <v>4</v>
          </cell>
          <cell r="CL325">
            <v>0</v>
          </cell>
        </row>
        <row r="326">
          <cell r="F326">
            <v>1855</v>
          </cell>
          <cell r="G326" t="str">
            <v>51010000198896</v>
          </cell>
          <cell r="H326" t="str">
            <v>Trung tâm Nội trú</v>
          </cell>
          <cell r="I326">
            <v>0</v>
          </cell>
          <cell r="J326" t="str">
            <v>Nam</v>
          </cell>
          <cell r="K326">
            <v>1968</v>
          </cell>
          <cell r="L326">
            <v>25052</v>
          </cell>
          <cell r="M326">
            <v>54</v>
          </cell>
          <cell r="N326" t="str">
            <v>Kinh</v>
          </cell>
          <cell r="O326">
            <v>0</v>
          </cell>
          <cell r="P326" t="str">
            <v>187757252</v>
          </cell>
          <cell r="Q326" t="str">
            <v>26/08/2015</v>
          </cell>
          <cell r="R326" t="str">
            <v>Tỉnh Nghệ An</v>
          </cell>
          <cell r="S326" t="str">
            <v>Xã Sơn Trà, Huyện Hương Sơn, Tỉnh Hà Tĩnh</v>
          </cell>
          <cell r="T326" t="str">
            <v>Sơn Trà, Hương Sơn, Hà Tĩnh</v>
          </cell>
          <cell r="U326" t="str">
            <v>Phường Bến Thủy, Thành phố Vinh, Tỉnh Nghệ An</v>
          </cell>
          <cell r="V326" t="str">
            <v>Phường Bến Thủy, Thành phố Vinh, Tỉnh Nghệ An</v>
          </cell>
          <cell r="W326" t="str">
            <v>0912414326</v>
          </cell>
          <cell r="X326" t="str">
            <v>phamluandhv@gmail.com</v>
          </cell>
          <cell r="Y326" t="str">
            <v xml:space="preserve">  -   -</v>
          </cell>
          <cell r="Z326">
            <v>34589</v>
          </cell>
          <cell r="AA326" t="str">
            <v>Trường Đại học Sư phạm Vinh</v>
          </cell>
          <cell r="AB326">
            <v>0</v>
          </cell>
          <cell r="AC326" t="str">
            <v>BC</v>
          </cell>
          <cell r="AD326">
            <v>0</v>
          </cell>
          <cell r="AE326">
            <v>0</v>
          </cell>
          <cell r="AF326" t="str">
            <v>01.003</v>
          </cell>
          <cell r="AG326" t="str">
            <v>Chuyên viên</v>
          </cell>
          <cell r="AH326">
            <v>0</v>
          </cell>
          <cell r="AI326" t="str">
            <v>Tổ trưởng tổ CT</v>
          </cell>
          <cell r="AJ326">
            <v>0</v>
          </cell>
          <cell r="AK326">
            <v>4.5</v>
          </cell>
          <cell r="AL326">
            <v>0</v>
          </cell>
          <cell r="AM326">
            <v>3.99</v>
          </cell>
          <cell r="AN326">
            <v>6</v>
          </cell>
          <cell r="AO326">
            <v>0</v>
          </cell>
          <cell r="AP326">
            <v>0</v>
          </cell>
          <cell r="AQ326">
            <v>0</v>
          </cell>
          <cell r="AR326">
            <v>0</v>
          </cell>
          <cell r="AS326">
            <v>3.99</v>
          </cell>
          <cell r="AT326">
            <v>20</v>
          </cell>
          <cell r="AU326">
            <v>0.1</v>
          </cell>
          <cell r="AV326">
            <v>0</v>
          </cell>
          <cell r="AW326">
            <v>0</v>
          </cell>
          <cell r="AX326" t="str">
            <v>Đại học</v>
          </cell>
          <cell r="AY326">
            <v>0</v>
          </cell>
          <cell r="AZ326">
            <v>0</v>
          </cell>
          <cell r="BA326" t="str">
            <v>Giáo dục chính trị</v>
          </cell>
          <cell r="BB326">
            <v>0</v>
          </cell>
          <cell r="BC326" t="str">
            <v xml:space="preserve"> </v>
          </cell>
          <cell r="BD326">
            <v>0</v>
          </cell>
          <cell r="BE326">
            <v>0</v>
          </cell>
          <cell r="BF326">
            <v>0</v>
          </cell>
          <cell r="BG326">
            <v>0</v>
          </cell>
          <cell r="BH326">
            <v>0</v>
          </cell>
          <cell r="BI326">
            <v>0</v>
          </cell>
          <cell r="BJ326">
            <v>0</v>
          </cell>
          <cell r="BK326">
            <v>0</v>
          </cell>
          <cell r="BL326">
            <v>0</v>
          </cell>
          <cell r="BM326">
            <v>31268</v>
          </cell>
          <cell r="BN326">
            <v>31633</v>
          </cell>
          <cell r="BO326">
            <v>0</v>
          </cell>
          <cell r="BP326">
            <v>0</v>
          </cell>
          <cell r="BQ326">
            <v>0</v>
          </cell>
          <cell r="BR326">
            <v>5.916666666666667</v>
          </cell>
          <cell r="BS326" t="str">
            <v>BĐ đã phát</v>
          </cell>
          <cell r="BT326">
            <v>0</v>
          </cell>
          <cell r="BU326">
            <v>0</v>
          </cell>
          <cell r="BV326">
            <v>4.5</v>
          </cell>
          <cell r="BW326">
            <v>4.5</v>
          </cell>
          <cell r="BX326">
            <v>4.5</v>
          </cell>
          <cell r="BY326">
            <v>4.5</v>
          </cell>
          <cell r="BZ326">
            <v>4.5</v>
          </cell>
          <cell r="CA326">
            <v>4.5</v>
          </cell>
          <cell r="CB326">
            <v>4.5</v>
          </cell>
          <cell r="CC326">
            <v>4.5</v>
          </cell>
          <cell r="CD326">
            <v>4.5</v>
          </cell>
          <cell r="CE326">
            <v>4.5</v>
          </cell>
          <cell r="CF326">
            <v>4.5</v>
          </cell>
          <cell r="CG326">
            <v>4.5</v>
          </cell>
          <cell r="CH326">
            <v>4.5</v>
          </cell>
          <cell r="CI326">
            <v>4.5</v>
          </cell>
          <cell r="CJ326">
            <v>4.5</v>
          </cell>
          <cell r="CK326">
            <v>4.5</v>
          </cell>
          <cell r="CL326">
            <v>0</v>
          </cell>
        </row>
        <row r="327">
          <cell r="F327">
            <v>2356</v>
          </cell>
          <cell r="G327" t="str">
            <v>51010000629174</v>
          </cell>
          <cell r="H327" t="str">
            <v>Trung tâm Nội trú</v>
          </cell>
          <cell r="I327">
            <v>0</v>
          </cell>
          <cell r="J327" t="str">
            <v>Nữ</v>
          </cell>
          <cell r="K327">
            <v>1980</v>
          </cell>
          <cell r="L327">
            <v>29513</v>
          </cell>
          <cell r="M327">
            <v>42</v>
          </cell>
          <cell r="N327" t="str">
            <v>Kinh</v>
          </cell>
          <cell r="O327">
            <v>0</v>
          </cell>
          <cell r="P327" t="str">
            <v>182432627</v>
          </cell>
          <cell r="Q327" t="str">
            <v>17/09/2014</v>
          </cell>
          <cell r="R327" t="str">
            <v>Tỉnh Nghệ An</v>
          </cell>
          <cell r="S327" t="str">
            <v>Xã Đồng Văn, Huyện Thanh Chương, Tỉnh Nghệ An</v>
          </cell>
          <cell r="T327" t="str">
            <v>Đồng Văn, Thanh Chương, Nghệ An</v>
          </cell>
          <cell r="U327" t="str">
            <v>Khối 1, Phường Quang Trung, Thành phố Vinh, Tỉnh Nghệ An</v>
          </cell>
          <cell r="V327" t="str">
            <v>Khối 1, Phường Quang Trung, Thành phố Vinh, Tỉnh Nghệ An</v>
          </cell>
          <cell r="W327" t="str">
            <v>0986606286</v>
          </cell>
          <cell r="X327" t="str">
            <v>hoaithanhpham286@gmail.com</v>
          </cell>
          <cell r="Y327">
            <v>42025</v>
          </cell>
          <cell r="Z327">
            <v>42392</v>
          </cell>
          <cell r="AA327" t="str">
            <v>Trường Đại học Vinh</v>
          </cell>
          <cell r="AB327">
            <v>0</v>
          </cell>
          <cell r="AC327" t="str">
            <v>BC</v>
          </cell>
          <cell r="AD327">
            <v>0</v>
          </cell>
          <cell r="AE327">
            <v>0</v>
          </cell>
          <cell r="AF327" t="str">
            <v>01.003</v>
          </cell>
          <cell r="AG327" t="str">
            <v>Chuyên viên</v>
          </cell>
          <cell r="AH327" t="str">
            <v>Giám đốc</v>
          </cell>
          <cell r="AI327">
            <v>0</v>
          </cell>
          <cell r="AJ327">
            <v>0</v>
          </cell>
          <cell r="AK327">
            <v>7</v>
          </cell>
          <cell r="AL327">
            <v>0.5</v>
          </cell>
          <cell r="AM327">
            <v>3</v>
          </cell>
          <cell r="AN327">
            <v>3</v>
          </cell>
          <cell r="AO327">
            <v>0</v>
          </cell>
          <cell r="AP327">
            <v>0</v>
          </cell>
          <cell r="AQ327">
            <v>0</v>
          </cell>
          <cell r="AR327">
            <v>0</v>
          </cell>
          <cell r="AS327">
            <v>3.5</v>
          </cell>
          <cell r="AT327">
            <v>20</v>
          </cell>
          <cell r="AU327">
            <v>0</v>
          </cell>
          <cell r="AV327">
            <v>0</v>
          </cell>
          <cell r="AW327">
            <v>0</v>
          </cell>
          <cell r="AX327" t="str">
            <v>Thạc sĩ</v>
          </cell>
          <cell r="AY327">
            <v>0</v>
          </cell>
          <cell r="AZ327">
            <v>0</v>
          </cell>
          <cell r="BA327" t="str">
            <v>Lịch sử</v>
          </cell>
          <cell r="BB327" t="str">
            <v>Lịch sử</v>
          </cell>
          <cell r="BC327" t="str">
            <v xml:space="preserve"> </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13.166666666666666</v>
          </cell>
          <cell r="BS327" t="str">
            <v>ĐHV đã phát</v>
          </cell>
          <cell r="BT327">
            <v>0</v>
          </cell>
          <cell r="BU327">
            <v>0</v>
          </cell>
          <cell r="BV327">
            <v>7</v>
          </cell>
          <cell r="BW327">
            <v>7</v>
          </cell>
          <cell r="BX327">
            <v>7</v>
          </cell>
          <cell r="BY327">
            <v>7</v>
          </cell>
          <cell r="BZ327">
            <v>7</v>
          </cell>
          <cell r="CA327">
            <v>7</v>
          </cell>
          <cell r="CB327">
            <v>7</v>
          </cell>
          <cell r="CC327">
            <v>7</v>
          </cell>
          <cell r="CD327">
            <v>7</v>
          </cell>
          <cell r="CE327">
            <v>7</v>
          </cell>
          <cell r="CF327">
            <v>7</v>
          </cell>
          <cell r="CG327">
            <v>7</v>
          </cell>
          <cell r="CH327">
            <v>7</v>
          </cell>
          <cell r="CI327">
            <v>7</v>
          </cell>
          <cell r="CJ327">
            <v>7</v>
          </cell>
          <cell r="CK327">
            <v>7</v>
          </cell>
          <cell r="CL327" t="str">
            <v>PGĐ phụ trách lên GĐ từ T12/21</v>
          </cell>
        </row>
        <row r="328">
          <cell r="F328">
            <v>2049</v>
          </cell>
          <cell r="G328" t="str">
            <v>51010000382097</v>
          </cell>
          <cell r="H328" t="str">
            <v>Trung tâm Nội trú</v>
          </cell>
          <cell r="I328">
            <v>0</v>
          </cell>
          <cell r="J328" t="str">
            <v>Nữ</v>
          </cell>
          <cell r="K328">
            <v>1989</v>
          </cell>
          <cell r="L328">
            <v>32600</v>
          </cell>
          <cell r="M328">
            <v>33</v>
          </cell>
          <cell r="N328" t="str">
            <v>Kinh</v>
          </cell>
          <cell r="O328">
            <v>0</v>
          </cell>
          <cell r="P328">
            <v>0</v>
          </cell>
          <cell r="Q328">
            <v>0</v>
          </cell>
          <cell r="R328">
            <v>0</v>
          </cell>
          <cell r="S328" t="str">
            <v>Huyện Lắk, Tỉnh Đăk Lăk</v>
          </cell>
          <cell r="T328" t="str">
            <v>Minh Thành, Yên Thành, Nghệ An</v>
          </cell>
          <cell r="U328" t="str">
            <v>Khối 9, Phường Cửa Nam, Thành phố Vinh, Tỉnh Nghệ An</v>
          </cell>
          <cell r="V328" t="str">
            <v>Khối 9, Phường Cửa Nam, Thành phố Vinh, Tỉnh Nghệ An</v>
          </cell>
          <cell r="W328">
            <v>0</v>
          </cell>
          <cell r="X328">
            <v>0</v>
          </cell>
          <cell r="Y328">
            <v>41258</v>
          </cell>
          <cell r="Z328">
            <v>43966</v>
          </cell>
          <cell r="AA328" t="str">
            <v>Trường Đại học Vinh</v>
          </cell>
          <cell r="AB328">
            <v>0</v>
          </cell>
          <cell r="AC328" t="str">
            <v>BC</v>
          </cell>
          <cell r="AD328">
            <v>0</v>
          </cell>
          <cell r="AE328">
            <v>0</v>
          </cell>
          <cell r="AF328" t="str">
            <v>01.003</v>
          </cell>
          <cell r="AG328" t="str">
            <v>Chuyên viên</v>
          </cell>
          <cell r="AH328">
            <v>0</v>
          </cell>
          <cell r="AI328">
            <v>0</v>
          </cell>
          <cell r="AJ328">
            <v>0</v>
          </cell>
          <cell r="AK328">
            <v>4</v>
          </cell>
          <cell r="AL328">
            <v>0</v>
          </cell>
          <cell r="AM328">
            <v>3</v>
          </cell>
          <cell r="AN328">
            <v>3</v>
          </cell>
          <cell r="AO328">
            <v>0</v>
          </cell>
          <cell r="AP328">
            <v>0</v>
          </cell>
          <cell r="AQ328">
            <v>0</v>
          </cell>
          <cell r="AR328">
            <v>0</v>
          </cell>
          <cell r="AS328">
            <v>3</v>
          </cell>
          <cell r="AT328">
            <v>20</v>
          </cell>
          <cell r="AU328">
            <v>0</v>
          </cell>
          <cell r="AV328">
            <v>0</v>
          </cell>
          <cell r="AW328">
            <v>0</v>
          </cell>
          <cell r="AX328" t="str">
            <v>Thạc sĩ</v>
          </cell>
          <cell r="AY328">
            <v>0</v>
          </cell>
          <cell r="AZ328">
            <v>0</v>
          </cell>
          <cell r="BA328" t="str">
            <v>Kế toán</v>
          </cell>
          <cell r="BB328" t="str">
            <v>Kinh tế</v>
          </cell>
          <cell r="BC328" t="str">
            <v xml:space="preserve"> </v>
          </cell>
          <cell r="BD328">
            <v>0</v>
          </cell>
          <cell r="BE328">
            <v>0</v>
          </cell>
          <cell r="BF328">
            <v>0</v>
          </cell>
          <cell r="BG328">
            <v>0</v>
          </cell>
          <cell r="BH328">
            <v>0</v>
          </cell>
          <cell r="BI328">
            <v>0</v>
          </cell>
          <cell r="BJ328" t="str">
            <v>CV 2019</v>
          </cell>
          <cell r="BK328" t="str">
            <v>x</v>
          </cell>
          <cell r="BL328">
            <v>0</v>
          </cell>
          <cell r="BM328">
            <v>0</v>
          </cell>
          <cell r="BN328">
            <v>0</v>
          </cell>
          <cell r="BO328">
            <v>0</v>
          </cell>
          <cell r="BP328">
            <v>0</v>
          </cell>
          <cell r="BQ328">
            <v>0</v>
          </cell>
          <cell r="BR328">
            <v>21.583333333333332</v>
          </cell>
          <cell r="BS328" t="str">
            <v>BĐ đã phát</v>
          </cell>
          <cell r="BT328">
            <v>0</v>
          </cell>
          <cell r="BU328">
            <v>0</v>
          </cell>
          <cell r="BV328">
            <v>4</v>
          </cell>
          <cell r="BW328">
            <v>4</v>
          </cell>
          <cell r="BX328">
            <v>4</v>
          </cell>
          <cell r="BY328">
            <v>4</v>
          </cell>
          <cell r="BZ328">
            <v>4</v>
          </cell>
          <cell r="CA328">
            <v>4</v>
          </cell>
          <cell r="CB328">
            <v>4</v>
          </cell>
          <cell r="CC328">
            <v>4</v>
          </cell>
          <cell r="CD328">
            <v>4</v>
          </cell>
          <cell r="CE328">
            <v>4</v>
          </cell>
          <cell r="CF328">
            <v>4</v>
          </cell>
          <cell r="CG328">
            <v>4</v>
          </cell>
          <cell r="CH328">
            <v>4</v>
          </cell>
          <cell r="CI328">
            <v>4</v>
          </cell>
          <cell r="CJ328">
            <v>4</v>
          </cell>
          <cell r="CK328">
            <v>4</v>
          </cell>
          <cell r="CL328">
            <v>0</v>
          </cell>
        </row>
        <row r="329">
          <cell r="F329">
            <v>1856</v>
          </cell>
          <cell r="G329" t="str">
            <v>51010000194733</v>
          </cell>
          <cell r="H329" t="str">
            <v>Trung tâm Nội trú</v>
          </cell>
          <cell r="I329">
            <v>0</v>
          </cell>
          <cell r="J329" t="str">
            <v>Nữ</v>
          </cell>
          <cell r="K329">
            <v>1969</v>
          </cell>
          <cell r="L329">
            <v>25521</v>
          </cell>
          <cell r="M329">
            <v>53</v>
          </cell>
          <cell r="N329" t="str">
            <v>Kinh</v>
          </cell>
          <cell r="O329">
            <v>0</v>
          </cell>
          <cell r="P329" t="str">
            <v>186530661</v>
          </cell>
          <cell r="Q329" t="str">
            <v>30/09/2006</v>
          </cell>
          <cell r="R329" t="str">
            <v>Tỉnh Nghệ An</v>
          </cell>
          <cell r="S329" t="str">
            <v>Xã Quỳnh Thạch, Huyện Quỳnh Lưu, Tỉnh Nghệ An</v>
          </cell>
          <cell r="T329" t="str">
            <v>Đức Trung, Đức Thọ, Hà Tĩnh</v>
          </cell>
          <cell r="U329" t="str">
            <v>Khối Yên Toàn, Phường Hà Huy Tập, Thành phố Vinh, Tỉnh Nghệ An</v>
          </cell>
          <cell r="V329" t="str">
            <v>Khối Yên Toàn, Phường Hà Huy Tập, Thành phố Vinh, Tỉnh Nghệ An</v>
          </cell>
          <cell r="W329" t="str">
            <v>0844394567</v>
          </cell>
          <cell r="X329">
            <v>0</v>
          </cell>
          <cell r="Y329">
            <v>38275</v>
          </cell>
          <cell r="Z329">
            <v>43966</v>
          </cell>
          <cell r="AA329" t="str">
            <v>Trường Đại học Vinh</v>
          </cell>
          <cell r="AB329">
            <v>0</v>
          </cell>
          <cell r="AC329" t="str">
            <v>BC</v>
          </cell>
          <cell r="AD329">
            <v>0</v>
          </cell>
          <cell r="AE329">
            <v>0</v>
          </cell>
          <cell r="AF329" t="str">
            <v>13.096</v>
          </cell>
          <cell r="AG329" t="str">
            <v>Kỹ thuật viên</v>
          </cell>
          <cell r="AH329">
            <v>0</v>
          </cell>
          <cell r="AI329">
            <v>0</v>
          </cell>
          <cell r="AJ329">
            <v>0</v>
          </cell>
          <cell r="AK329">
            <v>3.5</v>
          </cell>
          <cell r="AL329">
            <v>0</v>
          </cell>
          <cell r="AM329">
            <v>3.0600000000000005</v>
          </cell>
          <cell r="AN329">
            <v>7</v>
          </cell>
          <cell r="AO329">
            <v>0</v>
          </cell>
          <cell r="AP329">
            <v>0</v>
          </cell>
          <cell r="AQ329">
            <v>0</v>
          </cell>
          <cell r="AR329">
            <v>0</v>
          </cell>
          <cell r="AS329">
            <v>3.0600000000000005</v>
          </cell>
          <cell r="AT329">
            <v>20</v>
          </cell>
          <cell r="AU329">
            <v>0</v>
          </cell>
          <cell r="AV329">
            <v>0</v>
          </cell>
          <cell r="AW329">
            <v>0</v>
          </cell>
          <cell r="AX329" t="str">
            <v>Đại học</v>
          </cell>
          <cell r="AY329">
            <v>0</v>
          </cell>
          <cell r="AZ329">
            <v>0</v>
          </cell>
          <cell r="BA329" t="str">
            <v>Tiếng Anh</v>
          </cell>
          <cell r="BB329">
            <v>0</v>
          </cell>
          <cell r="BC329" t="str">
            <v xml:space="preserve"> </v>
          </cell>
          <cell r="BD329">
            <v>0</v>
          </cell>
          <cell r="BE329">
            <v>0</v>
          </cell>
          <cell r="BF329">
            <v>0</v>
          </cell>
          <cell r="BG329">
            <v>0</v>
          </cell>
          <cell r="BH329">
            <v>0</v>
          </cell>
          <cell r="BI329">
            <v>0</v>
          </cell>
          <cell r="BJ329">
            <v>0</v>
          </cell>
          <cell r="BK329">
            <v>0</v>
          </cell>
          <cell r="BL329">
            <v>0</v>
          </cell>
          <cell r="BM329" t="str">
            <v>19/03/2003</v>
          </cell>
          <cell r="BN329">
            <v>38065</v>
          </cell>
          <cell r="BO329">
            <v>0</v>
          </cell>
          <cell r="BP329">
            <v>0</v>
          </cell>
          <cell r="BQ329">
            <v>0</v>
          </cell>
          <cell r="BR329">
            <v>2.25</v>
          </cell>
          <cell r="BS329" t="str">
            <v>BĐ đã phát</v>
          </cell>
          <cell r="BT329">
            <v>0</v>
          </cell>
          <cell r="BU329">
            <v>0</v>
          </cell>
          <cell r="BV329">
            <v>3.5</v>
          </cell>
          <cell r="BW329">
            <v>3.5</v>
          </cell>
          <cell r="BX329">
            <v>3.5</v>
          </cell>
          <cell r="BY329">
            <v>3.5</v>
          </cell>
          <cell r="BZ329">
            <v>3.5</v>
          </cell>
          <cell r="CA329">
            <v>3.5</v>
          </cell>
          <cell r="CB329">
            <v>3.5</v>
          </cell>
          <cell r="CC329">
            <v>3.5</v>
          </cell>
          <cell r="CD329">
            <v>3.5</v>
          </cell>
          <cell r="CE329">
            <v>3.5</v>
          </cell>
          <cell r="CF329">
            <v>3.5</v>
          </cell>
          <cell r="CG329">
            <v>3.5</v>
          </cell>
          <cell r="CH329">
            <v>3.5</v>
          </cell>
          <cell r="CI329">
            <v>3.5</v>
          </cell>
          <cell r="CJ329">
            <v>3.5</v>
          </cell>
          <cell r="CK329">
            <v>3.5</v>
          </cell>
          <cell r="CL329">
            <v>0</v>
          </cell>
        </row>
        <row r="330">
          <cell r="F330">
            <v>1626</v>
          </cell>
          <cell r="G330" t="str">
            <v>51010000199011</v>
          </cell>
          <cell r="H330" t="str">
            <v>Trung tâm Nội trú</v>
          </cell>
          <cell r="I330">
            <v>0</v>
          </cell>
          <cell r="J330" t="str">
            <v>Nam</v>
          </cell>
          <cell r="K330">
            <v>1982</v>
          </cell>
          <cell r="L330">
            <v>30113</v>
          </cell>
          <cell r="M330">
            <v>40</v>
          </cell>
          <cell r="N330" t="str">
            <v>Kinh</v>
          </cell>
          <cell r="O330">
            <v>0</v>
          </cell>
          <cell r="P330">
            <v>182484721</v>
          </cell>
          <cell r="Q330">
            <v>0</v>
          </cell>
          <cell r="R330">
            <v>0</v>
          </cell>
          <cell r="S330" t="str">
            <v>Xã lam Sơn, Huyện Đô Lương, Tỉnh Nghệ An</v>
          </cell>
          <cell r="T330" t="str">
            <v>Lam Sơn, Đô Lương, nghệ An</v>
          </cell>
          <cell r="U330" t="str">
            <v>Phường Bến Thủy, Thành phố Vinh, Tỉnh Nghệ An</v>
          </cell>
          <cell r="V330" t="str">
            <v>Phường Bến Thủy, Thành phố Vinh, Tỉnh Nghệ An</v>
          </cell>
          <cell r="W330" t="str">
            <v>0983484721</v>
          </cell>
          <cell r="X330">
            <v>0</v>
          </cell>
          <cell r="Y330" t="str">
            <v xml:space="preserve">  -   -</v>
          </cell>
          <cell r="Z330">
            <v>43966</v>
          </cell>
          <cell r="AA330" t="str">
            <v>Trường Đại học Vinh</v>
          </cell>
          <cell r="AB330">
            <v>0</v>
          </cell>
          <cell r="AC330" t="str">
            <v>BC</v>
          </cell>
          <cell r="AD330">
            <v>0</v>
          </cell>
          <cell r="AE330">
            <v>0</v>
          </cell>
          <cell r="AF330" t="str">
            <v>01.003</v>
          </cell>
          <cell r="AG330" t="str">
            <v>Chuyên viên</v>
          </cell>
          <cell r="AH330">
            <v>0</v>
          </cell>
          <cell r="AI330">
            <v>0</v>
          </cell>
          <cell r="AJ330">
            <v>0</v>
          </cell>
          <cell r="AK330">
            <v>4</v>
          </cell>
          <cell r="AL330">
            <v>0</v>
          </cell>
          <cell r="AM330">
            <v>3</v>
          </cell>
          <cell r="AN330">
            <v>3</v>
          </cell>
          <cell r="AO330">
            <v>0</v>
          </cell>
          <cell r="AP330">
            <v>0</v>
          </cell>
          <cell r="AQ330">
            <v>0</v>
          </cell>
          <cell r="AR330">
            <v>0</v>
          </cell>
          <cell r="AS330">
            <v>3</v>
          </cell>
          <cell r="AT330">
            <v>20</v>
          </cell>
          <cell r="AU330">
            <v>0</v>
          </cell>
          <cell r="AV330">
            <v>0</v>
          </cell>
          <cell r="AW330">
            <v>0</v>
          </cell>
          <cell r="AX330" t="str">
            <v>Đại học</v>
          </cell>
          <cell r="AY330">
            <v>0</v>
          </cell>
          <cell r="AZ330">
            <v>0</v>
          </cell>
          <cell r="BA330" t="str">
            <v>Tin học</v>
          </cell>
          <cell r="BB330">
            <v>0</v>
          </cell>
          <cell r="BC330" t="str">
            <v xml:space="preserve"> </v>
          </cell>
          <cell r="BD330">
            <v>0</v>
          </cell>
          <cell r="BE330">
            <v>0</v>
          </cell>
          <cell r="BF330">
            <v>0</v>
          </cell>
          <cell r="BG330">
            <v>0</v>
          </cell>
          <cell r="BH330">
            <v>0</v>
          </cell>
          <cell r="BI330">
            <v>0</v>
          </cell>
          <cell r="BJ330" t="str">
            <v>CV 2019</v>
          </cell>
          <cell r="BK330">
            <v>0</v>
          </cell>
          <cell r="BL330">
            <v>0</v>
          </cell>
          <cell r="BM330">
            <v>0</v>
          </cell>
          <cell r="BN330">
            <v>0</v>
          </cell>
          <cell r="BO330">
            <v>0</v>
          </cell>
          <cell r="BP330">
            <v>0</v>
          </cell>
          <cell r="BQ330">
            <v>0</v>
          </cell>
          <cell r="BR330">
            <v>19.75</v>
          </cell>
          <cell r="BS330" t="str">
            <v>BĐ đã phát</v>
          </cell>
          <cell r="BT330">
            <v>0</v>
          </cell>
          <cell r="BU330">
            <v>0</v>
          </cell>
          <cell r="BV330">
            <v>4</v>
          </cell>
          <cell r="BW330">
            <v>4</v>
          </cell>
          <cell r="BX330">
            <v>4</v>
          </cell>
          <cell r="BY330">
            <v>4</v>
          </cell>
          <cell r="BZ330">
            <v>4</v>
          </cell>
          <cell r="CA330">
            <v>4</v>
          </cell>
          <cell r="CB330">
            <v>4</v>
          </cell>
          <cell r="CC330">
            <v>4</v>
          </cell>
          <cell r="CD330">
            <v>4</v>
          </cell>
          <cell r="CE330">
            <v>4</v>
          </cell>
          <cell r="CF330">
            <v>4</v>
          </cell>
          <cell r="CG330">
            <v>4</v>
          </cell>
          <cell r="CH330">
            <v>4</v>
          </cell>
          <cell r="CI330">
            <v>4</v>
          </cell>
          <cell r="CJ330">
            <v>4</v>
          </cell>
          <cell r="CK330">
            <v>4</v>
          </cell>
          <cell r="CL330">
            <v>0</v>
          </cell>
        </row>
        <row r="331">
          <cell r="F331">
            <v>1823</v>
          </cell>
          <cell r="G331" t="str">
            <v>51010000197787</v>
          </cell>
          <cell r="H331" t="str">
            <v>Trung tâm Thông tin - Thư viện Nguyễn Thúc Hào</v>
          </cell>
          <cell r="I331" t="str">
            <v>Tổ Hành chính</v>
          </cell>
          <cell r="J331" t="str">
            <v>Nữ</v>
          </cell>
          <cell r="K331">
            <v>1974</v>
          </cell>
          <cell r="L331">
            <v>27353</v>
          </cell>
          <cell r="M331">
            <v>48</v>
          </cell>
          <cell r="N331" t="str">
            <v>Kinh</v>
          </cell>
          <cell r="O331">
            <v>0</v>
          </cell>
          <cell r="P331" t="str">
            <v>182201621</v>
          </cell>
          <cell r="Q331" t="str">
            <v>02/04/2009</v>
          </cell>
          <cell r="R331" t="str">
            <v>Tỉnh Nghệ An</v>
          </cell>
          <cell r="S331" t="str">
            <v>Cát Văn, Thanh Chương, Nghệ An</v>
          </cell>
          <cell r="T331" t="str">
            <v>Cát Văn, Thanh Chương, Nghệ An</v>
          </cell>
          <cell r="U331" t="str">
            <v>Phường Lê Mao, Thành phố Vinh, Tỉnh Nghệ An</v>
          </cell>
          <cell r="V331" t="str">
            <v>Phường Lê Mao, Thành phố Vinh, Tỉnh Nghệ An</v>
          </cell>
          <cell r="W331" t="str">
            <v>0903224527</v>
          </cell>
          <cell r="X331" t="str">
            <v>Sennhat@yahoo.com.vn</v>
          </cell>
          <cell r="Y331">
            <v>35431</v>
          </cell>
          <cell r="Z331">
            <v>35431</v>
          </cell>
          <cell r="AA331" t="str">
            <v>Trường Đại học Sư phạm Vinh</v>
          </cell>
          <cell r="AB331">
            <v>0</v>
          </cell>
          <cell r="AC331" t="str">
            <v>BC</v>
          </cell>
          <cell r="AD331">
            <v>0</v>
          </cell>
          <cell r="AE331">
            <v>0</v>
          </cell>
          <cell r="AF331" t="str">
            <v>01.003</v>
          </cell>
          <cell r="AG331" t="str">
            <v>Chuyên viên</v>
          </cell>
          <cell r="AH331">
            <v>0</v>
          </cell>
          <cell r="AI331">
            <v>0</v>
          </cell>
          <cell r="AJ331">
            <v>0</v>
          </cell>
          <cell r="AK331">
            <v>4</v>
          </cell>
          <cell r="AL331">
            <v>0</v>
          </cell>
          <cell r="AM331">
            <v>4.6500000000000004</v>
          </cell>
          <cell r="AN331">
            <v>8</v>
          </cell>
          <cell r="AO331">
            <v>0</v>
          </cell>
          <cell r="AP331">
            <v>0</v>
          </cell>
          <cell r="AQ331">
            <v>0</v>
          </cell>
          <cell r="AR331">
            <v>0</v>
          </cell>
          <cell r="AS331">
            <v>4.6500000000000004</v>
          </cell>
          <cell r="AT331">
            <v>20</v>
          </cell>
          <cell r="AU331">
            <v>0</v>
          </cell>
          <cell r="AV331">
            <v>0</v>
          </cell>
          <cell r="AW331">
            <v>0</v>
          </cell>
          <cell r="AX331" t="str">
            <v>Thạc sĩ</v>
          </cell>
          <cell r="AY331">
            <v>0</v>
          </cell>
          <cell r="AZ331">
            <v>0</v>
          </cell>
          <cell r="BA331" t="str">
            <v>Ngữ văn</v>
          </cell>
          <cell r="BB331" t="str">
            <v>KHXH&amp;NV - Ngôn ngữ</v>
          </cell>
          <cell r="BC331" t="str">
            <v xml:space="preserve"> </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7.25</v>
          </cell>
          <cell r="BS331" t="str">
            <v>BĐ đã phát</v>
          </cell>
          <cell r="BT331">
            <v>0</v>
          </cell>
          <cell r="BU331">
            <v>0</v>
          </cell>
          <cell r="BV331">
            <v>4</v>
          </cell>
          <cell r="BW331">
            <v>4</v>
          </cell>
          <cell r="BX331">
            <v>4</v>
          </cell>
          <cell r="BY331">
            <v>4</v>
          </cell>
          <cell r="BZ331">
            <v>4</v>
          </cell>
          <cell r="CA331">
            <v>4</v>
          </cell>
          <cell r="CB331">
            <v>4</v>
          </cell>
          <cell r="CC331">
            <v>4</v>
          </cell>
          <cell r="CD331">
            <v>4</v>
          </cell>
          <cell r="CE331">
            <v>4</v>
          </cell>
          <cell r="CF331">
            <v>4</v>
          </cell>
          <cell r="CG331">
            <v>4</v>
          </cell>
          <cell r="CH331">
            <v>4</v>
          </cell>
          <cell r="CI331">
            <v>4</v>
          </cell>
          <cell r="CJ331">
            <v>4</v>
          </cell>
          <cell r="CK331">
            <v>4</v>
          </cell>
          <cell r="CL331">
            <v>0</v>
          </cell>
        </row>
        <row r="332">
          <cell r="F332">
            <v>2340</v>
          </cell>
          <cell r="G332" t="str">
            <v>51010000299416</v>
          </cell>
          <cell r="H332" t="str">
            <v>Trung tâm Thông tin - Thư viện Nguyễn Thúc Hào</v>
          </cell>
          <cell r="I332" t="str">
            <v>Tổ Hành chính</v>
          </cell>
          <cell r="J332" t="str">
            <v>Nữ</v>
          </cell>
          <cell r="K332">
            <v>1990</v>
          </cell>
          <cell r="L332">
            <v>33138</v>
          </cell>
          <cell r="M332">
            <v>32</v>
          </cell>
          <cell r="N332" t="str">
            <v>Kinh</v>
          </cell>
          <cell r="O332">
            <v>0</v>
          </cell>
          <cell r="P332" t="str">
            <v>186985092</v>
          </cell>
          <cell r="Q332" t="str">
            <v>31/01/2008</v>
          </cell>
          <cell r="R332" t="str">
            <v>Tỉnh Nghệ An</v>
          </cell>
          <cell r="S332">
            <v>0</v>
          </cell>
          <cell r="T332" t="str">
            <v>Thị trấn Cầu Giát, Quỳnh Lưu, Nghệ An</v>
          </cell>
          <cell r="U332" t="str">
            <v>Thành phố Vinh, Tỉnh Nghệ An</v>
          </cell>
          <cell r="V332" t="str">
            <v>Thành phố Vinh, Tỉnh Nghệ An</v>
          </cell>
          <cell r="W332" t="str">
            <v>0967494186</v>
          </cell>
          <cell r="X332" t="str">
            <v>hokimoanh90@gmail.com</v>
          </cell>
          <cell r="Y332">
            <v>41879</v>
          </cell>
          <cell r="Z332">
            <v>43824</v>
          </cell>
          <cell r="AA332" t="str">
            <v>Trường Đại học Vinh</v>
          </cell>
          <cell r="AB332">
            <v>0</v>
          </cell>
          <cell r="AC332" t="str">
            <v>BC</v>
          </cell>
          <cell r="AD332">
            <v>0</v>
          </cell>
          <cell r="AE332">
            <v>0</v>
          </cell>
          <cell r="AF332" t="str">
            <v>01.003</v>
          </cell>
          <cell r="AG332" t="str">
            <v>Chuyên viên</v>
          </cell>
          <cell r="AH332">
            <v>0</v>
          </cell>
          <cell r="AI332">
            <v>0</v>
          </cell>
          <cell r="AJ332">
            <v>0</v>
          </cell>
          <cell r="AK332">
            <v>4</v>
          </cell>
          <cell r="AL332">
            <v>0</v>
          </cell>
          <cell r="AM332">
            <v>2.67</v>
          </cell>
          <cell r="AN332">
            <v>2</v>
          </cell>
          <cell r="AO332">
            <v>0</v>
          </cell>
          <cell r="AP332">
            <v>0</v>
          </cell>
          <cell r="AQ332">
            <v>0</v>
          </cell>
          <cell r="AR332">
            <v>0</v>
          </cell>
          <cell r="AS332">
            <v>2.67</v>
          </cell>
          <cell r="AT332">
            <v>20</v>
          </cell>
          <cell r="AU332">
            <v>0</v>
          </cell>
          <cell r="AV332">
            <v>0</v>
          </cell>
          <cell r="AW332">
            <v>0</v>
          </cell>
          <cell r="AX332" t="str">
            <v>Đại học</v>
          </cell>
          <cell r="AY332">
            <v>0</v>
          </cell>
          <cell r="AZ332">
            <v>0</v>
          </cell>
          <cell r="BA332" t="str">
            <v>Lưu trữ học &amp; QT văn phòng</v>
          </cell>
          <cell r="BB332">
            <v>0</v>
          </cell>
          <cell r="BC332" t="str">
            <v xml:space="preserve"> </v>
          </cell>
          <cell r="BD332">
            <v>0</v>
          </cell>
          <cell r="BE332">
            <v>0</v>
          </cell>
          <cell r="BF332">
            <v>0</v>
          </cell>
          <cell r="BG332">
            <v>0</v>
          </cell>
          <cell r="BH332">
            <v>0</v>
          </cell>
          <cell r="BI332">
            <v>0</v>
          </cell>
          <cell r="BJ332" t="str">
            <v>CV 2019</v>
          </cell>
          <cell r="BK332">
            <v>0</v>
          </cell>
          <cell r="BL332">
            <v>0</v>
          </cell>
          <cell r="BM332">
            <v>0</v>
          </cell>
          <cell r="BN332">
            <v>0</v>
          </cell>
          <cell r="BO332">
            <v>0</v>
          </cell>
          <cell r="BP332">
            <v>0</v>
          </cell>
          <cell r="BQ332">
            <v>0</v>
          </cell>
          <cell r="BR332">
            <v>23.083333333333332</v>
          </cell>
          <cell r="BS332" t="str">
            <v>BĐ đã phát</v>
          </cell>
          <cell r="BT332">
            <v>0</v>
          </cell>
          <cell r="BU332">
            <v>0</v>
          </cell>
          <cell r="BV332">
            <v>4</v>
          </cell>
          <cell r="BW332">
            <v>4</v>
          </cell>
          <cell r="BX332">
            <v>4</v>
          </cell>
          <cell r="BY332">
            <v>4</v>
          </cell>
          <cell r="BZ332">
            <v>4</v>
          </cell>
          <cell r="CA332">
            <v>4</v>
          </cell>
          <cell r="CB332">
            <v>4</v>
          </cell>
          <cell r="CC332">
            <v>4</v>
          </cell>
          <cell r="CD332">
            <v>4</v>
          </cell>
          <cell r="CE332">
            <v>4</v>
          </cell>
          <cell r="CF332">
            <v>4</v>
          </cell>
          <cell r="CG332">
            <v>4</v>
          </cell>
          <cell r="CH332">
            <v>4</v>
          </cell>
          <cell r="CI332">
            <v>4</v>
          </cell>
          <cell r="CJ332">
            <v>4</v>
          </cell>
          <cell r="CK332">
            <v>4</v>
          </cell>
          <cell r="CL332">
            <v>0</v>
          </cell>
        </row>
        <row r="333">
          <cell r="F333">
            <v>1878</v>
          </cell>
          <cell r="G333" t="str">
            <v>0101000264783</v>
          </cell>
          <cell r="H333" t="str">
            <v>Trung tâm Thông tin - Thư viện Nguyễn Thúc Hào</v>
          </cell>
          <cell r="I333" t="str">
            <v>Tổ Hành chính</v>
          </cell>
          <cell r="J333" t="str">
            <v>Nam</v>
          </cell>
          <cell r="K333">
            <v>1974</v>
          </cell>
          <cell r="L333">
            <v>27303</v>
          </cell>
          <cell r="M333">
            <v>48</v>
          </cell>
          <cell r="N333" t="str">
            <v>Kinh</v>
          </cell>
          <cell r="O333">
            <v>0</v>
          </cell>
          <cell r="P333" t="str">
            <v>182000099</v>
          </cell>
          <cell r="Q333" t="str">
            <v>01/02/2010</v>
          </cell>
          <cell r="R333" t="str">
            <v>Tỉnh Nghệ An</v>
          </cell>
          <cell r="S333" t="str">
            <v>Xã Đức Thuận, Huyện Đức Thọ, Hà Tĩnh</v>
          </cell>
          <cell r="T333" t="str">
            <v>Xã Đức Thuận, Huyện Đức Thọ, Hà Tĩnh</v>
          </cell>
          <cell r="U333" t="str">
            <v>Khối 6, Phường Bến Thủy, Thành phố Vinh, Tỉnh Nghệ An</v>
          </cell>
          <cell r="V333" t="str">
            <v>Khối 6, Phường Bến Thủy, Thành phố Vinh, Tỉnh Nghệ An</v>
          </cell>
          <cell r="W333">
            <v>0</v>
          </cell>
          <cell r="X333">
            <v>0</v>
          </cell>
          <cell r="Y333">
            <v>34943</v>
          </cell>
          <cell r="Z333">
            <v>34943</v>
          </cell>
          <cell r="AA333" t="str">
            <v>Trường Đại học Sư phạm Vinh</v>
          </cell>
          <cell r="AB333">
            <v>0</v>
          </cell>
          <cell r="AC333" t="str">
            <v>BC</v>
          </cell>
          <cell r="AD333">
            <v>0</v>
          </cell>
          <cell r="AE333">
            <v>0</v>
          </cell>
          <cell r="AF333" t="str">
            <v>01.002</v>
          </cell>
          <cell r="AG333" t="str">
            <v>Chuyên viên chính</v>
          </cell>
          <cell r="AH333" t="str">
            <v>Giám đốc</v>
          </cell>
          <cell r="AI333">
            <v>0</v>
          </cell>
          <cell r="AJ333" t="str">
            <v>Phó Bí thư CB</v>
          </cell>
          <cell r="AK333">
            <v>7</v>
          </cell>
          <cell r="AL333">
            <v>0.5</v>
          </cell>
          <cell r="AM333">
            <v>5.42</v>
          </cell>
          <cell r="AN333">
            <v>4</v>
          </cell>
          <cell r="AO333">
            <v>0</v>
          </cell>
          <cell r="AP333">
            <v>0</v>
          </cell>
          <cell r="AQ333">
            <v>0</v>
          </cell>
          <cell r="AR333">
            <v>0</v>
          </cell>
          <cell r="AS333">
            <v>5.92</v>
          </cell>
          <cell r="AT333">
            <v>20</v>
          </cell>
          <cell r="AU333">
            <v>0</v>
          </cell>
          <cell r="AV333">
            <v>0</v>
          </cell>
          <cell r="AW333">
            <v>0</v>
          </cell>
          <cell r="AX333" t="str">
            <v>Thạc sĩ</v>
          </cell>
          <cell r="AY333">
            <v>0</v>
          </cell>
          <cell r="AZ333">
            <v>0</v>
          </cell>
          <cell r="BA333" t="str">
            <v>Kỹ sư công nghệ thông tin, Kỹ sư thủy sản</v>
          </cell>
          <cell r="BB333" t="str">
            <v>Quản lý giáo dục</v>
          </cell>
          <cell r="BC333" t="str">
            <v xml:space="preserve"> </v>
          </cell>
          <cell r="BD333">
            <v>0</v>
          </cell>
          <cell r="BE333">
            <v>0</v>
          </cell>
          <cell r="BF333">
            <v>0</v>
          </cell>
          <cell r="BG333">
            <v>0</v>
          </cell>
          <cell r="BH333">
            <v>0</v>
          </cell>
          <cell r="BI333">
            <v>0</v>
          </cell>
          <cell r="BJ333" t="str">
            <v>CVC</v>
          </cell>
          <cell r="BK333">
            <v>0</v>
          </cell>
          <cell r="BL333">
            <v>0</v>
          </cell>
          <cell r="BM333">
            <v>39183</v>
          </cell>
          <cell r="BN333">
            <v>39549</v>
          </cell>
          <cell r="BO333">
            <v>0</v>
          </cell>
          <cell r="BP333">
            <v>0</v>
          </cell>
          <cell r="BQ333">
            <v>0</v>
          </cell>
          <cell r="BR333">
            <v>12.083333333333334</v>
          </cell>
          <cell r="BS333" t="str">
            <v>BĐ đã phát</v>
          </cell>
          <cell r="BT333">
            <v>0</v>
          </cell>
          <cell r="BU333">
            <v>0</v>
          </cell>
          <cell r="BV333">
            <v>6</v>
          </cell>
          <cell r="BW333">
            <v>6</v>
          </cell>
          <cell r="BX333">
            <v>6</v>
          </cell>
          <cell r="BY333">
            <v>6</v>
          </cell>
          <cell r="BZ333">
            <v>6</v>
          </cell>
          <cell r="CA333">
            <v>6</v>
          </cell>
          <cell r="CB333">
            <v>6</v>
          </cell>
          <cell r="CC333">
            <v>6</v>
          </cell>
          <cell r="CD333">
            <v>6</v>
          </cell>
          <cell r="CE333">
            <v>6</v>
          </cell>
          <cell r="CF333">
            <v>6</v>
          </cell>
          <cell r="CG333">
            <v>6</v>
          </cell>
          <cell r="CH333">
            <v>6</v>
          </cell>
          <cell r="CI333">
            <v>6</v>
          </cell>
          <cell r="CJ333">
            <v>6</v>
          </cell>
          <cell r="CK333">
            <v>7</v>
          </cell>
          <cell r="CL333" t="str">
            <v>BN GĐ từ T12/21</v>
          </cell>
        </row>
        <row r="334">
          <cell r="F334">
            <v>1881</v>
          </cell>
          <cell r="G334" t="str">
            <v>51010000190519</v>
          </cell>
          <cell r="H334" t="str">
            <v>Trung tâm Thông tin - Thư viện Nguyễn Thúc Hào</v>
          </cell>
          <cell r="I334" t="str">
            <v>Tổ Hành chính</v>
          </cell>
          <cell r="J334" t="str">
            <v>Nam</v>
          </cell>
          <cell r="K334">
            <v>1976</v>
          </cell>
          <cell r="L334">
            <v>27942</v>
          </cell>
          <cell r="M334">
            <v>46</v>
          </cell>
          <cell r="N334" t="str">
            <v>Kinh</v>
          </cell>
          <cell r="O334">
            <v>0</v>
          </cell>
          <cell r="P334" t="str">
            <v>182532417</v>
          </cell>
          <cell r="Q334" t="str">
            <v>19/01/2016</v>
          </cell>
          <cell r="R334" t="str">
            <v>Tỉnh Nghệ An</v>
          </cell>
          <cell r="S334" t="str">
            <v>Tĩnh Gia, Thanh Hóa</v>
          </cell>
          <cell r="T334" t="str">
            <v>Tĩnh Gia, Thanh Hóa</v>
          </cell>
          <cell r="U334" t="str">
            <v>SN 42, Ngõ 12, Phường Trung Đô, Thành phố Vinh, Tỉnh Nghệ An</v>
          </cell>
          <cell r="V334" t="str">
            <v>SN 42, Ngõ 12, Phường Trung Đô, Thành phố Vinh, Tỉnh Nghệ An</v>
          </cell>
          <cell r="W334">
            <v>0</v>
          </cell>
          <cell r="X334">
            <v>0</v>
          </cell>
          <cell r="Y334">
            <v>36557</v>
          </cell>
          <cell r="Z334">
            <v>38587</v>
          </cell>
          <cell r="AA334" t="str">
            <v>Trường Đại học Sư phạm Vinh</v>
          </cell>
          <cell r="AB334">
            <v>0</v>
          </cell>
          <cell r="AC334" t="str">
            <v>BC</v>
          </cell>
          <cell r="AD334">
            <v>0</v>
          </cell>
          <cell r="AE334">
            <v>0</v>
          </cell>
          <cell r="AF334" t="str">
            <v>13.096</v>
          </cell>
          <cell r="AG334" t="str">
            <v>Kỹ thuật viên</v>
          </cell>
          <cell r="AH334">
            <v>0</v>
          </cell>
          <cell r="AI334">
            <v>0</v>
          </cell>
          <cell r="AJ334">
            <v>0</v>
          </cell>
          <cell r="AK334">
            <v>3.5</v>
          </cell>
          <cell r="AL334">
            <v>0</v>
          </cell>
          <cell r="AM334">
            <v>3.6600000000000006</v>
          </cell>
          <cell r="AN334">
            <v>10</v>
          </cell>
          <cell r="AO334">
            <v>0</v>
          </cell>
          <cell r="AP334">
            <v>0</v>
          </cell>
          <cell r="AQ334">
            <v>0</v>
          </cell>
          <cell r="AR334">
            <v>0</v>
          </cell>
          <cell r="AS334">
            <v>3.6600000000000006</v>
          </cell>
          <cell r="AT334">
            <v>20</v>
          </cell>
          <cell r="AU334">
            <v>0</v>
          </cell>
          <cell r="AV334">
            <v>0</v>
          </cell>
          <cell r="AW334">
            <v>0</v>
          </cell>
          <cell r="AX334" t="str">
            <v>Đại học</v>
          </cell>
          <cell r="AY334">
            <v>0</v>
          </cell>
          <cell r="AZ334">
            <v>0</v>
          </cell>
          <cell r="BA334" t="str">
            <v>Thông tin thư viện</v>
          </cell>
          <cell r="BB334">
            <v>0</v>
          </cell>
          <cell r="BC334" t="str">
            <v xml:space="preserve"> </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13.833333333333334</v>
          </cell>
          <cell r="BS334" t="str">
            <v>BĐ đã phát</v>
          </cell>
          <cell r="BT334">
            <v>0</v>
          </cell>
          <cell r="BU334">
            <v>0</v>
          </cell>
          <cell r="BV334">
            <v>3.5</v>
          </cell>
          <cell r="BW334">
            <v>3.5</v>
          </cell>
          <cell r="BX334">
            <v>3.5</v>
          </cell>
          <cell r="BY334">
            <v>3.5</v>
          </cell>
          <cell r="BZ334">
            <v>3.5</v>
          </cell>
          <cell r="CA334">
            <v>3.5</v>
          </cell>
          <cell r="CB334">
            <v>3.5</v>
          </cell>
          <cell r="CC334">
            <v>3.5</v>
          </cell>
          <cell r="CD334">
            <v>3.5</v>
          </cell>
          <cell r="CE334">
            <v>3.5</v>
          </cell>
          <cell r="CF334">
            <v>3.5</v>
          </cell>
          <cell r="CG334">
            <v>3.5</v>
          </cell>
          <cell r="CH334">
            <v>3.5</v>
          </cell>
          <cell r="CI334">
            <v>3.5</v>
          </cell>
          <cell r="CJ334">
            <v>3.5</v>
          </cell>
          <cell r="CK334">
            <v>3.5</v>
          </cell>
          <cell r="CL334">
            <v>0</v>
          </cell>
        </row>
        <row r="335">
          <cell r="F335">
            <v>1877</v>
          </cell>
          <cell r="G335" t="str">
            <v>51010000190245</v>
          </cell>
          <cell r="H335" t="str">
            <v>Trung tâm Thông tin - Thư viện Nguyễn Thúc Hào</v>
          </cell>
          <cell r="I335" t="str">
            <v>Tổ Hành chính</v>
          </cell>
          <cell r="J335" t="str">
            <v>Nam</v>
          </cell>
          <cell r="K335">
            <v>1971</v>
          </cell>
          <cell r="L335">
            <v>26178</v>
          </cell>
          <cell r="M335">
            <v>51</v>
          </cell>
          <cell r="N335" t="str">
            <v>Kinh</v>
          </cell>
          <cell r="O335">
            <v>0</v>
          </cell>
          <cell r="P335" t="str">
            <v>187404634</v>
          </cell>
          <cell r="Q335" t="str">
            <v>12/12/2011</v>
          </cell>
          <cell r="R335" t="str">
            <v>Tỉnh Nghệ An</v>
          </cell>
          <cell r="S335" t="str">
            <v>Thạch Mỹ, Lộc Hà, Hà Tĩnh</v>
          </cell>
          <cell r="T335" t="str">
            <v>Thạch Mỹ, Thạch Hà, Hà Tĩnh</v>
          </cell>
          <cell r="U335" t="str">
            <v>Phường Hưng Lộc, Thành phố Vinh, Tỉnh Nghệ An</v>
          </cell>
          <cell r="V335" t="str">
            <v>Phường Hưng Lộc, Thành phố Vinh, Tỉnh Nghệ An</v>
          </cell>
          <cell r="W335" t="str">
            <v>0912591212</v>
          </cell>
          <cell r="X335" t="str">
            <v>taipv@vinhuni.edu.vn</v>
          </cell>
          <cell r="Y335">
            <v>37159</v>
          </cell>
          <cell r="Z335">
            <v>40360</v>
          </cell>
          <cell r="AA335" t="str">
            <v>Trường Đại học Vinh</v>
          </cell>
          <cell r="AB335">
            <v>0</v>
          </cell>
          <cell r="AC335" t="str">
            <v>BC</v>
          </cell>
          <cell r="AD335">
            <v>0</v>
          </cell>
          <cell r="AE335">
            <v>0</v>
          </cell>
          <cell r="AF335" t="str">
            <v>01.003</v>
          </cell>
          <cell r="AG335" t="str">
            <v>Chuyên viên</v>
          </cell>
          <cell r="AH335">
            <v>0</v>
          </cell>
          <cell r="AI335" t="str">
            <v>Tổ trưởng tổ CT</v>
          </cell>
          <cell r="AJ335">
            <v>0</v>
          </cell>
          <cell r="AK335">
            <v>4.5</v>
          </cell>
          <cell r="AL335">
            <v>0</v>
          </cell>
          <cell r="AM335">
            <v>4.6500000000000004</v>
          </cell>
          <cell r="AN335">
            <v>8</v>
          </cell>
          <cell r="AO335">
            <v>0</v>
          </cell>
          <cell r="AP335">
            <v>0</v>
          </cell>
          <cell r="AQ335">
            <v>0</v>
          </cell>
          <cell r="AR335">
            <v>0</v>
          </cell>
          <cell r="AS335">
            <v>4.6500000000000004</v>
          </cell>
          <cell r="AT335">
            <v>20</v>
          </cell>
          <cell r="AU335">
            <v>0.1</v>
          </cell>
          <cell r="AV335">
            <v>0</v>
          </cell>
          <cell r="AW335">
            <v>0</v>
          </cell>
          <cell r="AX335" t="str">
            <v>Đại học</v>
          </cell>
          <cell r="AY335">
            <v>0</v>
          </cell>
          <cell r="AZ335">
            <v>0</v>
          </cell>
          <cell r="BA335" t="str">
            <v>Thông tin thư viện</v>
          </cell>
          <cell r="BB335">
            <v>0</v>
          </cell>
          <cell r="BC335" t="str">
            <v xml:space="preserve"> </v>
          </cell>
          <cell r="BD335">
            <v>0</v>
          </cell>
          <cell r="BE335">
            <v>0</v>
          </cell>
          <cell r="BF335">
            <v>0</v>
          </cell>
          <cell r="BG335">
            <v>0</v>
          </cell>
          <cell r="BH335">
            <v>0</v>
          </cell>
          <cell r="BI335">
            <v>0</v>
          </cell>
          <cell r="BJ335">
            <v>0</v>
          </cell>
          <cell r="BK335" t="str">
            <v>Đã học 2012</v>
          </cell>
          <cell r="BL335">
            <v>0</v>
          </cell>
          <cell r="BM335">
            <v>0</v>
          </cell>
          <cell r="BN335">
            <v>0</v>
          </cell>
          <cell r="BO335">
            <v>0</v>
          </cell>
          <cell r="BP335">
            <v>0</v>
          </cell>
          <cell r="BQ335">
            <v>0</v>
          </cell>
          <cell r="BR335">
            <v>9</v>
          </cell>
          <cell r="BS335" t="str">
            <v>ĐHV đã phát</v>
          </cell>
          <cell r="BT335">
            <v>0</v>
          </cell>
          <cell r="BU335">
            <v>0</v>
          </cell>
          <cell r="BV335">
            <v>4.5</v>
          </cell>
          <cell r="BW335">
            <v>4.5</v>
          </cell>
          <cell r="BX335">
            <v>4.5</v>
          </cell>
          <cell r="BY335">
            <v>4.5</v>
          </cell>
          <cell r="BZ335">
            <v>4.5</v>
          </cell>
          <cell r="CA335">
            <v>4.5</v>
          </cell>
          <cell r="CB335">
            <v>4.5</v>
          </cell>
          <cell r="CC335">
            <v>4.5</v>
          </cell>
          <cell r="CD335">
            <v>4.5</v>
          </cell>
          <cell r="CE335">
            <v>4.5</v>
          </cell>
          <cell r="CF335">
            <v>4.5</v>
          </cell>
          <cell r="CG335">
            <v>4.5</v>
          </cell>
          <cell r="CH335">
            <v>4.5</v>
          </cell>
          <cell r="CI335">
            <v>4.5</v>
          </cell>
          <cell r="CJ335">
            <v>4.5</v>
          </cell>
          <cell r="CK335">
            <v>4.5</v>
          </cell>
          <cell r="CL335">
            <v>0</v>
          </cell>
        </row>
        <row r="336">
          <cell r="F336">
            <v>1901</v>
          </cell>
          <cell r="G336" t="str">
            <v>51010000192144</v>
          </cell>
          <cell r="H336" t="str">
            <v>Trung tâm Thông tin - Thư viện Nguyễn Thúc Hào</v>
          </cell>
          <cell r="I336" t="str">
            <v>Tổ phân loại - Biên mục</v>
          </cell>
          <cell r="J336" t="str">
            <v>Nữ</v>
          </cell>
          <cell r="K336">
            <v>1985</v>
          </cell>
          <cell r="L336">
            <v>31168</v>
          </cell>
          <cell r="M336">
            <v>37</v>
          </cell>
          <cell r="N336" t="str">
            <v>Kinh</v>
          </cell>
          <cell r="O336">
            <v>0</v>
          </cell>
          <cell r="P336" t="str">
            <v>186193272</v>
          </cell>
          <cell r="Q336" t="str">
            <v>12/06/2002</v>
          </cell>
          <cell r="R336" t="str">
            <v>Tỉnh Nghệ An</v>
          </cell>
          <cell r="S336" t="str">
            <v>Xã Nghĩa Xuân, Huyện Quỳ Hợp, Nghệ An</v>
          </cell>
          <cell r="T336" t="str">
            <v>Xã Hưng Phúc, Huyện Hưng Nguyên, Nghệ An</v>
          </cell>
          <cell r="U336" t="str">
            <v>Phòng 343 Chung cư Nam Sỹ Sách, Thành phố Vinh, Nghệ An</v>
          </cell>
          <cell r="V336" t="str">
            <v>Phòng 343 Chung cư Nam Sỹ Sách, Thành phố Vinh, Nghệ An</v>
          </cell>
          <cell r="W336" t="str">
            <v>0915125606</v>
          </cell>
          <cell r="X336" t="str">
            <v>Ngaduongdhv@gmail.com</v>
          </cell>
          <cell r="Y336">
            <v>39883</v>
          </cell>
          <cell r="Z336">
            <v>40360</v>
          </cell>
          <cell r="AA336" t="str">
            <v>Trường Đại học Vinh</v>
          </cell>
          <cell r="AB336">
            <v>0</v>
          </cell>
          <cell r="AC336" t="str">
            <v>BC</v>
          </cell>
          <cell r="AD336">
            <v>0</v>
          </cell>
          <cell r="AE336">
            <v>0</v>
          </cell>
          <cell r="AF336" t="str">
            <v>17.170</v>
          </cell>
          <cell r="AG336" t="str">
            <v>Thư viện viên</v>
          </cell>
          <cell r="AH336">
            <v>0</v>
          </cell>
          <cell r="AI336">
            <v>0</v>
          </cell>
          <cell r="AJ336">
            <v>0</v>
          </cell>
          <cell r="AK336">
            <v>4</v>
          </cell>
          <cell r="AL336">
            <v>0</v>
          </cell>
          <cell r="AM336">
            <v>3.33</v>
          </cell>
          <cell r="AN336">
            <v>4</v>
          </cell>
          <cell r="AO336">
            <v>0</v>
          </cell>
          <cell r="AP336">
            <v>0</v>
          </cell>
          <cell r="AQ336">
            <v>0</v>
          </cell>
          <cell r="AR336">
            <v>0</v>
          </cell>
          <cell r="AS336">
            <v>3.33</v>
          </cell>
          <cell r="AT336">
            <v>20</v>
          </cell>
          <cell r="AU336">
            <v>0</v>
          </cell>
          <cell r="AV336">
            <v>0</v>
          </cell>
          <cell r="AW336">
            <v>0</v>
          </cell>
          <cell r="AX336" t="str">
            <v>Đại học</v>
          </cell>
          <cell r="AY336">
            <v>0</v>
          </cell>
          <cell r="AZ336">
            <v>0</v>
          </cell>
          <cell r="BA336" t="str">
            <v>Thư viện thông tin</v>
          </cell>
          <cell r="BB336">
            <v>0</v>
          </cell>
          <cell r="BC336" t="str">
            <v xml:space="preserve"> </v>
          </cell>
          <cell r="BD336">
            <v>0</v>
          </cell>
          <cell r="BE336">
            <v>0</v>
          </cell>
          <cell r="BF336">
            <v>0</v>
          </cell>
          <cell r="BG336">
            <v>0</v>
          </cell>
          <cell r="BH336">
            <v>0</v>
          </cell>
          <cell r="BI336">
            <v>0</v>
          </cell>
          <cell r="BJ336">
            <v>0</v>
          </cell>
          <cell r="BK336" t="str">
            <v>x</v>
          </cell>
          <cell r="BL336">
            <v>0</v>
          </cell>
          <cell r="BM336">
            <v>0</v>
          </cell>
          <cell r="BN336">
            <v>0</v>
          </cell>
          <cell r="BO336">
            <v>0</v>
          </cell>
          <cell r="BP336">
            <v>0</v>
          </cell>
          <cell r="BQ336">
            <v>0</v>
          </cell>
          <cell r="BR336">
            <v>17.666666666666668</v>
          </cell>
          <cell r="BS336" t="str">
            <v>BĐ đã phát</v>
          </cell>
          <cell r="BT336">
            <v>0</v>
          </cell>
          <cell r="BU336">
            <v>0</v>
          </cell>
          <cell r="BV336">
            <v>4</v>
          </cell>
          <cell r="BW336">
            <v>4</v>
          </cell>
          <cell r="BX336">
            <v>4</v>
          </cell>
          <cell r="BY336">
            <v>4</v>
          </cell>
          <cell r="BZ336">
            <v>4</v>
          </cell>
          <cell r="CA336">
            <v>4</v>
          </cell>
          <cell r="CB336">
            <v>4</v>
          </cell>
          <cell r="CC336">
            <v>4</v>
          </cell>
          <cell r="CD336">
            <v>4</v>
          </cell>
          <cell r="CE336">
            <v>4</v>
          </cell>
          <cell r="CF336">
            <v>4</v>
          </cell>
          <cell r="CG336">
            <v>4</v>
          </cell>
          <cell r="CH336">
            <v>4</v>
          </cell>
          <cell r="CI336">
            <v>4</v>
          </cell>
          <cell r="CJ336">
            <v>4</v>
          </cell>
          <cell r="CK336">
            <v>4</v>
          </cell>
          <cell r="CL336">
            <v>0</v>
          </cell>
        </row>
        <row r="337">
          <cell r="F337">
            <v>1890</v>
          </cell>
          <cell r="G337" t="str">
            <v>51010000191655</v>
          </cell>
          <cell r="H337" t="str">
            <v>Trung tâm Thông tin - Thư viện Nguyễn Thúc Hào</v>
          </cell>
          <cell r="I337" t="str">
            <v>Tổ phân loại - Biên mục</v>
          </cell>
          <cell r="J337" t="str">
            <v>Nữ</v>
          </cell>
          <cell r="K337">
            <v>1979</v>
          </cell>
          <cell r="L337">
            <v>28856</v>
          </cell>
          <cell r="M337">
            <v>43</v>
          </cell>
          <cell r="N337" t="str">
            <v>Kinh</v>
          </cell>
          <cell r="O337">
            <v>0</v>
          </cell>
          <cell r="P337">
            <v>0</v>
          </cell>
          <cell r="Q337">
            <v>0</v>
          </cell>
          <cell r="R337">
            <v>0</v>
          </cell>
          <cell r="S337" t="str">
            <v>Phường Quang Trung, Thành phố Vinh, Nghệ An</v>
          </cell>
          <cell r="T337" t="str">
            <v>Xã Xuân Mỹ, Huyện Nghi Xuân, Hà Tĩnh</v>
          </cell>
          <cell r="U337" t="str">
            <v>Số nhà 22, Ngõ 56, Đường Lê Viết Thuật, Xóm Xuân Hùng, Phường HƯng Lộc, Tp Vinh, Nghệ An</v>
          </cell>
          <cell r="V337" t="str">
            <v>Số nhà 22, Ngõ 56, Đường Lê Viết Thuật, Xóm Xuân Hùng, Phường HƯng Lộc, Tp Vinh, Nghệ An</v>
          </cell>
          <cell r="W337">
            <v>0</v>
          </cell>
          <cell r="X337">
            <v>0</v>
          </cell>
          <cell r="Y337">
            <v>39883</v>
          </cell>
          <cell r="Z337">
            <v>40360</v>
          </cell>
          <cell r="AA337" t="str">
            <v>Trường Đại học Vinh</v>
          </cell>
          <cell r="AB337">
            <v>0</v>
          </cell>
          <cell r="AC337" t="str">
            <v>BC</v>
          </cell>
          <cell r="AD337">
            <v>0</v>
          </cell>
          <cell r="AE337">
            <v>0</v>
          </cell>
          <cell r="AF337" t="str">
            <v>01.003</v>
          </cell>
          <cell r="AG337" t="str">
            <v>Chuyên viên</v>
          </cell>
          <cell r="AH337">
            <v>0</v>
          </cell>
          <cell r="AI337" t="str">
            <v>Tổ trưởng tổ CT</v>
          </cell>
          <cell r="AJ337">
            <v>0</v>
          </cell>
          <cell r="AK337">
            <v>4.5</v>
          </cell>
          <cell r="AL337">
            <v>0</v>
          </cell>
          <cell r="AM337">
            <v>3.33</v>
          </cell>
          <cell r="AN337">
            <v>4</v>
          </cell>
          <cell r="AO337">
            <v>0</v>
          </cell>
          <cell r="AP337">
            <v>0</v>
          </cell>
          <cell r="AQ337">
            <v>0</v>
          </cell>
          <cell r="AR337">
            <v>0</v>
          </cell>
          <cell r="AS337">
            <v>3.33</v>
          </cell>
          <cell r="AT337">
            <v>20</v>
          </cell>
          <cell r="AU337">
            <v>0.1</v>
          </cell>
          <cell r="AV337">
            <v>0</v>
          </cell>
          <cell r="AW337">
            <v>0</v>
          </cell>
          <cell r="AX337" t="str">
            <v>Thạc sĩ</v>
          </cell>
          <cell r="AY337">
            <v>0</v>
          </cell>
          <cell r="AZ337">
            <v>0</v>
          </cell>
          <cell r="BA337" t="str">
            <v>Văn học, Cử nhân thư viện thông tin</v>
          </cell>
          <cell r="BB337">
            <v>0</v>
          </cell>
          <cell r="BC337" t="str">
            <v xml:space="preserve"> </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11.333333333333334</v>
          </cell>
          <cell r="BS337" t="str">
            <v>BĐ đã phát</v>
          </cell>
          <cell r="BT337">
            <v>0</v>
          </cell>
          <cell r="BU337">
            <v>0</v>
          </cell>
          <cell r="BV337">
            <v>4.5</v>
          </cell>
          <cell r="BW337">
            <v>4.5</v>
          </cell>
          <cell r="BX337">
            <v>4.5</v>
          </cell>
          <cell r="BY337">
            <v>4.5</v>
          </cell>
          <cell r="BZ337">
            <v>4.5</v>
          </cell>
          <cell r="CA337">
            <v>4.5</v>
          </cell>
          <cell r="CB337">
            <v>4.5</v>
          </cell>
          <cell r="CC337">
            <v>4.5</v>
          </cell>
          <cell r="CD337">
            <v>4.5</v>
          </cell>
          <cell r="CE337">
            <v>4.5</v>
          </cell>
          <cell r="CF337">
            <v>4.5</v>
          </cell>
          <cell r="CG337">
            <v>4.5</v>
          </cell>
          <cell r="CH337">
            <v>4.5</v>
          </cell>
          <cell r="CI337">
            <v>4.5</v>
          </cell>
          <cell r="CJ337">
            <v>4.5</v>
          </cell>
          <cell r="CK337">
            <v>4.5</v>
          </cell>
          <cell r="CL337">
            <v>0</v>
          </cell>
        </row>
        <row r="338">
          <cell r="F338">
            <v>1883</v>
          </cell>
          <cell r="G338" t="str">
            <v>51010000192375</v>
          </cell>
          <cell r="H338" t="str">
            <v>Trung tâm Thông tin - Thư viện Nguyễn Thúc Hào</v>
          </cell>
          <cell r="I338" t="str">
            <v>Tổ phân loại - Biên mục</v>
          </cell>
          <cell r="J338" t="str">
            <v>Nữ</v>
          </cell>
          <cell r="K338">
            <v>1977</v>
          </cell>
          <cell r="L338">
            <v>28463</v>
          </cell>
          <cell r="M338">
            <v>45</v>
          </cell>
          <cell r="N338" t="str">
            <v>Kinh</v>
          </cell>
          <cell r="O338">
            <v>0</v>
          </cell>
          <cell r="P338">
            <v>0</v>
          </cell>
          <cell r="Q338">
            <v>0</v>
          </cell>
          <cell r="R338">
            <v>0</v>
          </cell>
          <cell r="S338" t="str">
            <v>Xã Cát Văn, Huyện Thanh Chương, Tỉnh Nghệ An</v>
          </cell>
          <cell r="T338" t="str">
            <v>Xã Thanh Phong, Huyện Thanh Chương, Tỉnh Nghệ An</v>
          </cell>
          <cell r="U338" t="str">
            <v>Phòng 607, Chung cư Tân Thịnh, Phường Vinh Tân, Thành phố Vinh, Tỉnh Nghệ An</v>
          </cell>
          <cell r="V338" t="str">
            <v>Phòng 607, Chung cư Tân Thịnh, Phường Vinh Tân, Thành phố Vinh, Tỉnh Nghệ An</v>
          </cell>
          <cell r="W338">
            <v>0</v>
          </cell>
          <cell r="X338">
            <v>0</v>
          </cell>
          <cell r="Y338">
            <v>37316</v>
          </cell>
          <cell r="Z338">
            <v>38485</v>
          </cell>
          <cell r="AA338" t="str">
            <v>Trường Đại học Vinh</v>
          </cell>
          <cell r="AB338">
            <v>0</v>
          </cell>
          <cell r="AC338" t="str">
            <v>BC</v>
          </cell>
          <cell r="AD338">
            <v>0</v>
          </cell>
          <cell r="AE338">
            <v>0</v>
          </cell>
          <cell r="AF338" t="str">
            <v>17.170</v>
          </cell>
          <cell r="AG338" t="str">
            <v>Thư viện viên</v>
          </cell>
          <cell r="AH338">
            <v>0</v>
          </cell>
          <cell r="AI338">
            <v>0</v>
          </cell>
          <cell r="AJ338">
            <v>0</v>
          </cell>
          <cell r="AK338">
            <v>4</v>
          </cell>
          <cell r="AL338">
            <v>0</v>
          </cell>
          <cell r="AM338">
            <v>4.32</v>
          </cell>
          <cell r="AN338">
            <v>7</v>
          </cell>
          <cell r="AO338">
            <v>0</v>
          </cell>
          <cell r="AP338">
            <v>0</v>
          </cell>
          <cell r="AQ338">
            <v>0</v>
          </cell>
          <cell r="AR338">
            <v>0</v>
          </cell>
          <cell r="AS338">
            <v>4.32</v>
          </cell>
          <cell r="AT338">
            <v>20</v>
          </cell>
          <cell r="AU338">
            <v>0</v>
          </cell>
          <cell r="AV338">
            <v>0</v>
          </cell>
          <cell r="AW338">
            <v>0</v>
          </cell>
          <cell r="AX338" t="str">
            <v>Đại học</v>
          </cell>
          <cell r="AY338">
            <v>0</v>
          </cell>
          <cell r="AZ338">
            <v>0</v>
          </cell>
          <cell r="BA338" t="str">
            <v>Thông tin thư viện</v>
          </cell>
          <cell r="BB338">
            <v>0</v>
          </cell>
          <cell r="BC338" t="str">
            <v xml:space="preserve"> </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10.25</v>
          </cell>
          <cell r="BS338" t="str">
            <v>BĐ đã phát</v>
          </cell>
          <cell r="BT338">
            <v>0</v>
          </cell>
          <cell r="BU338">
            <v>0</v>
          </cell>
          <cell r="BV338">
            <v>4</v>
          </cell>
          <cell r="BW338">
            <v>4</v>
          </cell>
          <cell r="BX338">
            <v>4</v>
          </cell>
          <cell r="BY338">
            <v>4</v>
          </cell>
          <cell r="BZ338">
            <v>4</v>
          </cell>
          <cell r="CA338">
            <v>4</v>
          </cell>
          <cell r="CB338">
            <v>4</v>
          </cell>
          <cell r="CC338">
            <v>4</v>
          </cell>
          <cell r="CD338">
            <v>4</v>
          </cell>
          <cell r="CE338">
            <v>4</v>
          </cell>
          <cell r="CF338">
            <v>4</v>
          </cell>
          <cell r="CG338">
            <v>4</v>
          </cell>
          <cell r="CH338">
            <v>4</v>
          </cell>
          <cell r="CI338">
            <v>4</v>
          </cell>
          <cell r="CJ338">
            <v>4</v>
          </cell>
          <cell r="CK338">
            <v>4</v>
          </cell>
          <cell r="CL338">
            <v>0</v>
          </cell>
        </row>
        <row r="339">
          <cell r="F339">
            <v>1899</v>
          </cell>
          <cell r="G339" t="str">
            <v>51010000192445</v>
          </cell>
          <cell r="H339" t="str">
            <v>Trung tâm Thông tin - Thư viện Nguyễn Thúc Hào</v>
          </cell>
          <cell r="I339" t="str">
            <v>Tổ phân loại - Biên mục</v>
          </cell>
          <cell r="J339" t="str">
            <v>Nữ</v>
          </cell>
          <cell r="K339">
            <v>1983</v>
          </cell>
          <cell r="L339">
            <v>30629</v>
          </cell>
          <cell r="M339">
            <v>39</v>
          </cell>
          <cell r="N339" t="str">
            <v>Kinh</v>
          </cell>
          <cell r="O339">
            <v>0</v>
          </cell>
          <cell r="P339">
            <v>182487627</v>
          </cell>
          <cell r="Q339">
            <v>0</v>
          </cell>
          <cell r="R339">
            <v>0</v>
          </cell>
          <cell r="S339" t="str">
            <v>Tp Vinh, Nghệ An</v>
          </cell>
          <cell r="T339" t="str">
            <v>Xã Cát Văn, huyện Thanh Chương, tỉnh Nghệ An</v>
          </cell>
          <cell r="U339" t="str">
            <v>Khối 4,Phường Trung Đô, Thành phố Vinh, Tỉnh Nghệ An</v>
          </cell>
          <cell r="V339" t="str">
            <v>Khối 4,Phường Trung Đô, Thành phố Vinh, Tỉnh Nghệ An</v>
          </cell>
          <cell r="W339">
            <v>0</v>
          </cell>
          <cell r="X339">
            <v>0</v>
          </cell>
          <cell r="Y339">
            <v>39239</v>
          </cell>
          <cell r="Z339">
            <v>39995</v>
          </cell>
          <cell r="AA339" t="str">
            <v>Trường Đại học Vinh</v>
          </cell>
          <cell r="AB339">
            <v>0</v>
          </cell>
          <cell r="AC339" t="str">
            <v>BC</v>
          </cell>
          <cell r="AD339">
            <v>0</v>
          </cell>
          <cell r="AE339">
            <v>0</v>
          </cell>
          <cell r="AF339" t="str">
            <v>01.003</v>
          </cell>
          <cell r="AG339" t="str">
            <v>Chuyên viên</v>
          </cell>
          <cell r="AH339">
            <v>0</v>
          </cell>
          <cell r="AI339">
            <v>0</v>
          </cell>
          <cell r="AJ339">
            <v>0</v>
          </cell>
          <cell r="AK339">
            <v>4</v>
          </cell>
          <cell r="AL339">
            <v>0</v>
          </cell>
          <cell r="AM339">
            <v>3.33</v>
          </cell>
          <cell r="AN339">
            <v>4</v>
          </cell>
          <cell r="AO339">
            <v>0</v>
          </cell>
          <cell r="AP339">
            <v>0</v>
          </cell>
          <cell r="AQ339">
            <v>0</v>
          </cell>
          <cell r="AR339">
            <v>0</v>
          </cell>
          <cell r="AS339">
            <v>3.33</v>
          </cell>
          <cell r="AT339">
            <v>20</v>
          </cell>
          <cell r="AU339">
            <v>0</v>
          </cell>
          <cell r="AV339">
            <v>0</v>
          </cell>
          <cell r="AW339">
            <v>0</v>
          </cell>
          <cell r="AX339" t="str">
            <v>Đại học</v>
          </cell>
          <cell r="AY339">
            <v>0</v>
          </cell>
          <cell r="AZ339">
            <v>0</v>
          </cell>
          <cell r="BA339" t="str">
            <v>Tiếng Anh, Cử nhân thư viện thông tin</v>
          </cell>
          <cell r="BB339">
            <v>0</v>
          </cell>
          <cell r="BC339" t="str">
            <v xml:space="preserve"> </v>
          </cell>
          <cell r="BD339">
            <v>0</v>
          </cell>
          <cell r="BE339">
            <v>0</v>
          </cell>
          <cell r="BF339">
            <v>0</v>
          </cell>
          <cell r="BG339">
            <v>0</v>
          </cell>
          <cell r="BH339">
            <v>0</v>
          </cell>
          <cell r="BI339">
            <v>0</v>
          </cell>
          <cell r="BJ339">
            <v>0</v>
          </cell>
          <cell r="BK339" t="str">
            <v>Đợt 2 năm 2017</v>
          </cell>
          <cell r="BL339">
            <v>0</v>
          </cell>
          <cell r="BM339">
            <v>0</v>
          </cell>
          <cell r="BN339">
            <v>0</v>
          </cell>
          <cell r="BO339">
            <v>0</v>
          </cell>
          <cell r="BP339">
            <v>0</v>
          </cell>
          <cell r="BQ339">
            <v>0</v>
          </cell>
          <cell r="BR339">
            <v>16.166666666666668</v>
          </cell>
          <cell r="BS339" t="str">
            <v>BĐ đã phát</v>
          </cell>
          <cell r="BT339">
            <v>0</v>
          </cell>
          <cell r="BU339">
            <v>0</v>
          </cell>
          <cell r="BV339">
            <v>4</v>
          </cell>
          <cell r="BW339">
            <v>4</v>
          </cell>
          <cell r="BX339">
            <v>4</v>
          </cell>
          <cell r="BY339">
            <v>4</v>
          </cell>
          <cell r="BZ339">
            <v>4</v>
          </cell>
          <cell r="CA339">
            <v>4</v>
          </cell>
          <cell r="CB339">
            <v>4</v>
          </cell>
          <cell r="CC339">
            <v>4</v>
          </cell>
          <cell r="CD339">
            <v>4</v>
          </cell>
          <cell r="CE339">
            <v>4</v>
          </cell>
          <cell r="CF339">
            <v>4</v>
          </cell>
          <cell r="CG339">
            <v>4</v>
          </cell>
          <cell r="CH339">
            <v>4</v>
          </cell>
          <cell r="CI339">
            <v>4</v>
          </cell>
          <cell r="CJ339">
            <v>4</v>
          </cell>
          <cell r="CK339">
            <v>4</v>
          </cell>
          <cell r="CL339">
            <v>0</v>
          </cell>
        </row>
        <row r="340">
          <cell r="F340">
            <v>1903</v>
          </cell>
          <cell r="G340" t="str">
            <v>51010000228401</v>
          </cell>
          <cell r="H340" t="str">
            <v>Trung tâm Thông tin - Thư viện Nguyễn Thúc Hào</v>
          </cell>
          <cell r="I340" t="str">
            <v>Tổ phân loại - Biên mục</v>
          </cell>
          <cell r="J340" t="str">
            <v>Nữ</v>
          </cell>
          <cell r="K340">
            <v>1986</v>
          </cell>
          <cell r="L340">
            <v>31423</v>
          </cell>
          <cell r="M340">
            <v>36</v>
          </cell>
          <cell r="N340" t="str">
            <v>Kinh</v>
          </cell>
          <cell r="O340">
            <v>0</v>
          </cell>
          <cell r="P340" t="str">
            <v>186748422</v>
          </cell>
          <cell r="Q340" t="str">
            <v>27/12/2014</v>
          </cell>
          <cell r="R340" t="str">
            <v>Tỉnh Nghệ An</v>
          </cell>
          <cell r="S340" t="str">
            <v>Xã Thanh Hòa, Huyện Thanh Chương, Tỉnh Nghệ An</v>
          </cell>
          <cell r="T340" t="str">
            <v>Xã Thanh Hòa, Huyện Thanh Chương, Tỉnh Nghệ An</v>
          </cell>
          <cell r="U340" t="str">
            <v>SN 9, Đường Đinh Lễ, Khối Trung Tiến, Phường Hưng Dũng, Thành phố Vinh, Tỉnh Nghệ An</v>
          </cell>
          <cell r="V340" t="str">
            <v>SN 9, Đường Đinh Lễ, Khối Trung Tiến, Phường Hưng Dũng, Thành phố Vinh, Tỉnh Nghệ An</v>
          </cell>
          <cell r="W340">
            <v>0</v>
          </cell>
          <cell r="X340">
            <v>0</v>
          </cell>
          <cell r="Y340">
            <v>40375</v>
          </cell>
          <cell r="Z340">
            <v>43283</v>
          </cell>
          <cell r="AA340" t="str">
            <v>Trường Đại học Vinh</v>
          </cell>
          <cell r="AB340">
            <v>0</v>
          </cell>
          <cell r="AC340" t="str">
            <v>BC</v>
          </cell>
          <cell r="AD340">
            <v>0</v>
          </cell>
          <cell r="AE340">
            <v>0</v>
          </cell>
          <cell r="AF340" t="str">
            <v>17.170</v>
          </cell>
          <cell r="AG340" t="str">
            <v>Thư viện viên</v>
          </cell>
          <cell r="AH340">
            <v>0</v>
          </cell>
          <cell r="AI340">
            <v>0</v>
          </cell>
          <cell r="AJ340">
            <v>0</v>
          </cell>
          <cell r="AK340">
            <v>4</v>
          </cell>
          <cell r="AL340">
            <v>0</v>
          </cell>
          <cell r="AM340">
            <v>3.33</v>
          </cell>
          <cell r="AN340">
            <v>4</v>
          </cell>
          <cell r="AO340">
            <v>0</v>
          </cell>
          <cell r="AP340">
            <v>0</v>
          </cell>
          <cell r="AQ340">
            <v>0</v>
          </cell>
          <cell r="AR340">
            <v>0</v>
          </cell>
          <cell r="AS340">
            <v>3.33</v>
          </cell>
          <cell r="AT340">
            <v>20</v>
          </cell>
          <cell r="AU340">
            <v>0</v>
          </cell>
          <cell r="AV340">
            <v>0</v>
          </cell>
          <cell r="AW340">
            <v>0</v>
          </cell>
          <cell r="AX340" t="str">
            <v>Đại học</v>
          </cell>
          <cell r="AY340">
            <v>0</v>
          </cell>
          <cell r="AZ340">
            <v>0</v>
          </cell>
          <cell r="BA340" t="str">
            <v>Thư viện thông tin</v>
          </cell>
          <cell r="BB340">
            <v>0</v>
          </cell>
          <cell r="BC340" t="str">
            <v xml:space="preserve"> </v>
          </cell>
          <cell r="BD340">
            <v>0</v>
          </cell>
          <cell r="BE340">
            <v>0</v>
          </cell>
          <cell r="BF340">
            <v>0</v>
          </cell>
          <cell r="BG340">
            <v>0</v>
          </cell>
          <cell r="BH340">
            <v>0</v>
          </cell>
          <cell r="BI340">
            <v>0</v>
          </cell>
          <cell r="BJ340">
            <v>0</v>
          </cell>
          <cell r="BK340" t="str">
            <v>x</v>
          </cell>
          <cell r="BL340">
            <v>0</v>
          </cell>
          <cell r="BM340">
            <v>39793</v>
          </cell>
          <cell r="BN340">
            <v>40158</v>
          </cell>
          <cell r="BO340">
            <v>0</v>
          </cell>
          <cell r="BP340">
            <v>0</v>
          </cell>
          <cell r="BQ340">
            <v>0</v>
          </cell>
          <cell r="BR340">
            <v>18.333333333333332</v>
          </cell>
          <cell r="BS340" t="str">
            <v>BĐ đã phát</v>
          </cell>
          <cell r="BT340">
            <v>0</v>
          </cell>
          <cell r="BU340">
            <v>0</v>
          </cell>
          <cell r="BV340">
            <v>4</v>
          </cell>
          <cell r="BW340">
            <v>4</v>
          </cell>
          <cell r="BX340">
            <v>4</v>
          </cell>
          <cell r="BY340">
            <v>4</v>
          </cell>
          <cell r="BZ340">
            <v>4</v>
          </cell>
          <cell r="CA340">
            <v>4</v>
          </cell>
          <cell r="CB340">
            <v>4</v>
          </cell>
          <cell r="CC340">
            <v>4</v>
          </cell>
          <cell r="CD340">
            <v>4</v>
          </cell>
          <cell r="CE340">
            <v>4</v>
          </cell>
          <cell r="CF340">
            <v>4</v>
          </cell>
          <cell r="CG340">
            <v>4</v>
          </cell>
          <cell r="CH340">
            <v>4</v>
          </cell>
          <cell r="CI340">
            <v>4</v>
          </cell>
          <cell r="CJ340">
            <v>4</v>
          </cell>
          <cell r="CK340">
            <v>4</v>
          </cell>
          <cell r="CL340">
            <v>0</v>
          </cell>
        </row>
        <row r="341">
          <cell r="F341">
            <v>1885</v>
          </cell>
          <cell r="G341" t="str">
            <v>51010000190908</v>
          </cell>
          <cell r="H341" t="str">
            <v>Trung tâm Thông tin - Thư viện Nguyễn Thúc Hào</v>
          </cell>
          <cell r="I341" t="str">
            <v>Tổ phân loại - Biên mục</v>
          </cell>
          <cell r="J341" t="str">
            <v>Nữ</v>
          </cell>
          <cell r="K341">
            <v>1978</v>
          </cell>
          <cell r="L341">
            <v>28583</v>
          </cell>
          <cell r="M341">
            <v>44</v>
          </cell>
          <cell r="N341" t="str">
            <v>Kinh</v>
          </cell>
          <cell r="O341">
            <v>0</v>
          </cell>
          <cell r="P341">
            <v>183171211</v>
          </cell>
          <cell r="Q341">
            <v>0</v>
          </cell>
          <cell r="R341">
            <v>0</v>
          </cell>
          <cell r="S341" t="str">
            <v>Cẩm Xuyên, Hà Tĩnh</v>
          </cell>
          <cell r="T341" t="str">
            <v>Cẩm Long, Cẩm Xuyên, Hà Tĩnh</v>
          </cell>
          <cell r="U341" t="str">
            <v>SN 16, Ngõ 69, Phường Lê Lợi, Thành phố Vinh, Tỉnh Nghệ An</v>
          </cell>
          <cell r="V341" t="str">
            <v>SN 16, Ngõ 69, Phường Lê Lợi, Thành phố Vinh, Tỉnh Nghệ An</v>
          </cell>
          <cell r="W341">
            <v>0</v>
          </cell>
          <cell r="X341">
            <v>0</v>
          </cell>
          <cell r="Y341">
            <v>38322</v>
          </cell>
          <cell r="Z341">
            <v>39448</v>
          </cell>
          <cell r="AA341" t="str">
            <v>Trường Đại học Vinh</v>
          </cell>
          <cell r="AB341">
            <v>0</v>
          </cell>
          <cell r="AC341" t="str">
            <v>BC</v>
          </cell>
          <cell r="AD341">
            <v>0</v>
          </cell>
          <cell r="AE341">
            <v>0</v>
          </cell>
          <cell r="AF341" t="str">
            <v>01.003</v>
          </cell>
          <cell r="AG341" t="str">
            <v>Chuyên viên</v>
          </cell>
          <cell r="AH341">
            <v>0</v>
          </cell>
          <cell r="AI341">
            <v>0</v>
          </cell>
          <cell r="AJ341">
            <v>0</v>
          </cell>
          <cell r="AK341">
            <v>4</v>
          </cell>
          <cell r="AL341">
            <v>0</v>
          </cell>
          <cell r="AM341">
            <v>3.99</v>
          </cell>
          <cell r="AN341">
            <v>6</v>
          </cell>
          <cell r="AO341">
            <v>0</v>
          </cell>
          <cell r="AP341">
            <v>0</v>
          </cell>
          <cell r="AQ341">
            <v>0</v>
          </cell>
          <cell r="AR341">
            <v>0</v>
          </cell>
          <cell r="AS341">
            <v>3.99</v>
          </cell>
          <cell r="AT341">
            <v>20</v>
          </cell>
          <cell r="AU341">
            <v>0</v>
          </cell>
          <cell r="AV341">
            <v>0</v>
          </cell>
          <cell r="AW341">
            <v>0</v>
          </cell>
          <cell r="AX341" t="str">
            <v>Đại học</v>
          </cell>
          <cell r="AY341">
            <v>0</v>
          </cell>
          <cell r="AZ341">
            <v>0</v>
          </cell>
          <cell r="BA341" t="str">
            <v>Ngữ văn_SP, Cử nhân thư viện thông tin</v>
          </cell>
          <cell r="BB341">
            <v>0</v>
          </cell>
          <cell r="BC341" t="str">
            <v xml:space="preserve"> </v>
          </cell>
          <cell r="BD341">
            <v>0</v>
          </cell>
          <cell r="BE341">
            <v>0</v>
          </cell>
          <cell r="BF341">
            <v>0</v>
          </cell>
          <cell r="BG341">
            <v>0</v>
          </cell>
          <cell r="BH341">
            <v>0</v>
          </cell>
          <cell r="BI341">
            <v>0</v>
          </cell>
          <cell r="BJ341">
            <v>0</v>
          </cell>
          <cell r="BK341" t="str">
            <v>Đối tượng 4</v>
          </cell>
          <cell r="BL341">
            <v>0</v>
          </cell>
          <cell r="BM341">
            <v>0</v>
          </cell>
          <cell r="BN341">
            <v>0</v>
          </cell>
          <cell r="BO341">
            <v>0</v>
          </cell>
          <cell r="BP341">
            <v>0</v>
          </cell>
          <cell r="BQ341">
            <v>0</v>
          </cell>
          <cell r="BR341">
            <v>10.583333333333334</v>
          </cell>
          <cell r="BS341" t="str">
            <v>BĐ đã phát</v>
          </cell>
          <cell r="BT341">
            <v>0</v>
          </cell>
          <cell r="BU341">
            <v>0</v>
          </cell>
          <cell r="BV341">
            <v>4</v>
          </cell>
          <cell r="BW341">
            <v>4</v>
          </cell>
          <cell r="BX341">
            <v>4</v>
          </cell>
          <cell r="BY341">
            <v>4</v>
          </cell>
          <cell r="BZ341">
            <v>4</v>
          </cell>
          <cell r="CA341">
            <v>4</v>
          </cell>
          <cell r="CB341">
            <v>4</v>
          </cell>
          <cell r="CC341">
            <v>4</v>
          </cell>
          <cell r="CD341">
            <v>4</v>
          </cell>
          <cell r="CE341">
            <v>4</v>
          </cell>
          <cell r="CF341">
            <v>4</v>
          </cell>
          <cell r="CG341">
            <v>4</v>
          </cell>
          <cell r="CH341">
            <v>4</v>
          </cell>
          <cell r="CI341">
            <v>4</v>
          </cell>
          <cell r="CJ341">
            <v>4</v>
          </cell>
          <cell r="CK341">
            <v>4</v>
          </cell>
          <cell r="CL341">
            <v>0</v>
          </cell>
        </row>
        <row r="342">
          <cell r="F342">
            <v>1893</v>
          </cell>
          <cell r="G342" t="str">
            <v>51010000190607</v>
          </cell>
          <cell r="H342" t="str">
            <v>Trung tâm Thông tin - Thư viện Nguyễn Thúc Hào</v>
          </cell>
          <cell r="I342" t="str">
            <v>Tổ phân loại - Biên mục</v>
          </cell>
          <cell r="J342" t="str">
            <v>Nữ</v>
          </cell>
          <cell r="K342">
            <v>1981</v>
          </cell>
          <cell r="L342">
            <v>29736</v>
          </cell>
          <cell r="M342">
            <v>41</v>
          </cell>
          <cell r="N342" t="str">
            <v>Kinh</v>
          </cell>
          <cell r="O342">
            <v>0</v>
          </cell>
          <cell r="P342">
            <v>182488656</v>
          </cell>
          <cell r="Q342">
            <v>0</v>
          </cell>
          <cell r="R342">
            <v>0</v>
          </cell>
          <cell r="S342" t="str">
            <v>Khánh Sơn, Nam Đàn, Nghệ An</v>
          </cell>
          <cell r="T342" t="str">
            <v>Khánh Sơn, Nam Đàn, Nghệ An</v>
          </cell>
          <cell r="U342" t="str">
            <v>Xóm 12, Nghi Kim, Thành phố Vinh, Tỉnh Nghệ An</v>
          </cell>
          <cell r="V342" t="str">
            <v>Xóm 12, Nghi Kim, Thành phố Vinh, Tỉnh Nghệ An</v>
          </cell>
          <cell r="W342">
            <v>0</v>
          </cell>
          <cell r="X342">
            <v>0</v>
          </cell>
          <cell r="Y342">
            <v>39295</v>
          </cell>
          <cell r="Z342">
            <v>39995</v>
          </cell>
          <cell r="AA342" t="str">
            <v>Trường Đại học Vinh</v>
          </cell>
          <cell r="AB342">
            <v>0</v>
          </cell>
          <cell r="AC342" t="str">
            <v>BC</v>
          </cell>
          <cell r="AD342">
            <v>0</v>
          </cell>
          <cell r="AE342">
            <v>0</v>
          </cell>
          <cell r="AF342" t="str">
            <v>17.170</v>
          </cell>
          <cell r="AG342" t="str">
            <v>Thư viện viên</v>
          </cell>
          <cell r="AH342">
            <v>0</v>
          </cell>
          <cell r="AI342">
            <v>0</v>
          </cell>
          <cell r="AJ342" t="str">
            <v>Phó CTCĐBP</v>
          </cell>
          <cell r="AK342">
            <v>4</v>
          </cell>
          <cell r="AL342">
            <v>0</v>
          </cell>
          <cell r="AM342">
            <v>3.33</v>
          </cell>
          <cell r="AN342">
            <v>4</v>
          </cell>
          <cell r="AO342">
            <v>0</v>
          </cell>
          <cell r="AP342">
            <v>0</v>
          </cell>
          <cell r="AQ342">
            <v>0</v>
          </cell>
          <cell r="AR342">
            <v>0</v>
          </cell>
          <cell r="AS342">
            <v>3.33</v>
          </cell>
          <cell r="AT342">
            <v>20</v>
          </cell>
          <cell r="AU342">
            <v>0</v>
          </cell>
          <cell r="AV342">
            <v>0</v>
          </cell>
          <cell r="AW342">
            <v>0</v>
          </cell>
          <cell r="AX342" t="str">
            <v>Đại học</v>
          </cell>
          <cell r="AY342">
            <v>0</v>
          </cell>
          <cell r="AZ342">
            <v>0</v>
          </cell>
          <cell r="BA342" t="str">
            <v>Thông tin thư viện</v>
          </cell>
          <cell r="BB342">
            <v>0</v>
          </cell>
          <cell r="BC342" t="str">
            <v xml:space="preserve"> </v>
          </cell>
          <cell r="BD342">
            <v>0</v>
          </cell>
          <cell r="BE342">
            <v>0</v>
          </cell>
          <cell r="BF342">
            <v>0</v>
          </cell>
          <cell r="BG342">
            <v>0</v>
          </cell>
          <cell r="BH342">
            <v>0</v>
          </cell>
          <cell r="BI342">
            <v>0</v>
          </cell>
          <cell r="BJ342">
            <v>0</v>
          </cell>
          <cell r="BK342" t="str">
            <v>Đợt 2 năm 2017</v>
          </cell>
          <cell r="BL342">
            <v>0</v>
          </cell>
          <cell r="BM342">
            <v>0</v>
          </cell>
          <cell r="BN342">
            <v>0</v>
          </cell>
          <cell r="BO342">
            <v>0</v>
          </cell>
          <cell r="BP342">
            <v>0</v>
          </cell>
          <cell r="BQ342">
            <v>0</v>
          </cell>
          <cell r="BR342">
            <v>13.75</v>
          </cell>
          <cell r="BS342" t="str">
            <v>BĐ đã phát</v>
          </cell>
          <cell r="BT342">
            <v>0</v>
          </cell>
          <cell r="BU342">
            <v>0</v>
          </cell>
          <cell r="BV342">
            <v>4</v>
          </cell>
          <cell r="BW342">
            <v>4</v>
          </cell>
          <cell r="BX342">
            <v>4</v>
          </cell>
          <cell r="BY342">
            <v>4</v>
          </cell>
          <cell r="BZ342">
            <v>4</v>
          </cell>
          <cell r="CA342">
            <v>4</v>
          </cell>
          <cell r="CB342">
            <v>4</v>
          </cell>
          <cell r="CC342">
            <v>4</v>
          </cell>
          <cell r="CD342">
            <v>4</v>
          </cell>
          <cell r="CE342">
            <v>4</v>
          </cell>
          <cell r="CF342">
            <v>4</v>
          </cell>
          <cell r="CG342">
            <v>4</v>
          </cell>
          <cell r="CH342">
            <v>4</v>
          </cell>
          <cell r="CI342">
            <v>4</v>
          </cell>
          <cell r="CJ342">
            <v>4</v>
          </cell>
          <cell r="CK342">
            <v>4</v>
          </cell>
          <cell r="CL342">
            <v>0</v>
          </cell>
        </row>
        <row r="343">
          <cell r="F343">
            <v>1902</v>
          </cell>
          <cell r="G343" t="str">
            <v>51010000190315</v>
          </cell>
          <cell r="H343" t="str">
            <v>Trung tâm Thông tin - Thư viện Nguyễn Thúc Hào</v>
          </cell>
          <cell r="I343" t="str">
            <v>Tổ phục vụ</v>
          </cell>
          <cell r="J343" t="str">
            <v>Nữ</v>
          </cell>
          <cell r="K343">
            <v>1985</v>
          </cell>
          <cell r="L343">
            <v>31323</v>
          </cell>
          <cell r="M343">
            <v>37</v>
          </cell>
          <cell r="N343" t="str">
            <v>Kinh</v>
          </cell>
          <cell r="O343">
            <v>0</v>
          </cell>
          <cell r="P343" t="str">
            <v>186360103</v>
          </cell>
          <cell r="Q343" t="str">
            <v>05/11/2003</v>
          </cell>
          <cell r="R343" t="str">
            <v>Tỉnh Nghệ An</v>
          </cell>
          <cell r="S343" t="str">
            <v>Xã Diễn Lộc, Huyện Diễn Châu, Nghệ An</v>
          </cell>
          <cell r="T343" t="str">
            <v>Xã Diễn Lộc, Huyện Diễn Châu, Nghệ An</v>
          </cell>
          <cell r="U343" t="str">
            <v>Khối  7, Phường Bến Thủy,Thành phố Vinh, Tỉnh Nghệ An</v>
          </cell>
          <cell r="V343" t="str">
            <v>Khối  7, Phường Bến Thủy,Thành phố Vinh, Tỉnh Nghệ An</v>
          </cell>
          <cell r="W343" t="str">
            <v>0946607456</v>
          </cell>
          <cell r="X343" t="str">
            <v>Caothuydhv@gmail.com</v>
          </cell>
          <cell r="Y343">
            <v>39883</v>
          </cell>
          <cell r="Z343">
            <v>40360</v>
          </cell>
          <cell r="AA343" t="str">
            <v>Trường Đại học Vinh</v>
          </cell>
          <cell r="AB343">
            <v>0</v>
          </cell>
          <cell r="AC343" t="str">
            <v>BC</v>
          </cell>
          <cell r="AD343">
            <v>0</v>
          </cell>
          <cell r="AE343">
            <v>0</v>
          </cell>
          <cell r="AF343" t="str">
            <v>17.170</v>
          </cell>
          <cell r="AG343" t="str">
            <v>Thư viện viên</v>
          </cell>
          <cell r="AH343">
            <v>0</v>
          </cell>
          <cell r="AI343">
            <v>0</v>
          </cell>
          <cell r="AJ343">
            <v>0</v>
          </cell>
          <cell r="AK343">
            <v>4</v>
          </cell>
          <cell r="AL343">
            <v>0</v>
          </cell>
          <cell r="AM343">
            <v>3</v>
          </cell>
          <cell r="AN343">
            <v>3</v>
          </cell>
          <cell r="AO343">
            <v>0</v>
          </cell>
          <cell r="AP343">
            <v>0</v>
          </cell>
          <cell r="AQ343">
            <v>0</v>
          </cell>
          <cell r="AR343">
            <v>0</v>
          </cell>
          <cell r="AS343">
            <v>3</v>
          </cell>
          <cell r="AT343">
            <v>20</v>
          </cell>
          <cell r="AU343">
            <v>0</v>
          </cell>
          <cell r="AV343">
            <v>0</v>
          </cell>
          <cell r="AW343">
            <v>0</v>
          </cell>
          <cell r="AX343" t="str">
            <v>Đại học</v>
          </cell>
          <cell r="AY343">
            <v>0</v>
          </cell>
          <cell r="AZ343">
            <v>0</v>
          </cell>
          <cell r="BA343" t="str">
            <v>Thông tin thư viện</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18.083333333333332</v>
          </cell>
          <cell r="BS343" t="str">
            <v>BĐ đã phát</v>
          </cell>
          <cell r="BT343">
            <v>0</v>
          </cell>
          <cell r="BU343">
            <v>0</v>
          </cell>
          <cell r="BV343">
            <v>4</v>
          </cell>
          <cell r="BW343">
            <v>4</v>
          </cell>
          <cell r="BX343">
            <v>4</v>
          </cell>
          <cell r="BY343">
            <v>4</v>
          </cell>
          <cell r="BZ343">
            <v>4</v>
          </cell>
          <cell r="CA343">
            <v>4</v>
          </cell>
          <cell r="CB343">
            <v>4</v>
          </cell>
          <cell r="CC343">
            <v>4</v>
          </cell>
          <cell r="CD343">
            <v>4</v>
          </cell>
          <cell r="CE343">
            <v>4</v>
          </cell>
          <cell r="CF343">
            <v>4</v>
          </cell>
          <cell r="CG343">
            <v>4</v>
          </cell>
          <cell r="CH343">
            <v>4</v>
          </cell>
          <cell r="CI343">
            <v>4</v>
          </cell>
          <cell r="CJ343">
            <v>4</v>
          </cell>
          <cell r="CK343">
            <v>4</v>
          </cell>
          <cell r="CL343">
            <v>0</v>
          </cell>
        </row>
        <row r="344">
          <cell r="F344">
            <v>1897</v>
          </cell>
          <cell r="G344" t="str">
            <v>51010000299407</v>
          </cell>
          <cell r="H344" t="str">
            <v>Trung tâm Thông tin - Thư viện Nguyễn Thúc Hào</v>
          </cell>
          <cell r="I344" t="str">
            <v>Tổ phục vụ</v>
          </cell>
          <cell r="J344" t="str">
            <v>Nữ</v>
          </cell>
          <cell r="K344">
            <v>1983</v>
          </cell>
          <cell r="L344">
            <v>30355</v>
          </cell>
          <cell r="M344">
            <v>39</v>
          </cell>
          <cell r="N344" t="str">
            <v>Kinh</v>
          </cell>
          <cell r="O344">
            <v>0</v>
          </cell>
          <cell r="P344" t="str">
            <v>182489441</v>
          </cell>
          <cell r="Q344" t="str">
            <v>10/09/2015</v>
          </cell>
          <cell r="R344" t="str">
            <v>Tỉnh Nghệ An</v>
          </cell>
          <cell r="S344" t="str">
            <v>Tp Vinh, Nghệ An</v>
          </cell>
          <cell r="T344" t="str">
            <v>Nam Phúc, Nam Đàn, Nghệ An</v>
          </cell>
          <cell r="U344" t="str">
            <v>Khối 12, Phường Trung Đô, Thành phố Vinh, Tỉnh Nghệ An</v>
          </cell>
          <cell r="V344" t="str">
            <v>Khối 12, Phường Trung Đô, Thành phố Vinh, Tỉnh Nghệ An</v>
          </cell>
          <cell r="W344" t="str">
            <v>0987751282</v>
          </cell>
          <cell r="X344" t="str">
            <v>lexuan83.dhv@gmail.com</v>
          </cell>
          <cell r="Y344">
            <v>40817</v>
          </cell>
          <cell r="Z344">
            <v>43966</v>
          </cell>
          <cell r="AA344" t="str">
            <v>Trường Đại học Vinh</v>
          </cell>
          <cell r="AB344">
            <v>0</v>
          </cell>
          <cell r="AC344" t="str">
            <v>BC</v>
          </cell>
          <cell r="AD344">
            <v>0</v>
          </cell>
          <cell r="AE344">
            <v>0</v>
          </cell>
          <cell r="AF344" t="str">
            <v>01.003</v>
          </cell>
          <cell r="AG344" t="str">
            <v>Chuyên viên</v>
          </cell>
          <cell r="AH344">
            <v>0</v>
          </cell>
          <cell r="AI344">
            <v>0</v>
          </cell>
          <cell r="AJ344">
            <v>0</v>
          </cell>
          <cell r="AK344">
            <v>4</v>
          </cell>
          <cell r="AL344">
            <v>0</v>
          </cell>
          <cell r="AM344">
            <v>3</v>
          </cell>
          <cell r="AN344">
            <v>3</v>
          </cell>
          <cell r="AO344">
            <v>0</v>
          </cell>
          <cell r="AP344">
            <v>0</v>
          </cell>
          <cell r="AQ344">
            <v>0</v>
          </cell>
          <cell r="AR344">
            <v>0</v>
          </cell>
          <cell r="AS344">
            <v>3</v>
          </cell>
          <cell r="AT344">
            <v>20</v>
          </cell>
          <cell r="AU344">
            <v>0</v>
          </cell>
          <cell r="AV344">
            <v>0</v>
          </cell>
          <cell r="AW344">
            <v>0</v>
          </cell>
          <cell r="AX344" t="str">
            <v>Thạc sĩ</v>
          </cell>
          <cell r="AY344">
            <v>0</v>
          </cell>
          <cell r="AZ344">
            <v>0</v>
          </cell>
          <cell r="BA344" t="str">
            <v>Lịch sử thế giới</v>
          </cell>
          <cell r="BB344" t="str">
            <v>Lịch sử thế giới</v>
          </cell>
          <cell r="BC344" t="str">
            <v xml:space="preserve"> </v>
          </cell>
          <cell r="BD344">
            <v>0</v>
          </cell>
          <cell r="BE344">
            <v>0</v>
          </cell>
          <cell r="BF344">
            <v>0</v>
          </cell>
          <cell r="BG344">
            <v>0</v>
          </cell>
          <cell r="BH344">
            <v>0</v>
          </cell>
          <cell r="BI344">
            <v>0</v>
          </cell>
          <cell r="BJ344" t="str">
            <v>CV 2019</v>
          </cell>
          <cell r="BK344" t="str">
            <v>Đã học 2012</v>
          </cell>
          <cell r="BL344">
            <v>0</v>
          </cell>
          <cell r="BM344">
            <v>37235</v>
          </cell>
          <cell r="BN344">
            <v>37600</v>
          </cell>
          <cell r="BO344">
            <v>0</v>
          </cell>
          <cell r="BP344">
            <v>0</v>
          </cell>
          <cell r="BQ344">
            <v>0</v>
          </cell>
          <cell r="BR344">
            <v>15.416666666666666</v>
          </cell>
          <cell r="BS344" t="str">
            <v>BĐ đã phát</v>
          </cell>
          <cell r="BT344">
            <v>0</v>
          </cell>
          <cell r="BU344">
            <v>0</v>
          </cell>
          <cell r="BV344">
            <v>4</v>
          </cell>
          <cell r="BW344">
            <v>4</v>
          </cell>
          <cell r="BX344">
            <v>4</v>
          </cell>
          <cell r="BY344">
            <v>4</v>
          </cell>
          <cell r="BZ344">
            <v>4</v>
          </cell>
          <cell r="CA344">
            <v>4</v>
          </cell>
          <cell r="CB344">
            <v>4</v>
          </cell>
          <cell r="CC344">
            <v>4</v>
          </cell>
          <cell r="CD344">
            <v>4</v>
          </cell>
          <cell r="CE344">
            <v>4</v>
          </cell>
          <cell r="CF344">
            <v>4</v>
          </cell>
          <cell r="CG344">
            <v>4</v>
          </cell>
          <cell r="CH344">
            <v>4</v>
          </cell>
          <cell r="CI344">
            <v>4</v>
          </cell>
          <cell r="CJ344">
            <v>4</v>
          </cell>
          <cell r="CK344">
            <v>4</v>
          </cell>
          <cell r="CL344">
            <v>0</v>
          </cell>
        </row>
        <row r="345">
          <cell r="F345">
            <v>1904</v>
          </cell>
          <cell r="G345" t="str">
            <v>51010000228410</v>
          </cell>
          <cell r="H345" t="str">
            <v>Trung tâm Thông tin - Thư viện Nguyễn Thúc Hào</v>
          </cell>
          <cell r="I345" t="str">
            <v>Tổ phục vụ</v>
          </cell>
          <cell r="J345" t="str">
            <v>Nữ</v>
          </cell>
          <cell r="K345">
            <v>1986</v>
          </cell>
          <cell r="L345">
            <v>31498</v>
          </cell>
          <cell r="M345">
            <v>36</v>
          </cell>
          <cell r="N345" t="str">
            <v>Kinh</v>
          </cell>
          <cell r="O345">
            <v>0</v>
          </cell>
          <cell r="P345" t="str">
            <v>186310295</v>
          </cell>
          <cell r="Q345" t="str">
            <v>08/02/2006</v>
          </cell>
          <cell r="R345" t="str">
            <v>Tỉnh Nghệ An</v>
          </cell>
          <cell r="S345" t="str">
            <v>Thị trấn Tân Kỳ, Huyện Tân Kỳ, Nghệ An</v>
          </cell>
          <cell r="T345" t="str">
            <v>Xã Thanh Tường, Huyện Thanh Chương, Nghệ An</v>
          </cell>
          <cell r="U345" t="str">
            <v>Số 9B, Ngõ 6, Đường Ngô Tuân, Khối Quang Tiến, Phường Hưng Bình, Thành phố Vinh, Tỉnh Nghệ An</v>
          </cell>
          <cell r="V345" t="str">
            <v>Số 9B, Ngõ 6, Đường Ngô Tuân, Khối Quang Tiến, Phường Hưng Bình, Thành phố Vinh, Tỉnh Nghệ An</v>
          </cell>
          <cell r="W345" t="str">
            <v>0942969648</v>
          </cell>
          <cell r="X345" t="str">
            <v>anhlv@vinhuni.edu.vn</v>
          </cell>
          <cell r="Y345">
            <v>40375</v>
          </cell>
          <cell r="Z345">
            <v>43283</v>
          </cell>
          <cell r="AA345" t="str">
            <v>Trường Đại học Vinh</v>
          </cell>
          <cell r="AB345">
            <v>0</v>
          </cell>
          <cell r="AC345" t="str">
            <v>BC</v>
          </cell>
          <cell r="AD345">
            <v>0</v>
          </cell>
          <cell r="AE345">
            <v>0</v>
          </cell>
          <cell r="AF345" t="str">
            <v>17.170</v>
          </cell>
          <cell r="AG345" t="str">
            <v>Thư viện viên</v>
          </cell>
          <cell r="AH345">
            <v>0</v>
          </cell>
          <cell r="AI345">
            <v>0</v>
          </cell>
          <cell r="AJ345">
            <v>0</v>
          </cell>
          <cell r="AK345">
            <v>4</v>
          </cell>
          <cell r="AL345">
            <v>0</v>
          </cell>
          <cell r="AM345">
            <v>3.33</v>
          </cell>
          <cell r="AN345">
            <v>4</v>
          </cell>
          <cell r="AO345">
            <v>0</v>
          </cell>
          <cell r="AP345">
            <v>0</v>
          </cell>
          <cell r="AQ345">
            <v>0</v>
          </cell>
          <cell r="AR345">
            <v>0</v>
          </cell>
          <cell r="AS345">
            <v>3.33</v>
          </cell>
          <cell r="AT345">
            <v>20</v>
          </cell>
          <cell r="AU345">
            <v>0</v>
          </cell>
          <cell r="AV345">
            <v>0</v>
          </cell>
          <cell r="AW345">
            <v>0</v>
          </cell>
          <cell r="AX345" t="str">
            <v>Đại học</v>
          </cell>
          <cell r="AY345">
            <v>0</v>
          </cell>
          <cell r="AZ345">
            <v>0</v>
          </cell>
          <cell r="BA345" t="str">
            <v>Thông tin thư viện</v>
          </cell>
          <cell r="BB345">
            <v>0</v>
          </cell>
          <cell r="BC345" t="str">
            <v xml:space="preserve"> </v>
          </cell>
          <cell r="BD345">
            <v>0</v>
          </cell>
          <cell r="BE345">
            <v>0</v>
          </cell>
          <cell r="BF345">
            <v>0</v>
          </cell>
          <cell r="BG345">
            <v>0</v>
          </cell>
          <cell r="BH345">
            <v>0</v>
          </cell>
          <cell r="BI345">
            <v>0</v>
          </cell>
          <cell r="BJ345">
            <v>0</v>
          </cell>
          <cell r="BK345" t="str">
            <v>Đợt 1 năm 2014</v>
          </cell>
          <cell r="BL345">
            <v>0</v>
          </cell>
          <cell r="BM345">
            <v>37795</v>
          </cell>
          <cell r="BN345">
            <v>38161</v>
          </cell>
          <cell r="BO345">
            <v>0</v>
          </cell>
          <cell r="BP345">
            <v>0</v>
          </cell>
          <cell r="BQ345">
            <v>0</v>
          </cell>
          <cell r="BR345">
            <v>18.583333333333332</v>
          </cell>
          <cell r="BS345" t="str">
            <v>BĐ đã phát</v>
          </cell>
          <cell r="BT345">
            <v>0</v>
          </cell>
          <cell r="BU345">
            <v>0</v>
          </cell>
          <cell r="BV345">
            <v>4</v>
          </cell>
          <cell r="BW345">
            <v>4</v>
          </cell>
          <cell r="BX345">
            <v>4</v>
          </cell>
          <cell r="BY345">
            <v>4</v>
          </cell>
          <cell r="BZ345">
            <v>4</v>
          </cell>
          <cell r="CA345">
            <v>4</v>
          </cell>
          <cell r="CB345">
            <v>4</v>
          </cell>
          <cell r="CC345">
            <v>4</v>
          </cell>
          <cell r="CD345">
            <v>4</v>
          </cell>
          <cell r="CE345">
            <v>4</v>
          </cell>
          <cell r="CF345">
            <v>4</v>
          </cell>
          <cell r="CG345">
            <v>4</v>
          </cell>
          <cell r="CH345">
            <v>4</v>
          </cell>
          <cell r="CI345">
            <v>4</v>
          </cell>
          <cell r="CJ345">
            <v>4</v>
          </cell>
          <cell r="CK345">
            <v>4</v>
          </cell>
          <cell r="CL345">
            <v>0</v>
          </cell>
        </row>
        <row r="346">
          <cell r="F346">
            <v>1896</v>
          </cell>
          <cell r="G346" t="str">
            <v>51010000228395</v>
          </cell>
          <cell r="H346" t="str">
            <v>Ban Quản lý Đề án Ngoại ngữ Quốc gia</v>
          </cell>
          <cell r="I346" t="str">
            <v>Tổ phục vụ</v>
          </cell>
          <cell r="J346" t="str">
            <v>Nữ</v>
          </cell>
          <cell r="K346">
            <v>1982</v>
          </cell>
          <cell r="L346">
            <v>30214</v>
          </cell>
          <cell r="M346">
            <v>40</v>
          </cell>
          <cell r="N346" t="str">
            <v>Kinh</v>
          </cell>
          <cell r="O346">
            <v>0</v>
          </cell>
          <cell r="P346" t="str">
            <v>182515784</v>
          </cell>
          <cell r="Q346">
            <v>42556</v>
          </cell>
          <cell r="R346" t="str">
            <v>Tỉnh Nghệ An</v>
          </cell>
          <cell r="S346" t="str">
            <v>Xã Thạch Mỹ, Huyện Thạch Hà, Tỉnh Hà Tĩnh</v>
          </cell>
          <cell r="T346" t="str">
            <v>Xã Thạch Mỹ, Huyện Thạch Hà, Tỉnh Hà Tĩnh</v>
          </cell>
          <cell r="U346" t="str">
            <v>SN 15, Ngõ 16, Đường Phan Sỹ Thục, Khối 4, Phường Trường Thi, Thành phố Vinh, Tỉnh Nghệ An</v>
          </cell>
          <cell r="V346" t="str">
            <v>SN 15, Ngõ 16, Đường Phan Sỹ Thục, Khối 4, Phường Trường Thi, Thành phố Vinh, Tỉnh Nghệ An</v>
          </cell>
          <cell r="W346" t="str">
            <v>0983209582</v>
          </cell>
          <cell r="X346" t="str">
            <v>Yenanhtvdhv@gmail.com</v>
          </cell>
          <cell r="Y346">
            <v>40375</v>
          </cell>
          <cell r="Z346">
            <v>43283</v>
          </cell>
          <cell r="AA346" t="str">
            <v>Trường Đại học Vinh</v>
          </cell>
          <cell r="AB346">
            <v>0</v>
          </cell>
          <cell r="AC346" t="str">
            <v>BC</v>
          </cell>
          <cell r="AD346">
            <v>0</v>
          </cell>
          <cell r="AE346">
            <v>0</v>
          </cell>
          <cell r="AF346" t="str">
            <v>17.170</v>
          </cell>
          <cell r="AG346" t="str">
            <v>Thư viện viên</v>
          </cell>
          <cell r="AH346">
            <v>0</v>
          </cell>
          <cell r="AI346">
            <v>0</v>
          </cell>
          <cell r="AJ346">
            <v>0</v>
          </cell>
          <cell r="AK346">
            <v>4</v>
          </cell>
          <cell r="AL346">
            <v>0</v>
          </cell>
          <cell r="AM346">
            <v>3.33</v>
          </cell>
          <cell r="AN346">
            <v>4</v>
          </cell>
          <cell r="AO346">
            <v>0</v>
          </cell>
          <cell r="AP346">
            <v>0</v>
          </cell>
          <cell r="AQ346">
            <v>0</v>
          </cell>
          <cell r="AR346">
            <v>0</v>
          </cell>
          <cell r="AS346">
            <v>3.33</v>
          </cell>
          <cell r="AT346">
            <v>20</v>
          </cell>
          <cell r="AU346">
            <v>0</v>
          </cell>
          <cell r="AV346">
            <v>0</v>
          </cell>
          <cell r="AW346">
            <v>0</v>
          </cell>
          <cell r="AX346" t="str">
            <v>Đại học</v>
          </cell>
          <cell r="AY346">
            <v>0</v>
          </cell>
          <cell r="AZ346">
            <v>0</v>
          </cell>
          <cell r="BA346" t="str">
            <v>Thông tin thư viện</v>
          </cell>
          <cell r="BB346">
            <v>0</v>
          </cell>
          <cell r="BC346" t="str">
            <v xml:space="preserve"> </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15.083333333333334</v>
          </cell>
          <cell r="BS346" t="str">
            <v>BĐ đã phát</v>
          </cell>
          <cell r="BT346">
            <v>0</v>
          </cell>
          <cell r="BU346">
            <v>0</v>
          </cell>
          <cell r="BV346">
            <v>4</v>
          </cell>
          <cell r="BW346">
            <v>4</v>
          </cell>
          <cell r="BX346">
            <v>4</v>
          </cell>
          <cell r="BY346">
            <v>4</v>
          </cell>
          <cell r="BZ346">
            <v>4</v>
          </cell>
          <cell r="CA346">
            <v>4</v>
          </cell>
          <cell r="CB346">
            <v>4</v>
          </cell>
          <cell r="CC346">
            <v>4</v>
          </cell>
          <cell r="CD346">
            <v>4</v>
          </cell>
          <cell r="CE346">
            <v>4</v>
          </cell>
          <cell r="CF346">
            <v>4</v>
          </cell>
          <cell r="CG346">
            <v>4</v>
          </cell>
          <cell r="CH346">
            <v>4</v>
          </cell>
          <cell r="CI346">
            <v>4</v>
          </cell>
          <cell r="CJ346">
            <v>4</v>
          </cell>
          <cell r="CK346">
            <v>4</v>
          </cell>
          <cell r="CL346">
            <v>0</v>
          </cell>
        </row>
        <row r="347">
          <cell r="F347">
            <v>1876</v>
          </cell>
          <cell r="G347" t="str">
            <v>51010000024593</v>
          </cell>
          <cell r="H347" t="str">
            <v>Trung tâm Thông tin - Thư viện Nguyễn Thúc Hào</v>
          </cell>
          <cell r="I347" t="str">
            <v>Tổ phục vụ</v>
          </cell>
          <cell r="J347" t="str">
            <v>Nữ</v>
          </cell>
          <cell r="K347">
            <v>1970</v>
          </cell>
          <cell r="L347">
            <v>25633</v>
          </cell>
          <cell r="M347">
            <v>52</v>
          </cell>
          <cell r="N347" t="str">
            <v>Kinh</v>
          </cell>
          <cell r="O347">
            <v>0</v>
          </cell>
          <cell r="P347" t="str">
            <v>181781316</v>
          </cell>
          <cell r="Q347" t="str">
            <v>14/08/2015</v>
          </cell>
          <cell r="R347" t="str">
            <v>Tỉnh Nghệ An</v>
          </cell>
          <cell r="S347" t="str">
            <v>Xã Diễn Yên, Huyện Diễn Châu, Tỉnh Nghệ An</v>
          </cell>
          <cell r="T347" t="str">
            <v>Xã Diễn Yên, Huyện Diễn Châu, Tỉnh Nghệ An</v>
          </cell>
          <cell r="U347" t="str">
            <v>Khối 13, Phường Trường Thi, Thành phố Vinh, Tỉnh Nghệ An</v>
          </cell>
          <cell r="V347" t="str">
            <v>Khối 13, Phường Trường Thi, Thành phố Vinh, Tỉnh Nghệ An</v>
          </cell>
          <cell r="W347" t="str">
            <v>0912973249</v>
          </cell>
          <cell r="X347" t="str">
            <v>nguyenthimo0603@gmail.com</v>
          </cell>
          <cell r="Y347">
            <v>37622</v>
          </cell>
          <cell r="Z347">
            <v>39995</v>
          </cell>
          <cell r="AA347" t="str">
            <v>Trường Đại học Vinh</v>
          </cell>
          <cell r="AB347">
            <v>0</v>
          </cell>
          <cell r="AC347" t="str">
            <v>BC</v>
          </cell>
          <cell r="AD347">
            <v>0</v>
          </cell>
          <cell r="AE347">
            <v>0</v>
          </cell>
          <cell r="AF347" t="str">
            <v>01.003</v>
          </cell>
          <cell r="AG347" t="str">
            <v>Chuyên viên</v>
          </cell>
          <cell r="AH347">
            <v>0</v>
          </cell>
          <cell r="AI347">
            <v>0</v>
          </cell>
          <cell r="AJ347">
            <v>0</v>
          </cell>
          <cell r="AK347">
            <v>4</v>
          </cell>
          <cell r="AL347">
            <v>0</v>
          </cell>
          <cell r="AM347">
            <v>3.66</v>
          </cell>
          <cell r="AN347">
            <v>5</v>
          </cell>
          <cell r="AO347">
            <v>0</v>
          </cell>
          <cell r="AP347">
            <v>0</v>
          </cell>
          <cell r="AQ347">
            <v>0</v>
          </cell>
          <cell r="AR347">
            <v>0</v>
          </cell>
          <cell r="AS347">
            <v>3.66</v>
          </cell>
          <cell r="AT347">
            <v>20</v>
          </cell>
          <cell r="AU347">
            <v>0</v>
          </cell>
          <cell r="AV347">
            <v>0</v>
          </cell>
          <cell r="AW347">
            <v>0</v>
          </cell>
          <cell r="AX347" t="str">
            <v>Đại học</v>
          </cell>
          <cell r="AY347">
            <v>0</v>
          </cell>
          <cell r="AZ347">
            <v>0</v>
          </cell>
          <cell r="BA347" t="str">
            <v>Văn thư - Lưu trữ</v>
          </cell>
          <cell r="BB347">
            <v>0</v>
          </cell>
          <cell r="BC347" t="str">
            <v xml:space="preserve"> </v>
          </cell>
          <cell r="BD347">
            <v>0</v>
          </cell>
          <cell r="BE347">
            <v>0</v>
          </cell>
          <cell r="BF347">
            <v>0</v>
          </cell>
          <cell r="BG347">
            <v>0</v>
          </cell>
          <cell r="BH347">
            <v>0</v>
          </cell>
          <cell r="BI347">
            <v>0</v>
          </cell>
          <cell r="BJ347">
            <v>0</v>
          </cell>
          <cell r="BK347" t="str">
            <v>Đợt 1 năm 2014</v>
          </cell>
          <cell r="BL347">
            <v>0</v>
          </cell>
          <cell r="BM347">
            <v>0</v>
          </cell>
          <cell r="BN347">
            <v>0</v>
          </cell>
          <cell r="BO347">
            <v>0</v>
          </cell>
          <cell r="BP347">
            <v>0</v>
          </cell>
          <cell r="BQ347">
            <v>0</v>
          </cell>
          <cell r="BR347">
            <v>2.5</v>
          </cell>
          <cell r="BS347" t="str">
            <v>BĐ đã phát</v>
          </cell>
          <cell r="BT347">
            <v>0</v>
          </cell>
          <cell r="BU347">
            <v>0</v>
          </cell>
          <cell r="BV347">
            <v>4</v>
          </cell>
          <cell r="BW347">
            <v>4</v>
          </cell>
          <cell r="BX347">
            <v>4</v>
          </cell>
          <cell r="BY347">
            <v>4</v>
          </cell>
          <cell r="BZ347">
            <v>4</v>
          </cell>
          <cell r="CA347">
            <v>4</v>
          </cell>
          <cell r="CB347">
            <v>4</v>
          </cell>
          <cell r="CC347">
            <v>4</v>
          </cell>
          <cell r="CD347">
            <v>4</v>
          </cell>
          <cell r="CE347">
            <v>4</v>
          </cell>
          <cell r="CF347">
            <v>4</v>
          </cell>
          <cell r="CG347">
            <v>4</v>
          </cell>
          <cell r="CH347">
            <v>4</v>
          </cell>
          <cell r="CI347">
            <v>4</v>
          </cell>
          <cell r="CJ347">
            <v>4</v>
          </cell>
          <cell r="CK347">
            <v>4</v>
          </cell>
          <cell r="CL347">
            <v>0</v>
          </cell>
        </row>
        <row r="348">
          <cell r="F348">
            <v>1888</v>
          </cell>
          <cell r="G348" t="str">
            <v>51010000191549</v>
          </cell>
          <cell r="H348" t="str">
            <v>Trung tâm Thông tin - Thư viện Nguyễn Thúc Hào</v>
          </cell>
          <cell r="I348" t="str">
            <v>Tổ phục vụ</v>
          </cell>
          <cell r="J348" t="str">
            <v>Nữ</v>
          </cell>
          <cell r="K348">
            <v>1978</v>
          </cell>
          <cell r="L348">
            <v>28773</v>
          </cell>
          <cell r="M348">
            <v>44</v>
          </cell>
          <cell r="N348" t="str">
            <v>Kinh</v>
          </cell>
          <cell r="O348">
            <v>0</v>
          </cell>
          <cell r="P348" t="str">
            <v>182215758</v>
          </cell>
          <cell r="Q348" t="str">
            <v>22/06/2010</v>
          </cell>
          <cell r="R348" t="str">
            <v>Tỉnh Nghệ An</v>
          </cell>
          <cell r="S348" t="str">
            <v>Xã Thanh Ngọc, Huyện Thanh Chương, Tỉnh Nghệ An</v>
          </cell>
          <cell r="T348" t="str">
            <v>Xã Thanh Ngọc, Huyện Thanh Chương, Tỉnh Nghệ An</v>
          </cell>
          <cell r="U348" t="str">
            <v>Ngõ 2, Đường Lục Niên, Thành phố Vinh, Tỉnh Nghệ An</v>
          </cell>
          <cell r="V348" t="str">
            <v>Ngõ 2, Đường Lục Niên, Thành phố Vinh, Tỉnh Nghệ An</v>
          </cell>
          <cell r="W348" t="str">
            <v>0971425355</v>
          </cell>
          <cell r="X348" t="str">
            <v>Nganong78@gmail.com</v>
          </cell>
          <cell r="Y348">
            <v>39239</v>
          </cell>
          <cell r="Z348">
            <v>39995</v>
          </cell>
          <cell r="AA348" t="str">
            <v>Trường Đại học Vinh</v>
          </cell>
          <cell r="AB348">
            <v>0</v>
          </cell>
          <cell r="AC348" t="str">
            <v>BC</v>
          </cell>
          <cell r="AD348">
            <v>0</v>
          </cell>
          <cell r="AE348">
            <v>0</v>
          </cell>
          <cell r="AF348" t="str">
            <v>01.003</v>
          </cell>
          <cell r="AG348" t="str">
            <v>Chuyên viên</v>
          </cell>
          <cell r="AH348">
            <v>0</v>
          </cell>
          <cell r="AI348">
            <v>0</v>
          </cell>
          <cell r="AJ348">
            <v>0</v>
          </cell>
          <cell r="AK348">
            <v>4</v>
          </cell>
          <cell r="AL348">
            <v>0</v>
          </cell>
          <cell r="AM348">
            <v>3.33</v>
          </cell>
          <cell r="AN348">
            <v>4</v>
          </cell>
          <cell r="AO348">
            <v>0</v>
          </cell>
          <cell r="AP348">
            <v>0</v>
          </cell>
          <cell r="AQ348">
            <v>0</v>
          </cell>
          <cell r="AR348">
            <v>0</v>
          </cell>
          <cell r="AS348">
            <v>3.33</v>
          </cell>
          <cell r="AT348">
            <v>20</v>
          </cell>
          <cell r="AU348">
            <v>0</v>
          </cell>
          <cell r="AV348">
            <v>0</v>
          </cell>
          <cell r="AW348">
            <v>0</v>
          </cell>
          <cell r="AX348" t="str">
            <v>Đại học</v>
          </cell>
          <cell r="AY348">
            <v>0</v>
          </cell>
          <cell r="AZ348">
            <v>0</v>
          </cell>
          <cell r="BA348" t="str">
            <v>Giáo dục chính trị</v>
          </cell>
          <cell r="BB348">
            <v>0</v>
          </cell>
          <cell r="BC348" t="str">
            <v xml:space="preserve"> </v>
          </cell>
          <cell r="BD348">
            <v>0</v>
          </cell>
          <cell r="BE348">
            <v>0</v>
          </cell>
          <cell r="BF348">
            <v>0</v>
          </cell>
          <cell r="BG348">
            <v>0</v>
          </cell>
          <cell r="BH348">
            <v>0</v>
          </cell>
          <cell r="BI348">
            <v>0</v>
          </cell>
          <cell r="BJ348">
            <v>0</v>
          </cell>
          <cell r="BK348" t="str">
            <v>Đợt năm 2014</v>
          </cell>
          <cell r="BL348">
            <v>0</v>
          </cell>
          <cell r="BM348">
            <v>38676</v>
          </cell>
          <cell r="BN348">
            <v>39041</v>
          </cell>
          <cell r="BO348">
            <v>0</v>
          </cell>
          <cell r="BP348">
            <v>0</v>
          </cell>
          <cell r="BQ348">
            <v>0</v>
          </cell>
          <cell r="BR348">
            <v>11.083333333333334</v>
          </cell>
          <cell r="BS348" t="str">
            <v>BĐ đã phát</v>
          </cell>
          <cell r="BT348">
            <v>0</v>
          </cell>
          <cell r="BU348">
            <v>0</v>
          </cell>
          <cell r="BV348">
            <v>4</v>
          </cell>
          <cell r="BW348">
            <v>4</v>
          </cell>
          <cell r="BX348">
            <v>4</v>
          </cell>
          <cell r="BY348">
            <v>4</v>
          </cell>
          <cell r="BZ348">
            <v>4</v>
          </cell>
          <cell r="CA348">
            <v>4</v>
          </cell>
          <cell r="CB348">
            <v>4</v>
          </cell>
          <cell r="CC348">
            <v>4</v>
          </cell>
          <cell r="CD348">
            <v>4</v>
          </cell>
          <cell r="CE348">
            <v>4</v>
          </cell>
          <cell r="CF348">
            <v>4</v>
          </cell>
          <cell r="CG348">
            <v>4</v>
          </cell>
          <cell r="CH348">
            <v>4</v>
          </cell>
          <cell r="CI348">
            <v>4</v>
          </cell>
          <cell r="CJ348">
            <v>4</v>
          </cell>
          <cell r="CK348">
            <v>4</v>
          </cell>
          <cell r="CL348">
            <v>0</v>
          </cell>
        </row>
        <row r="349">
          <cell r="F349">
            <v>2455</v>
          </cell>
          <cell r="G349" t="str">
            <v>51010000782819</v>
          </cell>
          <cell r="H349" t="str">
            <v>Trung tâm Thông tin - Thư viện Nguyễn Thúc Hào</v>
          </cell>
          <cell r="I349" t="str">
            <v>Tổ thông tin - tư liệu</v>
          </cell>
          <cell r="J349" t="str">
            <v>Nữ</v>
          </cell>
          <cell r="K349">
            <v>1988</v>
          </cell>
          <cell r="L349">
            <v>32323</v>
          </cell>
          <cell r="M349">
            <v>34</v>
          </cell>
          <cell r="N349" t="str">
            <v>Kinh</v>
          </cell>
          <cell r="O349">
            <v>0</v>
          </cell>
          <cell r="P349" t="str">
            <v>186407451</v>
          </cell>
          <cell r="Q349" t="str">
            <v>01/04/2004</v>
          </cell>
          <cell r="R349" t="str">
            <v>Tỉnh Nghệ An</v>
          </cell>
          <cell r="S349" t="str">
            <v>Phường Bến Thủy, Thành phố Vinh, Tỉnh Nghệ An</v>
          </cell>
          <cell r="T349" t="str">
            <v>Xuân Mỹ, Nghi Xuân, Hà Tĩnh</v>
          </cell>
          <cell r="U349" t="str">
            <v>Số 775, khối 17, Phường Trường Thi, Thành phố Vinh, Tỉnh Nghệ An</v>
          </cell>
          <cell r="V349" t="str">
            <v>Số 775, khối 17, Phường Trường Thi, Thành phố Vinh, Tỉnh Nghệ An</v>
          </cell>
          <cell r="W349" t="str">
            <v>0983488296</v>
          </cell>
          <cell r="X349" t="str">
            <v>maidtq@vinhuni.edu.vn</v>
          </cell>
          <cell r="Y349">
            <v>42367</v>
          </cell>
          <cell r="Z349">
            <v>43966</v>
          </cell>
          <cell r="AA349" t="str">
            <v>Trường Đại học Vinh</v>
          </cell>
          <cell r="AB349">
            <v>0</v>
          </cell>
          <cell r="AC349" t="str">
            <v>BC</v>
          </cell>
          <cell r="AD349">
            <v>0</v>
          </cell>
          <cell r="AE349">
            <v>0</v>
          </cell>
          <cell r="AF349" t="str">
            <v>01.003</v>
          </cell>
          <cell r="AG349" t="str">
            <v>Chuyên viên</v>
          </cell>
          <cell r="AH349">
            <v>0</v>
          </cell>
          <cell r="AI349">
            <v>0</v>
          </cell>
          <cell r="AJ349">
            <v>0</v>
          </cell>
          <cell r="AK349">
            <v>4</v>
          </cell>
          <cell r="AL349">
            <v>0</v>
          </cell>
          <cell r="AM349">
            <v>2.67</v>
          </cell>
          <cell r="AN349">
            <v>2</v>
          </cell>
          <cell r="AO349">
            <v>0</v>
          </cell>
          <cell r="AP349">
            <v>0</v>
          </cell>
          <cell r="AQ349">
            <v>0</v>
          </cell>
          <cell r="AR349">
            <v>0</v>
          </cell>
          <cell r="AS349">
            <v>2.67</v>
          </cell>
          <cell r="AT349">
            <v>20</v>
          </cell>
          <cell r="AU349">
            <v>0</v>
          </cell>
          <cell r="AV349">
            <v>0</v>
          </cell>
          <cell r="AW349">
            <v>0</v>
          </cell>
          <cell r="AX349" t="str">
            <v>Thạc sĩ</v>
          </cell>
          <cell r="AY349">
            <v>0</v>
          </cell>
          <cell r="AZ349">
            <v>0</v>
          </cell>
          <cell r="BA349" t="str">
            <v>Kinh tế bảo hiểm</v>
          </cell>
          <cell r="BB349" t="str">
            <v>Kinh doanh &amp; quản lý</v>
          </cell>
          <cell r="BC349">
            <v>0</v>
          </cell>
          <cell r="BD349">
            <v>0</v>
          </cell>
          <cell r="BE349">
            <v>0</v>
          </cell>
          <cell r="BF349">
            <v>0</v>
          </cell>
          <cell r="BG349">
            <v>0</v>
          </cell>
          <cell r="BH349">
            <v>0</v>
          </cell>
          <cell r="BI349">
            <v>0</v>
          </cell>
          <cell r="BJ349" t="str">
            <v>CV 2019</v>
          </cell>
          <cell r="BK349">
            <v>0</v>
          </cell>
          <cell r="BL349">
            <v>0</v>
          </cell>
          <cell r="BM349">
            <v>39575</v>
          </cell>
          <cell r="BN349">
            <v>39940</v>
          </cell>
          <cell r="BO349">
            <v>0</v>
          </cell>
          <cell r="BP349">
            <v>0</v>
          </cell>
          <cell r="BQ349">
            <v>0</v>
          </cell>
          <cell r="BR349">
            <v>20.833333333333332</v>
          </cell>
          <cell r="BS349" t="str">
            <v>BĐ đã phát</v>
          </cell>
          <cell r="BT349">
            <v>0</v>
          </cell>
          <cell r="BU349">
            <v>0</v>
          </cell>
          <cell r="BV349">
            <v>4</v>
          </cell>
          <cell r="BW349">
            <v>4</v>
          </cell>
          <cell r="BX349">
            <v>4</v>
          </cell>
          <cell r="BY349">
            <v>4</v>
          </cell>
          <cell r="BZ349">
            <v>4</v>
          </cell>
          <cell r="CA349">
            <v>4</v>
          </cell>
          <cell r="CB349">
            <v>4</v>
          </cell>
          <cell r="CC349">
            <v>4</v>
          </cell>
          <cell r="CD349">
            <v>4</v>
          </cell>
          <cell r="CE349">
            <v>4</v>
          </cell>
          <cell r="CF349">
            <v>4</v>
          </cell>
          <cell r="CG349">
            <v>4</v>
          </cell>
          <cell r="CH349">
            <v>4</v>
          </cell>
          <cell r="CI349">
            <v>4</v>
          </cell>
          <cell r="CJ349">
            <v>4</v>
          </cell>
          <cell r="CK349">
            <v>4</v>
          </cell>
          <cell r="CL349">
            <v>0</v>
          </cell>
        </row>
        <row r="350">
          <cell r="F350">
            <v>1891</v>
          </cell>
          <cell r="G350" t="str">
            <v>51010000192311</v>
          </cell>
          <cell r="H350" t="str">
            <v>Trung tâm Thông tin - Thư viện Nguyễn Thúc Hào</v>
          </cell>
          <cell r="I350" t="str">
            <v>Tổ thông tin - tư liệu</v>
          </cell>
          <cell r="J350" t="str">
            <v>Nữ</v>
          </cell>
          <cell r="K350">
            <v>1979</v>
          </cell>
          <cell r="L350">
            <v>28928</v>
          </cell>
          <cell r="M350">
            <v>43</v>
          </cell>
          <cell r="N350" t="str">
            <v>Kinh</v>
          </cell>
          <cell r="O350">
            <v>0</v>
          </cell>
          <cell r="P350">
            <v>186320256</v>
          </cell>
          <cell r="Q350">
            <v>0</v>
          </cell>
          <cell r="R350">
            <v>0</v>
          </cell>
          <cell r="S350" t="str">
            <v>Xã Nghi Thu, Huyện Nghi Lộc, Nghệ An</v>
          </cell>
          <cell r="T350" t="str">
            <v>Xã Nghi Thu, Huyện Nghi Lộc, Nghệ An</v>
          </cell>
          <cell r="U350" t="str">
            <v>Phòng 14-05, Tầng 14, chung cư Dầu Khí, Phường Quang Trung, Thành phố Vinh, Tỉnh Nghệ An</v>
          </cell>
          <cell r="V350" t="str">
            <v>Phòng 14-05, Tầng 14, chung cư Dầu Khí, Phường Quang Trung, Thành phố Vinh, Tỉnh Nghệ An</v>
          </cell>
          <cell r="W350" t="str">
            <v>0915665846</v>
          </cell>
          <cell r="X350" t="str">
            <v>Thanhngadhv@gmail.com</v>
          </cell>
          <cell r="Y350">
            <v>38142</v>
          </cell>
          <cell r="Z350">
            <v>39448</v>
          </cell>
          <cell r="AA350" t="str">
            <v>Trường Đại học Vinh</v>
          </cell>
          <cell r="AB350">
            <v>0</v>
          </cell>
          <cell r="AC350" t="str">
            <v>BC</v>
          </cell>
          <cell r="AD350">
            <v>0</v>
          </cell>
          <cell r="AE350">
            <v>0</v>
          </cell>
          <cell r="AF350" t="str">
            <v>17.170</v>
          </cell>
          <cell r="AG350" t="str">
            <v>Thư viện viên</v>
          </cell>
          <cell r="AH350">
            <v>0</v>
          </cell>
          <cell r="AI350">
            <v>0</v>
          </cell>
          <cell r="AJ350">
            <v>0</v>
          </cell>
          <cell r="AK350">
            <v>4</v>
          </cell>
          <cell r="AL350">
            <v>0</v>
          </cell>
          <cell r="AM350">
            <v>3.99</v>
          </cell>
          <cell r="AN350">
            <v>6</v>
          </cell>
          <cell r="AO350">
            <v>0</v>
          </cell>
          <cell r="AP350">
            <v>0</v>
          </cell>
          <cell r="AQ350">
            <v>0</v>
          </cell>
          <cell r="AR350">
            <v>0</v>
          </cell>
          <cell r="AS350">
            <v>3.99</v>
          </cell>
          <cell r="AT350">
            <v>20</v>
          </cell>
          <cell r="AU350">
            <v>0</v>
          </cell>
          <cell r="AV350">
            <v>0</v>
          </cell>
          <cell r="AW350">
            <v>0</v>
          </cell>
          <cell r="AX350" t="str">
            <v>Đại học</v>
          </cell>
          <cell r="AY350">
            <v>0</v>
          </cell>
          <cell r="AZ350">
            <v>0</v>
          </cell>
          <cell r="BA350" t="str">
            <v>Thông tin thư viện</v>
          </cell>
          <cell r="BB350">
            <v>0</v>
          </cell>
          <cell r="BC350" t="str">
            <v xml:space="preserve"> </v>
          </cell>
          <cell r="BD350">
            <v>0</v>
          </cell>
          <cell r="BE350">
            <v>0</v>
          </cell>
          <cell r="BF350">
            <v>0</v>
          </cell>
          <cell r="BG350">
            <v>0</v>
          </cell>
          <cell r="BH350">
            <v>0</v>
          </cell>
          <cell r="BI350">
            <v>0</v>
          </cell>
          <cell r="BJ350">
            <v>0</v>
          </cell>
          <cell r="BK350" t="str">
            <v>Đối tượng 4</v>
          </cell>
          <cell r="BL350">
            <v>0</v>
          </cell>
          <cell r="BM350">
            <v>0</v>
          </cell>
          <cell r="BN350">
            <v>0</v>
          </cell>
          <cell r="BO350">
            <v>0</v>
          </cell>
          <cell r="BP350">
            <v>0</v>
          </cell>
          <cell r="BQ350">
            <v>0</v>
          </cell>
          <cell r="BR350">
            <v>11.583333333333334</v>
          </cell>
          <cell r="BS350" t="str">
            <v>BĐ đã phát</v>
          </cell>
          <cell r="BT350">
            <v>0</v>
          </cell>
          <cell r="BU350">
            <v>0</v>
          </cell>
          <cell r="BV350">
            <v>4</v>
          </cell>
          <cell r="BW350">
            <v>4</v>
          </cell>
          <cell r="BX350">
            <v>4</v>
          </cell>
          <cell r="BY350">
            <v>4</v>
          </cell>
          <cell r="BZ350">
            <v>4</v>
          </cell>
          <cell r="CA350">
            <v>4</v>
          </cell>
          <cell r="CB350">
            <v>4</v>
          </cell>
          <cell r="CC350">
            <v>4</v>
          </cell>
          <cell r="CD350">
            <v>4</v>
          </cell>
          <cell r="CE350">
            <v>4</v>
          </cell>
          <cell r="CF350">
            <v>4</v>
          </cell>
          <cell r="CG350">
            <v>4</v>
          </cell>
          <cell r="CH350">
            <v>4</v>
          </cell>
          <cell r="CI350">
            <v>4</v>
          </cell>
          <cell r="CJ350">
            <v>4</v>
          </cell>
          <cell r="CK350">
            <v>4</v>
          </cell>
          <cell r="CL350">
            <v>0</v>
          </cell>
        </row>
        <row r="351">
          <cell r="F351">
            <v>1905</v>
          </cell>
          <cell r="G351" t="str">
            <v>51010000228429</v>
          </cell>
          <cell r="H351" t="str">
            <v>Trung tâm Thông tin - Thư viện Nguyễn Thúc Hào</v>
          </cell>
          <cell r="I351" t="str">
            <v>Tổ thông tin - tư liệu</v>
          </cell>
          <cell r="J351" t="str">
            <v>Nữ</v>
          </cell>
          <cell r="K351">
            <v>1986</v>
          </cell>
          <cell r="L351">
            <v>31683</v>
          </cell>
          <cell r="M351">
            <v>36</v>
          </cell>
          <cell r="N351" t="str">
            <v>Kinh</v>
          </cell>
          <cell r="O351">
            <v>0</v>
          </cell>
          <cell r="P351" t="str">
            <v>186110515</v>
          </cell>
          <cell r="Q351" t="str">
            <v>31/07/2001</v>
          </cell>
          <cell r="R351" t="str">
            <v>Tỉnh Nghệ An</v>
          </cell>
          <cell r="S351" t="str">
            <v>Phường Lê Mao, Thành phố Vinh, Tỉnh Nghệ An</v>
          </cell>
          <cell r="T351" t="str">
            <v>Phường Lê Mao, Thành phố Vinh, Tỉnh Nghệ An</v>
          </cell>
          <cell r="U351" t="str">
            <v>Khối Tân Quang, Phường Lê Mao, Thành phố Vinh, Tỉnh Nghệ An</v>
          </cell>
          <cell r="V351" t="str">
            <v>Khối Tân Quang, Phường Lê Mao, Thành phố Vinh, Tỉnh Nghệ An</v>
          </cell>
          <cell r="W351" t="str">
            <v>0977914850</v>
          </cell>
          <cell r="X351" t="str">
            <v>laman2802@gmail.com</v>
          </cell>
          <cell r="Y351">
            <v>40375</v>
          </cell>
          <cell r="Z351">
            <v>41334</v>
          </cell>
          <cell r="AA351" t="str">
            <v>Trường Đại học Vinh</v>
          </cell>
          <cell r="AB351">
            <v>0</v>
          </cell>
          <cell r="AC351" t="str">
            <v>BC</v>
          </cell>
          <cell r="AD351">
            <v>0</v>
          </cell>
          <cell r="AE351">
            <v>0</v>
          </cell>
          <cell r="AF351" t="str">
            <v>17.170</v>
          </cell>
          <cell r="AG351" t="str">
            <v>Thư viện viên</v>
          </cell>
          <cell r="AH351">
            <v>0</v>
          </cell>
          <cell r="AI351">
            <v>0</v>
          </cell>
          <cell r="AJ351" t="str">
            <v>CT CĐ BP</v>
          </cell>
          <cell r="AK351">
            <v>5</v>
          </cell>
          <cell r="AL351">
            <v>0</v>
          </cell>
          <cell r="AM351">
            <v>3</v>
          </cell>
          <cell r="AN351">
            <v>3</v>
          </cell>
          <cell r="AO351">
            <v>0</v>
          </cell>
          <cell r="AP351">
            <v>0</v>
          </cell>
          <cell r="AQ351">
            <v>0</v>
          </cell>
          <cell r="AR351">
            <v>0</v>
          </cell>
          <cell r="AS351">
            <v>3</v>
          </cell>
          <cell r="AT351">
            <v>20</v>
          </cell>
          <cell r="AU351">
            <v>0</v>
          </cell>
          <cell r="AV351">
            <v>0</v>
          </cell>
          <cell r="AW351">
            <v>0</v>
          </cell>
          <cell r="AX351" t="str">
            <v>Đại học</v>
          </cell>
          <cell r="AY351">
            <v>0</v>
          </cell>
          <cell r="AZ351">
            <v>0</v>
          </cell>
          <cell r="BA351" t="str">
            <v>Thư viện thông tin</v>
          </cell>
          <cell r="BB351">
            <v>0</v>
          </cell>
          <cell r="BC351" t="str">
            <v xml:space="preserve"> </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19.083333333333332</v>
          </cell>
          <cell r="BS351" t="str">
            <v>BĐ đã phát</v>
          </cell>
          <cell r="BT351">
            <v>0</v>
          </cell>
          <cell r="BU351">
            <v>0</v>
          </cell>
          <cell r="BV351">
            <v>5</v>
          </cell>
          <cell r="BW351">
            <v>5</v>
          </cell>
          <cell r="BX351">
            <v>5</v>
          </cell>
          <cell r="BY351">
            <v>5</v>
          </cell>
          <cell r="BZ351">
            <v>5</v>
          </cell>
          <cell r="CA351">
            <v>5</v>
          </cell>
          <cell r="CB351">
            <v>5</v>
          </cell>
          <cell r="CC351">
            <v>5</v>
          </cell>
          <cell r="CD351">
            <v>5</v>
          </cell>
          <cell r="CE351">
            <v>5</v>
          </cell>
          <cell r="CF351">
            <v>5</v>
          </cell>
          <cell r="CG351">
            <v>5</v>
          </cell>
          <cell r="CH351">
            <v>5</v>
          </cell>
          <cell r="CI351">
            <v>5</v>
          </cell>
          <cell r="CJ351">
            <v>5</v>
          </cell>
          <cell r="CK351">
            <v>5</v>
          </cell>
          <cell r="CL351">
            <v>0</v>
          </cell>
        </row>
        <row r="352">
          <cell r="F352">
            <v>1898</v>
          </cell>
          <cell r="G352" t="str">
            <v>51010000196818</v>
          </cell>
          <cell r="H352" t="str">
            <v>Ban Quản lý Đề án Ngoại ngữ Quốc gia</v>
          </cell>
          <cell r="I352" t="str">
            <v>Tổ thông tin - tư liệu</v>
          </cell>
          <cell r="J352" t="str">
            <v>Nữ</v>
          </cell>
          <cell r="K352">
            <v>1983</v>
          </cell>
          <cell r="L352">
            <v>30621</v>
          </cell>
          <cell r="M352">
            <v>39</v>
          </cell>
          <cell r="N352" t="str">
            <v>Kinh</v>
          </cell>
          <cell r="O352">
            <v>0</v>
          </cell>
          <cell r="P352" t="str">
            <v>182394062</v>
          </cell>
          <cell r="Q352" t="str">
            <v>10/07/2014</v>
          </cell>
          <cell r="R352" t="str">
            <v>Tỉnh Nghệ An</v>
          </cell>
          <cell r="S352" t="str">
            <v>Trạm Y Tế Phường Trung Đô, Tp Vinh, Nghệ An</v>
          </cell>
          <cell r="T352" t="str">
            <v>Đức Lập, Đức Thọ, Hà Tĩnh</v>
          </cell>
          <cell r="U352" t="str">
            <v>Số 2, Ngõ 8, Đường Đặng Tất, Thành phố Vinh, Tỉnh Nghệ An</v>
          </cell>
          <cell r="V352" t="str">
            <v>Số 2, Ngõ 8, Đường Đặng Tất, Thành phố Vinh, Tỉnh Nghệ An</v>
          </cell>
          <cell r="W352" t="str">
            <v>0972579448</v>
          </cell>
          <cell r="X352" t="str">
            <v>thoduong83@gmail.com</v>
          </cell>
          <cell r="Y352">
            <v>39239</v>
          </cell>
          <cell r="Z352">
            <v>39995</v>
          </cell>
          <cell r="AA352" t="str">
            <v>Trường Đại học Vinh</v>
          </cell>
          <cell r="AB352">
            <v>0</v>
          </cell>
          <cell r="AC352" t="str">
            <v>BC</v>
          </cell>
          <cell r="AD352">
            <v>0</v>
          </cell>
          <cell r="AE352">
            <v>0</v>
          </cell>
          <cell r="AF352" t="str">
            <v>01.003</v>
          </cell>
          <cell r="AG352" t="str">
            <v>Chuyên viên</v>
          </cell>
          <cell r="AH352">
            <v>0</v>
          </cell>
          <cell r="AI352">
            <v>0</v>
          </cell>
          <cell r="AJ352">
            <v>0</v>
          </cell>
          <cell r="AK352">
            <v>4</v>
          </cell>
          <cell r="AL352">
            <v>0</v>
          </cell>
          <cell r="AM352">
            <v>3.33</v>
          </cell>
          <cell r="AN352">
            <v>4</v>
          </cell>
          <cell r="AO352">
            <v>0</v>
          </cell>
          <cell r="AP352">
            <v>0</v>
          </cell>
          <cell r="AQ352">
            <v>0</v>
          </cell>
          <cell r="AR352">
            <v>0</v>
          </cell>
          <cell r="AS352">
            <v>3.33</v>
          </cell>
          <cell r="AT352">
            <v>20</v>
          </cell>
          <cell r="AU352">
            <v>0</v>
          </cell>
          <cell r="AV352">
            <v>0</v>
          </cell>
          <cell r="AW352">
            <v>0</v>
          </cell>
          <cell r="AX352" t="str">
            <v>Đại học</v>
          </cell>
          <cell r="AY352">
            <v>0</v>
          </cell>
          <cell r="AZ352">
            <v>0</v>
          </cell>
          <cell r="BA352" t="str">
            <v>Tiếng Nga, Cử nhân thư viện thông tin</v>
          </cell>
          <cell r="BB352">
            <v>0</v>
          </cell>
          <cell r="BC352" t="str">
            <v xml:space="preserve"> </v>
          </cell>
          <cell r="BD352">
            <v>0</v>
          </cell>
          <cell r="BE352">
            <v>0</v>
          </cell>
          <cell r="BF352">
            <v>0</v>
          </cell>
          <cell r="BG352">
            <v>0</v>
          </cell>
          <cell r="BH352">
            <v>0</v>
          </cell>
          <cell r="BI352">
            <v>0</v>
          </cell>
          <cell r="BJ352">
            <v>0</v>
          </cell>
          <cell r="BK352" t="str">
            <v>x</v>
          </cell>
          <cell r="BL352">
            <v>0</v>
          </cell>
          <cell r="BM352">
            <v>0</v>
          </cell>
          <cell r="BN352">
            <v>0</v>
          </cell>
          <cell r="BO352">
            <v>0</v>
          </cell>
          <cell r="BP352">
            <v>0</v>
          </cell>
          <cell r="BQ352">
            <v>0</v>
          </cell>
          <cell r="BR352">
            <v>16.166666666666668</v>
          </cell>
          <cell r="BS352" t="str">
            <v>BĐ đã phát</v>
          </cell>
          <cell r="BT352">
            <v>0</v>
          </cell>
          <cell r="BU352">
            <v>0</v>
          </cell>
          <cell r="BV352">
            <v>4</v>
          </cell>
          <cell r="BW352">
            <v>4</v>
          </cell>
          <cell r="BX352">
            <v>4</v>
          </cell>
          <cell r="BY352">
            <v>4</v>
          </cell>
          <cell r="BZ352">
            <v>4</v>
          </cell>
          <cell r="CA352">
            <v>4</v>
          </cell>
          <cell r="CB352">
            <v>4</v>
          </cell>
          <cell r="CC352">
            <v>4</v>
          </cell>
          <cell r="CD352">
            <v>4</v>
          </cell>
          <cell r="CE352">
            <v>4</v>
          </cell>
          <cell r="CF352">
            <v>4</v>
          </cell>
          <cell r="CG352">
            <v>4</v>
          </cell>
          <cell r="CH352">
            <v>4</v>
          </cell>
          <cell r="CI352">
            <v>4</v>
          </cell>
          <cell r="CJ352">
            <v>4</v>
          </cell>
          <cell r="CK352">
            <v>4</v>
          </cell>
          <cell r="CL352">
            <v>0</v>
          </cell>
        </row>
        <row r="353">
          <cell r="F353">
            <v>1892</v>
          </cell>
          <cell r="G353" t="str">
            <v>51010000190421</v>
          </cell>
          <cell r="H353" t="str">
            <v>Trung tâm Thông tin - Thư viện Nguyễn Thúc Hào</v>
          </cell>
          <cell r="I353" t="str">
            <v>Tổ thông tin - tư liệu</v>
          </cell>
          <cell r="J353" t="str">
            <v>Nữ</v>
          </cell>
          <cell r="K353">
            <v>1980</v>
          </cell>
          <cell r="L353">
            <v>29385</v>
          </cell>
          <cell r="M353">
            <v>42</v>
          </cell>
          <cell r="N353" t="str">
            <v>Kinh</v>
          </cell>
          <cell r="O353">
            <v>0</v>
          </cell>
          <cell r="P353" t="str">
            <v>182331733</v>
          </cell>
          <cell r="Q353" t="str">
            <v>14/01/1998</v>
          </cell>
          <cell r="R353" t="str">
            <v>Tỉnh Nghệ An</v>
          </cell>
          <cell r="S353" t="str">
            <v>Khối 5, Phường Bến Thủy, Thành phố Vinh, Tỉnh Nghệ An</v>
          </cell>
          <cell r="T353" t="str">
            <v>Xã Vĩnh Linh, Huyện Vĩnh Thạch, Tỉnh Quảng Trị</v>
          </cell>
          <cell r="U353" t="str">
            <v>SN 23, Ngõ 182, Đường Phong Định Cảng, Khối Trung Định, Phường Hưng Dũng, Thành phố Vinh, Tỉnh Nghệ An</v>
          </cell>
          <cell r="V353" t="str">
            <v>SN 23, Ngõ 182, Đường Phong Định Cảng, Khối Trung Định, Phường Hưng Dũng, Thành phố Vinh, Tỉnh Nghệ An</v>
          </cell>
          <cell r="W353" t="str">
            <v>0944542955</v>
          </cell>
          <cell r="X353" t="str">
            <v>loantpv@yahoo.com</v>
          </cell>
          <cell r="Y353">
            <v>39295</v>
          </cell>
          <cell r="Z353">
            <v>39995</v>
          </cell>
          <cell r="AA353" t="str">
            <v>Trường Đại học Vinh</v>
          </cell>
          <cell r="AB353">
            <v>0</v>
          </cell>
          <cell r="AC353" t="str">
            <v>BC</v>
          </cell>
          <cell r="AD353">
            <v>0</v>
          </cell>
          <cell r="AE353">
            <v>0</v>
          </cell>
          <cell r="AF353" t="str">
            <v>01.003</v>
          </cell>
          <cell r="AG353" t="str">
            <v>Chuyên viên</v>
          </cell>
          <cell r="AH353">
            <v>0</v>
          </cell>
          <cell r="AI353">
            <v>0</v>
          </cell>
          <cell r="AJ353">
            <v>0</v>
          </cell>
          <cell r="AK353">
            <v>4</v>
          </cell>
          <cell r="AL353">
            <v>0</v>
          </cell>
          <cell r="AM353">
            <v>3.33</v>
          </cell>
          <cell r="AN353">
            <v>4</v>
          </cell>
          <cell r="AO353">
            <v>0</v>
          </cell>
          <cell r="AP353">
            <v>0</v>
          </cell>
          <cell r="AQ353">
            <v>0</v>
          </cell>
          <cell r="AR353">
            <v>0</v>
          </cell>
          <cell r="AS353">
            <v>3.33</v>
          </cell>
          <cell r="AT353">
            <v>20</v>
          </cell>
          <cell r="AU353">
            <v>0</v>
          </cell>
          <cell r="AV353">
            <v>0</v>
          </cell>
          <cell r="AW353">
            <v>0</v>
          </cell>
          <cell r="AX353" t="str">
            <v>Đại học</v>
          </cell>
          <cell r="AY353">
            <v>0</v>
          </cell>
          <cell r="AZ353">
            <v>0</v>
          </cell>
          <cell r="BA353" t="str">
            <v>Công nghệ thông tin</v>
          </cell>
          <cell r="BB353">
            <v>0</v>
          </cell>
          <cell r="BC353" t="str">
            <v xml:space="preserve"> </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12.75</v>
          </cell>
          <cell r="BS353" t="str">
            <v>BĐ đã phát</v>
          </cell>
          <cell r="BT353">
            <v>0</v>
          </cell>
          <cell r="BU353">
            <v>0</v>
          </cell>
          <cell r="BV353">
            <v>4</v>
          </cell>
          <cell r="BW353">
            <v>4</v>
          </cell>
          <cell r="BX353">
            <v>4</v>
          </cell>
          <cell r="BY353">
            <v>4</v>
          </cell>
          <cell r="BZ353">
            <v>4</v>
          </cell>
          <cell r="CA353">
            <v>4</v>
          </cell>
          <cell r="CB353">
            <v>4</v>
          </cell>
          <cell r="CC353">
            <v>4</v>
          </cell>
          <cell r="CD353">
            <v>4</v>
          </cell>
          <cell r="CE353">
            <v>4</v>
          </cell>
          <cell r="CF353">
            <v>4</v>
          </cell>
          <cell r="CG353">
            <v>4</v>
          </cell>
          <cell r="CH353">
            <v>4</v>
          </cell>
          <cell r="CI353">
            <v>4</v>
          </cell>
          <cell r="CJ353">
            <v>4</v>
          </cell>
          <cell r="CK353">
            <v>4</v>
          </cell>
          <cell r="CL353">
            <v>0</v>
          </cell>
        </row>
        <row r="354">
          <cell r="F354">
            <v>1887</v>
          </cell>
          <cell r="G354" t="str">
            <v>51010000190476</v>
          </cell>
          <cell r="H354" t="str">
            <v>Viện Nghiên cứu và Đào tạo Trực tuyến</v>
          </cell>
          <cell r="I354" t="str">
            <v>Trung tâm Công nghệ thông tin</v>
          </cell>
          <cell r="J354" t="str">
            <v>Nam</v>
          </cell>
          <cell r="K354">
            <v>1978</v>
          </cell>
          <cell r="L354">
            <v>28722</v>
          </cell>
          <cell r="M354">
            <v>44</v>
          </cell>
          <cell r="N354" t="str">
            <v>Kinh</v>
          </cell>
          <cell r="O354">
            <v>0</v>
          </cell>
          <cell r="P354">
            <v>182318039</v>
          </cell>
          <cell r="Q354">
            <v>0</v>
          </cell>
          <cell r="R354">
            <v>0</v>
          </cell>
          <cell r="S354" t="str">
            <v>Minh Xuân, Minh Hợp, Quỳ Hợp, Nghệ An</v>
          </cell>
          <cell r="T354" t="str">
            <v>Sơn Hải, Quỳnh Lưu, Nghệ An</v>
          </cell>
          <cell r="U354" t="str">
            <v>Ngũ Lộc, Hưng Lộc, Thành phố Vinh, Tỉnh Nghệ An</v>
          </cell>
          <cell r="V354" t="str">
            <v>Ngũ Lộc, Hưng Lộc, Thành phố Vinh, Tỉnh Nghệ An</v>
          </cell>
          <cell r="W354">
            <v>0</v>
          </cell>
          <cell r="X354">
            <v>0</v>
          </cell>
          <cell r="Y354">
            <v>37956</v>
          </cell>
          <cell r="Z354">
            <v>38587</v>
          </cell>
          <cell r="AA354" t="str">
            <v>Trường Đại học Vinh</v>
          </cell>
          <cell r="AB354">
            <v>0</v>
          </cell>
          <cell r="AC354" t="str">
            <v>BC</v>
          </cell>
          <cell r="AD354">
            <v>0</v>
          </cell>
          <cell r="AE354">
            <v>0</v>
          </cell>
          <cell r="AF354" t="str">
            <v>01.002</v>
          </cell>
          <cell r="AG354" t="str">
            <v>Chuyên viên chính</v>
          </cell>
          <cell r="AH354">
            <v>0</v>
          </cell>
          <cell r="AI354" t="str">
            <v>Giám đốc TT</v>
          </cell>
          <cell r="AJ354">
            <v>0</v>
          </cell>
          <cell r="AK354">
            <v>5.5</v>
          </cell>
          <cell r="AL354">
            <v>0.4</v>
          </cell>
          <cell r="AM354">
            <v>4.4000000000000004</v>
          </cell>
          <cell r="AN354">
            <v>1</v>
          </cell>
          <cell r="AO354">
            <v>0</v>
          </cell>
          <cell r="AP354">
            <v>0</v>
          </cell>
          <cell r="AQ354">
            <v>0</v>
          </cell>
          <cell r="AR354">
            <v>0</v>
          </cell>
          <cell r="AS354">
            <v>4.8000000000000007</v>
          </cell>
          <cell r="AT354">
            <v>20</v>
          </cell>
          <cell r="AU354">
            <v>0</v>
          </cell>
          <cell r="AV354">
            <v>0</v>
          </cell>
          <cell r="AW354">
            <v>0</v>
          </cell>
          <cell r="AX354" t="str">
            <v>Thạc sĩ</v>
          </cell>
          <cell r="AY354">
            <v>0</v>
          </cell>
          <cell r="AZ354">
            <v>0</v>
          </cell>
          <cell r="BA354" t="str">
            <v>Công nghệ thông tin</v>
          </cell>
          <cell r="BB354" t="str">
            <v>Hệ thống thông tin</v>
          </cell>
          <cell r="BC354">
            <v>0</v>
          </cell>
          <cell r="BD354">
            <v>0</v>
          </cell>
          <cell r="BE354">
            <v>0</v>
          </cell>
          <cell r="BF354">
            <v>0</v>
          </cell>
          <cell r="BG354">
            <v>0</v>
          </cell>
          <cell r="BH354">
            <v>0</v>
          </cell>
          <cell r="BI354">
            <v>0</v>
          </cell>
          <cell r="BJ354" t="str">
            <v>CVC</v>
          </cell>
          <cell r="BK354">
            <v>0</v>
          </cell>
          <cell r="BL354">
            <v>0</v>
          </cell>
          <cell r="BM354">
            <v>39450</v>
          </cell>
          <cell r="BN354">
            <v>39816</v>
          </cell>
          <cell r="BO354">
            <v>0</v>
          </cell>
          <cell r="BP354">
            <v>0</v>
          </cell>
          <cell r="BQ354">
            <v>0</v>
          </cell>
          <cell r="BR354">
            <v>16</v>
          </cell>
          <cell r="BS354" t="str">
            <v>BĐ đã phát</v>
          </cell>
          <cell r="BT354">
            <v>0</v>
          </cell>
          <cell r="BU354">
            <v>0</v>
          </cell>
          <cell r="BV354">
            <v>6</v>
          </cell>
          <cell r="BW354">
            <v>6</v>
          </cell>
          <cell r="BX354">
            <v>6</v>
          </cell>
          <cell r="BY354">
            <v>6</v>
          </cell>
          <cell r="BZ354">
            <v>6</v>
          </cell>
          <cell r="CA354">
            <v>6</v>
          </cell>
          <cell r="CB354">
            <v>6</v>
          </cell>
          <cell r="CC354">
            <v>6</v>
          </cell>
          <cell r="CD354">
            <v>6</v>
          </cell>
          <cell r="CE354">
            <v>6</v>
          </cell>
          <cell r="CF354">
            <v>6</v>
          </cell>
          <cell r="CG354">
            <v>6</v>
          </cell>
          <cell r="CH354">
            <v>6</v>
          </cell>
          <cell r="CI354">
            <v>6</v>
          </cell>
          <cell r="CJ354">
            <v>6</v>
          </cell>
          <cell r="CK354">
            <v>6</v>
          </cell>
          <cell r="CL354" t="str">
            <v>PGĐ TT TV sang GĐ TT cấp 3 TT CNTT, Viện NCĐTT</v>
          </cell>
        </row>
        <row r="355">
          <cell r="F355">
            <v>1880</v>
          </cell>
          <cell r="G355" t="str">
            <v>51010000192649</v>
          </cell>
          <cell r="H355" t="str">
            <v>Trung tâm Thông tin - Thư viện Nguyễn Thúc Hào</v>
          </cell>
          <cell r="I355" t="str">
            <v>Tổ thông tin - tư liệu</v>
          </cell>
          <cell r="J355" t="str">
            <v>Nữ</v>
          </cell>
          <cell r="K355">
            <v>1976</v>
          </cell>
          <cell r="L355">
            <v>27828</v>
          </cell>
          <cell r="M355">
            <v>46</v>
          </cell>
          <cell r="N355" t="str">
            <v>Kinh</v>
          </cell>
          <cell r="O355">
            <v>0</v>
          </cell>
          <cell r="P355" t="str">
            <v>182110165</v>
          </cell>
          <cell r="Q355" t="str">
            <v>07/08/2013</v>
          </cell>
          <cell r="R355" t="str">
            <v>Tỉnh Nghệ An</v>
          </cell>
          <cell r="S355" t="str">
            <v>Tp Vinh, Nghệ An</v>
          </cell>
          <cell r="T355" t="str">
            <v>Xã Nghi Xá, Huyện Nghi Lộc, Tỉnh Nghệ An</v>
          </cell>
          <cell r="U355" t="str">
            <v>SN 3, Ngõ 51, Phường Hà Huy Tập, Thành phố Vinh, Tỉnh Nghệ An</v>
          </cell>
          <cell r="V355" t="str">
            <v>SN 3, Ngõ 51, Phường Hà Huy Tập, Thành phố Vinh, Tỉnh Nghệ An</v>
          </cell>
          <cell r="W355" t="str">
            <v>0913590594</v>
          </cell>
          <cell r="X355" t="str">
            <v>Dungntm@vinhuni.edu.vn</v>
          </cell>
          <cell r="Y355">
            <v>37681</v>
          </cell>
          <cell r="Z355">
            <v>38587</v>
          </cell>
          <cell r="AA355" t="str">
            <v>Trường Đại học Vinh</v>
          </cell>
          <cell r="AB355">
            <v>0</v>
          </cell>
          <cell r="AC355" t="str">
            <v>BC</v>
          </cell>
          <cell r="AD355">
            <v>0</v>
          </cell>
          <cell r="AE355">
            <v>0</v>
          </cell>
          <cell r="AF355" t="str">
            <v>01.003</v>
          </cell>
          <cell r="AG355" t="str">
            <v>Chuyên viên</v>
          </cell>
          <cell r="AH355">
            <v>0</v>
          </cell>
          <cell r="AI355">
            <v>0</v>
          </cell>
          <cell r="AJ355">
            <v>0</v>
          </cell>
          <cell r="AK355">
            <v>4</v>
          </cell>
          <cell r="AL355">
            <v>0</v>
          </cell>
          <cell r="AM355">
            <v>3.99</v>
          </cell>
          <cell r="AN355">
            <v>6</v>
          </cell>
          <cell r="AO355">
            <v>0</v>
          </cell>
          <cell r="AP355">
            <v>0</v>
          </cell>
          <cell r="AQ355">
            <v>0</v>
          </cell>
          <cell r="AR355">
            <v>0</v>
          </cell>
          <cell r="AS355">
            <v>3.99</v>
          </cell>
          <cell r="AT355">
            <v>20</v>
          </cell>
          <cell r="AU355">
            <v>0</v>
          </cell>
          <cell r="AV355">
            <v>0</v>
          </cell>
          <cell r="AW355">
            <v>0</v>
          </cell>
          <cell r="AX355" t="str">
            <v>Đại học</v>
          </cell>
          <cell r="AY355">
            <v>0</v>
          </cell>
          <cell r="AZ355">
            <v>0</v>
          </cell>
          <cell r="BA355" t="str">
            <v>SP Ngữ văn, Cử nhân Hán Nôm</v>
          </cell>
          <cell r="BB355">
            <v>0</v>
          </cell>
          <cell r="BC355" t="str">
            <v xml:space="preserve"> </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8.5</v>
          </cell>
          <cell r="BS355" t="str">
            <v>BĐ đã phát</v>
          </cell>
          <cell r="BT355">
            <v>0</v>
          </cell>
          <cell r="BU355">
            <v>0</v>
          </cell>
          <cell r="BV355">
            <v>4</v>
          </cell>
          <cell r="BW355">
            <v>4</v>
          </cell>
          <cell r="BX355">
            <v>4</v>
          </cell>
          <cell r="BY355">
            <v>4</v>
          </cell>
          <cell r="BZ355">
            <v>4</v>
          </cell>
          <cell r="CA355">
            <v>4</v>
          </cell>
          <cell r="CB355">
            <v>4</v>
          </cell>
          <cell r="CC355">
            <v>4</v>
          </cell>
          <cell r="CD355">
            <v>4</v>
          </cell>
          <cell r="CE355">
            <v>4</v>
          </cell>
          <cell r="CF355">
            <v>4</v>
          </cell>
          <cell r="CG355">
            <v>4</v>
          </cell>
          <cell r="CH355">
            <v>4</v>
          </cell>
          <cell r="CI355">
            <v>4</v>
          </cell>
          <cell r="CJ355">
            <v>4</v>
          </cell>
          <cell r="CK355">
            <v>4</v>
          </cell>
          <cell r="CL355">
            <v>0</v>
          </cell>
        </row>
        <row r="356">
          <cell r="F356">
            <v>1882</v>
          </cell>
          <cell r="G356" t="str">
            <v>51010000191460</v>
          </cell>
          <cell r="H356" t="str">
            <v>Trung tâm Thông tin - Thư viện Nguyễn Thúc Hào</v>
          </cell>
          <cell r="I356" t="str">
            <v>Tổ thông tin - tư liệu</v>
          </cell>
          <cell r="J356" t="str">
            <v>Nữ</v>
          </cell>
          <cell r="K356">
            <v>1977</v>
          </cell>
          <cell r="L356">
            <v>28294</v>
          </cell>
          <cell r="M356">
            <v>45</v>
          </cell>
          <cell r="N356" t="str">
            <v>Kinh</v>
          </cell>
          <cell r="O356">
            <v>0</v>
          </cell>
          <cell r="P356" t="str">
            <v>182288243</v>
          </cell>
          <cell r="Q356" t="str">
            <v>06/12/1997</v>
          </cell>
          <cell r="R356" t="str">
            <v>Tỉnh Nghệ An</v>
          </cell>
          <cell r="S356" t="str">
            <v>Phường hồng sơn, Thành phố Vinh, Tỉnh Nghệ An</v>
          </cell>
          <cell r="T356" t="str">
            <v>Thanh Giang, Thanh Chương, Nghệ An</v>
          </cell>
          <cell r="U356" t="str">
            <v>Khối 6, Phường Hồng Sơn, Thành phố Vinh, Tỉnh Nghệ An</v>
          </cell>
          <cell r="V356" t="str">
            <v>Khối 6, Phường Hồng Sơn, Thành phố Vinh, Tỉnh Nghệ An</v>
          </cell>
          <cell r="W356" t="str">
            <v>0916983787</v>
          </cell>
          <cell r="X356" t="str">
            <v xml:space="preserve">phuongtuan7710@gmail.com </v>
          </cell>
          <cell r="Y356">
            <v>39387</v>
          </cell>
          <cell r="Z356">
            <v>39995</v>
          </cell>
          <cell r="AA356" t="str">
            <v>Trường Đại học Sư phạm Vinh</v>
          </cell>
          <cell r="AB356">
            <v>0</v>
          </cell>
          <cell r="AC356" t="str">
            <v>BC</v>
          </cell>
          <cell r="AD356">
            <v>0</v>
          </cell>
          <cell r="AE356">
            <v>0</v>
          </cell>
          <cell r="AF356" t="str">
            <v>01.003</v>
          </cell>
          <cell r="AG356" t="str">
            <v>Chuyên viên</v>
          </cell>
          <cell r="AH356">
            <v>0</v>
          </cell>
          <cell r="AI356">
            <v>0</v>
          </cell>
          <cell r="AJ356">
            <v>0</v>
          </cell>
          <cell r="AK356">
            <v>4</v>
          </cell>
          <cell r="AL356">
            <v>0</v>
          </cell>
          <cell r="AM356">
            <v>3.33</v>
          </cell>
          <cell r="AN356">
            <v>4</v>
          </cell>
          <cell r="AO356">
            <v>0</v>
          </cell>
          <cell r="AP356">
            <v>0</v>
          </cell>
          <cell r="AQ356">
            <v>0</v>
          </cell>
          <cell r="AR356">
            <v>0</v>
          </cell>
          <cell r="AS356">
            <v>3.33</v>
          </cell>
          <cell r="AT356">
            <v>20</v>
          </cell>
          <cell r="AU356">
            <v>0</v>
          </cell>
          <cell r="AV356">
            <v>0</v>
          </cell>
          <cell r="AW356">
            <v>0</v>
          </cell>
          <cell r="AX356" t="str">
            <v>Đại học</v>
          </cell>
          <cell r="AY356">
            <v>0</v>
          </cell>
          <cell r="AZ356">
            <v>0</v>
          </cell>
          <cell r="BA356" t="str">
            <v>Tiếng Pháp</v>
          </cell>
          <cell r="BB356">
            <v>0</v>
          </cell>
          <cell r="BC356" t="str">
            <v xml:space="preserve"> </v>
          </cell>
          <cell r="BD356">
            <v>0</v>
          </cell>
          <cell r="BE356">
            <v>0</v>
          </cell>
          <cell r="BF356">
            <v>0</v>
          </cell>
          <cell r="BG356">
            <v>0</v>
          </cell>
          <cell r="BH356">
            <v>0</v>
          </cell>
          <cell r="BI356">
            <v>0</v>
          </cell>
          <cell r="BJ356">
            <v>0</v>
          </cell>
          <cell r="BK356" t="str">
            <v>x</v>
          </cell>
          <cell r="BL356">
            <v>0</v>
          </cell>
          <cell r="BM356">
            <v>0</v>
          </cell>
          <cell r="BN356">
            <v>0</v>
          </cell>
          <cell r="BO356">
            <v>0</v>
          </cell>
          <cell r="BP356">
            <v>0</v>
          </cell>
          <cell r="BQ356">
            <v>0</v>
          </cell>
          <cell r="BR356">
            <v>9.8333333333333339</v>
          </cell>
          <cell r="BS356" t="str">
            <v>BĐ đã phát</v>
          </cell>
          <cell r="BT356">
            <v>0</v>
          </cell>
          <cell r="BU356">
            <v>0</v>
          </cell>
          <cell r="BV356">
            <v>4</v>
          </cell>
          <cell r="BW356">
            <v>4</v>
          </cell>
          <cell r="BX356">
            <v>4</v>
          </cell>
          <cell r="BY356">
            <v>4</v>
          </cell>
          <cell r="BZ356">
            <v>4</v>
          </cell>
          <cell r="CA356">
            <v>4</v>
          </cell>
          <cell r="CB356">
            <v>4</v>
          </cell>
          <cell r="CC356">
            <v>4</v>
          </cell>
          <cell r="CD356">
            <v>4</v>
          </cell>
          <cell r="CE356">
            <v>4</v>
          </cell>
          <cell r="CF356">
            <v>4</v>
          </cell>
          <cell r="CG356">
            <v>4</v>
          </cell>
          <cell r="CH356">
            <v>4</v>
          </cell>
          <cell r="CI356">
            <v>4</v>
          </cell>
          <cell r="CJ356">
            <v>4</v>
          </cell>
          <cell r="CK356">
            <v>4</v>
          </cell>
          <cell r="CL356">
            <v>0</v>
          </cell>
        </row>
        <row r="357">
          <cell r="F357">
            <v>1918</v>
          </cell>
          <cell r="G357" t="str">
            <v>51010000196933</v>
          </cell>
          <cell r="H357" t="str">
            <v>Trung tâm Thực hành - Thí nghiệm</v>
          </cell>
          <cell r="I357" t="str">
            <v>Hóa học</v>
          </cell>
          <cell r="J357" t="str">
            <v>Nữ</v>
          </cell>
          <cell r="K357">
            <v>1974</v>
          </cell>
          <cell r="L357">
            <v>27333</v>
          </cell>
          <cell r="M357">
            <v>48</v>
          </cell>
          <cell r="N357" t="str">
            <v>Kinh</v>
          </cell>
          <cell r="O357">
            <v>0</v>
          </cell>
          <cell r="P357" t="str">
            <v>182003874</v>
          </cell>
          <cell r="Q357" t="str">
            <v>06/08/2009</v>
          </cell>
          <cell r="R357" t="str">
            <v>Tỉnh Nghệ An</v>
          </cell>
          <cell r="S357" t="str">
            <v>Xã Diễn Phong, Huyện Diễn Châu, Tỉnh Nghệ An</v>
          </cell>
          <cell r="T357" t="str">
            <v>Diễn Phong, Diễn Châu, Nghệ An</v>
          </cell>
          <cell r="U357" t="str">
            <v>Xóm 12, Xã Hưng Lộc, Thành phố Vinh, Tỉnh Nghệ An</v>
          </cell>
          <cell r="V357" t="str">
            <v>Xóm 12, Xã Hưng Lộc, Thành phố Vinh, Tỉnh Nghệ An</v>
          </cell>
          <cell r="W357" t="str">
            <v>0815687316</v>
          </cell>
          <cell r="X357" t="str">
            <v>thanhlamchu49@gmail.com</v>
          </cell>
          <cell r="Y357">
            <v>38292</v>
          </cell>
          <cell r="Z357">
            <v>35905</v>
          </cell>
          <cell r="AA357" t="str">
            <v>Sở GD Nghệ An</v>
          </cell>
          <cell r="AB357">
            <v>0</v>
          </cell>
          <cell r="AC357" t="str">
            <v>BC</v>
          </cell>
          <cell r="AD357">
            <v>0</v>
          </cell>
          <cell r="AE357">
            <v>0</v>
          </cell>
          <cell r="AF357" t="str">
            <v>13.096</v>
          </cell>
          <cell r="AG357" t="str">
            <v>Kỹ thuật viên</v>
          </cell>
          <cell r="AH357">
            <v>0</v>
          </cell>
          <cell r="AI357">
            <v>0</v>
          </cell>
          <cell r="AJ357">
            <v>0</v>
          </cell>
          <cell r="AK357">
            <v>3.5</v>
          </cell>
          <cell r="AL357">
            <v>0</v>
          </cell>
          <cell r="AM357">
            <v>4.0599999999999996</v>
          </cell>
          <cell r="AN357">
            <v>12</v>
          </cell>
          <cell r="AO357">
            <v>12</v>
          </cell>
          <cell r="AP357">
            <v>0.48719999999999997</v>
          </cell>
          <cell r="AQ357">
            <v>0</v>
          </cell>
          <cell r="AR357">
            <v>0</v>
          </cell>
          <cell r="AS357">
            <v>4.5471999999999992</v>
          </cell>
          <cell r="AT357">
            <v>20</v>
          </cell>
          <cell r="AU357">
            <v>0</v>
          </cell>
          <cell r="AV357">
            <v>0</v>
          </cell>
          <cell r="AW357">
            <v>0</v>
          </cell>
          <cell r="AX357" t="str">
            <v>Thạc sĩ</v>
          </cell>
          <cell r="AY357">
            <v>0</v>
          </cell>
          <cell r="AZ357">
            <v>0</v>
          </cell>
          <cell r="BA357" t="str">
            <v>Hóa học</v>
          </cell>
          <cell r="BB357" t="str">
            <v>Hóa phân tích</v>
          </cell>
          <cell r="BC357" t="str">
            <v xml:space="preserve"> </v>
          </cell>
          <cell r="BD357">
            <v>0</v>
          </cell>
          <cell r="BE357">
            <v>0</v>
          </cell>
          <cell r="BF357">
            <v>0</v>
          </cell>
          <cell r="BG357">
            <v>0</v>
          </cell>
          <cell r="BH357">
            <v>0</v>
          </cell>
          <cell r="BI357">
            <v>0</v>
          </cell>
          <cell r="BJ357" t="str">
            <v>CV 2019</v>
          </cell>
          <cell r="BK357" t="str">
            <v>Đối tượng 4</v>
          </cell>
          <cell r="BL357">
            <v>0</v>
          </cell>
          <cell r="BM357">
            <v>38386</v>
          </cell>
          <cell r="BN357">
            <v>38751</v>
          </cell>
          <cell r="BO357">
            <v>0</v>
          </cell>
          <cell r="BP357">
            <v>0</v>
          </cell>
          <cell r="BQ357">
            <v>0</v>
          </cell>
          <cell r="BR357">
            <v>7.166666666666667</v>
          </cell>
          <cell r="BS357" t="str">
            <v>BĐ đã phát</v>
          </cell>
          <cell r="BT357">
            <v>0</v>
          </cell>
          <cell r="BU357">
            <v>0</v>
          </cell>
          <cell r="BV357">
            <v>3.5</v>
          </cell>
          <cell r="BW357">
            <v>3.5</v>
          </cell>
          <cell r="BX357">
            <v>3.5</v>
          </cell>
          <cell r="BY357">
            <v>3.5</v>
          </cell>
          <cell r="BZ357">
            <v>3.5</v>
          </cell>
          <cell r="CA357">
            <v>3.5</v>
          </cell>
          <cell r="CB357">
            <v>3.5</v>
          </cell>
          <cell r="CC357">
            <v>3.5</v>
          </cell>
          <cell r="CD357">
            <v>3.5</v>
          </cell>
          <cell r="CE357">
            <v>3.5</v>
          </cell>
          <cell r="CF357">
            <v>3.5</v>
          </cell>
          <cell r="CG357">
            <v>3.5</v>
          </cell>
          <cell r="CH357">
            <v>3.5</v>
          </cell>
          <cell r="CI357">
            <v>3.5</v>
          </cell>
          <cell r="CJ357">
            <v>3.5</v>
          </cell>
          <cell r="CK357">
            <v>3.5</v>
          </cell>
          <cell r="CL357">
            <v>0</v>
          </cell>
        </row>
        <row r="358">
          <cell r="F358">
            <v>1950</v>
          </cell>
          <cell r="G358" t="str">
            <v>51010000188073</v>
          </cell>
          <cell r="H358" t="str">
            <v>Trung tâm Thực hành - Thí nghiệm</v>
          </cell>
          <cell r="I358" t="str">
            <v>Hóa học</v>
          </cell>
          <cell r="J358" t="str">
            <v>Nữ</v>
          </cell>
          <cell r="K358">
            <v>1982</v>
          </cell>
          <cell r="L358">
            <v>29990</v>
          </cell>
          <cell r="M358">
            <v>40</v>
          </cell>
          <cell r="N358" t="str">
            <v>Kinh</v>
          </cell>
          <cell r="O358">
            <v>0</v>
          </cell>
          <cell r="P358" t="str">
            <v>187404817</v>
          </cell>
          <cell r="Q358" t="str">
            <v>29/11/2011</v>
          </cell>
          <cell r="R358" t="str">
            <v>Tỉnh Nghệ An</v>
          </cell>
          <cell r="S358" t="str">
            <v>Xã Hoà Trạch, Huyện Bố Trạch, Tỉnh Quảng Bình</v>
          </cell>
          <cell r="T358" t="str">
            <v>Hòa Trạch, Bố Trạch Quảng Bình</v>
          </cell>
          <cell r="U358" t="str">
            <v>Khối 5, Phường Trung Đô, Thành phố Vinh, Tỉnh Nghệ An</v>
          </cell>
          <cell r="V358" t="str">
            <v>Khối 5, Phường Trung Đô, Thành phố Vinh, Tỉnh Nghệ An</v>
          </cell>
          <cell r="W358" t="str">
            <v>0904886796</v>
          </cell>
          <cell r="X358" t="str">
            <v>leminhnguyen2009@gmail.com</v>
          </cell>
          <cell r="Y358">
            <v>39860</v>
          </cell>
          <cell r="Z358">
            <v>40360</v>
          </cell>
          <cell r="AA358" t="str">
            <v>Trường Đại học Vinh</v>
          </cell>
          <cell r="AB358">
            <v>0</v>
          </cell>
          <cell r="AC358" t="str">
            <v>BC</v>
          </cell>
          <cell r="AD358">
            <v>0</v>
          </cell>
          <cell r="AE358">
            <v>0</v>
          </cell>
          <cell r="AF358" t="str">
            <v>13.096</v>
          </cell>
          <cell r="AG358" t="str">
            <v>Kỹ thuật viên</v>
          </cell>
          <cell r="AH358">
            <v>0</v>
          </cell>
          <cell r="AI358">
            <v>0</v>
          </cell>
          <cell r="AJ358">
            <v>0</v>
          </cell>
          <cell r="AK358">
            <v>3.5</v>
          </cell>
          <cell r="AL358">
            <v>0</v>
          </cell>
          <cell r="AM358">
            <v>3.0600000000000005</v>
          </cell>
          <cell r="AN358">
            <v>7</v>
          </cell>
          <cell r="AO358">
            <v>0</v>
          </cell>
          <cell r="AP358">
            <v>0</v>
          </cell>
          <cell r="AQ358">
            <v>0</v>
          </cell>
          <cell r="AR358">
            <v>0</v>
          </cell>
          <cell r="AS358">
            <v>3.0600000000000005</v>
          </cell>
          <cell r="AT358">
            <v>20</v>
          </cell>
          <cell r="AU358">
            <v>0</v>
          </cell>
          <cell r="AV358">
            <v>0</v>
          </cell>
          <cell r="AW358">
            <v>0</v>
          </cell>
          <cell r="AX358" t="str">
            <v>Thạc sĩ</v>
          </cell>
          <cell r="AY358">
            <v>0</v>
          </cell>
          <cell r="AZ358">
            <v>0</v>
          </cell>
          <cell r="BA358" t="str">
            <v>Hóa học</v>
          </cell>
          <cell r="BB358" t="str">
            <v>Hóa Hữu cơ</v>
          </cell>
          <cell r="BC358" t="str">
            <v xml:space="preserve"> </v>
          </cell>
          <cell r="BD358">
            <v>0</v>
          </cell>
          <cell r="BE358">
            <v>0</v>
          </cell>
          <cell r="BF358">
            <v>0</v>
          </cell>
          <cell r="BG358">
            <v>0</v>
          </cell>
          <cell r="BH358">
            <v>0</v>
          </cell>
          <cell r="BI358">
            <v>0</v>
          </cell>
          <cell r="BJ358" t="str">
            <v>CV 2019</v>
          </cell>
          <cell r="BK358">
            <v>0</v>
          </cell>
          <cell r="BL358">
            <v>0</v>
          </cell>
          <cell r="BM358">
            <v>0</v>
          </cell>
          <cell r="BN358">
            <v>0</v>
          </cell>
          <cell r="BO358">
            <v>0</v>
          </cell>
          <cell r="BP358">
            <v>0</v>
          </cell>
          <cell r="BQ358">
            <v>0</v>
          </cell>
          <cell r="BR358">
            <v>14.416666666666666</v>
          </cell>
          <cell r="BS358" t="str">
            <v>BĐ đã phát</v>
          </cell>
          <cell r="BT358">
            <v>0</v>
          </cell>
          <cell r="BU358">
            <v>0</v>
          </cell>
          <cell r="BV358">
            <v>3.5</v>
          </cell>
          <cell r="BW358">
            <v>3.5</v>
          </cell>
          <cell r="BX358">
            <v>3.5</v>
          </cell>
          <cell r="BY358">
            <v>3.5</v>
          </cell>
          <cell r="BZ358">
            <v>3.5</v>
          </cell>
          <cell r="CA358">
            <v>3.5</v>
          </cell>
          <cell r="CB358">
            <v>3.5</v>
          </cell>
          <cell r="CC358">
            <v>3.5</v>
          </cell>
          <cell r="CD358">
            <v>3.5</v>
          </cell>
          <cell r="CE358">
            <v>3.5</v>
          </cell>
          <cell r="CF358">
            <v>3.5</v>
          </cell>
          <cell r="CG358">
            <v>3.5</v>
          </cell>
          <cell r="CH358">
            <v>3.5</v>
          </cell>
          <cell r="CI358">
            <v>3.5</v>
          </cell>
          <cell r="CJ358">
            <v>3.5</v>
          </cell>
          <cell r="CK358">
            <v>3.5</v>
          </cell>
          <cell r="CL358">
            <v>0</v>
          </cell>
        </row>
        <row r="359">
          <cell r="F359">
            <v>1959</v>
          </cell>
          <cell r="G359" t="str">
            <v>51010000197112</v>
          </cell>
          <cell r="H359" t="str">
            <v>Trung tâm Thực hành - Thí nghiệm</v>
          </cell>
          <cell r="I359" t="str">
            <v>Hóa học</v>
          </cell>
          <cell r="J359" t="str">
            <v>Nữ</v>
          </cell>
          <cell r="K359">
            <v>1983</v>
          </cell>
          <cell r="L359">
            <v>30672</v>
          </cell>
          <cell r="M359">
            <v>39</v>
          </cell>
          <cell r="N359" t="str">
            <v>Kinh</v>
          </cell>
          <cell r="O359">
            <v>0</v>
          </cell>
          <cell r="P359" t="str">
            <v>182456821</v>
          </cell>
          <cell r="Q359" t="str">
            <v>21/05/1999</v>
          </cell>
          <cell r="R359" t="str">
            <v>Tỉnh Nghệ An</v>
          </cell>
          <cell r="S359" t="str">
            <v>Bệnh viện thành phố Vinh</v>
          </cell>
          <cell r="T359" t="str">
            <v>Tây Hồ, Thọ Xuân, Thanh Hóa</v>
          </cell>
          <cell r="U359" t="str">
            <v>846, Phường Hồng Sơn, Thành phố Vinh, Tỉnh Nghệ An</v>
          </cell>
          <cell r="V359" t="str">
            <v>846, Phường Hồng Sơn, Thành phố Vinh, Tỉnh Nghệ An</v>
          </cell>
          <cell r="W359" t="str">
            <v>0977733298</v>
          </cell>
          <cell r="X359" t="str">
            <v>lethuhiepdhv@gmail.com</v>
          </cell>
          <cell r="Y359">
            <v>39722</v>
          </cell>
          <cell r="Z359">
            <v>40360</v>
          </cell>
          <cell r="AA359" t="str">
            <v>Trường Đại học Vinh</v>
          </cell>
          <cell r="AB359">
            <v>0</v>
          </cell>
          <cell r="AC359" t="str">
            <v>BC</v>
          </cell>
          <cell r="AD359">
            <v>0</v>
          </cell>
          <cell r="AE359">
            <v>0</v>
          </cell>
          <cell r="AF359" t="str">
            <v>01.003</v>
          </cell>
          <cell r="AG359" t="str">
            <v>Chuyên viên</v>
          </cell>
          <cell r="AH359" t="str">
            <v>Phó Giám đốc</v>
          </cell>
          <cell r="AI359">
            <v>0</v>
          </cell>
          <cell r="AJ359">
            <v>0</v>
          </cell>
          <cell r="AK359">
            <v>6</v>
          </cell>
          <cell r="AL359">
            <v>0.4</v>
          </cell>
          <cell r="AM359">
            <v>3.33</v>
          </cell>
          <cell r="AN359">
            <v>4</v>
          </cell>
          <cell r="AO359">
            <v>0</v>
          </cell>
          <cell r="AP359">
            <v>0</v>
          </cell>
          <cell r="AQ359">
            <v>0</v>
          </cell>
          <cell r="AR359">
            <v>0</v>
          </cell>
          <cell r="AS359">
            <v>3.73</v>
          </cell>
          <cell r="AT359">
            <v>20</v>
          </cell>
          <cell r="AU359">
            <v>0</v>
          </cell>
          <cell r="AV359">
            <v>0</v>
          </cell>
          <cell r="AW359">
            <v>0</v>
          </cell>
          <cell r="AX359" t="str">
            <v>Thạc sĩ</v>
          </cell>
          <cell r="AY359">
            <v>0</v>
          </cell>
          <cell r="AZ359">
            <v>0</v>
          </cell>
          <cell r="BA359" t="str">
            <v>Hóa học</v>
          </cell>
          <cell r="BB359" t="str">
            <v>Hóa Hữu cơ</v>
          </cell>
          <cell r="BC359" t="str">
            <v>LL&amp;PPDH bộ môn Hóa học</v>
          </cell>
          <cell r="BD359">
            <v>0</v>
          </cell>
          <cell r="BE359">
            <v>0</v>
          </cell>
          <cell r="BF359">
            <v>0</v>
          </cell>
          <cell r="BG359">
            <v>0</v>
          </cell>
          <cell r="BH359">
            <v>0</v>
          </cell>
          <cell r="BI359">
            <v>0</v>
          </cell>
          <cell r="BJ359" t="str">
            <v>CV 2019</v>
          </cell>
          <cell r="BK359">
            <v>0</v>
          </cell>
          <cell r="BL359">
            <v>0</v>
          </cell>
          <cell r="BM359">
            <v>0</v>
          </cell>
          <cell r="BN359">
            <v>0</v>
          </cell>
          <cell r="BO359">
            <v>0</v>
          </cell>
          <cell r="BP359">
            <v>0</v>
          </cell>
          <cell r="BQ359">
            <v>0</v>
          </cell>
          <cell r="BR359">
            <v>16.333333333333332</v>
          </cell>
          <cell r="BS359" t="str">
            <v>BĐ đã phát</v>
          </cell>
          <cell r="BT359">
            <v>0</v>
          </cell>
          <cell r="BU359">
            <v>0</v>
          </cell>
          <cell r="BV359">
            <v>6</v>
          </cell>
          <cell r="BW359">
            <v>6</v>
          </cell>
          <cell r="BX359">
            <v>6</v>
          </cell>
          <cell r="BY359">
            <v>6</v>
          </cell>
          <cell r="BZ359">
            <v>6</v>
          </cell>
          <cell r="CA359">
            <v>6</v>
          </cell>
          <cell r="CB359">
            <v>6</v>
          </cell>
          <cell r="CC359">
            <v>6</v>
          </cell>
          <cell r="CD359">
            <v>6</v>
          </cell>
          <cell r="CE359">
            <v>6</v>
          </cell>
          <cell r="CF359">
            <v>6</v>
          </cell>
          <cell r="CG359">
            <v>6</v>
          </cell>
          <cell r="CH359">
            <v>6</v>
          </cell>
          <cell r="CI359">
            <v>6</v>
          </cell>
          <cell r="CJ359">
            <v>6</v>
          </cell>
          <cell r="CK359">
            <v>6</v>
          </cell>
          <cell r="CL359">
            <v>0</v>
          </cell>
        </row>
        <row r="360">
          <cell r="F360">
            <v>1940</v>
          </cell>
          <cell r="G360" t="str">
            <v>51010000195383</v>
          </cell>
          <cell r="H360" t="str">
            <v>Trung tâm Thực hành - Thí nghiệm</v>
          </cell>
          <cell r="I360" t="str">
            <v>Hóa học</v>
          </cell>
          <cell r="J360" t="str">
            <v>Nữ</v>
          </cell>
          <cell r="K360">
            <v>1980</v>
          </cell>
          <cell r="L360">
            <v>29348</v>
          </cell>
          <cell r="M360">
            <v>42</v>
          </cell>
          <cell r="N360" t="str">
            <v>Kinh</v>
          </cell>
          <cell r="O360">
            <v>0</v>
          </cell>
          <cell r="P360" t="str">
            <v>182261967</v>
          </cell>
          <cell r="Q360" t="str">
            <v>26/12/2002</v>
          </cell>
          <cell r="R360" t="str">
            <v>Tỉnh Nghệ An</v>
          </cell>
          <cell r="S360" t="str">
            <v>Xã Hưng Lợi, Huyện Hưng Nguyên, Tỉnh Nghệ An</v>
          </cell>
          <cell r="T360" t="str">
            <v>Hưng Lợi, Hưng Nguyên, Nghệ An</v>
          </cell>
          <cell r="U360" t="str">
            <v>Số 26, ngõ A1, đường Duy Tân, Phường Hưng Dũng, Thành phố Vinh, Tỉnh Nghệ An</v>
          </cell>
          <cell r="V360" t="str">
            <v>Số 26, ngõ A1, đường Duy Tân, Phường Hưng Dũng, Thành phố Vinh, Tỉnh Nghệ An</v>
          </cell>
          <cell r="W360">
            <v>0</v>
          </cell>
          <cell r="X360">
            <v>0</v>
          </cell>
          <cell r="Y360">
            <v>38275</v>
          </cell>
          <cell r="Z360">
            <v>39448</v>
          </cell>
          <cell r="AA360" t="str">
            <v>Trường Đại học Vinh</v>
          </cell>
          <cell r="AB360">
            <v>0</v>
          </cell>
          <cell r="AC360" t="str">
            <v>BC</v>
          </cell>
          <cell r="AD360">
            <v>0</v>
          </cell>
          <cell r="AE360">
            <v>0</v>
          </cell>
          <cell r="AF360" t="str">
            <v>13.096</v>
          </cell>
          <cell r="AG360" t="str">
            <v>Kỹ thuật viên</v>
          </cell>
          <cell r="AH360">
            <v>0</v>
          </cell>
          <cell r="AI360">
            <v>0</v>
          </cell>
          <cell r="AJ360">
            <v>0</v>
          </cell>
          <cell r="AK360">
            <v>3.5</v>
          </cell>
          <cell r="AL360">
            <v>0</v>
          </cell>
          <cell r="AM360">
            <v>3.4600000000000009</v>
          </cell>
          <cell r="AN360">
            <v>9</v>
          </cell>
          <cell r="AO360">
            <v>0</v>
          </cell>
          <cell r="AP360">
            <v>0</v>
          </cell>
          <cell r="AQ360">
            <v>0</v>
          </cell>
          <cell r="AR360">
            <v>0</v>
          </cell>
          <cell r="AS360">
            <v>3.4600000000000009</v>
          </cell>
          <cell r="AT360">
            <v>20</v>
          </cell>
          <cell r="AU360">
            <v>0</v>
          </cell>
          <cell r="AV360">
            <v>0</v>
          </cell>
          <cell r="AW360">
            <v>0</v>
          </cell>
          <cell r="AX360" t="str">
            <v>Thạc sĩ</v>
          </cell>
          <cell r="AY360">
            <v>0</v>
          </cell>
          <cell r="AZ360">
            <v>0</v>
          </cell>
          <cell r="BA360" t="str">
            <v>Hóa học</v>
          </cell>
          <cell r="BB360" t="str">
            <v>Hoá học</v>
          </cell>
          <cell r="BC360" t="str">
            <v xml:space="preserve"> </v>
          </cell>
          <cell r="BD360">
            <v>0</v>
          </cell>
          <cell r="BE360">
            <v>0</v>
          </cell>
          <cell r="BF360">
            <v>0</v>
          </cell>
          <cell r="BG360">
            <v>0</v>
          </cell>
          <cell r="BH360">
            <v>0</v>
          </cell>
          <cell r="BI360">
            <v>0</v>
          </cell>
          <cell r="BJ360" t="str">
            <v>CV 2019</v>
          </cell>
          <cell r="BK360">
            <v>0</v>
          </cell>
          <cell r="BL360">
            <v>0</v>
          </cell>
          <cell r="BM360">
            <v>39456</v>
          </cell>
          <cell r="BN360">
            <v>39822</v>
          </cell>
          <cell r="BO360">
            <v>0</v>
          </cell>
          <cell r="BP360">
            <v>0</v>
          </cell>
          <cell r="BQ360">
            <v>0</v>
          </cell>
          <cell r="BR360">
            <v>12.666666666666666</v>
          </cell>
          <cell r="BS360" t="str">
            <v>ĐHV đã phát</v>
          </cell>
          <cell r="BT360">
            <v>0</v>
          </cell>
          <cell r="BU360">
            <v>0</v>
          </cell>
          <cell r="BV360">
            <v>3.5</v>
          </cell>
          <cell r="BW360">
            <v>3.5</v>
          </cell>
          <cell r="BX360">
            <v>3.5</v>
          </cell>
          <cell r="BY360">
            <v>3.5</v>
          </cell>
          <cell r="BZ360">
            <v>3.5</v>
          </cell>
          <cell r="CA360">
            <v>3.5</v>
          </cell>
          <cell r="CB360">
            <v>3.5</v>
          </cell>
          <cell r="CC360">
            <v>3.5</v>
          </cell>
          <cell r="CD360">
            <v>3.5</v>
          </cell>
          <cell r="CE360">
            <v>3.5</v>
          </cell>
          <cell r="CF360">
            <v>3.5</v>
          </cell>
          <cell r="CG360">
            <v>3.5</v>
          </cell>
          <cell r="CH360">
            <v>3.5</v>
          </cell>
          <cell r="CI360">
            <v>3.5</v>
          </cell>
          <cell r="CJ360">
            <v>3.5</v>
          </cell>
          <cell r="CK360">
            <v>3.5</v>
          </cell>
          <cell r="CL360">
            <v>0</v>
          </cell>
        </row>
        <row r="361">
          <cell r="F361">
            <v>1951</v>
          </cell>
          <cell r="G361" t="str">
            <v>51010000224870</v>
          </cell>
          <cell r="H361" t="str">
            <v>Trung tâm Thực hành - Thí nghiệm</v>
          </cell>
          <cell r="I361" t="str">
            <v>hóa học</v>
          </cell>
          <cell r="J361" t="str">
            <v>Nữ</v>
          </cell>
          <cell r="K361">
            <v>1982</v>
          </cell>
          <cell r="L361">
            <v>30023</v>
          </cell>
          <cell r="M361">
            <v>40</v>
          </cell>
          <cell r="N361" t="str">
            <v>Kinh</v>
          </cell>
          <cell r="O361">
            <v>0</v>
          </cell>
          <cell r="P361" t="str">
            <v>182487275</v>
          </cell>
          <cell r="Q361">
            <v>41625</v>
          </cell>
          <cell r="R361" t="str">
            <v>Tỉnh Nghệ An</v>
          </cell>
          <cell r="S361" t="str">
            <v>Phường Bến Thủy, Thành phố Vinh, Tỉnh Nghệ An</v>
          </cell>
          <cell r="T361" t="str">
            <v>Nhân Thành, Yên Thành, Nghệ An</v>
          </cell>
          <cell r="U361" t="str">
            <v>Khối 4, Phường Trường Thi, Thành phố Vinh, Tỉnh Nghệ An</v>
          </cell>
          <cell r="V361" t="str">
            <v>Khối 4, Phường Trường Thi, Thành phố Vinh, Tỉnh Nghệ An</v>
          </cell>
          <cell r="W361" t="str">
            <v>0916505123</v>
          </cell>
          <cell r="X361" t="str">
            <v>nthoadhv@gmail.com</v>
          </cell>
          <cell r="Y361">
            <v>40408</v>
          </cell>
          <cell r="Z361">
            <v>43283</v>
          </cell>
          <cell r="AA361" t="str">
            <v>Trường Đại học Vinh</v>
          </cell>
          <cell r="AB361">
            <v>0</v>
          </cell>
          <cell r="AC361" t="str">
            <v>BC</v>
          </cell>
          <cell r="AD361">
            <v>0</v>
          </cell>
          <cell r="AE361">
            <v>0</v>
          </cell>
          <cell r="AF361" t="str">
            <v>13.096</v>
          </cell>
          <cell r="AG361" t="str">
            <v>Kỹ thuật viên</v>
          </cell>
          <cell r="AH361">
            <v>0</v>
          </cell>
          <cell r="AI361">
            <v>0</v>
          </cell>
          <cell r="AJ361">
            <v>0</v>
          </cell>
          <cell r="AK361">
            <v>3.5</v>
          </cell>
          <cell r="AL361">
            <v>0</v>
          </cell>
          <cell r="AM361">
            <v>2.8600000000000003</v>
          </cell>
          <cell r="AN361">
            <v>6</v>
          </cell>
          <cell r="AO361">
            <v>0</v>
          </cell>
          <cell r="AP361">
            <v>0</v>
          </cell>
          <cell r="AQ361">
            <v>0</v>
          </cell>
          <cell r="AR361">
            <v>0</v>
          </cell>
          <cell r="AS361">
            <v>2.8600000000000003</v>
          </cell>
          <cell r="AT361">
            <v>20</v>
          </cell>
          <cell r="AU361">
            <v>0</v>
          </cell>
          <cell r="AV361">
            <v>0</v>
          </cell>
          <cell r="AW361">
            <v>0</v>
          </cell>
          <cell r="AX361" t="str">
            <v>Thạc sĩ</v>
          </cell>
          <cell r="AY361">
            <v>0</v>
          </cell>
          <cell r="AZ361">
            <v>0</v>
          </cell>
          <cell r="BA361" t="str">
            <v>Hóa học</v>
          </cell>
          <cell r="BB361" t="str">
            <v>Hóa phân tích</v>
          </cell>
          <cell r="BC361" t="str">
            <v xml:space="preserve"> </v>
          </cell>
          <cell r="BD361">
            <v>0</v>
          </cell>
          <cell r="BE361">
            <v>0</v>
          </cell>
          <cell r="BF361">
            <v>0</v>
          </cell>
          <cell r="BG361">
            <v>0</v>
          </cell>
          <cell r="BH361">
            <v>0</v>
          </cell>
          <cell r="BI361">
            <v>0</v>
          </cell>
          <cell r="BJ361" t="str">
            <v>CV 2019</v>
          </cell>
          <cell r="BK361">
            <v>0</v>
          </cell>
          <cell r="BL361">
            <v>0</v>
          </cell>
          <cell r="BM361">
            <v>0</v>
          </cell>
          <cell r="BN361">
            <v>0</v>
          </cell>
          <cell r="BO361">
            <v>0</v>
          </cell>
          <cell r="BP361">
            <v>0</v>
          </cell>
          <cell r="BQ361">
            <v>0</v>
          </cell>
          <cell r="BR361">
            <v>14.5</v>
          </cell>
          <cell r="BS361" t="str">
            <v>ĐHV đã phát</v>
          </cell>
          <cell r="BT361">
            <v>0</v>
          </cell>
          <cell r="BU361">
            <v>0</v>
          </cell>
          <cell r="BV361">
            <v>3.5</v>
          </cell>
          <cell r="BW361">
            <v>3.5</v>
          </cell>
          <cell r="BX361">
            <v>3.5</v>
          </cell>
          <cell r="BY361">
            <v>3.5</v>
          </cell>
          <cell r="BZ361">
            <v>3.5</v>
          </cell>
          <cell r="CA361">
            <v>3.5</v>
          </cell>
          <cell r="CB361">
            <v>3.5</v>
          </cell>
          <cell r="CC361">
            <v>3.5</v>
          </cell>
          <cell r="CD361">
            <v>3.5</v>
          </cell>
          <cell r="CE361">
            <v>3.5</v>
          </cell>
          <cell r="CF361">
            <v>3.5</v>
          </cell>
          <cell r="CG361">
            <v>3.5</v>
          </cell>
          <cell r="CH361">
            <v>3.5</v>
          </cell>
          <cell r="CI361">
            <v>3.5</v>
          </cell>
          <cell r="CJ361">
            <v>3.5</v>
          </cell>
          <cell r="CK361">
            <v>3.5</v>
          </cell>
          <cell r="CL361">
            <v>0</v>
          </cell>
        </row>
        <row r="362">
          <cell r="F362">
            <v>1953</v>
          </cell>
          <cell r="G362" t="str">
            <v>51010000120792</v>
          </cell>
          <cell r="H362" t="str">
            <v>Trung tâm Thực hành - Thí nghiệm</v>
          </cell>
          <cell r="I362" t="str">
            <v>Hóa học</v>
          </cell>
          <cell r="J362" t="str">
            <v>Nữ</v>
          </cell>
          <cell r="K362">
            <v>1982</v>
          </cell>
          <cell r="L362">
            <v>30294</v>
          </cell>
          <cell r="M362">
            <v>40</v>
          </cell>
          <cell r="N362" t="str">
            <v>Kinh</v>
          </cell>
          <cell r="O362">
            <v>0</v>
          </cell>
          <cell r="P362" t="str">
            <v>186068493</v>
          </cell>
          <cell r="Q362" t="str">
            <v>26/03/2001</v>
          </cell>
          <cell r="R362" t="str">
            <v>Tỉnh Nghệ An</v>
          </cell>
          <cell r="S362" t="str">
            <v>Xã Thanh Mai, Huyện Thanh Chương, Tỉnh Nghệ An</v>
          </cell>
          <cell r="T362" t="str">
            <v>Thanh Mai, Thanh Chương, Nghệ An</v>
          </cell>
          <cell r="U362" t="str">
            <v>Xóm Hòa Tiến, Xã Hưng Lộc, Thành phố Vinh, Tỉnh Nghệ An</v>
          </cell>
          <cell r="V362" t="str">
            <v>Xóm Hòa Tiến, Xã Hưng Lộc, Thành phố Vinh, Tỉnh Nghệ An</v>
          </cell>
          <cell r="W362" t="str">
            <v>0942163027</v>
          </cell>
          <cell r="X362" t="str">
            <v>nguyenletamdhv@gmail.com</v>
          </cell>
          <cell r="Y362">
            <v>39248</v>
          </cell>
          <cell r="Z362">
            <v>39995</v>
          </cell>
          <cell r="AA362" t="str">
            <v>Trường Đại học Vinh</v>
          </cell>
          <cell r="AB362">
            <v>0</v>
          </cell>
          <cell r="AC362" t="str">
            <v>BC</v>
          </cell>
          <cell r="AD362">
            <v>0</v>
          </cell>
          <cell r="AE362">
            <v>0</v>
          </cell>
          <cell r="AF362" t="str">
            <v>13.096</v>
          </cell>
          <cell r="AG362" t="str">
            <v>Kỹ thuật viên</v>
          </cell>
          <cell r="AH362">
            <v>0</v>
          </cell>
          <cell r="AI362">
            <v>0</v>
          </cell>
          <cell r="AJ362">
            <v>0</v>
          </cell>
          <cell r="AK362">
            <v>3.5</v>
          </cell>
          <cell r="AL362">
            <v>0</v>
          </cell>
          <cell r="AM362">
            <v>3.0600000000000005</v>
          </cell>
          <cell r="AN362">
            <v>7</v>
          </cell>
          <cell r="AO362">
            <v>0</v>
          </cell>
          <cell r="AP362">
            <v>0</v>
          </cell>
          <cell r="AQ362">
            <v>0</v>
          </cell>
          <cell r="AR362">
            <v>0</v>
          </cell>
          <cell r="AS362">
            <v>3.0600000000000005</v>
          </cell>
          <cell r="AT362">
            <v>20</v>
          </cell>
          <cell r="AU362">
            <v>0</v>
          </cell>
          <cell r="AV362">
            <v>0</v>
          </cell>
          <cell r="AW362">
            <v>0</v>
          </cell>
          <cell r="AX362" t="str">
            <v>Đại học</v>
          </cell>
          <cell r="AY362">
            <v>0</v>
          </cell>
          <cell r="AZ362">
            <v>0</v>
          </cell>
          <cell r="BA362" t="str">
            <v>Hóa học</v>
          </cell>
          <cell r="BB362">
            <v>0</v>
          </cell>
          <cell r="BC362" t="str">
            <v xml:space="preserve"> </v>
          </cell>
          <cell r="BD362">
            <v>0</v>
          </cell>
          <cell r="BE362">
            <v>0</v>
          </cell>
          <cell r="BF362">
            <v>0</v>
          </cell>
          <cell r="BG362">
            <v>0</v>
          </cell>
          <cell r="BH362">
            <v>0</v>
          </cell>
          <cell r="BI362">
            <v>0</v>
          </cell>
          <cell r="BJ362" t="str">
            <v>CV 2019</v>
          </cell>
          <cell r="BK362">
            <v>0</v>
          </cell>
          <cell r="BL362">
            <v>0</v>
          </cell>
          <cell r="BM362">
            <v>37936</v>
          </cell>
          <cell r="BN362">
            <v>38302</v>
          </cell>
          <cell r="BO362">
            <v>0</v>
          </cell>
          <cell r="BP362">
            <v>0</v>
          </cell>
          <cell r="BQ362">
            <v>0</v>
          </cell>
          <cell r="BR362">
            <v>15.25</v>
          </cell>
          <cell r="BS362" t="str">
            <v>BĐ đã phát</v>
          </cell>
          <cell r="BT362">
            <v>0</v>
          </cell>
          <cell r="BU362">
            <v>0</v>
          </cell>
          <cell r="BV362">
            <v>3.5</v>
          </cell>
          <cell r="BW362">
            <v>3.5</v>
          </cell>
          <cell r="BX362">
            <v>3.5</v>
          </cell>
          <cell r="BY362">
            <v>3.5</v>
          </cell>
          <cell r="BZ362">
            <v>3.5</v>
          </cell>
          <cell r="CA362">
            <v>3.5</v>
          </cell>
          <cell r="CB362">
            <v>3.5</v>
          </cell>
          <cell r="CC362">
            <v>3.5</v>
          </cell>
          <cell r="CD362">
            <v>3.5</v>
          </cell>
          <cell r="CE362">
            <v>3.5</v>
          </cell>
          <cell r="CF362">
            <v>3.5</v>
          </cell>
          <cell r="CG362">
            <v>3.5</v>
          </cell>
          <cell r="CH362">
            <v>3.5</v>
          </cell>
          <cell r="CI362">
            <v>3.5</v>
          </cell>
          <cell r="CJ362">
            <v>3.5</v>
          </cell>
          <cell r="CK362">
            <v>3.5</v>
          </cell>
          <cell r="CL362">
            <v>0</v>
          </cell>
        </row>
        <row r="363">
          <cell r="F363">
            <v>1929</v>
          </cell>
          <cell r="G363" t="str">
            <v>51010000195347</v>
          </cell>
          <cell r="H363" t="str">
            <v>Trung tâm Thực hành - Thí nghiệm</v>
          </cell>
          <cell r="I363" t="str">
            <v>Hóa học</v>
          </cell>
          <cell r="J363" t="str">
            <v>Nữ</v>
          </cell>
          <cell r="K363">
            <v>1977</v>
          </cell>
          <cell r="L363">
            <v>28290</v>
          </cell>
          <cell r="M363">
            <v>45</v>
          </cell>
          <cell r="N363" t="str">
            <v>Kinh</v>
          </cell>
          <cell r="O363">
            <v>0</v>
          </cell>
          <cell r="P363" t="str">
            <v>182171252</v>
          </cell>
          <cell r="Q363" t="str">
            <v>10/07/2003</v>
          </cell>
          <cell r="R363" t="str">
            <v>Tỉnh Nghệ An</v>
          </cell>
          <cell r="S363" t="str">
            <v>Xã Hồng Sơn, Huyện Đô Lương, Tỉnh Nghệ An</v>
          </cell>
          <cell r="T363" t="str">
            <v>Hồng Sơn, Đô Lương, Nghệ An</v>
          </cell>
          <cell r="U363" t="str">
            <v>Xóm 3, Thị trấn Xuân An, Huyện Nghi Xuân, Tỉnh Hà Tĩnh</v>
          </cell>
          <cell r="V363" t="str">
            <v>Xóm 3, Thị trấn Xuân An, Huyện Nghi Xuân, Tỉnh Hà Tĩnh</v>
          </cell>
          <cell r="W363" t="str">
            <v>0981732816</v>
          </cell>
          <cell r="X363" t="str">
            <v>nguyenkhanhvui@gmail.com</v>
          </cell>
          <cell r="Y363">
            <v>37956</v>
          </cell>
          <cell r="Z363">
            <v>39448</v>
          </cell>
          <cell r="AA363" t="str">
            <v>Trường Đại học Vinh</v>
          </cell>
          <cell r="AB363">
            <v>0</v>
          </cell>
          <cell r="AC363" t="str">
            <v>BC</v>
          </cell>
          <cell r="AD363">
            <v>0</v>
          </cell>
          <cell r="AE363">
            <v>0</v>
          </cell>
          <cell r="AF363" t="str">
            <v>13.096</v>
          </cell>
          <cell r="AG363" t="str">
            <v>Kỹ thuật viên</v>
          </cell>
          <cell r="AH363">
            <v>0</v>
          </cell>
          <cell r="AI363">
            <v>0</v>
          </cell>
          <cell r="AJ363">
            <v>0</v>
          </cell>
          <cell r="AK363">
            <v>3.5</v>
          </cell>
          <cell r="AL363">
            <v>0</v>
          </cell>
          <cell r="AM363">
            <v>3.4600000000000004</v>
          </cell>
          <cell r="AN363">
            <v>9</v>
          </cell>
          <cell r="AO363">
            <v>0</v>
          </cell>
          <cell r="AP363">
            <v>0</v>
          </cell>
          <cell r="AQ363">
            <v>0</v>
          </cell>
          <cell r="AR363">
            <v>0</v>
          </cell>
          <cell r="AS363">
            <v>3.4600000000000004</v>
          </cell>
          <cell r="AT363">
            <v>20</v>
          </cell>
          <cell r="AU363">
            <v>0</v>
          </cell>
          <cell r="AV363">
            <v>0</v>
          </cell>
          <cell r="AW363">
            <v>0</v>
          </cell>
          <cell r="AX363" t="str">
            <v>Thạc sĩ</v>
          </cell>
          <cell r="AY363">
            <v>0</v>
          </cell>
          <cell r="AZ363">
            <v>0</v>
          </cell>
          <cell r="BA363" t="str">
            <v>Sinh học</v>
          </cell>
          <cell r="BB363" t="str">
            <v>Nuôi trồng thủy sản</v>
          </cell>
          <cell r="BC363" t="str">
            <v xml:space="preserve"> </v>
          </cell>
          <cell r="BD363">
            <v>0</v>
          </cell>
          <cell r="BE363">
            <v>0</v>
          </cell>
          <cell r="BF363">
            <v>0</v>
          </cell>
          <cell r="BG363">
            <v>0</v>
          </cell>
          <cell r="BH363">
            <v>0</v>
          </cell>
          <cell r="BI363">
            <v>0</v>
          </cell>
          <cell r="BJ363" t="str">
            <v>CV 2019</v>
          </cell>
          <cell r="BK363">
            <v>0</v>
          </cell>
          <cell r="BL363">
            <v>0</v>
          </cell>
          <cell r="BM363">
            <v>0</v>
          </cell>
          <cell r="BN363">
            <v>0</v>
          </cell>
          <cell r="BO363">
            <v>0</v>
          </cell>
          <cell r="BP363">
            <v>0</v>
          </cell>
          <cell r="BQ363">
            <v>0</v>
          </cell>
          <cell r="BR363">
            <v>9.8333333333333339</v>
          </cell>
          <cell r="BS363" t="str">
            <v>BĐ đã phát</v>
          </cell>
          <cell r="BT363">
            <v>0</v>
          </cell>
          <cell r="BU363">
            <v>0</v>
          </cell>
          <cell r="BV363">
            <v>3.5</v>
          </cell>
          <cell r="BW363">
            <v>3.5</v>
          </cell>
          <cell r="BX363">
            <v>3.5</v>
          </cell>
          <cell r="BY363">
            <v>3.5</v>
          </cell>
          <cell r="BZ363">
            <v>3.5</v>
          </cell>
          <cell r="CA363">
            <v>3.5</v>
          </cell>
          <cell r="CB363">
            <v>3.5</v>
          </cell>
          <cell r="CC363">
            <v>3.5</v>
          </cell>
          <cell r="CD363">
            <v>3.5</v>
          </cell>
          <cell r="CE363">
            <v>3.5</v>
          </cell>
          <cell r="CF363">
            <v>3.5</v>
          </cell>
          <cell r="CG363">
            <v>3.5</v>
          </cell>
          <cell r="CH363">
            <v>3.5</v>
          </cell>
          <cell r="CI363">
            <v>3.5</v>
          </cell>
          <cell r="CJ363">
            <v>3.5</v>
          </cell>
          <cell r="CK363">
            <v>3.5</v>
          </cell>
          <cell r="CL363">
            <v>0</v>
          </cell>
        </row>
        <row r="364">
          <cell r="F364">
            <v>1961</v>
          </cell>
          <cell r="G364" t="str">
            <v>51010000197024</v>
          </cell>
          <cell r="H364" t="str">
            <v>Trung tâm Thực hành - Thí nghiệm</v>
          </cell>
          <cell r="I364" t="str">
            <v>Hóa học</v>
          </cell>
          <cell r="J364" t="str">
            <v>Nữ</v>
          </cell>
          <cell r="K364">
            <v>1984</v>
          </cell>
          <cell r="L364">
            <v>30682</v>
          </cell>
          <cell r="M364">
            <v>38</v>
          </cell>
          <cell r="N364" t="str">
            <v>Kinh</v>
          </cell>
          <cell r="O364">
            <v>0</v>
          </cell>
          <cell r="P364" t="str">
            <v>186037294</v>
          </cell>
          <cell r="Q364" t="str">
            <v>12/04/2000</v>
          </cell>
          <cell r="R364" t="str">
            <v>Tỉnh Nghệ An</v>
          </cell>
          <cell r="S364" t="str">
            <v>Phường Bến Thủy, Thành phố Vinh, Tỉnh Nghệ An</v>
          </cell>
          <cell r="T364" t="str">
            <v>Hưng Lĩnh, Hưng Nguyên, Nghệ An</v>
          </cell>
          <cell r="U364" t="str">
            <v>Khu Đại Thành, khối 3, Phường Trung Đô, Thành phố Vinh, Tỉnh Nghệ An</v>
          </cell>
          <cell r="V364" t="str">
            <v>Khu Đại Thành, khối 3, Phường Trung Đô, Thành phố Vinh, Tỉnh Nghệ An</v>
          </cell>
          <cell r="W364" t="str">
            <v>0982553221</v>
          </cell>
          <cell r="X364" t="str">
            <v>phanhungbvc@gmail.com</v>
          </cell>
          <cell r="Y364">
            <v>39722</v>
          </cell>
          <cell r="Z364">
            <v>40360</v>
          </cell>
          <cell r="AA364" t="str">
            <v>Trường Đại học Vinh</v>
          </cell>
          <cell r="AB364">
            <v>0</v>
          </cell>
          <cell r="AC364" t="str">
            <v>BC</v>
          </cell>
          <cell r="AD364">
            <v>0</v>
          </cell>
          <cell r="AE364">
            <v>0</v>
          </cell>
          <cell r="AF364" t="str">
            <v>13.096</v>
          </cell>
          <cell r="AG364" t="str">
            <v>Kỹ thuật viên</v>
          </cell>
          <cell r="AH364">
            <v>0</v>
          </cell>
          <cell r="AI364">
            <v>0</v>
          </cell>
          <cell r="AJ364">
            <v>0</v>
          </cell>
          <cell r="AK364">
            <v>3.5</v>
          </cell>
          <cell r="AL364">
            <v>0</v>
          </cell>
          <cell r="AM364">
            <v>2.8600000000000003</v>
          </cell>
          <cell r="AN364">
            <v>6</v>
          </cell>
          <cell r="AO364">
            <v>0</v>
          </cell>
          <cell r="AP364">
            <v>0</v>
          </cell>
          <cell r="AQ364">
            <v>0</v>
          </cell>
          <cell r="AR364">
            <v>0</v>
          </cell>
          <cell r="AS364">
            <v>2.8600000000000003</v>
          </cell>
          <cell r="AT364">
            <v>20</v>
          </cell>
          <cell r="AU364">
            <v>0</v>
          </cell>
          <cell r="AV364">
            <v>0</v>
          </cell>
          <cell r="AW364">
            <v>0</v>
          </cell>
          <cell r="AX364" t="str">
            <v>Đại học</v>
          </cell>
          <cell r="AY364">
            <v>0</v>
          </cell>
          <cell r="AZ364">
            <v>0</v>
          </cell>
          <cell r="BA364" t="str">
            <v>Hoá hữu cơ</v>
          </cell>
          <cell r="BB364">
            <v>0</v>
          </cell>
          <cell r="BC364" t="str">
            <v xml:space="preserve"> </v>
          </cell>
          <cell r="BD364">
            <v>0</v>
          </cell>
          <cell r="BE364">
            <v>0</v>
          </cell>
          <cell r="BF364">
            <v>0</v>
          </cell>
          <cell r="BG364">
            <v>0</v>
          </cell>
          <cell r="BH364">
            <v>0</v>
          </cell>
          <cell r="BI364">
            <v>0</v>
          </cell>
          <cell r="BJ364" t="str">
            <v>CV 2019</v>
          </cell>
          <cell r="BK364">
            <v>0</v>
          </cell>
          <cell r="BL364">
            <v>0</v>
          </cell>
          <cell r="BM364">
            <v>0</v>
          </cell>
          <cell r="BN364">
            <v>0</v>
          </cell>
          <cell r="BO364">
            <v>0</v>
          </cell>
          <cell r="BP364">
            <v>0</v>
          </cell>
          <cell r="BQ364">
            <v>0</v>
          </cell>
          <cell r="BR364">
            <v>16.333333333333332</v>
          </cell>
          <cell r="BS364" t="str">
            <v>BĐ đã phát</v>
          </cell>
          <cell r="BT364">
            <v>0</v>
          </cell>
          <cell r="BU364">
            <v>0</v>
          </cell>
          <cell r="BV364">
            <v>3.5</v>
          </cell>
          <cell r="BW364">
            <v>3.5</v>
          </cell>
          <cell r="BX364">
            <v>3.5</v>
          </cell>
          <cell r="BY364">
            <v>3.5</v>
          </cell>
          <cell r="BZ364">
            <v>3.5</v>
          </cell>
          <cell r="CA364">
            <v>3.5</v>
          </cell>
          <cell r="CB364">
            <v>3.5</v>
          </cell>
          <cell r="CC364">
            <v>3.5</v>
          </cell>
          <cell r="CD364">
            <v>3.5</v>
          </cell>
          <cell r="CE364">
            <v>3.5</v>
          </cell>
          <cell r="CF364">
            <v>3.5</v>
          </cell>
          <cell r="CG364">
            <v>3.5</v>
          </cell>
          <cell r="CH364">
            <v>3.5</v>
          </cell>
          <cell r="CI364">
            <v>3.5</v>
          </cell>
          <cell r="CJ364">
            <v>3.5</v>
          </cell>
          <cell r="CK364">
            <v>3.5</v>
          </cell>
          <cell r="CL364">
            <v>0</v>
          </cell>
        </row>
        <row r="365">
          <cell r="F365">
            <v>1948</v>
          </cell>
          <cell r="G365" t="str">
            <v>51010000192153</v>
          </cell>
          <cell r="H365" t="str">
            <v>Trung tâm Thực hành - Thí nghiệm</v>
          </cell>
          <cell r="I365" t="str">
            <v>Sinh - Địa</v>
          </cell>
          <cell r="J365" t="str">
            <v>Nữ</v>
          </cell>
          <cell r="K365">
            <v>1981</v>
          </cell>
          <cell r="L365">
            <v>29930</v>
          </cell>
          <cell r="M365">
            <v>41</v>
          </cell>
          <cell r="N365" t="str">
            <v>Kinh</v>
          </cell>
          <cell r="O365">
            <v>0</v>
          </cell>
          <cell r="P365">
            <v>182391157</v>
          </cell>
          <cell r="Q365">
            <v>0</v>
          </cell>
          <cell r="R365">
            <v>0</v>
          </cell>
          <cell r="S365" t="str">
            <v>Huyện Quỳ Châu, Tỉnh Nghệ An</v>
          </cell>
          <cell r="T365" t="str">
            <v>Nghi Thịnh, Nghi Lộc, Nghệ An</v>
          </cell>
          <cell r="U365" t="str">
            <v>khối 15, Phường Trường Thi, Thành phố Vinh, Tỉnh Nghệ An</v>
          </cell>
          <cell r="V365" t="str">
            <v>khối 15, Phường Trường Thi, Thành phố Vinh, Tỉnh Nghệ An</v>
          </cell>
          <cell r="W365" t="str">
            <v>0936162238</v>
          </cell>
          <cell r="X365" t="str">
            <v>lethithudhv@gmail.com</v>
          </cell>
          <cell r="Y365">
            <v>40193</v>
          </cell>
          <cell r="Z365">
            <v>40193</v>
          </cell>
          <cell r="AA365">
            <v>0</v>
          </cell>
          <cell r="AB365">
            <v>0</v>
          </cell>
          <cell r="AC365" t="str">
            <v>BC</v>
          </cell>
          <cell r="AD365">
            <v>0</v>
          </cell>
          <cell r="AE365">
            <v>0</v>
          </cell>
          <cell r="AF365" t="str">
            <v>13.096</v>
          </cell>
          <cell r="AG365" t="str">
            <v>Kỹ thuật viên</v>
          </cell>
          <cell r="AH365">
            <v>0</v>
          </cell>
          <cell r="AI365">
            <v>0</v>
          </cell>
          <cell r="AJ365">
            <v>0</v>
          </cell>
          <cell r="AK365">
            <v>3.5</v>
          </cell>
          <cell r="AL365">
            <v>0</v>
          </cell>
          <cell r="AM365">
            <v>3.4600000000000004</v>
          </cell>
          <cell r="AN365">
            <v>9</v>
          </cell>
          <cell r="AO365">
            <v>0</v>
          </cell>
          <cell r="AP365">
            <v>0</v>
          </cell>
          <cell r="AQ365">
            <v>0</v>
          </cell>
          <cell r="AR365">
            <v>0</v>
          </cell>
          <cell r="AS365">
            <v>3.4600000000000004</v>
          </cell>
          <cell r="AT365">
            <v>20</v>
          </cell>
          <cell r="AU365">
            <v>0</v>
          </cell>
          <cell r="AV365">
            <v>0</v>
          </cell>
          <cell r="AW365">
            <v>0</v>
          </cell>
          <cell r="AX365" t="str">
            <v>Thạc sĩ</v>
          </cell>
          <cell r="AY365">
            <v>0</v>
          </cell>
          <cell r="AZ365">
            <v>0</v>
          </cell>
          <cell r="BA365" t="str">
            <v>Sinh học</v>
          </cell>
          <cell r="BB365" t="str">
            <v>Sinh học_SP</v>
          </cell>
          <cell r="BC365" t="str">
            <v xml:space="preserve"> </v>
          </cell>
          <cell r="BD365">
            <v>0</v>
          </cell>
          <cell r="BE365">
            <v>0</v>
          </cell>
          <cell r="BF365">
            <v>0</v>
          </cell>
          <cell r="BG365">
            <v>0</v>
          </cell>
          <cell r="BH365">
            <v>0</v>
          </cell>
          <cell r="BI365">
            <v>0</v>
          </cell>
          <cell r="BJ365" t="str">
            <v>CV 2019</v>
          </cell>
          <cell r="BK365">
            <v>0</v>
          </cell>
          <cell r="BL365">
            <v>0</v>
          </cell>
          <cell r="BM365">
            <v>36146</v>
          </cell>
          <cell r="BN365">
            <v>36511</v>
          </cell>
          <cell r="BO365">
            <v>0</v>
          </cell>
          <cell r="BP365">
            <v>0</v>
          </cell>
          <cell r="BQ365">
            <v>0</v>
          </cell>
          <cell r="BR365">
            <v>14.25</v>
          </cell>
          <cell r="BS365" t="str">
            <v>ĐHV đã phát</v>
          </cell>
          <cell r="BT365">
            <v>0</v>
          </cell>
          <cell r="BU365">
            <v>0</v>
          </cell>
          <cell r="BV365">
            <v>3.5</v>
          </cell>
          <cell r="BW365">
            <v>3.5</v>
          </cell>
          <cell r="BX365">
            <v>3.5</v>
          </cell>
          <cell r="BY365">
            <v>3.5</v>
          </cell>
          <cell r="BZ365">
            <v>3.5</v>
          </cell>
          <cell r="CA365">
            <v>3.5</v>
          </cell>
          <cell r="CB365">
            <v>3.5</v>
          </cell>
          <cell r="CC365">
            <v>3.5</v>
          </cell>
          <cell r="CD365">
            <v>3.5</v>
          </cell>
          <cell r="CE365">
            <v>3.5</v>
          </cell>
          <cell r="CF365">
            <v>3.5</v>
          </cell>
          <cell r="CG365">
            <v>3.5</v>
          </cell>
          <cell r="CH365">
            <v>3.5</v>
          </cell>
          <cell r="CI365">
            <v>3.5</v>
          </cell>
          <cell r="CJ365">
            <v>3.5</v>
          </cell>
          <cell r="CK365">
            <v>3.5</v>
          </cell>
          <cell r="CL365">
            <v>0</v>
          </cell>
        </row>
        <row r="366">
          <cell r="F366">
            <v>1925</v>
          </cell>
          <cell r="G366" t="str">
            <v>51010000195310</v>
          </cell>
          <cell r="H366" t="str">
            <v>Trung tâm Thực hành - Thí nghiệm</v>
          </cell>
          <cell r="I366" t="str">
            <v>Sinh - Địa</v>
          </cell>
          <cell r="J366" t="str">
            <v>Nữ</v>
          </cell>
          <cell r="K366">
            <v>1976</v>
          </cell>
          <cell r="L366">
            <v>27999</v>
          </cell>
          <cell r="M366">
            <v>46</v>
          </cell>
          <cell r="N366" t="str">
            <v>Kinh</v>
          </cell>
          <cell r="O366">
            <v>0</v>
          </cell>
          <cell r="P366" t="str">
            <v>186083901</v>
          </cell>
          <cell r="Q366" t="str">
            <v>11/02/2004</v>
          </cell>
          <cell r="R366" t="str">
            <v>Tỉnh Nghệ An</v>
          </cell>
          <cell r="S366" t="str">
            <v>Xã Hưng Lộc, Thành phố Vinh, Tỉnh Nghệ An</v>
          </cell>
          <cell r="T366" t="str">
            <v>Nghi Thọ, Nghi Lộc, Nghệ An</v>
          </cell>
          <cell r="U366" t="str">
            <v>Khối 6, Phường Quán Bàu, Thành phố Vinh, Tỉnh Nghệ An</v>
          </cell>
          <cell r="V366" t="str">
            <v>Khối 6, Phường Quán Bàu, Thành phố Vinh, Tỉnh Nghệ An</v>
          </cell>
          <cell r="W366">
            <v>0</v>
          </cell>
          <cell r="X366">
            <v>0</v>
          </cell>
          <cell r="Y366">
            <v>37681</v>
          </cell>
          <cell r="Z366">
            <v>38587</v>
          </cell>
          <cell r="AA366" t="str">
            <v>Trường Đại học Vinh</v>
          </cell>
          <cell r="AB366">
            <v>0</v>
          </cell>
          <cell r="AC366" t="str">
            <v>BC</v>
          </cell>
          <cell r="AD366">
            <v>0</v>
          </cell>
          <cell r="AE366">
            <v>0</v>
          </cell>
          <cell r="AF366" t="str">
            <v>13.096</v>
          </cell>
          <cell r="AG366" t="str">
            <v>Kỹ thuật viên</v>
          </cell>
          <cell r="AH366">
            <v>0</v>
          </cell>
          <cell r="AI366">
            <v>0</v>
          </cell>
          <cell r="AJ366">
            <v>0</v>
          </cell>
          <cell r="AK366">
            <v>3.5</v>
          </cell>
          <cell r="AL366">
            <v>0</v>
          </cell>
          <cell r="AM366">
            <v>4.0600000000000005</v>
          </cell>
          <cell r="AN366">
            <v>12</v>
          </cell>
          <cell r="AO366">
            <v>5</v>
          </cell>
          <cell r="AP366">
            <v>0.20300000000000004</v>
          </cell>
          <cell r="AQ366">
            <v>0</v>
          </cell>
          <cell r="AR366">
            <v>0</v>
          </cell>
          <cell r="AS366">
            <v>4.2630000000000008</v>
          </cell>
          <cell r="AT366">
            <v>20</v>
          </cell>
          <cell r="AU366">
            <v>0</v>
          </cell>
          <cell r="AV366">
            <v>0</v>
          </cell>
          <cell r="AW366">
            <v>0</v>
          </cell>
          <cell r="AX366" t="str">
            <v>Thạc sĩ</v>
          </cell>
          <cell r="AY366">
            <v>0</v>
          </cell>
          <cell r="AZ366">
            <v>0</v>
          </cell>
          <cell r="BA366" t="str">
            <v>Sinh học</v>
          </cell>
          <cell r="BB366" t="str">
            <v>Nuôi trồng thủy sản</v>
          </cell>
          <cell r="BC366" t="str">
            <v xml:space="preserve"> </v>
          </cell>
          <cell r="BD366">
            <v>0</v>
          </cell>
          <cell r="BE366">
            <v>0</v>
          </cell>
          <cell r="BF366">
            <v>0</v>
          </cell>
          <cell r="BG366">
            <v>0</v>
          </cell>
          <cell r="BH366">
            <v>0</v>
          </cell>
          <cell r="BI366">
            <v>0</v>
          </cell>
          <cell r="BJ366" t="str">
            <v>CV 2019</v>
          </cell>
          <cell r="BK366" t="str">
            <v>x</v>
          </cell>
          <cell r="BL366">
            <v>0</v>
          </cell>
          <cell r="BM366">
            <v>0</v>
          </cell>
          <cell r="BN366">
            <v>0</v>
          </cell>
          <cell r="BO366">
            <v>0</v>
          </cell>
          <cell r="BP366">
            <v>0</v>
          </cell>
          <cell r="BQ366">
            <v>0</v>
          </cell>
          <cell r="BR366">
            <v>9</v>
          </cell>
          <cell r="BS366" t="str">
            <v>BĐ đã phát</v>
          </cell>
          <cell r="BT366">
            <v>0</v>
          </cell>
          <cell r="BU366">
            <v>0</v>
          </cell>
          <cell r="BV366">
            <v>3.5</v>
          </cell>
          <cell r="BW366">
            <v>3.5</v>
          </cell>
          <cell r="BX366">
            <v>3.5</v>
          </cell>
          <cell r="BY366">
            <v>3.5</v>
          </cell>
          <cell r="BZ366">
            <v>3.5</v>
          </cell>
          <cell r="CA366">
            <v>3.5</v>
          </cell>
          <cell r="CB366">
            <v>3.5</v>
          </cell>
          <cell r="CC366">
            <v>3.5</v>
          </cell>
          <cell r="CD366">
            <v>3.5</v>
          </cell>
          <cell r="CE366">
            <v>3.5</v>
          </cell>
          <cell r="CF366">
            <v>3.5</v>
          </cell>
          <cell r="CG366">
            <v>3.5</v>
          </cell>
          <cell r="CH366">
            <v>3.5</v>
          </cell>
          <cell r="CI366">
            <v>3.5</v>
          </cell>
          <cell r="CJ366">
            <v>3.5</v>
          </cell>
          <cell r="CK366">
            <v>3.5</v>
          </cell>
          <cell r="CL366">
            <v>0</v>
          </cell>
        </row>
        <row r="367">
          <cell r="F367">
            <v>1946</v>
          </cell>
          <cell r="G367" t="str">
            <v>51010000195815</v>
          </cell>
          <cell r="H367" t="str">
            <v>Trung tâm Thực hành - Thí nghiệm</v>
          </cell>
          <cell r="I367" t="str">
            <v>Sinh - Địa</v>
          </cell>
          <cell r="J367" t="str">
            <v>Nữ</v>
          </cell>
          <cell r="K367">
            <v>1981</v>
          </cell>
          <cell r="L367">
            <v>29675</v>
          </cell>
          <cell r="M367">
            <v>41</v>
          </cell>
          <cell r="N367" t="str">
            <v>Kinh</v>
          </cell>
          <cell r="O367">
            <v>0</v>
          </cell>
          <cell r="P367">
            <v>182415790</v>
          </cell>
          <cell r="Q367">
            <v>0</v>
          </cell>
          <cell r="R367">
            <v>0</v>
          </cell>
          <cell r="S367" t="str">
            <v>Xã Kim Liên, Huyện Nam Đàn, Tỉnh Nghệ An</v>
          </cell>
          <cell r="T367" t="str">
            <v>Kim Liên, Nam Đàn, Nghệ An</v>
          </cell>
          <cell r="U367" t="str">
            <v>Khu tập thể, Cơ sở 2, Đại học Vinh, xã Nghi Phong, Nghi Lộc, Nghệ An</v>
          </cell>
          <cell r="V367" t="str">
            <v>Khu tập thể, Cơ sở 2, Đại học Vinh, xã Nghi Phong, Nghi Lộc, Nghệ An</v>
          </cell>
          <cell r="W367" t="str">
            <v>0985071678</v>
          </cell>
          <cell r="X367" t="str">
            <v>kimchungnln81@gmail.com</v>
          </cell>
          <cell r="Y367">
            <v>38992</v>
          </cell>
          <cell r="Z367">
            <v>39448</v>
          </cell>
          <cell r="AA367" t="str">
            <v>Trường Đại học Vinh</v>
          </cell>
          <cell r="AB367">
            <v>0</v>
          </cell>
          <cell r="AC367" t="str">
            <v>BC</v>
          </cell>
          <cell r="AD367">
            <v>0</v>
          </cell>
          <cell r="AE367">
            <v>0</v>
          </cell>
          <cell r="AF367" t="str">
            <v>13.096</v>
          </cell>
          <cell r="AG367" t="str">
            <v>Kỹ thuật viên</v>
          </cell>
          <cell r="AH367">
            <v>0</v>
          </cell>
          <cell r="AI367">
            <v>0</v>
          </cell>
          <cell r="AJ367">
            <v>0</v>
          </cell>
          <cell r="AK367">
            <v>3.5</v>
          </cell>
          <cell r="AL367">
            <v>0</v>
          </cell>
          <cell r="AM367">
            <v>3.0600000000000005</v>
          </cell>
          <cell r="AN367">
            <v>7</v>
          </cell>
          <cell r="AO367">
            <v>0</v>
          </cell>
          <cell r="AP367">
            <v>0</v>
          </cell>
          <cell r="AQ367">
            <v>0</v>
          </cell>
          <cell r="AR367">
            <v>0</v>
          </cell>
          <cell r="AS367">
            <v>3.0600000000000005</v>
          </cell>
          <cell r="AT367">
            <v>20</v>
          </cell>
          <cell r="AU367">
            <v>0</v>
          </cell>
          <cell r="AV367">
            <v>0</v>
          </cell>
          <cell r="AW367">
            <v>0</v>
          </cell>
          <cell r="AX367" t="str">
            <v>Thạc sĩ</v>
          </cell>
          <cell r="AY367">
            <v>0</v>
          </cell>
          <cell r="AZ367">
            <v>0</v>
          </cell>
          <cell r="BA367" t="str">
            <v>Sinh học</v>
          </cell>
          <cell r="BB367" t="str">
            <v>Nuôi trồng thủy sản</v>
          </cell>
          <cell r="BC367" t="str">
            <v xml:space="preserve"> </v>
          </cell>
          <cell r="BD367">
            <v>0</v>
          </cell>
          <cell r="BE367">
            <v>0</v>
          </cell>
          <cell r="BF367">
            <v>0</v>
          </cell>
          <cell r="BG367" t="str">
            <v>B1</v>
          </cell>
          <cell r="BH367">
            <v>0</v>
          </cell>
          <cell r="BI367">
            <v>0</v>
          </cell>
          <cell r="BJ367" t="str">
            <v>CV 2019</v>
          </cell>
          <cell r="BK367" t="str">
            <v>Đối tượng 4</v>
          </cell>
          <cell r="BL367">
            <v>0</v>
          </cell>
          <cell r="BM367">
            <v>0</v>
          </cell>
          <cell r="BN367">
            <v>0</v>
          </cell>
          <cell r="BO367">
            <v>0</v>
          </cell>
          <cell r="BP367">
            <v>0</v>
          </cell>
          <cell r="BQ367">
            <v>0</v>
          </cell>
          <cell r="BR367">
            <v>13.583333333333334</v>
          </cell>
          <cell r="BS367" t="str">
            <v>BĐ đã phát</v>
          </cell>
          <cell r="BT367">
            <v>0</v>
          </cell>
          <cell r="BU367">
            <v>0</v>
          </cell>
          <cell r="BV367">
            <v>3.5</v>
          </cell>
          <cell r="BW367">
            <v>3.5</v>
          </cell>
          <cell r="BX367">
            <v>3.5</v>
          </cell>
          <cell r="BY367">
            <v>3.5</v>
          </cell>
          <cell r="BZ367">
            <v>3.5</v>
          </cell>
          <cell r="CA367">
            <v>3.5</v>
          </cell>
          <cell r="CB367">
            <v>3.5</v>
          </cell>
          <cell r="CC367">
            <v>3.5</v>
          </cell>
          <cell r="CD367">
            <v>3.5</v>
          </cell>
          <cell r="CE367">
            <v>3.5</v>
          </cell>
          <cell r="CF367">
            <v>3.5</v>
          </cell>
          <cell r="CG367">
            <v>3.5</v>
          </cell>
          <cell r="CH367">
            <v>3.5</v>
          </cell>
          <cell r="CI367">
            <v>3.5</v>
          </cell>
          <cell r="CJ367">
            <v>3.5</v>
          </cell>
          <cell r="CK367">
            <v>3.5</v>
          </cell>
          <cell r="CL367">
            <v>0</v>
          </cell>
        </row>
        <row r="368">
          <cell r="F368">
            <v>1937</v>
          </cell>
          <cell r="G368" t="str">
            <v>51010000200320</v>
          </cell>
          <cell r="H368" t="str">
            <v>Trung tâm Thực hành - Thí nghiệm</v>
          </cell>
          <cell r="I368" t="str">
            <v>Tổ Hóa sinh - Môi trường</v>
          </cell>
          <cell r="J368" t="str">
            <v>Nữ</v>
          </cell>
          <cell r="K368">
            <v>1980</v>
          </cell>
          <cell r="L368">
            <v>29574</v>
          </cell>
          <cell r="M368">
            <v>42</v>
          </cell>
          <cell r="N368" t="str">
            <v>Kinh</v>
          </cell>
          <cell r="O368">
            <v>0</v>
          </cell>
          <cell r="P368" t="str">
            <v>182285562</v>
          </cell>
          <cell r="Q368" t="str">
            <v>11/05/2005</v>
          </cell>
          <cell r="R368" t="str">
            <v>Tỉnh Nghệ An</v>
          </cell>
          <cell r="S368" t="str">
            <v>Xã Nam Giang, Huyện Nam Đàn, Tỉnh Nghệ An</v>
          </cell>
          <cell r="T368" t="str">
            <v>Nam Phúc, Nam Đàn, Nghệ An</v>
          </cell>
          <cell r="U368" t="str">
            <v>Khối 3, Phường Trung Đô, Thành phố Vinh, Tỉnh Nghệ An</v>
          </cell>
          <cell r="V368" t="str">
            <v>Khối 3, Phường Trung Đô, Thành phố Vinh, Tỉnh Nghệ An</v>
          </cell>
          <cell r="W368" t="str">
            <v>0982922191</v>
          </cell>
          <cell r="X368" t="str">
            <v>tonnubaoninh@gmail.com</v>
          </cell>
          <cell r="Y368">
            <v>38061</v>
          </cell>
          <cell r="Z368">
            <v>38587</v>
          </cell>
          <cell r="AA368" t="str">
            <v>Trường Đại học Vinh</v>
          </cell>
          <cell r="AB368">
            <v>0</v>
          </cell>
          <cell r="AC368" t="str">
            <v>BC</v>
          </cell>
          <cell r="AD368">
            <v>0</v>
          </cell>
          <cell r="AE368">
            <v>0</v>
          </cell>
          <cell r="AF368" t="str">
            <v>13.096</v>
          </cell>
          <cell r="AG368" t="str">
            <v>Kỹ thuật viên</v>
          </cell>
          <cell r="AH368">
            <v>0</v>
          </cell>
          <cell r="AI368" t="str">
            <v>Tổ trưởng tổ CT</v>
          </cell>
          <cell r="AJ368">
            <v>0</v>
          </cell>
          <cell r="AK368">
            <v>4.5</v>
          </cell>
          <cell r="AL368">
            <v>0</v>
          </cell>
          <cell r="AM368">
            <v>3.8600000000000003</v>
          </cell>
          <cell r="AN368">
            <v>11</v>
          </cell>
          <cell r="AO368">
            <v>0</v>
          </cell>
          <cell r="AP368">
            <v>0</v>
          </cell>
          <cell r="AQ368">
            <v>0</v>
          </cell>
          <cell r="AR368">
            <v>0</v>
          </cell>
          <cell r="AS368">
            <v>3.8600000000000003</v>
          </cell>
          <cell r="AT368">
            <v>20</v>
          </cell>
          <cell r="AU368">
            <v>0.1</v>
          </cell>
          <cell r="AV368">
            <v>0</v>
          </cell>
          <cell r="AW368">
            <v>0</v>
          </cell>
          <cell r="AX368" t="str">
            <v>Thạc sĩ</v>
          </cell>
          <cell r="AY368">
            <v>0</v>
          </cell>
          <cell r="AZ368">
            <v>0</v>
          </cell>
          <cell r="BA368" t="str">
            <v>Hóa học</v>
          </cell>
          <cell r="BB368" t="str">
            <v>Hóa Hữu cơ</v>
          </cell>
          <cell r="BC368" t="str">
            <v xml:space="preserve"> </v>
          </cell>
          <cell r="BD368">
            <v>0</v>
          </cell>
          <cell r="BE368">
            <v>0</v>
          </cell>
          <cell r="BF368">
            <v>0</v>
          </cell>
          <cell r="BG368">
            <v>0</v>
          </cell>
          <cell r="BH368">
            <v>0</v>
          </cell>
          <cell r="BI368">
            <v>0</v>
          </cell>
          <cell r="BJ368" t="str">
            <v>CV 2019</v>
          </cell>
          <cell r="BK368">
            <v>0</v>
          </cell>
          <cell r="BL368">
            <v>0</v>
          </cell>
          <cell r="BM368">
            <v>0</v>
          </cell>
          <cell r="BN368">
            <v>0</v>
          </cell>
          <cell r="BO368">
            <v>0</v>
          </cell>
          <cell r="BP368">
            <v>0</v>
          </cell>
          <cell r="BQ368">
            <v>0</v>
          </cell>
          <cell r="BR368">
            <v>13.333333333333334</v>
          </cell>
          <cell r="BS368" t="str">
            <v>BĐ đã phát</v>
          </cell>
          <cell r="BT368" t="str">
            <v>Nghỉ không lương</v>
          </cell>
          <cell r="BU368">
            <v>0</v>
          </cell>
          <cell r="BV368">
            <v>4.5</v>
          </cell>
          <cell r="BW368">
            <v>4.5</v>
          </cell>
          <cell r="BX368">
            <v>4.5</v>
          </cell>
          <cell r="BY368">
            <v>4.5</v>
          </cell>
          <cell r="BZ368">
            <v>4.5</v>
          </cell>
          <cell r="CA368">
            <v>4.5</v>
          </cell>
          <cell r="CB368">
            <v>4.5</v>
          </cell>
          <cell r="CC368">
            <v>4.5</v>
          </cell>
          <cell r="CD368">
            <v>4.5</v>
          </cell>
          <cell r="CE368">
            <v>0</v>
          </cell>
          <cell r="CF368">
            <v>0</v>
          </cell>
          <cell r="CG368">
            <v>0</v>
          </cell>
          <cell r="CH368">
            <v>0</v>
          </cell>
          <cell r="CI368">
            <v>0</v>
          </cell>
          <cell r="CJ368">
            <v>0</v>
          </cell>
          <cell r="CK368">
            <v>0</v>
          </cell>
          <cell r="CL368" t="str">
            <v>Nghỉ không lương từ T6/21</v>
          </cell>
        </row>
        <row r="369">
          <cell r="F369">
            <v>1952</v>
          </cell>
          <cell r="G369" t="str">
            <v>51010000189465</v>
          </cell>
          <cell r="H369" t="str">
            <v>Trung tâm Thực hành - Thí nghiệm</v>
          </cell>
          <cell r="I369" t="str">
            <v>Tổ Kỹ thuật và Công nghệ</v>
          </cell>
          <cell r="J369" t="str">
            <v>Nữ</v>
          </cell>
          <cell r="K369">
            <v>1982</v>
          </cell>
          <cell r="L369">
            <v>30090</v>
          </cell>
          <cell r="M369">
            <v>40</v>
          </cell>
          <cell r="N369" t="str">
            <v>Kinh</v>
          </cell>
          <cell r="O369">
            <v>0</v>
          </cell>
          <cell r="P369" t="str">
            <v>186045243</v>
          </cell>
          <cell r="Q369" t="str">
            <v>28/02/2011</v>
          </cell>
          <cell r="R369" t="str">
            <v>Tỉnh Nghệ An</v>
          </cell>
          <cell r="S369" t="str">
            <v>Xã Nghi Kiều, Huyện Nghi Lộc, Tỉnh Nghệ An</v>
          </cell>
          <cell r="T369" t="str">
            <v>Nghi Kiều, Nghi Lộc, Nghệ An</v>
          </cell>
          <cell r="U369" t="str">
            <v>Phường Nghi Phú, Thành phố Vinh, Tỉnh Nghệ An</v>
          </cell>
          <cell r="V369" t="str">
            <v>Phường Nghi Phú, Thành phố Vinh, Tỉnh Nghệ An</v>
          </cell>
          <cell r="W369" t="str">
            <v>0968163936</v>
          </cell>
          <cell r="X369" t="str">
            <v>phuongnha1905@gmail.com</v>
          </cell>
          <cell r="Y369">
            <v>40270</v>
          </cell>
          <cell r="Z369" t="str">
            <v xml:space="preserve">  -   -</v>
          </cell>
          <cell r="AA369">
            <v>0</v>
          </cell>
          <cell r="AB369">
            <v>0</v>
          </cell>
          <cell r="AC369" t="str">
            <v>BC</v>
          </cell>
          <cell r="AD369">
            <v>0</v>
          </cell>
          <cell r="AE369">
            <v>0</v>
          </cell>
          <cell r="AF369" t="str">
            <v>13.096</v>
          </cell>
          <cell r="AG369" t="str">
            <v>Kỹ thuật viên</v>
          </cell>
          <cell r="AH369">
            <v>0</v>
          </cell>
          <cell r="AI369" t="str">
            <v>Tổ trưởng tổ CT</v>
          </cell>
          <cell r="AJ369">
            <v>0</v>
          </cell>
          <cell r="AK369">
            <v>4.5</v>
          </cell>
          <cell r="AL369">
            <v>0</v>
          </cell>
          <cell r="AM369">
            <v>3.4600000000000009</v>
          </cell>
          <cell r="AN369">
            <v>9</v>
          </cell>
          <cell r="AO369">
            <v>0</v>
          </cell>
          <cell r="AP369">
            <v>0</v>
          </cell>
          <cell r="AQ369">
            <v>0</v>
          </cell>
          <cell r="AR369">
            <v>0</v>
          </cell>
          <cell r="AS369">
            <v>3.4600000000000009</v>
          </cell>
          <cell r="AT369">
            <v>20</v>
          </cell>
          <cell r="AU369">
            <v>0.1</v>
          </cell>
          <cell r="AV369">
            <v>0</v>
          </cell>
          <cell r="AW369">
            <v>0</v>
          </cell>
          <cell r="AX369" t="str">
            <v>Thạc sĩ</v>
          </cell>
          <cell r="AY369">
            <v>0</v>
          </cell>
          <cell r="AZ369">
            <v>0</v>
          </cell>
          <cell r="BA369" t="str">
            <v>Tin học</v>
          </cell>
          <cell r="BB369" t="str">
            <v>Công nghệ thông tin</v>
          </cell>
          <cell r="BC369" t="str">
            <v xml:space="preserve"> </v>
          </cell>
          <cell r="BD369">
            <v>0</v>
          </cell>
          <cell r="BE369">
            <v>0</v>
          </cell>
          <cell r="BF369">
            <v>0</v>
          </cell>
          <cell r="BG369">
            <v>0</v>
          </cell>
          <cell r="BH369">
            <v>0</v>
          </cell>
          <cell r="BI369">
            <v>0</v>
          </cell>
          <cell r="BJ369" t="str">
            <v>CV 2019</v>
          </cell>
          <cell r="BK369">
            <v>0</v>
          </cell>
          <cell r="BL369">
            <v>0</v>
          </cell>
          <cell r="BM369">
            <v>0</v>
          </cell>
          <cell r="BN369">
            <v>0</v>
          </cell>
          <cell r="BO369">
            <v>0</v>
          </cell>
          <cell r="BP369">
            <v>0</v>
          </cell>
          <cell r="BQ369">
            <v>0</v>
          </cell>
          <cell r="BR369">
            <v>14.75</v>
          </cell>
          <cell r="BS369" t="str">
            <v>BĐ đã phát</v>
          </cell>
          <cell r="BT369">
            <v>0</v>
          </cell>
          <cell r="BU369">
            <v>0</v>
          </cell>
          <cell r="BV369">
            <v>4.5</v>
          </cell>
          <cell r="BW369">
            <v>4.5</v>
          </cell>
          <cell r="BX369">
            <v>4.5</v>
          </cell>
          <cell r="BY369">
            <v>4.5</v>
          </cell>
          <cell r="BZ369">
            <v>4.5</v>
          </cell>
          <cell r="CA369">
            <v>4.5</v>
          </cell>
          <cell r="CB369">
            <v>4.5</v>
          </cell>
          <cell r="CC369">
            <v>4.5</v>
          </cell>
          <cell r="CD369">
            <v>4.5</v>
          </cell>
          <cell r="CE369">
            <v>4.5</v>
          </cell>
          <cell r="CF369">
            <v>4.5</v>
          </cell>
          <cell r="CG369">
            <v>4.5</v>
          </cell>
          <cell r="CH369">
            <v>4.5</v>
          </cell>
          <cell r="CI369">
            <v>4.5</v>
          </cell>
          <cell r="CJ369">
            <v>4.5</v>
          </cell>
          <cell r="CK369">
            <v>4.5</v>
          </cell>
          <cell r="CL369">
            <v>0</v>
          </cell>
        </row>
        <row r="370">
          <cell r="F370">
            <v>1917</v>
          </cell>
          <cell r="G370" t="str">
            <v>51010000191123</v>
          </cell>
          <cell r="H370" t="str">
            <v>Trung tâm Thực hành - Thí nghiệm</v>
          </cell>
          <cell r="I370" t="str">
            <v>Tổ Sư phạm Tự nhiên</v>
          </cell>
          <cell r="J370" t="str">
            <v>Nữ</v>
          </cell>
          <cell r="K370">
            <v>1974</v>
          </cell>
          <cell r="L370">
            <v>27250</v>
          </cell>
          <cell r="M370">
            <v>48</v>
          </cell>
          <cell r="N370" t="str">
            <v>Kinh</v>
          </cell>
          <cell r="O370">
            <v>0</v>
          </cell>
          <cell r="P370" t="str">
            <v>182219934</v>
          </cell>
          <cell r="Q370" t="str">
            <v>01/09/2011</v>
          </cell>
          <cell r="R370" t="str">
            <v>Tỉnh Nghệ An</v>
          </cell>
          <cell r="S370" t="str">
            <v>Phường Bến Thủy, Thành phố Vinh, Tỉnh Nghệ An</v>
          </cell>
          <cell r="T370" t="str">
            <v>Thanh Nam, Thanh Chương, Nghệ An</v>
          </cell>
          <cell r="U370" t="str">
            <v>Khối 9, Phường Trường Thi, Thành phố Vinh, Tỉnh Nghệ An</v>
          </cell>
          <cell r="V370" t="str">
            <v>Khối 9, Phường Trường Thi, Thành phố Vinh, Tỉnh Nghệ An</v>
          </cell>
          <cell r="W370" t="str">
            <v>0983331678</v>
          </cell>
          <cell r="X370" t="str">
            <v>lam0908dhv@gmail.com</v>
          </cell>
          <cell r="Y370">
            <v>35309</v>
          </cell>
          <cell r="Z370">
            <v>35309</v>
          </cell>
          <cell r="AA370" t="str">
            <v>Trường Đại học Sư phạm Vinh</v>
          </cell>
          <cell r="AB370">
            <v>0</v>
          </cell>
          <cell r="AC370" t="str">
            <v>BC</v>
          </cell>
          <cell r="AD370">
            <v>0</v>
          </cell>
          <cell r="AE370">
            <v>0</v>
          </cell>
          <cell r="AF370" t="str">
            <v>13.096</v>
          </cell>
          <cell r="AG370" t="str">
            <v>Kỹ thuật viên</v>
          </cell>
          <cell r="AH370">
            <v>0</v>
          </cell>
          <cell r="AI370" t="str">
            <v>Tổ trưởng tổ CT</v>
          </cell>
          <cell r="AJ370">
            <v>0</v>
          </cell>
          <cell r="AK370">
            <v>4.5</v>
          </cell>
          <cell r="AL370">
            <v>0</v>
          </cell>
          <cell r="AM370">
            <v>4.0599999999999996</v>
          </cell>
          <cell r="AN370">
            <v>12</v>
          </cell>
          <cell r="AO370">
            <v>12</v>
          </cell>
          <cell r="AP370">
            <v>0.48719999999999997</v>
          </cell>
          <cell r="AQ370">
            <v>0</v>
          </cell>
          <cell r="AR370">
            <v>0</v>
          </cell>
          <cell r="AS370">
            <v>4.5471999999999992</v>
          </cell>
          <cell r="AT370">
            <v>20</v>
          </cell>
          <cell r="AU370">
            <v>0.1</v>
          </cell>
          <cell r="AV370">
            <v>0</v>
          </cell>
          <cell r="AW370">
            <v>0</v>
          </cell>
          <cell r="AX370" t="str">
            <v>Thạc sĩ</v>
          </cell>
          <cell r="AY370">
            <v>0</v>
          </cell>
          <cell r="AZ370">
            <v>0</v>
          </cell>
          <cell r="BA370" t="str">
            <v>Sinh học</v>
          </cell>
          <cell r="BB370" t="str">
            <v>Động vật học</v>
          </cell>
          <cell r="BC370" t="str">
            <v xml:space="preserve"> </v>
          </cell>
          <cell r="BD370">
            <v>0</v>
          </cell>
          <cell r="BE370">
            <v>0</v>
          </cell>
          <cell r="BF370">
            <v>0</v>
          </cell>
          <cell r="BG370">
            <v>0</v>
          </cell>
          <cell r="BH370">
            <v>0</v>
          </cell>
          <cell r="BI370">
            <v>0</v>
          </cell>
          <cell r="BJ370" t="str">
            <v>CV 2019</v>
          </cell>
          <cell r="BK370">
            <v>0</v>
          </cell>
          <cell r="BL370">
            <v>0</v>
          </cell>
          <cell r="BM370">
            <v>40529</v>
          </cell>
          <cell r="BN370">
            <v>40894</v>
          </cell>
          <cell r="BO370">
            <v>0</v>
          </cell>
          <cell r="BP370">
            <v>0</v>
          </cell>
          <cell r="BQ370">
            <v>0</v>
          </cell>
          <cell r="BR370">
            <v>6.916666666666667</v>
          </cell>
          <cell r="BS370" t="str">
            <v>ĐHV đã phát</v>
          </cell>
          <cell r="BT370">
            <v>0</v>
          </cell>
          <cell r="BU370">
            <v>0</v>
          </cell>
          <cell r="BV370">
            <v>4.5</v>
          </cell>
          <cell r="BW370">
            <v>4.5</v>
          </cell>
          <cell r="BX370">
            <v>4.5</v>
          </cell>
          <cell r="BY370">
            <v>4.5</v>
          </cell>
          <cell r="BZ370">
            <v>4.5</v>
          </cell>
          <cell r="CA370">
            <v>4.5</v>
          </cell>
          <cell r="CB370">
            <v>4.5</v>
          </cell>
          <cell r="CC370">
            <v>4.5</v>
          </cell>
          <cell r="CD370">
            <v>4.5</v>
          </cell>
          <cell r="CE370">
            <v>4.5</v>
          </cell>
          <cell r="CF370">
            <v>4.5</v>
          </cell>
          <cell r="CG370">
            <v>4.5</v>
          </cell>
          <cell r="CH370">
            <v>4.5</v>
          </cell>
          <cell r="CI370">
            <v>4.5</v>
          </cell>
          <cell r="CJ370">
            <v>4.5</v>
          </cell>
          <cell r="CK370">
            <v>4.5</v>
          </cell>
          <cell r="CL370">
            <v>0</v>
          </cell>
        </row>
        <row r="371">
          <cell r="F371">
            <v>1938</v>
          </cell>
          <cell r="G371" t="str">
            <v>51010000190458</v>
          </cell>
          <cell r="H371" t="str">
            <v>Trung tâm Thực hành - Thí nghiệm</v>
          </cell>
          <cell r="I371" t="str">
            <v>Tổ Xây dựng</v>
          </cell>
          <cell r="J371" t="str">
            <v>Nam</v>
          </cell>
          <cell r="K371">
            <v>1980</v>
          </cell>
          <cell r="L371">
            <v>29226</v>
          </cell>
          <cell r="M371">
            <v>42</v>
          </cell>
          <cell r="N371" t="str">
            <v>Kinh</v>
          </cell>
          <cell r="O371">
            <v>0</v>
          </cell>
          <cell r="P371" t="str">
            <v>182150085</v>
          </cell>
          <cell r="Q371" t="str">
            <v>11/08/2013</v>
          </cell>
          <cell r="R371" t="str">
            <v>Tỉnh Nghệ An</v>
          </cell>
          <cell r="S371" t="str">
            <v xml:space="preserve">Bến Thủy - Vinh </v>
          </cell>
          <cell r="T371" t="str">
            <v>Bến Thủy, Vinh, Nghệ An</v>
          </cell>
          <cell r="U371" t="str">
            <v>SN 24 Phong Định Cảng - Bến Thủy- Thành phố Vinh, Tỉnh Nghệ An</v>
          </cell>
          <cell r="V371" t="str">
            <v>SN 24 Phong Định Cảng - Bến Thủy- Thành phố Vinh, Tỉnh Nghệ An</v>
          </cell>
          <cell r="W371" t="str">
            <v>0904459666</v>
          </cell>
          <cell r="X371" t="str">
            <v>ledongkcn@gmail.com</v>
          </cell>
          <cell r="Y371">
            <v>38504</v>
          </cell>
          <cell r="Z371">
            <v>39448</v>
          </cell>
          <cell r="AA371" t="str">
            <v>Trường Đại học Vinh</v>
          </cell>
          <cell r="AB371">
            <v>0</v>
          </cell>
          <cell r="AC371" t="str">
            <v>BC</v>
          </cell>
          <cell r="AD371">
            <v>0</v>
          </cell>
          <cell r="AE371">
            <v>0</v>
          </cell>
          <cell r="AF371" t="str">
            <v>13.096</v>
          </cell>
          <cell r="AG371" t="str">
            <v>Kỹ thuật viên</v>
          </cell>
          <cell r="AH371">
            <v>0</v>
          </cell>
          <cell r="AI371" t="str">
            <v>Tổ trưởng tổ CT</v>
          </cell>
          <cell r="AJ371">
            <v>0</v>
          </cell>
          <cell r="AK371">
            <v>4.5</v>
          </cell>
          <cell r="AL371">
            <v>0</v>
          </cell>
          <cell r="AM371">
            <v>3.2600000000000007</v>
          </cell>
          <cell r="AN371">
            <v>8</v>
          </cell>
          <cell r="AO371">
            <v>0</v>
          </cell>
          <cell r="AP371">
            <v>0</v>
          </cell>
          <cell r="AQ371">
            <v>0</v>
          </cell>
          <cell r="AR371">
            <v>0</v>
          </cell>
          <cell r="AS371">
            <v>3.2600000000000007</v>
          </cell>
          <cell r="AT371">
            <v>20</v>
          </cell>
          <cell r="AU371">
            <v>0.1</v>
          </cell>
          <cell r="AV371">
            <v>0</v>
          </cell>
          <cell r="AW371">
            <v>0</v>
          </cell>
          <cell r="AX371" t="str">
            <v>Thạc sĩ</v>
          </cell>
          <cell r="AY371">
            <v>0</v>
          </cell>
          <cell r="AZ371">
            <v>0</v>
          </cell>
          <cell r="BA371" t="str">
            <v>XD dân dụng&amp;CN</v>
          </cell>
          <cell r="BB371" t="str">
            <v>XD công trình dân dụng &amp;CN</v>
          </cell>
          <cell r="BC371" t="str">
            <v xml:space="preserve"> </v>
          </cell>
          <cell r="BD371">
            <v>0</v>
          </cell>
          <cell r="BE371">
            <v>0</v>
          </cell>
          <cell r="BF371">
            <v>0</v>
          </cell>
          <cell r="BG371">
            <v>0</v>
          </cell>
          <cell r="BH371">
            <v>0</v>
          </cell>
          <cell r="BI371">
            <v>0</v>
          </cell>
          <cell r="BJ371" t="str">
            <v>CV 2019</v>
          </cell>
          <cell r="BK371">
            <v>0</v>
          </cell>
          <cell r="BL371">
            <v>0</v>
          </cell>
          <cell r="BM371">
            <v>0</v>
          </cell>
          <cell r="BN371">
            <v>0</v>
          </cell>
          <cell r="BO371">
            <v>0</v>
          </cell>
          <cell r="BP371">
            <v>0</v>
          </cell>
          <cell r="BQ371">
            <v>0</v>
          </cell>
          <cell r="BR371">
            <v>17.333333333333332</v>
          </cell>
          <cell r="BS371" t="str">
            <v>ĐHV đã phát</v>
          </cell>
          <cell r="BT371">
            <v>0</v>
          </cell>
          <cell r="BU371">
            <v>0</v>
          </cell>
          <cell r="BV371">
            <v>4.5</v>
          </cell>
          <cell r="BW371">
            <v>4.5</v>
          </cell>
          <cell r="BX371">
            <v>4.5</v>
          </cell>
          <cell r="BY371">
            <v>4.5</v>
          </cell>
          <cell r="BZ371">
            <v>4.5</v>
          </cell>
          <cell r="CA371">
            <v>4.5</v>
          </cell>
          <cell r="CB371">
            <v>4.5</v>
          </cell>
          <cell r="CC371">
            <v>4.5</v>
          </cell>
          <cell r="CD371">
            <v>4.5</v>
          </cell>
          <cell r="CE371">
            <v>4.5</v>
          </cell>
          <cell r="CF371">
            <v>4.5</v>
          </cell>
          <cell r="CG371">
            <v>4.5</v>
          </cell>
          <cell r="CH371">
            <v>4.5</v>
          </cell>
          <cell r="CI371">
            <v>4.5</v>
          </cell>
          <cell r="CJ371">
            <v>4.5</v>
          </cell>
          <cell r="CK371">
            <v>4.5</v>
          </cell>
          <cell r="CL371">
            <v>0</v>
          </cell>
        </row>
        <row r="372">
          <cell r="F372">
            <v>1337</v>
          </cell>
          <cell r="G372" t="str">
            <v>51010000447598</v>
          </cell>
          <cell r="H372" t="str">
            <v>Trung tâm Thực hành - Thí nghiệm</v>
          </cell>
          <cell r="I372" t="str">
            <v>Vật lý</v>
          </cell>
          <cell r="J372" t="str">
            <v>Nam</v>
          </cell>
          <cell r="K372">
            <v>1979</v>
          </cell>
          <cell r="L372">
            <v>29162</v>
          </cell>
          <cell r="M372">
            <v>43</v>
          </cell>
          <cell r="N372" t="str">
            <v>Kinh</v>
          </cell>
          <cell r="O372">
            <v>0</v>
          </cell>
          <cell r="P372">
            <v>182179990</v>
          </cell>
          <cell r="Q372">
            <v>0</v>
          </cell>
          <cell r="R372">
            <v>0</v>
          </cell>
          <cell r="S372">
            <v>0</v>
          </cell>
          <cell r="T372">
            <v>0</v>
          </cell>
          <cell r="U372" t="str">
            <v>Thành phố Vinh, Tỉnh Nghệ An</v>
          </cell>
          <cell r="V372" t="str">
            <v>Thành phố Vinh, Tỉnh Nghệ An</v>
          </cell>
          <cell r="W372">
            <v>915560085</v>
          </cell>
          <cell r="X372">
            <v>0</v>
          </cell>
          <cell r="Y372">
            <v>38384</v>
          </cell>
          <cell r="Z372">
            <v>38924</v>
          </cell>
          <cell r="AA372" t="str">
            <v>Trường Đại học Vinh</v>
          </cell>
          <cell r="AB372">
            <v>0</v>
          </cell>
          <cell r="AC372" t="str">
            <v>BC</v>
          </cell>
          <cell r="AD372">
            <v>0</v>
          </cell>
          <cell r="AE372">
            <v>0</v>
          </cell>
          <cell r="AF372" t="str">
            <v>V.07.01.02</v>
          </cell>
          <cell r="AG372" t="str">
            <v>Giảng viên chính (hạng II)</v>
          </cell>
          <cell r="AH372" t="str">
            <v>Giám đốc</v>
          </cell>
          <cell r="AI372">
            <v>0</v>
          </cell>
          <cell r="AJ372">
            <v>0</v>
          </cell>
          <cell r="AK372">
            <v>7</v>
          </cell>
          <cell r="AL372">
            <v>0.5</v>
          </cell>
          <cell r="AM372">
            <v>4.4000000000000004</v>
          </cell>
          <cell r="AN372">
            <v>1</v>
          </cell>
          <cell r="AO372">
            <v>0</v>
          </cell>
          <cell r="AP372">
            <v>0</v>
          </cell>
          <cell r="AQ372">
            <v>11</v>
          </cell>
          <cell r="AR372">
            <v>0.53900000000000003</v>
          </cell>
          <cell r="AS372">
            <v>5.4390000000000001</v>
          </cell>
          <cell r="AT372">
            <v>40</v>
          </cell>
          <cell r="AU372">
            <v>0</v>
          </cell>
          <cell r="AV372">
            <v>0</v>
          </cell>
          <cell r="AW372">
            <v>0</v>
          </cell>
          <cell r="AX372" t="str">
            <v>Tiến sĩ</v>
          </cell>
          <cell r="AY372">
            <v>0</v>
          </cell>
          <cell r="AZ372">
            <v>0</v>
          </cell>
          <cell r="BA372" t="str">
            <v>Vật lý</v>
          </cell>
          <cell r="BB372" t="str">
            <v>Quang học</v>
          </cell>
          <cell r="BC372" t="str">
            <v>Quang học</v>
          </cell>
          <cell r="BD372">
            <v>0</v>
          </cell>
          <cell r="BE372" t="str">
            <v>GVSP</v>
          </cell>
          <cell r="BF372" t="str">
            <v>TS nước ngoài</v>
          </cell>
          <cell r="BG372">
            <v>0</v>
          </cell>
          <cell r="BH372">
            <v>2017</v>
          </cell>
          <cell r="BI372">
            <v>2019</v>
          </cell>
          <cell r="BJ372">
            <v>0</v>
          </cell>
          <cell r="BK372">
            <v>0</v>
          </cell>
          <cell r="BL372">
            <v>0</v>
          </cell>
          <cell r="BM372" t="str">
            <v>13/5/2005</v>
          </cell>
          <cell r="BN372">
            <v>38850</v>
          </cell>
          <cell r="BO372">
            <v>0</v>
          </cell>
          <cell r="BP372">
            <v>0</v>
          </cell>
          <cell r="BQ372">
            <v>0</v>
          </cell>
          <cell r="BR372">
            <v>17.166666666666668</v>
          </cell>
          <cell r="BS372" t="str">
            <v>Chưa phát</v>
          </cell>
          <cell r="BT372">
            <v>0</v>
          </cell>
          <cell r="BU372">
            <v>0</v>
          </cell>
          <cell r="BV372">
            <v>7</v>
          </cell>
          <cell r="BW372">
            <v>7</v>
          </cell>
          <cell r="BX372">
            <v>7</v>
          </cell>
          <cell r="BY372">
            <v>7</v>
          </cell>
          <cell r="BZ372">
            <v>7</v>
          </cell>
          <cell r="CA372">
            <v>7</v>
          </cell>
          <cell r="CB372">
            <v>7</v>
          </cell>
          <cell r="CC372">
            <v>7</v>
          </cell>
          <cell r="CD372">
            <v>7</v>
          </cell>
          <cell r="CE372">
            <v>7</v>
          </cell>
          <cell r="CF372">
            <v>7</v>
          </cell>
          <cell r="CG372">
            <v>7</v>
          </cell>
          <cell r="CH372">
            <v>7</v>
          </cell>
          <cell r="CI372">
            <v>7</v>
          </cell>
          <cell r="CJ372">
            <v>7</v>
          </cell>
          <cell r="CK372">
            <v>7</v>
          </cell>
          <cell r="CL372">
            <v>0</v>
          </cell>
        </row>
        <row r="373">
          <cell r="F373">
            <v>1922</v>
          </cell>
          <cell r="G373" t="str">
            <v>51010000197565</v>
          </cell>
          <cell r="H373" t="str">
            <v>Trung tâm Thực hành - Thí nghiệm</v>
          </cell>
          <cell r="I373" t="str">
            <v>Vật lý và Công nghệ</v>
          </cell>
          <cell r="J373" t="str">
            <v>Nữ</v>
          </cell>
          <cell r="K373">
            <v>1976</v>
          </cell>
          <cell r="L373">
            <v>27773</v>
          </cell>
          <cell r="M373">
            <v>46</v>
          </cell>
          <cell r="N373" t="str">
            <v>Kinh</v>
          </cell>
          <cell r="O373">
            <v>0</v>
          </cell>
          <cell r="P373" t="str">
            <v>182061327</v>
          </cell>
          <cell r="Q373" t="str">
            <v>24/03/2004</v>
          </cell>
          <cell r="R373" t="str">
            <v>Tỉnh Nghệ An</v>
          </cell>
          <cell r="S373" t="str">
            <v>Xã Hùng Tiến, Huyện Nam Đàn, Tỉnh Nghệ An</v>
          </cell>
          <cell r="T373" t="str">
            <v>Hùng Tiến, Nam Đàn, Nghệ An</v>
          </cell>
          <cell r="U373" t="str">
            <v>Khôí Tân Lộc, Phường Hưng Dũng, Thành phố Vinh, Tỉnh Nghệ An</v>
          </cell>
          <cell r="V373" t="str">
            <v>Khôí Tân Lộc, Phường Hưng Dũng, Thành phố Vinh, Tỉnh Nghệ An</v>
          </cell>
          <cell r="W373">
            <v>913421976</v>
          </cell>
          <cell r="X373">
            <v>0</v>
          </cell>
          <cell r="Y373">
            <v>38245</v>
          </cell>
          <cell r="Z373">
            <v>37347</v>
          </cell>
          <cell r="AA373">
            <v>0</v>
          </cell>
          <cell r="AB373">
            <v>0</v>
          </cell>
          <cell r="AC373" t="str">
            <v>BC</v>
          </cell>
          <cell r="AD373">
            <v>0</v>
          </cell>
          <cell r="AE373">
            <v>0</v>
          </cell>
          <cell r="AF373" t="str">
            <v>13.096</v>
          </cell>
          <cell r="AG373" t="str">
            <v>Kỹ thuật viên</v>
          </cell>
          <cell r="AH373">
            <v>0</v>
          </cell>
          <cell r="AI373">
            <v>0</v>
          </cell>
          <cell r="AJ373">
            <v>0</v>
          </cell>
          <cell r="AK373">
            <v>3.5</v>
          </cell>
          <cell r="AL373">
            <v>0</v>
          </cell>
          <cell r="AM373">
            <v>4.0599999999999996</v>
          </cell>
          <cell r="AN373">
            <v>12</v>
          </cell>
          <cell r="AO373">
            <v>7</v>
          </cell>
          <cell r="AP373">
            <v>0.28420000000000001</v>
          </cell>
          <cell r="AQ373">
            <v>0</v>
          </cell>
          <cell r="AR373">
            <v>0</v>
          </cell>
          <cell r="AS373">
            <v>4.3441999999999998</v>
          </cell>
          <cell r="AT373">
            <v>20</v>
          </cell>
          <cell r="AU373">
            <v>0</v>
          </cell>
          <cell r="AV373">
            <v>0</v>
          </cell>
          <cell r="AW373">
            <v>0</v>
          </cell>
          <cell r="AX373" t="str">
            <v>Thạc sĩ</v>
          </cell>
          <cell r="AY373">
            <v>0</v>
          </cell>
          <cell r="AZ373">
            <v>0</v>
          </cell>
          <cell r="BA373" t="str">
            <v xml:space="preserve">Vật lý </v>
          </cell>
          <cell r="BB373" t="str">
            <v>Quang học</v>
          </cell>
          <cell r="BC373" t="str">
            <v xml:space="preserve"> </v>
          </cell>
          <cell r="BD373">
            <v>0</v>
          </cell>
          <cell r="BE373">
            <v>0</v>
          </cell>
          <cell r="BF373">
            <v>0</v>
          </cell>
          <cell r="BG373">
            <v>0</v>
          </cell>
          <cell r="BH373">
            <v>0</v>
          </cell>
          <cell r="BI373">
            <v>0</v>
          </cell>
          <cell r="BJ373" t="str">
            <v>CV 2019</v>
          </cell>
          <cell r="BK373" t="str">
            <v>x</v>
          </cell>
          <cell r="BL373">
            <v>0</v>
          </cell>
          <cell r="BM373">
            <v>0</v>
          </cell>
          <cell r="BN373">
            <v>0</v>
          </cell>
          <cell r="BO373">
            <v>0</v>
          </cell>
          <cell r="BP373">
            <v>0</v>
          </cell>
          <cell r="BQ373">
            <v>0</v>
          </cell>
          <cell r="BR373">
            <v>8.4166666666666661</v>
          </cell>
          <cell r="BS373" t="str">
            <v>BĐ đã phát</v>
          </cell>
          <cell r="BT373">
            <v>0</v>
          </cell>
          <cell r="BU373">
            <v>0</v>
          </cell>
          <cell r="BV373">
            <v>3.5</v>
          </cell>
          <cell r="BW373">
            <v>3.5</v>
          </cell>
          <cell r="BX373">
            <v>3.5</v>
          </cell>
          <cell r="BY373">
            <v>3.5</v>
          </cell>
          <cell r="BZ373">
            <v>3.5</v>
          </cell>
          <cell r="CA373">
            <v>3.5</v>
          </cell>
          <cell r="CB373">
            <v>3.5</v>
          </cell>
          <cell r="CC373">
            <v>3.5</v>
          </cell>
          <cell r="CD373">
            <v>3.5</v>
          </cell>
          <cell r="CE373">
            <v>3.5</v>
          </cell>
          <cell r="CF373">
            <v>3.5</v>
          </cell>
          <cell r="CG373">
            <v>3.5</v>
          </cell>
          <cell r="CH373">
            <v>3.5</v>
          </cell>
          <cell r="CI373">
            <v>3.5</v>
          </cell>
          <cell r="CJ373">
            <v>3.5</v>
          </cell>
          <cell r="CK373">
            <v>3.5</v>
          </cell>
          <cell r="CL373">
            <v>0</v>
          </cell>
        </row>
        <row r="374">
          <cell r="F374">
            <v>1963</v>
          </cell>
          <cell r="G374" t="str">
            <v>51010000223646</v>
          </cell>
          <cell r="H374" t="str">
            <v>Trung tâm Thực hành - Thí nghiệm</v>
          </cell>
          <cell r="I374" t="str">
            <v>Vật lý và Công nghệ</v>
          </cell>
          <cell r="J374" t="str">
            <v>Nữ</v>
          </cell>
          <cell r="K374">
            <v>1985</v>
          </cell>
          <cell r="L374">
            <v>31206</v>
          </cell>
          <cell r="M374">
            <v>37</v>
          </cell>
          <cell r="N374" t="str">
            <v>Kinh</v>
          </cell>
          <cell r="O374">
            <v>0</v>
          </cell>
          <cell r="P374" t="str">
            <v>186206551</v>
          </cell>
          <cell r="Q374" t="str">
            <v>27/06/2003</v>
          </cell>
          <cell r="R374" t="str">
            <v>Tỉnh Nghệ An</v>
          </cell>
          <cell r="S374" t="str">
            <v>Xã  Thường Nga, Huyện Can Lộc, Tỉnh Hà Tĩnh</v>
          </cell>
          <cell r="T374" t="str">
            <v>Thường Nga, Can Lộc, Hà Tĩnh</v>
          </cell>
          <cell r="U374" t="str">
            <v>SN 66, Đường Nguyễn Lương Bằng, Phường Quán Bàu, Thành phố Vinh, Tỉnh Nghệ An</v>
          </cell>
          <cell r="V374" t="str">
            <v>SN 66, Đường Nguyễn Lương Bằng, Phường Quán Bàu, Thành phố Vinh, Tỉnh Nghệ An</v>
          </cell>
          <cell r="W374">
            <v>0</v>
          </cell>
          <cell r="X374">
            <v>0</v>
          </cell>
          <cell r="Y374">
            <v>40360</v>
          </cell>
          <cell r="Z374">
            <v>43283</v>
          </cell>
          <cell r="AA374" t="str">
            <v>Trường Đại học Vinh</v>
          </cell>
          <cell r="AB374">
            <v>0</v>
          </cell>
          <cell r="AC374" t="str">
            <v>BC</v>
          </cell>
          <cell r="AD374">
            <v>0</v>
          </cell>
          <cell r="AE374">
            <v>0</v>
          </cell>
          <cell r="AF374" t="str">
            <v>13.096</v>
          </cell>
          <cell r="AG374" t="str">
            <v>Kỹ thuật viên</v>
          </cell>
          <cell r="AH374">
            <v>0</v>
          </cell>
          <cell r="AI374">
            <v>0</v>
          </cell>
          <cell r="AJ374">
            <v>0</v>
          </cell>
          <cell r="AK374">
            <v>3.5</v>
          </cell>
          <cell r="AL374">
            <v>0</v>
          </cell>
          <cell r="AM374">
            <v>2.66</v>
          </cell>
          <cell r="AN374">
            <v>5</v>
          </cell>
          <cell r="AO374">
            <v>0</v>
          </cell>
          <cell r="AP374">
            <v>0</v>
          </cell>
          <cell r="AQ374">
            <v>0</v>
          </cell>
          <cell r="AR374">
            <v>0</v>
          </cell>
          <cell r="AS374">
            <v>2.66</v>
          </cell>
          <cell r="AT374">
            <v>20</v>
          </cell>
          <cell r="AU374">
            <v>0</v>
          </cell>
          <cell r="AV374">
            <v>0</v>
          </cell>
          <cell r="AW374">
            <v>0</v>
          </cell>
          <cell r="AX374" t="str">
            <v>Thạc sĩ</v>
          </cell>
          <cell r="AY374">
            <v>0</v>
          </cell>
          <cell r="AZ374">
            <v>0</v>
          </cell>
          <cell r="BA374" t="str">
            <v>Vật lý-SP</v>
          </cell>
          <cell r="BB374" t="str">
            <v>Quang học</v>
          </cell>
          <cell r="BC374" t="str">
            <v xml:space="preserve"> </v>
          </cell>
          <cell r="BD374">
            <v>0</v>
          </cell>
          <cell r="BE374">
            <v>0</v>
          </cell>
          <cell r="BF374">
            <v>0</v>
          </cell>
          <cell r="BG374">
            <v>0</v>
          </cell>
          <cell r="BH374">
            <v>0</v>
          </cell>
          <cell r="BI374">
            <v>0</v>
          </cell>
          <cell r="BJ374">
            <v>0</v>
          </cell>
          <cell r="BK374" t="str">
            <v>x</v>
          </cell>
          <cell r="BL374">
            <v>0</v>
          </cell>
          <cell r="BM374">
            <v>39466</v>
          </cell>
          <cell r="BN374">
            <v>39832</v>
          </cell>
          <cell r="BO374">
            <v>0</v>
          </cell>
          <cell r="BP374">
            <v>0</v>
          </cell>
          <cell r="BQ374">
            <v>0</v>
          </cell>
          <cell r="BR374">
            <v>17.75</v>
          </cell>
          <cell r="BS374" t="str">
            <v>BĐ đã phát</v>
          </cell>
          <cell r="BT374">
            <v>0</v>
          </cell>
          <cell r="BU374">
            <v>0</v>
          </cell>
          <cell r="BV374">
            <v>3.5</v>
          </cell>
          <cell r="BW374">
            <v>3.5</v>
          </cell>
          <cell r="BX374">
            <v>3.5</v>
          </cell>
          <cell r="BY374">
            <v>3.5</v>
          </cell>
          <cell r="BZ374">
            <v>3.5</v>
          </cell>
          <cell r="CA374">
            <v>3.5</v>
          </cell>
          <cell r="CB374">
            <v>3.5</v>
          </cell>
          <cell r="CC374">
            <v>3.5</v>
          </cell>
          <cell r="CD374">
            <v>3.5</v>
          </cell>
          <cell r="CE374">
            <v>3.5</v>
          </cell>
          <cell r="CF374">
            <v>3.5</v>
          </cell>
          <cell r="CG374">
            <v>3.5</v>
          </cell>
          <cell r="CH374">
            <v>3.5</v>
          </cell>
          <cell r="CI374">
            <v>3.5</v>
          </cell>
          <cell r="CJ374">
            <v>3.5</v>
          </cell>
          <cell r="CK374">
            <v>3.5</v>
          </cell>
          <cell r="CL374">
            <v>0</v>
          </cell>
        </row>
        <row r="375">
          <cell r="F375">
            <v>1928</v>
          </cell>
          <cell r="G375" t="str">
            <v>51010000192472</v>
          </cell>
          <cell r="H375" t="str">
            <v>Trung tâm Thực hành - Thí nghiệm</v>
          </cell>
          <cell r="I375" t="str">
            <v>Vật lý và Công nghệ</v>
          </cell>
          <cell r="J375" t="str">
            <v>Nam</v>
          </cell>
          <cell r="K375">
            <v>1976</v>
          </cell>
          <cell r="L375">
            <v>28113</v>
          </cell>
          <cell r="M375">
            <v>46</v>
          </cell>
          <cell r="N375" t="str">
            <v>Kinh</v>
          </cell>
          <cell r="O375">
            <v>0</v>
          </cell>
          <cell r="P375" t="str">
            <v>182494002</v>
          </cell>
          <cell r="Q375" t="str">
            <v>27/11/2008</v>
          </cell>
          <cell r="R375" t="str">
            <v>Tỉnh Nghệ An</v>
          </cell>
          <cell r="S375" t="str">
            <v>Xã Hoằng Trung, Huyện Hoằng Hóa, Tỉnh Thanh Hoá</v>
          </cell>
          <cell r="T375" t="str">
            <v>Trường Sơn, Đức Thọ, Hà Tĩnh</v>
          </cell>
          <cell r="U375" t="str">
            <v>Chung cư C2, Phường Đội Cung, Thành phố Vinh, Tỉnh Nghệ An</v>
          </cell>
          <cell r="V375" t="str">
            <v>Chung cư C2, Phường Đội Cung, Thành phố Vinh, Tỉnh Nghệ An</v>
          </cell>
          <cell r="W375" t="str">
            <v>0912856124</v>
          </cell>
          <cell r="X375" t="str">
            <v>nghiemthanghung@vinhuni.edu.vn</v>
          </cell>
          <cell r="Y375">
            <v>40118</v>
          </cell>
          <cell r="Z375" t="str">
            <v xml:space="preserve">  -   -</v>
          </cell>
          <cell r="AA375">
            <v>0</v>
          </cell>
          <cell r="AB375">
            <v>0</v>
          </cell>
          <cell r="AC375" t="str">
            <v>BC</v>
          </cell>
          <cell r="AD375">
            <v>0</v>
          </cell>
          <cell r="AE375">
            <v>0</v>
          </cell>
          <cell r="AF375" t="str">
            <v>13.096</v>
          </cell>
          <cell r="AG375" t="str">
            <v>Kỹ thuật viên</v>
          </cell>
          <cell r="AH375">
            <v>0</v>
          </cell>
          <cell r="AI375">
            <v>0</v>
          </cell>
          <cell r="AJ375">
            <v>0</v>
          </cell>
          <cell r="AK375">
            <v>3.5</v>
          </cell>
          <cell r="AL375">
            <v>0</v>
          </cell>
          <cell r="AM375">
            <v>3.8600000000000008</v>
          </cell>
          <cell r="AN375">
            <v>11</v>
          </cell>
          <cell r="AO375">
            <v>0</v>
          </cell>
          <cell r="AP375">
            <v>0</v>
          </cell>
          <cell r="AQ375">
            <v>0</v>
          </cell>
          <cell r="AR375">
            <v>0</v>
          </cell>
          <cell r="AS375">
            <v>3.8600000000000008</v>
          </cell>
          <cell r="AT375">
            <v>20</v>
          </cell>
          <cell r="AU375">
            <v>0</v>
          </cell>
          <cell r="AV375">
            <v>0</v>
          </cell>
          <cell r="AW375">
            <v>0</v>
          </cell>
          <cell r="AX375" t="str">
            <v>Đại học</v>
          </cell>
          <cell r="AY375">
            <v>0</v>
          </cell>
          <cell r="AZ375">
            <v>0</v>
          </cell>
          <cell r="BA375" t="str">
            <v>Điện tử viễn thông</v>
          </cell>
          <cell r="BB375">
            <v>0</v>
          </cell>
          <cell r="BC375" t="str">
            <v xml:space="preserve"> </v>
          </cell>
          <cell r="BD375">
            <v>0</v>
          </cell>
          <cell r="BE375">
            <v>0</v>
          </cell>
          <cell r="BF375">
            <v>0</v>
          </cell>
          <cell r="BG375">
            <v>0</v>
          </cell>
          <cell r="BH375" t="str">
            <v>x</v>
          </cell>
          <cell r="BI375">
            <v>0</v>
          </cell>
          <cell r="BJ375">
            <v>0</v>
          </cell>
          <cell r="BK375">
            <v>0</v>
          </cell>
          <cell r="BL375">
            <v>0</v>
          </cell>
          <cell r="BM375">
            <v>39274</v>
          </cell>
          <cell r="BN375">
            <v>39640</v>
          </cell>
          <cell r="BO375">
            <v>0</v>
          </cell>
          <cell r="BP375">
            <v>0</v>
          </cell>
          <cell r="BQ375">
            <v>0</v>
          </cell>
          <cell r="BR375">
            <v>14.333333333333334</v>
          </cell>
          <cell r="BS375" t="str">
            <v>BĐ đã phát</v>
          </cell>
          <cell r="BT375">
            <v>0</v>
          </cell>
          <cell r="BU375">
            <v>0</v>
          </cell>
          <cell r="BV375">
            <v>3.5</v>
          </cell>
          <cell r="BW375">
            <v>3.5</v>
          </cell>
          <cell r="BX375">
            <v>3.5</v>
          </cell>
          <cell r="BY375">
            <v>3.5</v>
          </cell>
          <cell r="BZ375">
            <v>3.5</v>
          </cell>
          <cell r="CA375">
            <v>3.5</v>
          </cell>
          <cell r="CB375">
            <v>3.5</v>
          </cell>
          <cell r="CC375">
            <v>3.5</v>
          </cell>
          <cell r="CD375">
            <v>3.5</v>
          </cell>
          <cell r="CE375">
            <v>3.5</v>
          </cell>
          <cell r="CF375">
            <v>3.5</v>
          </cell>
          <cell r="CG375">
            <v>3.5</v>
          </cell>
          <cell r="CH375">
            <v>3.5</v>
          </cell>
          <cell r="CI375">
            <v>3.5</v>
          </cell>
          <cell r="CJ375">
            <v>3.5</v>
          </cell>
          <cell r="CK375">
            <v>3.5</v>
          </cell>
          <cell r="CL375">
            <v>0</v>
          </cell>
        </row>
        <row r="376">
          <cell r="F376">
            <v>2213</v>
          </cell>
          <cell r="G376" t="str">
            <v>51010000514614</v>
          </cell>
          <cell r="H376" t="str">
            <v>Trung tâm Thực hành - Thí nghiệm</v>
          </cell>
          <cell r="I376" t="str">
            <v>Vật lý và Công nghệ</v>
          </cell>
          <cell r="J376" t="str">
            <v>Nam</v>
          </cell>
          <cell r="K376">
            <v>1992</v>
          </cell>
          <cell r="L376">
            <v>33848</v>
          </cell>
          <cell r="M376">
            <v>30</v>
          </cell>
          <cell r="N376" t="str">
            <v>Kinh</v>
          </cell>
          <cell r="O376">
            <v>0</v>
          </cell>
          <cell r="P376" t="str">
            <v>187171477</v>
          </cell>
          <cell r="Q376" t="str">
            <v>27/10/2009</v>
          </cell>
          <cell r="R376" t="str">
            <v>Tỉnh Nghệ An</v>
          </cell>
          <cell r="S376" t="str">
            <v>Xã Bắc Thành, Huyện Yên Thành, Tỉnh Nghệ An</v>
          </cell>
          <cell r="T376" t="str">
            <v>Bắc Thành, Yên Thành, Nghệ An</v>
          </cell>
          <cell r="U376" t="str">
            <v>Khối Vĩnh Thành, Phường Đông Vĩnh, Thành phố Vinh, Tỉnh Nghệ An</v>
          </cell>
          <cell r="V376" t="str">
            <v>Khối Vĩnh Thành, Phường Đông Vĩnh, Thành phố Vinh, Tỉnh Nghệ An</v>
          </cell>
          <cell r="W376" t="str">
            <v>0972121961</v>
          </cell>
          <cell r="X376" t="str">
            <v>ngokhanh1992@gmail.com</v>
          </cell>
          <cell r="Y376">
            <v>0</v>
          </cell>
          <cell r="Z376">
            <v>43283</v>
          </cell>
          <cell r="AA376" t="str">
            <v>Trường Đại học Vinh</v>
          </cell>
          <cell r="AB376">
            <v>0</v>
          </cell>
          <cell r="AC376" t="str">
            <v>BC</v>
          </cell>
          <cell r="AD376">
            <v>0</v>
          </cell>
          <cell r="AE376">
            <v>0</v>
          </cell>
          <cell r="AF376" t="str">
            <v>13.096</v>
          </cell>
          <cell r="AG376" t="str">
            <v>Kỹ thuật viên</v>
          </cell>
          <cell r="AH376">
            <v>0</v>
          </cell>
          <cell r="AI376">
            <v>0</v>
          </cell>
          <cell r="AJ376">
            <v>0</v>
          </cell>
          <cell r="AK376">
            <v>3.5</v>
          </cell>
          <cell r="AL376">
            <v>0</v>
          </cell>
          <cell r="AM376">
            <v>2.4600000000000004</v>
          </cell>
          <cell r="AN376">
            <v>4</v>
          </cell>
          <cell r="AO376">
            <v>0</v>
          </cell>
          <cell r="AP376">
            <v>0</v>
          </cell>
          <cell r="AQ376">
            <v>0</v>
          </cell>
          <cell r="AR376">
            <v>0</v>
          </cell>
          <cell r="AS376">
            <v>2.4600000000000004</v>
          </cell>
          <cell r="AT376">
            <v>20</v>
          </cell>
          <cell r="AU376">
            <v>0</v>
          </cell>
          <cell r="AV376">
            <v>0</v>
          </cell>
          <cell r="AW376">
            <v>0</v>
          </cell>
          <cell r="AX376" t="str">
            <v>Đại học</v>
          </cell>
          <cell r="AY376">
            <v>0</v>
          </cell>
          <cell r="AZ376">
            <v>0</v>
          </cell>
          <cell r="BA376" t="str">
            <v>Kỹ thuật Điện - Điện tử</v>
          </cell>
          <cell r="BB376">
            <v>0</v>
          </cell>
          <cell r="BC376">
            <v>0</v>
          </cell>
          <cell r="BD376">
            <v>0</v>
          </cell>
          <cell r="BE376">
            <v>0</v>
          </cell>
          <cell r="BF376">
            <v>0</v>
          </cell>
          <cell r="BG376">
            <v>0</v>
          </cell>
          <cell r="BH376">
            <v>0</v>
          </cell>
          <cell r="BI376">
            <v>0</v>
          </cell>
          <cell r="BJ376" t="str">
            <v>CV 2019</v>
          </cell>
          <cell r="BK376" t="str">
            <v>Đợt 1 năm 2014</v>
          </cell>
          <cell r="BL376">
            <v>0</v>
          </cell>
          <cell r="BM376">
            <v>37410</v>
          </cell>
          <cell r="BN376">
            <v>37775</v>
          </cell>
          <cell r="BO376">
            <v>0</v>
          </cell>
          <cell r="BP376">
            <v>0</v>
          </cell>
          <cell r="BQ376">
            <v>0</v>
          </cell>
          <cell r="BR376">
            <v>30</v>
          </cell>
          <cell r="BS376" t="str">
            <v>BĐ đã phát</v>
          </cell>
          <cell r="BT376">
            <v>0</v>
          </cell>
          <cell r="BU376">
            <v>0</v>
          </cell>
          <cell r="BV376">
            <v>3.5</v>
          </cell>
          <cell r="BW376">
            <v>3.5</v>
          </cell>
          <cell r="BX376">
            <v>3.5</v>
          </cell>
          <cell r="BY376">
            <v>3.5</v>
          </cell>
          <cell r="BZ376">
            <v>3.5</v>
          </cell>
          <cell r="CA376">
            <v>3.5</v>
          </cell>
          <cell r="CB376">
            <v>3.5</v>
          </cell>
          <cell r="CC376">
            <v>3.5</v>
          </cell>
          <cell r="CD376">
            <v>3.5</v>
          </cell>
          <cell r="CE376">
            <v>3.5</v>
          </cell>
          <cell r="CF376">
            <v>3.5</v>
          </cell>
          <cell r="CG376">
            <v>3.5</v>
          </cell>
          <cell r="CH376">
            <v>3.5</v>
          </cell>
          <cell r="CI376">
            <v>3.5</v>
          </cell>
          <cell r="CJ376">
            <v>3.5</v>
          </cell>
          <cell r="CK376">
            <v>3.5</v>
          </cell>
          <cell r="CL376">
            <v>0</v>
          </cell>
        </row>
        <row r="377">
          <cell r="F377">
            <v>1942</v>
          </cell>
          <cell r="G377" t="str">
            <v>51010000191132</v>
          </cell>
          <cell r="H377" t="str">
            <v>Trung tâm Thực hành - Thí nghiệm</v>
          </cell>
          <cell r="I377" t="str">
            <v>Vật lý và Công nghệ</v>
          </cell>
          <cell r="J377" t="str">
            <v>Nam</v>
          </cell>
          <cell r="K377">
            <v>1980</v>
          </cell>
          <cell r="L377">
            <v>29484</v>
          </cell>
          <cell r="M377">
            <v>42</v>
          </cell>
          <cell r="N377" t="str">
            <v>Kinh</v>
          </cell>
          <cell r="O377">
            <v>0</v>
          </cell>
          <cell r="P377" t="str">
            <v>187607434</v>
          </cell>
          <cell r="Q377" t="str">
            <v>09/06/2013</v>
          </cell>
          <cell r="R377" t="str">
            <v>Tỉnh Nghệ An</v>
          </cell>
          <cell r="S377" t="str">
            <v>Xã  Tượng Sơn, Huyện Thạch Hà, Tỉnh Hà Tĩnh</v>
          </cell>
          <cell r="T377" t="str">
            <v>Tượng Sơn, Thạch Hà, Hà Tĩnh</v>
          </cell>
          <cell r="U377" t="str">
            <v>Khối 6, Phường Bến Thủy, Thành phố Vinh, Tỉnh Nghệ An</v>
          </cell>
          <cell r="V377" t="str">
            <v>Khối 6, Phường Bến Thủy, Thành phố Vinh, Tỉnh Nghệ An</v>
          </cell>
          <cell r="W377" t="str">
            <v>0983799266</v>
          </cell>
          <cell r="X377" t="str">
            <v>Chungd911@gmail.com</v>
          </cell>
          <cell r="Y377">
            <v>37544</v>
          </cell>
          <cell r="Z377">
            <v>39448</v>
          </cell>
          <cell r="AA377" t="str">
            <v>Trường Đại học Vinh</v>
          </cell>
          <cell r="AB377">
            <v>0</v>
          </cell>
          <cell r="AC377" t="str">
            <v>BC</v>
          </cell>
          <cell r="AD377">
            <v>0</v>
          </cell>
          <cell r="AE377">
            <v>0</v>
          </cell>
          <cell r="AF377" t="str">
            <v>13.096</v>
          </cell>
          <cell r="AG377" t="str">
            <v>Kỹ thuật viên</v>
          </cell>
          <cell r="AH377">
            <v>0</v>
          </cell>
          <cell r="AI377">
            <v>0</v>
          </cell>
          <cell r="AJ377">
            <v>0</v>
          </cell>
          <cell r="AK377">
            <v>3.5</v>
          </cell>
          <cell r="AL377">
            <v>0</v>
          </cell>
          <cell r="AM377">
            <v>3.6600000000000006</v>
          </cell>
          <cell r="AN377">
            <v>10</v>
          </cell>
          <cell r="AO377">
            <v>0</v>
          </cell>
          <cell r="AP377">
            <v>0</v>
          </cell>
          <cell r="AQ377">
            <v>0</v>
          </cell>
          <cell r="AR377">
            <v>0</v>
          </cell>
          <cell r="AS377">
            <v>3.6600000000000006</v>
          </cell>
          <cell r="AT377">
            <v>20</v>
          </cell>
          <cell r="AU377">
            <v>0</v>
          </cell>
          <cell r="AV377">
            <v>0</v>
          </cell>
          <cell r="AW377">
            <v>0</v>
          </cell>
          <cell r="AX377" t="str">
            <v>Thạc sĩ</v>
          </cell>
          <cell r="AY377">
            <v>0</v>
          </cell>
          <cell r="AZ377">
            <v>0</v>
          </cell>
          <cell r="BA377" t="str">
            <v>Tin học</v>
          </cell>
          <cell r="BB377" t="str">
            <v>Công nghệ thông tin</v>
          </cell>
          <cell r="BC377" t="str">
            <v xml:space="preserve"> </v>
          </cell>
          <cell r="BD377">
            <v>0</v>
          </cell>
          <cell r="BE377">
            <v>0</v>
          </cell>
          <cell r="BF377">
            <v>0</v>
          </cell>
          <cell r="BG377">
            <v>0</v>
          </cell>
          <cell r="BH377">
            <v>0</v>
          </cell>
          <cell r="BI377">
            <v>0</v>
          </cell>
          <cell r="BJ377" t="str">
            <v>CV 2019</v>
          </cell>
          <cell r="BK377">
            <v>0</v>
          </cell>
          <cell r="BL377">
            <v>0</v>
          </cell>
          <cell r="BM377">
            <v>0</v>
          </cell>
          <cell r="BN377">
            <v>0</v>
          </cell>
          <cell r="BO377">
            <v>0</v>
          </cell>
          <cell r="BP377">
            <v>0</v>
          </cell>
          <cell r="BQ377">
            <v>0</v>
          </cell>
          <cell r="BR377">
            <v>18.083333333333332</v>
          </cell>
          <cell r="BS377" t="str">
            <v>BĐ đã phát</v>
          </cell>
          <cell r="BT377">
            <v>0</v>
          </cell>
          <cell r="BU377">
            <v>0</v>
          </cell>
          <cell r="BV377">
            <v>3.5</v>
          </cell>
          <cell r="BW377">
            <v>3.5</v>
          </cell>
          <cell r="BX377">
            <v>3.5</v>
          </cell>
          <cell r="BY377">
            <v>3.5</v>
          </cell>
          <cell r="BZ377">
            <v>3.5</v>
          </cell>
          <cell r="CA377">
            <v>3.5</v>
          </cell>
          <cell r="CB377">
            <v>3.5</v>
          </cell>
          <cell r="CC377">
            <v>3.5</v>
          </cell>
          <cell r="CD377">
            <v>3.5</v>
          </cell>
          <cell r="CE377">
            <v>3.5</v>
          </cell>
          <cell r="CF377">
            <v>3.5</v>
          </cell>
          <cell r="CG377">
            <v>3.5</v>
          </cell>
          <cell r="CH377">
            <v>3.5</v>
          </cell>
          <cell r="CI377">
            <v>3.5</v>
          </cell>
          <cell r="CJ377">
            <v>3.5</v>
          </cell>
          <cell r="CK377">
            <v>3.5</v>
          </cell>
          <cell r="CL377">
            <v>0</v>
          </cell>
        </row>
        <row r="378">
          <cell r="F378">
            <v>1932</v>
          </cell>
          <cell r="G378" t="str">
            <v>51010000197592</v>
          </cell>
          <cell r="H378" t="str">
            <v>Trung tâm Thực hành - Thí nghiệm</v>
          </cell>
          <cell r="I378" t="str">
            <v>Vật lý và Công nghệ</v>
          </cell>
          <cell r="J378" t="str">
            <v>Nam</v>
          </cell>
          <cell r="K378">
            <v>1978</v>
          </cell>
          <cell r="L378">
            <v>28640</v>
          </cell>
          <cell r="M378">
            <v>44</v>
          </cell>
          <cell r="N378" t="str">
            <v>Kinh</v>
          </cell>
          <cell r="O378">
            <v>0</v>
          </cell>
          <cell r="P378" t="str">
            <v>182532897</v>
          </cell>
          <cell r="Q378" t="str">
            <v>15/08/2000</v>
          </cell>
          <cell r="R378" t="str">
            <v>Tỉnh Nghệ An</v>
          </cell>
          <cell r="S378" t="str">
            <v>Xã Khánh Sơn, Huyện Nam Đàn, Tỉnh Nghệ An</v>
          </cell>
          <cell r="T378" t="str">
            <v>Khánh Sơn, Nam Đàn, Nghệ An</v>
          </cell>
          <cell r="U378" t="str">
            <v>Xóm 23, Phường Nghi Phú, Thành phố Vinh, Tỉnh Nghệ An</v>
          </cell>
          <cell r="V378" t="str">
            <v>Xóm 23, Phường Nghi Phú, Thành phố Vinh, Tỉnh Nghệ An</v>
          </cell>
          <cell r="W378" t="str">
            <v>0948300578</v>
          </cell>
          <cell r="X378" t="str">
            <v>Thangdhvinh@gmail.com</v>
          </cell>
          <cell r="Y378">
            <v>37712</v>
          </cell>
          <cell r="Z378">
            <v>38485</v>
          </cell>
          <cell r="AA378" t="str">
            <v>Trường Đại học Vinh</v>
          </cell>
          <cell r="AB378">
            <v>0</v>
          </cell>
          <cell r="AC378" t="str">
            <v>BC</v>
          </cell>
          <cell r="AD378">
            <v>0</v>
          </cell>
          <cell r="AE378">
            <v>0</v>
          </cell>
          <cell r="AF378" t="str">
            <v>13.096</v>
          </cell>
          <cell r="AG378" t="str">
            <v>Kỹ thuật viên</v>
          </cell>
          <cell r="AH378">
            <v>0</v>
          </cell>
          <cell r="AI378">
            <v>0</v>
          </cell>
          <cell r="AJ378">
            <v>0</v>
          </cell>
          <cell r="AK378">
            <v>3.5</v>
          </cell>
          <cell r="AL378">
            <v>0</v>
          </cell>
          <cell r="AM378">
            <v>4.0599999999999996</v>
          </cell>
          <cell r="AN378">
            <v>12</v>
          </cell>
          <cell r="AO378">
            <v>7</v>
          </cell>
          <cell r="AP378">
            <v>0.28420000000000001</v>
          </cell>
          <cell r="AQ378">
            <v>0</v>
          </cell>
          <cell r="AR378">
            <v>0</v>
          </cell>
          <cell r="AS378">
            <v>4.3441999999999998</v>
          </cell>
          <cell r="AT378">
            <v>20</v>
          </cell>
          <cell r="AU378">
            <v>0</v>
          </cell>
          <cell r="AV378">
            <v>0</v>
          </cell>
          <cell r="AW378">
            <v>0</v>
          </cell>
          <cell r="AX378" t="str">
            <v>Tiến sĩ</v>
          </cell>
          <cell r="AY378">
            <v>0</v>
          </cell>
          <cell r="AZ378">
            <v>0</v>
          </cell>
          <cell r="BA378" t="str">
            <v>Vật lý</v>
          </cell>
          <cell r="BB378" t="str">
            <v>Giáo dục học</v>
          </cell>
          <cell r="BC378" t="str">
            <v>Vật lý</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15.75</v>
          </cell>
          <cell r="BS378" t="str">
            <v>ĐHV đã phát</v>
          </cell>
          <cell r="BT378">
            <v>0</v>
          </cell>
          <cell r="BU378">
            <v>0</v>
          </cell>
          <cell r="BV378">
            <v>3.5</v>
          </cell>
          <cell r="BW378">
            <v>3.5</v>
          </cell>
          <cell r="BX378">
            <v>3.5</v>
          </cell>
          <cell r="BY378">
            <v>3.5</v>
          </cell>
          <cell r="BZ378">
            <v>3.5</v>
          </cell>
          <cell r="CA378">
            <v>3.5</v>
          </cell>
          <cell r="CB378">
            <v>3.5</v>
          </cell>
          <cell r="CC378">
            <v>3.5</v>
          </cell>
          <cell r="CD378">
            <v>3.5</v>
          </cell>
          <cell r="CE378">
            <v>3.5</v>
          </cell>
          <cell r="CF378">
            <v>3.5</v>
          </cell>
          <cell r="CG378">
            <v>3.5</v>
          </cell>
          <cell r="CH378">
            <v>3.5</v>
          </cell>
          <cell r="CI378">
            <v>3.5</v>
          </cell>
          <cell r="CJ378">
            <v>3.5</v>
          </cell>
          <cell r="CK378">
            <v>3.5</v>
          </cell>
          <cell r="CL378">
            <v>0</v>
          </cell>
        </row>
        <row r="379">
          <cell r="F379">
            <v>1915</v>
          </cell>
          <cell r="G379" t="str">
            <v>51010000026702</v>
          </cell>
          <cell r="H379" t="str">
            <v>Trung tâm Thực hành - Thí nghiệm</v>
          </cell>
          <cell r="I379" t="str">
            <v>Vật lý và Công nghệ</v>
          </cell>
          <cell r="J379" t="str">
            <v>Nam</v>
          </cell>
          <cell r="K379">
            <v>1971</v>
          </cell>
          <cell r="L379">
            <v>26078</v>
          </cell>
          <cell r="M379">
            <v>51</v>
          </cell>
          <cell r="N379" t="str">
            <v>Kinh</v>
          </cell>
          <cell r="O379">
            <v>0</v>
          </cell>
          <cell r="P379" t="str">
            <v>181818582</v>
          </cell>
          <cell r="Q379" t="str">
            <v>13/03/2014</v>
          </cell>
          <cell r="R379" t="str">
            <v>Tỉnh Nghệ An</v>
          </cell>
          <cell r="S379" t="str">
            <v>Xã Võ Liệt, Huyện Thanh Chương, Tỉnh Nghệ An</v>
          </cell>
          <cell r="T379" t="str">
            <v>Võ Liệt, Thanh Chương, Nghệ An</v>
          </cell>
          <cell r="U379" t="str">
            <v>94, Nguyễn Thiếp, khối 13, Phường Trung Đô, Thành phố Vinh, Tỉnh Nghệ An</v>
          </cell>
          <cell r="V379" t="str">
            <v>94, Nguyễn Thiếp, khối 13, Phường Trung Đô, Thành phố Vinh, Tỉnh Nghệ An</v>
          </cell>
          <cell r="W379">
            <v>904142888</v>
          </cell>
          <cell r="X379">
            <v>0</v>
          </cell>
          <cell r="Y379">
            <v>35551</v>
          </cell>
          <cell r="Z379">
            <v>35551</v>
          </cell>
          <cell r="AA379" t="str">
            <v>Trường Đại học Sư phạm Vinh</v>
          </cell>
          <cell r="AB379">
            <v>0</v>
          </cell>
          <cell r="AC379" t="str">
            <v>BC</v>
          </cell>
          <cell r="AD379">
            <v>0</v>
          </cell>
          <cell r="AE379">
            <v>0</v>
          </cell>
          <cell r="AF379" t="str">
            <v>13.095</v>
          </cell>
          <cell r="AG379" t="str">
            <v>Kỹ sư</v>
          </cell>
          <cell r="AH379" t="str">
            <v>Phó Giám đốc</v>
          </cell>
          <cell r="AI379">
            <v>0</v>
          </cell>
          <cell r="AJ379" t="str">
            <v>Phó Bí thư CB</v>
          </cell>
          <cell r="AK379">
            <v>6</v>
          </cell>
          <cell r="AL379">
            <v>0.4</v>
          </cell>
          <cell r="AM379">
            <v>4.6500000000000004</v>
          </cell>
          <cell r="AN379">
            <v>8</v>
          </cell>
          <cell r="AO379">
            <v>0</v>
          </cell>
          <cell r="AP379">
            <v>0</v>
          </cell>
          <cell r="AQ379">
            <v>0</v>
          </cell>
          <cell r="AR379">
            <v>0</v>
          </cell>
          <cell r="AS379">
            <v>5.0500000000000007</v>
          </cell>
          <cell r="AT379">
            <v>20</v>
          </cell>
          <cell r="AU379">
            <v>0</v>
          </cell>
          <cell r="AV379">
            <v>0</v>
          </cell>
          <cell r="AW379">
            <v>0</v>
          </cell>
          <cell r="AX379" t="str">
            <v>Thạc sĩ</v>
          </cell>
          <cell r="AY379">
            <v>0</v>
          </cell>
          <cell r="AZ379">
            <v>0</v>
          </cell>
          <cell r="BA379" t="str">
            <v>Điện tử viễn thông</v>
          </cell>
          <cell r="BB379" t="str">
            <v>Điện tử viễn thông</v>
          </cell>
          <cell r="BC379" t="str">
            <v xml:space="preserve"> </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8.75</v>
          </cell>
          <cell r="BS379" t="str">
            <v>ĐHV đã phát</v>
          </cell>
          <cell r="BT379">
            <v>0</v>
          </cell>
          <cell r="BU379">
            <v>0</v>
          </cell>
          <cell r="BV379">
            <v>6</v>
          </cell>
          <cell r="BW379">
            <v>6</v>
          </cell>
          <cell r="BX379">
            <v>6</v>
          </cell>
          <cell r="BY379">
            <v>6</v>
          </cell>
          <cell r="BZ379">
            <v>6</v>
          </cell>
          <cell r="CA379">
            <v>6</v>
          </cell>
          <cell r="CB379">
            <v>6</v>
          </cell>
          <cell r="CC379">
            <v>6</v>
          </cell>
          <cell r="CD379">
            <v>6</v>
          </cell>
          <cell r="CE379">
            <v>6</v>
          </cell>
          <cell r="CF379">
            <v>6</v>
          </cell>
          <cell r="CG379">
            <v>6</v>
          </cell>
          <cell r="CH379">
            <v>6</v>
          </cell>
          <cell r="CI379">
            <v>6</v>
          </cell>
          <cell r="CJ379">
            <v>6</v>
          </cell>
          <cell r="CK379">
            <v>6</v>
          </cell>
          <cell r="CL379">
            <v>0</v>
          </cell>
        </row>
        <row r="380">
          <cell r="F380">
            <v>1944</v>
          </cell>
          <cell r="G380" t="str">
            <v>51010000190582</v>
          </cell>
          <cell r="H380" t="str">
            <v>Trung tâm Thực hành - Thí nghiệm</v>
          </cell>
          <cell r="I380" t="str">
            <v>Vật lý và Công nghệ</v>
          </cell>
          <cell r="J380" t="str">
            <v>Nữ</v>
          </cell>
          <cell r="K380">
            <v>1980</v>
          </cell>
          <cell r="L380">
            <v>29537</v>
          </cell>
          <cell r="M380">
            <v>42</v>
          </cell>
          <cell r="N380" t="str">
            <v>Kinh</v>
          </cell>
          <cell r="O380">
            <v>0</v>
          </cell>
          <cell r="P380" t="str">
            <v>182331397</v>
          </cell>
          <cell r="Q380" t="str">
            <v>07/01/2014</v>
          </cell>
          <cell r="R380" t="str">
            <v>Tỉnh Nghệ An</v>
          </cell>
          <cell r="S380" t="str">
            <v>Phường Bến Thủy, Thành phố Vinh, Tỉnh Nghệ An</v>
          </cell>
          <cell r="T380" t="str">
            <v>Ba Đình, Thanh Hóa</v>
          </cell>
          <cell r="U380" t="str">
            <v>Khối 5, Phường Quán Bàu, Thành phố Vinh, Tỉnh Nghệ An</v>
          </cell>
          <cell r="V380" t="str">
            <v>Khối 5, Phường Quán Bàu, Thành phố Vinh, Tỉnh Nghệ An</v>
          </cell>
          <cell r="W380" t="str">
            <v>0912338290</v>
          </cell>
          <cell r="X380" t="str">
            <v>Hoaiphuong121180@gmail.com</v>
          </cell>
          <cell r="Y380">
            <v>37622</v>
          </cell>
          <cell r="Z380">
            <v>39448</v>
          </cell>
          <cell r="AA380" t="str">
            <v>Trường Đại học Vinh</v>
          </cell>
          <cell r="AB380">
            <v>0</v>
          </cell>
          <cell r="AC380" t="str">
            <v>BC</v>
          </cell>
          <cell r="AD380">
            <v>0</v>
          </cell>
          <cell r="AE380">
            <v>0</v>
          </cell>
          <cell r="AF380" t="str">
            <v>13.096</v>
          </cell>
          <cell r="AG380" t="str">
            <v>Kỹ thuật viên</v>
          </cell>
          <cell r="AH380">
            <v>0</v>
          </cell>
          <cell r="AI380">
            <v>0</v>
          </cell>
          <cell r="AJ380" t="str">
            <v>CTCĐBP</v>
          </cell>
          <cell r="AK380">
            <v>5</v>
          </cell>
          <cell r="AL380">
            <v>0</v>
          </cell>
          <cell r="AM380">
            <v>3.6600000000000006</v>
          </cell>
          <cell r="AN380">
            <v>10</v>
          </cell>
          <cell r="AO380">
            <v>0</v>
          </cell>
          <cell r="AP380">
            <v>0</v>
          </cell>
          <cell r="AQ380">
            <v>0</v>
          </cell>
          <cell r="AR380">
            <v>0</v>
          </cell>
          <cell r="AS380">
            <v>3.6600000000000006</v>
          </cell>
          <cell r="AT380">
            <v>20</v>
          </cell>
          <cell r="AU380">
            <v>0</v>
          </cell>
          <cell r="AV380">
            <v>0</v>
          </cell>
          <cell r="AW380">
            <v>0</v>
          </cell>
          <cell r="AX380" t="str">
            <v>Thạc sĩ</v>
          </cell>
          <cell r="AY380">
            <v>0</v>
          </cell>
          <cell r="AZ380">
            <v>0</v>
          </cell>
          <cell r="BA380" t="str">
            <v>Công nghệ thông tin</v>
          </cell>
          <cell r="BB380" t="str">
            <v>Công nghệ thông tin</v>
          </cell>
          <cell r="BC380" t="str">
            <v xml:space="preserve"> </v>
          </cell>
          <cell r="BD380">
            <v>0</v>
          </cell>
          <cell r="BE380">
            <v>0</v>
          </cell>
          <cell r="BF380">
            <v>0</v>
          </cell>
          <cell r="BG380">
            <v>0</v>
          </cell>
          <cell r="BH380">
            <v>0</v>
          </cell>
          <cell r="BI380">
            <v>0</v>
          </cell>
          <cell r="BJ380" t="str">
            <v>CV 2019</v>
          </cell>
          <cell r="BK380">
            <v>0</v>
          </cell>
          <cell r="BL380">
            <v>0</v>
          </cell>
          <cell r="BM380">
            <v>0</v>
          </cell>
          <cell r="BN380">
            <v>0</v>
          </cell>
          <cell r="BO380">
            <v>0</v>
          </cell>
          <cell r="BP380">
            <v>0</v>
          </cell>
          <cell r="BQ380">
            <v>0</v>
          </cell>
          <cell r="BR380">
            <v>13.166666666666666</v>
          </cell>
          <cell r="BS380" t="str">
            <v>BĐ đã phát</v>
          </cell>
          <cell r="BT380">
            <v>0</v>
          </cell>
          <cell r="BU380">
            <v>0</v>
          </cell>
          <cell r="BV380">
            <v>3.5</v>
          </cell>
          <cell r="BW380">
            <v>3.5</v>
          </cell>
          <cell r="BX380">
            <v>3.5</v>
          </cell>
          <cell r="BY380">
            <v>3.5</v>
          </cell>
          <cell r="BZ380">
            <v>3.5</v>
          </cell>
          <cell r="CA380">
            <v>3.5</v>
          </cell>
          <cell r="CB380">
            <v>3.5</v>
          </cell>
          <cell r="CC380">
            <v>3.5</v>
          </cell>
          <cell r="CD380">
            <v>3.5</v>
          </cell>
          <cell r="CE380">
            <v>5</v>
          </cell>
          <cell r="CF380">
            <v>5</v>
          </cell>
          <cell r="CG380">
            <v>5</v>
          </cell>
          <cell r="CH380">
            <v>5</v>
          </cell>
          <cell r="CI380">
            <v>5</v>
          </cell>
          <cell r="CJ380">
            <v>5</v>
          </cell>
          <cell r="CK380">
            <v>5</v>
          </cell>
          <cell r="CL380" t="str">
            <v>KTV lên CT CĐBP từ T6/21</v>
          </cell>
        </row>
        <row r="381">
          <cell r="F381">
            <v>1935</v>
          </cell>
          <cell r="G381" t="str">
            <v>51010000197547</v>
          </cell>
          <cell r="H381" t="str">
            <v>Trung tâm Thực hành - Thí nghiệm</v>
          </cell>
          <cell r="I381" t="str">
            <v>Vật lý và Công nghệ</v>
          </cell>
          <cell r="J381" t="str">
            <v>Nữ</v>
          </cell>
          <cell r="K381">
            <v>1979</v>
          </cell>
          <cell r="L381">
            <v>29169</v>
          </cell>
          <cell r="M381">
            <v>43</v>
          </cell>
          <cell r="N381" t="str">
            <v>Kinh</v>
          </cell>
          <cell r="O381">
            <v>0</v>
          </cell>
          <cell r="P381">
            <v>182259171</v>
          </cell>
          <cell r="Q381">
            <v>0</v>
          </cell>
          <cell r="R381">
            <v>0</v>
          </cell>
          <cell r="S381" t="str">
            <v>Phường Hưng Dũng, Thành phố Vinh, Tỉnh Nghệ An</v>
          </cell>
          <cell r="T381" t="str">
            <v>Nghi Long, nghi Lộc, Nghệ An</v>
          </cell>
          <cell r="U381" t="str">
            <v>Nhà số 4, đường số 3, Khối Xuân Trung, Phường Hưng Dũng, Thành phố Vinh, Tỉnh Nghệ An</v>
          </cell>
          <cell r="V381" t="str">
            <v>Nhà số 4, đường số 3, Khối Xuân Trung, Phường Hưng Dũng, Thành phố Vinh, Tỉnh Nghệ An</v>
          </cell>
          <cell r="W381">
            <v>968827229</v>
          </cell>
          <cell r="X381">
            <v>0</v>
          </cell>
          <cell r="Y381">
            <v>39873</v>
          </cell>
          <cell r="Z381" t="str">
            <v xml:space="preserve">  -   -</v>
          </cell>
          <cell r="AA381">
            <v>0</v>
          </cell>
          <cell r="AB381">
            <v>0</v>
          </cell>
          <cell r="AC381" t="str">
            <v>BC</v>
          </cell>
          <cell r="AD381">
            <v>0</v>
          </cell>
          <cell r="AE381">
            <v>0</v>
          </cell>
          <cell r="AF381" t="str">
            <v>13.096</v>
          </cell>
          <cell r="AG381" t="str">
            <v>Kỹ thuật viên</v>
          </cell>
          <cell r="AH381">
            <v>0</v>
          </cell>
          <cell r="AI381">
            <v>0</v>
          </cell>
          <cell r="AJ381">
            <v>0</v>
          </cell>
          <cell r="AK381">
            <v>3.5</v>
          </cell>
          <cell r="AL381">
            <v>0</v>
          </cell>
          <cell r="AM381">
            <v>3.8600000000000008</v>
          </cell>
          <cell r="AN381">
            <v>11</v>
          </cell>
          <cell r="AO381">
            <v>0</v>
          </cell>
          <cell r="AP381">
            <v>0</v>
          </cell>
          <cell r="AQ381">
            <v>0</v>
          </cell>
          <cell r="AR381">
            <v>0</v>
          </cell>
          <cell r="AS381">
            <v>3.8600000000000008</v>
          </cell>
          <cell r="AT381">
            <v>20</v>
          </cell>
          <cell r="AU381">
            <v>0</v>
          </cell>
          <cell r="AV381">
            <v>0</v>
          </cell>
          <cell r="AW381">
            <v>0</v>
          </cell>
          <cell r="AX381" t="str">
            <v>Thạc sĩ</v>
          </cell>
          <cell r="AY381">
            <v>0</v>
          </cell>
          <cell r="AZ381">
            <v>0</v>
          </cell>
          <cell r="BA381" t="str">
            <v>Vật lý</v>
          </cell>
          <cell r="BB381" t="str">
            <v>Vật lý</v>
          </cell>
          <cell r="BC381" t="str">
            <v xml:space="preserve"> </v>
          </cell>
          <cell r="BD381">
            <v>0</v>
          </cell>
          <cell r="BE381">
            <v>0</v>
          </cell>
          <cell r="BF381">
            <v>0</v>
          </cell>
          <cell r="BG381">
            <v>0</v>
          </cell>
          <cell r="BH381">
            <v>0</v>
          </cell>
          <cell r="BI381">
            <v>0</v>
          </cell>
          <cell r="BJ381" t="str">
            <v>CV 2019</v>
          </cell>
          <cell r="BK381">
            <v>0</v>
          </cell>
          <cell r="BL381">
            <v>0</v>
          </cell>
          <cell r="BM381">
            <v>39906</v>
          </cell>
          <cell r="BN381">
            <v>40271</v>
          </cell>
          <cell r="BO381">
            <v>0</v>
          </cell>
          <cell r="BP381">
            <v>0</v>
          </cell>
          <cell r="BQ381">
            <v>0</v>
          </cell>
          <cell r="BR381">
            <v>12.166666666666666</v>
          </cell>
          <cell r="BS381" t="str">
            <v>BĐ đã phát</v>
          </cell>
          <cell r="BT381">
            <v>0</v>
          </cell>
          <cell r="BU381">
            <v>0</v>
          </cell>
          <cell r="BV381">
            <v>3.5</v>
          </cell>
          <cell r="BW381">
            <v>3.5</v>
          </cell>
          <cell r="BX381">
            <v>3.5</v>
          </cell>
          <cell r="BY381">
            <v>3.5</v>
          </cell>
          <cell r="BZ381">
            <v>3.5</v>
          </cell>
          <cell r="CA381">
            <v>3.5</v>
          </cell>
          <cell r="CB381">
            <v>3.5</v>
          </cell>
          <cell r="CC381">
            <v>3.5</v>
          </cell>
          <cell r="CD381">
            <v>3.5</v>
          </cell>
          <cell r="CE381">
            <v>3.5</v>
          </cell>
          <cell r="CF381">
            <v>3.5</v>
          </cell>
          <cell r="CG381">
            <v>3.5</v>
          </cell>
          <cell r="CH381">
            <v>3.5</v>
          </cell>
          <cell r="CI381">
            <v>3.5</v>
          </cell>
          <cell r="CJ381">
            <v>3.5</v>
          </cell>
          <cell r="CK381">
            <v>3.5</v>
          </cell>
          <cell r="CL381">
            <v>0</v>
          </cell>
        </row>
        <row r="382">
          <cell r="F382">
            <v>1956</v>
          </cell>
          <cell r="G382" t="str">
            <v>51010000158100</v>
          </cell>
          <cell r="H382" t="str">
            <v>Trung tâm Thực hành - Thí nghiệm</v>
          </cell>
          <cell r="I382" t="str">
            <v>Vật lý và Công nghệ</v>
          </cell>
          <cell r="J382" t="str">
            <v>Nam</v>
          </cell>
          <cell r="K382">
            <v>1983</v>
          </cell>
          <cell r="L382">
            <v>30383</v>
          </cell>
          <cell r="M382">
            <v>39</v>
          </cell>
          <cell r="N382" t="str">
            <v>Kinh</v>
          </cell>
          <cell r="O382">
            <v>0</v>
          </cell>
          <cell r="P382">
            <v>186186036</v>
          </cell>
          <cell r="Q382">
            <v>0</v>
          </cell>
          <cell r="R382">
            <v>0</v>
          </cell>
          <cell r="S382" t="str">
            <v>Xã Thanh Hòa, Huyện Thanh Chương, Tỉnh Nghệ An</v>
          </cell>
          <cell r="T382" t="str">
            <v>Thanh hòa, Thanh Chương, nghệ An</v>
          </cell>
          <cell r="U382" t="str">
            <v>Khối 8, Phường Bến Thủy, Thành phố Vinh, Tỉnh Nghệ An</v>
          </cell>
          <cell r="V382" t="str">
            <v>Khối 8, Phường Bến Thủy, Thành phố Vinh, Tỉnh Nghệ An</v>
          </cell>
          <cell r="W382">
            <v>0</v>
          </cell>
          <cell r="X382">
            <v>0</v>
          </cell>
          <cell r="Y382">
            <v>39239</v>
          </cell>
          <cell r="Z382">
            <v>40360</v>
          </cell>
          <cell r="AA382" t="str">
            <v>Trường Đại học Vinh</v>
          </cell>
          <cell r="AB382">
            <v>0</v>
          </cell>
          <cell r="AC382" t="str">
            <v>BC</v>
          </cell>
          <cell r="AD382">
            <v>0</v>
          </cell>
          <cell r="AE382">
            <v>0</v>
          </cell>
          <cell r="AF382" t="str">
            <v>13.096</v>
          </cell>
          <cell r="AG382" t="str">
            <v>Kỹ thuật viên</v>
          </cell>
          <cell r="AH382">
            <v>0</v>
          </cell>
          <cell r="AI382">
            <v>0</v>
          </cell>
          <cell r="AJ382" t="str">
            <v>Phó CTCĐBP</v>
          </cell>
          <cell r="AK382">
            <v>3.5</v>
          </cell>
          <cell r="AL382">
            <v>0</v>
          </cell>
          <cell r="AM382">
            <v>3.0600000000000005</v>
          </cell>
          <cell r="AN382">
            <v>7</v>
          </cell>
          <cell r="AO382">
            <v>0</v>
          </cell>
          <cell r="AP382">
            <v>0</v>
          </cell>
          <cell r="AQ382">
            <v>0</v>
          </cell>
          <cell r="AR382">
            <v>0</v>
          </cell>
          <cell r="AS382">
            <v>3.0600000000000005</v>
          </cell>
          <cell r="AT382">
            <v>20</v>
          </cell>
          <cell r="AU382">
            <v>0</v>
          </cell>
          <cell r="AV382">
            <v>0</v>
          </cell>
          <cell r="AW382">
            <v>0</v>
          </cell>
          <cell r="AX382" t="str">
            <v>Đại học</v>
          </cell>
          <cell r="AY382">
            <v>0</v>
          </cell>
          <cell r="AZ382">
            <v>0</v>
          </cell>
          <cell r="BA382" t="str">
            <v>Điện tử viễn thông</v>
          </cell>
          <cell r="BB382">
            <v>0</v>
          </cell>
          <cell r="BC382" t="str">
            <v xml:space="preserve"> </v>
          </cell>
          <cell r="BD382">
            <v>0</v>
          </cell>
          <cell r="BE382">
            <v>0</v>
          </cell>
          <cell r="BF382">
            <v>0</v>
          </cell>
          <cell r="BG382">
            <v>0</v>
          </cell>
          <cell r="BH382">
            <v>0</v>
          </cell>
          <cell r="BI382">
            <v>0</v>
          </cell>
          <cell r="BJ382">
            <v>0</v>
          </cell>
          <cell r="BK382" t="str">
            <v>Đối tượng 4</v>
          </cell>
          <cell r="BL382">
            <v>0</v>
          </cell>
          <cell r="BM382">
            <v>0</v>
          </cell>
          <cell r="BN382">
            <v>0</v>
          </cell>
          <cell r="BO382">
            <v>0</v>
          </cell>
          <cell r="BP382">
            <v>0</v>
          </cell>
          <cell r="BQ382">
            <v>0</v>
          </cell>
          <cell r="BR382">
            <v>20.5</v>
          </cell>
          <cell r="BS382" t="str">
            <v>BĐ đã phát</v>
          </cell>
          <cell r="BT382">
            <v>0</v>
          </cell>
          <cell r="BU382">
            <v>0</v>
          </cell>
          <cell r="BV382">
            <v>3.5</v>
          </cell>
          <cell r="BW382">
            <v>3.5</v>
          </cell>
          <cell r="BX382">
            <v>3.5</v>
          </cell>
          <cell r="BY382">
            <v>3.5</v>
          </cell>
          <cell r="BZ382">
            <v>3.5</v>
          </cell>
          <cell r="CA382">
            <v>3.5</v>
          </cell>
          <cell r="CB382">
            <v>3.5</v>
          </cell>
          <cell r="CC382">
            <v>3.5</v>
          </cell>
          <cell r="CD382">
            <v>3.5</v>
          </cell>
          <cell r="CE382">
            <v>3.5</v>
          </cell>
          <cell r="CF382">
            <v>3.5</v>
          </cell>
          <cell r="CG382">
            <v>3.5</v>
          </cell>
          <cell r="CH382">
            <v>3.5</v>
          </cell>
          <cell r="CI382">
            <v>3.5</v>
          </cell>
          <cell r="CJ382">
            <v>3.5</v>
          </cell>
          <cell r="CK382">
            <v>3.5</v>
          </cell>
          <cell r="CL382">
            <v>0</v>
          </cell>
        </row>
        <row r="383">
          <cell r="F383">
            <v>1707</v>
          </cell>
          <cell r="G383" t="str">
            <v>51010000300691</v>
          </cell>
          <cell r="H383" t="str">
            <v>Trung tâm Thực hành - Thí nghiệm</v>
          </cell>
          <cell r="I383" t="str">
            <v>Vật lý và Công nghệ</v>
          </cell>
          <cell r="J383" t="str">
            <v>Nam</v>
          </cell>
          <cell r="K383">
            <v>1986</v>
          </cell>
          <cell r="L383">
            <v>31502</v>
          </cell>
          <cell r="M383">
            <v>36</v>
          </cell>
          <cell r="N383" t="str">
            <v>Kinh</v>
          </cell>
          <cell r="O383">
            <v>0</v>
          </cell>
          <cell r="P383">
            <v>186393203</v>
          </cell>
          <cell r="Q383">
            <v>0</v>
          </cell>
          <cell r="R383">
            <v>0</v>
          </cell>
          <cell r="S383" t="str">
            <v>Bệnh viện TP. Vinh, Tỉnh Nghệ An</v>
          </cell>
          <cell r="T383" t="str">
            <v>Phường Hưng Bình, TP Vinh, Tỉnh Nghệ An</v>
          </cell>
          <cell r="U383" t="str">
            <v>Khối Yên Phúc A, Phường Hưng Bình, Tp. Vinh, Nghệ An</v>
          </cell>
          <cell r="V383" t="str">
            <v>Khối Yên Phúc A, Phường Hưng Bình, Tp. Vinh, Nghệ An</v>
          </cell>
          <cell r="W383">
            <v>0</v>
          </cell>
          <cell r="X383">
            <v>0</v>
          </cell>
          <cell r="Y383">
            <v>40878</v>
          </cell>
          <cell r="Z383">
            <v>41334</v>
          </cell>
          <cell r="AA383" t="str">
            <v>Trường Đại học Vinh</v>
          </cell>
          <cell r="AB383">
            <v>0</v>
          </cell>
          <cell r="AC383" t="str">
            <v>BC</v>
          </cell>
          <cell r="AD383">
            <v>0</v>
          </cell>
          <cell r="AE383">
            <v>0</v>
          </cell>
          <cell r="AF383" t="str">
            <v>01.003</v>
          </cell>
          <cell r="AG383" t="str">
            <v>Chuyên viên</v>
          </cell>
          <cell r="AH383">
            <v>0</v>
          </cell>
          <cell r="AI383">
            <v>0</v>
          </cell>
          <cell r="AJ383">
            <v>0</v>
          </cell>
          <cell r="AK383">
            <v>4</v>
          </cell>
          <cell r="AL383">
            <v>0</v>
          </cell>
          <cell r="AM383">
            <v>3</v>
          </cell>
          <cell r="AN383">
            <v>3</v>
          </cell>
          <cell r="AO383">
            <v>0</v>
          </cell>
          <cell r="AP383">
            <v>0</v>
          </cell>
          <cell r="AQ383">
            <v>0</v>
          </cell>
          <cell r="AR383">
            <v>0</v>
          </cell>
          <cell r="AS383">
            <v>3</v>
          </cell>
          <cell r="AT383">
            <v>20</v>
          </cell>
          <cell r="AU383">
            <v>0</v>
          </cell>
          <cell r="AV383">
            <v>0</v>
          </cell>
          <cell r="AW383">
            <v>0</v>
          </cell>
          <cell r="AX383" t="str">
            <v>Đại học</v>
          </cell>
          <cell r="AY383">
            <v>0</v>
          </cell>
          <cell r="AZ383">
            <v>0</v>
          </cell>
          <cell r="BA383" t="str">
            <v>Tin học</v>
          </cell>
          <cell r="BB383">
            <v>0</v>
          </cell>
          <cell r="BC383" t="str">
            <v xml:space="preserve"> </v>
          </cell>
          <cell r="BD383">
            <v>0</v>
          </cell>
          <cell r="BE383">
            <v>0</v>
          </cell>
          <cell r="BF383" t="str">
            <v>B2</v>
          </cell>
          <cell r="BG383">
            <v>0</v>
          </cell>
          <cell r="BH383">
            <v>0</v>
          </cell>
          <cell r="BI383">
            <v>0</v>
          </cell>
          <cell r="BJ383" t="str">
            <v>CV 2019</v>
          </cell>
          <cell r="BK383">
            <v>0</v>
          </cell>
          <cell r="BL383">
            <v>0</v>
          </cell>
          <cell r="BM383">
            <v>0</v>
          </cell>
          <cell r="BN383">
            <v>0</v>
          </cell>
          <cell r="BO383">
            <v>0</v>
          </cell>
          <cell r="BP383">
            <v>0</v>
          </cell>
          <cell r="BQ383">
            <v>0</v>
          </cell>
          <cell r="BR383">
            <v>23.583333333333332</v>
          </cell>
          <cell r="BS383" t="str">
            <v>ĐHV đã phát</v>
          </cell>
          <cell r="BT383">
            <v>0</v>
          </cell>
          <cell r="BU383">
            <v>0</v>
          </cell>
          <cell r="BV383">
            <v>4</v>
          </cell>
          <cell r="BW383">
            <v>4</v>
          </cell>
          <cell r="BX383">
            <v>4</v>
          </cell>
          <cell r="BY383">
            <v>4</v>
          </cell>
          <cell r="BZ383">
            <v>4</v>
          </cell>
          <cell r="CA383">
            <v>4</v>
          </cell>
          <cell r="CB383">
            <v>4</v>
          </cell>
          <cell r="CC383">
            <v>4</v>
          </cell>
          <cell r="CD383">
            <v>4</v>
          </cell>
          <cell r="CE383">
            <v>4</v>
          </cell>
          <cell r="CF383">
            <v>4</v>
          </cell>
          <cell r="CG383">
            <v>4</v>
          </cell>
          <cell r="CH383">
            <v>4</v>
          </cell>
          <cell r="CI383">
            <v>4</v>
          </cell>
          <cell r="CJ383">
            <v>4</v>
          </cell>
          <cell r="CK383">
            <v>4</v>
          </cell>
          <cell r="CL383">
            <v>0</v>
          </cell>
        </row>
        <row r="384">
          <cell r="F384">
            <v>1962</v>
          </cell>
          <cell r="G384" t="str">
            <v>51010000107740</v>
          </cell>
          <cell r="H384" t="str">
            <v>Trung tâm Thực hành - Thí nghiệm</v>
          </cell>
          <cell r="I384" t="str">
            <v>xây dựng</v>
          </cell>
          <cell r="J384" t="str">
            <v>Nam</v>
          </cell>
          <cell r="K384">
            <v>1984</v>
          </cell>
          <cell r="L384">
            <v>30921</v>
          </cell>
          <cell r="M384">
            <v>38</v>
          </cell>
          <cell r="N384" t="str">
            <v>Kinh</v>
          </cell>
          <cell r="O384">
            <v>0</v>
          </cell>
          <cell r="P384" t="str">
            <v>186196449</v>
          </cell>
          <cell r="Q384" t="str">
            <v>06/05/2010</v>
          </cell>
          <cell r="R384" t="str">
            <v>Tỉnh Nghệ An</v>
          </cell>
          <cell r="S384" t="str">
            <v>Xã Nghĩa Mỹ, Thị xã Thái Hòa, Tỉnh Nghệ An</v>
          </cell>
          <cell r="T384" t="str">
            <v>Diễn Cát, Diễn Châu, Nghệ An</v>
          </cell>
          <cell r="U384" t="str">
            <v>Số 45, ngõ 2, đường Kim đồng, Phường Hưng Phúc, Thành phố Vinh, Tỉnh Nghệ An</v>
          </cell>
          <cell r="V384" t="str">
            <v>Số 45, ngõ 2, đường Kim đồng, Phường Hưng Phúc, Thành phố Vinh, Tỉnh Nghệ An</v>
          </cell>
          <cell r="W384" t="str">
            <v>0966655584</v>
          </cell>
          <cell r="X384" t="str">
            <v>caothieu08@gmail.com</v>
          </cell>
          <cell r="Y384">
            <v>39860</v>
          </cell>
          <cell r="Z384">
            <v>40360</v>
          </cell>
          <cell r="AA384" t="str">
            <v>Trường Đại học Vinh</v>
          </cell>
          <cell r="AB384">
            <v>0</v>
          </cell>
          <cell r="AC384" t="str">
            <v>BC</v>
          </cell>
          <cell r="AD384">
            <v>0</v>
          </cell>
          <cell r="AE384">
            <v>0</v>
          </cell>
          <cell r="AF384" t="str">
            <v>13.096</v>
          </cell>
          <cell r="AG384" t="str">
            <v>Kỹ thuật viên</v>
          </cell>
          <cell r="AH384">
            <v>0</v>
          </cell>
          <cell r="AI384">
            <v>0</v>
          </cell>
          <cell r="AJ384">
            <v>0</v>
          </cell>
          <cell r="AK384">
            <v>3.5</v>
          </cell>
          <cell r="AL384">
            <v>0</v>
          </cell>
          <cell r="AM384">
            <v>2.8600000000000003</v>
          </cell>
          <cell r="AN384">
            <v>6</v>
          </cell>
          <cell r="AO384">
            <v>0</v>
          </cell>
          <cell r="AP384">
            <v>0</v>
          </cell>
          <cell r="AQ384">
            <v>0</v>
          </cell>
          <cell r="AR384">
            <v>0</v>
          </cell>
          <cell r="AS384">
            <v>2.8600000000000003</v>
          </cell>
          <cell r="AT384">
            <v>20</v>
          </cell>
          <cell r="AU384">
            <v>0</v>
          </cell>
          <cell r="AV384">
            <v>0</v>
          </cell>
          <cell r="AW384">
            <v>0</v>
          </cell>
          <cell r="AX384" t="str">
            <v>Đại học</v>
          </cell>
          <cell r="AY384">
            <v>0</v>
          </cell>
          <cell r="AZ384">
            <v>0</v>
          </cell>
          <cell r="BA384" t="str">
            <v>Kỹ thuật công trình XD</v>
          </cell>
          <cell r="BB384">
            <v>0</v>
          </cell>
          <cell r="BC384">
            <v>0</v>
          </cell>
          <cell r="BD384">
            <v>0</v>
          </cell>
          <cell r="BE384">
            <v>0</v>
          </cell>
          <cell r="BF384">
            <v>0</v>
          </cell>
          <cell r="BG384">
            <v>0</v>
          </cell>
          <cell r="BH384">
            <v>0</v>
          </cell>
          <cell r="BI384">
            <v>0</v>
          </cell>
          <cell r="BJ384" t="str">
            <v>CV 2019</v>
          </cell>
          <cell r="BK384" t="str">
            <v>x</v>
          </cell>
          <cell r="BL384">
            <v>0</v>
          </cell>
          <cell r="BM384">
            <v>39333</v>
          </cell>
          <cell r="BN384">
            <v>39699</v>
          </cell>
          <cell r="BO384">
            <v>0</v>
          </cell>
          <cell r="BP384">
            <v>0</v>
          </cell>
          <cell r="BQ384">
            <v>0</v>
          </cell>
          <cell r="BR384">
            <v>22</v>
          </cell>
          <cell r="BS384" t="str">
            <v>ĐHV đã phát</v>
          </cell>
          <cell r="BT384">
            <v>0</v>
          </cell>
          <cell r="BU384">
            <v>0</v>
          </cell>
          <cell r="BV384">
            <v>3.5</v>
          </cell>
          <cell r="BW384">
            <v>3.5</v>
          </cell>
          <cell r="BX384">
            <v>3.5</v>
          </cell>
          <cell r="BY384">
            <v>3.5</v>
          </cell>
          <cell r="BZ384">
            <v>3.5</v>
          </cell>
          <cell r="CA384">
            <v>3.5</v>
          </cell>
          <cell r="CB384">
            <v>3.5</v>
          </cell>
          <cell r="CC384">
            <v>3.5</v>
          </cell>
          <cell r="CD384">
            <v>3.5</v>
          </cell>
          <cell r="CE384">
            <v>3.5</v>
          </cell>
          <cell r="CF384">
            <v>3.5</v>
          </cell>
          <cell r="CG384">
            <v>3.5</v>
          </cell>
          <cell r="CH384">
            <v>3.5</v>
          </cell>
          <cell r="CI384">
            <v>3.5</v>
          </cell>
          <cell r="CJ384">
            <v>3.5</v>
          </cell>
          <cell r="CK384">
            <v>3.5</v>
          </cell>
          <cell r="CL384">
            <v>0</v>
          </cell>
        </row>
        <row r="385">
          <cell r="F385">
            <v>1954</v>
          </cell>
          <cell r="G385" t="str">
            <v>51010000230974</v>
          </cell>
          <cell r="H385" t="str">
            <v>Trung tâm Thực hành - Thí nghiệm</v>
          </cell>
          <cell r="I385" t="str">
            <v>xây dựng</v>
          </cell>
          <cell r="J385" t="str">
            <v>Nữ</v>
          </cell>
          <cell r="K385">
            <v>1983</v>
          </cell>
          <cell r="L385">
            <v>30336</v>
          </cell>
          <cell r="M385">
            <v>39</v>
          </cell>
          <cell r="N385" t="str">
            <v>Kinh</v>
          </cell>
          <cell r="O385">
            <v>0</v>
          </cell>
          <cell r="P385">
            <v>183334715</v>
          </cell>
          <cell r="Q385">
            <v>0</v>
          </cell>
          <cell r="R385">
            <v>0</v>
          </cell>
          <cell r="S385" t="str">
            <v>Xã Sơn Thủy, Huyện Hương Sơn, Tỉnh Hà Tĩnh</v>
          </cell>
          <cell r="T385" t="str">
            <v>Sơn Thủy, Hương Sơn, Hà Tĩnh</v>
          </cell>
          <cell r="U385" t="str">
            <v>Khối Tân Phúc, Phường Hưng Dũng, Thành phố Vinh, Tỉnh Nghệ An</v>
          </cell>
          <cell r="V385" t="str">
            <v>Khối Tân Phúc, Phường Hưng Dũng, Thành phố Vinh, Tỉnh Nghệ An</v>
          </cell>
          <cell r="W385" t="str">
            <v>0984647546</v>
          </cell>
          <cell r="X385" t="str">
            <v>minhkhaithtn@gmail.com</v>
          </cell>
          <cell r="Y385">
            <v>40408</v>
          </cell>
          <cell r="Z385">
            <v>40408</v>
          </cell>
          <cell r="AA385">
            <v>0</v>
          </cell>
          <cell r="AB385">
            <v>0</v>
          </cell>
          <cell r="AC385" t="str">
            <v>BC</v>
          </cell>
          <cell r="AD385">
            <v>0</v>
          </cell>
          <cell r="AE385">
            <v>0</v>
          </cell>
          <cell r="AF385" t="str">
            <v>13.096</v>
          </cell>
          <cell r="AG385" t="str">
            <v>Kỹ thuật viên</v>
          </cell>
          <cell r="AH385">
            <v>0</v>
          </cell>
          <cell r="AI385">
            <v>0</v>
          </cell>
          <cell r="AJ385">
            <v>0</v>
          </cell>
          <cell r="AK385">
            <v>3.5</v>
          </cell>
          <cell r="AL385">
            <v>0</v>
          </cell>
          <cell r="AM385">
            <v>2.8600000000000008</v>
          </cell>
          <cell r="AN385">
            <v>6</v>
          </cell>
          <cell r="AO385">
            <v>0</v>
          </cell>
          <cell r="AP385">
            <v>0</v>
          </cell>
          <cell r="AQ385">
            <v>0</v>
          </cell>
          <cell r="AR385">
            <v>0</v>
          </cell>
          <cell r="AS385">
            <v>2.8600000000000008</v>
          </cell>
          <cell r="AT385">
            <v>20</v>
          </cell>
          <cell r="AU385">
            <v>0</v>
          </cell>
          <cell r="AV385">
            <v>0</v>
          </cell>
          <cell r="AW385">
            <v>0</v>
          </cell>
          <cell r="AX385" t="str">
            <v>Thạc sĩ</v>
          </cell>
          <cell r="AY385">
            <v>0</v>
          </cell>
          <cell r="AZ385">
            <v>0</v>
          </cell>
          <cell r="BA385" t="str">
            <v>Nông học</v>
          </cell>
          <cell r="BB385">
            <v>0</v>
          </cell>
          <cell r="BC385" t="str">
            <v xml:space="preserve"> </v>
          </cell>
          <cell r="BD385">
            <v>0</v>
          </cell>
          <cell r="BE385">
            <v>0</v>
          </cell>
          <cell r="BF385">
            <v>0</v>
          </cell>
          <cell r="BG385">
            <v>0</v>
          </cell>
          <cell r="BH385">
            <v>0</v>
          </cell>
          <cell r="BI385">
            <v>0</v>
          </cell>
          <cell r="BJ385" t="str">
            <v>CV 2019</v>
          </cell>
          <cell r="BK385" t="str">
            <v>Đợt 2 năm 2017</v>
          </cell>
          <cell r="BL385">
            <v>0</v>
          </cell>
          <cell r="BM385">
            <v>39333</v>
          </cell>
          <cell r="BN385">
            <v>39699</v>
          </cell>
          <cell r="BO385">
            <v>0</v>
          </cell>
          <cell r="BP385">
            <v>0</v>
          </cell>
          <cell r="BQ385">
            <v>0</v>
          </cell>
          <cell r="BR385">
            <v>15.416666666666666</v>
          </cell>
          <cell r="BS385" t="str">
            <v>BĐ đã phát</v>
          </cell>
          <cell r="BT385">
            <v>0</v>
          </cell>
          <cell r="BU385">
            <v>0</v>
          </cell>
          <cell r="BV385">
            <v>3.5</v>
          </cell>
          <cell r="BW385">
            <v>3.5</v>
          </cell>
          <cell r="BX385">
            <v>3.5</v>
          </cell>
          <cell r="BY385">
            <v>3.5</v>
          </cell>
          <cell r="BZ385">
            <v>3.5</v>
          </cell>
          <cell r="CA385">
            <v>3.5</v>
          </cell>
          <cell r="CB385">
            <v>3.5</v>
          </cell>
          <cell r="CC385">
            <v>3.5</v>
          </cell>
          <cell r="CD385">
            <v>3.5</v>
          </cell>
          <cell r="CE385">
            <v>3.5</v>
          </cell>
          <cell r="CF385">
            <v>3.5</v>
          </cell>
          <cell r="CG385">
            <v>3.5</v>
          </cell>
          <cell r="CH385">
            <v>3.5</v>
          </cell>
          <cell r="CI385">
            <v>3.5</v>
          </cell>
          <cell r="CJ385">
            <v>3.5</v>
          </cell>
          <cell r="CK385">
            <v>3.5</v>
          </cell>
          <cell r="CL385">
            <v>0</v>
          </cell>
        </row>
        <row r="386">
          <cell r="F386">
            <v>2030</v>
          </cell>
          <cell r="G386" t="str">
            <v>51010000392157</v>
          </cell>
          <cell r="H386" t="str">
            <v>Trung tâm Thực hành - Thí nghiệm</v>
          </cell>
          <cell r="I386" t="str">
            <v>xây dựng</v>
          </cell>
          <cell r="J386" t="str">
            <v>Nam</v>
          </cell>
          <cell r="K386">
            <v>1978</v>
          </cell>
          <cell r="L386">
            <v>28736</v>
          </cell>
          <cell r="M386">
            <v>44</v>
          </cell>
          <cell r="N386" t="str">
            <v>Kinh</v>
          </cell>
          <cell r="O386">
            <v>0</v>
          </cell>
          <cell r="P386" t="str">
            <v>182234911</v>
          </cell>
          <cell r="Q386" t="str">
            <v>17/11/2008</v>
          </cell>
          <cell r="R386" t="str">
            <v>Tỉnh Nghệ An</v>
          </cell>
          <cell r="S386">
            <v>0</v>
          </cell>
          <cell r="T386" t="str">
            <v>Tường Sơn, Anh Sơn, Nghệ An</v>
          </cell>
          <cell r="U386" t="str">
            <v>Thành phố Vinh, Tỉnh Nghệ An</v>
          </cell>
          <cell r="V386" t="str">
            <v>Thành phố Vinh, Tỉnh Nghệ An</v>
          </cell>
          <cell r="W386" t="str">
            <v>0917181215</v>
          </cell>
          <cell r="X386" t="str">
            <v>Dinhanhkxd@vinhuni.edu.vn</v>
          </cell>
          <cell r="Y386">
            <v>41334</v>
          </cell>
          <cell r="Z386">
            <v>0</v>
          </cell>
          <cell r="AA386">
            <v>0</v>
          </cell>
          <cell r="AB386">
            <v>0</v>
          </cell>
          <cell r="AC386" t="str">
            <v>HĐDH</v>
          </cell>
          <cell r="AD386">
            <v>0</v>
          </cell>
          <cell r="AE386">
            <v>0</v>
          </cell>
          <cell r="AF386" t="str">
            <v>13.096</v>
          </cell>
          <cell r="AG386" t="str">
            <v>Kỹ thuật viên</v>
          </cell>
          <cell r="AH386">
            <v>0</v>
          </cell>
          <cell r="AI386">
            <v>0</v>
          </cell>
          <cell r="AJ386">
            <v>0</v>
          </cell>
          <cell r="AK386">
            <v>3.5</v>
          </cell>
          <cell r="AL386">
            <v>0</v>
          </cell>
          <cell r="AM386">
            <v>2.8600000000000003</v>
          </cell>
          <cell r="AN386">
            <v>6</v>
          </cell>
          <cell r="AO386">
            <v>0</v>
          </cell>
          <cell r="AP386">
            <v>0</v>
          </cell>
          <cell r="AQ386">
            <v>0</v>
          </cell>
          <cell r="AR386">
            <v>0</v>
          </cell>
          <cell r="AS386">
            <v>2.8600000000000003</v>
          </cell>
          <cell r="AT386">
            <v>20</v>
          </cell>
          <cell r="AU386">
            <v>0</v>
          </cell>
          <cell r="AV386">
            <v>0</v>
          </cell>
          <cell r="AW386">
            <v>0</v>
          </cell>
          <cell r="AX386" t="str">
            <v>Thạc sĩ</v>
          </cell>
          <cell r="AY386">
            <v>0</v>
          </cell>
          <cell r="AZ386">
            <v>0</v>
          </cell>
          <cell r="BA386" t="str">
            <v>XD</v>
          </cell>
          <cell r="BB386" t="str">
            <v>XD cầu đường</v>
          </cell>
          <cell r="BC386" t="str">
            <v xml:space="preserve"> </v>
          </cell>
          <cell r="BD386">
            <v>0</v>
          </cell>
          <cell r="BE386">
            <v>0</v>
          </cell>
          <cell r="BF386" t="str">
            <v>B2</v>
          </cell>
          <cell r="BG386">
            <v>0</v>
          </cell>
          <cell r="BH386">
            <v>0</v>
          </cell>
          <cell r="BI386">
            <v>0</v>
          </cell>
          <cell r="BJ386" t="str">
            <v>CV 2019</v>
          </cell>
          <cell r="BK386">
            <v>0</v>
          </cell>
          <cell r="BL386">
            <v>0</v>
          </cell>
          <cell r="BM386">
            <v>0</v>
          </cell>
          <cell r="BN386">
            <v>0</v>
          </cell>
          <cell r="BO386">
            <v>0</v>
          </cell>
          <cell r="BP386">
            <v>0</v>
          </cell>
          <cell r="BQ386">
            <v>0</v>
          </cell>
          <cell r="BR386">
            <v>16</v>
          </cell>
          <cell r="BS386" t="str">
            <v>BĐ đã phát</v>
          </cell>
          <cell r="BT386">
            <v>0</v>
          </cell>
          <cell r="BU386">
            <v>0</v>
          </cell>
          <cell r="BV386">
            <v>3.5</v>
          </cell>
          <cell r="BW386">
            <v>3.5</v>
          </cell>
          <cell r="BX386">
            <v>3.5</v>
          </cell>
          <cell r="BY386">
            <v>3.5</v>
          </cell>
          <cell r="BZ386">
            <v>3.5</v>
          </cell>
          <cell r="CA386">
            <v>3.5</v>
          </cell>
          <cell r="CB386">
            <v>3.5</v>
          </cell>
          <cell r="CC386">
            <v>3.5</v>
          </cell>
          <cell r="CD386">
            <v>3.5</v>
          </cell>
          <cell r="CE386">
            <v>3.5</v>
          </cell>
          <cell r="CF386">
            <v>3.5</v>
          </cell>
          <cell r="CG386">
            <v>3.5</v>
          </cell>
          <cell r="CH386">
            <v>3.5</v>
          </cell>
          <cell r="CI386">
            <v>3.5</v>
          </cell>
          <cell r="CJ386">
            <v>3.5</v>
          </cell>
          <cell r="CK386">
            <v>3.5</v>
          </cell>
          <cell r="CL386">
            <v>0</v>
          </cell>
        </row>
        <row r="387">
          <cell r="F387">
            <v>1958</v>
          </cell>
          <cell r="G387" t="str">
            <v>51010000191789</v>
          </cell>
          <cell r="H387" t="str">
            <v>Trung tâm Thực hành - Thí nghiệm</v>
          </cell>
          <cell r="I387" t="str">
            <v>xây dựng</v>
          </cell>
          <cell r="J387" t="str">
            <v>Nam</v>
          </cell>
          <cell r="K387">
            <v>1983</v>
          </cell>
          <cell r="L387">
            <v>30655</v>
          </cell>
          <cell r="M387">
            <v>39</v>
          </cell>
          <cell r="N387" t="str">
            <v>Kinh</v>
          </cell>
          <cell r="O387">
            <v>0</v>
          </cell>
          <cell r="P387" t="str">
            <v>186047316</v>
          </cell>
          <cell r="Q387" t="str">
            <v>03/05/2014</v>
          </cell>
          <cell r="R387" t="str">
            <v>Tỉnh Nghệ An</v>
          </cell>
          <cell r="S387" t="str">
            <v>Xã Nghĩa Mỹ, Thị xã Thái Hòa, Tỉnh Nghệ An</v>
          </cell>
          <cell r="T387" t="str">
            <v>Nghĩa Mỹ, Thái Hòa, Nghệ An</v>
          </cell>
          <cell r="U387" t="str">
            <v>Số nhà 1B, ngõ 45, đường Phan Thái Ất, khối 14, Phường Hà Huy Tập, Thành phố Vinh, Tỉnh Nghệ An</v>
          </cell>
          <cell r="V387" t="str">
            <v>Số nhà 1B, ngõ 45, đường Phan Thái Ất, khối 14, Phường Hà Huy Tập, Thành phố Vinh, Tỉnh Nghệ An</v>
          </cell>
          <cell r="W387">
            <v>919051283</v>
          </cell>
          <cell r="X387">
            <v>0</v>
          </cell>
          <cell r="Y387">
            <v>39860</v>
          </cell>
          <cell r="Z387">
            <v>40360</v>
          </cell>
          <cell r="AA387" t="str">
            <v>Trường Đại học Vinh</v>
          </cell>
          <cell r="AB387">
            <v>0</v>
          </cell>
          <cell r="AC387" t="str">
            <v>BC</v>
          </cell>
          <cell r="AD387">
            <v>0</v>
          </cell>
          <cell r="AE387">
            <v>0</v>
          </cell>
          <cell r="AF387" t="str">
            <v>13.096</v>
          </cell>
          <cell r="AG387" t="str">
            <v>Kỹ thuật viên</v>
          </cell>
          <cell r="AH387">
            <v>0</v>
          </cell>
          <cell r="AI387">
            <v>0</v>
          </cell>
          <cell r="AJ387">
            <v>0</v>
          </cell>
          <cell r="AK387">
            <v>3.5</v>
          </cell>
          <cell r="AL387">
            <v>0</v>
          </cell>
          <cell r="AM387">
            <v>2.8600000000000003</v>
          </cell>
          <cell r="AN387">
            <v>6</v>
          </cell>
          <cell r="AO387">
            <v>0</v>
          </cell>
          <cell r="AP387">
            <v>0</v>
          </cell>
          <cell r="AQ387">
            <v>0</v>
          </cell>
          <cell r="AR387">
            <v>0</v>
          </cell>
          <cell r="AS387">
            <v>2.8600000000000003</v>
          </cell>
          <cell r="AT387">
            <v>20</v>
          </cell>
          <cell r="AU387">
            <v>0</v>
          </cell>
          <cell r="AV387">
            <v>0</v>
          </cell>
          <cell r="AW387">
            <v>0</v>
          </cell>
          <cell r="AX387" t="str">
            <v>Đại học</v>
          </cell>
          <cell r="AY387">
            <v>0</v>
          </cell>
          <cell r="AZ387">
            <v>0</v>
          </cell>
          <cell r="BA387" t="str">
            <v>Kỹ thuật công trình XD</v>
          </cell>
          <cell r="BB387">
            <v>0</v>
          </cell>
          <cell r="BC387">
            <v>0</v>
          </cell>
          <cell r="BD387">
            <v>0</v>
          </cell>
          <cell r="BE387">
            <v>0</v>
          </cell>
          <cell r="BF387">
            <v>0</v>
          </cell>
          <cell r="BG387">
            <v>0</v>
          </cell>
          <cell r="BH387">
            <v>0</v>
          </cell>
          <cell r="BI387">
            <v>0</v>
          </cell>
          <cell r="BJ387" t="str">
            <v>CV 2019</v>
          </cell>
          <cell r="BK387" t="str">
            <v>Đối tượng 4</v>
          </cell>
          <cell r="BL387">
            <v>0</v>
          </cell>
          <cell r="BM387">
            <v>0</v>
          </cell>
          <cell r="BN387">
            <v>0</v>
          </cell>
          <cell r="BO387">
            <v>0</v>
          </cell>
          <cell r="BP387">
            <v>0</v>
          </cell>
          <cell r="BQ387">
            <v>0</v>
          </cell>
          <cell r="BR387">
            <v>21.25</v>
          </cell>
          <cell r="BS387" t="str">
            <v>ĐHV đã phát</v>
          </cell>
          <cell r="BT387">
            <v>0</v>
          </cell>
          <cell r="BU387">
            <v>0</v>
          </cell>
          <cell r="BV387">
            <v>3.5</v>
          </cell>
          <cell r="BW387">
            <v>3.5</v>
          </cell>
          <cell r="BX387">
            <v>3.5</v>
          </cell>
          <cell r="BY387">
            <v>3.5</v>
          </cell>
          <cell r="BZ387">
            <v>3.5</v>
          </cell>
          <cell r="CA387">
            <v>3.5</v>
          </cell>
          <cell r="CB387">
            <v>3.5</v>
          </cell>
          <cell r="CC387">
            <v>3.5</v>
          </cell>
          <cell r="CD387">
            <v>3.5</v>
          </cell>
          <cell r="CE387">
            <v>3.5</v>
          </cell>
          <cell r="CF387">
            <v>3.5</v>
          </cell>
          <cell r="CG387">
            <v>3.5</v>
          </cell>
          <cell r="CH387">
            <v>3.5</v>
          </cell>
          <cell r="CI387">
            <v>3.5</v>
          </cell>
          <cell r="CJ387">
            <v>3.5</v>
          </cell>
          <cell r="CK387">
            <v>3.5</v>
          </cell>
          <cell r="CL387">
            <v>0</v>
          </cell>
        </row>
        <row r="388">
          <cell r="F388">
            <v>1912</v>
          </cell>
          <cell r="G388" t="str">
            <v>51010000192463</v>
          </cell>
          <cell r="H388" t="str">
            <v>Trung tâm Thực hành - Thí nghiệm</v>
          </cell>
          <cell r="I388" t="str">
            <v>xây dựng</v>
          </cell>
          <cell r="J388" t="str">
            <v>Nữ</v>
          </cell>
          <cell r="K388">
            <v>1969</v>
          </cell>
          <cell r="L388">
            <v>25250</v>
          </cell>
          <cell r="M388">
            <v>53</v>
          </cell>
          <cell r="N388" t="str">
            <v>Kinh</v>
          </cell>
          <cell r="O388">
            <v>0</v>
          </cell>
          <cell r="P388" t="str">
            <v>181523301</v>
          </cell>
          <cell r="Q388" t="str">
            <v>21/12/2006</v>
          </cell>
          <cell r="R388" t="str">
            <v>Tỉnh Nghệ An</v>
          </cell>
          <cell r="S388" t="str">
            <v>xã Hưng Lộc, thành phố Vinh, tỉnh Nghệ An.</v>
          </cell>
          <cell r="T388" t="str">
            <v>xã Hải Phú, huyện Hải Lăng, tỉnh Quảng Trị</v>
          </cell>
          <cell r="U388" t="str">
            <v>Nhà số 9, ngõ số 7, đường Phạm Kinh Vỹ, khối 6, phường Bến Thuỷ, thành phố Vinh, tỉnh Nghệ An</v>
          </cell>
          <cell r="V388" t="str">
            <v>Nhà số 9, ngõ số 7, đường Phạm Kinh Vỹ, khối 6, phường Bến Thuỷ, thành phố Vinh, tỉnh Nghệ An</v>
          </cell>
          <cell r="W388">
            <v>0</v>
          </cell>
          <cell r="X388">
            <v>0</v>
          </cell>
          <cell r="Y388">
            <v>37956</v>
          </cell>
          <cell r="Z388">
            <v>31955</v>
          </cell>
          <cell r="AA388" t="str">
            <v>Nhà máy Dệt kim Hoàng Thị Loan</v>
          </cell>
          <cell r="AB388">
            <v>0</v>
          </cell>
          <cell r="AC388" t="str">
            <v>BC</v>
          </cell>
          <cell r="AD388">
            <v>0</v>
          </cell>
          <cell r="AE388">
            <v>0</v>
          </cell>
          <cell r="AF388" t="str">
            <v>01.007</v>
          </cell>
          <cell r="AG388" t="str">
            <v>Nhân viên kỹ thuật</v>
          </cell>
          <cell r="AH388">
            <v>0</v>
          </cell>
          <cell r="AI388">
            <v>0</v>
          </cell>
          <cell r="AJ388">
            <v>0</v>
          </cell>
          <cell r="AK388">
            <v>3.5</v>
          </cell>
          <cell r="AL388">
            <v>0</v>
          </cell>
          <cell r="AM388">
            <v>3.63</v>
          </cell>
          <cell r="AN388">
            <v>12</v>
          </cell>
          <cell r="AO388">
            <v>11</v>
          </cell>
          <cell r="AP388">
            <v>0.39929999999999999</v>
          </cell>
          <cell r="AQ388">
            <v>0</v>
          </cell>
          <cell r="AR388">
            <v>0</v>
          </cell>
          <cell r="AS388">
            <v>4.0293000000000001</v>
          </cell>
          <cell r="AT388">
            <v>20</v>
          </cell>
          <cell r="AU388">
            <v>0</v>
          </cell>
          <cell r="AV388">
            <v>0</v>
          </cell>
          <cell r="AW388">
            <v>0</v>
          </cell>
          <cell r="AX388" t="str">
            <v>THPT</v>
          </cell>
          <cell r="AY388">
            <v>0</v>
          </cell>
          <cell r="AZ388">
            <v>0</v>
          </cell>
          <cell r="BA388">
            <v>0</v>
          </cell>
          <cell r="BB388">
            <v>0</v>
          </cell>
          <cell r="BC388">
            <v>0</v>
          </cell>
          <cell r="BD388">
            <v>0</v>
          </cell>
          <cell r="BE388">
            <v>0</v>
          </cell>
          <cell r="BF388" t="str">
            <v>C1</v>
          </cell>
          <cell r="BG388">
            <v>0</v>
          </cell>
          <cell r="BH388">
            <v>0</v>
          </cell>
          <cell r="BI388">
            <v>0</v>
          </cell>
          <cell r="BJ388">
            <v>0</v>
          </cell>
          <cell r="BK388">
            <v>0</v>
          </cell>
          <cell r="BL388">
            <v>0</v>
          </cell>
          <cell r="BM388">
            <v>0</v>
          </cell>
          <cell r="BN388">
            <v>0</v>
          </cell>
          <cell r="BO388">
            <v>0</v>
          </cell>
          <cell r="BP388">
            <v>0</v>
          </cell>
          <cell r="BQ388">
            <v>0</v>
          </cell>
          <cell r="BR388">
            <v>1.5</v>
          </cell>
          <cell r="BS388" t="str">
            <v>ĐHV đã phát</v>
          </cell>
          <cell r="BT388">
            <v>0</v>
          </cell>
          <cell r="BU388">
            <v>0</v>
          </cell>
          <cell r="BV388">
            <v>3.5</v>
          </cell>
          <cell r="BW388">
            <v>3.5</v>
          </cell>
          <cell r="BX388">
            <v>3.5</v>
          </cell>
          <cell r="BY388">
            <v>3.5</v>
          </cell>
          <cell r="BZ388">
            <v>3.5</v>
          </cell>
          <cell r="CA388">
            <v>3.5</v>
          </cell>
          <cell r="CB388">
            <v>3.5</v>
          </cell>
          <cell r="CC388">
            <v>3.5</v>
          </cell>
          <cell r="CD388">
            <v>3.5</v>
          </cell>
          <cell r="CE388">
            <v>3.5</v>
          </cell>
          <cell r="CF388">
            <v>3.5</v>
          </cell>
          <cell r="CG388">
            <v>3.5</v>
          </cell>
          <cell r="CH388">
            <v>3.5</v>
          </cell>
          <cell r="CI388">
            <v>3.5</v>
          </cell>
          <cell r="CJ388">
            <v>3.5</v>
          </cell>
          <cell r="CK388">
            <v>3.5</v>
          </cell>
          <cell r="CL388">
            <v>0</v>
          </cell>
        </row>
        <row r="389">
          <cell r="F389">
            <v>2628</v>
          </cell>
          <cell r="G389" t="str">
            <v>51010002329522</v>
          </cell>
          <cell r="H389" t="str">
            <v>Trung tâm Thực hành - Thí nghiệm</v>
          </cell>
          <cell r="I389">
            <v>0</v>
          </cell>
          <cell r="J389" t="str">
            <v>Nữ</v>
          </cell>
          <cell r="K389">
            <v>1995</v>
          </cell>
          <cell r="L389">
            <v>34720</v>
          </cell>
          <cell r="M389">
            <v>27</v>
          </cell>
          <cell r="N389" t="str">
            <v>Kinh</v>
          </cell>
          <cell r="O389">
            <v>0</v>
          </cell>
          <cell r="P389" t="str">
            <v>187318256</v>
          </cell>
          <cell r="Q389">
            <v>41246</v>
          </cell>
          <cell r="R389" t="str">
            <v>Tỉnh Nghệ An</v>
          </cell>
          <cell r="S389" t="str">
            <v>HƯng Thông, Hưng Nguyên, Nghệ An</v>
          </cell>
          <cell r="T389">
            <v>0</v>
          </cell>
          <cell r="U389" t="str">
            <v>HƯng Thông, Hưng Nguyên, Nghệ An</v>
          </cell>
          <cell r="V389">
            <v>0</v>
          </cell>
          <cell r="W389" t="str">
            <v>0238.3855.531</v>
          </cell>
          <cell r="X389">
            <v>0</v>
          </cell>
          <cell r="Y389">
            <v>43966</v>
          </cell>
          <cell r="Z389">
            <v>43966</v>
          </cell>
          <cell r="AA389" t="str">
            <v>Trường Đại học Vinh</v>
          </cell>
          <cell r="AB389" t="str">
            <v>Kỹ thuật viên hợp đồng</v>
          </cell>
          <cell r="AC389" t="str">
            <v>BC</v>
          </cell>
          <cell r="AD389">
            <v>0</v>
          </cell>
          <cell r="AE389">
            <v>0</v>
          </cell>
          <cell r="AF389" t="str">
            <v>13.096</v>
          </cell>
          <cell r="AG389" t="str">
            <v>Kỹ thuật viên</v>
          </cell>
          <cell r="AH389">
            <v>0</v>
          </cell>
          <cell r="AI389">
            <v>0</v>
          </cell>
          <cell r="AJ389">
            <v>0</v>
          </cell>
          <cell r="AK389">
            <v>3.5</v>
          </cell>
          <cell r="AL389">
            <v>0</v>
          </cell>
          <cell r="AM389">
            <v>1.86</v>
          </cell>
          <cell r="AN389">
            <v>1</v>
          </cell>
          <cell r="AO389">
            <v>0</v>
          </cell>
          <cell r="AP389">
            <v>0</v>
          </cell>
          <cell r="AQ389">
            <v>0</v>
          </cell>
          <cell r="AR389">
            <v>0</v>
          </cell>
          <cell r="AS389">
            <v>1.86</v>
          </cell>
          <cell r="AT389">
            <v>20</v>
          </cell>
          <cell r="AU389">
            <v>0</v>
          </cell>
          <cell r="AV389">
            <v>0</v>
          </cell>
          <cell r="AW389">
            <v>0</v>
          </cell>
          <cell r="AX389" t="str">
            <v>Đại học</v>
          </cell>
          <cell r="AY389">
            <v>0</v>
          </cell>
          <cell r="AZ389">
            <v>0</v>
          </cell>
          <cell r="BA389" t="str">
            <v>SP Địa lý</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3.5</v>
          </cell>
          <cell r="BW389">
            <v>3.5</v>
          </cell>
          <cell r="BX389">
            <v>3.5</v>
          </cell>
          <cell r="BY389">
            <v>3.5</v>
          </cell>
          <cell r="BZ389">
            <v>3.5</v>
          </cell>
          <cell r="CA389">
            <v>3.5</v>
          </cell>
          <cell r="CB389">
            <v>3.5</v>
          </cell>
          <cell r="CC389">
            <v>3.5</v>
          </cell>
          <cell r="CD389">
            <v>3.5</v>
          </cell>
          <cell r="CE389">
            <v>3.5</v>
          </cell>
          <cell r="CF389">
            <v>3.5</v>
          </cell>
          <cell r="CG389">
            <v>3.5</v>
          </cell>
          <cell r="CH389">
            <v>3.5</v>
          </cell>
          <cell r="CI389">
            <v>3.5</v>
          </cell>
          <cell r="CJ389">
            <v>3.5</v>
          </cell>
          <cell r="CK389">
            <v>3.5</v>
          </cell>
          <cell r="CL389">
            <v>0</v>
          </cell>
        </row>
        <row r="390">
          <cell r="F390">
            <v>1134</v>
          </cell>
          <cell r="G390" t="str">
            <v>51010000189915</v>
          </cell>
          <cell r="H390" t="str">
            <v>Trường Khoa học Xã hội và Nhân văn</v>
          </cell>
          <cell r="I390" t="str">
            <v>Khoa Chính trị và Báo chí</v>
          </cell>
          <cell r="J390" t="str">
            <v>Nam</v>
          </cell>
          <cell r="K390">
            <v>1958</v>
          </cell>
          <cell r="L390">
            <v>21245</v>
          </cell>
          <cell r="M390">
            <v>64</v>
          </cell>
          <cell r="N390" t="str">
            <v>Kinh</v>
          </cell>
          <cell r="O390">
            <v>0</v>
          </cell>
          <cell r="P390" t="str">
            <v>0181340516</v>
          </cell>
          <cell r="Q390">
            <v>0</v>
          </cell>
          <cell r="R390">
            <v>0</v>
          </cell>
          <cell r="S390" t="str">
            <v>Phường Trung Lương, Thị xã Hồng Lĩnh, Tỉnh Hà Tĩnh</v>
          </cell>
          <cell r="T390" t="str">
            <v>Trung Lương,  Hồng Lĩnh, Hà Tĩnh</v>
          </cell>
          <cell r="U390" t="str">
            <v>Phường Trung Đô, Thành phố Vinh, Tỉnh Nghệ An</v>
          </cell>
          <cell r="V390" t="str">
            <v>Phường Trung Đô, Thành phố Vinh, Tỉnh Nghệ An</v>
          </cell>
          <cell r="W390" t="str">
            <v>0912626385</v>
          </cell>
          <cell r="X390" t="str">
            <v>dinh2008dhv@yahoo.com.vn</v>
          </cell>
          <cell r="Y390">
            <v>29524</v>
          </cell>
          <cell r="Z390">
            <v>27990</v>
          </cell>
          <cell r="AA390" t="str">
            <v>Trung đoàn 250-quân khu IV</v>
          </cell>
          <cell r="AB390">
            <v>0</v>
          </cell>
          <cell r="AC390" t="str">
            <v>BC</v>
          </cell>
          <cell r="AD390">
            <v>0</v>
          </cell>
          <cell r="AE390">
            <v>0</v>
          </cell>
          <cell r="AF390" t="str">
            <v>V.07.01.01</v>
          </cell>
          <cell r="AG390" t="str">
            <v>Giảng viên cao cấp (hạng I)</v>
          </cell>
          <cell r="AH390">
            <v>0</v>
          </cell>
          <cell r="AI390">
            <v>0</v>
          </cell>
          <cell r="AJ390">
            <v>0</v>
          </cell>
          <cell r="AK390">
            <v>6</v>
          </cell>
          <cell r="AL390">
            <v>0.6</v>
          </cell>
          <cell r="AM390">
            <v>6.92</v>
          </cell>
          <cell r="AN390">
            <v>3</v>
          </cell>
          <cell r="AO390">
            <v>0</v>
          </cell>
          <cell r="AP390">
            <v>0</v>
          </cell>
          <cell r="AQ390">
            <v>32</v>
          </cell>
          <cell r="AR390">
            <v>2.4063999999999997</v>
          </cell>
          <cell r="AS390">
            <v>9.9263999999999992</v>
          </cell>
          <cell r="AT390">
            <v>45</v>
          </cell>
          <cell r="AU390">
            <v>0</v>
          </cell>
          <cell r="AV390">
            <v>0</v>
          </cell>
          <cell r="AW390">
            <v>0</v>
          </cell>
          <cell r="AX390" t="str">
            <v>Tiến sĩ</v>
          </cell>
          <cell r="AY390" t="str">
            <v>Phó Giáo sư</v>
          </cell>
          <cell r="AZ390">
            <v>0</v>
          </cell>
          <cell r="BA390" t="str">
            <v>SP Hóa, CNXH KH</v>
          </cell>
          <cell r="BB390" t="str">
            <v>Chính trị học</v>
          </cell>
          <cell r="BC390" t="str">
            <v>CNXH KH, PGS: Chính trị học</v>
          </cell>
          <cell r="BD390">
            <v>0</v>
          </cell>
          <cell r="BE390" t="str">
            <v>GVSP</v>
          </cell>
          <cell r="BF390" t="str">
            <v>A2</v>
          </cell>
          <cell r="BG390">
            <v>0</v>
          </cell>
          <cell r="BH390" t="str">
            <v>x</v>
          </cell>
          <cell r="BI390">
            <v>0</v>
          </cell>
          <cell r="BJ390">
            <v>0</v>
          </cell>
          <cell r="BK390">
            <v>0</v>
          </cell>
          <cell r="BL390" t="str">
            <v>Trung cấp</v>
          </cell>
          <cell r="BM390">
            <v>35438</v>
          </cell>
          <cell r="BN390">
            <v>35803</v>
          </cell>
          <cell r="BO390" t="str">
            <v>Bằng khen Chủ tịch UBND tỉnh Nghệ An (năm 1999)</v>
          </cell>
          <cell r="BP390">
            <v>0</v>
          </cell>
          <cell r="BQ390">
            <v>0</v>
          </cell>
          <cell r="BR390">
            <v>-4.5</v>
          </cell>
          <cell r="BS390" t="str">
            <v>BĐ đã phát</v>
          </cell>
          <cell r="BT390">
            <v>0</v>
          </cell>
          <cell r="BU390">
            <v>0</v>
          </cell>
          <cell r="BV390">
            <v>6</v>
          </cell>
          <cell r="BW390">
            <v>6</v>
          </cell>
          <cell r="BX390">
            <v>6</v>
          </cell>
          <cell r="BY390">
            <v>6</v>
          </cell>
          <cell r="BZ390">
            <v>6</v>
          </cell>
          <cell r="CA390">
            <v>6</v>
          </cell>
          <cell r="CB390">
            <v>6</v>
          </cell>
          <cell r="CC390">
            <v>6</v>
          </cell>
          <cell r="CD390">
            <v>6</v>
          </cell>
          <cell r="CE390">
            <v>6</v>
          </cell>
          <cell r="CF390">
            <v>6</v>
          </cell>
          <cell r="CG390">
            <v>6</v>
          </cell>
          <cell r="CH390">
            <v>6</v>
          </cell>
          <cell r="CI390">
            <v>6</v>
          </cell>
          <cell r="CJ390">
            <v>6</v>
          </cell>
          <cell r="CK390">
            <v>6</v>
          </cell>
          <cell r="CL390">
            <v>0</v>
          </cell>
        </row>
        <row r="391">
          <cell r="F391">
            <v>1489</v>
          </cell>
          <cell r="G391" t="str">
            <v>51010000193350</v>
          </cell>
          <cell r="H391" t="str">
            <v>Trường Khoa học Xã hội và Nhân văn</v>
          </cell>
          <cell r="I391" t="str">
            <v>Khoa Chính trị và Báo chí</v>
          </cell>
          <cell r="J391" t="str">
            <v>Nam</v>
          </cell>
          <cell r="K391">
            <v>1979</v>
          </cell>
          <cell r="L391">
            <v>28898</v>
          </cell>
          <cell r="M391">
            <v>43</v>
          </cell>
          <cell r="N391" t="str">
            <v>Kinh</v>
          </cell>
          <cell r="O391">
            <v>0</v>
          </cell>
          <cell r="P391">
            <v>187667505</v>
          </cell>
          <cell r="Q391">
            <v>0</v>
          </cell>
          <cell r="R391">
            <v>0</v>
          </cell>
          <cell r="S391" t="str">
            <v>Hoàng Hóa, Thanh Hóa</v>
          </cell>
          <cell r="T391" t="str">
            <v>Hoằng Ngọc, Hoằng Hóa, Thanh Hóa</v>
          </cell>
          <cell r="U391" t="str">
            <v xml:space="preserve">Khối 2phường Hưng Bình, Tp.Vinh, Nghệ An </v>
          </cell>
          <cell r="V391" t="str">
            <v xml:space="preserve">Khối 2phường Hưng Bình, Tp.Vinh, Nghệ An </v>
          </cell>
          <cell r="W391" t="str">
            <v>0943409399</v>
          </cell>
          <cell r="X391" t="str">
            <v>hacxuancanh@vinhuni.edu.vn</v>
          </cell>
          <cell r="Y391">
            <v>39601</v>
          </cell>
          <cell r="Z391">
            <v>39995</v>
          </cell>
          <cell r="AA391" t="str">
            <v>Trường Đại học Sư phạm Vinh</v>
          </cell>
          <cell r="AB391">
            <v>0</v>
          </cell>
          <cell r="AC391" t="str">
            <v>BC</v>
          </cell>
          <cell r="AD391">
            <v>0</v>
          </cell>
          <cell r="AE391">
            <v>0</v>
          </cell>
          <cell r="AF391" t="str">
            <v>V.07.01.02</v>
          </cell>
          <cell r="AG391" t="str">
            <v>Giảng viên chính (hạng II)</v>
          </cell>
          <cell r="AH391" t="str">
            <v>Phó Hiệu trưởng trường thuộc</v>
          </cell>
          <cell r="AI391">
            <v>0</v>
          </cell>
          <cell r="AJ391" t="str">
            <v>Phó Bí thư ĐBBP</v>
          </cell>
          <cell r="AK391">
            <v>6.5</v>
          </cell>
          <cell r="AL391">
            <v>0.5</v>
          </cell>
          <cell r="AM391">
            <v>4.4000000000000004</v>
          </cell>
          <cell r="AN391">
            <v>1</v>
          </cell>
          <cell r="AO391">
            <v>0</v>
          </cell>
          <cell r="AP391">
            <v>0</v>
          </cell>
          <cell r="AQ391">
            <v>11</v>
          </cell>
          <cell r="AR391">
            <v>0.53900000000000003</v>
          </cell>
          <cell r="AS391">
            <v>5.4390000000000001</v>
          </cell>
          <cell r="AT391">
            <v>40</v>
          </cell>
          <cell r="AU391">
            <v>0</v>
          </cell>
          <cell r="AV391">
            <v>0.1</v>
          </cell>
          <cell r="AW391">
            <v>0</v>
          </cell>
          <cell r="AX391" t="str">
            <v>Tiến sĩ</v>
          </cell>
          <cell r="AY391">
            <v>0</v>
          </cell>
          <cell r="AZ391">
            <v>0</v>
          </cell>
          <cell r="BA391" t="str">
            <v>SP Lịch sử</v>
          </cell>
          <cell r="BB391" t="str">
            <v>Lịch sử thế giới</v>
          </cell>
          <cell r="BC391" t="str">
            <v>Sử học</v>
          </cell>
          <cell r="BD391">
            <v>0</v>
          </cell>
          <cell r="BE391" t="str">
            <v>GV QLGD</v>
          </cell>
          <cell r="BF391" t="str">
            <v>Miễn</v>
          </cell>
          <cell r="BG391">
            <v>0</v>
          </cell>
          <cell r="BH391" t="str">
            <v>x</v>
          </cell>
          <cell r="BI391">
            <v>2017</v>
          </cell>
          <cell r="BJ391">
            <v>0</v>
          </cell>
          <cell r="BK391">
            <v>0</v>
          </cell>
          <cell r="BL391" t="str">
            <v>Cao cấp</v>
          </cell>
          <cell r="BM391">
            <v>0</v>
          </cell>
          <cell r="BN391">
            <v>0</v>
          </cell>
          <cell r="BO391">
            <v>0</v>
          </cell>
          <cell r="BP391">
            <v>0</v>
          </cell>
          <cell r="BQ391">
            <v>0</v>
          </cell>
          <cell r="BR391">
            <v>16.416666666666668</v>
          </cell>
          <cell r="BS391" t="str">
            <v>BĐ đã phát</v>
          </cell>
          <cell r="BT391">
            <v>0</v>
          </cell>
          <cell r="BU391">
            <v>0</v>
          </cell>
          <cell r="BV391">
            <v>6.1</v>
          </cell>
          <cell r="BW391">
            <v>6.1</v>
          </cell>
          <cell r="BX391">
            <v>6.1</v>
          </cell>
          <cell r="BY391">
            <v>6.1</v>
          </cell>
          <cell r="BZ391">
            <v>6.1</v>
          </cell>
          <cell r="CA391">
            <v>6.1</v>
          </cell>
          <cell r="CB391">
            <v>6.1</v>
          </cell>
          <cell r="CC391">
            <v>6.1</v>
          </cell>
          <cell r="CD391">
            <v>6.1</v>
          </cell>
          <cell r="CE391">
            <v>6.1</v>
          </cell>
          <cell r="CF391">
            <v>6.1</v>
          </cell>
          <cell r="CG391">
            <v>6.1</v>
          </cell>
          <cell r="CH391">
            <v>6.6</v>
          </cell>
          <cell r="CI391">
            <v>6.6</v>
          </cell>
          <cell r="CJ391">
            <v>6.6</v>
          </cell>
          <cell r="CK391">
            <v>6.6</v>
          </cell>
          <cell r="CL391" t="str">
            <v>PVT lên PHT trường thuộc từ T9/21</v>
          </cell>
        </row>
        <row r="392">
          <cell r="F392">
            <v>2350</v>
          </cell>
          <cell r="G392" t="str">
            <v>51010000590207</v>
          </cell>
          <cell r="H392" t="str">
            <v>Trường Khoa học Xã hội và Nhân văn</v>
          </cell>
          <cell r="I392" t="str">
            <v>Khoa Chính trị và Báo chí</v>
          </cell>
          <cell r="J392" t="str">
            <v>Nữ</v>
          </cell>
          <cell r="K392">
            <v>1988</v>
          </cell>
          <cell r="L392">
            <v>32504</v>
          </cell>
          <cell r="M392">
            <v>34</v>
          </cell>
          <cell r="N392" t="str">
            <v>Kinh</v>
          </cell>
          <cell r="O392">
            <v>0</v>
          </cell>
          <cell r="P392" t="str">
            <v>186639031</v>
          </cell>
          <cell r="Q392">
            <v>41290</v>
          </cell>
          <cell r="R392" t="str">
            <v>Tỉnh Nghệ An</v>
          </cell>
          <cell r="S392" t="str">
            <v>Bồng Khê, Con cuông, Nghệ An</v>
          </cell>
          <cell r="T392">
            <v>0</v>
          </cell>
          <cell r="U392" t="str">
            <v>Thành phố Vinh, Tỉnh Nghệ An</v>
          </cell>
          <cell r="V392" t="str">
            <v>Thành phố Vinh, Tỉnh Nghệ An</v>
          </cell>
          <cell r="W392">
            <v>0</v>
          </cell>
          <cell r="X392">
            <v>0</v>
          </cell>
          <cell r="Y392">
            <v>0</v>
          </cell>
          <cell r="Z392">
            <v>43283</v>
          </cell>
          <cell r="AA392" t="str">
            <v>Trường Đại học Vinh</v>
          </cell>
          <cell r="AB392">
            <v>0</v>
          </cell>
          <cell r="AC392" t="str">
            <v>BC</v>
          </cell>
          <cell r="AD392">
            <v>0</v>
          </cell>
          <cell r="AE392">
            <v>0</v>
          </cell>
          <cell r="AF392" t="str">
            <v>V.07.01.03</v>
          </cell>
          <cell r="AG392" t="str">
            <v>Giảng viên (hạng III)</v>
          </cell>
          <cell r="AH392">
            <v>0</v>
          </cell>
          <cell r="AI392">
            <v>0</v>
          </cell>
          <cell r="AJ392">
            <v>0</v>
          </cell>
          <cell r="AK392">
            <v>4</v>
          </cell>
          <cell r="AL392">
            <v>0</v>
          </cell>
          <cell r="AM392">
            <v>2.67</v>
          </cell>
          <cell r="AN392">
            <v>2</v>
          </cell>
          <cell r="AO392">
            <v>0</v>
          </cell>
          <cell r="AP392">
            <v>0</v>
          </cell>
          <cell r="AQ392">
            <v>0</v>
          </cell>
          <cell r="AR392">
            <v>0</v>
          </cell>
          <cell r="AS392">
            <v>2.67</v>
          </cell>
          <cell r="AT392">
            <v>0</v>
          </cell>
          <cell r="AU392">
            <v>0</v>
          </cell>
          <cell r="AV392">
            <v>0</v>
          </cell>
          <cell r="AW392">
            <v>0</v>
          </cell>
          <cell r="AX392" t="str">
            <v>Thạc sĩ</v>
          </cell>
          <cell r="AY392">
            <v>0</v>
          </cell>
          <cell r="AZ392">
            <v>0</v>
          </cell>
          <cell r="BA392" t="str">
            <v xml:space="preserve">Báo chí </v>
          </cell>
          <cell r="BB392" t="str">
            <v xml:space="preserve">Báo chí </v>
          </cell>
          <cell r="BC392" t="str">
            <v xml:space="preserve"> </v>
          </cell>
          <cell r="BD392">
            <v>0</v>
          </cell>
          <cell r="BE392">
            <v>0</v>
          </cell>
          <cell r="BF392">
            <v>0</v>
          </cell>
          <cell r="BG392">
            <v>0</v>
          </cell>
          <cell r="BH392" t="str">
            <v>x</v>
          </cell>
          <cell r="BI392">
            <v>0</v>
          </cell>
          <cell r="BJ392">
            <v>0</v>
          </cell>
          <cell r="BK392">
            <v>0</v>
          </cell>
          <cell r="BL392">
            <v>0</v>
          </cell>
          <cell r="BM392">
            <v>0</v>
          </cell>
          <cell r="BN392">
            <v>0</v>
          </cell>
          <cell r="BO392">
            <v>0</v>
          </cell>
          <cell r="BP392">
            <v>0</v>
          </cell>
          <cell r="BQ392">
            <v>0</v>
          </cell>
          <cell r="BR392">
            <v>21.333333333333332</v>
          </cell>
          <cell r="BS392" t="str">
            <v>BĐ đã phát</v>
          </cell>
          <cell r="BT392">
            <v>0</v>
          </cell>
          <cell r="BU392">
            <v>0</v>
          </cell>
          <cell r="BV392">
            <v>4</v>
          </cell>
          <cell r="BW392">
            <v>4</v>
          </cell>
          <cell r="BX392">
            <v>4</v>
          </cell>
          <cell r="BY392">
            <v>4</v>
          </cell>
          <cell r="BZ392">
            <v>4</v>
          </cell>
          <cell r="CA392">
            <v>4</v>
          </cell>
          <cell r="CB392">
            <v>4</v>
          </cell>
          <cell r="CC392">
            <v>4</v>
          </cell>
          <cell r="CD392">
            <v>4</v>
          </cell>
          <cell r="CE392">
            <v>4</v>
          </cell>
          <cell r="CF392">
            <v>4</v>
          </cell>
          <cell r="CG392">
            <v>4</v>
          </cell>
          <cell r="CH392">
            <v>4</v>
          </cell>
          <cell r="CI392">
            <v>4</v>
          </cell>
          <cell r="CJ392">
            <v>4</v>
          </cell>
          <cell r="CK392">
            <v>4</v>
          </cell>
          <cell r="CL392">
            <v>0</v>
          </cell>
        </row>
        <row r="393">
          <cell r="F393">
            <v>2015</v>
          </cell>
          <cell r="G393" t="str">
            <v>51010000347023</v>
          </cell>
          <cell r="H393" t="str">
            <v>Trường Khoa học Xã hội và Nhân văn</v>
          </cell>
          <cell r="I393" t="str">
            <v>Khoa Chính trị và Báo chí</v>
          </cell>
          <cell r="J393" t="str">
            <v>Nữ</v>
          </cell>
          <cell r="K393">
            <v>1988</v>
          </cell>
          <cell r="L393">
            <v>32340</v>
          </cell>
          <cell r="M393">
            <v>34</v>
          </cell>
          <cell r="N393" t="str">
            <v>Kinh</v>
          </cell>
          <cell r="O393">
            <v>0</v>
          </cell>
          <cell r="P393" t="str">
            <v>186568204</v>
          </cell>
          <cell r="Q393">
            <v>40707</v>
          </cell>
          <cell r="R393" t="str">
            <v>Tỉnh Nghệ An</v>
          </cell>
          <cell r="S393" t="str">
            <v>Xóm Mỹ Trung, Xã Hưng Lộc, TP. Vinh, Nghệ An</v>
          </cell>
          <cell r="T393" t="str">
            <v>Xóm Mỹ Trung, Xã Hưng Lộc, TP. Vinh, Nghệ An</v>
          </cell>
          <cell r="U393" t="str">
            <v>Khối 11, Phường Trường Thi, Thành phố Vinh, Tỉnh Nghệ An</v>
          </cell>
          <cell r="V393" t="str">
            <v>Khối 11, Phường Trường Thi, Thành phố Vinh, Tỉnh Nghệ An</v>
          </cell>
          <cell r="W393" t="str">
            <v>0918528917</v>
          </cell>
          <cell r="X393" t="str">
            <v>thanhhieu.dhv@gmail.com</v>
          </cell>
          <cell r="Y393">
            <v>41061</v>
          </cell>
          <cell r="Z393">
            <v>42887</v>
          </cell>
          <cell r="AA393" t="str">
            <v>Trường Đại học Vinh</v>
          </cell>
          <cell r="AB393">
            <v>0</v>
          </cell>
          <cell r="AC393" t="str">
            <v>BC</v>
          </cell>
          <cell r="AD393">
            <v>0</v>
          </cell>
          <cell r="AE393">
            <v>0</v>
          </cell>
          <cell r="AF393" t="str">
            <v>V.07.01.03</v>
          </cell>
          <cell r="AG393" t="str">
            <v>Giảng viên (hạng III)</v>
          </cell>
          <cell r="AH393">
            <v>0</v>
          </cell>
          <cell r="AI393">
            <v>0</v>
          </cell>
          <cell r="AJ393" t="str">
            <v>Phó Bí thư CB HSSV</v>
          </cell>
          <cell r="AK393">
            <v>4</v>
          </cell>
          <cell r="AL393">
            <v>0</v>
          </cell>
          <cell r="AM393">
            <v>3</v>
          </cell>
          <cell r="AN393">
            <v>3</v>
          </cell>
          <cell r="AO393">
            <v>0</v>
          </cell>
          <cell r="AP393">
            <v>0</v>
          </cell>
          <cell r="AQ393">
            <v>5</v>
          </cell>
          <cell r="AR393">
            <v>0.15</v>
          </cell>
          <cell r="AS393">
            <v>3.15</v>
          </cell>
          <cell r="AT393">
            <v>45</v>
          </cell>
          <cell r="AU393">
            <v>0</v>
          </cell>
          <cell r="AV393">
            <v>0</v>
          </cell>
          <cell r="AW393">
            <v>0</v>
          </cell>
          <cell r="AX393" t="str">
            <v>Thạc sĩ</v>
          </cell>
          <cell r="AY393">
            <v>0</v>
          </cell>
          <cell r="AZ393">
            <v>0</v>
          </cell>
          <cell r="BA393" t="str">
            <v>Giáo dục chính trị</v>
          </cell>
          <cell r="BB393" t="str">
            <v>Chính trị học</v>
          </cell>
          <cell r="BC393" t="str">
            <v>Chính trị học</v>
          </cell>
          <cell r="BD393">
            <v>0</v>
          </cell>
          <cell r="BE393" t="str">
            <v>GVSP</v>
          </cell>
          <cell r="BF393" t="str">
            <v>B2</v>
          </cell>
          <cell r="BG393">
            <v>0</v>
          </cell>
          <cell r="BH393" t="str">
            <v>x</v>
          </cell>
          <cell r="BI393">
            <v>0</v>
          </cell>
          <cell r="BJ393">
            <v>0</v>
          </cell>
          <cell r="BK393" t="str">
            <v>x</v>
          </cell>
          <cell r="BL393" t="str">
            <v>Cao cấp</v>
          </cell>
          <cell r="BM393">
            <v>38879</v>
          </cell>
          <cell r="BN393">
            <v>39244</v>
          </cell>
          <cell r="BO393">
            <v>0</v>
          </cell>
          <cell r="BP393">
            <v>0</v>
          </cell>
          <cell r="BQ393">
            <v>0</v>
          </cell>
          <cell r="BR393">
            <v>20.916666666666668</v>
          </cell>
          <cell r="BS393" t="str">
            <v>BĐ đã phát</v>
          </cell>
          <cell r="BT393">
            <v>0</v>
          </cell>
          <cell r="BU393">
            <v>0</v>
          </cell>
          <cell r="BV393">
            <v>4</v>
          </cell>
          <cell r="BW393">
            <v>4</v>
          </cell>
          <cell r="BX393">
            <v>4</v>
          </cell>
          <cell r="BY393">
            <v>4</v>
          </cell>
          <cell r="BZ393">
            <v>4</v>
          </cell>
          <cell r="CA393">
            <v>4</v>
          </cell>
          <cell r="CB393">
            <v>4</v>
          </cell>
          <cell r="CC393">
            <v>4</v>
          </cell>
          <cell r="CD393">
            <v>4</v>
          </cell>
          <cell r="CE393">
            <v>4</v>
          </cell>
          <cell r="CF393">
            <v>4</v>
          </cell>
          <cell r="CG393">
            <v>4</v>
          </cell>
          <cell r="CH393">
            <v>4</v>
          </cell>
          <cell r="CI393">
            <v>4</v>
          </cell>
          <cell r="CJ393">
            <v>4</v>
          </cell>
          <cell r="CK393">
            <v>4</v>
          </cell>
          <cell r="CL393">
            <v>0</v>
          </cell>
        </row>
        <row r="394">
          <cell r="F394">
            <v>2464</v>
          </cell>
          <cell r="G394" t="str">
            <v>51010000823505</v>
          </cell>
          <cell r="H394" t="str">
            <v>Trường Khoa học Xã hội và Nhân văn</v>
          </cell>
          <cell r="I394" t="str">
            <v>Khoa Chính trị và Báo chí</v>
          </cell>
          <cell r="J394" t="str">
            <v>Nữ</v>
          </cell>
          <cell r="K394">
            <v>1988</v>
          </cell>
          <cell r="L394">
            <v>32398</v>
          </cell>
          <cell r="M394">
            <v>34</v>
          </cell>
          <cell r="N394" t="str">
            <v>Kinh</v>
          </cell>
          <cell r="O394">
            <v>0</v>
          </cell>
          <cell r="P394" t="str">
            <v>186442921</v>
          </cell>
          <cell r="Q394" t="str">
            <v>21/07/2008</v>
          </cell>
          <cell r="R394" t="str">
            <v>Tỉnh Nghệ An</v>
          </cell>
          <cell r="S394" t="str">
            <v>Phường Cửa Nam, Thành phố Vinh, Tỉnh Nghệ An</v>
          </cell>
          <cell r="T394" t="str">
            <v>Nam Trung, Nam Đàn, Nghệ An</v>
          </cell>
          <cell r="U394" t="str">
            <v>67, Nguyễn Sinh Sắc, Phường Cửa Nam, Thành phố Vinh, Tỉnh Nghệ An</v>
          </cell>
          <cell r="V394" t="str">
            <v>67, Nguyễn Sinh Sắc, Phường Cửa Nam, Thành phố Vinh, Tỉnh Nghệ An</v>
          </cell>
          <cell r="W394">
            <v>977346339</v>
          </cell>
          <cell r="X394" t="str">
            <v xml:space="preserve">lethuhien129@gmail.com </v>
          </cell>
          <cell r="Y394">
            <v>42494</v>
          </cell>
          <cell r="Z394">
            <v>43824</v>
          </cell>
          <cell r="AA394">
            <v>0</v>
          </cell>
          <cell r="AB394">
            <v>0</v>
          </cell>
          <cell r="AC394" t="str">
            <v>BC</v>
          </cell>
          <cell r="AD394">
            <v>0</v>
          </cell>
          <cell r="AE394">
            <v>0</v>
          </cell>
          <cell r="AF394" t="str">
            <v>V.07.01.03</v>
          </cell>
          <cell r="AG394" t="str">
            <v>Giảng viên (hạng III)</v>
          </cell>
          <cell r="AH394">
            <v>0</v>
          </cell>
          <cell r="AI394">
            <v>0</v>
          </cell>
          <cell r="AJ394">
            <v>0</v>
          </cell>
          <cell r="AK394">
            <v>4</v>
          </cell>
          <cell r="AL394">
            <v>0</v>
          </cell>
          <cell r="AM394">
            <v>3</v>
          </cell>
          <cell r="AN394">
            <v>3</v>
          </cell>
          <cell r="AO394">
            <v>0</v>
          </cell>
          <cell r="AP394">
            <v>0</v>
          </cell>
          <cell r="AQ394">
            <v>0</v>
          </cell>
          <cell r="AR394">
            <v>0</v>
          </cell>
          <cell r="AS394">
            <v>3</v>
          </cell>
          <cell r="AT394">
            <v>0</v>
          </cell>
          <cell r="AU394">
            <v>0</v>
          </cell>
          <cell r="AV394">
            <v>0</v>
          </cell>
          <cell r="AW394">
            <v>0</v>
          </cell>
          <cell r="AX394" t="str">
            <v>Thạc sĩ</v>
          </cell>
          <cell r="AY394">
            <v>0</v>
          </cell>
          <cell r="AZ394">
            <v>0</v>
          </cell>
          <cell r="BA394" t="str">
            <v>Báo chí -Báo in</v>
          </cell>
          <cell r="BB394" t="str">
            <v>Quan hệ công chúng</v>
          </cell>
          <cell r="BC394" t="str">
            <v>Báo chí học</v>
          </cell>
          <cell r="BD394">
            <v>0</v>
          </cell>
          <cell r="BE394">
            <v>0</v>
          </cell>
          <cell r="BF394" t="str">
            <v>B2</v>
          </cell>
          <cell r="BG394">
            <v>0</v>
          </cell>
          <cell r="BH394">
            <v>2018</v>
          </cell>
          <cell r="BI394">
            <v>0</v>
          </cell>
          <cell r="BJ394">
            <v>0</v>
          </cell>
          <cell r="BK394">
            <v>0</v>
          </cell>
          <cell r="BL394" t="str">
            <v>Trung cấp</v>
          </cell>
          <cell r="BM394">
            <v>40239</v>
          </cell>
          <cell r="BN394">
            <v>40604</v>
          </cell>
          <cell r="BO394" t="str">
            <v>Bằng khen Bộ trưởng Bộ giáo dục và Đào tạo Đạt giải thưởng “Tài năng khoa học trẻ Việt Nam” năm 2011; Giấy khen Hiệu trưởng trường Đại học Vinh Sinh viên tốt nghiệp loại giỏi khóa học 2007 - 2011; Giấy khen Hiệu trưởng trường Đại học Vinh “Vì đã có thành tích cao trong hoạt động sinh viên nghiên cứu khoa học năm học 2010-2011”; Giấy khen BCH Đoàn TNCS Hồ Chí Minh Tỉnh Nghệ An “Vì đã có thành tích xuất sắc trong Công tác Đoàn và phong trào thanh niên Trường học, năm học 2009-2010”; Giấy khen BCH Đoàn TNCS Hồ Chí Minh Trường Đại học Vinh “Đạt danh hiệu Nữ sinh tiêu biểu Trường Đại học Vinh năm 2009”; Giấy khen BCH Đoàn TNCS Hồ Chí Minh Trường Đại học Vinh; “Đạt giải ba trong cuộc thi sinh viên Việt Nam với biển đảo quê hương”; Quyết định khen thưởng Trưởng khoa Giáo dục Chính trị; Tặng giải nhì vì đã có thành tích xuất sắc trong Hội thi NVSP năm học 2008-2009, 2010-2011</v>
          </cell>
          <cell r="BP394">
            <v>0</v>
          </cell>
          <cell r="BQ394">
            <v>0</v>
          </cell>
          <cell r="BR394">
            <v>21</v>
          </cell>
          <cell r="BS394" t="str">
            <v>BĐ đã phát</v>
          </cell>
          <cell r="BT394">
            <v>0</v>
          </cell>
          <cell r="BU394">
            <v>0</v>
          </cell>
          <cell r="BV394">
            <v>4</v>
          </cell>
          <cell r="BW394">
            <v>4</v>
          </cell>
          <cell r="BX394">
            <v>4</v>
          </cell>
          <cell r="BY394">
            <v>4</v>
          </cell>
          <cell r="BZ394">
            <v>4</v>
          </cell>
          <cell r="CA394">
            <v>4</v>
          </cell>
          <cell r="CB394">
            <v>4</v>
          </cell>
          <cell r="CC394">
            <v>4</v>
          </cell>
          <cell r="CD394">
            <v>4</v>
          </cell>
          <cell r="CE394">
            <v>4</v>
          </cell>
          <cell r="CF394">
            <v>4</v>
          </cell>
          <cell r="CG394">
            <v>4</v>
          </cell>
          <cell r="CH394">
            <v>4</v>
          </cell>
          <cell r="CI394">
            <v>4</v>
          </cell>
          <cell r="CJ394">
            <v>4</v>
          </cell>
          <cell r="CK394">
            <v>4</v>
          </cell>
          <cell r="CL394">
            <v>0</v>
          </cell>
        </row>
        <row r="395">
          <cell r="F395">
            <v>2586</v>
          </cell>
          <cell r="G395" t="str">
            <v>51010000902015</v>
          </cell>
          <cell r="H395" t="str">
            <v>Trường Khoa học Xã hội và Nhân văn</v>
          </cell>
          <cell r="I395" t="str">
            <v>Khoa Chính trị và Báo chí</v>
          </cell>
          <cell r="J395" t="str">
            <v>nữ</v>
          </cell>
          <cell r="K395">
            <v>1989</v>
          </cell>
          <cell r="L395">
            <v>32629</v>
          </cell>
          <cell r="M395">
            <v>33</v>
          </cell>
          <cell r="N395" t="str">
            <v>Kinh</v>
          </cell>
          <cell r="O395">
            <v>0</v>
          </cell>
          <cell r="P395" t="str">
            <v>186816788</v>
          </cell>
          <cell r="Q395">
            <v>41159</v>
          </cell>
          <cell r="R395" t="str">
            <v>Tỉnh Nghệ An</v>
          </cell>
          <cell r="S395" t="str">
            <v>Xã Đồng Văn, Huyện Thanh Chương, Tỉnh Nghệ An</v>
          </cell>
          <cell r="T395" t="str">
            <v>Quang Trung, Vinh, Nghệ An</v>
          </cell>
          <cell r="U395" t="str">
            <v>Phòng 1704, chung cư Dầu Khí, Phường Quang Trung, Thành phố Vinh, Tỉnh Nghệ An</v>
          </cell>
          <cell r="V395" t="str">
            <v>Phòng 1704, chung cư Dầu Khí, Phường Quang Trung, Thành phố Vinh, Tỉnh Nghệ An</v>
          </cell>
          <cell r="W395">
            <v>0</v>
          </cell>
          <cell r="X395">
            <v>0</v>
          </cell>
          <cell r="Y395">
            <v>43493</v>
          </cell>
          <cell r="Z395">
            <v>43966</v>
          </cell>
          <cell r="AA395" t="str">
            <v>Trường Đại học Vinh</v>
          </cell>
          <cell r="AB395">
            <v>0</v>
          </cell>
          <cell r="AC395" t="str">
            <v>BC</v>
          </cell>
          <cell r="AD395">
            <v>0</v>
          </cell>
          <cell r="AE395">
            <v>0</v>
          </cell>
          <cell r="AF395" t="str">
            <v>V.07.01.03</v>
          </cell>
          <cell r="AG395" t="str">
            <v>Giảng viên (hạng III)</v>
          </cell>
          <cell r="AH395">
            <v>0</v>
          </cell>
          <cell r="AI395">
            <v>0</v>
          </cell>
          <cell r="AJ395">
            <v>0</v>
          </cell>
          <cell r="AK395">
            <v>4</v>
          </cell>
          <cell r="AL395">
            <v>0</v>
          </cell>
          <cell r="AM395">
            <v>2.67</v>
          </cell>
          <cell r="AN395">
            <v>2</v>
          </cell>
          <cell r="AO395">
            <v>0</v>
          </cell>
          <cell r="AP395">
            <v>0</v>
          </cell>
          <cell r="AQ395">
            <v>0</v>
          </cell>
          <cell r="AR395">
            <v>0</v>
          </cell>
          <cell r="AS395">
            <v>2.67</v>
          </cell>
          <cell r="AT395">
            <v>25</v>
          </cell>
          <cell r="AU395">
            <v>0</v>
          </cell>
          <cell r="AV395">
            <v>0</v>
          </cell>
          <cell r="AW395">
            <v>0</v>
          </cell>
          <cell r="AX395" t="str">
            <v>Thạc sĩ</v>
          </cell>
          <cell r="AY395">
            <v>0</v>
          </cell>
          <cell r="AZ395">
            <v>0</v>
          </cell>
          <cell r="BA395">
            <v>0</v>
          </cell>
          <cell r="BB395" t="str">
            <v>Báo chí</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21.666666666666668</v>
          </cell>
          <cell r="BS395" t="str">
            <v>BĐ đã phát</v>
          </cell>
          <cell r="BT395">
            <v>0</v>
          </cell>
          <cell r="BU395">
            <v>0</v>
          </cell>
          <cell r="BV395">
            <v>4</v>
          </cell>
          <cell r="BW395">
            <v>4</v>
          </cell>
          <cell r="BX395">
            <v>4</v>
          </cell>
          <cell r="BY395">
            <v>4</v>
          </cell>
          <cell r="BZ395">
            <v>4</v>
          </cell>
          <cell r="CA395">
            <v>4</v>
          </cell>
          <cell r="CB395">
            <v>4</v>
          </cell>
          <cell r="CC395">
            <v>4</v>
          </cell>
          <cell r="CD395">
            <v>4</v>
          </cell>
          <cell r="CE395">
            <v>4</v>
          </cell>
          <cell r="CF395">
            <v>4</v>
          </cell>
          <cell r="CG395">
            <v>4</v>
          </cell>
          <cell r="CH395">
            <v>4</v>
          </cell>
          <cell r="CI395">
            <v>4</v>
          </cell>
          <cell r="CJ395">
            <v>4</v>
          </cell>
          <cell r="CK395">
            <v>4</v>
          </cell>
          <cell r="CL395">
            <v>0</v>
          </cell>
        </row>
        <row r="396">
          <cell r="F396">
            <v>2318</v>
          </cell>
          <cell r="G396" t="str">
            <v>51010000529098</v>
          </cell>
          <cell r="H396" t="str">
            <v>Trường Khoa học Xã hội và Nhân văn</v>
          </cell>
          <cell r="I396" t="str">
            <v>Khoa Chính trị và Báo chí</v>
          </cell>
          <cell r="J396" t="str">
            <v>Nữ</v>
          </cell>
          <cell r="K396">
            <v>1988</v>
          </cell>
          <cell r="L396">
            <v>32455</v>
          </cell>
          <cell r="M396">
            <v>34</v>
          </cell>
          <cell r="N396" t="str">
            <v>Kinh</v>
          </cell>
          <cell r="O396">
            <v>0</v>
          </cell>
          <cell r="P396" t="str">
            <v>186442772</v>
          </cell>
          <cell r="Q396">
            <v>40385</v>
          </cell>
          <cell r="R396" t="str">
            <v>Tỉnh Nghệ An</v>
          </cell>
          <cell r="S396" t="str">
            <v>Phường Cửa Nam, Thành phố Vinh, Tỉnh Nghệ An</v>
          </cell>
          <cell r="T396" t="str">
            <v>Nam Cường, Nam Đàn, Nghệ An</v>
          </cell>
          <cell r="U396" t="str">
            <v>số 12, ngõ B1, đường Đinh Lễ, Phường Hưng Dũng, Thành phố Vinh, Tỉnh Nghệ An</v>
          </cell>
          <cell r="V396" t="str">
            <v>số 12, ngõ B1, đường Đinh Lễ, Phường Hưng Dũng, Thành phố Vinh, Tỉnh Nghệ An</v>
          </cell>
          <cell r="W396" t="str">
            <v>0846081188</v>
          </cell>
          <cell r="X396" t="str">
            <v>vinhntl@vinhuni.edu.vn</v>
          </cell>
          <cell r="Y396">
            <v>41773</v>
          </cell>
          <cell r="Z396">
            <v>42887</v>
          </cell>
          <cell r="AA396" t="str">
            <v>Trường Đại học Vinh</v>
          </cell>
          <cell r="AB396">
            <v>0</v>
          </cell>
          <cell r="AC396" t="str">
            <v>BC</v>
          </cell>
          <cell r="AD396">
            <v>0</v>
          </cell>
          <cell r="AE396">
            <v>0</v>
          </cell>
          <cell r="AF396" t="str">
            <v>V.07.01.03</v>
          </cell>
          <cell r="AG396" t="str">
            <v>Giảng viên (hạng III)</v>
          </cell>
          <cell r="AH396">
            <v>0</v>
          </cell>
          <cell r="AI396">
            <v>0</v>
          </cell>
          <cell r="AJ396" t="str">
            <v>CVHT + TLĐT + TL ĐTTT</v>
          </cell>
          <cell r="AK396">
            <v>4</v>
          </cell>
          <cell r="AL396">
            <v>0</v>
          </cell>
          <cell r="AM396">
            <v>3</v>
          </cell>
          <cell r="AN396">
            <v>3</v>
          </cell>
          <cell r="AO396">
            <v>0</v>
          </cell>
          <cell r="AP396">
            <v>0</v>
          </cell>
          <cell r="AQ396">
            <v>6</v>
          </cell>
          <cell r="AR396">
            <v>0.18</v>
          </cell>
          <cell r="AS396">
            <v>3.18</v>
          </cell>
          <cell r="AT396">
            <v>45</v>
          </cell>
          <cell r="AU396">
            <v>0</v>
          </cell>
          <cell r="AV396">
            <v>0</v>
          </cell>
          <cell r="AW396">
            <v>0</v>
          </cell>
          <cell r="AX396" t="str">
            <v>Thạc sĩ</v>
          </cell>
          <cell r="AY396">
            <v>0</v>
          </cell>
          <cell r="AZ396">
            <v>0</v>
          </cell>
          <cell r="BA396" t="str">
            <v>Quan hệ quốc tế</v>
          </cell>
          <cell r="BB396" t="str">
            <v>Chính trị học</v>
          </cell>
          <cell r="BC396" t="str">
            <v xml:space="preserve"> </v>
          </cell>
          <cell r="BD396">
            <v>0</v>
          </cell>
          <cell r="BE396" t="str">
            <v>GVSP</v>
          </cell>
          <cell r="BF396" t="str">
            <v>A2</v>
          </cell>
          <cell r="BG396" t="str">
            <v>ICT 2018</v>
          </cell>
          <cell r="BH396" t="str">
            <v>x</v>
          </cell>
          <cell r="BI396">
            <v>0</v>
          </cell>
          <cell r="BJ396">
            <v>0</v>
          </cell>
          <cell r="BK396">
            <v>0</v>
          </cell>
          <cell r="BL396">
            <v>0</v>
          </cell>
          <cell r="BM396">
            <v>37735</v>
          </cell>
          <cell r="BN396">
            <v>38101</v>
          </cell>
          <cell r="BO396">
            <v>0</v>
          </cell>
          <cell r="BP396">
            <v>0</v>
          </cell>
          <cell r="BQ396">
            <v>0</v>
          </cell>
          <cell r="BR396">
            <v>21.166666666666668</v>
          </cell>
          <cell r="BS396" t="str">
            <v>BĐ đã phát</v>
          </cell>
          <cell r="BT396">
            <v>0</v>
          </cell>
          <cell r="BU396">
            <v>0</v>
          </cell>
          <cell r="BV396">
            <v>4</v>
          </cell>
          <cell r="BW396">
            <v>4</v>
          </cell>
          <cell r="BX396">
            <v>4</v>
          </cell>
          <cell r="BY396">
            <v>4</v>
          </cell>
          <cell r="BZ396">
            <v>4</v>
          </cell>
          <cell r="CA396">
            <v>4</v>
          </cell>
          <cell r="CB396">
            <v>4</v>
          </cell>
          <cell r="CC396">
            <v>4</v>
          </cell>
          <cell r="CD396">
            <v>4</v>
          </cell>
          <cell r="CE396">
            <v>4</v>
          </cell>
          <cell r="CF396">
            <v>4</v>
          </cell>
          <cell r="CG396">
            <v>4</v>
          </cell>
          <cell r="CH396">
            <v>4</v>
          </cell>
          <cell r="CI396">
            <v>4</v>
          </cell>
          <cell r="CJ396">
            <v>4</v>
          </cell>
          <cell r="CK396">
            <v>4</v>
          </cell>
          <cell r="CL396">
            <v>0</v>
          </cell>
        </row>
        <row r="397">
          <cell r="F397">
            <v>2364</v>
          </cell>
          <cell r="G397" t="str">
            <v>51010000636800</v>
          </cell>
          <cell r="H397" t="str">
            <v>Trường Khoa học Xã hội và Nhân văn</v>
          </cell>
          <cell r="I397" t="str">
            <v>Khoa Chính trị và Báo chí</v>
          </cell>
          <cell r="J397" t="str">
            <v>Nữ</v>
          </cell>
          <cell r="K397">
            <v>1988</v>
          </cell>
          <cell r="L397">
            <v>32309</v>
          </cell>
          <cell r="M397">
            <v>34</v>
          </cell>
          <cell r="N397" t="str">
            <v>Kinh</v>
          </cell>
          <cell r="O397">
            <v>0</v>
          </cell>
          <cell r="P397" t="str">
            <v>183650138</v>
          </cell>
          <cell r="Q397">
            <v>41411</v>
          </cell>
          <cell r="R397" t="str">
            <v>Tỉnh Hà Tĩnh</v>
          </cell>
          <cell r="S397" t="str">
            <v>Nghi Xuân, hà Tĩnh</v>
          </cell>
          <cell r="T397" t="str">
            <v>Xuân Viên, nghi Xuân, Hà Tĩnh</v>
          </cell>
          <cell r="U397" t="str">
            <v>Thành phố Vinh, Tỉnh Nghệ An</v>
          </cell>
          <cell r="V397" t="str">
            <v>Thành phố Vinh, Tỉnh Nghệ An</v>
          </cell>
          <cell r="W397" t="str">
            <v>0977999097</v>
          </cell>
          <cell r="X397" t="str">
            <v>quynhnga1506@gmail.com</v>
          </cell>
          <cell r="Y397">
            <v>42125</v>
          </cell>
          <cell r="Z397">
            <v>43283</v>
          </cell>
          <cell r="AA397" t="str">
            <v>Trường Đại học Vinh</v>
          </cell>
          <cell r="AB397">
            <v>0</v>
          </cell>
          <cell r="AC397" t="str">
            <v>BC</v>
          </cell>
          <cell r="AD397">
            <v>0</v>
          </cell>
          <cell r="AE397">
            <v>0</v>
          </cell>
          <cell r="AF397" t="str">
            <v>V.07.01.03</v>
          </cell>
          <cell r="AG397" t="str">
            <v>Giảng viên (hạng III)</v>
          </cell>
          <cell r="AH397">
            <v>0</v>
          </cell>
          <cell r="AI397">
            <v>0</v>
          </cell>
          <cell r="AJ397">
            <v>0</v>
          </cell>
          <cell r="AK397">
            <v>4</v>
          </cell>
          <cell r="AL397">
            <v>0</v>
          </cell>
          <cell r="AM397">
            <v>2.67</v>
          </cell>
          <cell r="AN397">
            <v>2</v>
          </cell>
          <cell r="AO397">
            <v>0</v>
          </cell>
          <cell r="AP397">
            <v>0</v>
          </cell>
          <cell r="AQ397">
            <v>5</v>
          </cell>
          <cell r="AR397">
            <v>0.13350000000000001</v>
          </cell>
          <cell r="AS397">
            <v>2.8035000000000001</v>
          </cell>
          <cell r="AT397">
            <v>25</v>
          </cell>
          <cell r="AU397">
            <v>0</v>
          </cell>
          <cell r="AV397">
            <v>0</v>
          </cell>
          <cell r="AW397">
            <v>0</v>
          </cell>
          <cell r="AX397" t="str">
            <v>Thạc sĩ</v>
          </cell>
          <cell r="AY397">
            <v>0</v>
          </cell>
          <cell r="AZ397">
            <v>0</v>
          </cell>
          <cell r="BA397" t="str">
            <v xml:space="preserve">Báo chí </v>
          </cell>
          <cell r="BB397" t="str">
            <v xml:space="preserve">Báo chí </v>
          </cell>
          <cell r="BC397" t="str">
            <v xml:space="preserve"> </v>
          </cell>
          <cell r="BD397">
            <v>0</v>
          </cell>
          <cell r="BE397">
            <v>0</v>
          </cell>
          <cell r="BF397" t="str">
            <v>TS nước ngoài</v>
          </cell>
          <cell r="BG397">
            <v>0</v>
          </cell>
          <cell r="BH397">
            <v>2018</v>
          </cell>
          <cell r="BI397">
            <v>0</v>
          </cell>
          <cell r="BJ397">
            <v>0</v>
          </cell>
          <cell r="BK397">
            <v>0</v>
          </cell>
          <cell r="BL397">
            <v>0</v>
          </cell>
          <cell r="BM397">
            <v>0</v>
          </cell>
          <cell r="BN397">
            <v>0</v>
          </cell>
          <cell r="BO397">
            <v>0</v>
          </cell>
          <cell r="BP397">
            <v>0</v>
          </cell>
          <cell r="BQ397">
            <v>0</v>
          </cell>
          <cell r="BR397">
            <v>20.833333333333332</v>
          </cell>
          <cell r="BS397" t="str">
            <v>BĐ đã phát</v>
          </cell>
          <cell r="BT397">
            <v>0</v>
          </cell>
          <cell r="BU397">
            <v>0</v>
          </cell>
          <cell r="BV397">
            <v>4</v>
          </cell>
          <cell r="BW397">
            <v>4</v>
          </cell>
          <cell r="BX397">
            <v>4</v>
          </cell>
          <cell r="BY397">
            <v>4</v>
          </cell>
          <cell r="BZ397">
            <v>4</v>
          </cell>
          <cell r="CA397">
            <v>4</v>
          </cell>
          <cell r="CB397">
            <v>4</v>
          </cell>
          <cell r="CC397">
            <v>4</v>
          </cell>
          <cell r="CD397">
            <v>4</v>
          </cell>
          <cell r="CE397">
            <v>4</v>
          </cell>
          <cell r="CF397">
            <v>4</v>
          </cell>
          <cell r="CG397">
            <v>4</v>
          </cell>
          <cell r="CH397">
            <v>4</v>
          </cell>
          <cell r="CI397">
            <v>4</v>
          </cell>
          <cell r="CJ397">
            <v>4</v>
          </cell>
          <cell r="CK397">
            <v>4</v>
          </cell>
          <cell r="CL397">
            <v>0</v>
          </cell>
        </row>
        <row r="398">
          <cell r="F398">
            <v>1151</v>
          </cell>
          <cell r="G398" t="str">
            <v>51010000192117</v>
          </cell>
          <cell r="H398" t="str">
            <v>Trường Khoa học Xã hội và Nhân văn</v>
          </cell>
          <cell r="I398" t="str">
            <v>Khoa Chính trị và Báo chí</v>
          </cell>
          <cell r="J398" t="str">
            <v>Nữ</v>
          </cell>
          <cell r="K398">
            <v>1971</v>
          </cell>
          <cell r="L398">
            <v>25987</v>
          </cell>
          <cell r="M398">
            <v>51</v>
          </cell>
          <cell r="N398" t="str">
            <v>Kinh</v>
          </cell>
          <cell r="O398">
            <v>0</v>
          </cell>
          <cell r="P398">
            <v>182016195</v>
          </cell>
          <cell r="Q398">
            <v>0</v>
          </cell>
          <cell r="R398">
            <v>0</v>
          </cell>
          <cell r="S398" t="str">
            <v>Xã Nghi Ân, TP Vinh, Tỉnh Nghệ An</v>
          </cell>
          <cell r="T398" t="str">
            <v>Xã Nghi Ân, TP Vinh, Tỉnh Nghệ An</v>
          </cell>
          <cell r="U398" t="str">
            <v>Chung cư Teccô A, khối 15, phường Quang Trung, TP Vinh, Tỉnh Nghệ An</v>
          </cell>
          <cell r="V398" t="str">
            <v>Chung cư Teccô A, khối 15, phường Quang Trung, TP Vinh, Tỉnh Nghệ An</v>
          </cell>
          <cell r="W398" t="str">
            <v>0983551387</v>
          </cell>
          <cell r="X398" t="str">
            <v>phamthibinhdhv@gmail.com</v>
          </cell>
          <cell r="Y398">
            <v>36586</v>
          </cell>
          <cell r="Z398">
            <v>33983</v>
          </cell>
          <cell r="AA398" t="str">
            <v>trường THPT Nghi Lộc II</v>
          </cell>
          <cell r="AB398">
            <v>0</v>
          </cell>
          <cell r="AC398" t="str">
            <v>BC</v>
          </cell>
          <cell r="AD398">
            <v>0</v>
          </cell>
          <cell r="AE398">
            <v>0</v>
          </cell>
          <cell r="AF398" t="str">
            <v>V.07.01.02</v>
          </cell>
          <cell r="AG398" t="str">
            <v>Giảng viên chính (hạng II)</v>
          </cell>
          <cell r="AH398">
            <v>0</v>
          </cell>
          <cell r="AI398">
            <v>0</v>
          </cell>
          <cell r="AJ398" t="str">
            <v>Chủ tịch Công đoàn</v>
          </cell>
          <cell r="AK398">
            <v>7.5</v>
          </cell>
          <cell r="AL398">
            <v>0.4</v>
          </cell>
          <cell r="AM398">
            <v>5.42</v>
          </cell>
          <cell r="AN398">
            <v>4</v>
          </cell>
          <cell r="AO398">
            <v>0</v>
          </cell>
          <cell r="AP398">
            <v>0</v>
          </cell>
          <cell r="AQ398">
            <v>23</v>
          </cell>
          <cell r="AR398">
            <v>1.3386000000000002</v>
          </cell>
          <cell r="AS398">
            <v>7.1586000000000007</v>
          </cell>
          <cell r="AT398">
            <v>45</v>
          </cell>
          <cell r="AU398">
            <v>0</v>
          </cell>
          <cell r="AV398">
            <v>0</v>
          </cell>
          <cell r="AW398">
            <v>0</v>
          </cell>
          <cell r="AX398" t="str">
            <v>Tiến sĩ</v>
          </cell>
          <cell r="AY398">
            <v>0</v>
          </cell>
          <cell r="AZ398">
            <v>0</v>
          </cell>
          <cell r="BA398" t="str">
            <v>Giáo dục chính trị</v>
          </cell>
          <cell r="BB398" t="str">
            <v>Triết học</v>
          </cell>
          <cell r="BC398" t="str">
            <v>Triết học</v>
          </cell>
          <cell r="BD398">
            <v>0</v>
          </cell>
          <cell r="BE398" t="str">
            <v>GV QLGD</v>
          </cell>
          <cell r="BF398">
            <v>0</v>
          </cell>
          <cell r="BG398" t="str">
            <v>ICT 2018</v>
          </cell>
          <cell r="BH398" t="str">
            <v>x</v>
          </cell>
          <cell r="BI398">
            <v>2019</v>
          </cell>
          <cell r="BJ398">
            <v>0</v>
          </cell>
          <cell r="BK398" t="str">
            <v>Đợt 1/2014</v>
          </cell>
          <cell r="BL398" t="str">
            <v>Cao cấp</v>
          </cell>
          <cell r="BM398">
            <v>33714</v>
          </cell>
          <cell r="BN398">
            <v>34079</v>
          </cell>
          <cell r="BO398" t="str">
            <v xml:space="preserve">Bằng khen Bộ Trưởng Bộ Giáo dục và Đào tạo
Vì đã có thành tích xuất sắc trong công tác bồi dưỡng giáo viên THPT chu kỳ 1993 – 1996 (Năm 1997); Bằng khen Bộ Trưởng Bộ Giáo dục và Đào tạo Vì đã có thành tích xuất sắc trong xây dựng và phát triển Nhà trường (1999); Kỷ niệm chương; Vì sự nghiệp giáo dục
Vì đã có công lao đối với sự nghiệp giáo dục của đất nước
</v>
          </cell>
          <cell r="BP398">
            <v>0</v>
          </cell>
          <cell r="BQ398">
            <v>0</v>
          </cell>
          <cell r="BR398">
            <v>3.5</v>
          </cell>
          <cell r="BS398" t="str">
            <v>ĐHV đã phát</v>
          </cell>
          <cell r="BT398">
            <v>0</v>
          </cell>
          <cell r="BU398">
            <v>0</v>
          </cell>
          <cell r="BV398">
            <v>7.5</v>
          </cell>
          <cell r="BW398">
            <v>7.5</v>
          </cell>
          <cell r="BX398">
            <v>7.5</v>
          </cell>
          <cell r="BY398">
            <v>7.5</v>
          </cell>
          <cell r="BZ398">
            <v>7.5</v>
          </cell>
          <cell r="CA398">
            <v>7.5</v>
          </cell>
          <cell r="CB398">
            <v>7.5</v>
          </cell>
          <cell r="CC398">
            <v>7.5</v>
          </cell>
          <cell r="CD398">
            <v>7.5</v>
          </cell>
          <cell r="CE398">
            <v>7.5</v>
          </cell>
          <cell r="CF398">
            <v>7.5</v>
          </cell>
          <cell r="CG398">
            <v>7.5</v>
          </cell>
          <cell r="CH398">
            <v>7.5</v>
          </cell>
          <cell r="CI398">
            <v>7.5</v>
          </cell>
          <cell r="CJ398">
            <v>7.5</v>
          </cell>
          <cell r="CK398">
            <v>7.5</v>
          </cell>
          <cell r="CL398" t="str">
            <v>Thôi TBM từ T9/21</v>
          </cell>
        </row>
        <row r="399">
          <cell r="F399">
            <v>1139</v>
          </cell>
          <cell r="G399" t="str">
            <v>51010000190397</v>
          </cell>
          <cell r="H399" t="str">
            <v>Trường Khoa học Xã hội và Nhân văn</v>
          </cell>
          <cell r="I399" t="str">
            <v>Khoa Chính trị và Báo chí</v>
          </cell>
          <cell r="J399" t="str">
            <v>Nữ</v>
          </cell>
          <cell r="K399">
            <v>1984</v>
          </cell>
          <cell r="L399">
            <v>30844</v>
          </cell>
          <cell r="M399">
            <v>38</v>
          </cell>
          <cell r="N399" t="str">
            <v>Kinh</v>
          </cell>
          <cell r="O399">
            <v>0</v>
          </cell>
          <cell r="P399">
            <v>186022739</v>
          </cell>
          <cell r="Q399">
            <v>0</v>
          </cell>
          <cell r="R399">
            <v>0</v>
          </cell>
          <cell r="S399" t="str">
            <v>Xã Nghi Trung, Huyện Nghi Lộc, Tỉnh Nghệ An</v>
          </cell>
          <cell r="T399" t="str">
            <v>Hưng Thắng, Hưng Nguyên, Nghệ An</v>
          </cell>
          <cell r="U399" t="str">
            <v>Nhà số 09, ngõ Lộc Phát, khối Tân Hoà, phường Hà Huy Tập, Thành phố Vinh, Nghệ  An</v>
          </cell>
          <cell r="V399" t="str">
            <v>Nhà số 09, ngõ Lộc Phát, khối Tân Hoà, phường Hà Huy Tập, Thành phố Vinh, Nghệ  An</v>
          </cell>
          <cell r="W399">
            <v>837677777</v>
          </cell>
          <cell r="X399">
            <v>0</v>
          </cell>
          <cell r="Y399">
            <v>39601</v>
          </cell>
          <cell r="Z399">
            <v>40360</v>
          </cell>
          <cell r="AA399" t="str">
            <v>Trường Đại học Vinh</v>
          </cell>
          <cell r="AB399">
            <v>0</v>
          </cell>
          <cell r="AC399" t="str">
            <v>BC</v>
          </cell>
          <cell r="AD399">
            <v>0</v>
          </cell>
          <cell r="AE399">
            <v>0</v>
          </cell>
          <cell r="AF399" t="str">
            <v>V.07.01.03</v>
          </cell>
          <cell r="AG399" t="str">
            <v>Giảng viên (hạng III)</v>
          </cell>
          <cell r="AH399">
            <v>0</v>
          </cell>
          <cell r="AI399">
            <v>0</v>
          </cell>
          <cell r="AJ399" t="str">
            <v>Chủ tịch CĐBP</v>
          </cell>
          <cell r="AK399">
            <v>4.5</v>
          </cell>
          <cell r="AL399">
            <v>0</v>
          </cell>
          <cell r="AM399">
            <v>3.66</v>
          </cell>
          <cell r="AN399">
            <v>5</v>
          </cell>
          <cell r="AO399">
            <v>0</v>
          </cell>
          <cell r="AP399">
            <v>0</v>
          </cell>
          <cell r="AQ399">
            <v>11</v>
          </cell>
          <cell r="AR399">
            <v>0.40260000000000007</v>
          </cell>
          <cell r="AS399">
            <v>4.0625999999999998</v>
          </cell>
          <cell r="AT399">
            <v>45</v>
          </cell>
          <cell r="AU399">
            <v>0</v>
          </cell>
          <cell r="AV399">
            <v>0</v>
          </cell>
          <cell r="AW399">
            <v>0</v>
          </cell>
          <cell r="AX399" t="str">
            <v>Thạc sĩ</v>
          </cell>
          <cell r="AY399">
            <v>0</v>
          </cell>
          <cell r="AZ399">
            <v>0</v>
          </cell>
          <cell r="BA399" t="str">
            <v>Giáo dục chính trị</v>
          </cell>
          <cell r="BB399" t="str">
            <v>Chính trị học</v>
          </cell>
          <cell r="BC399" t="str">
            <v>Chính trị học</v>
          </cell>
          <cell r="BD399">
            <v>0</v>
          </cell>
          <cell r="BE399" t="str">
            <v>GVSP</v>
          </cell>
          <cell r="BF399" t="str">
            <v>B1</v>
          </cell>
          <cell r="BG399" t="str">
            <v>ICT 2018</v>
          </cell>
          <cell r="BH399" t="str">
            <v>x</v>
          </cell>
          <cell r="BI399">
            <v>0</v>
          </cell>
          <cell r="BJ399">
            <v>0</v>
          </cell>
          <cell r="BK399" t="str">
            <v>x</v>
          </cell>
          <cell r="BL399">
            <v>0</v>
          </cell>
          <cell r="BM399">
            <v>34883</v>
          </cell>
          <cell r="BN399">
            <v>35249</v>
          </cell>
          <cell r="BO399">
            <v>0</v>
          </cell>
          <cell r="BP399">
            <v>0</v>
          </cell>
          <cell r="BQ399">
            <v>0</v>
          </cell>
          <cell r="BR399">
            <v>16.75</v>
          </cell>
          <cell r="BS399" t="str">
            <v>BĐ đã phát</v>
          </cell>
          <cell r="BT399">
            <v>0</v>
          </cell>
          <cell r="BU399">
            <v>0</v>
          </cell>
          <cell r="BV399">
            <v>4</v>
          </cell>
          <cell r="BW399">
            <v>4</v>
          </cell>
          <cell r="BX399">
            <v>4</v>
          </cell>
          <cell r="BY399">
            <v>4</v>
          </cell>
          <cell r="BZ399">
            <v>4</v>
          </cell>
          <cell r="CA399">
            <v>4</v>
          </cell>
          <cell r="CB399">
            <v>4</v>
          </cell>
          <cell r="CC399">
            <v>4</v>
          </cell>
          <cell r="CD399">
            <v>4</v>
          </cell>
          <cell r="CE399">
            <v>4</v>
          </cell>
          <cell r="CF399">
            <v>4</v>
          </cell>
          <cell r="CG399">
            <v>4</v>
          </cell>
          <cell r="CH399">
            <v>4</v>
          </cell>
          <cell r="CI399">
            <v>4</v>
          </cell>
          <cell r="CJ399">
            <v>4.5</v>
          </cell>
          <cell r="CK399">
            <v>4.5</v>
          </cell>
          <cell r="CL399" t="str">
            <v>Phó CTCĐBP lên CTCĐBP khoa cấp 3 từ T11/21</v>
          </cell>
        </row>
        <row r="400">
          <cell r="F400">
            <v>1153</v>
          </cell>
          <cell r="G400" t="str">
            <v>51010000192296</v>
          </cell>
          <cell r="H400" t="str">
            <v>Trường Khoa học Xã hội và Nhân văn</v>
          </cell>
          <cell r="I400" t="str">
            <v>Khoa Chính trị và Báo chí</v>
          </cell>
          <cell r="J400" t="str">
            <v>Nam</v>
          </cell>
          <cell r="K400">
            <v>1983</v>
          </cell>
          <cell r="L400">
            <v>30415</v>
          </cell>
          <cell r="M400">
            <v>39</v>
          </cell>
          <cell r="N400" t="str">
            <v>Kinh</v>
          </cell>
          <cell r="O400">
            <v>0</v>
          </cell>
          <cell r="P400">
            <v>182489451</v>
          </cell>
          <cell r="Q400">
            <v>0</v>
          </cell>
          <cell r="R400">
            <v>0</v>
          </cell>
          <cell r="S400" t="str">
            <v>Diễn Thái, Diễn Châu, Nghệ An</v>
          </cell>
          <cell r="T400" t="str">
            <v>Diễn Thái, Diễn Châu, Nghệ An</v>
          </cell>
          <cell r="U400" t="str">
            <v>Nhà số 05, ngõ 04, khối 11, phường  trường thi, Thành phố Vinh, Nghệ  An</v>
          </cell>
          <cell r="V400" t="str">
            <v>Nhà số 05, ngõ 04, khối 11, phường  trường thi, Thành phố Vinh, Nghệ  An</v>
          </cell>
          <cell r="W400">
            <v>985520211</v>
          </cell>
          <cell r="X400">
            <v>0</v>
          </cell>
          <cell r="Y400">
            <v>39083</v>
          </cell>
          <cell r="Z400">
            <v>39692</v>
          </cell>
          <cell r="AA400" t="str">
            <v>Trường Đại học Vinh</v>
          </cell>
          <cell r="AB400">
            <v>0</v>
          </cell>
          <cell r="AC400" t="str">
            <v>BC</v>
          </cell>
          <cell r="AD400">
            <v>0</v>
          </cell>
          <cell r="AE400">
            <v>0</v>
          </cell>
          <cell r="AF400" t="str">
            <v>V.07.01.03</v>
          </cell>
          <cell r="AG400" t="str">
            <v>Giảng viên (hạng III)</v>
          </cell>
          <cell r="AH400">
            <v>0</v>
          </cell>
          <cell r="AI400" t="str">
            <v>Phó Trưởng khoa</v>
          </cell>
          <cell r="AJ400" t="str">
            <v>Phó Bí thư CB</v>
          </cell>
          <cell r="AK400">
            <v>5</v>
          </cell>
          <cell r="AL400">
            <v>0.4</v>
          </cell>
          <cell r="AM400">
            <v>3.66</v>
          </cell>
          <cell r="AN400">
            <v>5</v>
          </cell>
          <cell r="AO400">
            <v>0</v>
          </cell>
          <cell r="AP400">
            <v>0</v>
          </cell>
          <cell r="AQ400">
            <v>9</v>
          </cell>
          <cell r="AR400">
            <v>0.36540000000000006</v>
          </cell>
          <cell r="AS400">
            <v>4.4254000000000007</v>
          </cell>
          <cell r="AT400">
            <v>45</v>
          </cell>
          <cell r="AU400">
            <v>0</v>
          </cell>
          <cell r="AV400">
            <v>0</v>
          </cell>
          <cell r="AW400">
            <v>0</v>
          </cell>
          <cell r="AX400" t="str">
            <v>Tiến sĩ</v>
          </cell>
          <cell r="AY400">
            <v>0</v>
          </cell>
          <cell r="AZ400">
            <v>0</v>
          </cell>
          <cell r="BA400" t="str">
            <v>Giáo dục chính trị</v>
          </cell>
          <cell r="BB400" t="str">
            <v>Chính trị học</v>
          </cell>
          <cell r="BC400" t="str">
            <v>Chính trị học</v>
          </cell>
          <cell r="BD400">
            <v>0</v>
          </cell>
          <cell r="BE400" t="str">
            <v>GVSP chủ chốt</v>
          </cell>
          <cell r="BF400">
            <v>0</v>
          </cell>
          <cell r="BG400" t="str">
            <v>ICT 2018</v>
          </cell>
          <cell r="BH400">
            <v>0</v>
          </cell>
          <cell r="BI400">
            <v>2019</v>
          </cell>
          <cell r="BJ400">
            <v>0</v>
          </cell>
          <cell r="BK400">
            <v>0</v>
          </cell>
          <cell r="BL400">
            <v>0</v>
          </cell>
          <cell r="BM400">
            <v>0</v>
          </cell>
          <cell r="BN400">
            <v>0</v>
          </cell>
          <cell r="BO400">
            <v>0</v>
          </cell>
          <cell r="BP400">
            <v>0</v>
          </cell>
          <cell r="BQ400">
            <v>0</v>
          </cell>
          <cell r="BR400">
            <v>20.583333333333332</v>
          </cell>
          <cell r="BS400" t="str">
            <v>BĐ đã phát</v>
          </cell>
          <cell r="BT400">
            <v>0</v>
          </cell>
          <cell r="BU400">
            <v>0</v>
          </cell>
          <cell r="BV400">
            <v>5</v>
          </cell>
          <cell r="BW400">
            <v>5</v>
          </cell>
          <cell r="BX400">
            <v>5</v>
          </cell>
          <cell r="BY400">
            <v>5</v>
          </cell>
          <cell r="BZ400">
            <v>5</v>
          </cell>
          <cell r="CA400">
            <v>5</v>
          </cell>
          <cell r="CB400">
            <v>5</v>
          </cell>
          <cell r="CC400">
            <v>5</v>
          </cell>
          <cell r="CD400">
            <v>5</v>
          </cell>
          <cell r="CE400">
            <v>5</v>
          </cell>
          <cell r="CF400">
            <v>5</v>
          </cell>
          <cell r="CG400">
            <v>5</v>
          </cell>
          <cell r="CH400">
            <v>5</v>
          </cell>
          <cell r="CI400">
            <v>5</v>
          </cell>
          <cell r="CJ400">
            <v>4</v>
          </cell>
          <cell r="CK400">
            <v>5</v>
          </cell>
          <cell r="CL400" t="str">
            <v xml:space="preserve">Thôi BT CBHSSV từ T11/21, BN PTK cấp 3 từ T12/21 </v>
          </cell>
        </row>
        <row r="401">
          <cell r="F401">
            <v>1157</v>
          </cell>
          <cell r="G401" t="str">
            <v>51010000190564</v>
          </cell>
          <cell r="H401" t="str">
            <v>Trường Khoa học Xã hội và Nhân văn</v>
          </cell>
          <cell r="I401" t="str">
            <v>Khoa Chính trị và Báo chí</v>
          </cell>
          <cell r="J401" t="str">
            <v>Nam</v>
          </cell>
          <cell r="K401">
            <v>1963</v>
          </cell>
          <cell r="L401">
            <v>23016</v>
          </cell>
          <cell r="M401">
            <v>59</v>
          </cell>
          <cell r="N401" t="str">
            <v>Kinh</v>
          </cell>
          <cell r="O401">
            <v>0</v>
          </cell>
          <cell r="P401">
            <v>182020341</v>
          </cell>
          <cell r="Q401">
            <v>0</v>
          </cell>
          <cell r="R401">
            <v>0</v>
          </cell>
          <cell r="S401" t="str">
            <v>Xã Diễn Đồng, Huyện Diễn Châu, Tỉnh Nghệ An</v>
          </cell>
          <cell r="T401" t="str">
            <v>Xã Diễn Đồng, Huyện Diễn Châu, Tỉnh Nghệ An</v>
          </cell>
          <cell r="U401" t="str">
            <v>Số nhà 12, đường Nguyễn Viết Xuân, Hưng Dũng,Tp. Vinh, Nghệ An</v>
          </cell>
          <cell r="V401" t="str">
            <v>Số nhà 12, đường Nguyễn Viết Xuân, Hưng Dũng,Tp. Vinh, Nghệ An</v>
          </cell>
          <cell r="W401" t="str">
            <v>0912627109</v>
          </cell>
          <cell r="X401" t="str">
            <v>quangtv@vinhuni.edu.vn</v>
          </cell>
          <cell r="Y401">
            <v>32143</v>
          </cell>
          <cell r="Z401">
            <v>32143</v>
          </cell>
          <cell r="AA401" t="str">
            <v>Trường Đại học Sư phạm Vinh</v>
          </cell>
          <cell r="AB401">
            <v>0</v>
          </cell>
          <cell r="AC401" t="str">
            <v>BC</v>
          </cell>
          <cell r="AD401">
            <v>0</v>
          </cell>
          <cell r="AE401">
            <v>0</v>
          </cell>
          <cell r="AF401" t="str">
            <v>V.07.01.01</v>
          </cell>
          <cell r="AG401" t="str">
            <v>Giảng viên cao cấp (hạng I)</v>
          </cell>
          <cell r="AH401" t="str">
            <v>Phó Hiệu trưởng trường thuộc</v>
          </cell>
          <cell r="AI401">
            <v>0</v>
          </cell>
          <cell r="AJ401">
            <v>0</v>
          </cell>
          <cell r="AK401">
            <v>6.5</v>
          </cell>
          <cell r="AL401">
            <v>0.6</v>
          </cell>
          <cell r="AM401">
            <v>6.92</v>
          </cell>
          <cell r="AN401">
            <v>3</v>
          </cell>
          <cell r="AO401">
            <v>0</v>
          </cell>
          <cell r="AP401">
            <v>0</v>
          </cell>
          <cell r="AQ401">
            <v>26</v>
          </cell>
          <cell r="AR401">
            <v>1.9551999999999998</v>
          </cell>
          <cell r="AS401">
            <v>9.4751999999999992</v>
          </cell>
          <cell r="AT401">
            <v>45</v>
          </cell>
          <cell r="AU401">
            <v>0</v>
          </cell>
          <cell r="AV401">
            <v>0.1</v>
          </cell>
          <cell r="AW401">
            <v>0</v>
          </cell>
          <cell r="AX401" t="str">
            <v>Tiến sĩ</v>
          </cell>
          <cell r="AY401" t="str">
            <v>Phó Giáo sư</v>
          </cell>
          <cell r="AZ401">
            <v>0</v>
          </cell>
          <cell r="BA401" t="str">
            <v>Triết học</v>
          </cell>
          <cell r="BB401" t="str">
            <v>Triết học</v>
          </cell>
          <cell r="BC401" t="str">
            <v>Triết học</v>
          </cell>
          <cell r="BD401">
            <v>0</v>
          </cell>
          <cell r="BE401" t="str">
            <v>GVSP</v>
          </cell>
          <cell r="BF401" t="str">
            <v>B1</v>
          </cell>
          <cell r="BG401" t="str">
            <v>ICT 2018</v>
          </cell>
          <cell r="BH401" t="str">
            <v>x</v>
          </cell>
          <cell r="BI401">
            <v>0</v>
          </cell>
          <cell r="BJ401">
            <v>0</v>
          </cell>
          <cell r="BK401">
            <v>0</v>
          </cell>
          <cell r="BL401" t="str">
            <v>Cao cấp</v>
          </cell>
          <cell r="BM401">
            <v>0</v>
          </cell>
          <cell r="BN401">
            <v>0</v>
          </cell>
          <cell r="BO401">
            <v>0</v>
          </cell>
          <cell r="BP401">
            <v>0</v>
          </cell>
          <cell r="BQ401">
            <v>0</v>
          </cell>
          <cell r="BR401">
            <v>0.33333333333333331</v>
          </cell>
          <cell r="BS401" t="str">
            <v>BĐ đã phát</v>
          </cell>
          <cell r="BT401">
            <v>0</v>
          </cell>
          <cell r="BU401">
            <v>0</v>
          </cell>
          <cell r="BV401">
            <v>7.1</v>
          </cell>
          <cell r="BW401">
            <v>7.1</v>
          </cell>
          <cell r="BX401">
            <v>7.1</v>
          </cell>
          <cell r="BY401">
            <v>7.1</v>
          </cell>
          <cell r="BZ401">
            <v>7.1</v>
          </cell>
          <cell r="CA401">
            <v>7.1</v>
          </cell>
          <cell r="CB401">
            <v>7.1</v>
          </cell>
          <cell r="CC401">
            <v>7.1</v>
          </cell>
          <cell r="CD401">
            <v>7.1</v>
          </cell>
          <cell r="CE401">
            <v>7.1</v>
          </cell>
          <cell r="CF401">
            <v>7.1</v>
          </cell>
          <cell r="CG401">
            <v>7.1</v>
          </cell>
          <cell r="CH401">
            <v>6.6</v>
          </cell>
          <cell r="CI401">
            <v>6.6</v>
          </cell>
          <cell r="CJ401">
            <v>6.6</v>
          </cell>
          <cell r="CK401">
            <v>6.6</v>
          </cell>
          <cell r="CL401" t="str">
            <v>VT sang PHT trường thuộc từ T9/21</v>
          </cell>
        </row>
        <row r="402">
          <cell r="F402">
            <v>1138</v>
          </cell>
          <cell r="G402" t="str">
            <v>51010000190281</v>
          </cell>
          <cell r="H402" t="str">
            <v>Trường Khoa học Xã hội và Nhân văn</v>
          </cell>
          <cell r="I402" t="str">
            <v>Khoa Chính trị và Báo chí</v>
          </cell>
          <cell r="J402" t="str">
            <v>Nữ</v>
          </cell>
          <cell r="K402">
            <v>1982</v>
          </cell>
          <cell r="L402">
            <v>30241</v>
          </cell>
          <cell r="M402">
            <v>40</v>
          </cell>
          <cell r="N402" t="str">
            <v>Kinh</v>
          </cell>
          <cell r="O402">
            <v>0</v>
          </cell>
          <cell r="P402">
            <v>183240773</v>
          </cell>
          <cell r="Q402">
            <v>0</v>
          </cell>
          <cell r="R402">
            <v>0</v>
          </cell>
          <cell r="S402" t="str">
            <v>Xuân Giang, Nghi Xuân, Hà Tĩnh</v>
          </cell>
          <cell r="T402" t="str">
            <v>Xuân Giang, Nghi Xuân, Hà Tĩnh</v>
          </cell>
          <cell r="U402" t="str">
            <v>P 1104, Chung cư Trung Đô, Khu đô thị Nam Nguyễn Sỹ Sách, phường Hưng Dũng, TP Vinh, Nghệ An</v>
          </cell>
          <cell r="V402" t="str">
            <v>P 1104, Chung cư Trung Đô, Khu đô thị Nam Nguyễn Sỹ Sách, phường Hưng Dũng, TP Vinh, Nghệ An</v>
          </cell>
          <cell r="W402">
            <v>912488989</v>
          </cell>
          <cell r="X402">
            <v>0</v>
          </cell>
          <cell r="Y402">
            <v>38245</v>
          </cell>
          <cell r="Z402">
            <v>38924</v>
          </cell>
          <cell r="AA402" t="str">
            <v>Trường Đại học Vinh</v>
          </cell>
          <cell r="AB402">
            <v>0</v>
          </cell>
          <cell r="AC402" t="str">
            <v>BC</v>
          </cell>
          <cell r="AD402">
            <v>0</v>
          </cell>
          <cell r="AE402">
            <v>0</v>
          </cell>
          <cell r="AF402" t="str">
            <v>V.07.01.03</v>
          </cell>
          <cell r="AG402" t="str">
            <v>Giảng viên (hạng III)</v>
          </cell>
          <cell r="AH402">
            <v>0</v>
          </cell>
          <cell r="AI402">
            <v>0</v>
          </cell>
          <cell r="AJ402">
            <v>0</v>
          </cell>
          <cell r="AK402">
            <v>4</v>
          </cell>
          <cell r="AL402">
            <v>0</v>
          </cell>
          <cell r="AM402">
            <v>3.99</v>
          </cell>
          <cell r="AN402">
            <v>6</v>
          </cell>
          <cell r="AO402">
            <v>0</v>
          </cell>
          <cell r="AP402">
            <v>0</v>
          </cell>
          <cell r="AQ402">
            <v>13</v>
          </cell>
          <cell r="AR402">
            <v>0.51870000000000005</v>
          </cell>
          <cell r="AS402">
            <v>4.5087000000000002</v>
          </cell>
          <cell r="AT402">
            <v>45</v>
          </cell>
          <cell r="AU402">
            <v>0</v>
          </cell>
          <cell r="AV402">
            <v>0</v>
          </cell>
          <cell r="AW402">
            <v>0</v>
          </cell>
          <cell r="AX402" t="str">
            <v>Thạc sĩ</v>
          </cell>
          <cell r="AY402">
            <v>0</v>
          </cell>
          <cell r="AZ402">
            <v>0</v>
          </cell>
          <cell r="BA402" t="str">
            <v xml:space="preserve"> Giáo dục chính trị</v>
          </cell>
          <cell r="BB402" t="str">
            <v>Triết học</v>
          </cell>
          <cell r="BC402" t="str">
            <v>Triết học</v>
          </cell>
          <cell r="BD402" t="str">
            <v>2020</v>
          </cell>
          <cell r="BE402" t="str">
            <v>GVSP</v>
          </cell>
          <cell r="BF402">
            <v>0</v>
          </cell>
          <cell r="BG402">
            <v>0</v>
          </cell>
          <cell r="BH402" t="str">
            <v>x</v>
          </cell>
          <cell r="BI402">
            <v>0</v>
          </cell>
          <cell r="BJ402">
            <v>0</v>
          </cell>
          <cell r="BK402" t="str">
            <v>đối tượng 4</v>
          </cell>
          <cell r="BL402" t="str">
            <v>Trung cấp</v>
          </cell>
          <cell r="BM402">
            <v>40189</v>
          </cell>
          <cell r="BN402">
            <v>40554</v>
          </cell>
          <cell r="BO402">
            <v>0</v>
          </cell>
          <cell r="BP402">
            <v>0</v>
          </cell>
          <cell r="BQ402">
            <v>0</v>
          </cell>
          <cell r="BR402">
            <v>15.166666666666666</v>
          </cell>
          <cell r="BS402" t="str">
            <v>BĐ đã phát</v>
          </cell>
          <cell r="BT402">
            <v>0</v>
          </cell>
          <cell r="BU402">
            <v>0</v>
          </cell>
          <cell r="BV402">
            <v>4</v>
          </cell>
          <cell r="BW402">
            <v>4</v>
          </cell>
          <cell r="BX402">
            <v>4</v>
          </cell>
          <cell r="BY402">
            <v>4</v>
          </cell>
          <cell r="BZ402">
            <v>4</v>
          </cell>
          <cell r="CA402">
            <v>4</v>
          </cell>
          <cell r="CB402">
            <v>4</v>
          </cell>
          <cell r="CC402">
            <v>4</v>
          </cell>
          <cell r="CD402">
            <v>4</v>
          </cell>
          <cell r="CE402">
            <v>4</v>
          </cell>
          <cell r="CF402">
            <v>4</v>
          </cell>
          <cell r="CG402">
            <v>4</v>
          </cell>
          <cell r="CH402">
            <v>4</v>
          </cell>
          <cell r="CI402">
            <v>4</v>
          </cell>
          <cell r="CJ402">
            <v>4</v>
          </cell>
          <cell r="CK402">
            <v>4</v>
          </cell>
          <cell r="CL402">
            <v>0</v>
          </cell>
        </row>
        <row r="403">
          <cell r="F403">
            <v>1136</v>
          </cell>
          <cell r="G403" t="str">
            <v>51010000190032</v>
          </cell>
          <cell r="H403" t="str">
            <v>Trường Khoa học Xã hội và Nhân văn</v>
          </cell>
          <cell r="I403" t="str">
            <v>Khoa Chính trị và Báo chí</v>
          </cell>
          <cell r="J403" t="str">
            <v>Nữ</v>
          </cell>
          <cell r="K403">
            <v>1975</v>
          </cell>
          <cell r="L403">
            <v>27514</v>
          </cell>
          <cell r="M403">
            <v>47</v>
          </cell>
          <cell r="N403" t="str">
            <v>Kinh</v>
          </cell>
          <cell r="O403">
            <v>0</v>
          </cell>
          <cell r="P403">
            <v>181962391</v>
          </cell>
          <cell r="Q403">
            <v>0</v>
          </cell>
          <cell r="R403">
            <v>0</v>
          </cell>
          <cell r="S403" t="str">
            <v>Nghi Thạch, Nghi Lộc, Nghệ An</v>
          </cell>
          <cell r="T403" t="str">
            <v>Nghi Thạch, Nghi Lộc, Nghệ An</v>
          </cell>
          <cell r="U403" t="str">
            <v>SN 20 B1, Duy Tân, Khối An Vinh, P. Hưng Phúc, TP. Vinh</v>
          </cell>
          <cell r="V403" t="str">
            <v>SN 20 B1, Duy Tân, Khối An Vinh, P. Hưng Phúc, TP. Vinh</v>
          </cell>
          <cell r="W403" t="str">
            <v>0946209888</v>
          </cell>
          <cell r="X403" t="str">
            <v>vtphuongle@gmail.com</v>
          </cell>
          <cell r="Y403">
            <v>34943</v>
          </cell>
          <cell r="Z403">
            <v>35462</v>
          </cell>
          <cell r="AA403" t="str">
            <v>Trường Đại học Sư phạm Vinh</v>
          </cell>
          <cell r="AB403">
            <v>0</v>
          </cell>
          <cell r="AC403" t="str">
            <v>BC</v>
          </cell>
          <cell r="AD403">
            <v>0</v>
          </cell>
          <cell r="AE403">
            <v>0</v>
          </cell>
          <cell r="AF403" t="str">
            <v>V.07.01.02</v>
          </cell>
          <cell r="AG403" t="str">
            <v>Giảng viên chính (hạng II)</v>
          </cell>
          <cell r="AH403">
            <v>0</v>
          </cell>
          <cell r="AI403" t="str">
            <v>Trưởng khoa</v>
          </cell>
          <cell r="AJ403" t="str">
            <v>Bí thư CB</v>
          </cell>
          <cell r="AK403">
            <v>5.5</v>
          </cell>
          <cell r="AL403">
            <v>0.5</v>
          </cell>
          <cell r="AM403">
            <v>5.42</v>
          </cell>
          <cell r="AN403">
            <v>4</v>
          </cell>
          <cell r="AO403">
            <v>0</v>
          </cell>
          <cell r="AP403">
            <v>0</v>
          </cell>
          <cell r="AQ403">
            <v>18</v>
          </cell>
          <cell r="AR403">
            <v>1.0656000000000001</v>
          </cell>
          <cell r="AS403">
            <v>6.9855999999999998</v>
          </cell>
          <cell r="AT403">
            <v>45</v>
          </cell>
          <cell r="AU403">
            <v>0</v>
          </cell>
          <cell r="AV403">
            <v>0</v>
          </cell>
          <cell r="AW403">
            <v>0</v>
          </cell>
          <cell r="AX403" t="str">
            <v>Tiến sĩ</v>
          </cell>
          <cell r="AY403">
            <v>0</v>
          </cell>
          <cell r="AZ403">
            <v>0</v>
          </cell>
          <cell r="BA403" t="str">
            <v>Chính trị</v>
          </cell>
          <cell r="BB403" t="str">
            <v>Chủ nghĩa xã hội khoa học</v>
          </cell>
          <cell r="BC403" t="str">
            <v>Chủ nghĩa xã hội khoa học</v>
          </cell>
          <cell r="BD403">
            <v>0</v>
          </cell>
          <cell r="BE403" t="str">
            <v>GVSP</v>
          </cell>
          <cell r="BF403" t="str">
            <v>B2</v>
          </cell>
          <cell r="BG403" t="str">
            <v>ICT 2018</v>
          </cell>
          <cell r="BH403" t="str">
            <v>x</v>
          </cell>
          <cell r="BI403">
            <v>2019</v>
          </cell>
          <cell r="BJ403">
            <v>0</v>
          </cell>
          <cell r="BK403">
            <v>0</v>
          </cell>
          <cell r="BL403" t="str">
            <v>Cao cấp</v>
          </cell>
          <cell r="BM403">
            <v>0</v>
          </cell>
          <cell r="BN403">
            <v>0</v>
          </cell>
          <cell r="BO403">
            <v>0</v>
          </cell>
          <cell r="BP403">
            <v>0</v>
          </cell>
          <cell r="BQ403">
            <v>0</v>
          </cell>
          <cell r="BR403">
            <v>7.666666666666667</v>
          </cell>
          <cell r="BS403" t="str">
            <v>BĐ đã phát</v>
          </cell>
          <cell r="BT403">
            <v>0</v>
          </cell>
          <cell r="BU403">
            <v>0</v>
          </cell>
          <cell r="BV403">
            <v>5.5</v>
          </cell>
          <cell r="BW403">
            <v>5.5</v>
          </cell>
          <cell r="BX403">
            <v>5.5</v>
          </cell>
          <cell r="BY403">
            <v>5.5</v>
          </cell>
          <cell r="BZ403">
            <v>5.5</v>
          </cell>
          <cell r="CA403">
            <v>5.5</v>
          </cell>
          <cell r="CB403">
            <v>5.5</v>
          </cell>
          <cell r="CC403">
            <v>5.5</v>
          </cell>
          <cell r="CD403">
            <v>5.5</v>
          </cell>
          <cell r="CE403">
            <v>5.5</v>
          </cell>
          <cell r="CF403">
            <v>5.5</v>
          </cell>
          <cell r="CG403">
            <v>5.5</v>
          </cell>
          <cell r="CH403">
            <v>5.5</v>
          </cell>
          <cell r="CI403">
            <v>5.5</v>
          </cell>
          <cell r="CJ403">
            <v>5.5</v>
          </cell>
          <cell r="CK403">
            <v>5.5</v>
          </cell>
          <cell r="CL403" t="str">
            <v>TBM sang TK cấp 3 từ T9/21</v>
          </cell>
        </row>
        <row r="404">
          <cell r="F404">
            <v>1508</v>
          </cell>
          <cell r="G404" t="str">
            <v>51010000194469</v>
          </cell>
          <cell r="H404" t="str">
            <v>Trường Khoa học Xã hội và Nhân văn</v>
          </cell>
          <cell r="I404" t="str">
            <v>Khoa Du lịch và Công tác xã hội</v>
          </cell>
          <cell r="J404" t="str">
            <v>Nam</v>
          </cell>
          <cell r="K404">
            <v>1978</v>
          </cell>
          <cell r="L404">
            <v>28771</v>
          </cell>
          <cell r="M404">
            <v>44</v>
          </cell>
          <cell r="N404" t="str">
            <v>Kinh</v>
          </cell>
          <cell r="O404">
            <v>0</v>
          </cell>
          <cell r="P404">
            <v>187607117</v>
          </cell>
          <cell r="Q404">
            <v>0</v>
          </cell>
          <cell r="R404">
            <v>0</v>
          </cell>
          <cell r="S404" t="str">
            <v>Tỉnh Thanh Hóa</v>
          </cell>
          <cell r="T404" t="str">
            <v>Xã Thành Tiến, huyện Thạch Thành, tỉnh Thanh Hóa</v>
          </cell>
          <cell r="U404" t="str">
            <v>Nhà số 07, ngõ 47, đường Hoàng Trọng Trì, Hưng Lộc, Thành phố Vinh, Tỉnh Nghệ An</v>
          </cell>
          <cell r="V404" t="str">
            <v>Nhà số 07, ngõ 47, đường Hoàng Trọng Trì, Hưng Lộc, Thành phố Vinh, Tỉnh Nghệ An</v>
          </cell>
          <cell r="W404">
            <v>912431343</v>
          </cell>
          <cell r="X404">
            <v>0</v>
          </cell>
          <cell r="Y404">
            <v>37681</v>
          </cell>
          <cell r="Z404">
            <v>38924</v>
          </cell>
          <cell r="AA404" t="str">
            <v>Trường Đại học Vinh</v>
          </cell>
          <cell r="AB404">
            <v>0</v>
          </cell>
          <cell r="AC404" t="str">
            <v>BC</v>
          </cell>
          <cell r="AD404">
            <v>0</v>
          </cell>
          <cell r="AE404">
            <v>0</v>
          </cell>
          <cell r="AF404" t="str">
            <v>V.07.01.02</v>
          </cell>
          <cell r="AG404" t="str">
            <v>Giảng viên chính (hạng II)</v>
          </cell>
          <cell r="AH404">
            <v>0</v>
          </cell>
          <cell r="AI404">
            <v>0</v>
          </cell>
          <cell r="AJ404" t="str">
            <v>Chủ tịch CĐ Trường thuộc</v>
          </cell>
          <cell r="AK404">
            <v>5.5</v>
          </cell>
          <cell r="AL404">
            <v>0</v>
          </cell>
          <cell r="AM404">
            <v>4.4000000000000004</v>
          </cell>
          <cell r="AN404">
            <v>1</v>
          </cell>
          <cell r="AO404">
            <v>0</v>
          </cell>
          <cell r="AP404">
            <v>0</v>
          </cell>
          <cell r="AQ404">
            <v>17</v>
          </cell>
          <cell r="AR404">
            <v>0.74800000000000011</v>
          </cell>
          <cell r="AS404">
            <v>5.1480000000000006</v>
          </cell>
          <cell r="AT404">
            <v>40</v>
          </cell>
          <cell r="AU404">
            <v>0</v>
          </cell>
          <cell r="AV404">
            <v>0</v>
          </cell>
          <cell r="AW404">
            <v>0</v>
          </cell>
          <cell r="AX404" t="str">
            <v>Tiến sĩ</v>
          </cell>
          <cell r="AY404">
            <v>0</v>
          </cell>
          <cell r="AZ404">
            <v>0</v>
          </cell>
          <cell r="BA404" t="str">
            <v xml:space="preserve">Lịch sử/ Dân tộc học </v>
          </cell>
          <cell r="BB404" t="str">
            <v xml:space="preserve">Lịch sử/ Dân tộc học </v>
          </cell>
          <cell r="BC404" t="str">
            <v xml:space="preserve">Lịch sử/ Dân tộc học </v>
          </cell>
          <cell r="BD404">
            <v>0</v>
          </cell>
          <cell r="BE404" t="str">
            <v>GVSP</v>
          </cell>
          <cell r="BF404">
            <v>0</v>
          </cell>
          <cell r="BG404">
            <v>0</v>
          </cell>
          <cell r="BH404" t="str">
            <v>x</v>
          </cell>
          <cell r="BI404">
            <v>2019</v>
          </cell>
          <cell r="BJ404">
            <v>0</v>
          </cell>
          <cell r="BK404" t="str">
            <v>Đối tượng 4</v>
          </cell>
          <cell r="BL404">
            <v>0</v>
          </cell>
          <cell r="BM404">
            <v>0</v>
          </cell>
          <cell r="BN404">
            <v>0</v>
          </cell>
          <cell r="BO404" t="str">
            <v>BCH Đoàn TNCS Hồ Chí Minh tỉnh Nghệ An</v>
          </cell>
          <cell r="BP404">
            <v>0</v>
          </cell>
          <cell r="BQ404">
            <v>0</v>
          </cell>
          <cell r="BR404">
            <v>16.083333333333332</v>
          </cell>
          <cell r="BS404" t="str">
            <v>BĐ đã phát</v>
          </cell>
          <cell r="BT404">
            <v>0</v>
          </cell>
          <cell r="BU404">
            <v>0</v>
          </cell>
          <cell r="BV404">
            <v>5</v>
          </cell>
          <cell r="BW404">
            <v>5</v>
          </cell>
          <cell r="BX404">
            <v>5</v>
          </cell>
          <cell r="BY404">
            <v>5</v>
          </cell>
          <cell r="BZ404">
            <v>5</v>
          </cell>
          <cell r="CA404">
            <v>5</v>
          </cell>
          <cell r="CB404">
            <v>5</v>
          </cell>
          <cell r="CC404">
            <v>5</v>
          </cell>
          <cell r="CD404">
            <v>5</v>
          </cell>
          <cell r="CE404">
            <v>5</v>
          </cell>
          <cell r="CF404">
            <v>5</v>
          </cell>
          <cell r="CG404">
            <v>5</v>
          </cell>
          <cell r="CH404">
            <v>5</v>
          </cell>
          <cell r="CI404">
            <v>5</v>
          </cell>
          <cell r="CJ404">
            <v>5.5</v>
          </cell>
          <cell r="CK404">
            <v>5.5</v>
          </cell>
          <cell r="CL404" t="str">
            <v>CTCĐBP lên CTCĐ trường thuộc từ T11/21</v>
          </cell>
        </row>
        <row r="405">
          <cell r="F405">
            <v>1477</v>
          </cell>
          <cell r="G405" t="str">
            <v>51010000193800</v>
          </cell>
          <cell r="H405" t="str">
            <v>Trường Khoa học Xã hội và Nhân văn</v>
          </cell>
          <cell r="I405" t="str">
            <v>Khoa Du lịch và Công tác xã hội</v>
          </cell>
          <cell r="J405" t="str">
            <v>Nam</v>
          </cell>
          <cell r="K405">
            <v>1962</v>
          </cell>
          <cell r="L405">
            <v>22681</v>
          </cell>
          <cell r="M405">
            <v>60</v>
          </cell>
          <cell r="N405" t="str">
            <v>Kinh</v>
          </cell>
          <cell r="O405">
            <v>0</v>
          </cell>
          <cell r="P405">
            <v>187280737</v>
          </cell>
          <cell r="Q405">
            <v>0</v>
          </cell>
          <cell r="R405">
            <v>0</v>
          </cell>
          <cell r="S405" t="str">
            <v>Đức Bài, Đức Thọ, Hà Tĩnh</v>
          </cell>
          <cell r="T405" t="str">
            <v>Đức Bài, Đức Thọ, Hà Tĩnh</v>
          </cell>
          <cell r="U405" t="str">
            <v>Số 44, Phong Định Cảng, khối 4, p.Bến Thủy, Thành phố Vinh, Tỉnh Nghệ An</v>
          </cell>
          <cell r="V405" t="str">
            <v>Số 44, Phong Định Cảng, khối 4, p.Bến Thủy, Thành phố Vinh, Tỉnh Nghệ An</v>
          </cell>
          <cell r="W405" t="str">
            <v>0985769369</v>
          </cell>
          <cell r="X405" t="str">
            <v>buivanhaodhv@gmail.com</v>
          </cell>
          <cell r="Y405">
            <v>30621</v>
          </cell>
          <cell r="Z405">
            <v>30621</v>
          </cell>
          <cell r="AA405" t="str">
            <v>Trường Đại học Sư phạm Vinh</v>
          </cell>
          <cell r="AB405">
            <v>0</v>
          </cell>
          <cell r="AC405" t="str">
            <v>BC</v>
          </cell>
          <cell r="AD405">
            <v>0</v>
          </cell>
          <cell r="AE405">
            <v>0</v>
          </cell>
          <cell r="AF405" t="str">
            <v>V.07.01.01</v>
          </cell>
          <cell r="AG405" t="str">
            <v>Giảng viên cao cấp (hạng I)</v>
          </cell>
          <cell r="AH405">
            <v>0</v>
          </cell>
          <cell r="AI405">
            <v>0</v>
          </cell>
          <cell r="AJ405">
            <v>0</v>
          </cell>
          <cell r="AK405">
            <v>6</v>
          </cell>
          <cell r="AL405">
            <v>0.4</v>
          </cell>
          <cell r="AM405">
            <v>6.56</v>
          </cell>
          <cell r="AN405">
            <v>2</v>
          </cell>
          <cell r="AO405">
            <v>0</v>
          </cell>
          <cell r="AP405">
            <v>0</v>
          </cell>
          <cell r="AQ405">
            <v>34</v>
          </cell>
          <cell r="AR405">
            <v>2.3664000000000001</v>
          </cell>
          <cell r="AS405">
            <v>9.3263999999999996</v>
          </cell>
          <cell r="AT405">
            <v>40</v>
          </cell>
          <cell r="AU405">
            <v>0</v>
          </cell>
          <cell r="AV405">
            <v>0</v>
          </cell>
          <cell r="AW405">
            <v>0</v>
          </cell>
          <cell r="AX405" t="str">
            <v>Tiến sĩ</v>
          </cell>
          <cell r="AY405" t="str">
            <v>Phó Giáo sư</v>
          </cell>
          <cell r="AZ405">
            <v>0</v>
          </cell>
          <cell r="BA405" t="str">
            <v>Lịch sử</v>
          </cell>
          <cell r="BB405" t="str">
            <v>Lịch sử thế giới</v>
          </cell>
          <cell r="BC405" t="str">
            <v>Lịch sử thế giới</v>
          </cell>
          <cell r="BD405">
            <v>0</v>
          </cell>
          <cell r="BE405" t="str">
            <v>GV QLGD</v>
          </cell>
          <cell r="BF405" t="str">
            <v>B2</v>
          </cell>
          <cell r="BG405">
            <v>0</v>
          </cell>
          <cell r="BH405" t="str">
            <v>x</v>
          </cell>
          <cell r="BI405">
            <v>0</v>
          </cell>
          <cell r="BJ405">
            <v>0</v>
          </cell>
          <cell r="BK405">
            <v>0</v>
          </cell>
          <cell r="BL405">
            <v>0</v>
          </cell>
          <cell r="BM405" t="str">
            <v>26/06/2003</v>
          </cell>
          <cell r="BN405">
            <v>38164</v>
          </cell>
          <cell r="BO405">
            <v>0</v>
          </cell>
          <cell r="BP405">
            <v>0</v>
          </cell>
          <cell r="BQ405">
            <v>0</v>
          </cell>
          <cell r="BR405">
            <v>-0.58333333333333337</v>
          </cell>
          <cell r="BS405" t="str">
            <v>BĐ đã phát</v>
          </cell>
          <cell r="BT405">
            <v>0</v>
          </cell>
          <cell r="BU405">
            <v>0</v>
          </cell>
          <cell r="BV405">
            <v>6</v>
          </cell>
          <cell r="BW405">
            <v>6</v>
          </cell>
          <cell r="BX405">
            <v>6</v>
          </cell>
          <cell r="BY405">
            <v>6</v>
          </cell>
          <cell r="BZ405">
            <v>6</v>
          </cell>
          <cell r="CA405">
            <v>6</v>
          </cell>
          <cell r="CB405">
            <v>6</v>
          </cell>
          <cell r="CC405">
            <v>6</v>
          </cell>
          <cell r="CD405">
            <v>6</v>
          </cell>
          <cell r="CE405">
            <v>6</v>
          </cell>
          <cell r="CF405">
            <v>6</v>
          </cell>
          <cell r="CG405">
            <v>6</v>
          </cell>
          <cell r="CH405">
            <v>6</v>
          </cell>
          <cell r="CI405">
            <v>6</v>
          </cell>
          <cell r="CJ405">
            <v>6</v>
          </cell>
          <cell r="CK405">
            <v>6</v>
          </cell>
          <cell r="CL405" t="str">
            <v>Thôi TBM từ T9/21</v>
          </cell>
        </row>
        <row r="406">
          <cell r="F406">
            <v>1480</v>
          </cell>
          <cell r="G406" t="str">
            <v>51010000193606</v>
          </cell>
          <cell r="H406" t="str">
            <v>Trường Khoa học Xã hội và Nhân văn</v>
          </cell>
          <cell r="I406" t="str">
            <v>Khoa Du lịch và Công tác xã hội</v>
          </cell>
          <cell r="J406" t="str">
            <v>Nữ</v>
          </cell>
          <cell r="K406">
            <v>1985</v>
          </cell>
          <cell r="L406">
            <v>31065</v>
          </cell>
          <cell r="M406">
            <v>37</v>
          </cell>
          <cell r="N406" t="str">
            <v>Kinh</v>
          </cell>
          <cell r="O406">
            <v>0</v>
          </cell>
          <cell r="P406">
            <v>186221947</v>
          </cell>
          <cell r="Q406">
            <v>0</v>
          </cell>
          <cell r="R406">
            <v>0</v>
          </cell>
          <cell r="S406" t="str">
            <v>Hùng Tiến, Nam Đàn, Nghệ An</v>
          </cell>
          <cell r="T406" t="str">
            <v>Hùng Tiến, Nam Đàn, Nghệ An</v>
          </cell>
          <cell r="U406" t="str">
            <v>Số 04, ngõ 165, Nguyễn Phong Sắc, Thành phố Vinh, Tỉnh Nghệ An</v>
          </cell>
          <cell r="V406" t="str">
            <v>Số 04, ngõ 165, Nguyễn Phong Sắc, Thành phố Vinh, Tỉnh Nghệ An</v>
          </cell>
          <cell r="W406">
            <v>973861568</v>
          </cell>
          <cell r="X406">
            <v>0</v>
          </cell>
          <cell r="Y406">
            <v>39755</v>
          </cell>
          <cell r="Z406">
            <v>40360</v>
          </cell>
          <cell r="AA406" t="str">
            <v>Trường Đại học Vinh</v>
          </cell>
          <cell r="AB406">
            <v>0</v>
          </cell>
          <cell r="AC406" t="str">
            <v>BC</v>
          </cell>
          <cell r="AD406">
            <v>0</v>
          </cell>
          <cell r="AE406">
            <v>0</v>
          </cell>
          <cell r="AF406" t="str">
            <v>V.07.01.03</v>
          </cell>
          <cell r="AG406" t="str">
            <v>Giảng viên (hạng III)</v>
          </cell>
          <cell r="AH406">
            <v>0</v>
          </cell>
          <cell r="AI406">
            <v>0</v>
          </cell>
          <cell r="AJ406">
            <v>0</v>
          </cell>
          <cell r="AK406">
            <v>4</v>
          </cell>
          <cell r="AL406">
            <v>0</v>
          </cell>
          <cell r="AM406">
            <v>3.33</v>
          </cell>
          <cell r="AN406">
            <v>4</v>
          </cell>
          <cell r="AO406">
            <v>0</v>
          </cell>
          <cell r="AP406">
            <v>0</v>
          </cell>
          <cell r="AQ406">
            <v>11</v>
          </cell>
          <cell r="AR406">
            <v>0.36630000000000001</v>
          </cell>
          <cell r="AS406">
            <v>3.6962999999999999</v>
          </cell>
          <cell r="AT406">
            <v>25</v>
          </cell>
          <cell r="AU406">
            <v>0</v>
          </cell>
          <cell r="AV406">
            <v>0</v>
          </cell>
          <cell r="AW406">
            <v>0</v>
          </cell>
          <cell r="AX406" t="str">
            <v>Thạc sĩ</v>
          </cell>
          <cell r="AY406">
            <v>0</v>
          </cell>
          <cell r="AZ406">
            <v>0</v>
          </cell>
          <cell r="BA406" t="str">
            <v>Du lịch</v>
          </cell>
          <cell r="BB406" t="str">
            <v>Du lịch</v>
          </cell>
          <cell r="BC406" t="str">
            <v xml:space="preserve"> </v>
          </cell>
          <cell r="BD406">
            <v>0</v>
          </cell>
          <cell r="BE406">
            <v>0</v>
          </cell>
          <cell r="BF406">
            <v>0</v>
          </cell>
          <cell r="BG406" t="str">
            <v>ICT 2018</v>
          </cell>
          <cell r="BH406" t="str">
            <v>x</v>
          </cell>
          <cell r="BI406">
            <v>0</v>
          </cell>
          <cell r="BJ406">
            <v>0</v>
          </cell>
          <cell r="BK406">
            <v>0</v>
          </cell>
          <cell r="BL406">
            <v>0</v>
          </cell>
          <cell r="BM406">
            <v>0</v>
          </cell>
          <cell r="BN406">
            <v>0</v>
          </cell>
          <cell r="BO406">
            <v>0</v>
          </cell>
          <cell r="BP406">
            <v>0</v>
          </cell>
          <cell r="BQ406">
            <v>0</v>
          </cell>
          <cell r="BR406">
            <v>17.416666666666668</v>
          </cell>
          <cell r="BS406" t="str">
            <v>BĐ đã phát</v>
          </cell>
          <cell r="BT406">
            <v>0</v>
          </cell>
          <cell r="BU406">
            <v>0</v>
          </cell>
          <cell r="BV406">
            <v>4</v>
          </cell>
          <cell r="BW406">
            <v>4</v>
          </cell>
          <cell r="BX406">
            <v>4</v>
          </cell>
          <cell r="BY406">
            <v>4</v>
          </cell>
          <cell r="BZ406">
            <v>4</v>
          </cell>
          <cell r="CA406">
            <v>4</v>
          </cell>
          <cell r="CB406">
            <v>4</v>
          </cell>
          <cell r="CC406">
            <v>4</v>
          </cell>
          <cell r="CD406">
            <v>4</v>
          </cell>
          <cell r="CE406">
            <v>4</v>
          </cell>
          <cell r="CF406">
            <v>4</v>
          </cell>
          <cell r="CG406">
            <v>4</v>
          </cell>
          <cell r="CH406">
            <v>4</v>
          </cell>
          <cell r="CI406">
            <v>4</v>
          </cell>
          <cell r="CJ406">
            <v>4</v>
          </cell>
          <cell r="CK406">
            <v>4</v>
          </cell>
          <cell r="CL406">
            <v>0</v>
          </cell>
        </row>
        <row r="407">
          <cell r="F407">
            <v>1510</v>
          </cell>
          <cell r="G407" t="str">
            <v>51010000193758</v>
          </cell>
          <cell r="H407" t="str">
            <v>Trường Khoa học Xã hội và Nhân văn</v>
          </cell>
          <cell r="I407" t="str">
            <v>Khoa Du lịch và Công tác xã hội</v>
          </cell>
          <cell r="J407" t="str">
            <v>Nữ</v>
          </cell>
          <cell r="K407">
            <v>1980</v>
          </cell>
          <cell r="L407">
            <v>29493</v>
          </cell>
          <cell r="M407">
            <v>42</v>
          </cell>
          <cell r="N407" t="str">
            <v>Kinh</v>
          </cell>
          <cell r="O407">
            <v>0</v>
          </cell>
          <cell r="P407">
            <v>182394194</v>
          </cell>
          <cell r="Q407">
            <v>0</v>
          </cell>
          <cell r="R407">
            <v>0</v>
          </cell>
          <cell r="S407" t="str">
            <v>Xã Cẩm Bình, huyện Cẩm Xuyên, tỉnh Hà Tĩnh</v>
          </cell>
          <cell r="T407" t="str">
            <v>Xã Cẩm Bình, huyện Cẩm Xuyên, tỉnh Hà Tĩnh</v>
          </cell>
          <cell r="U407" t="str">
            <v>Nhà số 02, đường Bạch Liêu, tổ 01, khối 6, phường Bến Thủy, Thành phố Vinh, Tỉnh Nghệ An</v>
          </cell>
          <cell r="V407" t="str">
            <v>Nhà số 02, đường Bạch Liêu, tổ 01, khối 6, phường Bến Thủy, Thành phố Vinh, Tỉnh Nghệ An</v>
          </cell>
          <cell r="W407">
            <v>915039299</v>
          </cell>
          <cell r="X407">
            <v>0</v>
          </cell>
          <cell r="Y407">
            <v>39874</v>
          </cell>
          <cell r="Z407">
            <v>40360</v>
          </cell>
          <cell r="AA407" t="str">
            <v>Trường Đại học Vinh</v>
          </cell>
          <cell r="AB407">
            <v>0</v>
          </cell>
          <cell r="AC407" t="str">
            <v>BC</v>
          </cell>
          <cell r="AD407">
            <v>0</v>
          </cell>
          <cell r="AE407">
            <v>0</v>
          </cell>
          <cell r="AF407" t="str">
            <v>V.07.01.02</v>
          </cell>
          <cell r="AG407" t="str">
            <v>Giảng viên chính (hạng II)</v>
          </cell>
          <cell r="AH407">
            <v>0</v>
          </cell>
          <cell r="AI407" t="str">
            <v>Phó Trưởng khoa</v>
          </cell>
          <cell r="AJ407" t="str">
            <v>TLĐT + TL ĐBCL</v>
          </cell>
          <cell r="AK407">
            <v>5</v>
          </cell>
          <cell r="AL407">
            <v>0.4</v>
          </cell>
          <cell r="AM407">
            <v>4.4000000000000004</v>
          </cell>
          <cell r="AN407">
            <v>1</v>
          </cell>
          <cell r="AO407">
            <v>0</v>
          </cell>
          <cell r="AP407">
            <v>0</v>
          </cell>
          <cell r="AQ407">
            <v>11</v>
          </cell>
          <cell r="AR407">
            <v>0.52800000000000014</v>
          </cell>
          <cell r="AS407">
            <v>5.3280000000000012</v>
          </cell>
          <cell r="AT407">
            <v>40</v>
          </cell>
          <cell r="AU407">
            <v>0</v>
          </cell>
          <cell r="AV407">
            <v>0</v>
          </cell>
          <cell r="AW407">
            <v>0</v>
          </cell>
          <cell r="AX407" t="str">
            <v>Tiến sĩ</v>
          </cell>
          <cell r="AY407">
            <v>0</v>
          </cell>
          <cell r="AZ407">
            <v>0</v>
          </cell>
          <cell r="BA407" t="str">
            <v>Lịch sử</v>
          </cell>
          <cell r="BB407" t="str">
            <v>Lịch sử/Dân tộc học</v>
          </cell>
          <cell r="BC407" t="str">
            <v>Nhân học</v>
          </cell>
          <cell r="BD407">
            <v>0</v>
          </cell>
          <cell r="BE407" t="str">
            <v>GVSP</v>
          </cell>
          <cell r="BF407">
            <v>0</v>
          </cell>
          <cell r="BG407" t="str">
            <v>ICT 2018</v>
          </cell>
          <cell r="BH407" t="str">
            <v>x</v>
          </cell>
          <cell r="BI407">
            <v>2019</v>
          </cell>
          <cell r="BJ407">
            <v>0</v>
          </cell>
          <cell r="BK407">
            <v>0</v>
          </cell>
          <cell r="BL407">
            <v>0</v>
          </cell>
          <cell r="BM407">
            <v>0</v>
          </cell>
          <cell r="BN407">
            <v>0</v>
          </cell>
          <cell r="BO407">
            <v>0</v>
          </cell>
          <cell r="BP407">
            <v>0</v>
          </cell>
          <cell r="BQ407">
            <v>0</v>
          </cell>
          <cell r="BR407">
            <v>13.083333333333334</v>
          </cell>
          <cell r="BS407" t="str">
            <v>BĐ đã phát</v>
          </cell>
          <cell r="BT407">
            <v>0</v>
          </cell>
          <cell r="BU407">
            <v>0</v>
          </cell>
          <cell r="BV407">
            <v>4</v>
          </cell>
          <cell r="BW407">
            <v>4</v>
          </cell>
          <cell r="BX407">
            <v>4</v>
          </cell>
          <cell r="BY407">
            <v>5</v>
          </cell>
          <cell r="BZ407">
            <v>5</v>
          </cell>
          <cell r="CA407">
            <v>5</v>
          </cell>
          <cell r="CB407">
            <v>5</v>
          </cell>
          <cell r="CC407">
            <v>5</v>
          </cell>
          <cell r="CD407">
            <v>5</v>
          </cell>
          <cell r="CE407">
            <v>5</v>
          </cell>
          <cell r="CF407">
            <v>5</v>
          </cell>
          <cell r="CG407">
            <v>5</v>
          </cell>
          <cell r="CH407">
            <v>5</v>
          </cell>
          <cell r="CI407">
            <v>5</v>
          </cell>
          <cell r="CJ407">
            <v>5</v>
          </cell>
          <cell r="CK407">
            <v>5</v>
          </cell>
          <cell r="CL407" t="str">
            <v>BN PTK cấp 3 từ T12/21</v>
          </cell>
        </row>
        <row r="408">
          <cell r="F408">
            <v>2025</v>
          </cell>
          <cell r="G408" t="str">
            <v>51010000371138</v>
          </cell>
          <cell r="H408" t="str">
            <v>Trường Khoa học Xã hội và Nhân văn</v>
          </cell>
          <cell r="I408" t="str">
            <v>Khoa Du lịch và Công tác xã hội</v>
          </cell>
          <cell r="J408" t="str">
            <v>Nữ</v>
          </cell>
          <cell r="K408">
            <v>1988</v>
          </cell>
          <cell r="L408">
            <v>32445</v>
          </cell>
          <cell r="M408">
            <v>34</v>
          </cell>
          <cell r="N408" t="str">
            <v>Kinh</v>
          </cell>
          <cell r="O408">
            <v>0</v>
          </cell>
          <cell r="P408" t="str">
            <v>186346254</v>
          </cell>
          <cell r="Q408">
            <v>37890</v>
          </cell>
          <cell r="R408" t="str">
            <v>Tỉnh Nghệ An</v>
          </cell>
          <cell r="S408" t="str">
            <v>P. Trung Đô, Thành phố Vinh, Tỉnh Nghệ An</v>
          </cell>
          <cell r="T408" t="str">
            <v>P. Trung Đô, Thành phố Vinh, Tỉnh Nghệ An</v>
          </cell>
          <cell r="U408" t="str">
            <v>SN 122, Đ. Ngô Thì Nhậm, Thành phố Vinh, Tỉnh Nghệ An</v>
          </cell>
          <cell r="V408" t="str">
            <v>SN 122, Đ. Ngô Thì Nhậm, Thành phố Vinh, Tỉnh Nghệ An</v>
          </cell>
          <cell r="W408" t="str">
            <v>0868214777</v>
          </cell>
          <cell r="X408" t="str">
            <v>hoaiannguyen88@gmail.com</v>
          </cell>
          <cell r="Y408">
            <v>41071</v>
          </cell>
          <cell r="Z408">
            <v>43283</v>
          </cell>
          <cell r="AA408" t="str">
            <v>Trường Đại học Vinh</v>
          </cell>
          <cell r="AB408">
            <v>0</v>
          </cell>
          <cell r="AC408" t="str">
            <v>BC</v>
          </cell>
          <cell r="AD408">
            <v>0</v>
          </cell>
          <cell r="AE408">
            <v>0</v>
          </cell>
          <cell r="AF408" t="str">
            <v>V.07.01.03</v>
          </cell>
          <cell r="AG408" t="str">
            <v>Giảng viên (hạng III)</v>
          </cell>
          <cell r="AH408">
            <v>0</v>
          </cell>
          <cell r="AI408">
            <v>0</v>
          </cell>
          <cell r="AJ408">
            <v>0</v>
          </cell>
          <cell r="AK408">
            <v>4</v>
          </cell>
          <cell r="AL408">
            <v>0</v>
          </cell>
          <cell r="AM408">
            <v>3</v>
          </cell>
          <cell r="AN408">
            <v>3</v>
          </cell>
          <cell r="AO408">
            <v>0</v>
          </cell>
          <cell r="AP408">
            <v>0</v>
          </cell>
          <cell r="AQ408">
            <v>8</v>
          </cell>
          <cell r="AR408">
            <v>0.24</v>
          </cell>
          <cell r="AS408">
            <v>3.24</v>
          </cell>
          <cell r="AT408">
            <v>25</v>
          </cell>
          <cell r="AU408">
            <v>0</v>
          </cell>
          <cell r="AV408">
            <v>0</v>
          </cell>
          <cell r="AW408">
            <v>0</v>
          </cell>
          <cell r="AX408" t="str">
            <v>Thạc sĩ</v>
          </cell>
          <cell r="AY408">
            <v>0</v>
          </cell>
          <cell r="AZ408">
            <v>0</v>
          </cell>
          <cell r="BA408" t="str">
            <v>Công tác xã hội</v>
          </cell>
          <cell r="BB408" t="str">
            <v>Công tác xã hội</v>
          </cell>
          <cell r="BC408" t="str">
            <v xml:space="preserve"> </v>
          </cell>
          <cell r="BD408">
            <v>0</v>
          </cell>
          <cell r="BE408">
            <v>0</v>
          </cell>
          <cell r="BF408" t="str">
            <v>A2</v>
          </cell>
          <cell r="BG408" t="str">
            <v>ICT 2018</v>
          </cell>
          <cell r="BH408" t="str">
            <v>x</v>
          </cell>
          <cell r="BI408">
            <v>0</v>
          </cell>
          <cell r="BJ408">
            <v>0</v>
          </cell>
          <cell r="BK408">
            <v>0</v>
          </cell>
          <cell r="BL408">
            <v>0</v>
          </cell>
          <cell r="BM408">
            <v>0</v>
          </cell>
          <cell r="BN408">
            <v>0</v>
          </cell>
          <cell r="BO408">
            <v>0</v>
          </cell>
          <cell r="BP408">
            <v>0</v>
          </cell>
          <cell r="BQ408">
            <v>0</v>
          </cell>
          <cell r="BR408">
            <v>21.166666666666668</v>
          </cell>
          <cell r="BS408" t="str">
            <v>BĐ đã phát</v>
          </cell>
          <cell r="BT408">
            <v>0</v>
          </cell>
          <cell r="BU408">
            <v>0</v>
          </cell>
          <cell r="BV408">
            <v>4</v>
          </cell>
          <cell r="BW408">
            <v>4</v>
          </cell>
          <cell r="BX408">
            <v>4</v>
          </cell>
          <cell r="BY408">
            <v>4</v>
          </cell>
          <cell r="BZ408">
            <v>4</v>
          </cell>
          <cell r="CA408">
            <v>4</v>
          </cell>
          <cell r="CB408">
            <v>4</v>
          </cell>
          <cell r="CC408">
            <v>4</v>
          </cell>
          <cell r="CD408">
            <v>4</v>
          </cell>
          <cell r="CE408">
            <v>4</v>
          </cell>
          <cell r="CF408">
            <v>4</v>
          </cell>
          <cell r="CG408">
            <v>4</v>
          </cell>
          <cell r="CH408">
            <v>4</v>
          </cell>
          <cell r="CI408">
            <v>4</v>
          </cell>
          <cell r="CJ408">
            <v>4</v>
          </cell>
          <cell r="CK408">
            <v>4</v>
          </cell>
          <cell r="CL408">
            <v>0</v>
          </cell>
        </row>
        <row r="409">
          <cell r="F409">
            <v>1479</v>
          </cell>
          <cell r="G409" t="str">
            <v>51010000193518</v>
          </cell>
          <cell r="H409" t="str">
            <v>Trường Khoa học Xã hội và Nhân văn</v>
          </cell>
          <cell r="I409" t="str">
            <v>Khoa Du lịch và Công tác xã hội</v>
          </cell>
          <cell r="J409" t="str">
            <v>Nữ</v>
          </cell>
          <cell r="K409">
            <v>1984</v>
          </cell>
          <cell r="L409">
            <v>31026</v>
          </cell>
          <cell r="M409">
            <v>38</v>
          </cell>
          <cell r="N409" t="str">
            <v>Kinh</v>
          </cell>
          <cell r="O409">
            <v>0</v>
          </cell>
          <cell r="P409">
            <v>0</v>
          </cell>
          <cell r="Q409">
            <v>0</v>
          </cell>
          <cell r="R409">
            <v>0</v>
          </cell>
          <cell r="S409" t="str">
            <v>Nghĩa Liên, Nghĩa Đàn, Nghệ An</v>
          </cell>
          <cell r="T409" t="str">
            <v>Nghĩa Liên, Nghĩa Đàn, Nghệ An</v>
          </cell>
          <cell r="U409" t="str">
            <v>Khối 1phường Trung Đô, Thành phố Vinh, Tỉnh Nghệ An</v>
          </cell>
          <cell r="V409" t="str">
            <v>Khối 1phường Trung Đô, Thành phố Vinh, Tỉnh Nghệ An</v>
          </cell>
          <cell r="W409">
            <v>0</v>
          </cell>
          <cell r="X409">
            <v>0</v>
          </cell>
          <cell r="Y409">
            <v>40162</v>
          </cell>
          <cell r="Z409">
            <v>40969</v>
          </cell>
          <cell r="AA409" t="str">
            <v>Trường Đại học Vinh</v>
          </cell>
          <cell r="AB409">
            <v>0</v>
          </cell>
          <cell r="AC409" t="str">
            <v>BC</v>
          </cell>
          <cell r="AD409">
            <v>0</v>
          </cell>
          <cell r="AE409">
            <v>0</v>
          </cell>
          <cell r="AF409" t="str">
            <v>V.07.01.03</v>
          </cell>
          <cell r="AG409" t="str">
            <v>Giảng viên (hạng III)</v>
          </cell>
          <cell r="AH409">
            <v>0</v>
          </cell>
          <cell r="AI409">
            <v>0</v>
          </cell>
          <cell r="AJ409">
            <v>0</v>
          </cell>
          <cell r="AK409">
            <v>4</v>
          </cell>
          <cell r="AL409">
            <v>0</v>
          </cell>
          <cell r="AM409">
            <v>3.33</v>
          </cell>
          <cell r="AN409">
            <v>4</v>
          </cell>
          <cell r="AO409">
            <v>0</v>
          </cell>
          <cell r="AP409">
            <v>0</v>
          </cell>
          <cell r="AQ409">
            <v>10</v>
          </cell>
          <cell r="AR409">
            <v>0.33299999999999996</v>
          </cell>
          <cell r="AS409">
            <v>3.6630000000000003</v>
          </cell>
          <cell r="AT409">
            <v>25</v>
          </cell>
          <cell r="AU409">
            <v>0</v>
          </cell>
          <cell r="AV409">
            <v>0</v>
          </cell>
          <cell r="AW409">
            <v>0</v>
          </cell>
          <cell r="AX409" t="str">
            <v>Thạc sĩ</v>
          </cell>
          <cell r="AY409">
            <v>0</v>
          </cell>
          <cell r="AZ409">
            <v>0</v>
          </cell>
          <cell r="BA409" t="str">
            <v>Du lịch</v>
          </cell>
          <cell r="BB409" t="str">
            <v>Du lịch</v>
          </cell>
          <cell r="BC409" t="str">
            <v>Du lịch</v>
          </cell>
          <cell r="BD409">
            <v>0</v>
          </cell>
          <cell r="BE409">
            <v>0</v>
          </cell>
          <cell r="BF409" t="str">
            <v>B1</v>
          </cell>
          <cell r="BG409">
            <v>0</v>
          </cell>
          <cell r="BH409" t="str">
            <v>x</v>
          </cell>
          <cell r="BI409">
            <v>0</v>
          </cell>
          <cell r="BJ409">
            <v>0</v>
          </cell>
          <cell r="BK409">
            <v>0</v>
          </cell>
          <cell r="BL409">
            <v>0</v>
          </cell>
          <cell r="BM409">
            <v>0</v>
          </cell>
          <cell r="BN409">
            <v>0</v>
          </cell>
          <cell r="BO409">
            <v>0</v>
          </cell>
          <cell r="BP409">
            <v>0</v>
          </cell>
          <cell r="BQ409">
            <v>0</v>
          </cell>
          <cell r="BR409">
            <v>17.25</v>
          </cell>
          <cell r="BS409" t="str">
            <v>BĐ đã phát</v>
          </cell>
          <cell r="BT409">
            <v>0</v>
          </cell>
          <cell r="BU409">
            <v>0</v>
          </cell>
          <cell r="BV409">
            <v>4</v>
          </cell>
          <cell r="BW409">
            <v>4</v>
          </cell>
          <cell r="BX409">
            <v>4</v>
          </cell>
          <cell r="BY409">
            <v>4</v>
          </cell>
          <cell r="BZ409">
            <v>4</v>
          </cell>
          <cell r="CA409">
            <v>4</v>
          </cell>
          <cell r="CB409">
            <v>4</v>
          </cell>
          <cell r="CC409">
            <v>4</v>
          </cell>
          <cell r="CD409">
            <v>4</v>
          </cell>
          <cell r="CE409">
            <v>4</v>
          </cell>
          <cell r="CF409">
            <v>4</v>
          </cell>
          <cell r="CG409">
            <v>4</v>
          </cell>
          <cell r="CH409">
            <v>4</v>
          </cell>
          <cell r="CI409">
            <v>4</v>
          </cell>
          <cell r="CJ409">
            <v>4</v>
          </cell>
          <cell r="CK409">
            <v>4</v>
          </cell>
          <cell r="CL409">
            <v>0</v>
          </cell>
        </row>
        <row r="410">
          <cell r="F410">
            <v>1147</v>
          </cell>
          <cell r="G410" t="str">
            <v>51010000191187</v>
          </cell>
          <cell r="H410" t="str">
            <v>Trường Khoa học Xã hội và Nhân văn</v>
          </cell>
          <cell r="I410" t="str">
            <v>Khoa Du lịch và Công tác xã hội</v>
          </cell>
          <cell r="J410" t="str">
            <v>Nam</v>
          </cell>
          <cell r="K410">
            <v>1978</v>
          </cell>
          <cell r="L410">
            <v>28529</v>
          </cell>
          <cell r="M410">
            <v>44</v>
          </cell>
          <cell r="N410" t="str">
            <v>Kinh</v>
          </cell>
          <cell r="O410">
            <v>0</v>
          </cell>
          <cell r="P410">
            <v>182251673</v>
          </cell>
          <cell r="Q410">
            <v>0</v>
          </cell>
          <cell r="R410">
            <v>0</v>
          </cell>
          <cell r="S410" t="str">
            <v>Nam Cát, Nam Đàn, Nghệ An</v>
          </cell>
          <cell r="T410" t="str">
            <v>Nam Cát, Nam Đàn, Nghệ An</v>
          </cell>
          <cell r="U410" t="str">
            <v>Đại Thắng, Nam Cát, Nam Đàn, Nghệ An</v>
          </cell>
          <cell r="V410" t="str">
            <v>Đại Thắng, Nam Cát, Nam Đàn, Nghệ An</v>
          </cell>
          <cell r="W410" t="str">
            <v>0915052736</v>
          </cell>
          <cell r="X410" t="str">
            <v>trunglsd@gmail.com</v>
          </cell>
          <cell r="Y410">
            <v>39309</v>
          </cell>
          <cell r="Z410">
            <v>39995</v>
          </cell>
          <cell r="AA410" t="str">
            <v>Trường Đại học Vinh</v>
          </cell>
          <cell r="AB410">
            <v>0</v>
          </cell>
          <cell r="AC410" t="str">
            <v>BC</v>
          </cell>
          <cell r="AD410">
            <v>0</v>
          </cell>
          <cell r="AE410">
            <v>0</v>
          </cell>
          <cell r="AF410" t="str">
            <v>V.07.01.02</v>
          </cell>
          <cell r="AG410" t="str">
            <v>Giảng viên chính (hạng II)</v>
          </cell>
          <cell r="AH410">
            <v>0</v>
          </cell>
          <cell r="AI410" t="str">
            <v>Trưởng khoa</v>
          </cell>
          <cell r="AJ410" t="str">
            <v>Bí thư CB</v>
          </cell>
          <cell r="AK410">
            <v>5.5</v>
          </cell>
          <cell r="AL410">
            <v>0.5</v>
          </cell>
          <cell r="AM410">
            <v>4.4000000000000004</v>
          </cell>
          <cell r="AN410">
            <v>1</v>
          </cell>
          <cell r="AO410">
            <v>0</v>
          </cell>
          <cell r="AP410">
            <v>0</v>
          </cell>
          <cell r="AQ410">
            <v>16</v>
          </cell>
          <cell r="AR410">
            <v>0.78400000000000003</v>
          </cell>
          <cell r="AS410">
            <v>5.6840000000000002</v>
          </cell>
          <cell r="AT410">
            <v>45</v>
          </cell>
          <cell r="AU410">
            <v>0</v>
          </cell>
          <cell r="AV410">
            <v>0</v>
          </cell>
          <cell r="AW410">
            <v>0</v>
          </cell>
          <cell r="AX410" t="str">
            <v>Tiến sĩ</v>
          </cell>
          <cell r="AY410">
            <v>0</v>
          </cell>
          <cell r="AZ410">
            <v>0</v>
          </cell>
          <cell r="BA410" t="str">
            <v>Lịch sử</v>
          </cell>
          <cell r="BB410" t="str">
            <v>LSĐCSVN</v>
          </cell>
          <cell r="BC410" t="str">
            <v>LSĐCSVN</v>
          </cell>
          <cell r="BD410">
            <v>0</v>
          </cell>
          <cell r="BE410" t="str">
            <v>GVSP chủ chốt</v>
          </cell>
          <cell r="BF410">
            <v>0</v>
          </cell>
          <cell r="BG410" t="str">
            <v>ICT 2018</v>
          </cell>
          <cell r="BH410" t="str">
            <v>x</v>
          </cell>
          <cell r="BI410">
            <v>2017</v>
          </cell>
          <cell r="BJ410">
            <v>0</v>
          </cell>
          <cell r="BK410" t="str">
            <v>Đối tượng 4</v>
          </cell>
          <cell r="BL410">
            <v>0</v>
          </cell>
          <cell r="BM410">
            <v>39096</v>
          </cell>
          <cell r="BN410">
            <v>39461</v>
          </cell>
          <cell r="BO410">
            <v>0</v>
          </cell>
          <cell r="BP410">
            <v>0</v>
          </cell>
          <cell r="BQ410">
            <v>0</v>
          </cell>
          <cell r="BR410">
            <v>15.416666666666666</v>
          </cell>
          <cell r="BS410" t="str">
            <v>BĐ đã phát</v>
          </cell>
          <cell r="BT410">
            <v>0</v>
          </cell>
          <cell r="BU410">
            <v>0</v>
          </cell>
          <cell r="BV410">
            <v>5.5</v>
          </cell>
          <cell r="BW410">
            <v>5.5</v>
          </cell>
          <cell r="BX410">
            <v>5.5</v>
          </cell>
          <cell r="BY410">
            <v>5.5</v>
          </cell>
          <cell r="BZ410">
            <v>5.5</v>
          </cell>
          <cell r="CA410">
            <v>5.5</v>
          </cell>
          <cell r="CB410">
            <v>5.5</v>
          </cell>
          <cell r="CC410">
            <v>5.5</v>
          </cell>
          <cell r="CD410">
            <v>5.5</v>
          </cell>
          <cell r="CE410">
            <v>5.5</v>
          </cell>
          <cell r="CF410">
            <v>5.5</v>
          </cell>
          <cell r="CG410">
            <v>5.5</v>
          </cell>
          <cell r="CH410">
            <v>5.5</v>
          </cell>
          <cell r="CI410">
            <v>5.5</v>
          </cell>
          <cell r="CJ410">
            <v>5.5</v>
          </cell>
          <cell r="CK410">
            <v>5.5</v>
          </cell>
          <cell r="CL410" t="str">
            <v>TBM sang TK cấp 3 từ T9/21</v>
          </cell>
        </row>
        <row r="411">
          <cell r="F411">
            <v>1476</v>
          </cell>
          <cell r="G411" t="str">
            <v>51010000247965</v>
          </cell>
          <cell r="H411" t="str">
            <v>Trường Khoa học Xã hội và Nhân văn</v>
          </cell>
          <cell r="I411" t="str">
            <v>Khoa Du lịch và Công tác xã hội</v>
          </cell>
          <cell r="J411" t="str">
            <v>Nữ</v>
          </cell>
          <cell r="K411">
            <v>1985</v>
          </cell>
          <cell r="L411">
            <v>31338</v>
          </cell>
          <cell r="M411">
            <v>37</v>
          </cell>
          <cell r="N411" t="str">
            <v>Kinh</v>
          </cell>
          <cell r="O411">
            <v>0</v>
          </cell>
          <cell r="P411">
            <v>186206107</v>
          </cell>
          <cell r="Q411">
            <v>0</v>
          </cell>
          <cell r="R411">
            <v>0</v>
          </cell>
          <cell r="S411" t="str">
            <v>Thành phố Vinh, Nghệ An</v>
          </cell>
          <cell r="T411" t="str">
            <v>Phường Đội Cung, thành phố Vinh, Nghệ An</v>
          </cell>
          <cell r="U411" t="str">
            <v>Số nhà 121, đường Phan Châu Trinh, Thành phố Vinh, Tỉnh Nghệ An</v>
          </cell>
          <cell r="V411" t="str">
            <v>Số nhà 121, đường Phan Châu Trinh, Thành phố Vinh, Tỉnh Nghệ An</v>
          </cell>
          <cell r="W411" t="str">
            <v>0977005095</v>
          </cell>
          <cell r="X411" t="str">
            <v>ongmaithuong@gmail.com</v>
          </cell>
          <cell r="Y411">
            <v>39755</v>
          </cell>
          <cell r="Z411">
            <v>40969</v>
          </cell>
          <cell r="AA411" t="str">
            <v>Trường Đại học Vinh</v>
          </cell>
          <cell r="AB411">
            <v>0</v>
          </cell>
          <cell r="AC411" t="str">
            <v>BC</v>
          </cell>
          <cell r="AD411">
            <v>0</v>
          </cell>
          <cell r="AE411">
            <v>0</v>
          </cell>
          <cell r="AF411" t="str">
            <v>V.07.01.03</v>
          </cell>
          <cell r="AG411" t="str">
            <v>Giảng viên (hạng III)</v>
          </cell>
          <cell r="AH411">
            <v>0</v>
          </cell>
          <cell r="AI411">
            <v>0</v>
          </cell>
          <cell r="AJ411">
            <v>0</v>
          </cell>
          <cell r="AK411">
            <v>4</v>
          </cell>
          <cell r="AL411">
            <v>0</v>
          </cell>
          <cell r="AM411">
            <v>3.33</v>
          </cell>
          <cell r="AN411">
            <v>4</v>
          </cell>
          <cell r="AO411">
            <v>0</v>
          </cell>
          <cell r="AP411">
            <v>0</v>
          </cell>
          <cell r="AQ411">
            <v>11</v>
          </cell>
          <cell r="AR411">
            <v>0.36630000000000001</v>
          </cell>
          <cell r="AS411">
            <v>3.6962999999999999</v>
          </cell>
          <cell r="AT411">
            <v>25</v>
          </cell>
          <cell r="AU411">
            <v>0</v>
          </cell>
          <cell r="AV411">
            <v>0</v>
          </cell>
          <cell r="AW411">
            <v>0</v>
          </cell>
          <cell r="AX411" t="str">
            <v>Thạc sĩ</v>
          </cell>
          <cell r="AY411">
            <v>0</v>
          </cell>
          <cell r="AZ411">
            <v>0</v>
          </cell>
          <cell r="BA411" t="str">
            <v>Công tác xã hội</v>
          </cell>
          <cell r="BB411" t="str">
            <v>Xã hội học</v>
          </cell>
          <cell r="BC411" t="str">
            <v xml:space="preserve"> </v>
          </cell>
          <cell r="BD411">
            <v>0</v>
          </cell>
          <cell r="BE411">
            <v>0</v>
          </cell>
          <cell r="BF411" t="str">
            <v>B1</v>
          </cell>
          <cell r="BG411" t="str">
            <v>ICT 2018</v>
          </cell>
          <cell r="BH411" t="str">
            <v>x</v>
          </cell>
          <cell r="BI411">
            <v>0</v>
          </cell>
          <cell r="BJ411">
            <v>0</v>
          </cell>
          <cell r="BK411">
            <v>0</v>
          </cell>
          <cell r="BL411">
            <v>0</v>
          </cell>
          <cell r="BM411">
            <v>0</v>
          </cell>
          <cell r="BN411">
            <v>0</v>
          </cell>
          <cell r="BO411">
            <v>0</v>
          </cell>
          <cell r="BP411">
            <v>0</v>
          </cell>
          <cell r="BQ411">
            <v>0</v>
          </cell>
          <cell r="BR411">
            <v>18.166666666666668</v>
          </cell>
          <cell r="BS411" t="str">
            <v>BĐ đã phát</v>
          </cell>
          <cell r="BT411">
            <v>0</v>
          </cell>
          <cell r="BU411">
            <v>0</v>
          </cell>
          <cell r="BV411">
            <v>4</v>
          </cell>
          <cell r="BW411">
            <v>4</v>
          </cell>
          <cell r="BX411">
            <v>4</v>
          </cell>
          <cell r="BY411">
            <v>4</v>
          </cell>
          <cell r="BZ411">
            <v>4</v>
          </cell>
          <cell r="CA411">
            <v>4</v>
          </cell>
          <cell r="CB411">
            <v>4</v>
          </cell>
          <cell r="CC411">
            <v>4</v>
          </cell>
          <cell r="CD411">
            <v>4</v>
          </cell>
          <cell r="CE411">
            <v>4</v>
          </cell>
          <cell r="CF411">
            <v>4</v>
          </cell>
          <cell r="CG411">
            <v>4</v>
          </cell>
          <cell r="CH411">
            <v>4</v>
          </cell>
          <cell r="CI411">
            <v>4</v>
          </cell>
          <cell r="CJ411">
            <v>4</v>
          </cell>
          <cell r="CK411">
            <v>4</v>
          </cell>
          <cell r="CL411">
            <v>0</v>
          </cell>
        </row>
        <row r="412">
          <cell r="F412">
            <v>1475</v>
          </cell>
          <cell r="G412" t="str">
            <v>51010000193536</v>
          </cell>
          <cell r="H412" t="str">
            <v>Trường Khoa học Xã hội và Nhân văn</v>
          </cell>
          <cell r="I412" t="str">
            <v>Khoa Du lịch và Công tác xã hội</v>
          </cell>
          <cell r="J412" t="str">
            <v>Nữ</v>
          </cell>
          <cell r="K412">
            <v>1985</v>
          </cell>
          <cell r="L412">
            <v>31102</v>
          </cell>
          <cell r="M412">
            <v>37</v>
          </cell>
          <cell r="N412" t="str">
            <v>Kinh</v>
          </cell>
          <cell r="O412">
            <v>0</v>
          </cell>
          <cell r="P412">
            <v>186096206</v>
          </cell>
          <cell r="Q412">
            <v>0</v>
          </cell>
          <cell r="R412">
            <v>0</v>
          </cell>
          <cell r="S412" t="str">
            <v>Xã Nghi Quang, huyện Nghi Lộc, tỉnh Nghệ An</v>
          </cell>
          <cell r="T412" t="str">
            <v>Xã Nghi Quang, huyện Nghi Lộc, tỉnh Nghệ An</v>
          </cell>
          <cell r="U412" t="str">
            <v>Xã Nghi Long, huyện Nghi Lộc, tỉnh Nghệ An</v>
          </cell>
          <cell r="V412" t="str">
            <v>Xã Nghi Long, huyện Nghi Lộc, tỉnh Nghệ An</v>
          </cell>
          <cell r="W412" t="str">
            <v>0986529426</v>
          </cell>
          <cell r="X412" t="str">
            <v>ngocoanh242@gmail.com</v>
          </cell>
          <cell r="Y412">
            <v>40162</v>
          </cell>
          <cell r="Z412">
            <v>40969</v>
          </cell>
          <cell r="AA412" t="str">
            <v>Trường Đại học Vinh</v>
          </cell>
          <cell r="AB412">
            <v>0</v>
          </cell>
          <cell r="AC412" t="str">
            <v>BC</v>
          </cell>
          <cell r="AD412">
            <v>0</v>
          </cell>
          <cell r="AE412">
            <v>0</v>
          </cell>
          <cell r="AF412" t="str">
            <v>V.07.01.03</v>
          </cell>
          <cell r="AG412" t="str">
            <v>Giảng viên (hạng III)</v>
          </cell>
          <cell r="AH412">
            <v>0</v>
          </cell>
          <cell r="AI412">
            <v>0</v>
          </cell>
          <cell r="AJ412" t="str">
            <v>CVHT</v>
          </cell>
          <cell r="AK412">
            <v>4</v>
          </cell>
          <cell r="AL412">
            <v>0</v>
          </cell>
          <cell r="AM412">
            <v>3.33</v>
          </cell>
          <cell r="AN412">
            <v>4</v>
          </cell>
          <cell r="AO412">
            <v>0</v>
          </cell>
          <cell r="AP412">
            <v>0</v>
          </cell>
          <cell r="AQ412">
            <v>10</v>
          </cell>
          <cell r="AR412">
            <v>0.33299999999999996</v>
          </cell>
          <cell r="AS412">
            <v>3.6630000000000003</v>
          </cell>
          <cell r="AT412">
            <v>25</v>
          </cell>
          <cell r="AU412">
            <v>0</v>
          </cell>
          <cell r="AV412">
            <v>0</v>
          </cell>
          <cell r="AW412">
            <v>0</v>
          </cell>
          <cell r="AX412" t="str">
            <v>Thạc sĩ</v>
          </cell>
          <cell r="AY412">
            <v>0</v>
          </cell>
          <cell r="AZ412">
            <v>0</v>
          </cell>
          <cell r="BA412" t="str">
            <v>Công tác xã hội</v>
          </cell>
          <cell r="BB412" t="str">
            <v>Công tác xã hội</v>
          </cell>
          <cell r="BC412" t="str">
            <v xml:space="preserve"> </v>
          </cell>
          <cell r="BD412">
            <v>0</v>
          </cell>
          <cell r="BE412">
            <v>0</v>
          </cell>
          <cell r="BF412" t="str">
            <v>A2</v>
          </cell>
          <cell r="BG412" t="str">
            <v>ICT 2018</v>
          </cell>
          <cell r="BH412" t="str">
            <v>x</v>
          </cell>
          <cell r="BI412">
            <v>0</v>
          </cell>
          <cell r="BJ412">
            <v>0</v>
          </cell>
          <cell r="BK412">
            <v>0</v>
          </cell>
          <cell r="BL412">
            <v>0</v>
          </cell>
          <cell r="BM412">
            <v>37449</v>
          </cell>
          <cell r="BN412">
            <v>37814</v>
          </cell>
          <cell r="BO412">
            <v>0</v>
          </cell>
          <cell r="BP412">
            <v>0</v>
          </cell>
          <cell r="BQ412">
            <v>0</v>
          </cell>
          <cell r="BR412">
            <v>17.5</v>
          </cell>
          <cell r="BS412" t="str">
            <v>ĐHV đã phát</v>
          </cell>
          <cell r="BT412">
            <v>0</v>
          </cell>
          <cell r="BU412">
            <v>0</v>
          </cell>
          <cell r="BV412">
            <v>4</v>
          </cell>
          <cell r="BW412">
            <v>4</v>
          </cell>
          <cell r="BX412">
            <v>4</v>
          </cell>
          <cell r="BY412">
            <v>4</v>
          </cell>
          <cell r="BZ412">
            <v>4</v>
          </cell>
          <cell r="CA412">
            <v>4</v>
          </cell>
          <cell r="CB412">
            <v>4</v>
          </cell>
          <cell r="CC412">
            <v>4</v>
          </cell>
          <cell r="CD412">
            <v>4</v>
          </cell>
          <cell r="CE412">
            <v>4</v>
          </cell>
          <cell r="CF412">
            <v>4</v>
          </cell>
          <cell r="CG412">
            <v>4</v>
          </cell>
          <cell r="CH412">
            <v>4</v>
          </cell>
          <cell r="CI412">
            <v>4</v>
          </cell>
          <cell r="CJ412">
            <v>4</v>
          </cell>
          <cell r="CK412">
            <v>4</v>
          </cell>
          <cell r="CL412">
            <v>0</v>
          </cell>
        </row>
        <row r="413">
          <cell r="F413">
            <v>1474</v>
          </cell>
          <cell r="G413" t="str">
            <v>51010000193581</v>
          </cell>
          <cell r="H413" t="str">
            <v>Trường Khoa học Xã hội và Nhân văn</v>
          </cell>
          <cell r="I413" t="str">
            <v>Khoa Du lịch và Công tác xã hội</v>
          </cell>
          <cell r="J413" t="str">
            <v>Nữ</v>
          </cell>
          <cell r="K413">
            <v>1984</v>
          </cell>
          <cell r="L413">
            <v>31041</v>
          </cell>
          <cell r="M413">
            <v>38</v>
          </cell>
          <cell r="N413" t="str">
            <v>Kinh</v>
          </cell>
          <cell r="O413">
            <v>0</v>
          </cell>
          <cell r="P413">
            <v>186138266</v>
          </cell>
          <cell r="Q413">
            <v>0</v>
          </cell>
          <cell r="R413">
            <v>0</v>
          </cell>
          <cell r="S413" t="str">
            <v>P.Trường Thi, Tp.Vinh, Nghệ An</v>
          </cell>
          <cell r="T413" t="str">
            <v>Thị trấn Phố Châu, Hương Sơn, Hà Tĩnh</v>
          </cell>
          <cell r="U413" t="str">
            <v>15/4 Lý Thường Kiệt, K.8, Lê Lợi, Thành phố Vinh, Tỉnh Nghệ An</v>
          </cell>
          <cell r="V413" t="str">
            <v>15/4 Lý Thường Kiệt, K.8, Lê Lợi, Thành phố Vinh, Tỉnh Nghệ An</v>
          </cell>
          <cell r="W413" t="str">
            <v>0914912918</v>
          </cell>
          <cell r="X413" t="str">
            <v>haptt@vinhuni.edu.vn</v>
          </cell>
          <cell r="Y413">
            <v>39755</v>
          </cell>
          <cell r="Z413">
            <v>40360</v>
          </cell>
          <cell r="AA413" t="str">
            <v>Trường Đại học Vinh</v>
          </cell>
          <cell r="AB413">
            <v>0</v>
          </cell>
          <cell r="AC413" t="str">
            <v>BC</v>
          </cell>
          <cell r="AD413">
            <v>0</v>
          </cell>
          <cell r="AE413">
            <v>0</v>
          </cell>
          <cell r="AF413" t="str">
            <v>V.07.01.03</v>
          </cell>
          <cell r="AG413" t="str">
            <v>Giảng viên (hạng III)</v>
          </cell>
          <cell r="AH413">
            <v>0</v>
          </cell>
          <cell r="AI413">
            <v>0</v>
          </cell>
          <cell r="AJ413">
            <v>0</v>
          </cell>
          <cell r="AK413">
            <v>4</v>
          </cell>
          <cell r="AL413">
            <v>0</v>
          </cell>
          <cell r="AM413">
            <v>3.33</v>
          </cell>
          <cell r="AN413">
            <v>4</v>
          </cell>
          <cell r="AO413">
            <v>0</v>
          </cell>
          <cell r="AP413">
            <v>0</v>
          </cell>
          <cell r="AQ413">
            <v>11</v>
          </cell>
          <cell r="AR413">
            <v>0.36630000000000001</v>
          </cell>
          <cell r="AS413">
            <v>3.6962999999999999</v>
          </cell>
          <cell r="AT413">
            <v>25</v>
          </cell>
          <cell r="AU413">
            <v>0</v>
          </cell>
          <cell r="AV413">
            <v>0</v>
          </cell>
          <cell r="AW413">
            <v>0</v>
          </cell>
          <cell r="AX413" t="str">
            <v>Thạc sĩ</v>
          </cell>
          <cell r="AY413">
            <v>0</v>
          </cell>
          <cell r="AZ413">
            <v>0</v>
          </cell>
          <cell r="BA413" t="str">
            <v>Xã hội học</v>
          </cell>
          <cell r="BB413" t="str">
            <v>Công tác xã hội</v>
          </cell>
          <cell r="BC413" t="str">
            <v xml:space="preserve"> </v>
          </cell>
          <cell r="BD413">
            <v>0</v>
          </cell>
          <cell r="BE413">
            <v>0</v>
          </cell>
          <cell r="BF413">
            <v>0</v>
          </cell>
          <cell r="BG413" t="str">
            <v>ICT 2018</v>
          </cell>
          <cell r="BH413" t="str">
            <v>x</v>
          </cell>
          <cell r="BI413">
            <v>0</v>
          </cell>
          <cell r="BJ413">
            <v>0</v>
          </cell>
          <cell r="BK413">
            <v>0</v>
          </cell>
          <cell r="BL413">
            <v>0</v>
          </cell>
          <cell r="BM413">
            <v>0</v>
          </cell>
          <cell r="BN413">
            <v>0</v>
          </cell>
          <cell r="BO413">
            <v>0</v>
          </cell>
          <cell r="BP413">
            <v>0</v>
          </cell>
          <cell r="BQ413">
            <v>0</v>
          </cell>
          <cell r="BR413">
            <v>17.333333333333332</v>
          </cell>
          <cell r="BS413" t="str">
            <v>BĐ đã phát</v>
          </cell>
          <cell r="BT413">
            <v>0</v>
          </cell>
          <cell r="BU413">
            <v>0</v>
          </cell>
          <cell r="BV413">
            <v>4</v>
          </cell>
          <cell r="BW413">
            <v>4</v>
          </cell>
          <cell r="BX413">
            <v>4</v>
          </cell>
          <cell r="BY413">
            <v>4</v>
          </cell>
          <cell r="BZ413">
            <v>4</v>
          </cell>
          <cell r="CA413">
            <v>4</v>
          </cell>
          <cell r="CB413">
            <v>4</v>
          </cell>
          <cell r="CC413">
            <v>4</v>
          </cell>
          <cell r="CD413">
            <v>4</v>
          </cell>
          <cell r="CE413">
            <v>4</v>
          </cell>
          <cell r="CF413">
            <v>4</v>
          </cell>
          <cell r="CG413">
            <v>4</v>
          </cell>
          <cell r="CH413">
            <v>4</v>
          </cell>
          <cell r="CI413">
            <v>4</v>
          </cell>
          <cell r="CJ413">
            <v>4</v>
          </cell>
          <cell r="CK413">
            <v>4</v>
          </cell>
          <cell r="CL413">
            <v>0</v>
          </cell>
        </row>
        <row r="414">
          <cell r="F414">
            <v>1472</v>
          </cell>
          <cell r="G414" t="str">
            <v>51010000193332</v>
          </cell>
          <cell r="H414" t="str">
            <v>Trường Khoa học Xã hội và Nhân văn</v>
          </cell>
          <cell r="I414" t="str">
            <v>Khoa Du lịch và Công tác xã hội</v>
          </cell>
          <cell r="J414" t="str">
            <v>Nam</v>
          </cell>
          <cell r="K414">
            <v>1979</v>
          </cell>
          <cell r="L414">
            <v>29100</v>
          </cell>
          <cell r="M414">
            <v>43</v>
          </cell>
          <cell r="N414" t="str">
            <v>Kinh</v>
          </cell>
          <cell r="O414">
            <v>0</v>
          </cell>
          <cell r="P414">
            <v>182262719</v>
          </cell>
          <cell r="Q414">
            <v>0</v>
          </cell>
          <cell r="R414">
            <v>0</v>
          </cell>
          <cell r="S414" t="str">
            <v>Lưu Sơn, Đô Lương, Nghệ An</v>
          </cell>
          <cell r="T414" t="str">
            <v>Lưu Sơn, Đô Lương, Nghệ An</v>
          </cell>
          <cell r="U414" t="str">
            <v>Lê Lợi, Thành phố Vinh, Tỉnh Nghệ An</v>
          </cell>
          <cell r="V414" t="str">
            <v>Lê Lợi, Thành phố Vinh, Tỉnh Nghệ An</v>
          </cell>
          <cell r="W414" t="str">
            <v>0941250777</v>
          </cell>
          <cell r="X414" t="str">
            <v>phungvannam@vinhuni.edu.vn</v>
          </cell>
          <cell r="Y414">
            <v>40210</v>
          </cell>
          <cell r="Z414">
            <v>40969</v>
          </cell>
          <cell r="AA414" t="str">
            <v>Trường Đại học Vinh</v>
          </cell>
          <cell r="AB414">
            <v>0</v>
          </cell>
          <cell r="AC414" t="str">
            <v>BC</v>
          </cell>
          <cell r="AD414">
            <v>0</v>
          </cell>
          <cell r="AE414">
            <v>0</v>
          </cell>
          <cell r="AF414" t="str">
            <v>V.07.01.03</v>
          </cell>
          <cell r="AG414" t="str">
            <v>Giảng viên (hạng III)</v>
          </cell>
          <cell r="AH414">
            <v>0</v>
          </cell>
          <cell r="AI414">
            <v>0</v>
          </cell>
          <cell r="AJ414" t="str">
            <v>Phó Bí thư CB</v>
          </cell>
          <cell r="AK414">
            <v>4</v>
          </cell>
          <cell r="AL414">
            <v>0.3</v>
          </cell>
          <cell r="AM414">
            <v>3.33</v>
          </cell>
          <cell r="AN414">
            <v>4</v>
          </cell>
          <cell r="AO414">
            <v>0</v>
          </cell>
          <cell r="AP414">
            <v>0</v>
          </cell>
          <cell r="AQ414">
            <v>10</v>
          </cell>
          <cell r="AR414">
            <v>0.36299999999999999</v>
          </cell>
          <cell r="AS414">
            <v>3.9929999999999999</v>
          </cell>
          <cell r="AT414">
            <v>25</v>
          </cell>
          <cell r="AU414">
            <v>0</v>
          </cell>
          <cell r="AV414">
            <v>0</v>
          </cell>
          <cell r="AW414">
            <v>0</v>
          </cell>
          <cell r="AX414" t="str">
            <v>Thạc sĩ</v>
          </cell>
          <cell r="AY414">
            <v>0</v>
          </cell>
          <cell r="AZ414">
            <v>0</v>
          </cell>
          <cell r="BA414" t="str">
            <v>Công tác xã hội</v>
          </cell>
          <cell r="BB414" t="str">
            <v>Công tác xã hội</v>
          </cell>
          <cell r="BC414" t="str">
            <v xml:space="preserve"> </v>
          </cell>
          <cell r="BD414">
            <v>0</v>
          </cell>
          <cell r="BE414">
            <v>0</v>
          </cell>
          <cell r="BF414" t="str">
            <v>B1</v>
          </cell>
          <cell r="BG414">
            <v>0</v>
          </cell>
          <cell r="BH414" t="str">
            <v>x</v>
          </cell>
          <cell r="BI414">
            <v>0</v>
          </cell>
          <cell r="BJ414">
            <v>0</v>
          </cell>
          <cell r="BK414">
            <v>0</v>
          </cell>
          <cell r="BL414">
            <v>0</v>
          </cell>
          <cell r="BM414">
            <v>0</v>
          </cell>
          <cell r="BN414">
            <v>0</v>
          </cell>
          <cell r="BO414">
            <v>0</v>
          </cell>
          <cell r="BP414">
            <v>0</v>
          </cell>
          <cell r="BQ414">
            <v>0</v>
          </cell>
          <cell r="BR414">
            <v>17</v>
          </cell>
          <cell r="BS414" t="str">
            <v>BĐ đã phát</v>
          </cell>
          <cell r="BT414">
            <v>0</v>
          </cell>
          <cell r="BU414">
            <v>0</v>
          </cell>
          <cell r="BV414">
            <v>5</v>
          </cell>
          <cell r="BW414">
            <v>5</v>
          </cell>
          <cell r="BX414">
            <v>5</v>
          </cell>
          <cell r="BY414">
            <v>5</v>
          </cell>
          <cell r="BZ414">
            <v>5</v>
          </cell>
          <cell r="CA414">
            <v>5</v>
          </cell>
          <cell r="CB414">
            <v>5</v>
          </cell>
          <cell r="CC414">
            <v>5</v>
          </cell>
          <cell r="CD414">
            <v>5</v>
          </cell>
          <cell r="CE414">
            <v>5</v>
          </cell>
          <cell r="CF414">
            <v>5</v>
          </cell>
          <cell r="CG414">
            <v>5</v>
          </cell>
          <cell r="CH414">
            <v>4</v>
          </cell>
          <cell r="CI414">
            <v>4</v>
          </cell>
          <cell r="CJ414">
            <v>4</v>
          </cell>
          <cell r="CK414">
            <v>4</v>
          </cell>
          <cell r="CL414" t="str">
            <v>Thôi PTBM từ T9/21</v>
          </cell>
        </row>
        <row r="415">
          <cell r="F415">
            <v>2473</v>
          </cell>
          <cell r="G415" t="str">
            <v>51010000525643</v>
          </cell>
          <cell r="H415" t="str">
            <v>Trường Khoa học Xã hội và Nhân văn</v>
          </cell>
          <cell r="I415" t="str">
            <v>Khoa Du lịch và Công tác xã hội</v>
          </cell>
          <cell r="J415" t="str">
            <v>Nữ</v>
          </cell>
          <cell r="K415">
            <v>1987</v>
          </cell>
          <cell r="L415">
            <v>32012</v>
          </cell>
          <cell r="M415">
            <v>35</v>
          </cell>
          <cell r="N415" t="str">
            <v>Kinh</v>
          </cell>
          <cell r="O415">
            <v>0</v>
          </cell>
          <cell r="P415" t="str">
            <v>230714389</v>
          </cell>
          <cell r="Q415" t="str">
            <v>22/06/2004</v>
          </cell>
          <cell r="R415" t="str">
            <v>Tỉnh Nghệ An</v>
          </cell>
          <cell r="S415" t="str">
            <v>Xã Đông, Huyện Kbang, Tỉnh Gia Lai</v>
          </cell>
          <cell r="T415">
            <v>0</v>
          </cell>
          <cell r="U415" t="str">
            <v>Số 11, xóm Tiến Lộc, Xã Hưng Lộc, Thành phố Vinh, Tỉnh Nghệ An</v>
          </cell>
          <cell r="V415" t="str">
            <v>Số 11, xóm Tiến Lộc, Xã Hưng Lộc, Thành phố Vinh, Tỉnh Nghệ An</v>
          </cell>
          <cell r="W415" t="str">
            <v>0967237108</v>
          </cell>
          <cell r="X415" t="str">
            <v>Khanhdungcp29@gmail.com</v>
          </cell>
          <cell r="Y415">
            <v>42491</v>
          </cell>
          <cell r="Z415">
            <v>0</v>
          </cell>
          <cell r="AA415">
            <v>0</v>
          </cell>
          <cell r="AB415">
            <v>0</v>
          </cell>
          <cell r="AC415" t="str">
            <v>BC</v>
          </cell>
          <cell r="AD415">
            <v>0</v>
          </cell>
          <cell r="AE415">
            <v>0</v>
          </cell>
          <cell r="AF415" t="str">
            <v>V.07.01.03</v>
          </cell>
          <cell r="AG415" t="str">
            <v>Giảng viên (hạng III)</v>
          </cell>
          <cell r="AH415">
            <v>0</v>
          </cell>
          <cell r="AI415">
            <v>0</v>
          </cell>
          <cell r="AJ415" t="str">
            <v>Chủ tịch CĐBP</v>
          </cell>
          <cell r="AK415">
            <v>4.5</v>
          </cell>
          <cell r="AL415">
            <v>0</v>
          </cell>
          <cell r="AM415">
            <v>3.33</v>
          </cell>
          <cell r="AN415">
            <v>4</v>
          </cell>
          <cell r="AO415">
            <v>0</v>
          </cell>
          <cell r="AP415">
            <v>0</v>
          </cell>
          <cell r="AQ415">
            <v>10</v>
          </cell>
          <cell r="AR415">
            <v>0.33299999999999996</v>
          </cell>
          <cell r="AS415">
            <v>3.6630000000000003</v>
          </cell>
          <cell r="AT415">
            <v>25</v>
          </cell>
          <cell r="AU415">
            <v>0</v>
          </cell>
          <cell r="AV415">
            <v>0</v>
          </cell>
          <cell r="AW415">
            <v>0</v>
          </cell>
          <cell r="AX415" t="str">
            <v>Thạc sĩ</v>
          </cell>
          <cell r="AY415">
            <v>0</v>
          </cell>
          <cell r="AZ415">
            <v>0</v>
          </cell>
          <cell r="BA415" t="str">
            <v>Công tác xã hội &amp; phát triển cộng đồng</v>
          </cell>
          <cell r="BB415" t="str">
            <v>Công tác xã hội</v>
          </cell>
          <cell r="BC415">
            <v>0</v>
          </cell>
          <cell r="BD415">
            <v>0</v>
          </cell>
          <cell r="BE415">
            <v>0</v>
          </cell>
          <cell r="BF415">
            <v>0</v>
          </cell>
          <cell r="BG415">
            <v>0</v>
          </cell>
          <cell r="BH415" t="str">
            <v>x</v>
          </cell>
          <cell r="BI415">
            <v>0</v>
          </cell>
          <cell r="BJ415">
            <v>0</v>
          </cell>
          <cell r="BK415" t="str">
            <v>Đối tượng 4</v>
          </cell>
          <cell r="BL415">
            <v>0</v>
          </cell>
          <cell r="BM415">
            <v>40735</v>
          </cell>
          <cell r="BN415">
            <v>41101</v>
          </cell>
          <cell r="BO415">
            <v>0</v>
          </cell>
          <cell r="BP415">
            <v>0</v>
          </cell>
          <cell r="BQ415">
            <v>0</v>
          </cell>
          <cell r="BR415">
            <v>20</v>
          </cell>
          <cell r="BS415" t="str">
            <v>BĐ đã phát</v>
          </cell>
          <cell r="BT415">
            <v>0</v>
          </cell>
          <cell r="BU415">
            <v>0</v>
          </cell>
          <cell r="BV415">
            <v>4</v>
          </cell>
          <cell r="BW415">
            <v>4</v>
          </cell>
          <cell r="BX415">
            <v>4</v>
          </cell>
          <cell r="BY415">
            <v>4</v>
          </cell>
          <cell r="BZ415">
            <v>4</v>
          </cell>
          <cell r="CA415">
            <v>4</v>
          </cell>
          <cell r="CB415">
            <v>4</v>
          </cell>
          <cell r="CC415">
            <v>4</v>
          </cell>
          <cell r="CD415">
            <v>4</v>
          </cell>
          <cell r="CE415">
            <v>4</v>
          </cell>
          <cell r="CF415">
            <v>4</v>
          </cell>
          <cell r="CG415">
            <v>4</v>
          </cell>
          <cell r="CH415">
            <v>4</v>
          </cell>
          <cell r="CI415">
            <v>4</v>
          </cell>
          <cell r="CJ415">
            <v>4.5</v>
          </cell>
          <cell r="CK415">
            <v>4.5</v>
          </cell>
          <cell r="CL415" t="str">
            <v>GV lên CTCĐBP khoa cấp 3 từ T11/21</v>
          </cell>
        </row>
        <row r="416">
          <cell r="F416">
            <v>1473</v>
          </cell>
          <cell r="G416" t="str">
            <v>51010000193572</v>
          </cell>
          <cell r="H416" t="str">
            <v>Trường Khoa học Xã hội và Nhân văn</v>
          </cell>
          <cell r="I416" t="str">
            <v>Khoa Du lịch và Công tác xã hội</v>
          </cell>
          <cell r="J416" t="str">
            <v>Nữ</v>
          </cell>
          <cell r="K416">
            <v>1983</v>
          </cell>
          <cell r="L416">
            <v>30661</v>
          </cell>
          <cell r="M416">
            <v>39</v>
          </cell>
          <cell r="N416" t="str">
            <v>Kinh</v>
          </cell>
          <cell r="O416">
            <v>0</v>
          </cell>
          <cell r="P416" t="str">
            <v>187898723</v>
          </cell>
          <cell r="Q416">
            <v>43325</v>
          </cell>
          <cell r="R416" t="str">
            <v>Tỉnh Nghệ An</v>
          </cell>
          <cell r="S416" t="str">
            <v>Xã Cẩm Hưng, huyện Cẩm Xuyên, tỉnh Hà Tĩnh</v>
          </cell>
          <cell r="T416" t="str">
            <v>Xã Cẩm Hưng, huyện Cẩm Xuyên, tỉnh Hà Tĩnh</v>
          </cell>
          <cell r="U416" t="str">
            <v>Căn hộ A 1111, chung cư Cửa Tiền, Phường Vinh Tân, TP.Vinh, Nghệ An</v>
          </cell>
          <cell r="V416" t="str">
            <v>Căn hộ A 1111, chung cư Cửa Tiền, Phường Vinh Tân, TP.Vinh, Nghệ An</v>
          </cell>
          <cell r="W416">
            <v>978852519</v>
          </cell>
          <cell r="X416">
            <v>0</v>
          </cell>
          <cell r="Y416">
            <v>39755</v>
          </cell>
          <cell r="Z416">
            <v>40360</v>
          </cell>
          <cell r="AA416" t="str">
            <v>Trường Đại học Vinh</v>
          </cell>
          <cell r="AB416">
            <v>0</v>
          </cell>
          <cell r="AC416" t="str">
            <v>BC</v>
          </cell>
          <cell r="AD416">
            <v>0</v>
          </cell>
          <cell r="AE416">
            <v>0</v>
          </cell>
          <cell r="AF416" t="str">
            <v>V.07.01.03</v>
          </cell>
          <cell r="AG416" t="str">
            <v>Giảng viên (hạng III)</v>
          </cell>
          <cell r="AH416">
            <v>0</v>
          </cell>
          <cell r="AI416">
            <v>0</v>
          </cell>
          <cell r="AJ416">
            <v>0</v>
          </cell>
          <cell r="AK416">
            <v>4</v>
          </cell>
          <cell r="AL416">
            <v>0</v>
          </cell>
          <cell r="AM416">
            <v>3.33</v>
          </cell>
          <cell r="AN416">
            <v>4</v>
          </cell>
          <cell r="AO416">
            <v>0</v>
          </cell>
          <cell r="AP416">
            <v>0</v>
          </cell>
          <cell r="AQ416">
            <v>11</v>
          </cell>
          <cell r="AR416">
            <v>0.36630000000000001</v>
          </cell>
          <cell r="AS416">
            <v>3.6962999999999999</v>
          </cell>
          <cell r="AT416">
            <v>25</v>
          </cell>
          <cell r="AU416">
            <v>0</v>
          </cell>
          <cell r="AV416">
            <v>0</v>
          </cell>
          <cell r="AW416">
            <v>0</v>
          </cell>
          <cell r="AX416" t="str">
            <v>Thạc sĩ</v>
          </cell>
          <cell r="AY416">
            <v>0</v>
          </cell>
          <cell r="AZ416">
            <v>0</v>
          </cell>
          <cell r="BA416" t="str">
            <v>Du lịch</v>
          </cell>
          <cell r="BB416" t="str">
            <v>Du lịch</v>
          </cell>
          <cell r="BC416" t="str">
            <v xml:space="preserve"> </v>
          </cell>
          <cell r="BD416">
            <v>0</v>
          </cell>
          <cell r="BE416">
            <v>0</v>
          </cell>
          <cell r="BF416" t="str">
            <v>B1</v>
          </cell>
          <cell r="BG416" t="str">
            <v>ICT 2018</v>
          </cell>
          <cell r="BH416" t="str">
            <v>x</v>
          </cell>
          <cell r="BI416">
            <v>0</v>
          </cell>
          <cell r="BJ416">
            <v>0</v>
          </cell>
          <cell r="BK416">
            <v>0</v>
          </cell>
          <cell r="BL416">
            <v>0</v>
          </cell>
          <cell r="BM416">
            <v>39753</v>
          </cell>
          <cell r="BN416">
            <v>40118</v>
          </cell>
          <cell r="BO416">
            <v>0</v>
          </cell>
          <cell r="BP416">
            <v>0</v>
          </cell>
          <cell r="BQ416">
            <v>0</v>
          </cell>
          <cell r="BR416">
            <v>16.25</v>
          </cell>
          <cell r="BS416" t="str">
            <v>BĐ đã phát</v>
          </cell>
          <cell r="BT416">
            <v>0</v>
          </cell>
          <cell r="BU416">
            <v>0</v>
          </cell>
          <cell r="BV416">
            <v>4</v>
          </cell>
          <cell r="BW416">
            <v>4</v>
          </cell>
          <cell r="BX416">
            <v>4</v>
          </cell>
          <cell r="BY416">
            <v>4</v>
          </cell>
          <cell r="BZ416">
            <v>4</v>
          </cell>
          <cell r="CA416">
            <v>4</v>
          </cell>
          <cell r="CB416">
            <v>4</v>
          </cell>
          <cell r="CC416">
            <v>4</v>
          </cell>
          <cell r="CD416">
            <v>4</v>
          </cell>
          <cell r="CE416">
            <v>4</v>
          </cell>
          <cell r="CF416">
            <v>4</v>
          </cell>
          <cell r="CG416">
            <v>4</v>
          </cell>
          <cell r="CH416">
            <v>4</v>
          </cell>
          <cell r="CI416">
            <v>4</v>
          </cell>
          <cell r="CJ416">
            <v>4</v>
          </cell>
          <cell r="CK416">
            <v>4</v>
          </cell>
          <cell r="CL416">
            <v>0</v>
          </cell>
        </row>
        <row r="417">
          <cell r="F417">
            <v>1483</v>
          </cell>
          <cell r="G417" t="str">
            <v>51010000193545</v>
          </cell>
          <cell r="H417" t="str">
            <v>Trường Khoa học Xã hội và Nhân văn</v>
          </cell>
          <cell r="I417" t="str">
            <v>Khoa Du lịch và Công tác xã hội</v>
          </cell>
          <cell r="J417" t="str">
            <v>Nữ</v>
          </cell>
          <cell r="K417">
            <v>1986</v>
          </cell>
          <cell r="L417">
            <v>31727</v>
          </cell>
          <cell r="M417">
            <v>36</v>
          </cell>
          <cell r="N417" t="str">
            <v>Kinh</v>
          </cell>
          <cell r="O417">
            <v>0</v>
          </cell>
          <cell r="P417">
            <v>184506586</v>
          </cell>
          <cell r="Q417">
            <v>0</v>
          </cell>
          <cell r="R417">
            <v>0</v>
          </cell>
          <cell r="S417" t="str">
            <v>Xuân Viên, Nghi Xuân, Hà Tĩnh</v>
          </cell>
          <cell r="T417" t="str">
            <v>Xuân Viên, Nghi Xuân, Hà Tĩnh</v>
          </cell>
          <cell r="U417" t="str">
            <v>Xuân Viên, Nghi Xuân, Hà Tĩnh</v>
          </cell>
          <cell r="V417" t="str">
            <v>Xuân Viên, Nghi Xuân, Hà Tĩnh</v>
          </cell>
          <cell r="W417" t="str">
            <v>0917.861.678</v>
          </cell>
          <cell r="X417">
            <v>0</v>
          </cell>
          <cell r="Y417">
            <v>40162</v>
          </cell>
          <cell r="Z417">
            <v>40969</v>
          </cell>
          <cell r="AA417" t="str">
            <v>Trường Đại học Vinh</v>
          </cell>
          <cell r="AB417">
            <v>0</v>
          </cell>
          <cell r="AC417" t="str">
            <v>BC</v>
          </cell>
          <cell r="AD417">
            <v>0</v>
          </cell>
          <cell r="AE417">
            <v>0</v>
          </cell>
          <cell r="AF417" t="str">
            <v>V.07.01.03</v>
          </cell>
          <cell r="AG417" t="str">
            <v>Giảng viên (hạng III)</v>
          </cell>
          <cell r="AH417">
            <v>0</v>
          </cell>
          <cell r="AI417">
            <v>0</v>
          </cell>
          <cell r="AJ417" t="str">
            <v>TL ĐTTT</v>
          </cell>
          <cell r="AK417">
            <v>4</v>
          </cell>
          <cell r="AL417">
            <v>0</v>
          </cell>
          <cell r="AM417">
            <v>3.33</v>
          </cell>
          <cell r="AN417">
            <v>4</v>
          </cell>
          <cell r="AO417">
            <v>0</v>
          </cell>
          <cell r="AP417">
            <v>0</v>
          </cell>
          <cell r="AQ417">
            <v>10</v>
          </cell>
          <cell r="AR417">
            <v>0.33299999999999996</v>
          </cell>
          <cell r="AS417">
            <v>3.6630000000000003</v>
          </cell>
          <cell r="AT417">
            <v>25</v>
          </cell>
          <cell r="AU417">
            <v>0</v>
          </cell>
          <cell r="AV417">
            <v>0</v>
          </cell>
          <cell r="AW417">
            <v>0</v>
          </cell>
          <cell r="AX417" t="str">
            <v>Thạc sĩ</v>
          </cell>
          <cell r="AY417">
            <v>0</v>
          </cell>
          <cell r="AZ417">
            <v>0</v>
          </cell>
          <cell r="BA417" t="str">
            <v>Du lịch</v>
          </cell>
          <cell r="BB417" t="str">
            <v>Du lịch</v>
          </cell>
          <cell r="BC417" t="str">
            <v xml:space="preserve"> </v>
          </cell>
          <cell r="BD417">
            <v>0</v>
          </cell>
          <cell r="BE417">
            <v>0</v>
          </cell>
          <cell r="BF417">
            <v>0</v>
          </cell>
          <cell r="BG417" t="str">
            <v>ICT 2018</v>
          </cell>
          <cell r="BH417" t="str">
            <v>x</v>
          </cell>
          <cell r="BI417">
            <v>0</v>
          </cell>
          <cell r="BJ417">
            <v>0</v>
          </cell>
          <cell r="BK417">
            <v>0</v>
          </cell>
          <cell r="BL417">
            <v>0</v>
          </cell>
          <cell r="BM417" t="str">
            <v>25/1/1980</v>
          </cell>
          <cell r="BN417">
            <v>29611</v>
          </cell>
          <cell r="BO417" t="str">
            <v xml:space="preserve">Bằng khen Bộ trưởng Bộ Giáo dục &amp; Đào tạo, Hoàn thành xuất sắc nhiệm vụ năm học 2006-2007; Kỷ niệm chương Vì sự nghiệp giáo dục; Bộ trưởng Bộ Giáo dục &amp; Đào tạo (năm 2006); Huy hiệu 30 năm tuổi Đảng (năm 2011); Giấy khen Đảng bộ ĐH Vinh
Vì đạt thành tích xuất sắc năm 2010 (năm 2011); Giấy khen Đảng bộ ĐH Vinh Vì đạt thành tích xuất sắc năm 2011 (năm 2012); Giấy khen Hiệu trưởng Trường Đại học Vinh Vì đã có thành tích xuất sắc trong 4 năm thực hiện cuộc vận động”Học tập và làm theo tấm gương đạo đức HCM” (năm 2011); Danh hiệu Giảng viên giỏi, Chiến sĩ thi đua cơ sở (các năm 2001, 2002, 2004, 2005, 2006, 2007, 2008, 2009, 2012011)
</v>
          </cell>
          <cell r="BP417">
            <v>0</v>
          </cell>
          <cell r="BQ417">
            <v>0</v>
          </cell>
          <cell r="BR417">
            <v>19.166666666666668</v>
          </cell>
          <cell r="BS417" t="str">
            <v>Chưa phát</v>
          </cell>
          <cell r="BT417">
            <v>0</v>
          </cell>
          <cell r="BU417">
            <v>0</v>
          </cell>
          <cell r="BV417">
            <v>4</v>
          </cell>
          <cell r="BW417">
            <v>4</v>
          </cell>
          <cell r="BX417">
            <v>4</v>
          </cell>
          <cell r="BY417">
            <v>4</v>
          </cell>
          <cell r="BZ417">
            <v>4</v>
          </cell>
          <cell r="CA417">
            <v>4</v>
          </cell>
          <cell r="CB417">
            <v>4</v>
          </cell>
          <cell r="CC417">
            <v>4</v>
          </cell>
          <cell r="CD417">
            <v>4</v>
          </cell>
          <cell r="CE417">
            <v>4</v>
          </cell>
          <cell r="CF417">
            <v>4</v>
          </cell>
          <cell r="CG417">
            <v>4</v>
          </cell>
          <cell r="CH417">
            <v>4</v>
          </cell>
          <cell r="CI417">
            <v>4</v>
          </cell>
          <cell r="CJ417">
            <v>4</v>
          </cell>
          <cell r="CK417">
            <v>4</v>
          </cell>
          <cell r="CL417">
            <v>0</v>
          </cell>
        </row>
        <row r="418">
          <cell r="F418">
            <v>1471</v>
          </cell>
          <cell r="G418" t="str">
            <v>51010000193466</v>
          </cell>
          <cell r="H418" t="str">
            <v>Trường Khoa học Xã hội và Nhân văn</v>
          </cell>
          <cell r="I418" t="str">
            <v>Khoa Du lịch và Công tác xã hội</v>
          </cell>
          <cell r="J418" t="str">
            <v>Nữ</v>
          </cell>
          <cell r="K418">
            <v>1978</v>
          </cell>
          <cell r="L418">
            <v>28828</v>
          </cell>
          <cell r="M418">
            <v>44</v>
          </cell>
          <cell r="N418" t="str">
            <v>Kinh</v>
          </cell>
          <cell r="O418">
            <v>0</v>
          </cell>
          <cell r="P418">
            <v>182179996</v>
          </cell>
          <cell r="Q418">
            <v>0</v>
          </cell>
          <cell r="R418">
            <v>0</v>
          </cell>
          <cell r="S418" t="str">
            <v>Phường Lê Lợi, thành phố Vinh, tỉnh Nghệ An</v>
          </cell>
          <cell r="T418" t="str">
            <v>Xã Võ Liệt, huyện Thanh Chương, tỉnh Nghệ An</v>
          </cell>
          <cell r="U418" t="str">
            <v>Nhà 11, ngõ 2A, đường Trần Nhật Duật, khối Vĩnh Quang, phường Đông Vĩnh, Thành phố Vinh, Tỉnh Nghệ An</v>
          </cell>
          <cell r="V418" t="str">
            <v>Nhà 11, ngõ 2A, đường Trần Nhật Duật, khối Vĩnh Quang, phường Đông Vĩnh, Thành phố Vinh, Tỉnh Nghệ An</v>
          </cell>
          <cell r="W418" t="str">
            <v>0962248209</v>
          </cell>
          <cell r="X418" t="str">
            <v>vocamly1978@gmail.com</v>
          </cell>
          <cell r="Y418">
            <v>37408</v>
          </cell>
          <cell r="Z418">
            <v>37708</v>
          </cell>
          <cell r="AA418" t="str">
            <v>Trường Đại học Vinh</v>
          </cell>
          <cell r="AB418">
            <v>0</v>
          </cell>
          <cell r="AC418" t="str">
            <v>BC</v>
          </cell>
          <cell r="AD418">
            <v>0</v>
          </cell>
          <cell r="AE418">
            <v>0</v>
          </cell>
          <cell r="AF418" t="str">
            <v>V.07.01.02</v>
          </cell>
          <cell r="AG418" t="str">
            <v>Giảng viên chính (hạng II)</v>
          </cell>
          <cell r="AH418">
            <v>0</v>
          </cell>
          <cell r="AI418">
            <v>0</v>
          </cell>
          <cell r="AJ418">
            <v>0</v>
          </cell>
          <cell r="AK418">
            <v>5</v>
          </cell>
          <cell r="AL418">
            <v>0</v>
          </cell>
          <cell r="AM418">
            <v>4.4000000000000004</v>
          </cell>
          <cell r="AN418">
            <v>1</v>
          </cell>
          <cell r="AO418">
            <v>0</v>
          </cell>
          <cell r="AP418">
            <v>0</v>
          </cell>
          <cell r="AQ418">
            <v>18</v>
          </cell>
          <cell r="AR418">
            <v>0.79200000000000004</v>
          </cell>
          <cell r="AS418">
            <v>5.1920000000000002</v>
          </cell>
          <cell r="AT418">
            <v>40</v>
          </cell>
          <cell r="AU418">
            <v>0</v>
          </cell>
          <cell r="AV418">
            <v>0</v>
          </cell>
          <cell r="AW418">
            <v>0</v>
          </cell>
          <cell r="AX418" t="str">
            <v>Tiến sĩ</v>
          </cell>
          <cell r="AY418">
            <v>0</v>
          </cell>
          <cell r="AZ418">
            <v>0</v>
          </cell>
          <cell r="BA418" t="str">
            <v>Xã hội học</v>
          </cell>
          <cell r="BB418" t="str">
            <v>Xã hội học</v>
          </cell>
          <cell r="BC418" t="str">
            <v>Lịch sử</v>
          </cell>
          <cell r="BD418">
            <v>0</v>
          </cell>
          <cell r="BE418" t="str">
            <v>GVSP</v>
          </cell>
          <cell r="BF418">
            <v>0</v>
          </cell>
          <cell r="BG418" t="str">
            <v>ICT 2018</v>
          </cell>
          <cell r="BH418" t="str">
            <v>x</v>
          </cell>
          <cell r="BI418">
            <v>2017</v>
          </cell>
          <cell r="BJ418">
            <v>0</v>
          </cell>
          <cell r="BK418">
            <v>0</v>
          </cell>
          <cell r="BL418">
            <v>0</v>
          </cell>
          <cell r="BM418" t="str">
            <v>20/06/1995</v>
          </cell>
          <cell r="BN418">
            <v>35236</v>
          </cell>
          <cell r="BO418">
            <v>0</v>
          </cell>
          <cell r="BP418">
            <v>0</v>
          </cell>
          <cell r="BQ418">
            <v>0</v>
          </cell>
          <cell r="BR418">
            <v>11.25</v>
          </cell>
          <cell r="BS418" t="str">
            <v>BĐ đã phát</v>
          </cell>
          <cell r="BT418">
            <v>0</v>
          </cell>
          <cell r="BU418">
            <v>0</v>
          </cell>
          <cell r="BV418">
            <v>5</v>
          </cell>
          <cell r="BW418">
            <v>5</v>
          </cell>
          <cell r="BX418">
            <v>5</v>
          </cell>
          <cell r="BY418">
            <v>5</v>
          </cell>
          <cell r="BZ418">
            <v>5</v>
          </cell>
          <cell r="CA418">
            <v>5</v>
          </cell>
          <cell r="CB418">
            <v>5</v>
          </cell>
          <cell r="CC418">
            <v>5</v>
          </cell>
          <cell r="CD418">
            <v>5</v>
          </cell>
          <cell r="CE418">
            <v>5</v>
          </cell>
          <cell r="CF418">
            <v>5</v>
          </cell>
          <cell r="CG418">
            <v>5</v>
          </cell>
          <cell r="CH418">
            <v>5</v>
          </cell>
          <cell r="CI418">
            <v>5</v>
          </cell>
          <cell r="CJ418">
            <v>5</v>
          </cell>
          <cell r="CK418">
            <v>5</v>
          </cell>
          <cell r="CL418">
            <v>0</v>
          </cell>
        </row>
        <row r="419">
          <cell r="F419">
            <v>1509</v>
          </cell>
          <cell r="G419" t="str">
            <v>51010000193457</v>
          </cell>
          <cell r="H419" t="str">
            <v>Trường Khoa học Xã hội và Nhân văn</v>
          </cell>
          <cell r="I419" t="str">
            <v>Khoa Du lịch và Công tác xã hội</v>
          </cell>
          <cell r="J419" t="str">
            <v>Nữ</v>
          </cell>
          <cell r="K419">
            <v>1978</v>
          </cell>
          <cell r="L419">
            <v>28793</v>
          </cell>
          <cell r="M419">
            <v>44</v>
          </cell>
          <cell r="N419" t="str">
            <v>Kinh</v>
          </cell>
          <cell r="O419">
            <v>0</v>
          </cell>
          <cell r="P419">
            <v>182033979</v>
          </cell>
          <cell r="Q419">
            <v>0</v>
          </cell>
          <cell r="R419">
            <v>0</v>
          </cell>
          <cell r="S419" t="str">
            <v>Xã Sơn Kim, huyện Hương Sơn, tỉnh Hà Tĩnh</v>
          </cell>
          <cell r="T419" t="str">
            <v>Phường Nghi Hòa, thị xã Cửa Lò, Nghệ An</v>
          </cell>
          <cell r="U419" t="str">
            <v>Số 4, ngõ 6, hẻm 6, đường Nguyễn Du, khối 14, phường Bến Thủy, Thành phố Vinh, Tỉnh Nghệ An</v>
          </cell>
          <cell r="V419" t="str">
            <v>Số 4, ngõ 6, hẻm 6, đường Nguyễn Du, khối 14, phường Bến Thủy, Thành phố Vinh, Tỉnh Nghệ An</v>
          </cell>
          <cell r="W419">
            <v>912.22695299999998</v>
          </cell>
          <cell r="X419">
            <v>0</v>
          </cell>
          <cell r="Y419">
            <v>37991</v>
          </cell>
          <cell r="Z419">
            <v>38587</v>
          </cell>
          <cell r="AA419" t="str">
            <v>Trường Đại học Vinh</v>
          </cell>
          <cell r="AB419">
            <v>0</v>
          </cell>
          <cell r="AC419" t="str">
            <v>BC</v>
          </cell>
          <cell r="AD419">
            <v>0</v>
          </cell>
          <cell r="AE419">
            <v>0</v>
          </cell>
          <cell r="AF419" t="str">
            <v>V.07.01.02</v>
          </cell>
          <cell r="AG419" t="str">
            <v>Giảng viên chính (hạng II)</v>
          </cell>
          <cell r="AH419">
            <v>0</v>
          </cell>
          <cell r="AI419">
            <v>0</v>
          </cell>
          <cell r="AJ419" t="str">
            <v>Bí thư CB HSSV</v>
          </cell>
          <cell r="AK419">
            <v>5</v>
          </cell>
          <cell r="AL419">
            <v>0</v>
          </cell>
          <cell r="AM419">
            <v>4.4000000000000004</v>
          </cell>
          <cell r="AN419">
            <v>1</v>
          </cell>
          <cell r="AO419">
            <v>0</v>
          </cell>
          <cell r="AP419">
            <v>0</v>
          </cell>
          <cell r="AQ419">
            <v>16</v>
          </cell>
          <cell r="AR419">
            <v>0.70400000000000007</v>
          </cell>
          <cell r="AS419">
            <v>5.1040000000000001</v>
          </cell>
          <cell r="AT419">
            <v>40</v>
          </cell>
          <cell r="AU419">
            <v>0</v>
          </cell>
          <cell r="AV419">
            <v>0</v>
          </cell>
          <cell r="AW419">
            <v>0</v>
          </cell>
          <cell r="AX419" t="str">
            <v>Tiến sĩ</v>
          </cell>
          <cell r="AY419">
            <v>0</v>
          </cell>
          <cell r="AZ419">
            <v>0</v>
          </cell>
          <cell r="BA419" t="str">
            <v>Lịch sử</v>
          </cell>
          <cell r="BB419" t="str">
            <v>Lịch sử  Việt Nam</v>
          </cell>
          <cell r="BC419" t="str">
            <v>Lịch sử Việt Nam cận đại &amp; hiện đại</v>
          </cell>
          <cell r="BD419">
            <v>43405</v>
          </cell>
          <cell r="BE419" t="str">
            <v>GVSP</v>
          </cell>
          <cell r="BF419">
            <v>0</v>
          </cell>
          <cell r="BG419" t="str">
            <v>ICT 2018</v>
          </cell>
          <cell r="BH419" t="str">
            <v>x</v>
          </cell>
          <cell r="BI419">
            <v>2017</v>
          </cell>
          <cell r="BJ419">
            <v>0</v>
          </cell>
          <cell r="BK419">
            <v>0</v>
          </cell>
          <cell r="BL419">
            <v>0</v>
          </cell>
          <cell r="BM419">
            <v>0</v>
          </cell>
          <cell r="BN419">
            <v>0</v>
          </cell>
          <cell r="BO419">
            <v>0</v>
          </cell>
          <cell r="BP419">
            <v>0</v>
          </cell>
          <cell r="BQ419">
            <v>0</v>
          </cell>
          <cell r="BR419">
            <v>11.166666666666666</v>
          </cell>
          <cell r="BS419" t="str">
            <v>BĐ đã phát</v>
          </cell>
          <cell r="BT419">
            <v>0</v>
          </cell>
          <cell r="BU419">
            <v>0</v>
          </cell>
          <cell r="BV419">
            <v>5</v>
          </cell>
          <cell r="BW419">
            <v>5</v>
          </cell>
          <cell r="BX419">
            <v>5</v>
          </cell>
          <cell r="BY419">
            <v>5</v>
          </cell>
          <cell r="BZ419">
            <v>5</v>
          </cell>
          <cell r="CA419">
            <v>5</v>
          </cell>
          <cell r="CB419">
            <v>5</v>
          </cell>
          <cell r="CC419">
            <v>5</v>
          </cell>
          <cell r="CD419">
            <v>5</v>
          </cell>
          <cell r="CE419">
            <v>5</v>
          </cell>
          <cell r="CF419">
            <v>5</v>
          </cell>
          <cell r="CG419">
            <v>5</v>
          </cell>
          <cell r="CH419">
            <v>5</v>
          </cell>
          <cell r="CI419">
            <v>5</v>
          </cell>
          <cell r="CJ419">
            <v>5</v>
          </cell>
          <cell r="CK419">
            <v>5</v>
          </cell>
          <cell r="CL419">
            <v>0</v>
          </cell>
        </row>
        <row r="420">
          <cell r="F420">
            <v>2543</v>
          </cell>
          <cell r="G420" t="str">
            <v>51010001178387</v>
          </cell>
          <cell r="H420" t="str">
            <v>Trường Khoa học Xã hội và Nhân văn</v>
          </cell>
          <cell r="I420" t="str">
            <v>Khoa Luật học</v>
          </cell>
          <cell r="J420" t="str">
            <v>Nữ</v>
          </cell>
          <cell r="K420">
            <v>1995</v>
          </cell>
          <cell r="L420">
            <v>34941</v>
          </cell>
          <cell r="M420">
            <v>27</v>
          </cell>
          <cell r="N420" t="str">
            <v>Kinh</v>
          </cell>
          <cell r="O420">
            <v>0</v>
          </cell>
          <cell r="P420" t="str">
            <v>187399694</v>
          </cell>
          <cell r="Q420">
            <v>40753</v>
          </cell>
          <cell r="R420" t="str">
            <v>Tỉnh Nghệ An</v>
          </cell>
          <cell r="S420" t="str">
            <v>Phường Trung Đô, Thành phố Vinh, Tỉnh Nghệ An</v>
          </cell>
          <cell r="T420" t="str">
            <v>Đăng Sơn, Đô Lương, Nghệ An</v>
          </cell>
          <cell r="U420" t="str">
            <v>Số 15, Lê Doãn Nhã, Phường Trung Đô, Thành phố Vinh, Tỉnh Nghệ An</v>
          </cell>
          <cell r="V420" t="str">
            <v>Số 15, Lê Doãn Nhã, Phường Trung Đô, Thành phố Vinh, Tỉnh Nghệ An</v>
          </cell>
          <cell r="W420">
            <v>0</v>
          </cell>
          <cell r="X420">
            <v>0</v>
          </cell>
          <cell r="Y420">
            <v>43070</v>
          </cell>
          <cell r="Z420">
            <v>43966</v>
          </cell>
          <cell r="AA420" t="str">
            <v>Trường Đại học Vinh</v>
          </cell>
          <cell r="AB420">
            <v>0</v>
          </cell>
          <cell r="AC420" t="str">
            <v>BC</v>
          </cell>
          <cell r="AD420">
            <v>0</v>
          </cell>
          <cell r="AE420">
            <v>0</v>
          </cell>
          <cell r="AF420" t="str">
            <v>V.07.01.03</v>
          </cell>
          <cell r="AG420" t="str">
            <v>Giảng viên (hạng III)</v>
          </cell>
          <cell r="AH420">
            <v>0</v>
          </cell>
          <cell r="AI420">
            <v>0</v>
          </cell>
          <cell r="AJ420" t="str">
            <v>CVHT</v>
          </cell>
          <cell r="AK420">
            <v>4</v>
          </cell>
          <cell r="AL420">
            <v>0</v>
          </cell>
          <cell r="AM420">
            <v>2.67</v>
          </cell>
          <cell r="AN420">
            <v>2</v>
          </cell>
          <cell r="AO420">
            <v>0</v>
          </cell>
          <cell r="AP420">
            <v>0</v>
          </cell>
          <cell r="AQ420">
            <v>0</v>
          </cell>
          <cell r="AR420">
            <v>0</v>
          </cell>
          <cell r="AS420">
            <v>2.67</v>
          </cell>
          <cell r="AT420">
            <v>0</v>
          </cell>
          <cell r="AU420">
            <v>0</v>
          </cell>
          <cell r="AV420">
            <v>0</v>
          </cell>
          <cell r="AW420">
            <v>0</v>
          </cell>
          <cell r="AX420" t="str">
            <v>Thạc sĩ</v>
          </cell>
          <cell r="AY420">
            <v>0</v>
          </cell>
          <cell r="AZ420">
            <v>0</v>
          </cell>
          <cell r="BA420" t="str">
            <v>Luật học</v>
          </cell>
          <cell r="BB420" t="str">
            <v>LL&amp;LS Nhà nước PL</v>
          </cell>
          <cell r="BC420">
            <v>0</v>
          </cell>
          <cell r="BD420">
            <v>0</v>
          </cell>
          <cell r="BE420">
            <v>0</v>
          </cell>
          <cell r="BF420">
            <v>0</v>
          </cell>
          <cell r="BG420">
            <v>0</v>
          </cell>
          <cell r="BH420">
            <v>2018</v>
          </cell>
          <cell r="BI420">
            <v>0</v>
          </cell>
          <cell r="BJ420">
            <v>0</v>
          </cell>
          <cell r="BK420">
            <v>0</v>
          </cell>
          <cell r="BL420">
            <v>0</v>
          </cell>
          <cell r="BM420">
            <v>0</v>
          </cell>
          <cell r="BN420">
            <v>0</v>
          </cell>
          <cell r="BO420">
            <v>0</v>
          </cell>
          <cell r="BP420">
            <v>0</v>
          </cell>
          <cell r="BQ420">
            <v>0</v>
          </cell>
          <cell r="BR420">
            <v>28</v>
          </cell>
          <cell r="BS420" t="str">
            <v>ĐHV đã phát</v>
          </cell>
          <cell r="BT420">
            <v>0</v>
          </cell>
          <cell r="BU420">
            <v>0</v>
          </cell>
          <cell r="BV420">
            <v>4</v>
          </cell>
          <cell r="BW420">
            <v>4</v>
          </cell>
          <cell r="BX420">
            <v>4</v>
          </cell>
          <cell r="BY420">
            <v>4</v>
          </cell>
          <cell r="BZ420">
            <v>4</v>
          </cell>
          <cell r="CA420">
            <v>4</v>
          </cell>
          <cell r="CB420">
            <v>4</v>
          </cell>
          <cell r="CC420">
            <v>4</v>
          </cell>
          <cell r="CD420">
            <v>4</v>
          </cell>
          <cell r="CE420">
            <v>4</v>
          </cell>
          <cell r="CF420">
            <v>4</v>
          </cell>
          <cell r="CG420">
            <v>4</v>
          </cell>
          <cell r="CH420">
            <v>4</v>
          </cell>
          <cell r="CI420">
            <v>4</v>
          </cell>
          <cell r="CJ420">
            <v>4</v>
          </cell>
          <cell r="CK420">
            <v>4</v>
          </cell>
          <cell r="CL420">
            <v>0</v>
          </cell>
        </row>
        <row r="421">
          <cell r="F421">
            <v>1298</v>
          </cell>
          <cell r="G421" t="str">
            <v>51010000223600</v>
          </cell>
          <cell r="H421" t="str">
            <v>Trường Khoa học Xã hội và Nhân văn</v>
          </cell>
          <cell r="I421" t="str">
            <v>Khoa Luật học</v>
          </cell>
          <cell r="J421" t="str">
            <v>Nữ</v>
          </cell>
          <cell r="K421">
            <v>1984</v>
          </cell>
          <cell r="L421">
            <v>30971</v>
          </cell>
          <cell r="M421">
            <v>38</v>
          </cell>
          <cell r="N421" t="str">
            <v>Kinh</v>
          </cell>
          <cell r="O421">
            <v>0</v>
          </cell>
          <cell r="P421">
            <v>186252084</v>
          </cell>
          <cell r="Q421">
            <v>0</v>
          </cell>
          <cell r="R421">
            <v>0</v>
          </cell>
          <cell r="S421" t="str">
            <v>Xã Đỉnh Sơn, Huyện Anh Sơn, Tỉnh Nghệ An</v>
          </cell>
          <cell r="T421" t="str">
            <v>Đỉnh Sơn, Anh Sơn, Nghệ An</v>
          </cell>
          <cell r="U421" t="str">
            <v>Căn hộ 1701, chung cư Vicentra, số 2 Quang Trung, Phường Quang Trung, Thành phố Vinh, Tỉnh Nghệ An</v>
          </cell>
          <cell r="V421" t="str">
            <v>Căn hộ 1701, chung cư Vicentra, số 2 Quang Trung, Phường Quang Trung, Thành phố Vinh, Tỉnh Nghệ An</v>
          </cell>
          <cell r="W421" t="str">
            <v>0973388728</v>
          </cell>
          <cell r="X421" t="str">
            <v>phuongquynhdh@gmail.com</v>
          </cell>
          <cell r="Y421">
            <v>40360</v>
          </cell>
          <cell r="Z421">
            <v>41334</v>
          </cell>
          <cell r="AA421" t="str">
            <v>Trường Đại học Vinh</v>
          </cell>
          <cell r="AB421">
            <v>0</v>
          </cell>
          <cell r="AC421" t="str">
            <v>BC</v>
          </cell>
          <cell r="AD421">
            <v>0</v>
          </cell>
          <cell r="AE421">
            <v>0</v>
          </cell>
          <cell r="AF421" t="str">
            <v>V.07.01.03</v>
          </cell>
          <cell r="AG421" t="str">
            <v>Giảng viên (hạng III)</v>
          </cell>
          <cell r="AH421">
            <v>0</v>
          </cell>
          <cell r="AI421">
            <v>0</v>
          </cell>
          <cell r="AJ421" t="str">
            <v>Phó Chủ tịch CĐ Trường thuộc+ Chủ tịch CĐBP</v>
          </cell>
          <cell r="AK421">
            <v>5</v>
          </cell>
          <cell r="AL421">
            <v>0</v>
          </cell>
          <cell r="AM421">
            <v>3.33</v>
          </cell>
          <cell r="AN421">
            <v>4</v>
          </cell>
          <cell r="AO421">
            <v>0</v>
          </cell>
          <cell r="AP421">
            <v>0</v>
          </cell>
          <cell r="AQ421">
            <v>9</v>
          </cell>
          <cell r="AR421">
            <v>0.29969999999999997</v>
          </cell>
          <cell r="AS421">
            <v>3.6297000000000001</v>
          </cell>
          <cell r="AT421">
            <v>25</v>
          </cell>
          <cell r="AU421">
            <v>0</v>
          </cell>
          <cell r="AV421">
            <v>0</v>
          </cell>
          <cell r="AW421">
            <v>0</v>
          </cell>
          <cell r="AX421" t="str">
            <v>Tiến sĩ</v>
          </cell>
          <cell r="AY421">
            <v>0</v>
          </cell>
          <cell r="AZ421">
            <v>0</v>
          </cell>
          <cell r="BA421" t="str">
            <v>Luật học</v>
          </cell>
          <cell r="BB421">
            <v>0</v>
          </cell>
          <cell r="BC421" t="str">
            <v>Luật</v>
          </cell>
          <cell r="BD421">
            <v>0</v>
          </cell>
          <cell r="BE421">
            <v>0</v>
          </cell>
          <cell r="BF421" t="str">
            <v>A2</v>
          </cell>
          <cell r="BG421">
            <v>0</v>
          </cell>
          <cell r="BH421" t="str">
            <v>x</v>
          </cell>
          <cell r="BI421">
            <v>2019</v>
          </cell>
          <cell r="BJ421">
            <v>0</v>
          </cell>
          <cell r="BK421">
            <v>0</v>
          </cell>
          <cell r="BL421">
            <v>0</v>
          </cell>
          <cell r="BM421">
            <v>0</v>
          </cell>
          <cell r="BN421">
            <v>0</v>
          </cell>
          <cell r="BO421">
            <v>0</v>
          </cell>
          <cell r="BP421">
            <v>0</v>
          </cell>
          <cell r="BQ421">
            <v>0</v>
          </cell>
          <cell r="BR421">
            <v>17.166666666666668</v>
          </cell>
          <cell r="BS421" t="str">
            <v>BĐ đã phát</v>
          </cell>
          <cell r="BT421">
            <v>0</v>
          </cell>
          <cell r="BU421">
            <v>0</v>
          </cell>
          <cell r="BV421">
            <v>5</v>
          </cell>
          <cell r="BW421">
            <v>5</v>
          </cell>
          <cell r="BX421">
            <v>5</v>
          </cell>
          <cell r="BY421">
            <v>5</v>
          </cell>
          <cell r="BZ421">
            <v>5</v>
          </cell>
          <cell r="CA421">
            <v>5</v>
          </cell>
          <cell r="CB421">
            <v>5</v>
          </cell>
          <cell r="CC421">
            <v>5</v>
          </cell>
          <cell r="CD421">
            <v>5</v>
          </cell>
          <cell r="CE421">
            <v>5</v>
          </cell>
          <cell r="CF421">
            <v>5</v>
          </cell>
          <cell r="CG421">
            <v>5</v>
          </cell>
          <cell r="CH421">
            <v>5</v>
          </cell>
          <cell r="CI421">
            <v>5</v>
          </cell>
          <cell r="CJ421">
            <v>5</v>
          </cell>
          <cell r="CK421">
            <v>5</v>
          </cell>
          <cell r="CL421" t="str">
            <v>CTCĐBP lên PCT CĐ trường thuộc từ T11/21</v>
          </cell>
        </row>
        <row r="422">
          <cell r="F422">
            <v>2353</v>
          </cell>
          <cell r="G422" t="str">
            <v>51010000625923</v>
          </cell>
          <cell r="H422" t="str">
            <v>Trường Khoa học Xã hội và Nhân văn</v>
          </cell>
          <cell r="I422" t="str">
            <v>Khoa Luật học</v>
          </cell>
          <cell r="J422" t="str">
            <v>Nữ</v>
          </cell>
          <cell r="K422">
            <v>1989</v>
          </cell>
          <cell r="L422">
            <v>32669</v>
          </cell>
          <cell r="M422">
            <v>33</v>
          </cell>
          <cell r="N422" t="str">
            <v>Kinh</v>
          </cell>
          <cell r="O422">
            <v>0</v>
          </cell>
          <cell r="P422" t="str">
            <v>183739387</v>
          </cell>
          <cell r="Q422">
            <v>38999</v>
          </cell>
          <cell r="R422" t="str">
            <v>Tỉnh Nghệ An</v>
          </cell>
          <cell r="S422" t="str">
            <v>Xã Kỳ Bắc, Huyện Kỳ Anh, Tỉnh Hà Tĩnh</v>
          </cell>
          <cell r="T422" t="str">
            <v>Kỳ Bắc, Kỳ Anh, Hà Tĩnh</v>
          </cell>
          <cell r="U422" t="str">
            <v>Chung cư Tràng An, Phường Vinh Tân, Thành phố Vinh, Tỉnh Nghệ An</v>
          </cell>
          <cell r="V422" t="str">
            <v>Chung cư Tràng An, Phường Vinh Tân, Thành phố Vinh, Tỉnh Nghệ An</v>
          </cell>
          <cell r="W422" t="str">
            <v>0972668345</v>
          </cell>
          <cell r="X422" t="str">
            <v>Kaoyendhv@gmail.com</v>
          </cell>
          <cell r="Y422">
            <v>42012</v>
          </cell>
          <cell r="Z422">
            <v>42887</v>
          </cell>
          <cell r="AA422" t="str">
            <v>Trường Đại học Vinh</v>
          </cell>
          <cell r="AB422">
            <v>0</v>
          </cell>
          <cell r="AC422" t="str">
            <v>BC</v>
          </cell>
          <cell r="AD422">
            <v>0</v>
          </cell>
          <cell r="AE422">
            <v>0</v>
          </cell>
          <cell r="AF422" t="str">
            <v>V.07.01.03</v>
          </cell>
          <cell r="AG422" t="str">
            <v>Giảng viên (hạng III)</v>
          </cell>
          <cell r="AH422">
            <v>0</v>
          </cell>
          <cell r="AI422">
            <v>0</v>
          </cell>
          <cell r="AJ422">
            <v>0</v>
          </cell>
          <cell r="AK422">
            <v>4</v>
          </cell>
          <cell r="AL422">
            <v>0</v>
          </cell>
          <cell r="AM422">
            <v>3</v>
          </cell>
          <cell r="AN422">
            <v>3</v>
          </cell>
          <cell r="AO422">
            <v>0</v>
          </cell>
          <cell r="AP422">
            <v>0</v>
          </cell>
          <cell r="AQ422">
            <v>5</v>
          </cell>
          <cell r="AR422">
            <v>0.15</v>
          </cell>
          <cell r="AS422">
            <v>3.15</v>
          </cell>
          <cell r="AT422">
            <v>25</v>
          </cell>
          <cell r="AU422">
            <v>0</v>
          </cell>
          <cell r="AV422">
            <v>0</v>
          </cell>
          <cell r="AW422">
            <v>0</v>
          </cell>
          <cell r="AX422" t="str">
            <v>Thạc sĩ</v>
          </cell>
          <cell r="AY422">
            <v>0</v>
          </cell>
          <cell r="AZ422">
            <v>0</v>
          </cell>
          <cell r="BA422" t="str">
            <v>Luật học</v>
          </cell>
          <cell r="BB422" t="str">
            <v>LL về NN&amp;PL</v>
          </cell>
          <cell r="BC422" t="str">
            <v xml:space="preserve"> </v>
          </cell>
          <cell r="BD422">
            <v>0</v>
          </cell>
          <cell r="BE422">
            <v>0</v>
          </cell>
          <cell r="BF422" t="str">
            <v>B1</v>
          </cell>
          <cell r="BG422">
            <v>0</v>
          </cell>
          <cell r="BH422" t="str">
            <v>x</v>
          </cell>
          <cell r="BI422">
            <v>0</v>
          </cell>
          <cell r="BJ422">
            <v>0</v>
          </cell>
          <cell r="BK422">
            <v>0</v>
          </cell>
          <cell r="BL422">
            <v>0</v>
          </cell>
          <cell r="BM422">
            <v>0</v>
          </cell>
          <cell r="BN422">
            <v>0</v>
          </cell>
          <cell r="BO422">
            <v>0</v>
          </cell>
          <cell r="BP422">
            <v>0</v>
          </cell>
          <cell r="BQ422">
            <v>0</v>
          </cell>
          <cell r="BR422">
            <v>21.75</v>
          </cell>
          <cell r="BS422" t="str">
            <v>BĐ đã phát</v>
          </cell>
          <cell r="BT422">
            <v>0</v>
          </cell>
          <cell r="BU422">
            <v>0</v>
          </cell>
          <cell r="BV422">
            <v>4</v>
          </cell>
          <cell r="BW422">
            <v>4</v>
          </cell>
          <cell r="BX422">
            <v>4</v>
          </cell>
          <cell r="BY422">
            <v>4</v>
          </cell>
          <cell r="BZ422">
            <v>4</v>
          </cell>
          <cell r="CA422">
            <v>4</v>
          </cell>
          <cell r="CB422">
            <v>4</v>
          </cell>
          <cell r="CC422">
            <v>4</v>
          </cell>
          <cell r="CD422">
            <v>4</v>
          </cell>
          <cell r="CE422">
            <v>4</v>
          </cell>
          <cell r="CF422">
            <v>4</v>
          </cell>
          <cell r="CG422">
            <v>4</v>
          </cell>
          <cell r="CH422">
            <v>4</v>
          </cell>
          <cell r="CI422">
            <v>4</v>
          </cell>
          <cell r="CJ422">
            <v>4</v>
          </cell>
          <cell r="CK422">
            <v>4</v>
          </cell>
          <cell r="CL422">
            <v>0</v>
          </cell>
        </row>
        <row r="423">
          <cell r="F423">
            <v>1303</v>
          </cell>
          <cell r="G423" t="str">
            <v>51010000251656</v>
          </cell>
          <cell r="H423" t="str">
            <v>Trường Khoa học Xã hội và Nhân văn</v>
          </cell>
          <cell r="I423" t="str">
            <v>Khoa Luật học</v>
          </cell>
          <cell r="J423" t="str">
            <v>Nữ</v>
          </cell>
          <cell r="K423">
            <v>1988</v>
          </cell>
          <cell r="L423">
            <v>32225</v>
          </cell>
          <cell r="M423">
            <v>34</v>
          </cell>
          <cell r="N423" t="str">
            <v>Kinh</v>
          </cell>
          <cell r="O423">
            <v>0</v>
          </cell>
          <cell r="P423" t="str">
            <v>186628499</v>
          </cell>
          <cell r="Q423">
            <v>38563</v>
          </cell>
          <cell r="R423" t="str">
            <v>Tỉnh Nghệ An</v>
          </cell>
          <cell r="S423" t="str">
            <v>phường hà huy tập, Thành phố Vinh, Tỉnh Nghệ An</v>
          </cell>
          <cell r="T423" t="str">
            <v>Phong Thịnh, Thanh Chương, Nghệ An</v>
          </cell>
          <cell r="U423" t="str">
            <v>số 18, đường Nguyễn Chí Thanh, Phường Quán Bàu, Thành phố Vinh, Tỉnh Nghệ An</v>
          </cell>
          <cell r="V423" t="str">
            <v>số 18, đường Nguyễn Chí Thanh, Phường Quán Bàu, Thành phố Vinh, Tỉnh Nghệ An</v>
          </cell>
          <cell r="W423" t="str">
            <v>0982032388</v>
          </cell>
          <cell r="X423" t="str">
            <v>phuonglinh1923@yahoo.com</v>
          </cell>
          <cell r="Y423">
            <v>40544</v>
          </cell>
          <cell r="Z423">
            <v>42887</v>
          </cell>
          <cell r="AA423" t="str">
            <v>Trường Đại học Vinh</v>
          </cell>
          <cell r="AB423">
            <v>0</v>
          </cell>
          <cell r="AC423" t="str">
            <v>BC</v>
          </cell>
          <cell r="AD423">
            <v>0</v>
          </cell>
          <cell r="AE423">
            <v>0</v>
          </cell>
          <cell r="AF423" t="str">
            <v>V.07.01.03</v>
          </cell>
          <cell r="AG423" t="str">
            <v>Giảng viên (hạng III)</v>
          </cell>
          <cell r="AH423">
            <v>0</v>
          </cell>
          <cell r="AI423">
            <v>0</v>
          </cell>
          <cell r="AJ423">
            <v>0</v>
          </cell>
          <cell r="AK423">
            <v>4</v>
          </cell>
          <cell r="AL423">
            <v>0</v>
          </cell>
          <cell r="AM423">
            <v>3.33</v>
          </cell>
          <cell r="AN423">
            <v>4</v>
          </cell>
          <cell r="AO423">
            <v>0</v>
          </cell>
          <cell r="AP423">
            <v>0</v>
          </cell>
          <cell r="AQ423">
            <v>8</v>
          </cell>
          <cell r="AR423">
            <v>0.26640000000000003</v>
          </cell>
          <cell r="AS423">
            <v>3.5964</v>
          </cell>
          <cell r="AT423">
            <v>0</v>
          </cell>
          <cell r="AU423">
            <v>0</v>
          </cell>
          <cell r="AV423">
            <v>0</v>
          </cell>
          <cell r="AW423">
            <v>0</v>
          </cell>
          <cell r="AX423" t="str">
            <v>Thạc sĩ</v>
          </cell>
          <cell r="AY423">
            <v>0</v>
          </cell>
          <cell r="AZ423">
            <v>0</v>
          </cell>
          <cell r="BA423" t="str">
            <v>Luật học</v>
          </cell>
          <cell r="BB423" t="str">
            <v>Luật hình sự</v>
          </cell>
          <cell r="BC423" t="str">
            <v xml:space="preserve"> </v>
          </cell>
          <cell r="BD423">
            <v>0</v>
          </cell>
          <cell r="BE423">
            <v>0</v>
          </cell>
          <cell r="BF423" t="str">
            <v>B2</v>
          </cell>
          <cell r="BG423">
            <v>0</v>
          </cell>
          <cell r="BH423" t="str">
            <v>x</v>
          </cell>
          <cell r="BI423">
            <v>0</v>
          </cell>
          <cell r="BJ423">
            <v>0</v>
          </cell>
          <cell r="BK423">
            <v>0</v>
          </cell>
          <cell r="BL423">
            <v>0</v>
          </cell>
          <cell r="BM423">
            <v>0</v>
          </cell>
          <cell r="BN423">
            <v>0</v>
          </cell>
          <cell r="BO423">
            <v>0</v>
          </cell>
          <cell r="BP423">
            <v>0</v>
          </cell>
          <cell r="BQ423">
            <v>0</v>
          </cell>
          <cell r="BR423">
            <v>20.583333333333332</v>
          </cell>
          <cell r="BS423" t="str">
            <v>BĐ đã phát</v>
          </cell>
          <cell r="BT423">
            <v>0</v>
          </cell>
          <cell r="BU423">
            <v>0</v>
          </cell>
          <cell r="BV423">
            <v>4</v>
          </cell>
          <cell r="BW423">
            <v>4</v>
          </cell>
          <cell r="BX423">
            <v>4</v>
          </cell>
          <cell r="BY423">
            <v>4</v>
          </cell>
          <cell r="BZ423">
            <v>4</v>
          </cell>
          <cell r="CA423">
            <v>4</v>
          </cell>
          <cell r="CB423">
            <v>4</v>
          </cell>
          <cell r="CC423">
            <v>4</v>
          </cell>
          <cell r="CD423">
            <v>4</v>
          </cell>
          <cell r="CE423">
            <v>4</v>
          </cell>
          <cell r="CF423">
            <v>4</v>
          </cell>
          <cell r="CG423">
            <v>4</v>
          </cell>
          <cell r="CH423">
            <v>4</v>
          </cell>
          <cell r="CI423">
            <v>4</v>
          </cell>
          <cell r="CJ423">
            <v>4</v>
          </cell>
          <cell r="CK423">
            <v>4</v>
          </cell>
          <cell r="CL423">
            <v>0</v>
          </cell>
        </row>
        <row r="424">
          <cell r="F424">
            <v>1304</v>
          </cell>
          <cell r="G424" t="str">
            <v>51010000188587</v>
          </cell>
          <cell r="H424" t="str">
            <v>Trường Khoa học Xã hội và Nhân văn</v>
          </cell>
          <cell r="I424" t="str">
            <v>Khoa Luật học</v>
          </cell>
          <cell r="J424" t="str">
            <v>Nam</v>
          </cell>
          <cell r="K424">
            <v>1971</v>
          </cell>
          <cell r="L424">
            <v>26134</v>
          </cell>
          <cell r="M424">
            <v>51</v>
          </cell>
          <cell r="N424" t="str">
            <v>Kinh</v>
          </cell>
          <cell r="O424">
            <v>0</v>
          </cell>
          <cell r="P424">
            <v>0</v>
          </cell>
          <cell r="Q424">
            <v>0</v>
          </cell>
          <cell r="R424">
            <v>0</v>
          </cell>
          <cell r="S424" t="str">
            <v>Xã Diễn Tân, Huyện Diễn Châu, Tỉnh Nghệ An</v>
          </cell>
          <cell r="T424" t="str">
            <v>Diễn Tân, Diễn Châu, Nghệ An</v>
          </cell>
          <cell r="U424" t="str">
            <v>Chung cư Trung Đô, Đại lộ Lê Nin, Thành phố Vinh, Nghệ An</v>
          </cell>
          <cell r="V424" t="str">
            <v>Chung cư Trung Đô, Đại lộ Lê Nin, Thành phố Vinh, Nghệ An</v>
          </cell>
          <cell r="W424">
            <v>989737177</v>
          </cell>
          <cell r="X424">
            <v>0</v>
          </cell>
          <cell r="Y424">
            <v>34213</v>
          </cell>
          <cell r="Z424">
            <v>34213</v>
          </cell>
          <cell r="AA424" t="str">
            <v>Trường Đại học Sư phạm Vinh</v>
          </cell>
          <cell r="AB424">
            <v>0</v>
          </cell>
          <cell r="AC424" t="str">
            <v>BC</v>
          </cell>
          <cell r="AD424">
            <v>0</v>
          </cell>
          <cell r="AE424">
            <v>0</v>
          </cell>
          <cell r="AF424" t="str">
            <v>V.07.01.02</v>
          </cell>
          <cell r="AG424" t="str">
            <v>Giảng viên chính (hạng II)</v>
          </cell>
          <cell r="AH424" t="str">
            <v>Hiệu trưởng trường thuộc</v>
          </cell>
          <cell r="AI424">
            <v>0</v>
          </cell>
          <cell r="AJ424" t="str">
            <v>Bí thư Đảng bộ BP</v>
          </cell>
          <cell r="AK424">
            <v>7.5</v>
          </cell>
          <cell r="AL424">
            <v>0.6</v>
          </cell>
          <cell r="AM424">
            <v>5.42</v>
          </cell>
          <cell r="AN424">
            <v>4</v>
          </cell>
          <cell r="AO424">
            <v>0</v>
          </cell>
          <cell r="AP424">
            <v>0</v>
          </cell>
          <cell r="AQ424">
            <v>23</v>
          </cell>
          <cell r="AR424">
            <v>1.3845999999999998</v>
          </cell>
          <cell r="AS424">
            <v>7.4045999999999994</v>
          </cell>
          <cell r="AT424">
            <v>45</v>
          </cell>
          <cell r="AU424">
            <v>0</v>
          </cell>
          <cell r="AV424">
            <v>0.1</v>
          </cell>
          <cell r="AW424">
            <v>0</v>
          </cell>
          <cell r="AX424" t="str">
            <v>Tiến sĩ</v>
          </cell>
          <cell r="AY424">
            <v>0</v>
          </cell>
          <cell r="AZ424">
            <v>0</v>
          </cell>
          <cell r="BA424" t="str">
            <v>Chính trị</v>
          </cell>
          <cell r="BB424" t="str">
            <v>Luật học</v>
          </cell>
          <cell r="BC424" t="str">
            <v>Luật học</v>
          </cell>
          <cell r="BD424">
            <v>0</v>
          </cell>
          <cell r="BE424" t="str">
            <v>GVSP</v>
          </cell>
          <cell r="BF424" t="str">
            <v>B1</v>
          </cell>
          <cell r="BG424">
            <v>0</v>
          </cell>
          <cell r="BH424" t="str">
            <v>x</v>
          </cell>
          <cell r="BI424">
            <v>0</v>
          </cell>
          <cell r="BJ424">
            <v>0</v>
          </cell>
          <cell r="BK424" t="str">
            <v>Đã học 2012</v>
          </cell>
          <cell r="BL424" t="str">
            <v>Cao cấp</v>
          </cell>
          <cell r="BM424">
            <v>34132</v>
          </cell>
          <cell r="BN424">
            <v>34497</v>
          </cell>
          <cell r="BO424" t="str">
            <v>Bằng khen Trung ương Đoàn TNCS Hồ Chí Minh (năm 2003); Bằng khen</v>
          </cell>
          <cell r="BP424">
            <v>0</v>
          </cell>
          <cell r="BQ424">
            <v>0</v>
          </cell>
          <cell r="BR424">
            <v>8.9166666666666661</v>
          </cell>
          <cell r="BS424" t="str">
            <v>BĐ đã phát</v>
          </cell>
          <cell r="BT424">
            <v>0</v>
          </cell>
          <cell r="BU424">
            <v>0</v>
          </cell>
          <cell r="BV424">
            <v>7.1</v>
          </cell>
          <cell r="BW424">
            <v>7.1</v>
          </cell>
          <cell r="BX424">
            <v>7.1</v>
          </cell>
          <cell r="BY424">
            <v>7.1</v>
          </cell>
          <cell r="BZ424">
            <v>7.1</v>
          </cell>
          <cell r="CA424">
            <v>7.1</v>
          </cell>
          <cell r="CB424">
            <v>7.1</v>
          </cell>
          <cell r="CC424">
            <v>7.1</v>
          </cell>
          <cell r="CD424">
            <v>7.1</v>
          </cell>
          <cell r="CE424">
            <v>7.1</v>
          </cell>
          <cell r="CF424">
            <v>7.1</v>
          </cell>
          <cell r="CG424">
            <v>7.1</v>
          </cell>
          <cell r="CH424">
            <v>7.6</v>
          </cell>
          <cell r="CI424">
            <v>7.6</v>
          </cell>
          <cell r="CJ424">
            <v>7.6</v>
          </cell>
          <cell r="CK424">
            <v>7.6</v>
          </cell>
          <cell r="CL424" t="str">
            <v>TK cấp 2 lên HT trường thuộc từ T9/21</v>
          </cell>
        </row>
        <row r="425">
          <cell r="F425">
            <v>1307</v>
          </cell>
          <cell r="G425" t="str">
            <v>51010000194566</v>
          </cell>
          <cell r="H425" t="str">
            <v>Trường Khoa học Xã hội và Nhân văn</v>
          </cell>
          <cell r="I425" t="str">
            <v>Khoa Luật học</v>
          </cell>
          <cell r="J425" t="str">
            <v>Nam</v>
          </cell>
          <cell r="K425">
            <v>1984</v>
          </cell>
          <cell r="L425">
            <v>30976</v>
          </cell>
          <cell r="M425">
            <v>38</v>
          </cell>
          <cell r="N425" t="str">
            <v>Kinh</v>
          </cell>
          <cell r="O425">
            <v>0</v>
          </cell>
          <cell r="P425">
            <v>186004772</v>
          </cell>
          <cell r="Q425">
            <v>0</v>
          </cell>
          <cell r="R425">
            <v>0</v>
          </cell>
          <cell r="S425" t="str">
            <v>Hưng tây, Hưng Nguyên, Nghệ An</v>
          </cell>
          <cell r="T425" t="str">
            <v>Hưng tây, Hưng Nguyên, Nghệ An</v>
          </cell>
          <cell r="U425" t="str">
            <v>Phường Vinh Tân, Thành phố Vinh, Tỉnh Nghệ An</v>
          </cell>
          <cell r="V425" t="str">
            <v>Phường Vinh Tân, Thành phố Vinh, Tỉnh Nghệ An</v>
          </cell>
          <cell r="W425" t="str">
            <v>0977966094</v>
          </cell>
          <cell r="X425" t="str">
            <v>liemdv@vinhuni.edu.vn</v>
          </cell>
          <cell r="Y425">
            <v>39925</v>
          </cell>
          <cell r="Z425">
            <v>40360</v>
          </cell>
          <cell r="AA425" t="str">
            <v>Trường Đại học Vinh</v>
          </cell>
          <cell r="AB425">
            <v>0</v>
          </cell>
          <cell r="AC425" t="str">
            <v>BC</v>
          </cell>
          <cell r="AD425">
            <v>0</v>
          </cell>
          <cell r="AE425">
            <v>0</v>
          </cell>
          <cell r="AF425" t="str">
            <v>V.07.01.03</v>
          </cell>
          <cell r="AG425" t="str">
            <v>Giảng viên (hạng III)</v>
          </cell>
          <cell r="AH425">
            <v>0</v>
          </cell>
          <cell r="AI425" t="str">
            <v>Trưởng khoa</v>
          </cell>
          <cell r="AJ425" t="str">
            <v>Bí thư CB</v>
          </cell>
          <cell r="AK425">
            <v>5.5</v>
          </cell>
          <cell r="AL425">
            <v>0.5</v>
          </cell>
          <cell r="AM425">
            <v>3.33</v>
          </cell>
          <cell r="AN425">
            <v>4</v>
          </cell>
          <cell r="AO425">
            <v>0</v>
          </cell>
          <cell r="AP425">
            <v>0</v>
          </cell>
          <cell r="AQ425">
            <v>11</v>
          </cell>
          <cell r="AR425">
            <v>0.42130000000000001</v>
          </cell>
          <cell r="AS425">
            <v>4.2513000000000005</v>
          </cell>
          <cell r="AT425">
            <v>25</v>
          </cell>
          <cell r="AU425">
            <v>0</v>
          </cell>
          <cell r="AV425">
            <v>0</v>
          </cell>
          <cell r="AW425">
            <v>0</v>
          </cell>
          <cell r="AX425" t="str">
            <v>Tiến sĩ</v>
          </cell>
          <cell r="AY425">
            <v>0</v>
          </cell>
          <cell r="AZ425">
            <v>0</v>
          </cell>
          <cell r="BA425" t="str">
            <v>Luật học</v>
          </cell>
          <cell r="BB425" t="str">
            <v>Luật kinh tế</v>
          </cell>
          <cell r="BC425" t="str">
            <v>Luật Hiến pháp và Luật HC</v>
          </cell>
          <cell r="BD425">
            <v>0</v>
          </cell>
          <cell r="BE425">
            <v>0</v>
          </cell>
          <cell r="BF425">
            <v>0</v>
          </cell>
          <cell r="BG425">
            <v>0</v>
          </cell>
          <cell r="BH425" t="str">
            <v>x</v>
          </cell>
          <cell r="BI425">
            <v>2019</v>
          </cell>
          <cell r="BJ425">
            <v>0</v>
          </cell>
          <cell r="BK425" t="str">
            <v>Đối tượng 4</v>
          </cell>
          <cell r="BL425" t="str">
            <v>Đang học CCLLCT</v>
          </cell>
          <cell r="BM425">
            <v>0</v>
          </cell>
          <cell r="BN425">
            <v>0</v>
          </cell>
          <cell r="BO425" t="str">
            <v>Bộ trưởng Bộ Giáo dục và đào tạo (năm 2010); Danh hiệu</v>
          </cell>
          <cell r="BP425">
            <v>0</v>
          </cell>
          <cell r="BQ425">
            <v>0</v>
          </cell>
          <cell r="BR425">
            <v>22.166666666666668</v>
          </cell>
          <cell r="BS425" t="str">
            <v>BĐ phát không thành công</v>
          </cell>
          <cell r="BT425">
            <v>0</v>
          </cell>
          <cell r="BU425">
            <v>0</v>
          </cell>
          <cell r="BV425">
            <v>6.1</v>
          </cell>
          <cell r="BW425">
            <v>6.1</v>
          </cell>
          <cell r="BX425">
            <v>6.1</v>
          </cell>
          <cell r="BY425">
            <v>6.1</v>
          </cell>
          <cell r="BZ425">
            <v>6.1</v>
          </cell>
          <cell r="CA425">
            <v>6.1</v>
          </cell>
          <cell r="CB425">
            <v>6.1</v>
          </cell>
          <cell r="CC425">
            <v>6.1</v>
          </cell>
          <cell r="CD425">
            <v>6.1</v>
          </cell>
          <cell r="CE425">
            <v>6.1</v>
          </cell>
          <cell r="CF425">
            <v>6.1</v>
          </cell>
          <cell r="CG425">
            <v>6.1</v>
          </cell>
          <cell r="CH425">
            <v>5.5</v>
          </cell>
          <cell r="CI425">
            <v>5.5</v>
          </cell>
          <cell r="CJ425">
            <v>5.5</v>
          </cell>
          <cell r="CK425">
            <v>5.5</v>
          </cell>
          <cell r="CL425" t="str">
            <v>PTK cấp 2 về TK cấp 3 từ T9/21</v>
          </cell>
        </row>
        <row r="426">
          <cell r="F426">
            <v>2544</v>
          </cell>
          <cell r="G426" t="str">
            <v>51010001181640</v>
          </cell>
          <cell r="H426" t="str">
            <v>Trường Khoa học Xã hội và Nhân văn</v>
          </cell>
          <cell r="I426" t="str">
            <v>Khoa Luật học</v>
          </cell>
          <cell r="J426" t="str">
            <v>Nữ</v>
          </cell>
          <cell r="K426">
            <v>1987</v>
          </cell>
          <cell r="L426">
            <v>31898</v>
          </cell>
          <cell r="M426">
            <v>35</v>
          </cell>
          <cell r="N426" t="str">
            <v>Kinh</v>
          </cell>
          <cell r="O426">
            <v>0</v>
          </cell>
          <cell r="P426" t="str">
            <v>186348386</v>
          </cell>
          <cell r="Q426">
            <v>37898</v>
          </cell>
          <cell r="R426" t="str">
            <v>Tỉnh Nghệ An</v>
          </cell>
          <cell r="S426" t="str">
            <v>Xã Nghi Kim, Thành phố Vinh, Tỉnh Nghệ An</v>
          </cell>
          <cell r="T426" t="str">
            <v>Sơn Thủy, Hương Sơn, Hà Tĩnh</v>
          </cell>
          <cell r="U426" t="str">
            <v>Xóm 20, Xã Nghi Phú, Thành phố Vinh, Tỉnh Nghệ An</v>
          </cell>
          <cell r="V426" t="str">
            <v>Xóm 20, Xã Nghi Phú, Thành phố Vinh, Tỉnh Nghệ An</v>
          </cell>
          <cell r="W426" t="str">
            <v>0915105303</v>
          </cell>
          <cell r="X426" t="str">
            <v>doantrangdhv@ gmail.com</v>
          </cell>
          <cell r="Y426">
            <v>43070</v>
          </cell>
          <cell r="Z426">
            <v>43966</v>
          </cell>
          <cell r="AA426" t="str">
            <v>Trường Đại học Vinh</v>
          </cell>
          <cell r="AB426">
            <v>0</v>
          </cell>
          <cell r="AC426" t="str">
            <v>BC</v>
          </cell>
          <cell r="AD426">
            <v>0</v>
          </cell>
          <cell r="AE426">
            <v>0</v>
          </cell>
          <cell r="AF426" t="str">
            <v>V.07.01.03</v>
          </cell>
          <cell r="AG426" t="str">
            <v>Giảng viên (hạng III)</v>
          </cell>
          <cell r="AH426">
            <v>0</v>
          </cell>
          <cell r="AI426">
            <v>0</v>
          </cell>
          <cell r="AJ426" t="str">
            <v>Bí thư Đoàn cơ sở</v>
          </cell>
          <cell r="AK426">
            <v>5.5</v>
          </cell>
          <cell r="AL426">
            <v>0</v>
          </cell>
          <cell r="AM426">
            <v>2.67</v>
          </cell>
          <cell r="AN426">
            <v>2</v>
          </cell>
          <cell r="AO426">
            <v>0</v>
          </cell>
          <cell r="AP426">
            <v>0</v>
          </cell>
          <cell r="AQ426">
            <v>0</v>
          </cell>
          <cell r="AR426">
            <v>0</v>
          </cell>
          <cell r="AS426">
            <v>2.67</v>
          </cell>
          <cell r="AT426">
            <v>0</v>
          </cell>
          <cell r="AU426">
            <v>0</v>
          </cell>
          <cell r="AV426">
            <v>0</v>
          </cell>
          <cell r="AW426">
            <v>0</v>
          </cell>
          <cell r="AX426" t="str">
            <v>Thạc sĩ</v>
          </cell>
          <cell r="AY426">
            <v>0</v>
          </cell>
          <cell r="AZ426">
            <v>0</v>
          </cell>
          <cell r="BA426" t="str">
            <v>Luật + SP Toán</v>
          </cell>
          <cell r="BB426" t="str">
            <v>Lý thuyết xác suất &amp; thống kê toán học</v>
          </cell>
          <cell r="BC426">
            <v>0</v>
          </cell>
          <cell r="BD426">
            <v>0</v>
          </cell>
          <cell r="BE426">
            <v>0</v>
          </cell>
          <cell r="BF426">
            <v>0</v>
          </cell>
          <cell r="BG426">
            <v>0</v>
          </cell>
          <cell r="BH426">
            <v>2018</v>
          </cell>
          <cell r="BI426">
            <v>0</v>
          </cell>
          <cell r="BJ426">
            <v>0</v>
          </cell>
          <cell r="BK426">
            <v>0</v>
          </cell>
          <cell r="BL426">
            <v>0</v>
          </cell>
          <cell r="BM426">
            <v>0</v>
          </cell>
          <cell r="BN426">
            <v>0</v>
          </cell>
          <cell r="BO426">
            <v>0</v>
          </cell>
          <cell r="BP426">
            <v>0</v>
          </cell>
          <cell r="BQ426">
            <v>0</v>
          </cell>
          <cell r="BR426">
            <v>19.666666666666668</v>
          </cell>
          <cell r="BS426" t="str">
            <v>ĐHV đã phát</v>
          </cell>
          <cell r="BT426">
            <v>0</v>
          </cell>
          <cell r="BU426">
            <v>0</v>
          </cell>
          <cell r="BV426">
            <v>5</v>
          </cell>
          <cell r="BW426">
            <v>5</v>
          </cell>
          <cell r="BX426">
            <v>5</v>
          </cell>
          <cell r="BY426">
            <v>5</v>
          </cell>
          <cell r="BZ426">
            <v>5</v>
          </cell>
          <cell r="CA426">
            <v>5</v>
          </cell>
          <cell r="CB426">
            <v>5</v>
          </cell>
          <cell r="CC426">
            <v>5</v>
          </cell>
          <cell r="CD426">
            <v>5</v>
          </cell>
          <cell r="CE426">
            <v>5</v>
          </cell>
          <cell r="CF426">
            <v>5</v>
          </cell>
          <cell r="CG426">
            <v>5</v>
          </cell>
          <cell r="CH426">
            <v>5</v>
          </cell>
          <cell r="CI426">
            <v>5</v>
          </cell>
          <cell r="CJ426">
            <v>5.5</v>
          </cell>
          <cell r="CK426">
            <v>5.5</v>
          </cell>
          <cell r="CL426" t="str">
            <v>BT LCĐ lên BT đoàn trường thuộc từ T11/21</v>
          </cell>
        </row>
        <row r="427">
          <cell r="F427">
            <v>1306</v>
          </cell>
          <cell r="G427" t="str">
            <v>51010000188657</v>
          </cell>
          <cell r="H427" t="str">
            <v>Trường Khoa học Xã hội và Nhân văn</v>
          </cell>
          <cell r="I427" t="str">
            <v>Khoa Luật học</v>
          </cell>
          <cell r="J427" t="str">
            <v>Nữ</v>
          </cell>
          <cell r="K427">
            <v>1984</v>
          </cell>
          <cell r="L427">
            <v>30706</v>
          </cell>
          <cell r="M427">
            <v>38</v>
          </cell>
          <cell r="N427" t="str">
            <v>Kinh</v>
          </cell>
          <cell r="O427">
            <v>0</v>
          </cell>
          <cell r="P427">
            <v>186038671</v>
          </cell>
          <cell r="Q427">
            <v>0</v>
          </cell>
          <cell r="R427">
            <v>0</v>
          </cell>
          <cell r="S427" t="str">
            <v>Xã Hưng Tân, Huyện Hưng Nguyên, Tỉnh Nghệ An</v>
          </cell>
          <cell r="T427" t="str">
            <v>Hưng Tân, Hưng Nguyên, Nghệ An</v>
          </cell>
          <cell r="U427" t="str">
            <v>Phường Hà Huy Tập, Thành phố Vinh, Tỉnh Nghệ An</v>
          </cell>
          <cell r="V427" t="str">
            <v>Phường Hà Huy Tập, Thành phố Vinh, Tỉnh Nghệ An</v>
          </cell>
          <cell r="W427" t="str">
            <v>0988841040</v>
          </cell>
          <cell r="X427" t="str">
            <v>honga8185@gmail.com</v>
          </cell>
          <cell r="Y427">
            <v>39630</v>
          </cell>
          <cell r="Z427">
            <v>40360</v>
          </cell>
          <cell r="AA427" t="str">
            <v>Trường Đại học Vinh</v>
          </cell>
          <cell r="AB427">
            <v>0</v>
          </cell>
          <cell r="AC427" t="str">
            <v>BC</v>
          </cell>
          <cell r="AD427">
            <v>0</v>
          </cell>
          <cell r="AE427">
            <v>0</v>
          </cell>
          <cell r="AF427" t="str">
            <v>V.07.01.03</v>
          </cell>
          <cell r="AG427" t="str">
            <v>Giảng viên (hạng III)</v>
          </cell>
          <cell r="AH427">
            <v>0</v>
          </cell>
          <cell r="AI427">
            <v>0</v>
          </cell>
          <cell r="AJ427">
            <v>0</v>
          </cell>
          <cell r="AK427">
            <v>4</v>
          </cell>
          <cell r="AL427">
            <v>0</v>
          </cell>
          <cell r="AM427">
            <v>3.33</v>
          </cell>
          <cell r="AN427">
            <v>4</v>
          </cell>
          <cell r="AO427">
            <v>0</v>
          </cell>
          <cell r="AP427">
            <v>0</v>
          </cell>
          <cell r="AQ427">
            <v>11</v>
          </cell>
          <cell r="AR427">
            <v>0.36630000000000001</v>
          </cell>
          <cell r="AS427">
            <v>3.6962999999999999</v>
          </cell>
          <cell r="AT427">
            <v>25</v>
          </cell>
          <cell r="AU427">
            <v>0</v>
          </cell>
          <cell r="AV427">
            <v>0</v>
          </cell>
          <cell r="AW427">
            <v>0</v>
          </cell>
          <cell r="AX427" t="str">
            <v>Tiến sĩ</v>
          </cell>
          <cell r="AY427">
            <v>0</v>
          </cell>
          <cell r="AZ427">
            <v>0</v>
          </cell>
          <cell r="BA427" t="str">
            <v>Luật học</v>
          </cell>
          <cell r="BB427" t="str">
            <v>Luật kinh tế</v>
          </cell>
          <cell r="BC427" t="str">
            <v>Luật</v>
          </cell>
          <cell r="BD427">
            <v>0</v>
          </cell>
          <cell r="BE427">
            <v>0</v>
          </cell>
          <cell r="BF427" t="str">
            <v>A2</v>
          </cell>
          <cell r="BG427">
            <v>0</v>
          </cell>
          <cell r="BH427" t="str">
            <v>x</v>
          </cell>
          <cell r="BI427">
            <v>0</v>
          </cell>
          <cell r="BJ427">
            <v>0</v>
          </cell>
          <cell r="BK427">
            <v>0</v>
          </cell>
          <cell r="BL427">
            <v>0</v>
          </cell>
          <cell r="BM427">
            <v>0</v>
          </cell>
          <cell r="BN427">
            <v>0</v>
          </cell>
          <cell r="BO427">
            <v>0</v>
          </cell>
          <cell r="BP427">
            <v>0</v>
          </cell>
          <cell r="BQ427">
            <v>0</v>
          </cell>
          <cell r="BR427">
            <v>16.416666666666668</v>
          </cell>
          <cell r="BS427" t="str">
            <v>BĐ đã phát</v>
          </cell>
          <cell r="BT427">
            <v>0</v>
          </cell>
          <cell r="BU427">
            <v>0</v>
          </cell>
          <cell r="BV427">
            <v>4</v>
          </cell>
          <cell r="BW427">
            <v>4</v>
          </cell>
          <cell r="BX427">
            <v>4</v>
          </cell>
          <cell r="BY427">
            <v>4</v>
          </cell>
          <cell r="BZ427">
            <v>4</v>
          </cell>
          <cell r="CA427">
            <v>4</v>
          </cell>
          <cell r="CB427">
            <v>4</v>
          </cell>
          <cell r="CC427">
            <v>4</v>
          </cell>
          <cell r="CD427">
            <v>4</v>
          </cell>
          <cell r="CE427">
            <v>4</v>
          </cell>
          <cell r="CF427">
            <v>4</v>
          </cell>
          <cell r="CG427">
            <v>4</v>
          </cell>
          <cell r="CH427">
            <v>4</v>
          </cell>
          <cell r="CI427">
            <v>4</v>
          </cell>
          <cell r="CJ427">
            <v>4</v>
          </cell>
          <cell r="CK427">
            <v>4</v>
          </cell>
          <cell r="CL427">
            <v>0</v>
          </cell>
        </row>
        <row r="428">
          <cell r="F428">
            <v>2481</v>
          </cell>
          <cell r="G428" t="str">
            <v>51010000833115</v>
          </cell>
          <cell r="H428" t="str">
            <v>Trường Khoa học Xã hội và Nhân văn</v>
          </cell>
          <cell r="I428" t="str">
            <v>Khoa Luật học</v>
          </cell>
          <cell r="J428" t="str">
            <v>Nam</v>
          </cell>
          <cell r="K428">
            <v>1989</v>
          </cell>
          <cell r="L428">
            <v>32724</v>
          </cell>
          <cell r="M428">
            <v>33</v>
          </cell>
          <cell r="N428" t="str">
            <v>Kinh</v>
          </cell>
          <cell r="O428">
            <v>0</v>
          </cell>
          <cell r="P428" t="str">
            <v>186853233</v>
          </cell>
          <cell r="Q428" t="str">
            <v>26/12/2006</v>
          </cell>
          <cell r="R428" t="str">
            <v>Tỉnh Nghệ An</v>
          </cell>
          <cell r="S428" t="str">
            <v>Xã Quỳnh Bảng, Huyện Quỳnh Lưu, Tỉnh Nghệ An</v>
          </cell>
          <cell r="T428" t="str">
            <v>Quỳnh Hồng, Quỳnh Lưu, Nghệ An</v>
          </cell>
          <cell r="U428" t="str">
            <v>Nhà 6, ngõ 1Thành Thái, Phường Hưng Phúc, Thành phố Vinh, Tỉnh Nghệ An</v>
          </cell>
          <cell r="V428" t="str">
            <v>Nhà 6, ngõ 1Thành Thái, Phường Hưng Phúc, Thành phố Vinh, Tỉnh Nghệ An</v>
          </cell>
          <cell r="W428" t="str">
            <v>0966967638</v>
          </cell>
          <cell r="X428" t="str">
            <v>Huu.law@gmail.com</v>
          </cell>
          <cell r="Y428">
            <v>42522</v>
          </cell>
          <cell r="Z428">
            <v>43824</v>
          </cell>
          <cell r="AA428" t="str">
            <v>Trường Đại học Vinh</v>
          </cell>
          <cell r="AB428">
            <v>0</v>
          </cell>
          <cell r="AC428" t="str">
            <v>BC</v>
          </cell>
          <cell r="AD428">
            <v>0</v>
          </cell>
          <cell r="AE428">
            <v>0</v>
          </cell>
          <cell r="AF428" t="str">
            <v>V.07.01.03</v>
          </cell>
          <cell r="AG428" t="str">
            <v>Giảng viên (hạng III)</v>
          </cell>
          <cell r="AH428">
            <v>0</v>
          </cell>
          <cell r="AI428">
            <v>0</v>
          </cell>
          <cell r="AJ428">
            <v>0</v>
          </cell>
          <cell r="AK428">
            <v>4</v>
          </cell>
          <cell r="AL428">
            <v>0</v>
          </cell>
          <cell r="AM428">
            <v>2.67</v>
          </cell>
          <cell r="AN428">
            <v>2</v>
          </cell>
          <cell r="AO428">
            <v>0</v>
          </cell>
          <cell r="AP428">
            <v>0</v>
          </cell>
          <cell r="AQ428">
            <v>0</v>
          </cell>
          <cell r="AR428">
            <v>0</v>
          </cell>
          <cell r="AS428">
            <v>2.67</v>
          </cell>
          <cell r="AT428">
            <v>25</v>
          </cell>
          <cell r="AU428">
            <v>0</v>
          </cell>
          <cell r="AV428">
            <v>0</v>
          </cell>
          <cell r="AW428">
            <v>0</v>
          </cell>
          <cell r="AX428" t="str">
            <v>Thạc sĩ</v>
          </cell>
          <cell r="AY428">
            <v>0</v>
          </cell>
          <cell r="AZ428">
            <v>0</v>
          </cell>
          <cell r="BA428" t="str">
            <v>Luật học</v>
          </cell>
          <cell r="BB428" t="str">
            <v>Luật hình sự</v>
          </cell>
          <cell r="BC428">
            <v>0</v>
          </cell>
          <cell r="BD428">
            <v>0</v>
          </cell>
          <cell r="BE428">
            <v>0</v>
          </cell>
          <cell r="BF428">
            <v>0</v>
          </cell>
          <cell r="BG428">
            <v>0</v>
          </cell>
          <cell r="BH428">
            <v>2018</v>
          </cell>
          <cell r="BI428">
            <v>0</v>
          </cell>
          <cell r="BJ428">
            <v>0</v>
          </cell>
          <cell r="BK428">
            <v>0</v>
          </cell>
          <cell r="BL428">
            <v>0</v>
          </cell>
          <cell r="BM428">
            <v>0</v>
          </cell>
          <cell r="BN428">
            <v>0</v>
          </cell>
          <cell r="BO428">
            <v>0</v>
          </cell>
          <cell r="BP428">
            <v>0</v>
          </cell>
          <cell r="BQ428">
            <v>0</v>
          </cell>
          <cell r="BR428">
            <v>26.916666666666668</v>
          </cell>
          <cell r="BS428" t="str">
            <v>BĐ đã phát</v>
          </cell>
          <cell r="BT428">
            <v>0</v>
          </cell>
          <cell r="BU428">
            <v>0</v>
          </cell>
          <cell r="BV428">
            <v>4</v>
          </cell>
          <cell r="BW428">
            <v>4</v>
          </cell>
          <cell r="BX428">
            <v>4</v>
          </cell>
          <cell r="BY428">
            <v>4</v>
          </cell>
          <cell r="BZ428">
            <v>4</v>
          </cell>
          <cell r="CA428">
            <v>4</v>
          </cell>
          <cell r="CB428">
            <v>4</v>
          </cell>
          <cell r="CC428">
            <v>4</v>
          </cell>
          <cell r="CD428">
            <v>4</v>
          </cell>
          <cell r="CE428">
            <v>4</v>
          </cell>
          <cell r="CF428">
            <v>4</v>
          </cell>
          <cell r="CG428">
            <v>4</v>
          </cell>
          <cell r="CH428">
            <v>4</v>
          </cell>
          <cell r="CI428">
            <v>4</v>
          </cell>
          <cell r="CJ428">
            <v>4</v>
          </cell>
          <cell r="CK428">
            <v>4</v>
          </cell>
          <cell r="CL428">
            <v>0</v>
          </cell>
        </row>
        <row r="429">
          <cell r="F429">
            <v>1310</v>
          </cell>
          <cell r="G429" t="str">
            <v>51010000216549</v>
          </cell>
          <cell r="H429" t="str">
            <v>Trường Khoa học Xã hội và Nhân văn</v>
          </cell>
          <cell r="I429" t="str">
            <v>Khoa Luật học</v>
          </cell>
          <cell r="J429" t="str">
            <v>Nữ</v>
          </cell>
          <cell r="K429">
            <v>1986</v>
          </cell>
          <cell r="L429">
            <v>31428</v>
          </cell>
          <cell r="M429">
            <v>36</v>
          </cell>
          <cell r="N429" t="str">
            <v>Kinh</v>
          </cell>
          <cell r="O429">
            <v>0</v>
          </cell>
          <cell r="P429">
            <v>186197292</v>
          </cell>
          <cell r="Q429">
            <v>0</v>
          </cell>
          <cell r="R429">
            <v>0</v>
          </cell>
          <cell r="S429" t="str">
            <v>Phường Nghi Thu, Huyện Nghi Lộc, Tỉnh Nghệ An</v>
          </cell>
          <cell r="T429" t="str">
            <v>Nga Lộc, Can Lộc, Hà Tĩnh</v>
          </cell>
          <cell r="U429" t="str">
            <v>Phường Lê Lợi, Thành phố Vinh, Tỉnh Nghệ An</v>
          </cell>
          <cell r="V429" t="str">
            <v>Phường Lê Lợi, Thành phố Vinh, Tỉnh Nghệ An</v>
          </cell>
          <cell r="W429" t="str">
            <v>0915617819</v>
          </cell>
          <cell r="X429" t="str">
            <v>thuhoai0116@gmail.com</v>
          </cell>
          <cell r="Y429">
            <v>40129</v>
          </cell>
          <cell r="Z429">
            <v>40969</v>
          </cell>
          <cell r="AA429" t="str">
            <v>Trường Đại học Vinh</v>
          </cell>
          <cell r="AB429">
            <v>0</v>
          </cell>
          <cell r="AC429" t="str">
            <v>BC</v>
          </cell>
          <cell r="AD429">
            <v>0</v>
          </cell>
          <cell r="AE429">
            <v>0</v>
          </cell>
          <cell r="AF429" t="str">
            <v>V.07.01.03</v>
          </cell>
          <cell r="AG429" t="str">
            <v>Giảng viên (hạng III)</v>
          </cell>
          <cell r="AH429">
            <v>0</v>
          </cell>
          <cell r="AI429">
            <v>0</v>
          </cell>
          <cell r="AJ429" t="str">
            <v>CVHT</v>
          </cell>
          <cell r="AK429">
            <v>4</v>
          </cell>
          <cell r="AL429">
            <v>0</v>
          </cell>
          <cell r="AM429">
            <v>3.33</v>
          </cell>
          <cell r="AN429">
            <v>4</v>
          </cell>
          <cell r="AO429">
            <v>0</v>
          </cell>
          <cell r="AP429">
            <v>0</v>
          </cell>
          <cell r="AQ429">
            <v>9</v>
          </cell>
          <cell r="AR429">
            <v>0.29969999999999997</v>
          </cell>
          <cell r="AS429">
            <v>3.6297000000000001</v>
          </cell>
          <cell r="AT429">
            <v>25</v>
          </cell>
          <cell r="AU429">
            <v>0</v>
          </cell>
          <cell r="AV429">
            <v>0</v>
          </cell>
          <cell r="AW429">
            <v>0</v>
          </cell>
          <cell r="AX429" t="str">
            <v>Tiến sĩ</v>
          </cell>
          <cell r="AY429">
            <v>0</v>
          </cell>
          <cell r="AZ429">
            <v>0</v>
          </cell>
          <cell r="BA429" t="str">
            <v>Luật kinh tế</v>
          </cell>
          <cell r="BB429" t="str">
            <v>Luật kinh tế</v>
          </cell>
          <cell r="BC429" t="str">
            <v>Luật</v>
          </cell>
          <cell r="BD429" t="str">
            <v>2019</v>
          </cell>
          <cell r="BE429">
            <v>0</v>
          </cell>
          <cell r="BF429" t="str">
            <v>B2</v>
          </cell>
          <cell r="BG429">
            <v>0</v>
          </cell>
          <cell r="BH429" t="str">
            <v>x</v>
          </cell>
          <cell r="BI429">
            <v>0</v>
          </cell>
          <cell r="BJ429">
            <v>0</v>
          </cell>
          <cell r="BK429">
            <v>0</v>
          </cell>
          <cell r="BL429">
            <v>0</v>
          </cell>
          <cell r="BM429">
            <v>0</v>
          </cell>
          <cell r="BN429">
            <v>0</v>
          </cell>
          <cell r="BO429">
            <v>0</v>
          </cell>
          <cell r="BP429">
            <v>0</v>
          </cell>
          <cell r="BQ429">
            <v>0</v>
          </cell>
          <cell r="BR429">
            <v>18.416666666666668</v>
          </cell>
          <cell r="BS429" t="str">
            <v>BĐ đã phát</v>
          </cell>
          <cell r="BT429">
            <v>0</v>
          </cell>
          <cell r="BU429">
            <v>0</v>
          </cell>
          <cell r="BV429">
            <v>4</v>
          </cell>
          <cell r="BW429">
            <v>4</v>
          </cell>
          <cell r="BX429">
            <v>4</v>
          </cell>
          <cell r="BY429">
            <v>4</v>
          </cell>
          <cell r="BZ429">
            <v>4</v>
          </cell>
          <cell r="CA429">
            <v>4</v>
          </cell>
          <cell r="CB429">
            <v>4</v>
          </cell>
          <cell r="CC429">
            <v>4</v>
          </cell>
          <cell r="CD429">
            <v>4</v>
          </cell>
          <cell r="CE429">
            <v>4</v>
          </cell>
          <cell r="CF429">
            <v>4</v>
          </cell>
          <cell r="CG429">
            <v>4</v>
          </cell>
          <cell r="CH429">
            <v>4</v>
          </cell>
          <cell r="CI429">
            <v>4</v>
          </cell>
          <cell r="CJ429">
            <v>4</v>
          </cell>
          <cell r="CK429">
            <v>4</v>
          </cell>
          <cell r="CL429">
            <v>0</v>
          </cell>
        </row>
        <row r="430">
          <cell r="F430">
            <v>1308</v>
          </cell>
          <cell r="G430" t="str">
            <v>51010000166918</v>
          </cell>
          <cell r="H430" t="str">
            <v>Trường Khoa học Xã hội và Nhân văn</v>
          </cell>
          <cell r="I430" t="str">
            <v>Khoa Luật học</v>
          </cell>
          <cell r="J430" t="str">
            <v>Nữ</v>
          </cell>
          <cell r="K430">
            <v>1986</v>
          </cell>
          <cell r="L430">
            <v>31422</v>
          </cell>
          <cell r="M430">
            <v>36</v>
          </cell>
          <cell r="N430" t="str">
            <v>Kinh</v>
          </cell>
          <cell r="O430">
            <v>0</v>
          </cell>
          <cell r="P430">
            <v>186335091</v>
          </cell>
          <cell r="Q430">
            <v>0</v>
          </cell>
          <cell r="R430">
            <v>0</v>
          </cell>
          <cell r="S430" t="str">
            <v>Xã Thanh Xuân, Huyện Thanh Chương, Tỉnh Nghệ An</v>
          </cell>
          <cell r="T430" t="str">
            <v>Thanh Xuân, Thanh Chương, Nghệ An</v>
          </cell>
          <cell r="U430" t="str">
            <v>Phường Vinh Tân, Thành phố Vinh, Tỉnh Nghệ An</v>
          </cell>
          <cell r="V430" t="str">
            <v>Phường Vinh Tân, Thành phố Vinh, Tỉnh Nghệ An</v>
          </cell>
          <cell r="W430" t="str">
            <v>0988094865</v>
          </cell>
          <cell r="X430" t="str">
            <v>bichngockhoaluat@gmail.com</v>
          </cell>
          <cell r="Y430">
            <v>39722</v>
          </cell>
          <cell r="Z430">
            <v>40360</v>
          </cell>
          <cell r="AA430" t="str">
            <v>Trường Đại học Vinh</v>
          </cell>
          <cell r="AB430">
            <v>0</v>
          </cell>
          <cell r="AC430" t="str">
            <v>BC</v>
          </cell>
          <cell r="AD430">
            <v>0</v>
          </cell>
          <cell r="AE430">
            <v>0</v>
          </cell>
          <cell r="AF430" t="str">
            <v>V.07.01.03</v>
          </cell>
          <cell r="AG430" t="str">
            <v>Giảng viên (hạng III)</v>
          </cell>
          <cell r="AH430">
            <v>0</v>
          </cell>
          <cell r="AI430">
            <v>0</v>
          </cell>
          <cell r="AJ430">
            <v>0</v>
          </cell>
          <cell r="AK430">
            <v>4</v>
          </cell>
          <cell r="AL430">
            <v>0</v>
          </cell>
          <cell r="AM430">
            <v>3.66</v>
          </cell>
          <cell r="AN430">
            <v>5</v>
          </cell>
          <cell r="AO430">
            <v>0</v>
          </cell>
          <cell r="AP430">
            <v>0</v>
          </cell>
          <cell r="AQ430">
            <v>11</v>
          </cell>
          <cell r="AR430">
            <v>0.40260000000000007</v>
          </cell>
          <cell r="AS430">
            <v>4.0625999999999998</v>
          </cell>
          <cell r="AT430">
            <v>25</v>
          </cell>
          <cell r="AU430">
            <v>0</v>
          </cell>
          <cell r="AV430">
            <v>0</v>
          </cell>
          <cell r="AW430">
            <v>0</v>
          </cell>
          <cell r="AX430" t="str">
            <v>Tiến sĩ</v>
          </cell>
          <cell r="AY430">
            <v>0</v>
          </cell>
          <cell r="AZ430">
            <v>0</v>
          </cell>
          <cell r="BA430" t="str">
            <v>Luật học</v>
          </cell>
          <cell r="BB430" t="str">
            <v>Luật hành chính</v>
          </cell>
          <cell r="BC430" t="str">
            <v>Luật</v>
          </cell>
          <cell r="BD430">
            <v>0</v>
          </cell>
          <cell r="BE430">
            <v>0</v>
          </cell>
          <cell r="BF430">
            <v>0</v>
          </cell>
          <cell r="BG430">
            <v>0</v>
          </cell>
          <cell r="BH430" t="str">
            <v>x</v>
          </cell>
          <cell r="BI430">
            <v>2019</v>
          </cell>
          <cell r="BJ430">
            <v>0</v>
          </cell>
          <cell r="BK430">
            <v>0</v>
          </cell>
          <cell r="BL430">
            <v>0</v>
          </cell>
          <cell r="BM430">
            <v>40463</v>
          </cell>
          <cell r="BN430">
            <v>40828</v>
          </cell>
          <cell r="BO430">
            <v>0</v>
          </cell>
          <cell r="BP430">
            <v>0</v>
          </cell>
          <cell r="BQ430">
            <v>0</v>
          </cell>
          <cell r="BR430">
            <v>18.333333333333332</v>
          </cell>
          <cell r="BS430" t="str">
            <v>BĐ đã phát</v>
          </cell>
          <cell r="BT430">
            <v>0</v>
          </cell>
          <cell r="BU430">
            <v>0</v>
          </cell>
          <cell r="BV430">
            <v>5</v>
          </cell>
          <cell r="BW430">
            <v>5</v>
          </cell>
          <cell r="BX430">
            <v>5</v>
          </cell>
          <cell r="BY430">
            <v>5</v>
          </cell>
          <cell r="BZ430">
            <v>5</v>
          </cell>
          <cell r="CA430">
            <v>5</v>
          </cell>
          <cell r="CB430">
            <v>5</v>
          </cell>
          <cell r="CC430">
            <v>5</v>
          </cell>
          <cell r="CD430">
            <v>5</v>
          </cell>
          <cell r="CE430">
            <v>5</v>
          </cell>
          <cell r="CF430">
            <v>5</v>
          </cell>
          <cell r="CG430">
            <v>5</v>
          </cell>
          <cell r="CH430">
            <v>5</v>
          </cell>
          <cell r="CI430">
            <v>5</v>
          </cell>
          <cell r="CJ430">
            <v>4</v>
          </cell>
          <cell r="CK430">
            <v>4</v>
          </cell>
          <cell r="CL430" t="str">
            <v>Thôi BT CBHSSV từ T11/21</v>
          </cell>
        </row>
        <row r="431">
          <cell r="F431">
            <v>1311</v>
          </cell>
          <cell r="G431" t="str">
            <v>51010000221020</v>
          </cell>
          <cell r="H431" t="str">
            <v>Trường Khoa học Xã hội và Nhân văn</v>
          </cell>
          <cell r="I431" t="str">
            <v>Khoa Luật học</v>
          </cell>
          <cell r="J431" t="str">
            <v>Nữ</v>
          </cell>
          <cell r="K431">
            <v>1986</v>
          </cell>
          <cell r="L431">
            <v>31487</v>
          </cell>
          <cell r="M431">
            <v>36</v>
          </cell>
          <cell r="N431" t="str">
            <v>Kinh</v>
          </cell>
          <cell r="O431">
            <v>0</v>
          </cell>
          <cell r="P431">
            <v>186286333</v>
          </cell>
          <cell r="Q431">
            <v>0</v>
          </cell>
          <cell r="R431">
            <v>0</v>
          </cell>
          <cell r="S431" t="str">
            <v>Phường Vinh Tân, Thành phố Vinh, Nghệ An</v>
          </cell>
          <cell r="T431" t="str">
            <v>Phường Vinh Tân, Thành phố Vinh, Nghệ An</v>
          </cell>
          <cell r="U431" t="str">
            <v>Phường Vinh Tân, Thành phố Vinh, Nghệ An</v>
          </cell>
          <cell r="V431" t="str">
            <v>Phường Vinh Tân, Thành phố Vinh, Nghệ An</v>
          </cell>
          <cell r="W431">
            <v>983860316</v>
          </cell>
          <cell r="X431">
            <v>0</v>
          </cell>
          <cell r="Y431">
            <v>39925</v>
          </cell>
          <cell r="Z431">
            <v>40969</v>
          </cell>
          <cell r="AA431" t="str">
            <v>Trường Đại học Vinh</v>
          </cell>
          <cell r="AB431">
            <v>0</v>
          </cell>
          <cell r="AC431" t="str">
            <v>BC</v>
          </cell>
          <cell r="AD431">
            <v>0</v>
          </cell>
          <cell r="AE431">
            <v>0</v>
          </cell>
          <cell r="AF431" t="str">
            <v>V.07.01.03</v>
          </cell>
          <cell r="AG431" t="str">
            <v>Giảng viên (hạng III)</v>
          </cell>
          <cell r="AH431">
            <v>0</v>
          </cell>
          <cell r="AI431">
            <v>0</v>
          </cell>
          <cell r="AJ431">
            <v>0</v>
          </cell>
          <cell r="AK431">
            <v>4</v>
          </cell>
          <cell r="AL431">
            <v>0</v>
          </cell>
          <cell r="AM431">
            <v>3.66</v>
          </cell>
          <cell r="AN431">
            <v>5</v>
          </cell>
          <cell r="AO431">
            <v>0</v>
          </cell>
          <cell r="AP431">
            <v>0</v>
          </cell>
          <cell r="AQ431">
            <v>11</v>
          </cell>
          <cell r="AR431">
            <v>0.40260000000000007</v>
          </cell>
          <cell r="AS431">
            <v>4.0625999999999998</v>
          </cell>
          <cell r="AT431">
            <v>25</v>
          </cell>
          <cell r="AU431">
            <v>0</v>
          </cell>
          <cell r="AV431">
            <v>0</v>
          </cell>
          <cell r="AW431">
            <v>0</v>
          </cell>
          <cell r="AX431" t="str">
            <v>Tiến sĩ</v>
          </cell>
          <cell r="AY431">
            <v>0</v>
          </cell>
          <cell r="AZ431">
            <v>0</v>
          </cell>
          <cell r="BA431" t="str">
            <v>Luật học</v>
          </cell>
          <cell r="BB431" t="str">
            <v>Luật hành chính</v>
          </cell>
          <cell r="BC431" t="str">
            <v>Luật</v>
          </cell>
          <cell r="BD431">
            <v>0</v>
          </cell>
          <cell r="BE431">
            <v>0</v>
          </cell>
          <cell r="BF431" t="str">
            <v>B2</v>
          </cell>
          <cell r="BG431">
            <v>0</v>
          </cell>
          <cell r="BH431" t="str">
            <v>x</v>
          </cell>
          <cell r="BI431">
            <v>0</v>
          </cell>
          <cell r="BJ431">
            <v>0</v>
          </cell>
          <cell r="BK431" t="str">
            <v>x</v>
          </cell>
          <cell r="BL431">
            <v>0</v>
          </cell>
          <cell r="BM431">
            <v>0</v>
          </cell>
          <cell r="BN431">
            <v>0</v>
          </cell>
          <cell r="BO431">
            <v>0</v>
          </cell>
          <cell r="BP431">
            <v>0</v>
          </cell>
          <cell r="BQ431">
            <v>0</v>
          </cell>
          <cell r="BR431">
            <v>18.583333333333332</v>
          </cell>
          <cell r="BS431" t="str">
            <v>BĐ đã phát</v>
          </cell>
          <cell r="BT431">
            <v>0</v>
          </cell>
          <cell r="BU431">
            <v>0</v>
          </cell>
          <cell r="BV431">
            <v>4</v>
          </cell>
          <cell r="BW431">
            <v>4</v>
          </cell>
          <cell r="BX431">
            <v>4</v>
          </cell>
          <cell r="BY431">
            <v>4</v>
          </cell>
          <cell r="BZ431">
            <v>4</v>
          </cell>
          <cell r="CA431">
            <v>4</v>
          </cell>
          <cell r="CB431">
            <v>4</v>
          </cell>
          <cell r="CC431">
            <v>4</v>
          </cell>
          <cell r="CD431">
            <v>4</v>
          </cell>
          <cell r="CE431">
            <v>4</v>
          </cell>
          <cell r="CF431">
            <v>4</v>
          </cell>
          <cell r="CG431">
            <v>4</v>
          </cell>
          <cell r="CH431">
            <v>4</v>
          </cell>
          <cell r="CI431">
            <v>4</v>
          </cell>
          <cell r="CJ431">
            <v>4</v>
          </cell>
          <cell r="CK431">
            <v>4</v>
          </cell>
          <cell r="CL431">
            <v>0</v>
          </cell>
        </row>
        <row r="432">
          <cell r="F432">
            <v>2266</v>
          </cell>
          <cell r="G432" t="str">
            <v>51010000157091</v>
          </cell>
          <cell r="H432" t="str">
            <v>Trường Khoa học Xã hội và Nhân văn</v>
          </cell>
          <cell r="I432" t="str">
            <v>Khoa Luật học</v>
          </cell>
          <cell r="J432" t="str">
            <v>Nữ</v>
          </cell>
          <cell r="K432">
            <v>1992</v>
          </cell>
          <cell r="L432">
            <v>33803</v>
          </cell>
          <cell r="M432">
            <v>30</v>
          </cell>
          <cell r="N432" t="str">
            <v>Kinh</v>
          </cell>
          <cell r="O432">
            <v>0</v>
          </cell>
          <cell r="P432" t="str">
            <v>187070014</v>
          </cell>
          <cell r="Q432">
            <v>39741</v>
          </cell>
          <cell r="R432" t="str">
            <v>Tỉnh Nghệ An</v>
          </cell>
          <cell r="S432" t="str">
            <v>Xã nghi Kim, Thành phố Vinh, Tỉnh Nghệ An</v>
          </cell>
          <cell r="T432" t="str">
            <v>Nghi Kim, Vinh, Nghệ An</v>
          </cell>
          <cell r="U432" t="str">
            <v>Xóm 3, Xã nghi Ân, Thành phố Vinh, Tỉnh Nghệ An</v>
          </cell>
          <cell r="V432" t="str">
            <v>Xóm 3, Xã nghi Ân, Thành phố Vinh, Tỉnh Nghệ An</v>
          </cell>
          <cell r="W432">
            <v>943603126</v>
          </cell>
          <cell r="X432">
            <v>0</v>
          </cell>
          <cell r="Y432">
            <v>41730</v>
          </cell>
          <cell r="Z432">
            <v>42887</v>
          </cell>
          <cell r="AA432" t="str">
            <v>Trường Đại học Vinh</v>
          </cell>
          <cell r="AB432">
            <v>0</v>
          </cell>
          <cell r="AC432" t="str">
            <v>BC</v>
          </cell>
          <cell r="AD432">
            <v>0</v>
          </cell>
          <cell r="AE432">
            <v>0</v>
          </cell>
          <cell r="AF432" t="str">
            <v>V.07.01.03</v>
          </cell>
          <cell r="AG432" t="str">
            <v>Giảng viên (hạng III)</v>
          </cell>
          <cell r="AH432">
            <v>0</v>
          </cell>
          <cell r="AI432">
            <v>0</v>
          </cell>
          <cell r="AJ432" t="str">
            <v>TL ĐTTT</v>
          </cell>
          <cell r="AK432">
            <v>4</v>
          </cell>
          <cell r="AL432">
            <v>0</v>
          </cell>
          <cell r="AM432">
            <v>3</v>
          </cell>
          <cell r="AN432">
            <v>3</v>
          </cell>
          <cell r="AO432">
            <v>0</v>
          </cell>
          <cell r="AP432">
            <v>0</v>
          </cell>
          <cell r="AQ432">
            <v>6</v>
          </cell>
          <cell r="AR432">
            <v>0.18</v>
          </cell>
          <cell r="AS432">
            <v>3.18</v>
          </cell>
          <cell r="AT432">
            <v>25</v>
          </cell>
          <cell r="AU432">
            <v>0</v>
          </cell>
          <cell r="AV432">
            <v>0</v>
          </cell>
          <cell r="AW432">
            <v>0</v>
          </cell>
          <cell r="AX432" t="str">
            <v>Thạc sĩ</v>
          </cell>
          <cell r="AY432">
            <v>0</v>
          </cell>
          <cell r="AZ432">
            <v>0</v>
          </cell>
          <cell r="BA432" t="str">
            <v>Luật hành chính</v>
          </cell>
          <cell r="BB432" t="str">
            <v>Luật hành chính</v>
          </cell>
          <cell r="BC432" t="str">
            <v xml:space="preserve"> </v>
          </cell>
          <cell r="BD432">
            <v>0</v>
          </cell>
          <cell r="BE432">
            <v>0</v>
          </cell>
          <cell r="BF432" t="str">
            <v>B1</v>
          </cell>
          <cell r="BG432">
            <v>0</v>
          </cell>
          <cell r="BH432">
            <v>0</v>
          </cell>
          <cell r="BI432">
            <v>0</v>
          </cell>
          <cell r="BJ432">
            <v>0</v>
          </cell>
          <cell r="BK432">
            <v>0</v>
          </cell>
          <cell r="BL432">
            <v>0</v>
          </cell>
          <cell r="BM432">
            <v>0</v>
          </cell>
          <cell r="BN432">
            <v>0</v>
          </cell>
          <cell r="BO432">
            <v>0</v>
          </cell>
          <cell r="BP432">
            <v>0</v>
          </cell>
          <cell r="BQ432">
            <v>0</v>
          </cell>
          <cell r="BR432">
            <v>24.916666666666668</v>
          </cell>
          <cell r="BS432" t="str">
            <v>BĐ đã phát</v>
          </cell>
          <cell r="BT432">
            <v>0</v>
          </cell>
          <cell r="BU432">
            <v>0</v>
          </cell>
          <cell r="BV432">
            <v>4</v>
          </cell>
          <cell r="BW432">
            <v>4</v>
          </cell>
          <cell r="BX432">
            <v>4</v>
          </cell>
          <cell r="BY432">
            <v>4</v>
          </cell>
          <cell r="BZ432">
            <v>4</v>
          </cell>
          <cell r="CA432">
            <v>4</v>
          </cell>
          <cell r="CB432">
            <v>4</v>
          </cell>
          <cell r="CC432">
            <v>4</v>
          </cell>
          <cell r="CD432">
            <v>4</v>
          </cell>
          <cell r="CE432">
            <v>4</v>
          </cell>
          <cell r="CF432">
            <v>4</v>
          </cell>
          <cell r="CG432">
            <v>4</v>
          </cell>
          <cell r="CH432">
            <v>4</v>
          </cell>
          <cell r="CI432">
            <v>4</v>
          </cell>
          <cell r="CJ432">
            <v>4</v>
          </cell>
          <cell r="CK432">
            <v>4</v>
          </cell>
          <cell r="CL432">
            <v>0</v>
          </cell>
        </row>
        <row r="433">
          <cell r="F433">
            <v>1302</v>
          </cell>
          <cell r="G433" t="str">
            <v>51010000223628</v>
          </cell>
          <cell r="H433" t="str">
            <v>Trường Khoa học Xã hội và Nhân văn</v>
          </cell>
          <cell r="I433" t="str">
            <v>Khoa Luật học</v>
          </cell>
          <cell r="J433" t="str">
            <v>Nữ</v>
          </cell>
          <cell r="K433">
            <v>1987</v>
          </cell>
          <cell r="L433">
            <v>32083</v>
          </cell>
          <cell r="M433">
            <v>35</v>
          </cell>
          <cell r="N433" t="str">
            <v>Kinh</v>
          </cell>
          <cell r="O433">
            <v>0</v>
          </cell>
          <cell r="P433">
            <v>186456387</v>
          </cell>
          <cell r="Q433">
            <v>0</v>
          </cell>
          <cell r="R433">
            <v>0</v>
          </cell>
          <cell r="S433" t="str">
            <v>Phường Hưng Dũng, Thành phố Vinh, Tỉnh Nghệ An</v>
          </cell>
          <cell r="T433" t="str">
            <v>Hưng Dũng, Vinh, Nghệ An</v>
          </cell>
          <cell r="U433" t="str">
            <v>Phường Hưng Dũng, Thành phố Vinh, Tỉnh Nghệ An</v>
          </cell>
          <cell r="V433" t="str">
            <v>Phường Hưng Dũng, Thành phố Vinh, Tỉnh Nghệ An</v>
          </cell>
          <cell r="W433" t="str">
            <v>0963561556</v>
          </cell>
          <cell r="X433" t="str">
            <v>maitrangluatdhv@gmail.com</v>
          </cell>
          <cell r="Y433">
            <v>40360</v>
          </cell>
          <cell r="Z433">
            <v>40969</v>
          </cell>
          <cell r="AA433" t="str">
            <v>Trường Đại học Vinh</v>
          </cell>
          <cell r="AB433">
            <v>0</v>
          </cell>
          <cell r="AC433" t="str">
            <v>BC</v>
          </cell>
          <cell r="AD433">
            <v>0</v>
          </cell>
          <cell r="AE433">
            <v>0</v>
          </cell>
          <cell r="AF433" t="str">
            <v>V.07.01.03</v>
          </cell>
          <cell r="AG433" t="str">
            <v>Giảng viên (hạng III)</v>
          </cell>
          <cell r="AH433">
            <v>0</v>
          </cell>
          <cell r="AI433">
            <v>0</v>
          </cell>
          <cell r="AJ433">
            <v>0</v>
          </cell>
          <cell r="AK433">
            <v>4</v>
          </cell>
          <cell r="AL433">
            <v>0</v>
          </cell>
          <cell r="AM433">
            <v>3.33</v>
          </cell>
          <cell r="AN433">
            <v>4</v>
          </cell>
          <cell r="AO433">
            <v>0</v>
          </cell>
          <cell r="AP433">
            <v>0</v>
          </cell>
          <cell r="AQ433">
            <v>9</v>
          </cell>
          <cell r="AR433">
            <v>0.29969999999999997</v>
          </cell>
          <cell r="AS433">
            <v>3.6297000000000001</v>
          </cell>
          <cell r="AT433">
            <v>25</v>
          </cell>
          <cell r="AU433">
            <v>0</v>
          </cell>
          <cell r="AV433">
            <v>0</v>
          </cell>
          <cell r="AW433">
            <v>0</v>
          </cell>
          <cell r="AX433" t="str">
            <v>Thạc sĩ</v>
          </cell>
          <cell r="AY433">
            <v>0</v>
          </cell>
          <cell r="AZ433">
            <v>0</v>
          </cell>
          <cell r="BA433" t="str">
            <v>Luật hình sự</v>
          </cell>
          <cell r="BB433" t="str">
            <v>Luật Hình sự</v>
          </cell>
          <cell r="BC433" t="str">
            <v xml:space="preserve"> </v>
          </cell>
          <cell r="BD433">
            <v>0</v>
          </cell>
          <cell r="BE433">
            <v>0</v>
          </cell>
          <cell r="BF433" t="str">
            <v>B1</v>
          </cell>
          <cell r="BG433">
            <v>0</v>
          </cell>
          <cell r="BH433" t="str">
            <v>x</v>
          </cell>
          <cell r="BI433">
            <v>0</v>
          </cell>
          <cell r="BJ433">
            <v>0</v>
          </cell>
          <cell r="BK433">
            <v>0</v>
          </cell>
          <cell r="BL433">
            <v>0</v>
          </cell>
          <cell r="BM433">
            <v>0</v>
          </cell>
          <cell r="BN433">
            <v>0</v>
          </cell>
          <cell r="BO433">
            <v>0</v>
          </cell>
          <cell r="BP433">
            <v>0</v>
          </cell>
          <cell r="BQ433">
            <v>0</v>
          </cell>
          <cell r="BR433">
            <v>20.166666666666668</v>
          </cell>
          <cell r="BS433" t="str">
            <v>BĐ đã phát</v>
          </cell>
          <cell r="BT433">
            <v>0</v>
          </cell>
          <cell r="BU433">
            <v>0</v>
          </cell>
          <cell r="BV433">
            <v>4</v>
          </cell>
          <cell r="BW433">
            <v>4</v>
          </cell>
          <cell r="BX433">
            <v>4</v>
          </cell>
          <cell r="BY433">
            <v>4</v>
          </cell>
          <cell r="BZ433">
            <v>4</v>
          </cell>
          <cell r="CA433">
            <v>4</v>
          </cell>
          <cell r="CB433">
            <v>4</v>
          </cell>
          <cell r="CC433">
            <v>4</v>
          </cell>
          <cell r="CD433">
            <v>4</v>
          </cell>
          <cell r="CE433">
            <v>4</v>
          </cell>
          <cell r="CF433">
            <v>4</v>
          </cell>
          <cell r="CG433">
            <v>4</v>
          </cell>
          <cell r="CH433">
            <v>4</v>
          </cell>
          <cell r="CI433">
            <v>4</v>
          </cell>
          <cell r="CJ433">
            <v>4</v>
          </cell>
          <cell r="CK433">
            <v>4</v>
          </cell>
          <cell r="CL433">
            <v>0</v>
          </cell>
        </row>
        <row r="434">
          <cell r="F434">
            <v>1966</v>
          </cell>
          <cell r="G434" t="str">
            <v>51010000375228</v>
          </cell>
          <cell r="H434" t="str">
            <v>Trường Khoa học Xã hội và Nhân văn</v>
          </cell>
          <cell r="I434" t="str">
            <v>Khoa Luật học</v>
          </cell>
          <cell r="J434" t="str">
            <v>Nữ</v>
          </cell>
          <cell r="K434">
            <v>1987</v>
          </cell>
          <cell r="L434">
            <v>32137</v>
          </cell>
          <cell r="M434">
            <v>35</v>
          </cell>
          <cell r="N434" t="str">
            <v>Kinh</v>
          </cell>
          <cell r="O434">
            <v>0</v>
          </cell>
          <cell r="P434" t="str">
            <v>186320852</v>
          </cell>
          <cell r="Q434">
            <v>37841</v>
          </cell>
          <cell r="R434" t="str">
            <v>Tỉnh Nghệ An</v>
          </cell>
          <cell r="S434" t="str">
            <v>Đức Hồng, Đức Thọ, Hà Tĩnh</v>
          </cell>
          <cell r="T434" t="str">
            <v>Đức Hồng, Đức Thọ, Hà Tĩnh</v>
          </cell>
          <cell r="U434" t="str">
            <v>Khối 8, Phường Lê Lợi, Thành phố Vinh, Tỉnh Nghệ An</v>
          </cell>
          <cell r="V434" t="str">
            <v>Khối 8, Phường Lê Lợi, Thành phố Vinh, Tỉnh Nghệ An</v>
          </cell>
          <cell r="W434" t="str">
            <v>0988726021</v>
          </cell>
          <cell r="X434" t="str">
            <v>thanhtram.luat.dhv@gmail.com</v>
          </cell>
          <cell r="Y434">
            <v>41061</v>
          </cell>
          <cell r="Z434">
            <v>42887</v>
          </cell>
          <cell r="AA434" t="str">
            <v>Trường Đại học Vinh</v>
          </cell>
          <cell r="AB434">
            <v>0</v>
          </cell>
          <cell r="AC434" t="str">
            <v>BC</v>
          </cell>
          <cell r="AD434">
            <v>0</v>
          </cell>
          <cell r="AE434">
            <v>0</v>
          </cell>
          <cell r="AF434" t="str">
            <v>V.07.01.03</v>
          </cell>
          <cell r="AG434" t="str">
            <v>Giảng viên (hạng III)</v>
          </cell>
          <cell r="AH434">
            <v>0</v>
          </cell>
          <cell r="AI434">
            <v>0</v>
          </cell>
          <cell r="AJ434">
            <v>0</v>
          </cell>
          <cell r="AK434">
            <v>4</v>
          </cell>
          <cell r="AL434">
            <v>0</v>
          </cell>
          <cell r="AM434">
            <v>3</v>
          </cell>
          <cell r="AN434">
            <v>3</v>
          </cell>
          <cell r="AO434">
            <v>0</v>
          </cell>
          <cell r="AP434">
            <v>0</v>
          </cell>
          <cell r="AQ434">
            <v>8</v>
          </cell>
          <cell r="AR434">
            <v>0.24</v>
          </cell>
          <cell r="AS434">
            <v>3.24</v>
          </cell>
          <cell r="AT434">
            <v>25</v>
          </cell>
          <cell r="AU434">
            <v>0</v>
          </cell>
          <cell r="AV434">
            <v>0</v>
          </cell>
          <cell r="AW434">
            <v>0</v>
          </cell>
          <cell r="AX434" t="str">
            <v>Tiến sĩ</v>
          </cell>
          <cell r="AY434">
            <v>0</v>
          </cell>
          <cell r="AZ434">
            <v>0</v>
          </cell>
          <cell r="BA434" t="str">
            <v>Luật học</v>
          </cell>
          <cell r="BB434" t="str">
            <v>Luật học</v>
          </cell>
          <cell r="BC434" t="str">
            <v xml:space="preserve"> </v>
          </cell>
          <cell r="BD434">
            <v>44491</v>
          </cell>
          <cell r="BE434">
            <v>0</v>
          </cell>
          <cell r="BF434" t="str">
            <v>B2</v>
          </cell>
          <cell r="BG434">
            <v>0</v>
          </cell>
          <cell r="BH434" t="str">
            <v>x</v>
          </cell>
          <cell r="BI434">
            <v>0</v>
          </cell>
          <cell r="BJ434">
            <v>0</v>
          </cell>
          <cell r="BK434">
            <v>0</v>
          </cell>
          <cell r="BL434">
            <v>0</v>
          </cell>
          <cell r="BM434">
            <v>0</v>
          </cell>
          <cell r="BN434">
            <v>0</v>
          </cell>
          <cell r="BO434">
            <v>0</v>
          </cell>
          <cell r="BP434">
            <v>0</v>
          </cell>
          <cell r="BQ434">
            <v>0</v>
          </cell>
          <cell r="BR434">
            <v>20.333333333333332</v>
          </cell>
          <cell r="BS434" t="str">
            <v>BĐ đã phát</v>
          </cell>
          <cell r="BT434">
            <v>0</v>
          </cell>
          <cell r="BU434">
            <v>0</v>
          </cell>
          <cell r="BV434">
            <v>4</v>
          </cell>
          <cell r="BW434">
            <v>4</v>
          </cell>
          <cell r="BX434">
            <v>4</v>
          </cell>
          <cell r="BY434">
            <v>4</v>
          </cell>
          <cell r="BZ434">
            <v>4</v>
          </cell>
          <cell r="CA434">
            <v>4</v>
          </cell>
          <cell r="CB434">
            <v>4</v>
          </cell>
          <cell r="CC434">
            <v>4</v>
          </cell>
          <cell r="CD434">
            <v>4</v>
          </cell>
          <cell r="CE434">
            <v>4</v>
          </cell>
          <cell r="CF434">
            <v>4</v>
          </cell>
          <cell r="CG434">
            <v>4</v>
          </cell>
          <cell r="CH434">
            <v>4</v>
          </cell>
          <cell r="CI434">
            <v>4</v>
          </cell>
          <cell r="CJ434">
            <v>4</v>
          </cell>
          <cell r="CK434">
            <v>4</v>
          </cell>
          <cell r="CL434">
            <v>0</v>
          </cell>
        </row>
        <row r="435">
          <cell r="F435">
            <v>1312</v>
          </cell>
          <cell r="G435" t="str">
            <v>51010000251674</v>
          </cell>
          <cell r="H435" t="str">
            <v>Trường Khoa học Xã hội và Nhân văn</v>
          </cell>
          <cell r="I435" t="str">
            <v>Khoa Luật học</v>
          </cell>
          <cell r="J435" t="str">
            <v>Nữ</v>
          </cell>
          <cell r="K435">
            <v>1988</v>
          </cell>
          <cell r="L435">
            <v>32253</v>
          </cell>
          <cell r="M435">
            <v>34</v>
          </cell>
          <cell r="N435" t="str">
            <v>Kinh</v>
          </cell>
          <cell r="O435">
            <v>0</v>
          </cell>
          <cell r="P435">
            <v>0</v>
          </cell>
          <cell r="Q435">
            <v>0</v>
          </cell>
          <cell r="R435">
            <v>0</v>
          </cell>
          <cell r="S435">
            <v>0</v>
          </cell>
          <cell r="T435" t="str">
            <v>Nam Đàn, Nghệ An</v>
          </cell>
          <cell r="U435" t="str">
            <v>Thành phố Vinh, Tỉnh Nghệ An</v>
          </cell>
          <cell r="V435" t="str">
            <v>Thành phố Vinh, Tỉnh Nghệ An</v>
          </cell>
          <cell r="W435">
            <v>916168988</v>
          </cell>
          <cell r="X435">
            <v>0</v>
          </cell>
          <cell r="Y435">
            <v>40544</v>
          </cell>
          <cell r="Z435">
            <v>41334</v>
          </cell>
          <cell r="AA435" t="str">
            <v>Trường Đại học Vinh</v>
          </cell>
          <cell r="AB435">
            <v>0</v>
          </cell>
          <cell r="AC435" t="str">
            <v>BC</v>
          </cell>
          <cell r="AD435">
            <v>0</v>
          </cell>
          <cell r="AE435">
            <v>0</v>
          </cell>
          <cell r="AF435" t="str">
            <v>V.07.01.03</v>
          </cell>
          <cell r="AG435" t="str">
            <v>Giảng viên (hạng III)</v>
          </cell>
          <cell r="AH435">
            <v>0</v>
          </cell>
          <cell r="AI435">
            <v>0</v>
          </cell>
          <cell r="AJ435" t="str">
            <v>TLĐT</v>
          </cell>
          <cell r="AK435">
            <v>4</v>
          </cell>
          <cell r="AL435">
            <v>0</v>
          </cell>
          <cell r="AM435">
            <v>3.33</v>
          </cell>
          <cell r="AN435">
            <v>4</v>
          </cell>
          <cell r="AO435">
            <v>0</v>
          </cell>
          <cell r="AP435">
            <v>0</v>
          </cell>
          <cell r="AQ435">
            <v>9</v>
          </cell>
          <cell r="AR435">
            <v>0.29969999999999997</v>
          </cell>
          <cell r="AS435">
            <v>3.6297000000000001</v>
          </cell>
          <cell r="AT435">
            <v>25</v>
          </cell>
          <cell r="AU435">
            <v>0</v>
          </cell>
          <cell r="AV435">
            <v>0</v>
          </cell>
          <cell r="AW435">
            <v>0</v>
          </cell>
          <cell r="AX435" t="str">
            <v>Tiến sĩ</v>
          </cell>
          <cell r="AY435">
            <v>0</v>
          </cell>
          <cell r="AZ435">
            <v>0</v>
          </cell>
          <cell r="BA435" t="str">
            <v>Luật hành chính</v>
          </cell>
          <cell r="BB435" t="str">
            <v>Luật hành chính</v>
          </cell>
          <cell r="BC435" t="str">
            <v xml:space="preserve"> </v>
          </cell>
          <cell r="BD435">
            <v>44166</v>
          </cell>
          <cell r="BE435">
            <v>0</v>
          </cell>
          <cell r="BF435" t="str">
            <v>B1</v>
          </cell>
          <cell r="BG435">
            <v>0</v>
          </cell>
          <cell r="BH435" t="str">
            <v>x</v>
          </cell>
          <cell r="BI435">
            <v>0</v>
          </cell>
          <cell r="BJ435">
            <v>0</v>
          </cell>
          <cell r="BK435">
            <v>0</v>
          </cell>
          <cell r="BL435">
            <v>0</v>
          </cell>
          <cell r="BM435">
            <v>0</v>
          </cell>
          <cell r="BN435">
            <v>0</v>
          </cell>
          <cell r="BO435">
            <v>0</v>
          </cell>
          <cell r="BP435">
            <v>0</v>
          </cell>
          <cell r="BQ435">
            <v>0</v>
          </cell>
          <cell r="BR435">
            <v>20.666666666666668</v>
          </cell>
          <cell r="BS435" t="str">
            <v>BĐ đã phát</v>
          </cell>
          <cell r="BT435">
            <v>0</v>
          </cell>
          <cell r="BU435">
            <v>0</v>
          </cell>
          <cell r="BV435">
            <v>4</v>
          </cell>
          <cell r="BW435">
            <v>4</v>
          </cell>
          <cell r="BX435">
            <v>4</v>
          </cell>
          <cell r="BY435">
            <v>4</v>
          </cell>
          <cell r="BZ435">
            <v>4</v>
          </cell>
          <cell r="CA435">
            <v>4</v>
          </cell>
          <cell r="CB435">
            <v>4</v>
          </cell>
          <cell r="CC435">
            <v>4</v>
          </cell>
          <cell r="CD435">
            <v>4</v>
          </cell>
          <cell r="CE435">
            <v>4</v>
          </cell>
          <cell r="CF435">
            <v>4</v>
          </cell>
          <cell r="CG435">
            <v>4</v>
          </cell>
          <cell r="CH435">
            <v>4</v>
          </cell>
          <cell r="CI435">
            <v>4</v>
          </cell>
          <cell r="CJ435">
            <v>4</v>
          </cell>
          <cell r="CK435">
            <v>4</v>
          </cell>
          <cell r="CL435">
            <v>0</v>
          </cell>
        </row>
        <row r="436">
          <cell r="F436">
            <v>1309</v>
          </cell>
          <cell r="G436" t="str">
            <v>51010000201086</v>
          </cell>
          <cell r="H436" t="str">
            <v>Trường Khoa học Xã hội và Nhân văn</v>
          </cell>
          <cell r="I436" t="str">
            <v>Khoa Luật học</v>
          </cell>
          <cell r="J436" t="str">
            <v>Nam</v>
          </cell>
          <cell r="K436">
            <v>1986</v>
          </cell>
          <cell r="L436">
            <v>31422</v>
          </cell>
          <cell r="M436">
            <v>36</v>
          </cell>
          <cell r="N436" t="str">
            <v>Kinh</v>
          </cell>
          <cell r="O436">
            <v>0</v>
          </cell>
          <cell r="P436">
            <v>0</v>
          </cell>
          <cell r="Q436">
            <v>0</v>
          </cell>
          <cell r="R436">
            <v>0</v>
          </cell>
          <cell r="S436" t="str">
            <v>Xã Nghi Ân, Thành phố Vinh, Tỉnh Nghệ An</v>
          </cell>
          <cell r="T436" t="str">
            <v>Nghi Ân, Vinh, Nghệ An</v>
          </cell>
          <cell r="U436" t="str">
            <v>Xã Nghi Ân, Thành phố Vinh, Tỉnh Nghệ An</v>
          </cell>
          <cell r="V436" t="str">
            <v>Xã Nghi Ân, Thành phố Vinh, Tỉnh Nghệ An</v>
          </cell>
          <cell r="W436">
            <v>916510185</v>
          </cell>
          <cell r="X436">
            <v>0</v>
          </cell>
          <cell r="Y436">
            <v>40129</v>
          </cell>
          <cell r="Z436">
            <v>41334</v>
          </cell>
          <cell r="AA436" t="str">
            <v>Trường Đại học Vinh</v>
          </cell>
          <cell r="AB436">
            <v>0</v>
          </cell>
          <cell r="AC436" t="str">
            <v>BC</v>
          </cell>
          <cell r="AD436">
            <v>0</v>
          </cell>
          <cell r="AE436">
            <v>0</v>
          </cell>
          <cell r="AF436" t="str">
            <v>V.07.01.03</v>
          </cell>
          <cell r="AG436" t="str">
            <v>Giảng viên (hạng III)</v>
          </cell>
          <cell r="AH436">
            <v>0</v>
          </cell>
          <cell r="AI436" t="str">
            <v>Phó Trưởng khoa</v>
          </cell>
          <cell r="AJ436" t="str">
            <v>Phó Bí thư CB</v>
          </cell>
          <cell r="AK436">
            <v>5</v>
          </cell>
          <cell r="AL436">
            <v>0.4</v>
          </cell>
          <cell r="AM436">
            <v>3.66</v>
          </cell>
          <cell r="AN436">
            <v>5</v>
          </cell>
          <cell r="AO436">
            <v>0</v>
          </cell>
          <cell r="AP436">
            <v>0</v>
          </cell>
          <cell r="AQ436">
            <v>10</v>
          </cell>
          <cell r="AR436">
            <v>0.40600000000000008</v>
          </cell>
          <cell r="AS436">
            <v>4.4660000000000002</v>
          </cell>
          <cell r="AT436">
            <v>25</v>
          </cell>
          <cell r="AU436">
            <v>0</v>
          </cell>
          <cell r="AV436">
            <v>0</v>
          </cell>
          <cell r="AW436">
            <v>0</v>
          </cell>
          <cell r="AX436" t="str">
            <v>Tiến sĩ</v>
          </cell>
          <cell r="AY436">
            <v>0</v>
          </cell>
          <cell r="AZ436">
            <v>0</v>
          </cell>
          <cell r="BA436" t="str">
            <v>Luật học</v>
          </cell>
          <cell r="BB436" t="str">
            <v>Luật kinh tế</v>
          </cell>
          <cell r="BC436" t="str">
            <v>Luật</v>
          </cell>
          <cell r="BD436">
            <v>0</v>
          </cell>
          <cell r="BE436">
            <v>0</v>
          </cell>
          <cell r="BF436" t="str">
            <v>A2</v>
          </cell>
          <cell r="BG436">
            <v>0</v>
          </cell>
          <cell r="BH436" t="str">
            <v>x</v>
          </cell>
          <cell r="BI436">
            <v>2019</v>
          </cell>
          <cell r="BJ436">
            <v>0</v>
          </cell>
          <cell r="BK436" t="str">
            <v>Đợt 2 năm 2017</v>
          </cell>
          <cell r="BL436">
            <v>0</v>
          </cell>
          <cell r="BM436">
            <v>0</v>
          </cell>
          <cell r="BN436">
            <v>0</v>
          </cell>
          <cell r="BO436">
            <v>0</v>
          </cell>
          <cell r="BP436">
            <v>0</v>
          </cell>
          <cell r="BQ436">
            <v>0</v>
          </cell>
          <cell r="BR436">
            <v>23.333333333333332</v>
          </cell>
          <cell r="BS436" t="str">
            <v>BĐ đã phát</v>
          </cell>
          <cell r="BT436">
            <v>0</v>
          </cell>
          <cell r="BU436">
            <v>0</v>
          </cell>
          <cell r="BV436">
            <v>5.5</v>
          </cell>
          <cell r="BW436">
            <v>5.5</v>
          </cell>
          <cell r="BX436">
            <v>5.5</v>
          </cell>
          <cell r="BY436">
            <v>5.5</v>
          </cell>
          <cell r="BZ436">
            <v>5.5</v>
          </cell>
          <cell r="CA436">
            <v>5.5</v>
          </cell>
          <cell r="CB436">
            <v>5.5</v>
          </cell>
          <cell r="CC436">
            <v>5.5</v>
          </cell>
          <cell r="CD436">
            <v>5.5</v>
          </cell>
          <cell r="CE436">
            <v>5.5</v>
          </cell>
          <cell r="CF436">
            <v>5.5</v>
          </cell>
          <cell r="CG436">
            <v>5.5</v>
          </cell>
          <cell r="CH436">
            <v>4</v>
          </cell>
          <cell r="CI436">
            <v>4</v>
          </cell>
          <cell r="CJ436">
            <v>4</v>
          </cell>
          <cell r="CK436">
            <v>5</v>
          </cell>
          <cell r="CL436" t="str">
            <v>Thôi TBM từ T9/21, BN PTK cấp 3 từ T12/21</v>
          </cell>
        </row>
        <row r="437">
          <cell r="F437">
            <v>2354</v>
          </cell>
          <cell r="G437" t="str">
            <v>51010000633829</v>
          </cell>
          <cell r="H437" t="str">
            <v>Trường Khoa học Xã hội và Nhân văn</v>
          </cell>
          <cell r="I437" t="str">
            <v>Khoa Luật học</v>
          </cell>
          <cell r="J437" t="str">
            <v>Nam</v>
          </cell>
          <cell r="K437">
            <v>1974</v>
          </cell>
          <cell r="L437">
            <v>27248</v>
          </cell>
          <cell r="M437">
            <v>48</v>
          </cell>
          <cell r="N437" t="str">
            <v>Kinh</v>
          </cell>
          <cell r="O437">
            <v>0</v>
          </cell>
          <cell r="P437" t="str">
            <v>013134503</v>
          </cell>
          <cell r="Q437">
            <v>39822</v>
          </cell>
          <cell r="R437" t="str">
            <v>Thành phố Hà Nội</v>
          </cell>
          <cell r="S437" t="str">
            <v>Hùng Tiến, Nam Đàn, Nghệ An</v>
          </cell>
          <cell r="T437" t="str">
            <v>Nam Đàn, Nghệ An</v>
          </cell>
          <cell r="U437" t="str">
            <v>Thành phố Vinh, Tỉnh Nghệ An</v>
          </cell>
          <cell r="V437" t="str">
            <v>Thành phố Vinh, Tỉnh Nghệ An</v>
          </cell>
          <cell r="W437" t="str">
            <v>0976389033</v>
          </cell>
          <cell r="X437" t="str">
            <v>dungdhv1974@gmail.com</v>
          </cell>
          <cell r="Y437">
            <v>42012</v>
          </cell>
          <cell r="Z437">
            <v>42887</v>
          </cell>
          <cell r="AA437" t="str">
            <v>Trường Đại học Vinh</v>
          </cell>
          <cell r="AB437">
            <v>0</v>
          </cell>
          <cell r="AC437" t="str">
            <v>BC</v>
          </cell>
          <cell r="AD437">
            <v>0</v>
          </cell>
          <cell r="AE437">
            <v>0</v>
          </cell>
          <cell r="AF437" t="str">
            <v>V.07.01.03</v>
          </cell>
          <cell r="AG437" t="str">
            <v>Giảng viên (hạng III)</v>
          </cell>
          <cell r="AH437">
            <v>0</v>
          </cell>
          <cell r="AI437" t="str">
            <v>Phó Trưởng khoa</v>
          </cell>
          <cell r="AJ437">
            <v>0</v>
          </cell>
          <cell r="AK437">
            <v>5</v>
          </cell>
          <cell r="AL437">
            <v>0.4</v>
          </cell>
          <cell r="AM437">
            <v>3.33</v>
          </cell>
          <cell r="AN437">
            <v>4</v>
          </cell>
          <cell r="AO437">
            <v>0</v>
          </cell>
          <cell r="AP437">
            <v>0</v>
          </cell>
          <cell r="AQ437">
            <v>5</v>
          </cell>
          <cell r="AR437">
            <v>0.1865</v>
          </cell>
          <cell r="AS437">
            <v>3.9165000000000001</v>
          </cell>
          <cell r="AT437">
            <v>25</v>
          </cell>
          <cell r="AU437">
            <v>0</v>
          </cell>
          <cell r="AV437">
            <v>0</v>
          </cell>
          <cell r="AW437">
            <v>0</v>
          </cell>
          <cell r="AX437" t="str">
            <v>Tiến sĩ</v>
          </cell>
          <cell r="AY437">
            <v>0</v>
          </cell>
          <cell r="AZ437">
            <v>0</v>
          </cell>
          <cell r="BA437" t="str">
            <v>Luật học</v>
          </cell>
          <cell r="BB437" t="str">
            <v>Luật quốc tế</v>
          </cell>
          <cell r="BC437" t="str">
            <v>Luật học</v>
          </cell>
          <cell r="BD437">
            <v>0</v>
          </cell>
          <cell r="BE437">
            <v>0</v>
          </cell>
          <cell r="BF437" t="str">
            <v>TS nước ngoài</v>
          </cell>
          <cell r="BG437">
            <v>0</v>
          </cell>
          <cell r="BH437">
            <v>0</v>
          </cell>
          <cell r="BI437">
            <v>0</v>
          </cell>
          <cell r="BJ437">
            <v>0</v>
          </cell>
          <cell r="BK437" t="str">
            <v>Đối tượng 4</v>
          </cell>
          <cell r="BL437">
            <v>0</v>
          </cell>
          <cell r="BM437">
            <v>0</v>
          </cell>
          <cell r="BN437">
            <v>0</v>
          </cell>
          <cell r="BO437">
            <v>0</v>
          </cell>
          <cell r="BP437">
            <v>0</v>
          </cell>
          <cell r="BQ437">
            <v>0</v>
          </cell>
          <cell r="BR437">
            <v>11.916666666666666</v>
          </cell>
          <cell r="BS437" t="str">
            <v>BĐ đã phát</v>
          </cell>
          <cell r="BT437">
            <v>0</v>
          </cell>
          <cell r="BU437">
            <v>0</v>
          </cell>
          <cell r="BV437">
            <v>5.5</v>
          </cell>
          <cell r="BW437">
            <v>5.5</v>
          </cell>
          <cell r="BX437">
            <v>5.5</v>
          </cell>
          <cell r="BY437">
            <v>5.5</v>
          </cell>
          <cell r="BZ437">
            <v>5.5</v>
          </cell>
          <cell r="CA437">
            <v>5.5</v>
          </cell>
          <cell r="CB437">
            <v>5.5</v>
          </cell>
          <cell r="CC437">
            <v>5.5</v>
          </cell>
          <cell r="CD437">
            <v>5.5</v>
          </cell>
          <cell r="CE437">
            <v>5.5</v>
          </cell>
          <cell r="CF437">
            <v>5.5</v>
          </cell>
          <cell r="CG437">
            <v>5.5</v>
          </cell>
          <cell r="CH437">
            <v>4</v>
          </cell>
          <cell r="CI437">
            <v>4</v>
          </cell>
          <cell r="CJ437">
            <v>4</v>
          </cell>
          <cell r="CK437">
            <v>5</v>
          </cell>
          <cell r="CL437" t="str">
            <v>Thôi TBM từ T9/21, BN PTK cấp 3 từ T12/21</v>
          </cell>
        </row>
        <row r="438">
          <cell r="F438">
            <v>1294</v>
          </cell>
          <cell r="G438" t="str">
            <v>51010000251665</v>
          </cell>
          <cell r="H438" t="str">
            <v>Trường Khoa học Xã hội và Nhân văn</v>
          </cell>
          <cell r="I438" t="str">
            <v>Khoa Luật Kinh tế</v>
          </cell>
          <cell r="J438" t="str">
            <v>Nữ</v>
          </cell>
          <cell r="K438">
            <v>1988</v>
          </cell>
          <cell r="L438">
            <v>32481</v>
          </cell>
          <cell r="M438">
            <v>34</v>
          </cell>
          <cell r="N438" t="str">
            <v>Kinh</v>
          </cell>
          <cell r="O438">
            <v>0</v>
          </cell>
          <cell r="P438" t="str">
            <v>186439541</v>
          </cell>
          <cell r="Q438">
            <v>38159</v>
          </cell>
          <cell r="R438" t="str">
            <v>Tỉnh Nghệ An</v>
          </cell>
          <cell r="S438" t="str">
            <v>Xã Lam Sơn, Huyện Đô Lương, Tỉnh Nghệ An</v>
          </cell>
          <cell r="T438" t="str">
            <v>Lam Sơn, Đô Lương, Nghệ An</v>
          </cell>
          <cell r="U438" t="str">
            <v>Phường Trung Đô, Thành phố Vinh, Tỉnh Nghệ An</v>
          </cell>
          <cell r="V438" t="str">
            <v>Phường Trung Đô, Thành phố Vinh, Tỉnh Nghệ An</v>
          </cell>
          <cell r="W438">
            <v>911096879</v>
          </cell>
          <cell r="X438">
            <v>0</v>
          </cell>
          <cell r="Y438">
            <v>40544</v>
          </cell>
          <cell r="Z438">
            <v>42887</v>
          </cell>
          <cell r="AA438" t="str">
            <v>Trường Đại học Vinh</v>
          </cell>
          <cell r="AB438">
            <v>0</v>
          </cell>
          <cell r="AC438" t="str">
            <v>BC</v>
          </cell>
          <cell r="AD438">
            <v>0</v>
          </cell>
          <cell r="AE438">
            <v>0</v>
          </cell>
          <cell r="AF438" t="str">
            <v>V.07.01.03</v>
          </cell>
          <cell r="AG438" t="str">
            <v>Giảng viên (hạng III)</v>
          </cell>
          <cell r="AH438">
            <v>0</v>
          </cell>
          <cell r="AI438">
            <v>0</v>
          </cell>
          <cell r="AJ438">
            <v>0</v>
          </cell>
          <cell r="AK438">
            <v>4</v>
          </cell>
          <cell r="AL438">
            <v>0</v>
          </cell>
          <cell r="AM438">
            <v>3.33</v>
          </cell>
          <cell r="AN438">
            <v>4</v>
          </cell>
          <cell r="AO438">
            <v>0</v>
          </cell>
          <cell r="AP438">
            <v>0</v>
          </cell>
          <cell r="AQ438">
            <v>9</v>
          </cell>
          <cell r="AR438">
            <v>0.29969999999999997</v>
          </cell>
          <cell r="AS438">
            <v>3.6297000000000001</v>
          </cell>
          <cell r="AT438">
            <v>25</v>
          </cell>
          <cell r="AU438">
            <v>0</v>
          </cell>
          <cell r="AV438">
            <v>0</v>
          </cell>
          <cell r="AW438">
            <v>0</v>
          </cell>
          <cell r="AX438" t="str">
            <v>Thạc sĩ</v>
          </cell>
          <cell r="AY438">
            <v>0</v>
          </cell>
          <cell r="AZ438">
            <v>0</v>
          </cell>
          <cell r="BA438" t="str">
            <v>Luật học</v>
          </cell>
          <cell r="BB438" t="str">
            <v>Luật dân sự</v>
          </cell>
          <cell r="BC438" t="str">
            <v xml:space="preserve"> </v>
          </cell>
          <cell r="BD438">
            <v>0</v>
          </cell>
          <cell r="BE438">
            <v>0</v>
          </cell>
          <cell r="BF438" t="str">
            <v>B2</v>
          </cell>
          <cell r="BG438">
            <v>0</v>
          </cell>
          <cell r="BH438" t="str">
            <v>x</v>
          </cell>
          <cell r="BI438">
            <v>0</v>
          </cell>
          <cell r="BJ438">
            <v>0</v>
          </cell>
          <cell r="BK438">
            <v>0</v>
          </cell>
          <cell r="BL438">
            <v>0</v>
          </cell>
          <cell r="BM438">
            <v>0</v>
          </cell>
          <cell r="BN438">
            <v>0</v>
          </cell>
          <cell r="BO438">
            <v>0</v>
          </cell>
          <cell r="BP438">
            <v>0</v>
          </cell>
          <cell r="BQ438">
            <v>0</v>
          </cell>
          <cell r="BR438">
            <v>21.25</v>
          </cell>
          <cell r="BS438" t="str">
            <v>BĐ đã phát</v>
          </cell>
          <cell r="BT438">
            <v>0</v>
          </cell>
          <cell r="BU438">
            <v>0</v>
          </cell>
          <cell r="BV438">
            <v>4</v>
          </cell>
          <cell r="BW438">
            <v>4</v>
          </cell>
          <cell r="BX438">
            <v>4</v>
          </cell>
          <cell r="BY438">
            <v>4</v>
          </cell>
          <cell r="BZ438">
            <v>4</v>
          </cell>
          <cell r="CA438">
            <v>4</v>
          </cell>
          <cell r="CB438">
            <v>4</v>
          </cell>
          <cell r="CC438">
            <v>4</v>
          </cell>
          <cell r="CD438">
            <v>4</v>
          </cell>
          <cell r="CE438">
            <v>4</v>
          </cell>
          <cell r="CF438">
            <v>4</v>
          </cell>
          <cell r="CG438">
            <v>4</v>
          </cell>
          <cell r="CH438">
            <v>4</v>
          </cell>
          <cell r="CI438">
            <v>4</v>
          </cell>
          <cell r="CJ438">
            <v>4</v>
          </cell>
          <cell r="CK438">
            <v>4</v>
          </cell>
          <cell r="CL438">
            <v>0</v>
          </cell>
        </row>
        <row r="439">
          <cell r="F439">
            <v>1291</v>
          </cell>
          <cell r="G439" t="str">
            <v>51010000223619</v>
          </cell>
          <cell r="H439" t="str">
            <v>Trường Khoa học Xã hội và Nhân văn</v>
          </cell>
          <cell r="I439" t="str">
            <v>Khoa Luật Kinh tế</v>
          </cell>
          <cell r="J439" t="str">
            <v>Nữ</v>
          </cell>
          <cell r="K439">
            <v>1987</v>
          </cell>
          <cell r="L439">
            <v>31983</v>
          </cell>
          <cell r="M439">
            <v>35</v>
          </cell>
          <cell r="N439" t="str">
            <v>Kinh</v>
          </cell>
          <cell r="O439">
            <v>0</v>
          </cell>
          <cell r="P439">
            <v>186309568</v>
          </cell>
          <cell r="Q439">
            <v>0</v>
          </cell>
          <cell r="R439">
            <v>0</v>
          </cell>
          <cell r="S439" t="str">
            <v>Xã Hưng Thịnh, Huyện Hưng Nguyên, Tỉnh Nghệ An</v>
          </cell>
          <cell r="T439" t="str">
            <v>Hưng Thịnh, Hưng Nguyên, Nghệ An</v>
          </cell>
          <cell r="U439" t="str">
            <v>Xã Hưng Thịnh, Huyện Hưng Nguyên, Tỉnh Nghệ An</v>
          </cell>
          <cell r="V439" t="str">
            <v>Xã Hưng Thịnh, Huyện Hưng Nguyên, Tỉnh Nghệ An</v>
          </cell>
          <cell r="W439" t="str">
            <v>0985380090</v>
          </cell>
          <cell r="X439" t="str">
            <v>chutrinhchu@gmail.com</v>
          </cell>
          <cell r="Y439">
            <v>40360</v>
          </cell>
          <cell r="Z439">
            <v>40360</v>
          </cell>
          <cell r="AA439">
            <v>0</v>
          </cell>
          <cell r="AB439">
            <v>0</v>
          </cell>
          <cell r="AC439" t="str">
            <v>BC</v>
          </cell>
          <cell r="AD439">
            <v>0</v>
          </cell>
          <cell r="AE439">
            <v>0</v>
          </cell>
          <cell r="AF439" t="str">
            <v>V.07.01.03</v>
          </cell>
          <cell r="AG439" t="str">
            <v>Giảng viên (hạng III)</v>
          </cell>
          <cell r="AH439">
            <v>0</v>
          </cell>
          <cell r="AI439">
            <v>0</v>
          </cell>
          <cell r="AJ439">
            <v>0</v>
          </cell>
          <cell r="AK439">
            <v>4</v>
          </cell>
          <cell r="AL439">
            <v>0</v>
          </cell>
          <cell r="AM439">
            <v>3.33</v>
          </cell>
          <cell r="AN439">
            <v>4</v>
          </cell>
          <cell r="AO439">
            <v>0</v>
          </cell>
          <cell r="AP439">
            <v>0</v>
          </cell>
          <cell r="AQ439">
            <v>7</v>
          </cell>
          <cell r="AR439">
            <v>0.23310000000000003</v>
          </cell>
          <cell r="AS439">
            <v>3.5630999999999999</v>
          </cell>
          <cell r="AT439">
            <v>25</v>
          </cell>
          <cell r="AU439">
            <v>0</v>
          </cell>
          <cell r="AV439">
            <v>0</v>
          </cell>
          <cell r="AW439">
            <v>0</v>
          </cell>
          <cell r="AX439" t="str">
            <v>Thạc sĩ</v>
          </cell>
          <cell r="AY439">
            <v>0</v>
          </cell>
          <cell r="AZ439">
            <v>0</v>
          </cell>
          <cell r="BA439" t="str">
            <v>Luật học</v>
          </cell>
          <cell r="BB439" t="str">
            <v>Luật dân sự</v>
          </cell>
          <cell r="BC439" t="str">
            <v xml:space="preserve"> </v>
          </cell>
          <cell r="BD439">
            <v>0</v>
          </cell>
          <cell r="BE439">
            <v>0</v>
          </cell>
          <cell r="BF439" t="str">
            <v>ThS nước ngoài</v>
          </cell>
          <cell r="BG439">
            <v>0</v>
          </cell>
          <cell r="BH439" t="str">
            <v>x</v>
          </cell>
          <cell r="BI439">
            <v>2019</v>
          </cell>
          <cell r="BJ439">
            <v>0</v>
          </cell>
          <cell r="BK439">
            <v>0</v>
          </cell>
          <cell r="BL439">
            <v>0</v>
          </cell>
          <cell r="BM439">
            <v>0</v>
          </cell>
          <cell r="BN439">
            <v>0</v>
          </cell>
          <cell r="BO439">
            <v>0</v>
          </cell>
          <cell r="BP439">
            <v>0</v>
          </cell>
          <cell r="BQ439">
            <v>0</v>
          </cell>
          <cell r="BR439">
            <v>19.916666666666668</v>
          </cell>
          <cell r="BS439" t="str">
            <v>BĐ đã phát</v>
          </cell>
          <cell r="BT439">
            <v>0</v>
          </cell>
          <cell r="BU439">
            <v>0</v>
          </cell>
          <cell r="BV439">
            <v>4</v>
          </cell>
          <cell r="BW439">
            <v>4</v>
          </cell>
          <cell r="BX439">
            <v>4</v>
          </cell>
          <cell r="BY439">
            <v>4</v>
          </cell>
          <cell r="BZ439">
            <v>4</v>
          </cell>
          <cell r="CA439">
            <v>4</v>
          </cell>
          <cell r="CB439">
            <v>4</v>
          </cell>
          <cell r="CC439">
            <v>4</v>
          </cell>
          <cell r="CD439">
            <v>4</v>
          </cell>
          <cell r="CE439">
            <v>4</v>
          </cell>
          <cell r="CF439">
            <v>4</v>
          </cell>
          <cell r="CG439">
            <v>4</v>
          </cell>
          <cell r="CH439">
            <v>4</v>
          </cell>
          <cell r="CI439">
            <v>4</v>
          </cell>
          <cell r="CJ439">
            <v>4</v>
          </cell>
          <cell r="CK439">
            <v>4</v>
          </cell>
          <cell r="CL439">
            <v>0</v>
          </cell>
        </row>
        <row r="440">
          <cell r="F440">
            <v>1292</v>
          </cell>
          <cell r="G440" t="str">
            <v>51010000188620</v>
          </cell>
          <cell r="H440" t="str">
            <v>Trường Khoa học Xã hội và Nhân văn</v>
          </cell>
          <cell r="I440" t="str">
            <v>Khoa Luật Kinh tế</v>
          </cell>
          <cell r="J440" t="str">
            <v>Nữ</v>
          </cell>
          <cell r="K440">
            <v>1987</v>
          </cell>
          <cell r="L440">
            <v>32030</v>
          </cell>
          <cell r="M440">
            <v>35</v>
          </cell>
          <cell r="N440" t="str">
            <v>Kinh</v>
          </cell>
          <cell r="O440">
            <v>0</v>
          </cell>
          <cell r="P440">
            <v>186484654</v>
          </cell>
          <cell r="Q440">
            <v>0</v>
          </cell>
          <cell r="R440">
            <v>0</v>
          </cell>
          <cell r="S440" t="str">
            <v>Xã Nhân Sơn, Huyện Đô Lương, Tỉnh Nghệ An</v>
          </cell>
          <cell r="T440" t="str">
            <v>Nhân Sơn, Đô Lương, Nghệ An</v>
          </cell>
          <cell r="U440" t="str">
            <v>Phường Lê Mao, Thành phố Vinh, Tỉnh Nghệ An</v>
          </cell>
          <cell r="V440" t="str">
            <v>Phường Lê Mao, Thành phố Vinh, Tỉnh Nghệ An</v>
          </cell>
          <cell r="W440" t="str">
            <v>0917742789</v>
          </cell>
          <cell r="X440" t="str">
            <v>hathuy109@gmail.com</v>
          </cell>
          <cell r="Y440">
            <v>40129</v>
          </cell>
          <cell r="Z440">
            <v>40129</v>
          </cell>
          <cell r="AA440">
            <v>0</v>
          </cell>
          <cell r="AB440">
            <v>0</v>
          </cell>
          <cell r="AC440" t="str">
            <v>BC</v>
          </cell>
          <cell r="AD440">
            <v>0</v>
          </cell>
          <cell r="AE440">
            <v>0</v>
          </cell>
          <cell r="AF440" t="str">
            <v>V.07.01.03</v>
          </cell>
          <cell r="AG440" t="str">
            <v>Giảng viên (hạng III)</v>
          </cell>
          <cell r="AH440">
            <v>0</v>
          </cell>
          <cell r="AI440">
            <v>0</v>
          </cell>
          <cell r="AJ440">
            <v>0</v>
          </cell>
          <cell r="AK440">
            <v>4</v>
          </cell>
          <cell r="AL440">
            <v>0</v>
          </cell>
          <cell r="AM440">
            <v>3.33</v>
          </cell>
          <cell r="AN440">
            <v>4</v>
          </cell>
          <cell r="AO440">
            <v>0</v>
          </cell>
          <cell r="AP440">
            <v>0</v>
          </cell>
          <cell r="AQ440">
            <v>8</v>
          </cell>
          <cell r="AR440">
            <v>0.26640000000000003</v>
          </cell>
          <cell r="AS440">
            <v>3.5964</v>
          </cell>
          <cell r="AT440">
            <v>25</v>
          </cell>
          <cell r="AU440">
            <v>0</v>
          </cell>
          <cell r="AV440">
            <v>0</v>
          </cell>
          <cell r="AW440">
            <v>0</v>
          </cell>
          <cell r="AX440" t="str">
            <v>Tiến sĩ</v>
          </cell>
          <cell r="AY440">
            <v>0</v>
          </cell>
          <cell r="AZ440">
            <v>0</v>
          </cell>
          <cell r="BA440" t="str">
            <v>Luật học</v>
          </cell>
          <cell r="BB440" t="str">
            <v>Luật dân sự</v>
          </cell>
          <cell r="BC440" t="str">
            <v xml:space="preserve">Luật </v>
          </cell>
          <cell r="BD440">
            <v>0</v>
          </cell>
          <cell r="BE440">
            <v>0</v>
          </cell>
          <cell r="BF440" t="str">
            <v>ThS nước ngoài</v>
          </cell>
          <cell r="BG440">
            <v>0</v>
          </cell>
          <cell r="BH440" t="str">
            <v>x</v>
          </cell>
          <cell r="BI440">
            <v>2019</v>
          </cell>
          <cell r="BJ440">
            <v>0</v>
          </cell>
          <cell r="BK440">
            <v>0</v>
          </cell>
          <cell r="BL440">
            <v>0</v>
          </cell>
          <cell r="BM440">
            <v>0</v>
          </cell>
          <cell r="BN440">
            <v>0</v>
          </cell>
          <cell r="BO440" t="str">
            <v>Chiến sĩ thi đua cấp cơ sở (2009, 2012011)</v>
          </cell>
          <cell r="BP440">
            <v>0</v>
          </cell>
          <cell r="BQ440">
            <v>0</v>
          </cell>
          <cell r="BR440">
            <v>20</v>
          </cell>
          <cell r="BS440" t="str">
            <v>BĐ đã phát</v>
          </cell>
          <cell r="BT440">
            <v>0</v>
          </cell>
          <cell r="BU440">
            <v>0</v>
          </cell>
          <cell r="BV440">
            <v>4</v>
          </cell>
          <cell r="BW440">
            <v>4</v>
          </cell>
          <cell r="BX440">
            <v>4</v>
          </cell>
          <cell r="BY440">
            <v>4</v>
          </cell>
          <cell r="BZ440">
            <v>4</v>
          </cell>
          <cell r="CA440">
            <v>4</v>
          </cell>
          <cell r="CB440">
            <v>4</v>
          </cell>
          <cell r="CC440">
            <v>4</v>
          </cell>
          <cell r="CD440">
            <v>4</v>
          </cell>
          <cell r="CE440">
            <v>4</v>
          </cell>
          <cell r="CF440">
            <v>4</v>
          </cell>
          <cell r="CG440">
            <v>4</v>
          </cell>
          <cell r="CH440">
            <v>4</v>
          </cell>
          <cell r="CI440">
            <v>4</v>
          </cell>
          <cell r="CJ440">
            <v>4</v>
          </cell>
          <cell r="CK440">
            <v>4</v>
          </cell>
          <cell r="CL440">
            <v>0</v>
          </cell>
        </row>
        <row r="441">
          <cell r="F441">
            <v>1316</v>
          </cell>
          <cell r="G441" t="str">
            <v>51010000188709</v>
          </cell>
          <cell r="H441" t="str">
            <v>Trường Khoa học Xã hội và Nhân văn</v>
          </cell>
          <cell r="I441" t="str">
            <v>Khoa Luật Kinh tế</v>
          </cell>
          <cell r="J441" t="str">
            <v>Nữ</v>
          </cell>
          <cell r="K441">
            <v>1984</v>
          </cell>
          <cell r="L441">
            <v>30828</v>
          </cell>
          <cell r="M441">
            <v>38</v>
          </cell>
          <cell r="N441" t="str">
            <v>Kinh</v>
          </cell>
          <cell r="O441">
            <v>0</v>
          </cell>
          <cell r="P441">
            <v>182501481</v>
          </cell>
          <cell r="Q441">
            <v>0</v>
          </cell>
          <cell r="R441">
            <v>0</v>
          </cell>
          <cell r="S441" t="str">
            <v>Xã Hưng Phú, Huyện Hưng Nguyên, Tỉnh Nghệ An</v>
          </cell>
          <cell r="T441" t="str">
            <v>Hưng Phú, Hưng Nguyên, Nghệ An</v>
          </cell>
          <cell r="U441" t="str">
            <v>Phường Hưng Bình, Thành phố Vinh, Tỉnh Nghệ An</v>
          </cell>
          <cell r="V441" t="str">
            <v>Phường Hưng Bình, Thành phố Vinh, Tỉnh Nghệ An</v>
          </cell>
          <cell r="W441" t="str">
            <v>0915000552</v>
          </cell>
          <cell r="X441" t="str">
            <v>tduyenho@gmail.com</v>
          </cell>
          <cell r="Y441">
            <v>39601</v>
          </cell>
          <cell r="Z441">
            <v>39995</v>
          </cell>
          <cell r="AA441" t="str">
            <v>Trường Đại học Vinh</v>
          </cell>
          <cell r="AB441">
            <v>0</v>
          </cell>
          <cell r="AC441" t="str">
            <v>BC</v>
          </cell>
          <cell r="AD441">
            <v>0</v>
          </cell>
          <cell r="AE441">
            <v>0</v>
          </cell>
          <cell r="AF441" t="str">
            <v>V.07.01.03</v>
          </cell>
          <cell r="AG441" t="str">
            <v>Giảng viên (hạng III)</v>
          </cell>
          <cell r="AH441">
            <v>0</v>
          </cell>
          <cell r="AI441" t="str">
            <v>Phó Trưởng khoa</v>
          </cell>
          <cell r="AJ441">
            <v>0</v>
          </cell>
          <cell r="AK441">
            <v>5</v>
          </cell>
          <cell r="AL441">
            <v>0.4</v>
          </cell>
          <cell r="AM441">
            <v>3.33</v>
          </cell>
          <cell r="AN441">
            <v>4</v>
          </cell>
          <cell r="AO441">
            <v>0</v>
          </cell>
          <cell r="AP441">
            <v>0</v>
          </cell>
          <cell r="AQ441">
            <v>12</v>
          </cell>
          <cell r="AR441">
            <v>0.4476</v>
          </cell>
          <cell r="AS441">
            <v>4.1776</v>
          </cell>
          <cell r="AT441">
            <v>25</v>
          </cell>
          <cell r="AU441">
            <v>0</v>
          </cell>
          <cell r="AV441">
            <v>0</v>
          </cell>
          <cell r="AW441">
            <v>0</v>
          </cell>
          <cell r="AX441" t="str">
            <v>Tiến sĩ</v>
          </cell>
          <cell r="AY441">
            <v>0</v>
          </cell>
          <cell r="AZ441">
            <v>0</v>
          </cell>
          <cell r="BA441" t="str">
            <v>Luật học</v>
          </cell>
          <cell r="BB441" t="str">
            <v>Luật kinh tế</v>
          </cell>
          <cell r="BC441" t="str">
            <v>Luật kinh tế</v>
          </cell>
          <cell r="BD441">
            <v>0</v>
          </cell>
          <cell r="BE441">
            <v>0</v>
          </cell>
          <cell r="BF441" t="str">
            <v>B2</v>
          </cell>
          <cell r="BG441">
            <v>0</v>
          </cell>
          <cell r="BH441" t="str">
            <v>x</v>
          </cell>
          <cell r="BI441">
            <v>2019</v>
          </cell>
          <cell r="BJ441">
            <v>0</v>
          </cell>
          <cell r="BK441" t="str">
            <v>x</v>
          </cell>
          <cell r="BL441">
            <v>0</v>
          </cell>
          <cell r="BM441">
            <v>40767</v>
          </cell>
          <cell r="BN441">
            <v>41133</v>
          </cell>
          <cell r="BO441">
            <v>0</v>
          </cell>
          <cell r="BP441">
            <v>0</v>
          </cell>
          <cell r="BQ441">
            <v>0</v>
          </cell>
          <cell r="BR441">
            <v>16.75</v>
          </cell>
          <cell r="BS441" t="str">
            <v>BĐ đã phát</v>
          </cell>
          <cell r="BT441">
            <v>0</v>
          </cell>
          <cell r="BU441">
            <v>0</v>
          </cell>
          <cell r="BV441">
            <v>5.5</v>
          </cell>
          <cell r="BW441">
            <v>5.5</v>
          </cell>
          <cell r="BX441">
            <v>5.5</v>
          </cell>
          <cell r="BY441">
            <v>5.5</v>
          </cell>
          <cell r="BZ441">
            <v>5.5</v>
          </cell>
          <cell r="CA441">
            <v>5.5</v>
          </cell>
          <cell r="CB441">
            <v>5.5</v>
          </cell>
          <cell r="CC441">
            <v>5.5</v>
          </cell>
          <cell r="CD441">
            <v>5.5</v>
          </cell>
          <cell r="CE441">
            <v>5.5</v>
          </cell>
          <cell r="CF441">
            <v>5.5</v>
          </cell>
          <cell r="CG441">
            <v>5.5</v>
          </cell>
          <cell r="CH441">
            <v>4</v>
          </cell>
          <cell r="CI441">
            <v>4</v>
          </cell>
          <cell r="CJ441">
            <v>4</v>
          </cell>
          <cell r="CK441">
            <v>5</v>
          </cell>
          <cell r="CL441" t="str">
            <v>Thôi TBM từ T9/21, BN PTK cấp 3 từ T12/21</v>
          </cell>
        </row>
        <row r="442">
          <cell r="F442">
            <v>1319</v>
          </cell>
          <cell r="G442" t="str">
            <v>51010000858747</v>
          </cell>
          <cell r="H442" t="str">
            <v>Trường Khoa học Xã hội và Nhân văn</v>
          </cell>
          <cell r="I442" t="str">
            <v>Khoa Luật Kinh tế</v>
          </cell>
          <cell r="J442" t="str">
            <v>Nữ</v>
          </cell>
          <cell r="K442">
            <v>1988</v>
          </cell>
          <cell r="L442">
            <v>32276</v>
          </cell>
          <cell r="M442">
            <v>34</v>
          </cell>
          <cell r="N442" t="str">
            <v>Kinh</v>
          </cell>
          <cell r="O442">
            <v>0</v>
          </cell>
          <cell r="P442" t="str">
            <v>186624507</v>
          </cell>
          <cell r="Q442">
            <v>38929</v>
          </cell>
          <cell r="R442" t="str">
            <v>Tỉnh Nghệ An</v>
          </cell>
          <cell r="S442" t="str">
            <v>Thị trấn Anh Sơn, Huyện Anh Sơn, Tỉnh Nghệ An</v>
          </cell>
          <cell r="T442" t="str">
            <v>Lĩnh Sơn, Anh Sơn, Nghệ An</v>
          </cell>
          <cell r="U442" t="str">
            <v>Khối 1Phường Quang Trung, Thành phố Vinh, Tỉnh Nghệ An</v>
          </cell>
          <cell r="V442" t="str">
            <v>Khối 1Phường Quang Trung, Thành phố Vinh, Tỉnh Nghệ An</v>
          </cell>
          <cell r="W442" t="str">
            <v>0976715872</v>
          </cell>
          <cell r="X442" t="str">
            <v>hothihaikt31c@gmail.com</v>
          </cell>
          <cell r="Y442">
            <v>40610</v>
          </cell>
          <cell r="Z442">
            <v>42887</v>
          </cell>
          <cell r="AA442" t="str">
            <v>Trường Đại học Vinh</v>
          </cell>
          <cell r="AB442">
            <v>0</v>
          </cell>
          <cell r="AC442" t="str">
            <v>BC</v>
          </cell>
          <cell r="AD442">
            <v>0</v>
          </cell>
          <cell r="AE442">
            <v>0</v>
          </cell>
          <cell r="AF442" t="str">
            <v>V.07.01.03</v>
          </cell>
          <cell r="AG442" t="str">
            <v>Giảng viên (hạng III)</v>
          </cell>
          <cell r="AH442">
            <v>0</v>
          </cell>
          <cell r="AI442">
            <v>0</v>
          </cell>
          <cell r="AJ442" t="str">
            <v>CVHT</v>
          </cell>
          <cell r="AK442">
            <v>4</v>
          </cell>
          <cell r="AL442">
            <v>0</v>
          </cell>
          <cell r="AM442">
            <v>3.33</v>
          </cell>
          <cell r="AN442">
            <v>4</v>
          </cell>
          <cell r="AO442">
            <v>0</v>
          </cell>
          <cell r="AP442">
            <v>0</v>
          </cell>
          <cell r="AQ442">
            <v>9</v>
          </cell>
          <cell r="AR442">
            <v>0.29969999999999997</v>
          </cell>
          <cell r="AS442">
            <v>3.6297000000000001</v>
          </cell>
          <cell r="AT442">
            <v>25</v>
          </cell>
          <cell r="AU442">
            <v>0</v>
          </cell>
          <cell r="AV442">
            <v>0</v>
          </cell>
          <cell r="AW442">
            <v>0</v>
          </cell>
          <cell r="AX442" t="str">
            <v>Tiến sĩ</v>
          </cell>
          <cell r="AY442">
            <v>0</v>
          </cell>
          <cell r="AZ442">
            <v>0</v>
          </cell>
          <cell r="BA442" t="str">
            <v>Luật học</v>
          </cell>
          <cell r="BB442" t="str">
            <v>Luật kinh tế</v>
          </cell>
          <cell r="BC442" t="str">
            <v>Luật kinh tế</v>
          </cell>
          <cell r="BD442">
            <v>44470</v>
          </cell>
          <cell r="BE442">
            <v>0</v>
          </cell>
          <cell r="BF442" t="str">
            <v>B2</v>
          </cell>
          <cell r="BG442">
            <v>0</v>
          </cell>
          <cell r="BH442" t="str">
            <v>x</v>
          </cell>
          <cell r="BI442">
            <v>0</v>
          </cell>
          <cell r="BJ442">
            <v>0</v>
          </cell>
          <cell r="BK442">
            <v>0</v>
          </cell>
          <cell r="BL442">
            <v>0</v>
          </cell>
          <cell r="BM442">
            <v>0</v>
          </cell>
          <cell r="BN442">
            <v>0</v>
          </cell>
          <cell r="BO442">
            <v>0</v>
          </cell>
          <cell r="BP442">
            <v>0</v>
          </cell>
          <cell r="BQ442">
            <v>0</v>
          </cell>
          <cell r="BR442">
            <v>20.666666666666668</v>
          </cell>
          <cell r="BS442" t="str">
            <v>BĐ đã phát</v>
          </cell>
          <cell r="BT442">
            <v>0</v>
          </cell>
          <cell r="BU442">
            <v>0</v>
          </cell>
          <cell r="BV442">
            <v>4</v>
          </cell>
          <cell r="BW442">
            <v>4</v>
          </cell>
          <cell r="BX442">
            <v>4</v>
          </cell>
          <cell r="BY442">
            <v>4</v>
          </cell>
          <cell r="BZ442">
            <v>4</v>
          </cell>
          <cell r="CA442">
            <v>4</v>
          </cell>
          <cell r="CB442">
            <v>4</v>
          </cell>
          <cell r="CC442">
            <v>4</v>
          </cell>
          <cell r="CD442">
            <v>4</v>
          </cell>
          <cell r="CE442">
            <v>4</v>
          </cell>
          <cell r="CF442">
            <v>4</v>
          </cell>
          <cell r="CG442">
            <v>4</v>
          </cell>
          <cell r="CH442">
            <v>4</v>
          </cell>
          <cell r="CI442">
            <v>4</v>
          </cell>
          <cell r="CJ442">
            <v>4</v>
          </cell>
          <cell r="CK442">
            <v>4</v>
          </cell>
          <cell r="CL442">
            <v>0</v>
          </cell>
        </row>
        <row r="443">
          <cell r="F443">
            <v>1318</v>
          </cell>
          <cell r="G443" t="str">
            <v>51010000194575</v>
          </cell>
          <cell r="H443" t="str">
            <v>Trường Khoa học Xã hội và Nhân văn</v>
          </cell>
          <cell r="I443" t="str">
            <v>Khoa Luật Kinh tế</v>
          </cell>
          <cell r="J443" t="str">
            <v>Nữ</v>
          </cell>
          <cell r="K443">
            <v>1987</v>
          </cell>
          <cell r="L443">
            <v>31935</v>
          </cell>
          <cell r="M443">
            <v>35</v>
          </cell>
          <cell r="N443" t="str">
            <v>Kinh</v>
          </cell>
          <cell r="O443">
            <v>0</v>
          </cell>
          <cell r="P443">
            <v>0</v>
          </cell>
          <cell r="Q443">
            <v>0</v>
          </cell>
          <cell r="R443">
            <v>0</v>
          </cell>
          <cell r="S443" t="str">
            <v>phường hà huy tập, Thành phố Vinh, Tỉnh Nghệ An</v>
          </cell>
          <cell r="T443" t="str">
            <v>Quỳnh Hậu, Quỳnh Lưu, Nghệ An</v>
          </cell>
          <cell r="U443" t="str">
            <v>phường hà huy tập, Thành phố Vinh, Tỉnh Nghệ An</v>
          </cell>
          <cell r="V443" t="str">
            <v>phường hà huy tập, Thành phố Vinh, Tỉnh Nghệ An</v>
          </cell>
          <cell r="W443">
            <v>977006007</v>
          </cell>
          <cell r="X443">
            <v>0</v>
          </cell>
          <cell r="Y443">
            <v>40129</v>
          </cell>
          <cell r="Z443">
            <v>41334</v>
          </cell>
          <cell r="AA443" t="str">
            <v>Trường Đại học Vinh</v>
          </cell>
          <cell r="AB443">
            <v>0</v>
          </cell>
          <cell r="AC443" t="str">
            <v>BC</v>
          </cell>
          <cell r="AD443">
            <v>0</v>
          </cell>
          <cell r="AE443">
            <v>0</v>
          </cell>
          <cell r="AF443" t="str">
            <v>V.07.01.03</v>
          </cell>
          <cell r="AG443" t="str">
            <v>Giảng viên (hạng III)</v>
          </cell>
          <cell r="AH443">
            <v>0</v>
          </cell>
          <cell r="AI443">
            <v>0</v>
          </cell>
          <cell r="AJ443">
            <v>0</v>
          </cell>
          <cell r="AK443">
            <v>4</v>
          </cell>
          <cell r="AL443">
            <v>0</v>
          </cell>
          <cell r="AM443">
            <v>3.33</v>
          </cell>
          <cell r="AN443">
            <v>4</v>
          </cell>
          <cell r="AO443">
            <v>0</v>
          </cell>
          <cell r="AP443">
            <v>0</v>
          </cell>
          <cell r="AQ443">
            <v>9</v>
          </cell>
          <cell r="AR443">
            <v>0.29969999999999997</v>
          </cell>
          <cell r="AS443">
            <v>3.6297000000000001</v>
          </cell>
          <cell r="AT443">
            <v>25</v>
          </cell>
          <cell r="AU443">
            <v>0</v>
          </cell>
          <cell r="AV443">
            <v>0</v>
          </cell>
          <cell r="AW443">
            <v>0</v>
          </cell>
          <cell r="AX443" t="str">
            <v>Tiến sĩ</v>
          </cell>
          <cell r="AY443">
            <v>0</v>
          </cell>
          <cell r="AZ443">
            <v>0</v>
          </cell>
          <cell r="BA443" t="str">
            <v>Luật học</v>
          </cell>
          <cell r="BB443" t="str">
            <v>Luật kinh tế</v>
          </cell>
          <cell r="BC443" t="str">
            <v>Luật kinh tế</v>
          </cell>
          <cell r="BD443">
            <v>44075</v>
          </cell>
          <cell r="BE443">
            <v>0</v>
          </cell>
          <cell r="BF443" t="str">
            <v>B1</v>
          </cell>
          <cell r="BG443">
            <v>0</v>
          </cell>
          <cell r="BH443" t="str">
            <v>x</v>
          </cell>
          <cell r="BI443">
            <v>0</v>
          </cell>
          <cell r="BJ443">
            <v>0</v>
          </cell>
          <cell r="BK443">
            <v>0</v>
          </cell>
          <cell r="BL443">
            <v>0</v>
          </cell>
          <cell r="BM443">
            <v>0</v>
          </cell>
          <cell r="BN443">
            <v>0</v>
          </cell>
          <cell r="BO443">
            <v>0</v>
          </cell>
          <cell r="BP443">
            <v>0</v>
          </cell>
          <cell r="BQ443">
            <v>0</v>
          </cell>
          <cell r="BR443">
            <v>19.75</v>
          </cell>
          <cell r="BS443" t="str">
            <v>BĐ đã phát</v>
          </cell>
          <cell r="BT443">
            <v>0</v>
          </cell>
          <cell r="BU443">
            <v>0</v>
          </cell>
          <cell r="BV443">
            <v>4</v>
          </cell>
          <cell r="BW443">
            <v>4</v>
          </cell>
          <cell r="BX443">
            <v>4</v>
          </cell>
          <cell r="BY443">
            <v>4</v>
          </cell>
          <cell r="BZ443">
            <v>4</v>
          </cell>
          <cell r="CA443">
            <v>4</v>
          </cell>
          <cell r="CB443">
            <v>4</v>
          </cell>
          <cell r="CC443">
            <v>4</v>
          </cell>
          <cell r="CD443">
            <v>4</v>
          </cell>
          <cell r="CE443">
            <v>4</v>
          </cell>
          <cell r="CF443">
            <v>4</v>
          </cell>
          <cell r="CG443">
            <v>4</v>
          </cell>
          <cell r="CH443">
            <v>4</v>
          </cell>
          <cell r="CI443">
            <v>4</v>
          </cell>
          <cell r="CJ443">
            <v>4</v>
          </cell>
          <cell r="CK443">
            <v>4</v>
          </cell>
          <cell r="CL443">
            <v>0</v>
          </cell>
        </row>
        <row r="444">
          <cell r="F444">
            <v>1290</v>
          </cell>
          <cell r="G444" t="str">
            <v>51010000223637</v>
          </cell>
          <cell r="H444" t="str">
            <v>Trường Khoa học Xã hội và Nhân văn</v>
          </cell>
          <cell r="I444" t="str">
            <v>Khoa Luật Kinh tế</v>
          </cell>
          <cell r="J444" t="str">
            <v>Nữ</v>
          </cell>
          <cell r="K444">
            <v>1987</v>
          </cell>
          <cell r="L444">
            <v>31785</v>
          </cell>
          <cell r="M444">
            <v>35</v>
          </cell>
          <cell r="N444" t="str">
            <v>Kinh</v>
          </cell>
          <cell r="O444">
            <v>0</v>
          </cell>
          <cell r="P444">
            <v>0</v>
          </cell>
          <cell r="Q444">
            <v>0</v>
          </cell>
          <cell r="R444">
            <v>0</v>
          </cell>
          <cell r="S444" t="str">
            <v>Thị trấn Thanh Chương, Huyện Thanh Chương, Tỉnh Nghệ An</v>
          </cell>
          <cell r="T444" t="str">
            <v>Võ Liệt, Thanh Chương, Nghệ An</v>
          </cell>
          <cell r="U444" t="str">
            <v>Phường Hưng Bình, Thành phố Vinh, Tỉnh Nghệ An</v>
          </cell>
          <cell r="V444" t="str">
            <v>Phường Hưng Bình, Thành phố Vinh, Tỉnh Nghệ An</v>
          </cell>
          <cell r="W444">
            <v>984408441</v>
          </cell>
          <cell r="X444">
            <v>0</v>
          </cell>
          <cell r="Y444">
            <v>40360</v>
          </cell>
          <cell r="Z444">
            <v>40360</v>
          </cell>
          <cell r="AA444">
            <v>0</v>
          </cell>
          <cell r="AB444">
            <v>0</v>
          </cell>
          <cell r="AC444" t="str">
            <v>BC</v>
          </cell>
          <cell r="AD444">
            <v>0</v>
          </cell>
          <cell r="AE444">
            <v>0</v>
          </cell>
          <cell r="AF444" t="str">
            <v>V.07.01.03</v>
          </cell>
          <cell r="AG444" t="str">
            <v>Giảng viên (hạng III)</v>
          </cell>
          <cell r="AH444">
            <v>0</v>
          </cell>
          <cell r="AI444">
            <v>0</v>
          </cell>
          <cell r="AJ444" t="str">
            <v>TL ĐTTT</v>
          </cell>
          <cell r="AK444">
            <v>4</v>
          </cell>
          <cell r="AL444">
            <v>0</v>
          </cell>
          <cell r="AM444">
            <v>3.33</v>
          </cell>
          <cell r="AN444">
            <v>4</v>
          </cell>
          <cell r="AO444">
            <v>0</v>
          </cell>
          <cell r="AP444">
            <v>0</v>
          </cell>
          <cell r="AQ444">
            <v>9</v>
          </cell>
          <cell r="AR444">
            <v>0.29969999999999997</v>
          </cell>
          <cell r="AS444">
            <v>3.6297000000000001</v>
          </cell>
          <cell r="AT444">
            <v>25</v>
          </cell>
          <cell r="AU444">
            <v>0</v>
          </cell>
          <cell r="AV444">
            <v>0</v>
          </cell>
          <cell r="AW444">
            <v>0</v>
          </cell>
          <cell r="AX444" t="str">
            <v>Thạc sĩ</v>
          </cell>
          <cell r="AY444">
            <v>0</v>
          </cell>
          <cell r="AZ444">
            <v>0</v>
          </cell>
          <cell r="BA444" t="str">
            <v>Luật học</v>
          </cell>
          <cell r="BB444" t="str">
            <v>Luật dân sự</v>
          </cell>
          <cell r="BC444" t="str">
            <v xml:space="preserve"> </v>
          </cell>
          <cell r="BD444">
            <v>0</v>
          </cell>
          <cell r="BE444">
            <v>0</v>
          </cell>
          <cell r="BF444" t="str">
            <v>B1</v>
          </cell>
          <cell r="BG444">
            <v>0</v>
          </cell>
          <cell r="BH444" t="str">
            <v>x</v>
          </cell>
          <cell r="BI444">
            <v>0</v>
          </cell>
          <cell r="BJ444" t="str">
            <v>CV 2019</v>
          </cell>
          <cell r="BK444">
            <v>0</v>
          </cell>
          <cell r="BL444">
            <v>0</v>
          </cell>
          <cell r="BM444">
            <v>0</v>
          </cell>
          <cell r="BN444">
            <v>0</v>
          </cell>
          <cell r="BO444">
            <v>0</v>
          </cell>
          <cell r="BP444">
            <v>0</v>
          </cell>
          <cell r="BQ444">
            <v>0</v>
          </cell>
          <cell r="BR444">
            <v>19.333333333333332</v>
          </cell>
          <cell r="BS444" t="str">
            <v>BĐ đã phát</v>
          </cell>
          <cell r="BT444">
            <v>0</v>
          </cell>
          <cell r="BU444">
            <v>0</v>
          </cell>
          <cell r="BV444">
            <v>4</v>
          </cell>
          <cell r="BW444">
            <v>4</v>
          </cell>
          <cell r="BX444">
            <v>4</v>
          </cell>
          <cell r="BY444">
            <v>4</v>
          </cell>
          <cell r="BZ444">
            <v>4</v>
          </cell>
          <cell r="CA444">
            <v>4</v>
          </cell>
          <cell r="CB444">
            <v>4</v>
          </cell>
          <cell r="CC444">
            <v>4</v>
          </cell>
          <cell r="CD444">
            <v>4</v>
          </cell>
          <cell r="CE444">
            <v>4</v>
          </cell>
          <cell r="CF444">
            <v>4</v>
          </cell>
          <cell r="CG444">
            <v>4</v>
          </cell>
          <cell r="CH444">
            <v>4</v>
          </cell>
          <cell r="CI444">
            <v>4</v>
          </cell>
          <cell r="CJ444">
            <v>4</v>
          </cell>
          <cell r="CK444">
            <v>4</v>
          </cell>
          <cell r="CL444">
            <v>0</v>
          </cell>
        </row>
        <row r="445">
          <cell r="F445">
            <v>2272</v>
          </cell>
          <cell r="G445" t="str">
            <v>51010000517464</v>
          </cell>
          <cell r="H445" t="str">
            <v>Trường Khoa học Xã hội và Nhân văn</v>
          </cell>
          <cell r="I445" t="str">
            <v>Khoa Luật Kinh tế</v>
          </cell>
          <cell r="J445" t="str">
            <v>Nữ</v>
          </cell>
          <cell r="K445">
            <v>1991</v>
          </cell>
          <cell r="L445">
            <v>33335</v>
          </cell>
          <cell r="M445">
            <v>31</v>
          </cell>
          <cell r="N445" t="str">
            <v>Kinh</v>
          </cell>
          <cell r="O445">
            <v>0</v>
          </cell>
          <cell r="P445" t="str">
            <v>187062439</v>
          </cell>
          <cell r="Q445">
            <v>41124</v>
          </cell>
          <cell r="R445" t="str">
            <v>Tỉnh Nghệ An</v>
          </cell>
          <cell r="S445" t="str">
            <v>Xã Thịnh Sơn, Huyện Đô Lương, Tỉnh Nghệ An</v>
          </cell>
          <cell r="T445" t="str">
            <v>Thịnh Sơn, Đô Lương, Nghệ An</v>
          </cell>
          <cell r="U445" t="str">
            <v>Khối 3, Phường Nghi Hương, Thị xã Cửa Lò, Tỉnh Nghệ An</v>
          </cell>
          <cell r="V445" t="str">
            <v>Khối 3, Phường Nghi Hương, Thị xã Cửa Lò, Tỉnh Nghệ An</v>
          </cell>
          <cell r="W445" t="str">
            <v>0948293997</v>
          </cell>
          <cell r="X445" t="str">
            <v>leenguyendhv@gmail.com</v>
          </cell>
          <cell r="Y445">
            <v>41730</v>
          </cell>
          <cell r="Z445">
            <v>42887</v>
          </cell>
          <cell r="AA445" t="str">
            <v>Trường Đại học Vinh</v>
          </cell>
          <cell r="AB445">
            <v>0</v>
          </cell>
          <cell r="AC445" t="str">
            <v>BC</v>
          </cell>
          <cell r="AD445">
            <v>0</v>
          </cell>
          <cell r="AE445">
            <v>0</v>
          </cell>
          <cell r="AF445" t="str">
            <v>V.07.01.03</v>
          </cell>
          <cell r="AG445" t="str">
            <v>Giảng viên (hạng III)</v>
          </cell>
          <cell r="AH445">
            <v>0</v>
          </cell>
          <cell r="AI445">
            <v>0</v>
          </cell>
          <cell r="AJ445">
            <v>0</v>
          </cell>
          <cell r="AK445">
            <v>4</v>
          </cell>
          <cell r="AL445">
            <v>0</v>
          </cell>
          <cell r="AM445">
            <v>3</v>
          </cell>
          <cell r="AN445">
            <v>3</v>
          </cell>
          <cell r="AO445">
            <v>0</v>
          </cell>
          <cell r="AP445">
            <v>0</v>
          </cell>
          <cell r="AQ445">
            <v>0</v>
          </cell>
          <cell r="AR445">
            <v>0</v>
          </cell>
          <cell r="AS445">
            <v>3</v>
          </cell>
          <cell r="AT445">
            <v>25</v>
          </cell>
          <cell r="AU445">
            <v>0</v>
          </cell>
          <cell r="AV445">
            <v>0</v>
          </cell>
          <cell r="AW445">
            <v>0</v>
          </cell>
          <cell r="AX445" t="str">
            <v>Thạc sĩ</v>
          </cell>
          <cell r="AY445">
            <v>0</v>
          </cell>
          <cell r="AZ445">
            <v>0</v>
          </cell>
          <cell r="BA445" t="str">
            <v>Luật học</v>
          </cell>
          <cell r="BB445" t="str">
            <v>Luật</v>
          </cell>
          <cell r="BC445" t="str">
            <v xml:space="preserve"> </v>
          </cell>
          <cell r="BD445">
            <v>0</v>
          </cell>
          <cell r="BE445">
            <v>0</v>
          </cell>
          <cell r="BF445" t="str">
            <v>IELTS 6.5</v>
          </cell>
          <cell r="BG445">
            <v>0</v>
          </cell>
          <cell r="BH445" t="str">
            <v>x</v>
          </cell>
          <cell r="BI445">
            <v>0</v>
          </cell>
          <cell r="BJ445">
            <v>0</v>
          </cell>
          <cell r="BK445" t="str">
            <v>Đối tượng 4</v>
          </cell>
          <cell r="BL445">
            <v>0</v>
          </cell>
          <cell r="BM445">
            <v>0</v>
          </cell>
          <cell r="BN445">
            <v>0</v>
          </cell>
          <cell r="BO445">
            <v>0</v>
          </cell>
          <cell r="BP445">
            <v>0</v>
          </cell>
          <cell r="BQ445">
            <v>0</v>
          </cell>
          <cell r="BR445">
            <v>23.583333333333332</v>
          </cell>
          <cell r="BS445" t="str">
            <v>BĐ đã phát</v>
          </cell>
          <cell r="BT445">
            <v>0</v>
          </cell>
          <cell r="BU445">
            <v>0</v>
          </cell>
          <cell r="BV445">
            <v>4</v>
          </cell>
          <cell r="BW445">
            <v>4</v>
          </cell>
          <cell r="BX445">
            <v>4</v>
          </cell>
          <cell r="BY445">
            <v>4</v>
          </cell>
          <cell r="BZ445">
            <v>4</v>
          </cell>
          <cell r="CA445">
            <v>4</v>
          </cell>
          <cell r="CB445">
            <v>4</v>
          </cell>
          <cell r="CC445">
            <v>4</v>
          </cell>
          <cell r="CD445">
            <v>4</v>
          </cell>
          <cell r="CE445">
            <v>4</v>
          </cell>
          <cell r="CF445">
            <v>4</v>
          </cell>
          <cell r="CG445">
            <v>4</v>
          </cell>
          <cell r="CH445">
            <v>4</v>
          </cell>
          <cell r="CI445">
            <v>4</v>
          </cell>
          <cell r="CJ445">
            <v>4</v>
          </cell>
          <cell r="CK445">
            <v>4</v>
          </cell>
          <cell r="CL445">
            <v>0</v>
          </cell>
        </row>
        <row r="446">
          <cell r="F446">
            <v>2552</v>
          </cell>
          <cell r="G446" t="str">
            <v>51010002329346</v>
          </cell>
          <cell r="H446" t="str">
            <v>Trường Khoa học Xã hội và Nhân văn</v>
          </cell>
          <cell r="I446" t="str">
            <v>Khoa Luật Kinh tế</v>
          </cell>
          <cell r="J446" t="str">
            <v>Nữ</v>
          </cell>
          <cell r="K446">
            <v>1988</v>
          </cell>
          <cell r="L446">
            <v>32497</v>
          </cell>
          <cell r="M446">
            <v>34</v>
          </cell>
          <cell r="N446" t="str">
            <v>Kinh</v>
          </cell>
          <cell r="O446">
            <v>0</v>
          </cell>
          <cell r="P446" t="str">
            <v>186381885</v>
          </cell>
          <cell r="Q446">
            <v>42794</v>
          </cell>
          <cell r="R446" t="str">
            <v>Tỉnh Nghệ An</v>
          </cell>
          <cell r="S446" t="str">
            <v>Thị trấn Nam Đàn, Huyện Nam Đàn, Tỉnh Nghệ An</v>
          </cell>
          <cell r="T446" t="str">
            <v>Nam Phúc, Nam Đàn, Nghệ An</v>
          </cell>
          <cell r="U446" t="str">
            <v>Căn hộ 310, chung cư Hadico 30, Lê Nin, Xã Nghi Phú, Thành phố Vinh, Tỉnh Nghệ An</v>
          </cell>
          <cell r="V446" t="str">
            <v>Căn hộ 310, chung cư Hadico 30, Lê Nin, Xã Nghi Phú, Thành phố Vinh, Tỉnh Nghệ An</v>
          </cell>
          <cell r="W446" t="str">
            <v>0989472020</v>
          </cell>
          <cell r="X446" t="str">
            <v>hongnhatnguyen1988@gmail.com</v>
          </cell>
          <cell r="Y446">
            <v>43160</v>
          </cell>
          <cell r="Z446">
            <v>43966</v>
          </cell>
          <cell r="AA446" t="str">
            <v>Trường Đại học Vinh</v>
          </cell>
          <cell r="AB446">
            <v>0</v>
          </cell>
          <cell r="AC446" t="str">
            <v>BC</v>
          </cell>
          <cell r="AD446">
            <v>0</v>
          </cell>
          <cell r="AE446">
            <v>0</v>
          </cell>
          <cell r="AF446" t="str">
            <v>V.07.01.03</v>
          </cell>
          <cell r="AG446" t="str">
            <v>Giảng viên (hạng III)</v>
          </cell>
          <cell r="AH446">
            <v>0</v>
          </cell>
          <cell r="AI446">
            <v>0</v>
          </cell>
          <cell r="AJ446" t="str">
            <v>Chủ tịch CĐBP</v>
          </cell>
          <cell r="AK446">
            <v>4.5</v>
          </cell>
          <cell r="AL446">
            <v>0</v>
          </cell>
          <cell r="AM446">
            <v>2.67</v>
          </cell>
          <cell r="AN446">
            <v>2</v>
          </cell>
          <cell r="AO446">
            <v>0</v>
          </cell>
          <cell r="AP446">
            <v>0</v>
          </cell>
          <cell r="AQ446">
            <v>0</v>
          </cell>
          <cell r="AR446">
            <v>0</v>
          </cell>
          <cell r="AS446">
            <v>2.67</v>
          </cell>
          <cell r="AT446">
            <v>0</v>
          </cell>
          <cell r="AU446">
            <v>0</v>
          </cell>
          <cell r="AV446">
            <v>0</v>
          </cell>
          <cell r="AW446">
            <v>0</v>
          </cell>
          <cell r="AX446" t="str">
            <v>Thạc sĩ</v>
          </cell>
          <cell r="AY446">
            <v>0</v>
          </cell>
          <cell r="AZ446">
            <v>0</v>
          </cell>
          <cell r="BA446">
            <v>0</v>
          </cell>
          <cell r="BB446" t="str">
            <v>Quản lý kinh tế</v>
          </cell>
          <cell r="BC446">
            <v>0</v>
          </cell>
          <cell r="BD446">
            <v>0</v>
          </cell>
          <cell r="BE446">
            <v>0</v>
          </cell>
          <cell r="BF446">
            <v>0</v>
          </cell>
          <cell r="BG446">
            <v>0</v>
          </cell>
          <cell r="BH446">
            <v>2018</v>
          </cell>
          <cell r="BI446">
            <v>0</v>
          </cell>
          <cell r="BJ446">
            <v>0</v>
          </cell>
          <cell r="BK446">
            <v>0</v>
          </cell>
          <cell r="BL446">
            <v>0</v>
          </cell>
          <cell r="BM446">
            <v>0</v>
          </cell>
          <cell r="BN446">
            <v>0</v>
          </cell>
          <cell r="BO446">
            <v>0</v>
          </cell>
          <cell r="BP446">
            <v>0</v>
          </cell>
          <cell r="BQ446">
            <v>0</v>
          </cell>
          <cell r="BR446">
            <v>21.333333333333332</v>
          </cell>
          <cell r="BS446" t="str">
            <v>Không nộp sổ</v>
          </cell>
          <cell r="BT446">
            <v>0</v>
          </cell>
          <cell r="BU446">
            <v>0</v>
          </cell>
          <cell r="BV446">
            <v>4</v>
          </cell>
          <cell r="BW446">
            <v>4</v>
          </cell>
          <cell r="BX446">
            <v>4</v>
          </cell>
          <cell r="BY446">
            <v>4</v>
          </cell>
          <cell r="BZ446">
            <v>4</v>
          </cell>
          <cell r="CA446">
            <v>4</v>
          </cell>
          <cell r="CB446">
            <v>4</v>
          </cell>
          <cell r="CC446">
            <v>4</v>
          </cell>
          <cell r="CD446">
            <v>4</v>
          </cell>
          <cell r="CE446">
            <v>4</v>
          </cell>
          <cell r="CF446">
            <v>4</v>
          </cell>
          <cell r="CG446">
            <v>4</v>
          </cell>
          <cell r="CH446">
            <v>4</v>
          </cell>
          <cell r="CI446">
            <v>4</v>
          </cell>
          <cell r="CJ446">
            <v>4.5</v>
          </cell>
          <cell r="CK446">
            <v>4.5</v>
          </cell>
          <cell r="CL446" t="str">
            <v>GV lên CTCĐBP khoa cấp 3 từ T11/21</v>
          </cell>
        </row>
        <row r="447">
          <cell r="F447">
            <v>1293</v>
          </cell>
          <cell r="G447" t="str">
            <v>51010000255791</v>
          </cell>
          <cell r="H447" t="str">
            <v>Trường Khoa học Xã hội và Nhân văn</v>
          </cell>
          <cell r="I447" t="str">
            <v>Khoa Luật Kinh tế</v>
          </cell>
          <cell r="J447" t="str">
            <v>Nữ</v>
          </cell>
          <cell r="K447">
            <v>1988</v>
          </cell>
          <cell r="L447">
            <v>32234</v>
          </cell>
          <cell r="M447">
            <v>34</v>
          </cell>
          <cell r="N447" t="str">
            <v>Kinh</v>
          </cell>
          <cell r="O447">
            <v>0</v>
          </cell>
          <cell r="P447" t="str">
            <v>186629258</v>
          </cell>
          <cell r="Q447">
            <v>38724</v>
          </cell>
          <cell r="R447" t="str">
            <v>Tỉnh Nghệ An</v>
          </cell>
          <cell r="S447" t="str">
            <v>Thành phố Vinh, Tỉnh Nghệ An</v>
          </cell>
          <cell r="T447" t="str">
            <v>Diễn Hùng, Diễn Châu, Nghệ An</v>
          </cell>
          <cell r="U447" t="str">
            <v>Khối Tùng Mỹ, Phường Lê Mao, Thành phố Vinh, Tỉnh Nghệ An</v>
          </cell>
          <cell r="V447" t="str">
            <v>Khối Tùng Mỹ, Phường Lê Mao, Thành phố Vinh, Tỉnh Nghệ An</v>
          </cell>
          <cell r="W447">
            <v>919041989</v>
          </cell>
          <cell r="X447">
            <v>0</v>
          </cell>
          <cell r="Y447">
            <v>40610</v>
          </cell>
          <cell r="Z447">
            <v>42887</v>
          </cell>
          <cell r="AA447" t="str">
            <v>Trường Đại học Vinh</v>
          </cell>
          <cell r="AB447">
            <v>0</v>
          </cell>
          <cell r="AC447" t="str">
            <v>BC</v>
          </cell>
          <cell r="AD447">
            <v>0</v>
          </cell>
          <cell r="AE447">
            <v>0</v>
          </cell>
          <cell r="AF447" t="str">
            <v>V.07.01.03</v>
          </cell>
          <cell r="AG447" t="str">
            <v>Giảng viên (hạng III)</v>
          </cell>
          <cell r="AH447">
            <v>0</v>
          </cell>
          <cell r="AI447">
            <v>0</v>
          </cell>
          <cell r="AJ447">
            <v>0</v>
          </cell>
          <cell r="AK447">
            <v>4</v>
          </cell>
          <cell r="AL447">
            <v>0</v>
          </cell>
          <cell r="AM447">
            <v>3.33</v>
          </cell>
          <cell r="AN447">
            <v>4</v>
          </cell>
          <cell r="AO447">
            <v>0</v>
          </cell>
          <cell r="AP447">
            <v>0</v>
          </cell>
          <cell r="AQ447">
            <v>8</v>
          </cell>
          <cell r="AR447">
            <v>0.26640000000000003</v>
          </cell>
          <cell r="AS447">
            <v>3.5964</v>
          </cell>
          <cell r="AT447">
            <v>25</v>
          </cell>
          <cell r="AU447">
            <v>0</v>
          </cell>
          <cell r="AV447">
            <v>0</v>
          </cell>
          <cell r="AW447">
            <v>0</v>
          </cell>
          <cell r="AX447" t="str">
            <v>Thạc sĩ</v>
          </cell>
          <cell r="AY447">
            <v>0</v>
          </cell>
          <cell r="AZ447">
            <v>0</v>
          </cell>
          <cell r="BA447" t="str">
            <v>Luật học</v>
          </cell>
          <cell r="BB447" t="str">
            <v>Luật kinh tế</v>
          </cell>
          <cell r="BC447" t="str">
            <v xml:space="preserve"> </v>
          </cell>
          <cell r="BD447">
            <v>0</v>
          </cell>
          <cell r="BE447">
            <v>0</v>
          </cell>
          <cell r="BF447" t="str">
            <v>B2</v>
          </cell>
          <cell r="BG447">
            <v>0</v>
          </cell>
          <cell r="BH447" t="str">
            <v>x</v>
          </cell>
          <cell r="BI447">
            <v>0</v>
          </cell>
          <cell r="BJ447">
            <v>0</v>
          </cell>
          <cell r="BK447">
            <v>0</v>
          </cell>
          <cell r="BL447">
            <v>0</v>
          </cell>
          <cell r="BM447">
            <v>0</v>
          </cell>
          <cell r="BN447">
            <v>0</v>
          </cell>
          <cell r="BO447">
            <v>0</v>
          </cell>
          <cell r="BP447">
            <v>0</v>
          </cell>
          <cell r="BQ447">
            <v>0</v>
          </cell>
          <cell r="BR447">
            <v>20.583333333333332</v>
          </cell>
          <cell r="BS447" t="str">
            <v>BĐ đã phát</v>
          </cell>
          <cell r="BT447">
            <v>0</v>
          </cell>
          <cell r="BU447">
            <v>0</v>
          </cell>
          <cell r="BV447">
            <v>4</v>
          </cell>
          <cell r="BW447">
            <v>4</v>
          </cell>
          <cell r="BX447">
            <v>4</v>
          </cell>
          <cell r="BY447">
            <v>4</v>
          </cell>
          <cell r="BZ447">
            <v>4</v>
          </cell>
          <cell r="CA447">
            <v>4</v>
          </cell>
          <cell r="CB447">
            <v>4</v>
          </cell>
          <cell r="CC447">
            <v>4</v>
          </cell>
          <cell r="CD447">
            <v>4</v>
          </cell>
          <cell r="CE447">
            <v>4</v>
          </cell>
          <cell r="CF447">
            <v>4</v>
          </cell>
          <cell r="CG447">
            <v>4</v>
          </cell>
          <cell r="CH447">
            <v>4</v>
          </cell>
          <cell r="CI447">
            <v>4</v>
          </cell>
          <cell r="CJ447">
            <v>4</v>
          </cell>
          <cell r="CK447">
            <v>4</v>
          </cell>
          <cell r="CL447">
            <v>0</v>
          </cell>
        </row>
        <row r="448">
          <cell r="F448">
            <v>2355</v>
          </cell>
          <cell r="G448" t="str">
            <v>51010000625242</v>
          </cell>
          <cell r="H448" t="str">
            <v>Trường Khoa học Xã hội và Nhân văn</v>
          </cell>
          <cell r="I448" t="str">
            <v>Khoa Luật Kinh tế</v>
          </cell>
          <cell r="J448" t="str">
            <v>Nữ</v>
          </cell>
          <cell r="K448">
            <v>1992</v>
          </cell>
          <cell r="L448">
            <v>33798</v>
          </cell>
          <cell r="M448">
            <v>30</v>
          </cell>
          <cell r="N448" t="str">
            <v>Kinh</v>
          </cell>
          <cell r="O448">
            <v>0</v>
          </cell>
          <cell r="P448" t="str">
            <v>187117777</v>
          </cell>
          <cell r="Q448">
            <v>39958</v>
          </cell>
          <cell r="R448" t="str">
            <v>Tỉnh Nghệ An</v>
          </cell>
          <cell r="S448" t="str">
            <v>Phường Lê Lợi, Thành phố Vinh, Tỉnh Nghệ An</v>
          </cell>
          <cell r="T448" t="str">
            <v>Hưng Tiến, Hưng Nguyên, Nghệ An</v>
          </cell>
          <cell r="U448" t="str">
            <v>Khối 14, Phường Lê Lợi, Thành phố Vinh, Tỉnh Nghệ An</v>
          </cell>
          <cell r="V448" t="str">
            <v>Khối 14, Phường Lê Lợi, Thành phố Vinh, Tỉnh Nghệ An</v>
          </cell>
          <cell r="W448" t="str">
            <v>01675602252</v>
          </cell>
          <cell r="X448">
            <v>0</v>
          </cell>
          <cell r="Y448">
            <v>42012</v>
          </cell>
          <cell r="Z448">
            <v>42887</v>
          </cell>
          <cell r="AA448" t="str">
            <v>Trường Đại học Vinh</v>
          </cell>
          <cell r="AB448">
            <v>0</v>
          </cell>
          <cell r="AC448" t="str">
            <v>BC</v>
          </cell>
          <cell r="AD448">
            <v>0</v>
          </cell>
          <cell r="AE448">
            <v>0</v>
          </cell>
          <cell r="AF448" t="str">
            <v>V.07.01.03</v>
          </cell>
          <cell r="AG448" t="str">
            <v>Giảng viên (hạng III)</v>
          </cell>
          <cell r="AH448">
            <v>0</v>
          </cell>
          <cell r="AI448">
            <v>0</v>
          </cell>
          <cell r="AJ448">
            <v>0</v>
          </cell>
          <cell r="AK448">
            <v>4</v>
          </cell>
          <cell r="AL448">
            <v>0</v>
          </cell>
          <cell r="AM448">
            <v>3</v>
          </cell>
          <cell r="AN448">
            <v>3</v>
          </cell>
          <cell r="AO448">
            <v>0</v>
          </cell>
          <cell r="AP448">
            <v>0</v>
          </cell>
          <cell r="AQ448">
            <v>5</v>
          </cell>
          <cell r="AR448">
            <v>0.15</v>
          </cell>
          <cell r="AS448">
            <v>3.15</v>
          </cell>
          <cell r="AT448">
            <v>25</v>
          </cell>
          <cell r="AU448">
            <v>0</v>
          </cell>
          <cell r="AV448">
            <v>0</v>
          </cell>
          <cell r="AW448">
            <v>0</v>
          </cell>
          <cell r="AX448" t="str">
            <v>Thạc sĩ</v>
          </cell>
          <cell r="AY448">
            <v>0</v>
          </cell>
          <cell r="AZ448">
            <v>0</v>
          </cell>
          <cell r="BA448" t="str">
            <v>Luật học</v>
          </cell>
          <cell r="BB448" t="str">
            <v>Luật kinh tế</v>
          </cell>
          <cell r="BC448" t="str">
            <v xml:space="preserve"> </v>
          </cell>
          <cell r="BD448">
            <v>0</v>
          </cell>
          <cell r="BE448">
            <v>0</v>
          </cell>
          <cell r="BF448" t="str">
            <v>B1</v>
          </cell>
          <cell r="BG448">
            <v>0</v>
          </cell>
          <cell r="BH448" t="str">
            <v>X</v>
          </cell>
          <cell r="BI448">
            <v>0</v>
          </cell>
          <cell r="BJ448">
            <v>0</v>
          </cell>
          <cell r="BK448">
            <v>0</v>
          </cell>
          <cell r="BL448">
            <v>0</v>
          </cell>
          <cell r="BM448">
            <v>0</v>
          </cell>
          <cell r="BN448">
            <v>0</v>
          </cell>
          <cell r="BO448">
            <v>0</v>
          </cell>
          <cell r="BP448">
            <v>0</v>
          </cell>
          <cell r="BQ448">
            <v>0</v>
          </cell>
          <cell r="BR448">
            <v>24.833333333333332</v>
          </cell>
          <cell r="BS448" t="str">
            <v>BĐ đã phát</v>
          </cell>
          <cell r="BT448">
            <v>0</v>
          </cell>
          <cell r="BU448">
            <v>0</v>
          </cell>
          <cell r="BV448">
            <v>4</v>
          </cell>
          <cell r="BW448">
            <v>4</v>
          </cell>
          <cell r="BX448">
            <v>4</v>
          </cell>
          <cell r="BY448">
            <v>4</v>
          </cell>
          <cell r="BZ448">
            <v>4</v>
          </cell>
          <cell r="CA448">
            <v>4</v>
          </cell>
          <cell r="CB448">
            <v>4</v>
          </cell>
          <cell r="CC448">
            <v>4</v>
          </cell>
          <cell r="CD448">
            <v>4</v>
          </cell>
          <cell r="CE448">
            <v>4</v>
          </cell>
          <cell r="CF448">
            <v>4</v>
          </cell>
          <cell r="CG448">
            <v>4</v>
          </cell>
          <cell r="CH448">
            <v>4</v>
          </cell>
          <cell r="CI448">
            <v>4</v>
          </cell>
          <cell r="CJ448">
            <v>4</v>
          </cell>
          <cell r="CK448">
            <v>4</v>
          </cell>
          <cell r="CL448">
            <v>0</v>
          </cell>
        </row>
        <row r="449">
          <cell r="F449">
            <v>1289</v>
          </cell>
          <cell r="G449" t="str">
            <v>51010000188772</v>
          </cell>
          <cell r="H449" t="str">
            <v>Trường Khoa học Xã hội và Nhân văn</v>
          </cell>
          <cell r="I449" t="str">
            <v>Khoa Luật Kinh tế</v>
          </cell>
          <cell r="J449" t="str">
            <v>Nữ</v>
          </cell>
          <cell r="K449">
            <v>1983</v>
          </cell>
          <cell r="L449">
            <v>30463</v>
          </cell>
          <cell r="M449">
            <v>39</v>
          </cell>
          <cell r="N449" t="str">
            <v>Kinh</v>
          </cell>
          <cell r="O449">
            <v>0</v>
          </cell>
          <cell r="P449">
            <v>186037153</v>
          </cell>
          <cell r="Q449">
            <v>0</v>
          </cell>
          <cell r="R449">
            <v>0</v>
          </cell>
          <cell r="S449" t="str">
            <v>Xã Vân Diên, Huyện Nam Đàn, Tỉnh Nghệ An</v>
          </cell>
          <cell r="T449" t="str">
            <v>Vân Diên, Nam Đàn, Nghệ An</v>
          </cell>
          <cell r="U449" t="str">
            <v>phòng 601, chung cư glory, Phường Trường Thi, Thành phố Vinh, Tỉnh Nghệ An</v>
          </cell>
          <cell r="V449" t="str">
            <v>phòng 601, chung cư glory, Phường Trường Thi, Thành phố Vinh, Tỉnh Nghệ An</v>
          </cell>
          <cell r="W449" t="str">
            <v>0933444882</v>
          </cell>
          <cell r="X449" t="str">
            <v>ntthanhluat@vinhuni.edu.vn</v>
          </cell>
          <cell r="Y449">
            <v>39601</v>
          </cell>
          <cell r="Z449">
            <v>39995</v>
          </cell>
          <cell r="AA449" t="str">
            <v>Trường Đại học Vinh</v>
          </cell>
          <cell r="AB449">
            <v>0</v>
          </cell>
          <cell r="AC449" t="str">
            <v>BC</v>
          </cell>
          <cell r="AD449">
            <v>0</v>
          </cell>
          <cell r="AE449">
            <v>0</v>
          </cell>
          <cell r="AF449" t="str">
            <v>V.07.01.03</v>
          </cell>
          <cell r="AG449" t="str">
            <v>Giảng viên (hạng III)</v>
          </cell>
          <cell r="AH449">
            <v>0</v>
          </cell>
          <cell r="AI449">
            <v>0</v>
          </cell>
          <cell r="AJ449">
            <v>0</v>
          </cell>
          <cell r="AK449">
            <v>4</v>
          </cell>
          <cell r="AL449">
            <v>0</v>
          </cell>
          <cell r="AM449">
            <v>3.33</v>
          </cell>
          <cell r="AN449">
            <v>4</v>
          </cell>
          <cell r="AO449">
            <v>0</v>
          </cell>
          <cell r="AP449">
            <v>0</v>
          </cell>
          <cell r="AQ449">
            <v>11</v>
          </cell>
          <cell r="AR449">
            <v>0.36630000000000001</v>
          </cell>
          <cell r="AS449">
            <v>3.6962999999999999</v>
          </cell>
          <cell r="AT449">
            <v>25</v>
          </cell>
          <cell r="AU449">
            <v>0</v>
          </cell>
          <cell r="AV449">
            <v>0</v>
          </cell>
          <cell r="AW449">
            <v>0</v>
          </cell>
          <cell r="AX449" t="str">
            <v>Thạc sĩ</v>
          </cell>
          <cell r="AY449">
            <v>0</v>
          </cell>
          <cell r="AZ449">
            <v>0</v>
          </cell>
          <cell r="BA449" t="str">
            <v>Luật học</v>
          </cell>
          <cell r="BB449" t="str">
            <v>Luật dân sự</v>
          </cell>
          <cell r="BC449" t="str">
            <v xml:space="preserve"> </v>
          </cell>
          <cell r="BD449">
            <v>0</v>
          </cell>
          <cell r="BE449">
            <v>0</v>
          </cell>
          <cell r="BF449" t="str">
            <v>B1</v>
          </cell>
          <cell r="BG449">
            <v>0</v>
          </cell>
          <cell r="BH449" t="str">
            <v>x</v>
          </cell>
          <cell r="BI449">
            <v>0</v>
          </cell>
          <cell r="BJ449">
            <v>0</v>
          </cell>
          <cell r="BK449" t="str">
            <v>Đợt 1 năm 2014</v>
          </cell>
          <cell r="BL449">
            <v>0</v>
          </cell>
          <cell r="BM449">
            <v>0</v>
          </cell>
          <cell r="BN449">
            <v>0</v>
          </cell>
          <cell r="BO449">
            <v>0</v>
          </cell>
          <cell r="BP449">
            <v>0</v>
          </cell>
          <cell r="BQ449">
            <v>0</v>
          </cell>
          <cell r="BR449">
            <v>15.75</v>
          </cell>
          <cell r="BS449" t="str">
            <v>ĐHV đã phát</v>
          </cell>
          <cell r="BT449">
            <v>0</v>
          </cell>
          <cell r="BU449">
            <v>0</v>
          </cell>
          <cell r="BV449">
            <v>4</v>
          </cell>
          <cell r="BW449">
            <v>4</v>
          </cell>
          <cell r="BX449">
            <v>4</v>
          </cell>
          <cell r="BY449">
            <v>4</v>
          </cell>
          <cell r="BZ449">
            <v>4</v>
          </cell>
          <cell r="CA449">
            <v>4</v>
          </cell>
          <cell r="CB449">
            <v>4</v>
          </cell>
          <cell r="CC449">
            <v>4</v>
          </cell>
          <cell r="CD449">
            <v>4</v>
          </cell>
          <cell r="CE449">
            <v>4</v>
          </cell>
          <cell r="CF449">
            <v>4</v>
          </cell>
          <cell r="CG449">
            <v>4</v>
          </cell>
          <cell r="CH449">
            <v>4</v>
          </cell>
          <cell r="CI449">
            <v>4</v>
          </cell>
          <cell r="CJ449">
            <v>4</v>
          </cell>
          <cell r="CK449">
            <v>4</v>
          </cell>
          <cell r="CL449">
            <v>0</v>
          </cell>
        </row>
        <row r="450">
          <cell r="F450">
            <v>1297</v>
          </cell>
          <cell r="G450" t="str">
            <v>51010000188815</v>
          </cell>
          <cell r="H450" t="str">
            <v>Trường Khoa học Xã hội và Nhân văn</v>
          </cell>
          <cell r="I450" t="str">
            <v>Khoa Luật Kinh tế</v>
          </cell>
          <cell r="J450" t="str">
            <v>Nữ</v>
          </cell>
          <cell r="K450">
            <v>1984</v>
          </cell>
          <cell r="L450">
            <v>30810</v>
          </cell>
          <cell r="M450">
            <v>38</v>
          </cell>
          <cell r="N450" t="str">
            <v>Kinh</v>
          </cell>
          <cell r="O450">
            <v>0</v>
          </cell>
          <cell r="P450">
            <v>0</v>
          </cell>
          <cell r="Q450">
            <v>0</v>
          </cell>
          <cell r="R450">
            <v>0</v>
          </cell>
          <cell r="S450" t="str">
            <v>Thành phố  Vinh, tỉnh Nghệ An</v>
          </cell>
          <cell r="T450" t="str">
            <v>Nam Giang, Nam Đàn, Nghệ An</v>
          </cell>
          <cell r="U450" t="str">
            <v>Nhà 1016, C2, chung cư Đội Cung, Phường Đội Cung, Thành phố Vinh, Tỉnh Nghệ An</v>
          </cell>
          <cell r="V450" t="str">
            <v>Nhà 1016, C2, chung cư Đội Cung, Phường Đội Cung, Thành phố Vinh, Tỉnh Nghệ An</v>
          </cell>
          <cell r="W450">
            <v>912144184</v>
          </cell>
          <cell r="X450">
            <v>0</v>
          </cell>
          <cell r="Y450">
            <v>39925</v>
          </cell>
          <cell r="Z450">
            <v>40360</v>
          </cell>
          <cell r="AA450" t="str">
            <v>Trường Đại học Vinh</v>
          </cell>
          <cell r="AB450">
            <v>0</v>
          </cell>
          <cell r="AC450" t="str">
            <v>BC</v>
          </cell>
          <cell r="AD450">
            <v>0</v>
          </cell>
          <cell r="AE450">
            <v>0</v>
          </cell>
          <cell r="AF450" t="str">
            <v>V.07.01.02</v>
          </cell>
          <cell r="AG450" t="str">
            <v>Giảng viên chính (hạng II)</v>
          </cell>
          <cell r="AH450">
            <v>0</v>
          </cell>
          <cell r="AI450" t="str">
            <v>Trưởng khoa</v>
          </cell>
          <cell r="AJ450" t="str">
            <v>Bí thư CB</v>
          </cell>
          <cell r="AK450">
            <v>5.5</v>
          </cell>
          <cell r="AL450">
            <v>0.5</v>
          </cell>
          <cell r="AM450">
            <v>4.4000000000000004</v>
          </cell>
          <cell r="AN450">
            <v>1</v>
          </cell>
          <cell r="AO450">
            <v>0</v>
          </cell>
          <cell r="AP450">
            <v>0</v>
          </cell>
          <cell r="AQ450">
            <v>11</v>
          </cell>
          <cell r="AR450">
            <v>0.53900000000000003</v>
          </cell>
          <cell r="AS450">
            <v>5.4390000000000001</v>
          </cell>
          <cell r="AT450">
            <v>25</v>
          </cell>
          <cell r="AU450">
            <v>0</v>
          </cell>
          <cell r="AV450">
            <v>0</v>
          </cell>
          <cell r="AW450">
            <v>0</v>
          </cell>
          <cell r="AX450" t="str">
            <v>Tiến sĩ</v>
          </cell>
          <cell r="AY450">
            <v>0</v>
          </cell>
          <cell r="AZ450">
            <v>0</v>
          </cell>
          <cell r="BA450" t="str">
            <v>Luật học</v>
          </cell>
          <cell r="BB450" t="str">
            <v>Luật kinh tế</v>
          </cell>
          <cell r="BC450" t="str">
            <v>Luật kinh tế</v>
          </cell>
          <cell r="BD450">
            <v>0</v>
          </cell>
          <cell r="BE450">
            <v>0</v>
          </cell>
          <cell r="BF450" t="str">
            <v>ThS nước ngoài</v>
          </cell>
          <cell r="BG450">
            <v>0</v>
          </cell>
          <cell r="BH450" t="str">
            <v>x</v>
          </cell>
          <cell r="BI450">
            <v>0</v>
          </cell>
          <cell r="BJ450">
            <v>0</v>
          </cell>
          <cell r="BK450" t="str">
            <v>Đợt 1 năm 2014</v>
          </cell>
          <cell r="BL450" t="str">
            <v>Cao cấp</v>
          </cell>
          <cell r="BM450">
            <v>40522</v>
          </cell>
          <cell r="BN450">
            <v>40887</v>
          </cell>
          <cell r="BO450" t="str">
            <v>Danh hiệu Chiến sỹ  thi đua cấp cơ sở (năm 2010-2011)</v>
          </cell>
          <cell r="BP450">
            <v>0</v>
          </cell>
          <cell r="BQ450">
            <v>0</v>
          </cell>
          <cell r="BR450">
            <v>16.666666666666668</v>
          </cell>
          <cell r="BS450" t="str">
            <v>BĐ đã phát</v>
          </cell>
          <cell r="BT450">
            <v>0</v>
          </cell>
          <cell r="BU450">
            <v>0</v>
          </cell>
          <cell r="BV450">
            <v>6.1</v>
          </cell>
          <cell r="BW450">
            <v>6.1</v>
          </cell>
          <cell r="BX450">
            <v>6.1</v>
          </cell>
          <cell r="BY450">
            <v>6.1</v>
          </cell>
          <cell r="BZ450">
            <v>6.1</v>
          </cell>
          <cell r="CA450">
            <v>6.1</v>
          </cell>
          <cell r="CB450">
            <v>6.1</v>
          </cell>
          <cell r="CC450">
            <v>6.1</v>
          </cell>
          <cell r="CD450">
            <v>6.1</v>
          </cell>
          <cell r="CE450">
            <v>6.1</v>
          </cell>
          <cell r="CF450">
            <v>6.1</v>
          </cell>
          <cell r="CG450">
            <v>6.1</v>
          </cell>
          <cell r="CH450">
            <v>5.5</v>
          </cell>
          <cell r="CI450">
            <v>5.5</v>
          </cell>
          <cell r="CJ450">
            <v>5.5</v>
          </cell>
          <cell r="CK450">
            <v>5.5</v>
          </cell>
          <cell r="CL450" t="str">
            <v>PTK cấp 2 sang TK cấp 3 từ T9/21</v>
          </cell>
        </row>
        <row r="451">
          <cell r="F451">
            <v>1288</v>
          </cell>
          <cell r="G451" t="str">
            <v>51010000188611</v>
          </cell>
          <cell r="H451" t="str">
            <v>Trường Khoa học Xã hội và Nhân văn</v>
          </cell>
          <cell r="I451" t="str">
            <v>Khoa Luật Kinh tế</v>
          </cell>
          <cell r="J451" t="str">
            <v>Nữ</v>
          </cell>
          <cell r="K451">
            <v>1980</v>
          </cell>
          <cell r="L451">
            <v>29297</v>
          </cell>
          <cell r="M451">
            <v>42</v>
          </cell>
          <cell r="N451" t="str">
            <v>Kinh</v>
          </cell>
          <cell r="O451">
            <v>0</v>
          </cell>
          <cell r="P451">
            <v>187843741</v>
          </cell>
          <cell r="Q451">
            <v>0</v>
          </cell>
          <cell r="R451">
            <v>0</v>
          </cell>
          <cell r="S451" t="str">
            <v>Xã Mộc Bắc, Huyện Duy Tiên, Tỉnh Hà Nam</v>
          </cell>
          <cell r="T451" t="str">
            <v>Mộc Bắc, Duy Tiên, Hà Nam</v>
          </cell>
          <cell r="U451" t="str">
            <v>Nhà B1, chung cư Nam Nguyễn Sỹ Sách, Phường Hưng Dũng, Thành phố Vinh, Tỉnh Nghệ An</v>
          </cell>
          <cell r="V451" t="str">
            <v>Nhà B1, chung cư Nam Nguyễn Sỹ Sách, Phường Hưng Dũng, Thành phố Vinh, Tỉnh Nghệ An</v>
          </cell>
          <cell r="W451" t="str">
            <v>0983529456</v>
          </cell>
          <cell r="X451" t="str">
            <v>phamthuylieu@gmail.com</v>
          </cell>
          <cell r="Y451">
            <v>39722</v>
          </cell>
          <cell r="Z451">
            <v>40360</v>
          </cell>
          <cell r="AA451" t="str">
            <v>Trường Đại học Vinh</v>
          </cell>
          <cell r="AB451">
            <v>0</v>
          </cell>
          <cell r="AC451" t="str">
            <v>BC</v>
          </cell>
          <cell r="AD451">
            <v>0</v>
          </cell>
          <cell r="AE451">
            <v>0</v>
          </cell>
          <cell r="AF451" t="str">
            <v>V.07.01.02</v>
          </cell>
          <cell r="AG451" t="str">
            <v>Giảng viên chính (hạng II)</v>
          </cell>
          <cell r="AH451">
            <v>0</v>
          </cell>
          <cell r="AI451" t="str">
            <v>Phó Trưởng khoa</v>
          </cell>
          <cell r="AJ451" t="str">
            <v>Phó Bí thư CB</v>
          </cell>
          <cell r="AK451">
            <v>5</v>
          </cell>
          <cell r="AL451">
            <v>0.4</v>
          </cell>
          <cell r="AM451">
            <v>4.4000000000000004</v>
          </cell>
          <cell r="AN451">
            <v>1</v>
          </cell>
          <cell r="AO451">
            <v>0</v>
          </cell>
          <cell r="AP451">
            <v>0</v>
          </cell>
          <cell r="AQ451">
            <v>11</v>
          </cell>
          <cell r="AR451">
            <v>0.52800000000000014</v>
          </cell>
          <cell r="AS451">
            <v>5.3280000000000012</v>
          </cell>
          <cell r="AT451">
            <v>25</v>
          </cell>
          <cell r="AU451">
            <v>0</v>
          </cell>
          <cell r="AV451">
            <v>0</v>
          </cell>
          <cell r="AW451">
            <v>0</v>
          </cell>
          <cell r="AX451" t="str">
            <v>Tiến sĩ</v>
          </cell>
          <cell r="AY451">
            <v>0</v>
          </cell>
          <cell r="AZ451">
            <v>0</v>
          </cell>
          <cell r="BA451" t="str">
            <v>Luật học</v>
          </cell>
          <cell r="BB451" t="str">
            <v>Luật dân sự</v>
          </cell>
          <cell r="BC451" t="str">
            <v>Luật kinh tế</v>
          </cell>
          <cell r="BD451">
            <v>0</v>
          </cell>
          <cell r="BE451">
            <v>0</v>
          </cell>
          <cell r="BF451" t="str">
            <v>B2</v>
          </cell>
          <cell r="BG451">
            <v>0</v>
          </cell>
          <cell r="BH451" t="str">
            <v>x</v>
          </cell>
          <cell r="BI451">
            <v>2019</v>
          </cell>
          <cell r="BJ451">
            <v>0</v>
          </cell>
          <cell r="BK451" t="str">
            <v>Đợt năm 2014</v>
          </cell>
          <cell r="BL451">
            <v>0</v>
          </cell>
          <cell r="BM451">
            <v>0</v>
          </cell>
          <cell r="BN451">
            <v>0</v>
          </cell>
          <cell r="BO451">
            <v>0</v>
          </cell>
          <cell r="BP451">
            <v>0</v>
          </cell>
          <cell r="BQ451">
            <v>0</v>
          </cell>
          <cell r="BR451">
            <v>12.583333333333334</v>
          </cell>
          <cell r="BS451" t="str">
            <v>BĐ đã phát</v>
          </cell>
          <cell r="BT451">
            <v>0</v>
          </cell>
          <cell r="BU451">
            <v>0</v>
          </cell>
          <cell r="BV451">
            <v>5.5</v>
          </cell>
          <cell r="BW451">
            <v>5.5</v>
          </cell>
          <cell r="BX451">
            <v>5.5</v>
          </cell>
          <cell r="BY451">
            <v>5.5</v>
          </cell>
          <cell r="BZ451">
            <v>5.5</v>
          </cell>
          <cell r="CA451">
            <v>5.5</v>
          </cell>
          <cell r="CB451">
            <v>5.5</v>
          </cell>
          <cell r="CC451">
            <v>5.5</v>
          </cell>
          <cell r="CD451">
            <v>5.5</v>
          </cell>
          <cell r="CE451">
            <v>5.5</v>
          </cell>
          <cell r="CF451">
            <v>5.5</v>
          </cell>
          <cell r="CG451">
            <v>5.5</v>
          </cell>
          <cell r="CH451">
            <v>5</v>
          </cell>
          <cell r="CI451">
            <v>5</v>
          </cell>
          <cell r="CJ451">
            <v>5</v>
          </cell>
          <cell r="CK451">
            <v>5</v>
          </cell>
          <cell r="CL451" t="str">
            <v>Thôi TBM từ T9/21, BN PTK cấp 3 từ T12/21</v>
          </cell>
        </row>
        <row r="452">
          <cell r="F452">
            <v>1301</v>
          </cell>
          <cell r="G452" t="str">
            <v>51010000223594</v>
          </cell>
          <cell r="H452" t="str">
            <v>Trường Khoa học Xã hội và Nhân văn</v>
          </cell>
          <cell r="I452" t="str">
            <v>Khoa Luật Kinh tế</v>
          </cell>
          <cell r="J452" t="str">
            <v>Nữ</v>
          </cell>
          <cell r="K452">
            <v>1987</v>
          </cell>
          <cell r="L452">
            <v>31786</v>
          </cell>
          <cell r="M452">
            <v>35</v>
          </cell>
          <cell r="N452" t="str">
            <v>Kinh</v>
          </cell>
          <cell r="O452">
            <v>0</v>
          </cell>
          <cell r="P452">
            <v>0</v>
          </cell>
          <cell r="Q452">
            <v>0</v>
          </cell>
          <cell r="R452">
            <v>0</v>
          </cell>
          <cell r="S452" t="str">
            <v>Xã Nghi Xuân, Huyện Nghi Lộc, Tỉnh Nghệ An</v>
          </cell>
          <cell r="T452" t="str">
            <v>Hợp Thành, Yên Thành, Nghệ An</v>
          </cell>
          <cell r="U452" t="str">
            <v>Chung cư C6 Quang Trung, Phường Quang Trung, Thành phố Vinh, Tỉnh Nghệ An</v>
          </cell>
          <cell r="V452" t="str">
            <v>Chung cư C6 Quang Trung, Phường Quang Trung, Thành phố Vinh, Tỉnh Nghệ An</v>
          </cell>
          <cell r="W452">
            <v>975.63738599999999</v>
          </cell>
          <cell r="X452">
            <v>0</v>
          </cell>
          <cell r="Y452">
            <v>40360</v>
          </cell>
          <cell r="Z452">
            <v>40969</v>
          </cell>
          <cell r="AA452" t="str">
            <v>Trường Đại học Vinh</v>
          </cell>
          <cell r="AB452">
            <v>0</v>
          </cell>
          <cell r="AC452" t="str">
            <v>BC</v>
          </cell>
          <cell r="AD452">
            <v>0</v>
          </cell>
          <cell r="AE452">
            <v>0</v>
          </cell>
          <cell r="AF452" t="str">
            <v>V.07.01.03</v>
          </cell>
          <cell r="AG452" t="str">
            <v>Giảng viên (hạng III)</v>
          </cell>
          <cell r="AH452">
            <v>0</v>
          </cell>
          <cell r="AI452">
            <v>0</v>
          </cell>
          <cell r="AJ452">
            <v>0</v>
          </cell>
          <cell r="AK452">
            <v>4</v>
          </cell>
          <cell r="AL452">
            <v>0</v>
          </cell>
          <cell r="AM452">
            <v>3.33</v>
          </cell>
          <cell r="AN452">
            <v>4</v>
          </cell>
          <cell r="AO452">
            <v>0</v>
          </cell>
          <cell r="AP452">
            <v>0</v>
          </cell>
          <cell r="AQ452">
            <v>9</v>
          </cell>
          <cell r="AR452">
            <v>0.29969999999999997</v>
          </cell>
          <cell r="AS452">
            <v>3.6297000000000001</v>
          </cell>
          <cell r="AT452">
            <v>25</v>
          </cell>
          <cell r="AU452">
            <v>0</v>
          </cell>
          <cell r="AV452">
            <v>0</v>
          </cell>
          <cell r="AW452">
            <v>0</v>
          </cell>
          <cell r="AX452" t="str">
            <v>Thạc sĩ</v>
          </cell>
          <cell r="AY452">
            <v>0</v>
          </cell>
          <cell r="AZ452">
            <v>0</v>
          </cell>
          <cell r="BA452" t="str">
            <v>Luật học</v>
          </cell>
          <cell r="BB452" t="str">
            <v>Luật kinh tế</v>
          </cell>
          <cell r="BC452" t="str">
            <v xml:space="preserve"> </v>
          </cell>
          <cell r="BD452">
            <v>0</v>
          </cell>
          <cell r="BE452">
            <v>0</v>
          </cell>
          <cell r="BF452" t="str">
            <v>B1</v>
          </cell>
          <cell r="BG452">
            <v>0</v>
          </cell>
          <cell r="BH452" t="str">
            <v>x</v>
          </cell>
          <cell r="BI452">
            <v>0</v>
          </cell>
          <cell r="BJ452">
            <v>0</v>
          </cell>
          <cell r="BK452">
            <v>0</v>
          </cell>
          <cell r="BL452">
            <v>0</v>
          </cell>
          <cell r="BM452" t="str">
            <v>31/10/2010</v>
          </cell>
          <cell r="BN452">
            <v>40847</v>
          </cell>
          <cell r="BO452">
            <v>0</v>
          </cell>
          <cell r="BP452">
            <v>0</v>
          </cell>
          <cell r="BQ452">
            <v>0</v>
          </cell>
          <cell r="BR452">
            <v>19.333333333333332</v>
          </cell>
          <cell r="BS452" t="str">
            <v>BĐ đã phát</v>
          </cell>
          <cell r="BT452">
            <v>0</v>
          </cell>
          <cell r="BU452">
            <v>0</v>
          </cell>
          <cell r="BV452">
            <v>4</v>
          </cell>
          <cell r="BW452">
            <v>4</v>
          </cell>
          <cell r="BX452">
            <v>4</v>
          </cell>
          <cell r="BY452">
            <v>4</v>
          </cell>
          <cell r="BZ452">
            <v>4</v>
          </cell>
          <cell r="CA452">
            <v>4</v>
          </cell>
          <cell r="CB452">
            <v>4</v>
          </cell>
          <cell r="CC452">
            <v>4</v>
          </cell>
          <cell r="CD452">
            <v>4</v>
          </cell>
          <cell r="CE452">
            <v>4</v>
          </cell>
          <cell r="CF452">
            <v>4</v>
          </cell>
          <cell r="CG452">
            <v>4</v>
          </cell>
          <cell r="CH452">
            <v>4</v>
          </cell>
          <cell r="CI452">
            <v>4</v>
          </cell>
          <cell r="CJ452">
            <v>4</v>
          </cell>
          <cell r="CK452">
            <v>4</v>
          </cell>
          <cell r="CL452">
            <v>0</v>
          </cell>
        </row>
        <row r="453">
          <cell r="F453">
            <v>1315</v>
          </cell>
          <cell r="G453" t="str">
            <v>51010000188781</v>
          </cell>
          <cell r="H453" t="str">
            <v>Trường Khoa học Xã hội và Nhân văn</v>
          </cell>
          <cell r="I453" t="str">
            <v>Khoa Luật Kinh tế</v>
          </cell>
          <cell r="J453" t="str">
            <v>Nữ</v>
          </cell>
          <cell r="K453">
            <v>1983</v>
          </cell>
          <cell r="L453">
            <v>30426</v>
          </cell>
          <cell r="M453">
            <v>39</v>
          </cell>
          <cell r="N453" t="str">
            <v>Kinh</v>
          </cell>
          <cell r="O453">
            <v>0</v>
          </cell>
          <cell r="P453">
            <v>186037340</v>
          </cell>
          <cell r="Q453">
            <v>0</v>
          </cell>
          <cell r="R453">
            <v>0</v>
          </cell>
          <cell r="S453" t="str">
            <v>Thành phố Vinh, Tỉnh Nghệ An</v>
          </cell>
          <cell r="T453" t="str">
            <v>Thạch Lạc, Thạch Hà, Hà Tĩnh</v>
          </cell>
          <cell r="U453" t="str">
            <v>Khối 17, Phường Hà Huy Tập, Thành phố Vinh, Tỉnh Nghệ An</v>
          </cell>
          <cell r="V453" t="str">
            <v>Khối 17, Phường Hà Huy Tập, Thành phố Vinh, Tỉnh Nghệ An</v>
          </cell>
          <cell r="W453">
            <v>936042083</v>
          </cell>
          <cell r="X453">
            <v>0</v>
          </cell>
          <cell r="Y453">
            <v>39601</v>
          </cell>
          <cell r="Z453">
            <v>39995</v>
          </cell>
          <cell r="AA453" t="str">
            <v>Trường Đại học Vinh</v>
          </cell>
          <cell r="AB453">
            <v>0</v>
          </cell>
          <cell r="AC453" t="str">
            <v>BC</v>
          </cell>
          <cell r="AD453">
            <v>0</v>
          </cell>
          <cell r="AE453">
            <v>0</v>
          </cell>
          <cell r="AF453" t="str">
            <v>V.07.01.03</v>
          </cell>
          <cell r="AG453" t="str">
            <v>Giảng viên (hạng III)</v>
          </cell>
          <cell r="AH453">
            <v>0</v>
          </cell>
          <cell r="AI453">
            <v>0</v>
          </cell>
          <cell r="AJ453" t="str">
            <v>TLĐT + TL ĐBCL</v>
          </cell>
          <cell r="AK453">
            <v>4</v>
          </cell>
          <cell r="AL453">
            <v>0</v>
          </cell>
          <cell r="AM453">
            <v>3.33</v>
          </cell>
          <cell r="AN453">
            <v>4</v>
          </cell>
          <cell r="AO453">
            <v>0</v>
          </cell>
          <cell r="AP453">
            <v>0</v>
          </cell>
          <cell r="AQ453">
            <v>11</v>
          </cell>
          <cell r="AR453">
            <v>0.36630000000000001</v>
          </cell>
          <cell r="AS453">
            <v>3.6962999999999999</v>
          </cell>
          <cell r="AT453">
            <v>25</v>
          </cell>
          <cell r="AU453">
            <v>0</v>
          </cell>
          <cell r="AV453">
            <v>0</v>
          </cell>
          <cell r="AW453">
            <v>0</v>
          </cell>
          <cell r="AX453" t="str">
            <v>Tiến sĩ</v>
          </cell>
          <cell r="AY453">
            <v>0</v>
          </cell>
          <cell r="AZ453">
            <v>0</v>
          </cell>
          <cell r="BA453" t="str">
            <v>Luật học</v>
          </cell>
          <cell r="BB453" t="str">
            <v>Luật quốc tế</v>
          </cell>
          <cell r="BC453" t="str">
            <v xml:space="preserve"> </v>
          </cell>
          <cell r="BD453">
            <v>44136</v>
          </cell>
          <cell r="BE453">
            <v>0</v>
          </cell>
          <cell r="BF453" t="str">
            <v>B1</v>
          </cell>
          <cell r="BG453">
            <v>0</v>
          </cell>
          <cell r="BH453" t="str">
            <v>x</v>
          </cell>
          <cell r="BI453">
            <v>0</v>
          </cell>
          <cell r="BJ453">
            <v>0</v>
          </cell>
          <cell r="BK453">
            <v>0</v>
          </cell>
          <cell r="BL453">
            <v>0</v>
          </cell>
          <cell r="BM453">
            <v>0</v>
          </cell>
          <cell r="BN453">
            <v>0</v>
          </cell>
          <cell r="BO453">
            <v>0</v>
          </cell>
          <cell r="BP453">
            <v>0</v>
          </cell>
          <cell r="BQ453">
            <v>0</v>
          </cell>
          <cell r="BR453">
            <v>15.666666666666666</v>
          </cell>
          <cell r="BS453" t="str">
            <v>BĐ đã phát</v>
          </cell>
          <cell r="BT453">
            <v>0</v>
          </cell>
          <cell r="BU453">
            <v>0</v>
          </cell>
          <cell r="BV453">
            <v>4</v>
          </cell>
          <cell r="BW453">
            <v>4</v>
          </cell>
          <cell r="BX453">
            <v>4</v>
          </cell>
          <cell r="BY453">
            <v>4</v>
          </cell>
          <cell r="BZ453">
            <v>4</v>
          </cell>
          <cell r="CA453">
            <v>4</v>
          </cell>
          <cell r="CB453">
            <v>4</v>
          </cell>
          <cell r="CC453">
            <v>4</v>
          </cell>
          <cell r="CD453">
            <v>4</v>
          </cell>
          <cell r="CE453">
            <v>4</v>
          </cell>
          <cell r="CF453">
            <v>4</v>
          </cell>
          <cell r="CG453">
            <v>4</v>
          </cell>
          <cell r="CH453">
            <v>4</v>
          </cell>
          <cell r="CI453">
            <v>4</v>
          </cell>
          <cell r="CJ453">
            <v>4</v>
          </cell>
          <cell r="CK453">
            <v>4</v>
          </cell>
          <cell r="CL453">
            <v>0</v>
          </cell>
        </row>
        <row r="454">
          <cell r="F454">
            <v>1339</v>
          </cell>
          <cell r="G454" t="str">
            <v>51010000188806</v>
          </cell>
          <cell r="H454" t="str">
            <v>Trường Khoa học Xã hội và Nhân văn</v>
          </cell>
          <cell r="I454" t="str">
            <v>Văn phòng Trường</v>
          </cell>
          <cell r="J454" t="str">
            <v>Nữ</v>
          </cell>
          <cell r="K454">
            <v>1983</v>
          </cell>
          <cell r="L454">
            <v>30543</v>
          </cell>
          <cell r="M454">
            <v>39</v>
          </cell>
          <cell r="N454" t="str">
            <v>Kinh</v>
          </cell>
          <cell r="O454">
            <v>0</v>
          </cell>
          <cell r="P454">
            <v>182489454</v>
          </cell>
          <cell r="Q454">
            <v>0</v>
          </cell>
          <cell r="R454">
            <v>0</v>
          </cell>
          <cell r="S454" t="str">
            <v>Xã Nam Trung, Huyện Nam Đàn, Tỉnh Nghệ An</v>
          </cell>
          <cell r="T454" t="str">
            <v>Nam Trung, Nam Đàn, Nghệ An</v>
          </cell>
          <cell r="U454" t="str">
            <v>Số 42, ngõ 4, đường Ngô Đức Kế, Phường Hồng Sơn, Thành phố Vinh, Tỉnh Nghệ An</v>
          </cell>
          <cell r="V454" t="str">
            <v>Số 42, ngõ 4, đường Ngô Đức Kế, Phường Hồng Sơn, Thành phố Vinh, Tỉnh Nghệ An</v>
          </cell>
          <cell r="W454" t="str">
            <v>0983755253</v>
          </cell>
          <cell r="X454" t="str">
            <v>hphuongluatdhv@gmail.com</v>
          </cell>
          <cell r="Y454">
            <v>39853</v>
          </cell>
          <cell r="Z454">
            <v>40360</v>
          </cell>
          <cell r="AA454" t="str">
            <v>Trường Đại học Vinh</v>
          </cell>
          <cell r="AB454">
            <v>0</v>
          </cell>
          <cell r="AC454" t="str">
            <v>BC</v>
          </cell>
          <cell r="AD454">
            <v>0</v>
          </cell>
          <cell r="AE454">
            <v>0</v>
          </cell>
          <cell r="AF454" t="str">
            <v>01.003</v>
          </cell>
          <cell r="AG454" t="str">
            <v>Chuyên viên</v>
          </cell>
          <cell r="AH454">
            <v>0</v>
          </cell>
          <cell r="AI454">
            <v>0</v>
          </cell>
          <cell r="AJ454" t="str">
            <v>TLQLSV</v>
          </cell>
          <cell r="AK454">
            <v>4</v>
          </cell>
          <cell r="AL454">
            <v>0</v>
          </cell>
          <cell r="AM454">
            <v>3.33</v>
          </cell>
          <cell r="AN454">
            <v>4</v>
          </cell>
          <cell r="AO454">
            <v>0</v>
          </cell>
          <cell r="AP454">
            <v>0</v>
          </cell>
          <cell r="AQ454">
            <v>0</v>
          </cell>
          <cell r="AR454">
            <v>0</v>
          </cell>
          <cell r="AS454">
            <v>3.33</v>
          </cell>
          <cell r="AT454">
            <v>20</v>
          </cell>
          <cell r="AU454">
            <v>0</v>
          </cell>
          <cell r="AV454">
            <v>1.65</v>
          </cell>
          <cell r="AW454">
            <v>0</v>
          </cell>
          <cell r="AX454" t="str">
            <v>Thạc sĩ</v>
          </cell>
          <cell r="AY454">
            <v>0</v>
          </cell>
          <cell r="AZ454">
            <v>0</v>
          </cell>
          <cell r="BA454" t="str">
            <v>Lịch sử</v>
          </cell>
          <cell r="BB454" t="str">
            <v>Lịch sử Việt Nam</v>
          </cell>
          <cell r="BC454" t="str">
            <v xml:space="preserve"> </v>
          </cell>
          <cell r="BD454">
            <v>0</v>
          </cell>
          <cell r="BE454">
            <v>0</v>
          </cell>
          <cell r="BF454">
            <v>0</v>
          </cell>
          <cell r="BG454">
            <v>0</v>
          </cell>
          <cell r="BH454">
            <v>0</v>
          </cell>
          <cell r="BI454">
            <v>0</v>
          </cell>
          <cell r="BJ454">
            <v>0</v>
          </cell>
          <cell r="BK454">
            <v>0</v>
          </cell>
          <cell r="BL454">
            <v>0</v>
          </cell>
          <cell r="BM454">
            <v>38813</v>
          </cell>
          <cell r="BN454">
            <v>39178</v>
          </cell>
          <cell r="BO454">
            <v>0</v>
          </cell>
          <cell r="BP454">
            <v>0</v>
          </cell>
          <cell r="BQ454">
            <v>0</v>
          </cell>
          <cell r="BR454">
            <v>16</v>
          </cell>
          <cell r="BS454" t="str">
            <v>BĐ đã phát</v>
          </cell>
          <cell r="BT454">
            <v>0</v>
          </cell>
          <cell r="BU454">
            <v>0</v>
          </cell>
          <cell r="BV454">
            <v>4.0999999999999996</v>
          </cell>
          <cell r="BW454">
            <v>4.0999999999999996</v>
          </cell>
          <cell r="BX454">
            <v>4.0999999999999996</v>
          </cell>
          <cell r="BY454">
            <v>4.0999999999999996</v>
          </cell>
          <cell r="BZ454">
            <v>4.0999999999999996</v>
          </cell>
          <cell r="CA454">
            <v>4.0999999999999996</v>
          </cell>
          <cell r="CB454">
            <v>4.0999999999999996</v>
          </cell>
          <cell r="CC454">
            <v>4.0999999999999996</v>
          </cell>
          <cell r="CD454">
            <v>4.0999999999999996</v>
          </cell>
          <cell r="CE454">
            <v>4.0999999999999996</v>
          </cell>
          <cell r="CF454">
            <v>4.0999999999999996</v>
          </cell>
          <cell r="CG454">
            <v>4.0999999999999996</v>
          </cell>
          <cell r="CH454">
            <v>4.0999999999999996</v>
          </cell>
          <cell r="CI454">
            <v>4.0999999999999996</v>
          </cell>
          <cell r="CJ454">
            <v>4.0999999999999996</v>
          </cell>
          <cell r="CK454">
            <v>4.0999999999999996</v>
          </cell>
          <cell r="CL454">
            <v>0</v>
          </cell>
        </row>
        <row r="455">
          <cell r="F455">
            <v>2395</v>
          </cell>
          <cell r="G455" t="str">
            <v>51010000714742</v>
          </cell>
          <cell r="H455" t="str">
            <v>Trường Khoa học Xã hội và Nhân văn</v>
          </cell>
          <cell r="I455" t="str">
            <v>Văn phòng Trường</v>
          </cell>
          <cell r="J455" t="str">
            <v>Nữ</v>
          </cell>
          <cell r="K455">
            <v>1985</v>
          </cell>
          <cell r="L455">
            <v>31108</v>
          </cell>
          <cell r="M455">
            <v>37</v>
          </cell>
          <cell r="N455" t="str">
            <v>Kinh</v>
          </cell>
          <cell r="O455">
            <v>0</v>
          </cell>
          <cell r="P455">
            <v>172034698</v>
          </cell>
          <cell r="Q455">
            <v>0</v>
          </cell>
          <cell r="R455">
            <v>0</v>
          </cell>
          <cell r="S455" t="str">
            <v>Phường Trung Sơn, Thị xã Sầm Sơn, Tỉnh Thanh Hoá</v>
          </cell>
          <cell r="T455" t="str">
            <v>Trung Sơn, Sầm Sơn, Thanh Hóa</v>
          </cell>
          <cell r="U455" t="str">
            <v>Số 1416, chung cư Tân Thịnh, Phường vinh tân, Thành phố Vinh, Tỉnh Nghệ An</v>
          </cell>
          <cell r="V455" t="str">
            <v>Số 1416, chung cư Tân Thịnh, Phường vinh tân, Thành phố Vinh, Tỉnh Nghệ An</v>
          </cell>
          <cell r="W455" t="str">
            <v>0981171060</v>
          </cell>
          <cell r="X455" t="str">
            <v>lyledhv2015@gmail.com</v>
          </cell>
          <cell r="Y455">
            <v>42261</v>
          </cell>
          <cell r="Z455">
            <v>43824</v>
          </cell>
          <cell r="AA455" t="str">
            <v>Trường Đại học Vinh</v>
          </cell>
          <cell r="AB455">
            <v>0</v>
          </cell>
          <cell r="AC455" t="str">
            <v>BC</v>
          </cell>
          <cell r="AD455">
            <v>0</v>
          </cell>
          <cell r="AE455">
            <v>0</v>
          </cell>
          <cell r="AF455" t="str">
            <v>01.003</v>
          </cell>
          <cell r="AG455" t="str">
            <v>Chuyên viên</v>
          </cell>
          <cell r="AH455">
            <v>0</v>
          </cell>
          <cell r="AI455">
            <v>0</v>
          </cell>
          <cell r="AJ455">
            <v>0</v>
          </cell>
          <cell r="AK455">
            <v>4</v>
          </cell>
          <cell r="AL455">
            <v>0</v>
          </cell>
          <cell r="AM455">
            <v>2.67</v>
          </cell>
          <cell r="AN455">
            <v>2</v>
          </cell>
          <cell r="AO455">
            <v>0</v>
          </cell>
          <cell r="AP455">
            <v>0</v>
          </cell>
          <cell r="AQ455">
            <v>0</v>
          </cell>
          <cell r="AR455">
            <v>0</v>
          </cell>
          <cell r="AS455">
            <v>2.67</v>
          </cell>
          <cell r="AT455">
            <v>20</v>
          </cell>
          <cell r="AU455">
            <v>0</v>
          </cell>
          <cell r="AV455">
            <v>0.1</v>
          </cell>
          <cell r="AW455">
            <v>0</v>
          </cell>
          <cell r="AX455" t="str">
            <v>Đại học</v>
          </cell>
          <cell r="AY455">
            <v>0</v>
          </cell>
          <cell r="AZ455">
            <v>0</v>
          </cell>
          <cell r="BA455" t="str">
            <v>Vật lý</v>
          </cell>
          <cell r="BB455">
            <v>0</v>
          </cell>
          <cell r="BC455" t="str">
            <v xml:space="preserve"> </v>
          </cell>
          <cell r="BD455">
            <v>0</v>
          </cell>
          <cell r="BE455">
            <v>0</v>
          </cell>
          <cell r="BF455">
            <v>0</v>
          </cell>
          <cell r="BG455">
            <v>0</v>
          </cell>
          <cell r="BH455">
            <v>0</v>
          </cell>
          <cell r="BI455">
            <v>0</v>
          </cell>
          <cell r="BJ455" t="str">
            <v>CV 2019</v>
          </cell>
          <cell r="BK455" t="str">
            <v>Đợt 2 năm 2017</v>
          </cell>
          <cell r="BL455">
            <v>0</v>
          </cell>
          <cell r="BM455">
            <v>0</v>
          </cell>
          <cell r="BN455">
            <v>0</v>
          </cell>
          <cell r="BO455">
            <v>0</v>
          </cell>
          <cell r="BP455">
            <v>0</v>
          </cell>
          <cell r="BQ455">
            <v>0</v>
          </cell>
          <cell r="BR455">
            <v>17.5</v>
          </cell>
          <cell r="BS455" t="str">
            <v>BĐ đã phát</v>
          </cell>
          <cell r="BT455">
            <v>0</v>
          </cell>
          <cell r="BU455">
            <v>0</v>
          </cell>
          <cell r="BV455">
            <v>4.0999999999999996</v>
          </cell>
          <cell r="BW455">
            <v>4.0999999999999996</v>
          </cell>
          <cell r="BX455">
            <v>4.0999999999999996</v>
          </cell>
          <cell r="BY455">
            <v>4.0999999999999996</v>
          </cell>
          <cell r="BZ455">
            <v>4.0999999999999996</v>
          </cell>
          <cell r="CA455">
            <v>4.0999999999999996</v>
          </cell>
          <cell r="CB455">
            <v>4.0999999999999996</v>
          </cell>
          <cell r="CC455">
            <v>4.0999999999999996</v>
          </cell>
          <cell r="CD455">
            <v>4.0999999999999996</v>
          </cell>
          <cell r="CE455">
            <v>4.0999999999999996</v>
          </cell>
          <cell r="CF455">
            <v>4.0999999999999996</v>
          </cell>
          <cell r="CG455">
            <v>4.0999999999999996</v>
          </cell>
          <cell r="CH455">
            <v>4.0999999999999996</v>
          </cell>
          <cell r="CI455">
            <v>4.0999999999999996</v>
          </cell>
          <cell r="CJ455">
            <v>4.0999999999999996</v>
          </cell>
          <cell r="CK455">
            <v>4.0999999999999996</v>
          </cell>
          <cell r="CL455">
            <v>0</v>
          </cell>
        </row>
        <row r="456">
          <cell r="F456">
            <v>1894</v>
          </cell>
          <cell r="G456" t="str">
            <v>51010000229671</v>
          </cell>
          <cell r="H456" t="str">
            <v>Trường Khoa học Xã hội và Nhân văn</v>
          </cell>
          <cell r="I456" t="str">
            <v>Văn phòng Trường</v>
          </cell>
          <cell r="J456" t="str">
            <v>Nữ</v>
          </cell>
          <cell r="K456">
            <v>1981</v>
          </cell>
          <cell r="L456">
            <v>29743</v>
          </cell>
          <cell r="M456">
            <v>41</v>
          </cell>
          <cell r="N456" t="str">
            <v>Kinh</v>
          </cell>
          <cell r="O456">
            <v>0</v>
          </cell>
          <cell r="P456">
            <v>182435230</v>
          </cell>
          <cell r="Q456">
            <v>0</v>
          </cell>
          <cell r="R456">
            <v>0</v>
          </cell>
          <cell r="S456" t="str">
            <v>Xã Hòa Sơn, Huyện Đô Lương, Tỉnh Nghệ An</v>
          </cell>
          <cell r="T456" t="str">
            <v>Xã Hòa Sơn, Huyện Đô Lương, Tỉnh Nghệ An</v>
          </cell>
          <cell r="U456" t="str">
            <v>Đường Lục Niên, Phường Vinh Tân, Thành phố Vinh, Tỉnh Nghệ An</v>
          </cell>
          <cell r="V456" t="str">
            <v>Đường Lục Niên, Phường Vinh Tân, Thành phố Vinh, Tỉnh Nghệ An</v>
          </cell>
          <cell r="W456" t="str">
            <v>0947212789</v>
          </cell>
          <cell r="X456" t="str">
            <v>thailoan82Dhv@gmail.com</v>
          </cell>
          <cell r="Y456">
            <v>40375</v>
          </cell>
          <cell r="Z456">
            <v>41334</v>
          </cell>
          <cell r="AA456" t="str">
            <v>Trường Đại học Vinh</v>
          </cell>
          <cell r="AB456">
            <v>0</v>
          </cell>
          <cell r="AC456" t="str">
            <v>BC</v>
          </cell>
          <cell r="AD456">
            <v>0</v>
          </cell>
          <cell r="AE456">
            <v>0</v>
          </cell>
          <cell r="AF456" t="str">
            <v>01.003</v>
          </cell>
          <cell r="AG456" t="str">
            <v>Chuyên viên</v>
          </cell>
          <cell r="AH456">
            <v>0</v>
          </cell>
          <cell r="AI456">
            <v>0</v>
          </cell>
          <cell r="AJ456">
            <v>0</v>
          </cell>
          <cell r="AK456">
            <v>4</v>
          </cell>
          <cell r="AL456">
            <v>0</v>
          </cell>
          <cell r="AM456">
            <v>3.33</v>
          </cell>
          <cell r="AN456">
            <v>4</v>
          </cell>
          <cell r="AO456">
            <v>0</v>
          </cell>
          <cell r="AP456">
            <v>0</v>
          </cell>
          <cell r="AQ456">
            <v>0</v>
          </cell>
          <cell r="AR456">
            <v>0</v>
          </cell>
          <cell r="AS456">
            <v>3.33</v>
          </cell>
          <cell r="AT456">
            <v>20</v>
          </cell>
          <cell r="AU456">
            <v>0</v>
          </cell>
          <cell r="AV456">
            <v>0.1</v>
          </cell>
          <cell r="AW456">
            <v>0</v>
          </cell>
          <cell r="AX456" t="str">
            <v>Thạc sĩ</v>
          </cell>
          <cell r="AY456">
            <v>0</v>
          </cell>
          <cell r="AZ456">
            <v>0</v>
          </cell>
          <cell r="BA456" t="str">
            <v>Ngữ văn</v>
          </cell>
          <cell r="BB456" t="str">
            <v>LL văn học</v>
          </cell>
          <cell r="BC456" t="str">
            <v xml:space="preserve"> </v>
          </cell>
          <cell r="BD456">
            <v>0</v>
          </cell>
          <cell r="BE456">
            <v>0</v>
          </cell>
          <cell r="BF456" t="str">
            <v>A2</v>
          </cell>
          <cell r="BG456">
            <v>0</v>
          </cell>
          <cell r="BH456" t="str">
            <v>x</v>
          </cell>
          <cell r="BI456">
            <v>0</v>
          </cell>
          <cell r="BJ456">
            <v>0</v>
          </cell>
          <cell r="BK456" t="str">
            <v>Đối tượng 4</v>
          </cell>
          <cell r="BL456" t="str">
            <v>Trung cấp</v>
          </cell>
          <cell r="BM456">
            <v>38451</v>
          </cell>
          <cell r="BN456">
            <v>38816</v>
          </cell>
          <cell r="BO456">
            <v>0</v>
          </cell>
          <cell r="BP456">
            <v>0</v>
          </cell>
          <cell r="BQ456">
            <v>0</v>
          </cell>
          <cell r="BR456">
            <v>13.75</v>
          </cell>
          <cell r="BS456" t="str">
            <v>BĐ đã phát</v>
          </cell>
          <cell r="BT456">
            <v>0</v>
          </cell>
          <cell r="BU456">
            <v>0</v>
          </cell>
          <cell r="BV456">
            <v>4</v>
          </cell>
          <cell r="BW456">
            <v>4</v>
          </cell>
          <cell r="BX456">
            <v>4</v>
          </cell>
          <cell r="BY456">
            <v>4</v>
          </cell>
          <cell r="BZ456">
            <v>4</v>
          </cell>
          <cell r="CA456">
            <v>4</v>
          </cell>
          <cell r="CB456">
            <v>4</v>
          </cell>
          <cell r="CC456">
            <v>4</v>
          </cell>
          <cell r="CD456">
            <v>4</v>
          </cell>
          <cell r="CE456">
            <v>4</v>
          </cell>
          <cell r="CF456">
            <v>4</v>
          </cell>
          <cell r="CG456">
            <v>4</v>
          </cell>
          <cell r="CH456">
            <v>4.0999999999999996</v>
          </cell>
          <cell r="CI456">
            <v>4.0999999999999996</v>
          </cell>
          <cell r="CJ456">
            <v>4.0999999999999996</v>
          </cell>
          <cell r="CK456">
            <v>4.0999999999999996</v>
          </cell>
          <cell r="CL456">
            <v>0</v>
          </cell>
        </row>
        <row r="457">
          <cell r="F457">
            <v>1287</v>
          </cell>
          <cell r="G457" t="str">
            <v>51010000024609</v>
          </cell>
          <cell r="H457" t="str">
            <v>Trường Khoa học Xã hội và Nhân văn</v>
          </cell>
          <cell r="I457" t="str">
            <v>Văn phòng Trường</v>
          </cell>
          <cell r="J457" t="str">
            <v>Nữ</v>
          </cell>
          <cell r="K457">
            <v>1976</v>
          </cell>
          <cell r="L457">
            <v>27990</v>
          </cell>
          <cell r="M457">
            <v>46</v>
          </cell>
          <cell r="N457" t="str">
            <v>Kinh</v>
          </cell>
          <cell r="O457">
            <v>0</v>
          </cell>
          <cell r="P457">
            <v>182060276</v>
          </cell>
          <cell r="Q457">
            <v>0</v>
          </cell>
          <cell r="R457">
            <v>0</v>
          </cell>
          <cell r="S457" t="str">
            <v>Đà Sơn, Đô Lương, Nghệ An</v>
          </cell>
          <cell r="T457" t="str">
            <v>Đà Sơn, Đô Lương, Nghệ An</v>
          </cell>
          <cell r="U457" t="str">
            <v>P323, Nhà B1, Chung cư Hưng Dũng, Thành phố Vinh, Tỉnh Nghệ An</v>
          </cell>
          <cell r="V457" t="str">
            <v>P323, Nhà B1, Chung cư Hưng Dũng, Thành phố Vinh, Tỉnh Nghệ An</v>
          </cell>
          <cell r="W457" t="str">
            <v>0942002777</v>
          </cell>
          <cell r="X457" t="str">
            <v>nhungvinhuni@gmail.com</v>
          </cell>
          <cell r="Y457">
            <v>38322</v>
          </cell>
          <cell r="Z457">
            <v>39448</v>
          </cell>
          <cell r="AA457" t="str">
            <v>Trường Đại học Vinh</v>
          </cell>
          <cell r="AB457">
            <v>0</v>
          </cell>
          <cell r="AC457" t="str">
            <v>BC</v>
          </cell>
          <cell r="AD457">
            <v>0</v>
          </cell>
          <cell r="AE457">
            <v>0</v>
          </cell>
          <cell r="AF457" t="str">
            <v>01.003</v>
          </cell>
          <cell r="AG457" t="str">
            <v>Chuyên viên</v>
          </cell>
          <cell r="AH457">
            <v>0</v>
          </cell>
          <cell r="AI457">
            <v>0</v>
          </cell>
          <cell r="AJ457" t="str">
            <v>TLQLSV</v>
          </cell>
          <cell r="AK457">
            <v>4</v>
          </cell>
          <cell r="AL457">
            <v>0</v>
          </cell>
          <cell r="AM457">
            <v>3.99</v>
          </cell>
          <cell r="AN457">
            <v>6</v>
          </cell>
          <cell r="AO457">
            <v>0</v>
          </cell>
          <cell r="AP457">
            <v>0</v>
          </cell>
          <cell r="AQ457">
            <v>0</v>
          </cell>
          <cell r="AR457">
            <v>0</v>
          </cell>
          <cell r="AS457">
            <v>3.99</v>
          </cell>
          <cell r="AT457">
            <v>20</v>
          </cell>
          <cell r="AU457">
            <v>0</v>
          </cell>
          <cell r="AV457">
            <v>0</v>
          </cell>
          <cell r="AW457">
            <v>0</v>
          </cell>
          <cell r="AX457" t="str">
            <v>Thạc sĩ</v>
          </cell>
          <cell r="AY457">
            <v>0</v>
          </cell>
          <cell r="AZ457">
            <v>0</v>
          </cell>
          <cell r="BA457" t="str">
            <v>Luật kinh tế</v>
          </cell>
          <cell r="BB457">
            <v>0</v>
          </cell>
          <cell r="BC457" t="str">
            <v xml:space="preserve"> </v>
          </cell>
          <cell r="BD457">
            <v>0</v>
          </cell>
          <cell r="BE457">
            <v>0</v>
          </cell>
          <cell r="BF457">
            <v>0</v>
          </cell>
          <cell r="BG457">
            <v>0</v>
          </cell>
          <cell r="BH457" t="str">
            <v>x</v>
          </cell>
          <cell r="BI457">
            <v>0</v>
          </cell>
          <cell r="BJ457">
            <v>0</v>
          </cell>
          <cell r="BK457">
            <v>0</v>
          </cell>
          <cell r="BL457">
            <v>0</v>
          </cell>
          <cell r="BM457">
            <v>0</v>
          </cell>
          <cell r="BN457">
            <v>0</v>
          </cell>
          <cell r="BO457">
            <v>0</v>
          </cell>
          <cell r="BP457">
            <v>0</v>
          </cell>
          <cell r="BQ457">
            <v>0</v>
          </cell>
          <cell r="BR457">
            <v>9</v>
          </cell>
          <cell r="BS457" t="str">
            <v>BĐ phát không thành công</v>
          </cell>
          <cell r="BT457">
            <v>0</v>
          </cell>
          <cell r="BU457">
            <v>0</v>
          </cell>
          <cell r="BV457">
            <v>4</v>
          </cell>
          <cell r="BW457">
            <v>4</v>
          </cell>
          <cell r="BX457">
            <v>4</v>
          </cell>
          <cell r="BY457">
            <v>4</v>
          </cell>
          <cell r="BZ457">
            <v>4</v>
          </cell>
          <cell r="CA457">
            <v>4</v>
          </cell>
          <cell r="CB457">
            <v>4</v>
          </cell>
          <cell r="CC457">
            <v>4</v>
          </cell>
          <cell r="CD457">
            <v>4</v>
          </cell>
          <cell r="CE457">
            <v>4</v>
          </cell>
          <cell r="CF457">
            <v>4</v>
          </cell>
          <cell r="CG457">
            <v>4</v>
          </cell>
          <cell r="CH457">
            <v>4</v>
          </cell>
          <cell r="CI457">
            <v>4</v>
          </cell>
          <cell r="CJ457">
            <v>4</v>
          </cell>
          <cell r="CK457">
            <v>4</v>
          </cell>
          <cell r="CL457">
            <v>0</v>
          </cell>
        </row>
        <row r="458">
          <cell r="F458">
            <v>1296</v>
          </cell>
          <cell r="G458" t="str">
            <v>51010000197574</v>
          </cell>
          <cell r="H458" t="str">
            <v>Trường Khoa học Xã hội và Nhân văn</v>
          </cell>
          <cell r="I458" t="str">
            <v>Văn phòng Trường</v>
          </cell>
          <cell r="J458" t="str">
            <v>Nữ</v>
          </cell>
          <cell r="K458">
            <v>1977</v>
          </cell>
          <cell r="L458">
            <v>28160</v>
          </cell>
          <cell r="M458">
            <v>45</v>
          </cell>
          <cell r="N458" t="str">
            <v>Kinh</v>
          </cell>
          <cell r="O458">
            <v>0</v>
          </cell>
          <cell r="P458">
            <v>182046527</v>
          </cell>
          <cell r="Q458">
            <v>0</v>
          </cell>
          <cell r="R458">
            <v>0</v>
          </cell>
          <cell r="S458" t="str">
            <v>Tỉnh Nghệ An</v>
          </cell>
          <cell r="T458" t="str">
            <v>Nghi Xá, Nghi Lộc, Nghệ An</v>
          </cell>
          <cell r="U458" t="str">
            <v>Phường Hưng Dũng, Thành phố Vinh, Tỉnh Nghệ An</v>
          </cell>
          <cell r="V458" t="str">
            <v>Phường Hưng Dũng, Thành phố Vinh, Tỉnh Nghệ An</v>
          </cell>
          <cell r="W458" t="str">
            <v>0989398457</v>
          </cell>
          <cell r="X458" t="str">
            <v>vtthang1977@gmail.com</v>
          </cell>
          <cell r="Y458">
            <v>37288</v>
          </cell>
          <cell r="Z458">
            <v>38485</v>
          </cell>
          <cell r="AA458" t="str">
            <v>Trường Đại học Vinh</v>
          </cell>
          <cell r="AB458">
            <v>0</v>
          </cell>
          <cell r="AC458" t="str">
            <v>BC</v>
          </cell>
          <cell r="AD458">
            <v>0</v>
          </cell>
          <cell r="AE458">
            <v>0</v>
          </cell>
          <cell r="AF458" t="str">
            <v>01.003</v>
          </cell>
          <cell r="AG458" t="str">
            <v>Chuyên viên</v>
          </cell>
          <cell r="AH458">
            <v>0</v>
          </cell>
          <cell r="AI458">
            <v>0</v>
          </cell>
          <cell r="AJ458" t="str">
            <v>TLĐT chuyên trách</v>
          </cell>
          <cell r="AK458">
            <v>4</v>
          </cell>
          <cell r="AL458">
            <v>0</v>
          </cell>
          <cell r="AM458">
            <v>4.32</v>
          </cell>
          <cell r="AN458">
            <v>7</v>
          </cell>
          <cell r="AO458">
            <v>0</v>
          </cell>
          <cell r="AP458">
            <v>0</v>
          </cell>
          <cell r="AQ458">
            <v>0</v>
          </cell>
          <cell r="AR458">
            <v>0</v>
          </cell>
          <cell r="AS458">
            <v>4.32</v>
          </cell>
          <cell r="AT458">
            <v>20</v>
          </cell>
          <cell r="AU458">
            <v>0</v>
          </cell>
          <cell r="AV458">
            <v>0.1</v>
          </cell>
          <cell r="AW458">
            <v>0</v>
          </cell>
          <cell r="AX458" t="str">
            <v>Thạc sĩ</v>
          </cell>
          <cell r="AY458">
            <v>0</v>
          </cell>
          <cell r="AZ458">
            <v>0</v>
          </cell>
          <cell r="BA458" t="str">
            <v>Luật học</v>
          </cell>
          <cell r="BB458" t="str">
            <v>LL về NN&amp;PL</v>
          </cell>
          <cell r="BC458" t="str">
            <v xml:space="preserve"> </v>
          </cell>
          <cell r="BD458">
            <v>0</v>
          </cell>
          <cell r="BE458">
            <v>0</v>
          </cell>
          <cell r="BF458">
            <v>0</v>
          </cell>
          <cell r="BG458">
            <v>0</v>
          </cell>
          <cell r="BH458">
            <v>0</v>
          </cell>
          <cell r="BI458">
            <v>0</v>
          </cell>
          <cell r="BJ458">
            <v>0</v>
          </cell>
          <cell r="BK458" t="str">
            <v>x</v>
          </cell>
          <cell r="BL458">
            <v>0</v>
          </cell>
          <cell r="BM458">
            <v>0</v>
          </cell>
          <cell r="BN458">
            <v>0</v>
          </cell>
          <cell r="BO458">
            <v>0</v>
          </cell>
          <cell r="BP458">
            <v>0</v>
          </cell>
          <cell r="BQ458">
            <v>0</v>
          </cell>
          <cell r="BR458">
            <v>9.4166666666666661</v>
          </cell>
          <cell r="BS458" t="str">
            <v>BĐ đã phát</v>
          </cell>
          <cell r="BT458">
            <v>0</v>
          </cell>
          <cell r="BU458">
            <v>0</v>
          </cell>
          <cell r="BV458">
            <v>4.0999999999999996</v>
          </cell>
          <cell r="BW458">
            <v>4.0999999999999996</v>
          </cell>
          <cell r="BX458">
            <v>4.0999999999999996</v>
          </cell>
          <cell r="BY458">
            <v>4.0999999999999996</v>
          </cell>
          <cell r="BZ458">
            <v>4.0999999999999996</v>
          </cell>
          <cell r="CA458">
            <v>4.0999999999999996</v>
          </cell>
          <cell r="CB458">
            <v>4.0999999999999996</v>
          </cell>
          <cell r="CC458">
            <v>4.0999999999999996</v>
          </cell>
          <cell r="CD458">
            <v>4.0999999999999996</v>
          </cell>
          <cell r="CE458">
            <v>4.0999999999999996</v>
          </cell>
          <cell r="CF458">
            <v>4.0999999999999996</v>
          </cell>
          <cell r="CG458">
            <v>4.0999999999999996</v>
          </cell>
          <cell r="CH458">
            <v>4.0999999999999996</v>
          </cell>
          <cell r="CI458">
            <v>4.0999999999999996</v>
          </cell>
          <cell r="CJ458">
            <v>4.0999999999999996</v>
          </cell>
          <cell r="CK458">
            <v>4.0999999999999996</v>
          </cell>
          <cell r="CL458">
            <v>0</v>
          </cell>
        </row>
        <row r="459">
          <cell r="F459">
            <v>1251</v>
          </cell>
          <cell r="G459" t="str">
            <v>51010000196580</v>
          </cell>
          <cell r="H459" t="str">
            <v>Trường Kinh tế</v>
          </cell>
          <cell r="I459" t="str">
            <v>Khoa Kế toán</v>
          </cell>
          <cell r="J459" t="str">
            <v>Nữ</v>
          </cell>
          <cell r="K459">
            <v>1982</v>
          </cell>
          <cell r="L459">
            <v>30252</v>
          </cell>
          <cell r="M459">
            <v>40</v>
          </cell>
          <cell r="N459" t="str">
            <v>Kinh</v>
          </cell>
          <cell r="O459">
            <v>0</v>
          </cell>
          <cell r="P459">
            <v>182505240</v>
          </cell>
          <cell r="Q459">
            <v>0</v>
          </cell>
          <cell r="R459">
            <v>0</v>
          </cell>
          <cell r="S459">
            <v>0</v>
          </cell>
          <cell r="T459" t="str">
            <v>Nam Đàn, Nghệ An</v>
          </cell>
          <cell r="U459">
            <v>0</v>
          </cell>
          <cell r="V459">
            <v>0</v>
          </cell>
          <cell r="W459" t="str">
            <v>0915039157</v>
          </cell>
          <cell r="X459" t="str">
            <v>Cofi2882@yahoo.com</v>
          </cell>
          <cell r="Y459">
            <v>38353</v>
          </cell>
          <cell r="Z459">
            <v>38924</v>
          </cell>
          <cell r="AA459" t="str">
            <v>Trường Đại học Vinh</v>
          </cell>
          <cell r="AB459">
            <v>0</v>
          </cell>
          <cell r="AC459" t="str">
            <v>BC</v>
          </cell>
          <cell r="AD459">
            <v>0</v>
          </cell>
          <cell r="AE459">
            <v>0</v>
          </cell>
          <cell r="AF459" t="str">
            <v>V.07.01.02</v>
          </cell>
          <cell r="AG459" t="str">
            <v>Giảng viên chính (hạng II)</v>
          </cell>
          <cell r="AH459">
            <v>0</v>
          </cell>
          <cell r="AI459">
            <v>0</v>
          </cell>
          <cell r="AJ459">
            <v>0</v>
          </cell>
          <cell r="AK459">
            <v>5</v>
          </cell>
          <cell r="AL459">
            <v>0</v>
          </cell>
          <cell r="AM459">
            <v>4.4000000000000004</v>
          </cell>
          <cell r="AN459">
            <v>1</v>
          </cell>
          <cell r="AO459">
            <v>0</v>
          </cell>
          <cell r="AP459">
            <v>0</v>
          </cell>
          <cell r="AQ459">
            <v>15</v>
          </cell>
          <cell r="AR459">
            <v>0.66</v>
          </cell>
          <cell r="AS459">
            <v>5.0600000000000005</v>
          </cell>
          <cell r="AT459">
            <v>25</v>
          </cell>
          <cell r="AU459">
            <v>0</v>
          </cell>
          <cell r="AV459">
            <v>0</v>
          </cell>
          <cell r="AW459">
            <v>0</v>
          </cell>
          <cell r="AX459" t="str">
            <v>Tiến sĩ</v>
          </cell>
          <cell r="AY459">
            <v>0</v>
          </cell>
          <cell r="AZ459">
            <v>0</v>
          </cell>
          <cell r="BA459" t="str">
            <v>Kế toán kiểm toán</v>
          </cell>
          <cell r="BB459" t="str">
            <v>Kế toán kiểm toán &amp; phân tích</v>
          </cell>
          <cell r="BC459" t="str">
            <v>Kế toán kiểm toán &amp; phân tích</v>
          </cell>
          <cell r="BD459">
            <v>0</v>
          </cell>
          <cell r="BE459">
            <v>0</v>
          </cell>
          <cell r="BF459" t="str">
            <v>B2</v>
          </cell>
          <cell r="BG459">
            <v>0</v>
          </cell>
          <cell r="BH459" t="str">
            <v>x</v>
          </cell>
          <cell r="BI459">
            <v>2019</v>
          </cell>
          <cell r="BJ459">
            <v>0</v>
          </cell>
          <cell r="BK459">
            <v>0</v>
          </cell>
          <cell r="BL459">
            <v>0</v>
          </cell>
          <cell r="BM459">
            <v>0</v>
          </cell>
          <cell r="BN459">
            <v>0</v>
          </cell>
          <cell r="BO459">
            <v>0</v>
          </cell>
          <cell r="BP459">
            <v>0</v>
          </cell>
          <cell r="BQ459">
            <v>0</v>
          </cell>
          <cell r="BR459">
            <v>15.166666666666666</v>
          </cell>
          <cell r="BS459" t="str">
            <v>BĐ đã phát</v>
          </cell>
          <cell r="BT459">
            <v>0</v>
          </cell>
          <cell r="BU459">
            <v>0</v>
          </cell>
          <cell r="BV459">
            <v>5</v>
          </cell>
          <cell r="BW459">
            <v>5</v>
          </cell>
          <cell r="BX459">
            <v>5</v>
          </cell>
          <cell r="BY459">
            <v>5</v>
          </cell>
          <cell r="BZ459">
            <v>5</v>
          </cell>
          <cell r="CA459">
            <v>5</v>
          </cell>
          <cell r="CB459">
            <v>5</v>
          </cell>
          <cell r="CC459">
            <v>5</v>
          </cell>
          <cell r="CD459">
            <v>5</v>
          </cell>
          <cell r="CE459">
            <v>5</v>
          </cell>
          <cell r="CF459">
            <v>5</v>
          </cell>
          <cell r="CG459">
            <v>5</v>
          </cell>
          <cell r="CH459">
            <v>5</v>
          </cell>
          <cell r="CI459">
            <v>5</v>
          </cell>
          <cell r="CJ459">
            <v>5</v>
          </cell>
          <cell r="CK459">
            <v>5</v>
          </cell>
          <cell r="CL459">
            <v>0</v>
          </cell>
        </row>
        <row r="460">
          <cell r="F460">
            <v>1257</v>
          </cell>
          <cell r="G460" t="str">
            <v>51010000287439</v>
          </cell>
          <cell r="H460" t="str">
            <v>Trường Kinh tế</v>
          </cell>
          <cell r="I460" t="str">
            <v>Khoa Kế toán</v>
          </cell>
          <cell r="J460" t="str">
            <v>Nữ</v>
          </cell>
          <cell r="K460">
            <v>1987</v>
          </cell>
          <cell r="L460">
            <v>31892</v>
          </cell>
          <cell r="M460">
            <v>35</v>
          </cell>
          <cell r="N460" t="str">
            <v>Kinh</v>
          </cell>
          <cell r="O460">
            <v>0</v>
          </cell>
          <cell r="P460" t="str">
            <v>186594025</v>
          </cell>
          <cell r="Q460">
            <v>42829</v>
          </cell>
          <cell r="R460" t="str">
            <v>Tỉnh Nghệ An</v>
          </cell>
          <cell r="S460" t="str">
            <v>Lam Sơn, Huyện Đô Lương, Tỉnh Nghệ An</v>
          </cell>
          <cell r="T460" t="str">
            <v>Lam Sơn, Huyện Đô Lương, Tỉnh Nghệ An</v>
          </cell>
          <cell r="U460" t="str">
            <v>Lam Sơn, Huyện Đô Lương, Tỉnh Nghệ An</v>
          </cell>
          <cell r="V460" t="str">
            <v>Lam Sơn, Huyện Đô Lương, Tỉnh Nghệ An</v>
          </cell>
          <cell r="W460" t="str">
            <v>0966725980</v>
          </cell>
          <cell r="X460" t="str">
            <v>loandt.acc@gmail.com</v>
          </cell>
          <cell r="Y460">
            <v>40801</v>
          </cell>
          <cell r="Z460">
            <v>42887</v>
          </cell>
          <cell r="AA460" t="str">
            <v>Trường Đại học Vinh</v>
          </cell>
          <cell r="AB460">
            <v>0</v>
          </cell>
          <cell r="AC460" t="str">
            <v>BC</v>
          </cell>
          <cell r="AD460">
            <v>0</v>
          </cell>
          <cell r="AE460">
            <v>0</v>
          </cell>
          <cell r="AF460" t="str">
            <v>V.07.01.03</v>
          </cell>
          <cell r="AG460" t="str">
            <v>Giảng viên (hạng III)</v>
          </cell>
          <cell r="AH460">
            <v>0</v>
          </cell>
          <cell r="AI460">
            <v>0</v>
          </cell>
          <cell r="AJ460" t="str">
            <v>TL ĐTTT</v>
          </cell>
          <cell r="AK460">
            <v>4</v>
          </cell>
          <cell r="AL460">
            <v>0</v>
          </cell>
          <cell r="AM460">
            <v>3</v>
          </cell>
          <cell r="AN460">
            <v>3</v>
          </cell>
          <cell r="AO460">
            <v>0</v>
          </cell>
          <cell r="AP460">
            <v>0</v>
          </cell>
          <cell r="AQ460">
            <v>8</v>
          </cell>
          <cell r="AR460">
            <v>0.24</v>
          </cell>
          <cell r="AS460">
            <v>3.24</v>
          </cell>
          <cell r="AT460">
            <v>25</v>
          </cell>
          <cell r="AU460">
            <v>0</v>
          </cell>
          <cell r="AV460">
            <v>0</v>
          </cell>
          <cell r="AW460">
            <v>0</v>
          </cell>
          <cell r="AX460" t="str">
            <v>Thạc sĩ</v>
          </cell>
          <cell r="AY460">
            <v>0</v>
          </cell>
          <cell r="AZ460">
            <v>0</v>
          </cell>
          <cell r="BA460" t="str">
            <v>Kế toán</v>
          </cell>
          <cell r="BB460" t="str">
            <v>Kế toán kiểm toán &amp; phân tích</v>
          </cell>
          <cell r="BC460" t="str">
            <v xml:space="preserve"> </v>
          </cell>
          <cell r="BD460">
            <v>0</v>
          </cell>
          <cell r="BE460">
            <v>0</v>
          </cell>
          <cell r="BF460" t="str">
            <v>B2</v>
          </cell>
          <cell r="BG460">
            <v>0</v>
          </cell>
          <cell r="BH460" t="str">
            <v>x</v>
          </cell>
          <cell r="BI460">
            <v>0</v>
          </cell>
          <cell r="BJ460">
            <v>0</v>
          </cell>
          <cell r="BK460">
            <v>0</v>
          </cell>
          <cell r="BL460">
            <v>0</v>
          </cell>
          <cell r="BM460">
            <v>0</v>
          </cell>
          <cell r="BN460">
            <v>0</v>
          </cell>
          <cell r="BO460">
            <v>0</v>
          </cell>
          <cell r="BP460">
            <v>0</v>
          </cell>
          <cell r="BQ460">
            <v>0</v>
          </cell>
          <cell r="BR460">
            <v>19.666666666666668</v>
          </cell>
          <cell r="BS460" t="str">
            <v>ĐHV đã phát</v>
          </cell>
          <cell r="BT460">
            <v>0</v>
          </cell>
          <cell r="BU460">
            <v>0</v>
          </cell>
          <cell r="BV460">
            <v>4</v>
          </cell>
          <cell r="BW460">
            <v>4</v>
          </cell>
          <cell r="BX460">
            <v>4</v>
          </cell>
          <cell r="BY460">
            <v>4</v>
          </cell>
          <cell r="BZ460">
            <v>4</v>
          </cell>
          <cell r="CA460">
            <v>4</v>
          </cell>
          <cell r="CB460">
            <v>4</v>
          </cell>
          <cell r="CC460">
            <v>4</v>
          </cell>
          <cell r="CD460">
            <v>4</v>
          </cell>
          <cell r="CE460">
            <v>4</v>
          </cell>
          <cell r="CF460">
            <v>4</v>
          </cell>
          <cell r="CG460">
            <v>4</v>
          </cell>
          <cell r="CH460">
            <v>4</v>
          </cell>
          <cell r="CI460">
            <v>4</v>
          </cell>
          <cell r="CJ460">
            <v>4</v>
          </cell>
          <cell r="CK460">
            <v>4</v>
          </cell>
          <cell r="CL460">
            <v>0</v>
          </cell>
        </row>
        <row r="461">
          <cell r="F461">
            <v>1247</v>
          </cell>
          <cell r="G461" t="str">
            <v>51010000196508</v>
          </cell>
          <cell r="H461" t="str">
            <v>Trường Kinh tế</v>
          </cell>
          <cell r="I461" t="str">
            <v>Khoa Kế toán</v>
          </cell>
          <cell r="J461" t="str">
            <v>Nữ</v>
          </cell>
          <cell r="K461">
            <v>1979</v>
          </cell>
          <cell r="L461">
            <v>29020</v>
          </cell>
          <cell r="M461">
            <v>43</v>
          </cell>
          <cell r="N461" t="str">
            <v>Kinh</v>
          </cell>
          <cell r="O461">
            <v>0</v>
          </cell>
          <cell r="P461">
            <v>182206554</v>
          </cell>
          <cell r="Q461">
            <v>0</v>
          </cell>
          <cell r="R461">
            <v>0</v>
          </cell>
          <cell r="S461">
            <v>0</v>
          </cell>
          <cell r="T461" t="str">
            <v>Đức Thọ, Hà Tĩnh</v>
          </cell>
          <cell r="U461">
            <v>0</v>
          </cell>
          <cell r="V461">
            <v>0</v>
          </cell>
          <cell r="W461" t="str">
            <v>0915050523</v>
          </cell>
          <cell r="X461" t="str">
            <v>liendtq@vinhuni.edu.vn</v>
          </cell>
          <cell r="Y461">
            <v>37726</v>
          </cell>
          <cell r="Z461" t="str">
            <v xml:space="preserve">  -   -</v>
          </cell>
          <cell r="AA461" t="str">
            <v>Trường Đại học Vinh</v>
          </cell>
          <cell r="AB461">
            <v>0</v>
          </cell>
          <cell r="AC461" t="str">
            <v>BC</v>
          </cell>
          <cell r="AD461">
            <v>0</v>
          </cell>
          <cell r="AE461">
            <v>0</v>
          </cell>
          <cell r="AF461" t="str">
            <v>V.07.01.02</v>
          </cell>
          <cell r="AG461" t="str">
            <v>Giảng viên chính (hạng II)</v>
          </cell>
          <cell r="AH461">
            <v>0</v>
          </cell>
          <cell r="AI461">
            <v>0</v>
          </cell>
          <cell r="AJ461">
            <v>0</v>
          </cell>
          <cell r="AK461">
            <v>5</v>
          </cell>
          <cell r="AL461">
            <v>0</v>
          </cell>
          <cell r="AM461">
            <v>4.4000000000000004</v>
          </cell>
          <cell r="AN461">
            <v>1</v>
          </cell>
          <cell r="AO461">
            <v>0</v>
          </cell>
          <cell r="AP461">
            <v>0</v>
          </cell>
          <cell r="AQ461">
            <v>15</v>
          </cell>
          <cell r="AR461">
            <v>0.66</v>
          </cell>
          <cell r="AS461">
            <v>5.0600000000000005</v>
          </cell>
          <cell r="AT461">
            <v>25</v>
          </cell>
          <cell r="AU461">
            <v>0</v>
          </cell>
          <cell r="AV461">
            <v>0</v>
          </cell>
          <cell r="AW461">
            <v>0</v>
          </cell>
          <cell r="AX461" t="str">
            <v>Tiến sĩ</v>
          </cell>
          <cell r="AY461">
            <v>0</v>
          </cell>
          <cell r="AZ461">
            <v>0</v>
          </cell>
          <cell r="BA461" t="str">
            <v>Kế toán</v>
          </cell>
          <cell r="BB461" t="str">
            <v>Kế toán</v>
          </cell>
          <cell r="BC461" t="str">
            <v>Kế toán</v>
          </cell>
          <cell r="BD461">
            <v>0</v>
          </cell>
          <cell r="BE461">
            <v>0</v>
          </cell>
          <cell r="BF461" t="str">
            <v>B2</v>
          </cell>
          <cell r="BG461">
            <v>0</v>
          </cell>
          <cell r="BH461" t="str">
            <v>x</v>
          </cell>
          <cell r="BI461">
            <v>2019</v>
          </cell>
          <cell r="BJ461">
            <v>0</v>
          </cell>
          <cell r="BK461" t="str">
            <v>Đã học 2012</v>
          </cell>
          <cell r="BL461">
            <v>0</v>
          </cell>
          <cell r="BM461">
            <v>0</v>
          </cell>
          <cell r="BN461">
            <v>0</v>
          </cell>
          <cell r="BO461">
            <v>0</v>
          </cell>
          <cell r="BP461">
            <v>0</v>
          </cell>
          <cell r="BQ461">
            <v>0</v>
          </cell>
          <cell r="BR461">
            <v>11.833333333333334</v>
          </cell>
          <cell r="BS461" t="str">
            <v>BĐ đã phát</v>
          </cell>
          <cell r="BT461">
            <v>0</v>
          </cell>
          <cell r="BU461">
            <v>0</v>
          </cell>
          <cell r="BV461">
            <v>5</v>
          </cell>
          <cell r="BW461">
            <v>5</v>
          </cell>
          <cell r="BX461">
            <v>5</v>
          </cell>
          <cell r="BY461">
            <v>5</v>
          </cell>
          <cell r="BZ461">
            <v>5</v>
          </cell>
          <cell r="CA461">
            <v>5</v>
          </cell>
          <cell r="CB461">
            <v>5</v>
          </cell>
          <cell r="CC461">
            <v>5</v>
          </cell>
          <cell r="CD461">
            <v>5</v>
          </cell>
          <cell r="CE461">
            <v>5</v>
          </cell>
          <cell r="CF461">
            <v>5</v>
          </cell>
          <cell r="CG461">
            <v>5</v>
          </cell>
          <cell r="CH461">
            <v>5</v>
          </cell>
          <cell r="CI461">
            <v>5</v>
          </cell>
          <cell r="CJ461">
            <v>5</v>
          </cell>
          <cell r="CK461">
            <v>5</v>
          </cell>
          <cell r="CL461">
            <v>0</v>
          </cell>
        </row>
        <row r="462">
          <cell r="F462">
            <v>1246</v>
          </cell>
          <cell r="G462" t="str">
            <v>51010000196401</v>
          </cell>
          <cell r="H462" t="str">
            <v>Trường Kinh tế</v>
          </cell>
          <cell r="I462" t="str">
            <v>Khoa Kế toán</v>
          </cell>
          <cell r="J462" t="str">
            <v>Nữ</v>
          </cell>
          <cell r="K462">
            <v>1977</v>
          </cell>
          <cell r="L462">
            <v>28451</v>
          </cell>
          <cell r="M462">
            <v>45</v>
          </cell>
          <cell r="N462" t="str">
            <v>Kinh</v>
          </cell>
          <cell r="O462">
            <v>0</v>
          </cell>
          <cell r="P462">
            <v>182134105</v>
          </cell>
          <cell r="Q462">
            <v>0</v>
          </cell>
          <cell r="R462">
            <v>0</v>
          </cell>
          <cell r="S462">
            <v>0</v>
          </cell>
          <cell r="T462" t="str">
            <v>Nam Đàn, Nghệ An</v>
          </cell>
          <cell r="U462">
            <v>0</v>
          </cell>
          <cell r="V462">
            <v>0</v>
          </cell>
          <cell r="W462" t="str">
            <v>0912431741</v>
          </cell>
          <cell r="X462" t="str">
            <v>hanhhm@vinhuni.vn.edu; homyhanhkt@gmail.com</v>
          </cell>
          <cell r="Y462">
            <v>37544</v>
          </cell>
          <cell r="Z462">
            <v>38485</v>
          </cell>
          <cell r="AA462" t="str">
            <v>Trường Đại học Vinh</v>
          </cell>
          <cell r="AB462">
            <v>0</v>
          </cell>
          <cell r="AC462" t="str">
            <v>BC</v>
          </cell>
          <cell r="AD462">
            <v>0</v>
          </cell>
          <cell r="AE462">
            <v>0</v>
          </cell>
          <cell r="AF462" t="str">
            <v>V.07.01.02</v>
          </cell>
          <cell r="AG462" t="str">
            <v>Giảng viên chính (hạng II)</v>
          </cell>
          <cell r="AH462" t="str">
            <v>Phó Hiệu trưởng trường thuộc</v>
          </cell>
          <cell r="AI462">
            <v>0</v>
          </cell>
          <cell r="AJ462" t="str">
            <v>Phó Bí thư ĐBBP</v>
          </cell>
          <cell r="AK462">
            <v>6.5</v>
          </cell>
          <cell r="AL462">
            <v>0.5</v>
          </cell>
          <cell r="AM462">
            <v>4.4000000000000004</v>
          </cell>
          <cell r="AN462">
            <v>1</v>
          </cell>
          <cell r="AO462">
            <v>0</v>
          </cell>
          <cell r="AP462">
            <v>0</v>
          </cell>
          <cell r="AQ462">
            <v>15</v>
          </cell>
          <cell r="AR462">
            <v>0.73499999999999999</v>
          </cell>
          <cell r="AS462">
            <v>5.6350000000000007</v>
          </cell>
          <cell r="AT462">
            <v>25</v>
          </cell>
          <cell r="AU462">
            <v>0</v>
          </cell>
          <cell r="AV462">
            <v>0.3</v>
          </cell>
          <cell r="AW462">
            <v>0</v>
          </cell>
          <cell r="AX462" t="str">
            <v>Tiến sĩ</v>
          </cell>
          <cell r="AY462">
            <v>0</v>
          </cell>
          <cell r="AZ462">
            <v>0</v>
          </cell>
          <cell r="BA462" t="str">
            <v>Kế toán</v>
          </cell>
          <cell r="BB462" t="str">
            <v>Kế toán kiểm toán &amp; phân tích</v>
          </cell>
          <cell r="BC462" t="str">
            <v>Kế toán kiểm toán &amp; phân tích</v>
          </cell>
          <cell r="BD462">
            <v>0</v>
          </cell>
          <cell r="BE462">
            <v>0</v>
          </cell>
          <cell r="BF462" t="str">
            <v>B2</v>
          </cell>
          <cell r="BG462">
            <v>0</v>
          </cell>
          <cell r="BH462" t="str">
            <v>x</v>
          </cell>
          <cell r="BI462">
            <v>2017</v>
          </cell>
          <cell r="BJ462">
            <v>0</v>
          </cell>
          <cell r="BK462">
            <v>0</v>
          </cell>
          <cell r="BL462">
            <v>0</v>
          </cell>
          <cell r="BM462">
            <v>0</v>
          </cell>
          <cell r="BN462">
            <v>0</v>
          </cell>
          <cell r="BO462">
            <v>0</v>
          </cell>
          <cell r="BP462">
            <v>0</v>
          </cell>
          <cell r="BQ462">
            <v>0</v>
          </cell>
          <cell r="BR462">
            <v>10.25</v>
          </cell>
          <cell r="BS462" t="str">
            <v>BĐ đã phát</v>
          </cell>
          <cell r="BT462">
            <v>0</v>
          </cell>
          <cell r="BU462">
            <v>0</v>
          </cell>
          <cell r="BV462">
            <v>6.3</v>
          </cell>
          <cell r="BW462">
            <v>6.3</v>
          </cell>
          <cell r="BX462">
            <v>6.3</v>
          </cell>
          <cell r="BY462">
            <v>6.3</v>
          </cell>
          <cell r="BZ462">
            <v>6.3</v>
          </cell>
          <cell r="CA462">
            <v>6.3</v>
          </cell>
          <cell r="CB462">
            <v>6.3</v>
          </cell>
          <cell r="CC462">
            <v>6.3</v>
          </cell>
          <cell r="CD462">
            <v>6.3</v>
          </cell>
          <cell r="CE462">
            <v>6.3</v>
          </cell>
          <cell r="CF462">
            <v>6.3</v>
          </cell>
          <cell r="CG462">
            <v>6.3</v>
          </cell>
          <cell r="CH462">
            <v>6.8</v>
          </cell>
          <cell r="CI462">
            <v>6.8</v>
          </cell>
          <cell r="CJ462">
            <v>6.8</v>
          </cell>
          <cell r="CK462">
            <v>6.8</v>
          </cell>
          <cell r="CL462" t="str">
            <v>PTK cấp 2 lên PHT trường thuộc từ T9/21</v>
          </cell>
        </row>
        <row r="463">
          <cell r="F463">
            <v>1259</v>
          </cell>
          <cell r="G463" t="str">
            <v>51010000234073</v>
          </cell>
          <cell r="H463" t="str">
            <v>Trường Kinh tế</v>
          </cell>
          <cell r="I463" t="str">
            <v>Khoa Kế toán</v>
          </cell>
          <cell r="J463" t="str">
            <v>Nữ</v>
          </cell>
          <cell r="K463">
            <v>1988</v>
          </cell>
          <cell r="L463">
            <v>32368</v>
          </cell>
          <cell r="M463">
            <v>34</v>
          </cell>
          <cell r="N463" t="str">
            <v>Kinh</v>
          </cell>
          <cell r="O463">
            <v>0</v>
          </cell>
          <cell r="P463">
            <v>0</v>
          </cell>
          <cell r="Q463">
            <v>0</v>
          </cell>
          <cell r="R463">
            <v>0</v>
          </cell>
          <cell r="S463" t="str">
            <v>Phường Lê Mao, Thành phố Vinh, Tỉnh Nghệ An</v>
          </cell>
          <cell r="T463" t="str">
            <v>Hưng Chính, Hưng Nguyên, Nghệ An</v>
          </cell>
          <cell r="U463" t="str">
            <v>SN 101 Ngõ  6A, Đường Nguyễn Cảnh Chân, P Quang Trung, Thành phố Vinh, Tỉnh Nghệ An</v>
          </cell>
          <cell r="V463" t="str">
            <v>SN 101 Ngõ  6A, Đường Nguyễn Cảnh Chân, P Quang Trung, Thành phố Vinh, Tỉnh Nghệ An</v>
          </cell>
          <cell r="W463">
            <v>976833439</v>
          </cell>
          <cell r="X463">
            <v>0</v>
          </cell>
          <cell r="Y463">
            <v>40413</v>
          </cell>
          <cell r="Z463">
            <v>40969</v>
          </cell>
          <cell r="AA463" t="str">
            <v>Trường Đại học Vinh</v>
          </cell>
          <cell r="AB463">
            <v>0</v>
          </cell>
          <cell r="AC463" t="str">
            <v>BC</v>
          </cell>
          <cell r="AD463">
            <v>0</v>
          </cell>
          <cell r="AE463">
            <v>0</v>
          </cell>
          <cell r="AF463" t="str">
            <v>V.07.01.03</v>
          </cell>
          <cell r="AG463" t="str">
            <v>Giảng viên (hạng III)</v>
          </cell>
          <cell r="AH463">
            <v>0</v>
          </cell>
          <cell r="AI463">
            <v>0</v>
          </cell>
          <cell r="AJ463">
            <v>0</v>
          </cell>
          <cell r="AK463">
            <v>4</v>
          </cell>
          <cell r="AL463">
            <v>0</v>
          </cell>
          <cell r="AM463">
            <v>3.33</v>
          </cell>
          <cell r="AN463">
            <v>4</v>
          </cell>
          <cell r="AO463">
            <v>0</v>
          </cell>
          <cell r="AP463">
            <v>0</v>
          </cell>
          <cell r="AQ463">
            <v>9</v>
          </cell>
          <cell r="AR463">
            <v>0.29969999999999997</v>
          </cell>
          <cell r="AS463">
            <v>3.6297000000000001</v>
          </cell>
          <cell r="AT463">
            <v>25</v>
          </cell>
          <cell r="AU463">
            <v>0</v>
          </cell>
          <cell r="AV463">
            <v>0</v>
          </cell>
          <cell r="AW463">
            <v>0</v>
          </cell>
          <cell r="AX463" t="str">
            <v>Thạc sĩ</v>
          </cell>
          <cell r="AY463">
            <v>0</v>
          </cell>
          <cell r="AZ463">
            <v>0</v>
          </cell>
          <cell r="BA463" t="str">
            <v>Kế toán</v>
          </cell>
          <cell r="BB463" t="str">
            <v>Kinh doanh &amp; quản lý/Kế toán kiểm toán &amp; phân tích</v>
          </cell>
          <cell r="BC463" t="str">
            <v xml:space="preserve"> </v>
          </cell>
          <cell r="BD463">
            <v>0</v>
          </cell>
          <cell r="BE463">
            <v>0</v>
          </cell>
          <cell r="BF463" t="str">
            <v>B2</v>
          </cell>
          <cell r="BG463">
            <v>0</v>
          </cell>
          <cell r="BH463" t="str">
            <v>x</v>
          </cell>
          <cell r="BI463">
            <v>0</v>
          </cell>
          <cell r="BJ463">
            <v>0</v>
          </cell>
          <cell r="BK463">
            <v>0</v>
          </cell>
          <cell r="BL463">
            <v>0</v>
          </cell>
          <cell r="BM463">
            <v>40793</v>
          </cell>
          <cell r="BN463">
            <v>41159</v>
          </cell>
          <cell r="BO463">
            <v>0</v>
          </cell>
          <cell r="BP463">
            <v>0</v>
          </cell>
          <cell r="BQ463">
            <v>0</v>
          </cell>
          <cell r="BR463">
            <v>20.916666666666668</v>
          </cell>
          <cell r="BS463" t="str">
            <v>BĐ đã phát</v>
          </cell>
          <cell r="BT463">
            <v>0</v>
          </cell>
          <cell r="BU463">
            <v>0</v>
          </cell>
          <cell r="BV463">
            <v>4</v>
          </cell>
          <cell r="BW463">
            <v>4</v>
          </cell>
          <cell r="BX463">
            <v>4</v>
          </cell>
          <cell r="BY463">
            <v>4</v>
          </cell>
          <cell r="BZ463">
            <v>4</v>
          </cell>
          <cell r="CA463">
            <v>4</v>
          </cell>
          <cell r="CB463">
            <v>4</v>
          </cell>
          <cell r="CC463">
            <v>4</v>
          </cell>
          <cell r="CD463">
            <v>4</v>
          </cell>
          <cell r="CE463">
            <v>4</v>
          </cell>
          <cell r="CF463">
            <v>4</v>
          </cell>
          <cell r="CG463">
            <v>4</v>
          </cell>
          <cell r="CH463">
            <v>4</v>
          </cell>
          <cell r="CI463">
            <v>4</v>
          </cell>
          <cell r="CJ463">
            <v>4</v>
          </cell>
          <cell r="CK463">
            <v>4</v>
          </cell>
          <cell r="CL463">
            <v>0</v>
          </cell>
        </row>
        <row r="464">
          <cell r="F464">
            <v>1262</v>
          </cell>
          <cell r="G464" t="str">
            <v>51010000287396</v>
          </cell>
          <cell r="H464" t="str">
            <v>Trường Kinh tế</v>
          </cell>
          <cell r="I464" t="str">
            <v>Khoa Kế toán</v>
          </cell>
          <cell r="J464" t="str">
            <v>Nữ</v>
          </cell>
          <cell r="K464">
            <v>1989</v>
          </cell>
          <cell r="L464">
            <v>32796</v>
          </cell>
          <cell r="M464">
            <v>33</v>
          </cell>
          <cell r="N464" t="str">
            <v>Kinh</v>
          </cell>
          <cell r="O464">
            <v>0</v>
          </cell>
          <cell r="P464" t="str">
            <v>186798468</v>
          </cell>
          <cell r="Q464">
            <v>41909</v>
          </cell>
          <cell r="R464" t="str">
            <v>Tỉnh Nghệ An</v>
          </cell>
          <cell r="S464" t="str">
            <v>Hưng Thông, Huyện Hưng Nguyên, Tỉnh Nghệ An</v>
          </cell>
          <cell r="T464" t="str">
            <v>Hưng Lam, Hưng Nguyên, Nghệ An</v>
          </cell>
          <cell r="U464" t="str">
            <v>SN 23, Khối 15, Thị trấn Hưng Nguyên, Huyện Hưng Nguyên, Tỉnh Nghệ An</v>
          </cell>
          <cell r="V464" t="str">
            <v>SN 23, Khối 15, Thị trấn Hưng Nguyên, Huyện Hưng Nguyên, Tỉnh Nghệ An</v>
          </cell>
          <cell r="W464" t="str">
            <v>0975778711</v>
          </cell>
          <cell r="X464" t="str">
            <v>Nguyenanhtu@vinhuni.edu.vn</v>
          </cell>
          <cell r="Y464">
            <v>40801</v>
          </cell>
          <cell r="Z464">
            <v>42887</v>
          </cell>
          <cell r="AA464" t="str">
            <v>Trường Đại học Vinh</v>
          </cell>
          <cell r="AB464">
            <v>0</v>
          </cell>
          <cell r="AC464" t="str">
            <v>BC</v>
          </cell>
          <cell r="AD464">
            <v>0</v>
          </cell>
          <cell r="AE464">
            <v>0</v>
          </cell>
          <cell r="AF464" t="str">
            <v>V.07.01.03</v>
          </cell>
          <cell r="AG464" t="str">
            <v>Giảng viên (hạng III)</v>
          </cell>
          <cell r="AH464">
            <v>0</v>
          </cell>
          <cell r="AI464">
            <v>0</v>
          </cell>
          <cell r="AJ464">
            <v>0</v>
          </cell>
          <cell r="AK464">
            <v>4</v>
          </cell>
          <cell r="AL464">
            <v>0</v>
          </cell>
          <cell r="AM464">
            <v>3</v>
          </cell>
          <cell r="AN464">
            <v>3</v>
          </cell>
          <cell r="AO464">
            <v>0</v>
          </cell>
          <cell r="AP464">
            <v>0</v>
          </cell>
          <cell r="AQ464">
            <v>8</v>
          </cell>
          <cell r="AR464">
            <v>0.24</v>
          </cell>
          <cell r="AS464">
            <v>3.24</v>
          </cell>
          <cell r="AT464">
            <v>25</v>
          </cell>
          <cell r="AU464">
            <v>0</v>
          </cell>
          <cell r="AV464">
            <v>0</v>
          </cell>
          <cell r="AW464">
            <v>0</v>
          </cell>
          <cell r="AX464" t="str">
            <v>Thạc sĩ</v>
          </cell>
          <cell r="AY464">
            <v>0</v>
          </cell>
          <cell r="AZ464">
            <v>0</v>
          </cell>
          <cell r="BA464" t="str">
            <v>Kế toán</v>
          </cell>
          <cell r="BB464" t="str">
            <v>Kế toán</v>
          </cell>
          <cell r="BC464" t="str">
            <v xml:space="preserve"> </v>
          </cell>
          <cell r="BD464">
            <v>0</v>
          </cell>
          <cell r="BE464">
            <v>0</v>
          </cell>
          <cell r="BF464" t="str">
            <v>B1</v>
          </cell>
          <cell r="BG464">
            <v>0</v>
          </cell>
          <cell r="BH464" t="str">
            <v>x</v>
          </cell>
          <cell r="BI464">
            <v>0</v>
          </cell>
          <cell r="BJ464">
            <v>0</v>
          </cell>
          <cell r="BK464" t="str">
            <v>Đối tượng 4</v>
          </cell>
          <cell r="BL464">
            <v>0</v>
          </cell>
          <cell r="BM464">
            <v>0</v>
          </cell>
          <cell r="BN464">
            <v>0</v>
          </cell>
          <cell r="BO464">
            <v>0</v>
          </cell>
          <cell r="BP464">
            <v>0</v>
          </cell>
          <cell r="BQ464">
            <v>0</v>
          </cell>
          <cell r="BR464">
            <v>22.166666666666668</v>
          </cell>
          <cell r="BS464" t="str">
            <v>BĐ đã phát</v>
          </cell>
          <cell r="BT464">
            <v>0</v>
          </cell>
          <cell r="BU464">
            <v>0</v>
          </cell>
          <cell r="BV464">
            <v>4</v>
          </cell>
          <cell r="BW464">
            <v>4</v>
          </cell>
          <cell r="BX464">
            <v>4</v>
          </cell>
          <cell r="BY464">
            <v>4</v>
          </cell>
          <cell r="BZ464">
            <v>4</v>
          </cell>
          <cell r="CA464">
            <v>4</v>
          </cell>
          <cell r="CB464">
            <v>4</v>
          </cell>
          <cell r="CC464">
            <v>4</v>
          </cell>
          <cell r="CD464">
            <v>4</v>
          </cell>
          <cell r="CE464">
            <v>4</v>
          </cell>
          <cell r="CF464">
            <v>4</v>
          </cell>
          <cell r="CG464">
            <v>4</v>
          </cell>
          <cell r="CH464">
            <v>4</v>
          </cell>
          <cell r="CI464">
            <v>4</v>
          </cell>
          <cell r="CJ464">
            <v>4</v>
          </cell>
          <cell r="CK464">
            <v>4</v>
          </cell>
          <cell r="CL464">
            <v>0</v>
          </cell>
        </row>
        <row r="465">
          <cell r="F465">
            <v>1255</v>
          </cell>
          <cell r="G465" t="str">
            <v>51010000196438</v>
          </cell>
          <cell r="H465" t="str">
            <v>Trường Kinh tế</v>
          </cell>
          <cell r="I465" t="str">
            <v>Khoa Kế toán</v>
          </cell>
          <cell r="J465" t="str">
            <v>Nữ</v>
          </cell>
          <cell r="K465">
            <v>1986</v>
          </cell>
          <cell r="L465">
            <v>31657</v>
          </cell>
          <cell r="M465">
            <v>36</v>
          </cell>
          <cell r="N465" t="str">
            <v>Kinh</v>
          </cell>
          <cell r="O465">
            <v>0</v>
          </cell>
          <cell r="P465">
            <v>186224564</v>
          </cell>
          <cell r="Q465">
            <v>0</v>
          </cell>
          <cell r="R465">
            <v>0</v>
          </cell>
          <cell r="S465">
            <v>0</v>
          </cell>
          <cell r="T465" t="str">
            <v>Thanh Chương, Nghệ An</v>
          </cell>
          <cell r="U465">
            <v>0</v>
          </cell>
          <cell r="V465">
            <v>0</v>
          </cell>
          <cell r="W465">
            <v>977123627</v>
          </cell>
          <cell r="X465">
            <v>0</v>
          </cell>
          <cell r="Y465">
            <v>39692</v>
          </cell>
          <cell r="Z465">
            <v>40360</v>
          </cell>
          <cell r="AA465" t="str">
            <v>Trường Đại học Vinh</v>
          </cell>
          <cell r="AB465">
            <v>0</v>
          </cell>
          <cell r="AC465" t="str">
            <v>BC</v>
          </cell>
          <cell r="AD465">
            <v>0</v>
          </cell>
          <cell r="AE465">
            <v>0</v>
          </cell>
          <cell r="AF465" t="str">
            <v>V.07.01.03</v>
          </cell>
          <cell r="AG465" t="str">
            <v>Giảng viên (hạng III)</v>
          </cell>
          <cell r="AH465">
            <v>0</v>
          </cell>
          <cell r="AI465">
            <v>0</v>
          </cell>
          <cell r="AJ465">
            <v>0</v>
          </cell>
          <cell r="AK465">
            <v>4</v>
          </cell>
          <cell r="AL465">
            <v>0</v>
          </cell>
          <cell r="AM465">
            <v>3.33</v>
          </cell>
          <cell r="AN465">
            <v>4</v>
          </cell>
          <cell r="AO465">
            <v>0</v>
          </cell>
          <cell r="AP465">
            <v>0</v>
          </cell>
          <cell r="AQ465">
            <v>11</v>
          </cell>
          <cell r="AR465">
            <v>0.36630000000000001</v>
          </cell>
          <cell r="AS465">
            <v>3.6962999999999999</v>
          </cell>
          <cell r="AT465">
            <v>25</v>
          </cell>
          <cell r="AU465">
            <v>0</v>
          </cell>
          <cell r="AV465">
            <v>0</v>
          </cell>
          <cell r="AW465">
            <v>0</v>
          </cell>
          <cell r="AX465" t="str">
            <v>Tiến sĩ</v>
          </cell>
          <cell r="AY465">
            <v>0</v>
          </cell>
          <cell r="AZ465">
            <v>0</v>
          </cell>
          <cell r="BA465" t="str">
            <v>Kế toán</v>
          </cell>
          <cell r="BB465" t="str">
            <v>Kế toán kiểm toán &amp; phân tích</v>
          </cell>
          <cell r="BC465" t="str">
            <v>Kinh tế</v>
          </cell>
          <cell r="BD465">
            <v>43891</v>
          </cell>
          <cell r="BE465">
            <v>0</v>
          </cell>
          <cell r="BF465" t="str">
            <v>B2</v>
          </cell>
          <cell r="BG465">
            <v>0</v>
          </cell>
          <cell r="BH465" t="str">
            <v>x</v>
          </cell>
          <cell r="BI465">
            <v>0</v>
          </cell>
          <cell r="BJ465">
            <v>0</v>
          </cell>
          <cell r="BK465">
            <v>0</v>
          </cell>
          <cell r="BL465">
            <v>0</v>
          </cell>
          <cell r="BM465">
            <v>0</v>
          </cell>
          <cell r="BN465">
            <v>0</v>
          </cell>
          <cell r="BO465">
            <v>0</v>
          </cell>
          <cell r="BP465">
            <v>0</v>
          </cell>
          <cell r="BQ465">
            <v>0</v>
          </cell>
          <cell r="BR465">
            <v>19</v>
          </cell>
          <cell r="BS465" t="str">
            <v>BĐ đã phát</v>
          </cell>
          <cell r="BT465">
            <v>0</v>
          </cell>
          <cell r="BU465">
            <v>0</v>
          </cell>
          <cell r="BV465">
            <v>4</v>
          </cell>
          <cell r="BW465">
            <v>4</v>
          </cell>
          <cell r="BX465">
            <v>4</v>
          </cell>
          <cell r="BY465">
            <v>4</v>
          </cell>
          <cell r="BZ465">
            <v>4</v>
          </cell>
          <cell r="CA465">
            <v>4</v>
          </cell>
          <cell r="CB465">
            <v>4</v>
          </cell>
          <cell r="CC465">
            <v>4</v>
          </cell>
          <cell r="CD465">
            <v>4</v>
          </cell>
          <cell r="CE465">
            <v>4</v>
          </cell>
          <cell r="CF465">
            <v>4</v>
          </cell>
          <cell r="CG465">
            <v>4</v>
          </cell>
          <cell r="CH465">
            <v>4</v>
          </cell>
          <cell r="CI465">
            <v>4</v>
          </cell>
          <cell r="CJ465">
            <v>4</v>
          </cell>
          <cell r="CK465">
            <v>4</v>
          </cell>
          <cell r="CL465">
            <v>0</v>
          </cell>
        </row>
        <row r="466">
          <cell r="F466">
            <v>1254</v>
          </cell>
          <cell r="G466" t="str">
            <v>51010000196331</v>
          </cell>
          <cell r="H466" t="str">
            <v>Trường Kinh tế</v>
          </cell>
          <cell r="I466" t="str">
            <v>Khoa Kế toán</v>
          </cell>
          <cell r="J466" t="str">
            <v>Nữ</v>
          </cell>
          <cell r="K466">
            <v>1986</v>
          </cell>
          <cell r="L466">
            <v>31539</v>
          </cell>
          <cell r="M466">
            <v>36</v>
          </cell>
          <cell r="N466" t="str">
            <v>Kinh</v>
          </cell>
          <cell r="O466">
            <v>0</v>
          </cell>
          <cell r="P466">
            <v>186127589</v>
          </cell>
          <cell r="Q466">
            <v>0</v>
          </cell>
          <cell r="R466">
            <v>0</v>
          </cell>
          <cell r="S466" t="str">
            <v>Phường Bến Thuỷ, Thành phố Vinh, Tỉnh Nghệ An</v>
          </cell>
          <cell r="T466" t="str">
            <v>Sơn Giang, Hương Sơn, Hà Tĩnh</v>
          </cell>
          <cell r="U466" t="str">
            <v>SN 1A, Ngõ  3, Đường Nguyễn Viết Xuân, P.Hưng Dũng, Thành phố Vinh, Tỉnh Nghệ An</v>
          </cell>
          <cell r="V466" t="str">
            <v>SN 1A, Ngõ  3, Đường Nguyễn Viết Xuân, P.Hưng Dũng, Thành phố Vinh, Tỉnh Nghệ An</v>
          </cell>
          <cell r="W466" t="str">
            <v>0913736686</v>
          </cell>
          <cell r="X466" t="str">
            <v>Dieuthuy86@gmail.com</v>
          </cell>
          <cell r="Y466">
            <v>40091</v>
          </cell>
          <cell r="Z466">
            <v>40969</v>
          </cell>
          <cell r="AA466" t="str">
            <v>Trường Đại học Vinh</v>
          </cell>
          <cell r="AB466">
            <v>0</v>
          </cell>
          <cell r="AC466" t="str">
            <v>BC</v>
          </cell>
          <cell r="AD466">
            <v>0</v>
          </cell>
          <cell r="AE466">
            <v>0</v>
          </cell>
          <cell r="AF466" t="str">
            <v>V.07.01.03</v>
          </cell>
          <cell r="AG466" t="str">
            <v>Giảng viên (hạng III)</v>
          </cell>
          <cell r="AH466">
            <v>0</v>
          </cell>
          <cell r="AI466">
            <v>0</v>
          </cell>
          <cell r="AJ466" t="str">
            <v>Chủ tịch CĐBP</v>
          </cell>
          <cell r="AK466">
            <v>4.5</v>
          </cell>
          <cell r="AL466">
            <v>0</v>
          </cell>
          <cell r="AM466">
            <v>3.33</v>
          </cell>
          <cell r="AN466">
            <v>4</v>
          </cell>
          <cell r="AO466">
            <v>0</v>
          </cell>
          <cell r="AP466">
            <v>0</v>
          </cell>
          <cell r="AQ466">
            <v>10</v>
          </cell>
          <cell r="AR466">
            <v>0.33299999999999996</v>
          </cell>
          <cell r="AS466">
            <v>3.6630000000000003</v>
          </cell>
          <cell r="AT466">
            <v>25</v>
          </cell>
          <cell r="AU466">
            <v>0</v>
          </cell>
          <cell r="AV466">
            <v>0</v>
          </cell>
          <cell r="AW466">
            <v>0</v>
          </cell>
          <cell r="AX466" t="str">
            <v>Thạc sĩ</v>
          </cell>
          <cell r="AY466">
            <v>0</v>
          </cell>
          <cell r="AZ466">
            <v>0</v>
          </cell>
          <cell r="BA466" t="str">
            <v>Kế toán kiểm toán</v>
          </cell>
          <cell r="BB466" t="str">
            <v>Kế toán kiểm toán &amp; phân tích</v>
          </cell>
          <cell r="BC466" t="str">
            <v xml:space="preserve"> </v>
          </cell>
          <cell r="BD466">
            <v>0</v>
          </cell>
          <cell r="BE466">
            <v>0</v>
          </cell>
          <cell r="BF466" t="str">
            <v>B2</v>
          </cell>
          <cell r="BG466">
            <v>0</v>
          </cell>
          <cell r="BH466" t="str">
            <v>x</v>
          </cell>
          <cell r="BI466">
            <v>0</v>
          </cell>
          <cell r="BJ466">
            <v>0</v>
          </cell>
          <cell r="BK466" t="str">
            <v>x</v>
          </cell>
          <cell r="BL466">
            <v>0</v>
          </cell>
          <cell r="BM466">
            <v>0</v>
          </cell>
          <cell r="BN466">
            <v>0</v>
          </cell>
          <cell r="BO466">
            <v>0</v>
          </cell>
          <cell r="BP466">
            <v>0</v>
          </cell>
          <cell r="BQ466">
            <v>0</v>
          </cell>
          <cell r="BR466">
            <v>18.666666666666668</v>
          </cell>
          <cell r="BS466" t="str">
            <v>BĐ đã phát</v>
          </cell>
          <cell r="BT466">
            <v>0</v>
          </cell>
          <cell r="BU466">
            <v>0</v>
          </cell>
          <cell r="BV466">
            <v>4</v>
          </cell>
          <cell r="BW466">
            <v>4</v>
          </cell>
          <cell r="BX466">
            <v>4</v>
          </cell>
          <cell r="BY466">
            <v>4</v>
          </cell>
          <cell r="BZ466">
            <v>4</v>
          </cell>
          <cell r="CA466">
            <v>4</v>
          </cell>
          <cell r="CB466">
            <v>4</v>
          </cell>
          <cell r="CC466">
            <v>4</v>
          </cell>
          <cell r="CD466">
            <v>4</v>
          </cell>
          <cell r="CE466">
            <v>4</v>
          </cell>
          <cell r="CF466">
            <v>4</v>
          </cell>
          <cell r="CG466">
            <v>4</v>
          </cell>
          <cell r="CH466">
            <v>4</v>
          </cell>
          <cell r="CI466">
            <v>4</v>
          </cell>
          <cell r="CJ466">
            <v>4.5</v>
          </cell>
          <cell r="CK466">
            <v>4.5</v>
          </cell>
          <cell r="CL466" t="str">
            <v>GV lên CTCĐBP khoa cấp 3 từ T11/21</v>
          </cell>
        </row>
        <row r="467">
          <cell r="F467">
            <v>1250</v>
          </cell>
          <cell r="G467" t="str">
            <v>51010000196456</v>
          </cell>
          <cell r="H467" t="str">
            <v>Trường Kinh tế</v>
          </cell>
          <cell r="I467" t="str">
            <v>Khoa Kế toán</v>
          </cell>
          <cell r="J467" t="str">
            <v>Nữ</v>
          </cell>
          <cell r="K467">
            <v>1981</v>
          </cell>
          <cell r="L467">
            <v>29893</v>
          </cell>
          <cell r="M467">
            <v>41</v>
          </cell>
          <cell r="N467" t="str">
            <v>Kinh</v>
          </cell>
          <cell r="O467">
            <v>0</v>
          </cell>
          <cell r="P467">
            <v>182261994</v>
          </cell>
          <cell r="Q467">
            <v>0</v>
          </cell>
          <cell r="R467">
            <v>0</v>
          </cell>
          <cell r="S467">
            <v>0</v>
          </cell>
          <cell r="T467" t="str">
            <v>Hương Khê, Hà Tĩnh</v>
          </cell>
          <cell r="U467">
            <v>0</v>
          </cell>
          <cell r="V467">
            <v>0</v>
          </cell>
          <cell r="W467" t="str">
            <v>0919017648</v>
          </cell>
          <cell r="X467" t="str">
            <v>Duyenktdhv@gmail.com/Duyennth@vinhuni.edu</v>
          </cell>
          <cell r="Y467">
            <v>38139</v>
          </cell>
          <cell r="Z467">
            <v>38924</v>
          </cell>
          <cell r="AA467" t="str">
            <v>Trường Đại học Vinh</v>
          </cell>
          <cell r="AB467">
            <v>0</v>
          </cell>
          <cell r="AC467" t="str">
            <v>BC</v>
          </cell>
          <cell r="AD467">
            <v>0</v>
          </cell>
          <cell r="AE467">
            <v>0</v>
          </cell>
          <cell r="AF467" t="str">
            <v>V.07.01.02</v>
          </cell>
          <cell r="AG467" t="str">
            <v>Giảng viên chính (hạng II)</v>
          </cell>
          <cell r="AH467">
            <v>0</v>
          </cell>
          <cell r="AI467">
            <v>0</v>
          </cell>
          <cell r="AJ467">
            <v>0</v>
          </cell>
          <cell r="AK467">
            <v>5</v>
          </cell>
          <cell r="AL467">
            <v>0</v>
          </cell>
          <cell r="AM467">
            <v>4.4000000000000004</v>
          </cell>
          <cell r="AN467">
            <v>1</v>
          </cell>
          <cell r="AO467">
            <v>0</v>
          </cell>
          <cell r="AP467">
            <v>0</v>
          </cell>
          <cell r="AQ467">
            <v>16</v>
          </cell>
          <cell r="AR467">
            <v>0.70400000000000007</v>
          </cell>
          <cell r="AS467">
            <v>5.1040000000000001</v>
          </cell>
          <cell r="AT467">
            <v>25</v>
          </cell>
          <cell r="AU467">
            <v>0</v>
          </cell>
          <cell r="AV467">
            <v>0</v>
          </cell>
          <cell r="AW467">
            <v>0</v>
          </cell>
          <cell r="AX467" t="str">
            <v>Tiến sĩ</v>
          </cell>
          <cell r="AY467">
            <v>0</v>
          </cell>
          <cell r="AZ467">
            <v>0</v>
          </cell>
          <cell r="BA467" t="str">
            <v>Kế toán</v>
          </cell>
          <cell r="BB467" t="str">
            <v>Kế toán kiểm toán &amp; phân tích</v>
          </cell>
          <cell r="BC467" t="str">
            <v>Kinh tế</v>
          </cell>
          <cell r="BD467">
            <v>0</v>
          </cell>
          <cell r="BE467">
            <v>0</v>
          </cell>
          <cell r="BF467" t="str">
            <v>B1</v>
          </cell>
          <cell r="BG467">
            <v>0</v>
          </cell>
          <cell r="BH467" t="str">
            <v>x</v>
          </cell>
          <cell r="BI467">
            <v>2017</v>
          </cell>
          <cell r="BJ467">
            <v>0</v>
          </cell>
          <cell r="BK467">
            <v>0</v>
          </cell>
          <cell r="BL467">
            <v>0</v>
          </cell>
          <cell r="BM467">
            <v>0</v>
          </cell>
          <cell r="BN467">
            <v>0</v>
          </cell>
          <cell r="BO467">
            <v>0</v>
          </cell>
          <cell r="BP467">
            <v>0</v>
          </cell>
          <cell r="BQ467">
            <v>0</v>
          </cell>
          <cell r="BR467">
            <v>14.166666666666666</v>
          </cell>
          <cell r="BS467" t="str">
            <v>BĐ đã phát</v>
          </cell>
          <cell r="BT467">
            <v>0</v>
          </cell>
          <cell r="BU467">
            <v>0</v>
          </cell>
          <cell r="BV467">
            <v>5</v>
          </cell>
          <cell r="BW467">
            <v>5</v>
          </cell>
          <cell r="BX467">
            <v>5</v>
          </cell>
          <cell r="BY467">
            <v>5</v>
          </cell>
          <cell r="BZ467">
            <v>5</v>
          </cell>
          <cell r="CA467">
            <v>5</v>
          </cell>
          <cell r="CB467">
            <v>5</v>
          </cell>
          <cell r="CC467">
            <v>5</v>
          </cell>
          <cell r="CD467">
            <v>5</v>
          </cell>
          <cell r="CE467">
            <v>5</v>
          </cell>
          <cell r="CF467">
            <v>5</v>
          </cell>
          <cell r="CG467">
            <v>5</v>
          </cell>
          <cell r="CH467">
            <v>5</v>
          </cell>
          <cell r="CI467">
            <v>5</v>
          </cell>
          <cell r="CJ467">
            <v>5</v>
          </cell>
          <cell r="CK467">
            <v>5</v>
          </cell>
          <cell r="CL467">
            <v>0</v>
          </cell>
        </row>
        <row r="468">
          <cell r="F468">
            <v>1258</v>
          </cell>
          <cell r="G468" t="str">
            <v>51010000244939</v>
          </cell>
          <cell r="H468" t="str">
            <v>Trường Kinh tế</v>
          </cell>
          <cell r="I468" t="str">
            <v>Khoa Kế toán</v>
          </cell>
          <cell r="J468" t="str">
            <v>Nữ</v>
          </cell>
          <cell r="K468">
            <v>1987</v>
          </cell>
          <cell r="L468">
            <v>32020</v>
          </cell>
          <cell r="M468">
            <v>35</v>
          </cell>
          <cell r="N468" t="str">
            <v>Kinh</v>
          </cell>
          <cell r="O468">
            <v>0</v>
          </cell>
          <cell r="P468">
            <v>186456375</v>
          </cell>
          <cell r="Q468">
            <v>0</v>
          </cell>
          <cell r="R468">
            <v>0</v>
          </cell>
          <cell r="S468">
            <v>0</v>
          </cell>
          <cell r="T468" t="str">
            <v>Thạch Hà, Hà Tĩnh</v>
          </cell>
          <cell r="U468" t="str">
            <v>Thành phố Vinh, Tỉnh Nghệ An</v>
          </cell>
          <cell r="V468" t="str">
            <v>Thành phố Vinh, Tỉnh Nghệ An</v>
          </cell>
          <cell r="W468" t="str">
            <v>0913287266</v>
          </cell>
          <cell r="X468" t="str">
            <v>lentmdhv@gmail.com</v>
          </cell>
          <cell r="Y468">
            <v>40413</v>
          </cell>
          <cell r="Z468">
            <v>40969</v>
          </cell>
          <cell r="AA468" t="str">
            <v>Trường Đại học Vinh</v>
          </cell>
          <cell r="AB468">
            <v>0</v>
          </cell>
          <cell r="AC468" t="str">
            <v>BC</v>
          </cell>
          <cell r="AD468">
            <v>0</v>
          </cell>
          <cell r="AE468">
            <v>0</v>
          </cell>
          <cell r="AF468" t="str">
            <v>V.07.01.03</v>
          </cell>
          <cell r="AG468" t="str">
            <v>Giảng viên (hạng III)</v>
          </cell>
          <cell r="AH468">
            <v>0</v>
          </cell>
          <cell r="AI468">
            <v>0</v>
          </cell>
          <cell r="AJ468">
            <v>0</v>
          </cell>
          <cell r="AK468">
            <v>4</v>
          </cell>
          <cell r="AL468">
            <v>0</v>
          </cell>
          <cell r="AM468">
            <v>3.33</v>
          </cell>
          <cell r="AN468">
            <v>4</v>
          </cell>
          <cell r="AO468">
            <v>0</v>
          </cell>
          <cell r="AP468">
            <v>0</v>
          </cell>
          <cell r="AQ468">
            <v>9</v>
          </cell>
          <cell r="AR468">
            <v>0.29969999999999997</v>
          </cell>
          <cell r="AS468">
            <v>3.6297000000000001</v>
          </cell>
          <cell r="AT468">
            <v>25</v>
          </cell>
          <cell r="AU468">
            <v>0</v>
          </cell>
          <cell r="AV468">
            <v>0</v>
          </cell>
          <cell r="AW468">
            <v>0</v>
          </cell>
          <cell r="AX468" t="str">
            <v>Thạc sĩ</v>
          </cell>
          <cell r="AY468">
            <v>0</v>
          </cell>
          <cell r="AZ468">
            <v>0</v>
          </cell>
          <cell r="BA468" t="str">
            <v>Kế toán</v>
          </cell>
          <cell r="BB468" t="str">
            <v>Kế toán kiểm toán &amp; phân tích</v>
          </cell>
          <cell r="BC468" t="str">
            <v xml:space="preserve"> </v>
          </cell>
          <cell r="BD468">
            <v>0</v>
          </cell>
          <cell r="BE468">
            <v>0</v>
          </cell>
          <cell r="BF468" t="str">
            <v>B2</v>
          </cell>
          <cell r="BG468">
            <v>0</v>
          </cell>
          <cell r="BH468" t="str">
            <v>x</v>
          </cell>
          <cell r="BI468">
            <v>0</v>
          </cell>
          <cell r="BJ468">
            <v>0</v>
          </cell>
          <cell r="BK468">
            <v>0</v>
          </cell>
          <cell r="BL468">
            <v>0</v>
          </cell>
          <cell r="BM468">
            <v>0</v>
          </cell>
          <cell r="BN468">
            <v>0</v>
          </cell>
          <cell r="BO468">
            <v>0</v>
          </cell>
          <cell r="BP468">
            <v>0</v>
          </cell>
          <cell r="BQ468">
            <v>0</v>
          </cell>
          <cell r="BR468">
            <v>20</v>
          </cell>
          <cell r="BS468" t="str">
            <v>BĐ đã phát</v>
          </cell>
          <cell r="BT468">
            <v>0</v>
          </cell>
          <cell r="BU468">
            <v>0</v>
          </cell>
          <cell r="BV468">
            <v>4</v>
          </cell>
          <cell r="BW468">
            <v>4</v>
          </cell>
          <cell r="BX468">
            <v>4</v>
          </cell>
          <cell r="BY468">
            <v>4</v>
          </cell>
          <cell r="BZ468">
            <v>4</v>
          </cell>
          <cell r="CA468">
            <v>4</v>
          </cell>
          <cell r="CB468">
            <v>4</v>
          </cell>
          <cell r="CC468">
            <v>4</v>
          </cell>
          <cell r="CD468">
            <v>4</v>
          </cell>
          <cell r="CE468">
            <v>4</v>
          </cell>
          <cell r="CF468">
            <v>4</v>
          </cell>
          <cell r="CG468">
            <v>4</v>
          </cell>
          <cell r="CH468">
            <v>4</v>
          </cell>
          <cell r="CI468">
            <v>4</v>
          </cell>
          <cell r="CJ468">
            <v>4</v>
          </cell>
          <cell r="CK468">
            <v>4</v>
          </cell>
          <cell r="CL468">
            <v>0</v>
          </cell>
        </row>
        <row r="469">
          <cell r="F469">
            <v>1249</v>
          </cell>
          <cell r="G469" t="str">
            <v>51010000196526</v>
          </cell>
          <cell r="H469" t="str">
            <v>Trường Kinh tế</v>
          </cell>
          <cell r="I469" t="str">
            <v>Khoa Kế toán</v>
          </cell>
          <cell r="J469" t="str">
            <v>Nữ</v>
          </cell>
          <cell r="K469">
            <v>1981</v>
          </cell>
          <cell r="L469">
            <v>29744</v>
          </cell>
          <cell r="M469">
            <v>41</v>
          </cell>
          <cell r="N469" t="str">
            <v>Kinh</v>
          </cell>
          <cell r="O469">
            <v>0</v>
          </cell>
          <cell r="P469">
            <v>182261992</v>
          </cell>
          <cell r="Q469">
            <v>0</v>
          </cell>
          <cell r="R469">
            <v>0</v>
          </cell>
          <cell r="S469" t="str">
            <v>Phường Bến Thủy, TP. Vinh, Nghệ An</v>
          </cell>
          <cell r="T469" t="str">
            <v>Hưng Lợi, Hưng Nguyên, Nghệ An</v>
          </cell>
          <cell r="U469" t="str">
            <v>Khối 13 Phường Trường Thi, Thành phố Vinh, Tỉnh Nghệ An</v>
          </cell>
          <cell r="V469" t="str">
            <v>Khối 13 Phường Trường Thi, Thành phố Vinh, Tỉnh Nghệ An</v>
          </cell>
          <cell r="W469" t="str">
            <v>0915235888</v>
          </cell>
          <cell r="X469" t="str">
            <v>Thanhhoadhv2009@gmail.com</v>
          </cell>
          <cell r="Y469">
            <v>38322</v>
          </cell>
          <cell r="Z469">
            <v>38924</v>
          </cell>
          <cell r="AA469" t="str">
            <v>Trường Đại học Vinh</v>
          </cell>
          <cell r="AB469">
            <v>0</v>
          </cell>
          <cell r="AC469" t="str">
            <v>BC</v>
          </cell>
          <cell r="AD469">
            <v>0</v>
          </cell>
          <cell r="AE469">
            <v>0</v>
          </cell>
          <cell r="AF469" t="str">
            <v>V.07.01.02</v>
          </cell>
          <cell r="AG469" t="str">
            <v>Giảng viên chính (hạng II)</v>
          </cell>
          <cell r="AH469">
            <v>0</v>
          </cell>
          <cell r="AI469" t="str">
            <v>Phó Trưởng khoa</v>
          </cell>
          <cell r="AJ469" t="str">
            <v>Chủ tịch CĐ Trường thuộc + Phó Bí thư CB</v>
          </cell>
          <cell r="AK469">
            <v>5.5</v>
          </cell>
          <cell r="AL469">
            <v>0.4</v>
          </cell>
          <cell r="AM469">
            <v>4.4000000000000004</v>
          </cell>
          <cell r="AN469">
            <v>1</v>
          </cell>
          <cell r="AO469">
            <v>0</v>
          </cell>
          <cell r="AP469">
            <v>0</v>
          </cell>
          <cell r="AQ469">
            <v>13</v>
          </cell>
          <cell r="AR469">
            <v>0.62400000000000011</v>
          </cell>
          <cell r="AS469">
            <v>5.4240000000000013</v>
          </cell>
          <cell r="AT469">
            <v>25</v>
          </cell>
          <cell r="AU469">
            <v>0</v>
          </cell>
          <cell r="AV469">
            <v>0.2</v>
          </cell>
          <cell r="AW469">
            <v>0</v>
          </cell>
          <cell r="AX469" t="str">
            <v>Tiến sĩ</v>
          </cell>
          <cell r="AY469">
            <v>0</v>
          </cell>
          <cell r="AZ469">
            <v>0</v>
          </cell>
          <cell r="BA469" t="str">
            <v>Kế toán</v>
          </cell>
          <cell r="BB469" t="str">
            <v>Kinh doanh &amp; quản lý/Kế toán kiểm toán &amp; phân tích</v>
          </cell>
          <cell r="BC469" t="str">
            <v>Kế toán</v>
          </cell>
          <cell r="BD469">
            <v>0</v>
          </cell>
          <cell r="BE469">
            <v>0</v>
          </cell>
          <cell r="BF469" t="str">
            <v>B1</v>
          </cell>
          <cell r="BG469">
            <v>0</v>
          </cell>
          <cell r="BH469" t="str">
            <v>x</v>
          </cell>
          <cell r="BI469">
            <v>2019</v>
          </cell>
          <cell r="BJ469">
            <v>0</v>
          </cell>
          <cell r="BK469">
            <v>0</v>
          </cell>
          <cell r="BL469">
            <v>0</v>
          </cell>
          <cell r="BM469" t="str">
            <v>24/03/2008</v>
          </cell>
          <cell r="BN469">
            <v>39896</v>
          </cell>
          <cell r="BO469">
            <v>0</v>
          </cell>
          <cell r="BP469">
            <v>0</v>
          </cell>
          <cell r="BQ469">
            <v>0</v>
          </cell>
          <cell r="BR469">
            <v>13.75</v>
          </cell>
          <cell r="BS469" t="str">
            <v>BĐ đã phát</v>
          </cell>
          <cell r="BT469">
            <v>0</v>
          </cell>
          <cell r="BU469">
            <v>0</v>
          </cell>
          <cell r="BV469">
            <v>5</v>
          </cell>
          <cell r="BW469">
            <v>5</v>
          </cell>
          <cell r="BX469">
            <v>5</v>
          </cell>
          <cell r="BY469">
            <v>5</v>
          </cell>
          <cell r="BZ469">
            <v>5</v>
          </cell>
          <cell r="CA469">
            <v>5</v>
          </cell>
          <cell r="CB469">
            <v>5</v>
          </cell>
          <cell r="CC469">
            <v>5</v>
          </cell>
          <cell r="CD469">
            <v>5</v>
          </cell>
          <cell r="CE469">
            <v>5</v>
          </cell>
          <cell r="CF469">
            <v>5</v>
          </cell>
          <cell r="CG469">
            <v>5</v>
          </cell>
          <cell r="CH469">
            <v>5</v>
          </cell>
          <cell r="CI469">
            <v>5</v>
          </cell>
          <cell r="CJ469">
            <v>5.5</v>
          </cell>
          <cell r="CK469">
            <v>5.7</v>
          </cell>
          <cell r="CL469" t="str">
            <v>CTCĐBP lên CT CĐ trường thuộc từ T11/21, BN PTK cấp 3 từ T12/21</v>
          </cell>
        </row>
        <row r="470">
          <cell r="F470">
            <v>1256</v>
          </cell>
          <cell r="G470" t="str">
            <v>51010000196322</v>
          </cell>
          <cell r="H470" t="str">
            <v>Trường Kinh tế</v>
          </cell>
          <cell r="I470" t="str">
            <v>Khoa Kế toán</v>
          </cell>
          <cell r="J470" t="str">
            <v>Nữ</v>
          </cell>
          <cell r="K470">
            <v>1986</v>
          </cell>
          <cell r="L470">
            <v>31723</v>
          </cell>
          <cell r="M470">
            <v>36</v>
          </cell>
          <cell r="N470" t="str">
            <v>Kinh</v>
          </cell>
          <cell r="O470">
            <v>0</v>
          </cell>
          <cell r="P470">
            <v>186246288</v>
          </cell>
          <cell r="Q470">
            <v>0</v>
          </cell>
          <cell r="R470">
            <v>0</v>
          </cell>
          <cell r="S470" t="str">
            <v>Vân Diên, Nam Đàn, Nghệ An</v>
          </cell>
          <cell r="T470" t="str">
            <v xml:space="preserve">Nghi Long, Nghi Lộc, Nghệ An  </v>
          </cell>
          <cell r="U470" t="str">
            <v>Vinh Tân, Thành phố Vinh, Tỉnh Nghệ An</v>
          </cell>
          <cell r="V470" t="str">
            <v>Vinh Tân, Thành phố Vinh, Tỉnh Nghệ An</v>
          </cell>
          <cell r="W470" t="str">
            <v>0916164691</v>
          </cell>
          <cell r="X470" t="str">
            <v>kimyenkt186@gmail.com</v>
          </cell>
          <cell r="Y470">
            <v>40091</v>
          </cell>
          <cell r="Z470">
            <v>40969</v>
          </cell>
          <cell r="AA470" t="str">
            <v>Trường Đại học Vinh</v>
          </cell>
          <cell r="AB470">
            <v>0</v>
          </cell>
          <cell r="AC470" t="str">
            <v>BC</v>
          </cell>
          <cell r="AD470">
            <v>0</v>
          </cell>
          <cell r="AE470">
            <v>0</v>
          </cell>
          <cell r="AF470" t="str">
            <v>V.07.01.03</v>
          </cell>
          <cell r="AG470" t="str">
            <v>Giảng viên (hạng III)</v>
          </cell>
          <cell r="AH470">
            <v>0</v>
          </cell>
          <cell r="AI470">
            <v>0</v>
          </cell>
          <cell r="AJ470" t="str">
            <v>Bí thư CBHSSV</v>
          </cell>
          <cell r="AK470">
            <v>5</v>
          </cell>
          <cell r="AL470">
            <v>0</v>
          </cell>
          <cell r="AM470">
            <v>3.33</v>
          </cell>
          <cell r="AN470">
            <v>4</v>
          </cell>
          <cell r="AO470">
            <v>0</v>
          </cell>
          <cell r="AP470">
            <v>0</v>
          </cell>
          <cell r="AQ470">
            <v>10</v>
          </cell>
          <cell r="AR470">
            <v>0.33299999999999996</v>
          </cell>
          <cell r="AS470">
            <v>3.6630000000000003</v>
          </cell>
          <cell r="AT470">
            <v>25</v>
          </cell>
          <cell r="AU470">
            <v>0</v>
          </cell>
          <cell r="AV470">
            <v>0</v>
          </cell>
          <cell r="AW470">
            <v>0</v>
          </cell>
          <cell r="AX470" t="str">
            <v>Tiến sĩ</v>
          </cell>
          <cell r="AY470">
            <v>0</v>
          </cell>
          <cell r="AZ470">
            <v>0</v>
          </cell>
          <cell r="BA470" t="str">
            <v>Kế toán</v>
          </cell>
          <cell r="BB470" t="str">
            <v>Kế toán kiểm toán &amp; phân tích</v>
          </cell>
          <cell r="BC470" t="str">
            <v>Kinh tế</v>
          </cell>
          <cell r="BD470">
            <v>43891</v>
          </cell>
          <cell r="BE470">
            <v>0</v>
          </cell>
          <cell r="BF470" t="str">
            <v>B2</v>
          </cell>
          <cell r="BG470">
            <v>0</v>
          </cell>
          <cell r="BH470" t="str">
            <v>x</v>
          </cell>
          <cell r="BI470">
            <v>0</v>
          </cell>
          <cell r="BJ470">
            <v>0</v>
          </cell>
          <cell r="BK470" t="str">
            <v>Đối tượng 4</v>
          </cell>
          <cell r="BL470">
            <v>0</v>
          </cell>
          <cell r="BM470">
            <v>0</v>
          </cell>
          <cell r="BN470">
            <v>0</v>
          </cell>
          <cell r="BO470">
            <v>0</v>
          </cell>
          <cell r="BP470">
            <v>0</v>
          </cell>
          <cell r="BQ470">
            <v>0</v>
          </cell>
          <cell r="BR470">
            <v>19.166666666666668</v>
          </cell>
          <cell r="BS470" t="str">
            <v>BĐ đã phát</v>
          </cell>
          <cell r="BT470">
            <v>0</v>
          </cell>
          <cell r="BU470">
            <v>0</v>
          </cell>
          <cell r="BV470">
            <v>5</v>
          </cell>
          <cell r="BW470">
            <v>5</v>
          </cell>
          <cell r="BX470">
            <v>5</v>
          </cell>
          <cell r="BY470">
            <v>5</v>
          </cell>
          <cell r="BZ470">
            <v>5</v>
          </cell>
          <cell r="CA470">
            <v>5</v>
          </cell>
          <cell r="CB470">
            <v>5</v>
          </cell>
          <cell r="CC470">
            <v>5</v>
          </cell>
          <cell r="CD470">
            <v>5</v>
          </cell>
          <cell r="CE470">
            <v>5</v>
          </cell>
          <cell r="CF470">
            <v>5</v>
          </cell>
          <cell r="CG470">
            <v>5</v>
          </cell>
          <cell r="CH470">
            <v>5</v>
          </cell>
          <cell r="CI470">
            <v>5</v>
          </cell>
          <cell r="CJ470">
            <v>5</v>
          </cell>
          <cell r="CK470">
            <v>5</v>
          </cell>
          <cell r="CL470">
            <v>0</v>
          </cell>
        </row>
        <row r="471">
          <cell r="F471">
            <v>1252</v>
          </cell>
          <cell r="G471" t="str">
            <v>51066006066666</v>
          </cell>
          <cell r="H471" t="str">
            <v>Trường Kinh tế</v>
          </cell>
          <cell r="I471" t="str">
            <v>Khoa Kế toán</v>
          </cell>
          <cell r="J471" t="str">
            <v>Nữ</v>
          </cell>
          <cell r="K471">
            <v>1983</v>
          </cell>
          <cell r="L471">
            <v>30444</v>
          </cell>
          <cell r="M471">
            <v>39</v>
          </cell>
          <cell r="N471" t="str">
            <v>Kinh</v>
          </cell>
          <cell r="O471">
            <v>0</v>
          </cell>
          <cell r="P471">
            <v>182559210</v>
          </cell>
          <cell r="Q471">
            <v>0</v>
          </cell>
          <cell r="R471">
            <v>0</v>
          </cell>
          <cell r="S471" t="str">
            <v>Tp. Vinh, Nghệ An</v>
          </cell>
          <cell r="T471" t="str">
            <v>Nghi Lộc, Nghệ An</v>
          </cell>
          <cell r="U471" t="str">
            <v>Phòng 33Chung cư Tân Phúc, Phường Vinh Tân, Thành phố Vinh, Tỉnh Nghệ An</v>
          </cell>
          <cell r="V471" t="str">
            <v>Phòng 33Chung cư Tân Phúc, Phường Vinh Tân, Thành phố Vinh, Tỉnh Nghệ An</v>
          </cell>
          <cell r="W471" t="str">
            <v>0982535717</v>
          </cell>
          <cell r="X471" t="str">
            <v>hangptt@vinhuni.edu.vn</v>
          </cell>
          <cell r="Y471">
            <v>39328</v>
          </cell>
          <cell r="Z471">
            <v>39995</v>
          </cell>
          <cell r="AA471" t="str">
            <v>Trường Đại học Vinh</v>
          </cell>
          <cell r="AB471">
            <v>0</v>
          </cell>
          <cell r="AC471" t="str">
            <v>BC</v>
          </cell>
          <cell r="AD471">
            <v>0</v>
          </cell>
          <cell r="AE471">
            <v>0</v>
          </cell>
          <cell r="AF471" t="str">
            <v>V.07.01.02</v>
          </cell>
          <cell r="AG471" t="str">
            <v>Giảng viên chính (hạng II)</v>
          </cell>
          <cell r="AH471">
            <v>0</v>
          </cell>
          <cell r="AI471" t="str">
            <v>Trưởng khoa</v>
          </cell>
          <cell r="AJ471" t="str">
            <v>Bí thư CB</v>
          </cell>
          <cell r="AK471">
            <v>5.5</v>
          </cell>
          <cell r="AL471">
            <v>0.5</v>
          </cell>
          <cell r="AM471">
            <v>4.4000000000000004</v>
          </cell>
          <cell r="AN471">
            <v>1</v>
          </cell>
          <cell r="AO471">
            <v>0</v>
          </cell>
          <cell r="AP471">
            <v>0</v>
          </cell>
          <cell r="AQ471">
            <v>11</v>
          </cell>
          <cell r="AR471">
            <v>0.53900000000000003</v>
          </cell>
          <cell r="AS471">
            <v>5.4390000000000001</v>
          </cell>
          <cell r="AT471">
            <v>25</v>
          </cell>
          <cell r="AU471">
            <v>0</v>
          </cell>
          <cell r="AV471">
            <v>0.2</v>
          </cell>
          <cell r="AW471">
            <v>0</v>
          </cell>
          <cell r="AX471" t="str">
            <v>Tiến sĩ</v>
          </cell>
          <cell r="AY471">
            <v>0</v>
          </cell>
          <cell r="AZ471">
            <v>0</v>
          </cell>
          <cell r="BA471" t="str">
            <v>Kế toán</v>
          </cell>
          <cell r="BB471" t="str">
            <v>Kế toán</v>
          </cell>
          <cell r="BC471" t="str">
            <v>Kế toán</v>
          </cell>
          <cell r="BD471">
            <v>0</v>
          </cell>
          <cell r="BE471">
            <v>0</v>
          </cell>
          <cell r="BF471" t="str">
            <v>B1</v>
          </cell>
          <cell r="BG471">
            <v>0</v>
          </cell>
          <cell r="BH471" t="str">
            <v>x</v>
          </cell>
          <cell r="BI471">
            <v>2017</v>
          </cell>
          <cell r="BJ471">
            <v>0</v>
          </cell>
          <cell r="BK471">
            <v>0</v>
          </cell>
          <cell r="BL471" t="str">
            <v>Cao cấp</v>
          </cell>
          <cell r="BM471">
            <v>0</v>
          </cell>
          <cell r="BN471">
            <v>0</v>
          </cell>
          <cell r="BO471">
            <v>0</v>
          </cell>
          <cell r="BP471">
            <v>0</v>
          </cell>
          <cell r="BQ471">
            <v>0</v>
          </cell>
          <cell r="BR471">
            <v>15.666666666666666</v>
          </cell>
          <cell r="BS471" t="str">
            <v>BĐ đã phát</v>
          </cell>
          <cell r="BT471">
            <v>0</v>
          </cell>
          <cell r="BU471">
            <v>0</v>
          </cell>
          <cell r="BV471">
            <v>5.5</v>
          </cell>
          <cell r="BW471">
            <v>5.5</v>
          </cell>
          <cell r="BX471">
            <v>5.5</v>
          </cell>
          <cell r="BY471">
            <v>5.5</v>
          </cell>
          <cell r="BZ471">
            <v>5.5</v>
          </cell>
          <cell r="CA471">
            <v>5.5</v>
          </cell>
          <cell r="CB471">
            <v>5.5</v>
          </cell>
          <cell r="CC471">
            <v>5.5</v>
          </cell>
          <cell r="CD471">
            <v>5.5</v>
          </cell>
          <cell r="CE471">
            <v>5.5</v>
          </cell>
          <cell r="CF471">
            <v>5.5</v>
          </cell>
          <cell r="CG471">
            <v>5.5</v>
          </cell>
          <cell r="CH471">
            <v>5.7</v>
          </cell>
          <cell r="CI471">
            <v>5.7</v>
          </cell>
          <cell r="CJ471">
            <v>5.7</v>
          </cell>
          <cell r="CK471">
            <v>5.7</v>
          </cell>
          <cell r="CL471" t="str">
            <v>TBM sang TK cấp 3 từ T9/21</v>
          </cell>
        </row>
        <row r="472">
          <cell r="F472">
            <v>1969</v>
          </cell>
          <cell r="G472" t="str">
            <v>51010000328657</v>
          </cell>
          <cell r="H472" t="str">
            <v>Trường Kinh tế</v>
          </cell>
          <cell r="I472" t="str">
            <v>Khoa Kế toán</v>
          </cell>
          <cell r="J472" t="str">
            <v>Nữ</v>
          </cell>
          <cell r="K472">
            <v>1989</v>
          </cell>
          <cell r="L472">
            <v>32826</v>
          </cell>
          <cell r="M472">
            <v>33</v>
          </cell>
          <cell r="N472" t="str">
            <v>Kinh</v>
          </cell>
          <cell r="O472">
            <v>0</v>
          </cell>
          <cell r="P472" t="str">
            <v>186747875</v>
          </cell>
          <cell r="Q472">
            <v>39109</v>
          </cell>
          <cell r="R472" t="str">
            <v>Tỉnh Nghệ An</v>
          </cell>
          <cell r="S472" t="str">
            <v>Phường Hưng Bình, Thành phố Vinh, Tỉnh Nghệ An</v>
          </cell>
          <cell r="T472" t="str">
            <v>Xã Tràng Sơn, Huyện Đô Lương, Tỉnh Nghệ An</v>
          </cell>
          <cell r="U472" t="str">
            <v>Phường Lê Lợi, Thành phố Vinh, Tỉnh Nghệ An</v>
          </cell>
          <cell r="V472" t="str">
            <v>Phường Lê Lợi, Thành phố Vinh, Tỉnh Nghệ An</v>
          </cell>
          <cell r="W472" t="str">
            <v>0976670615</v>
          </cell>
          <cell r="X472" t="str">
            <v>Phanlinh37@gmail.com</v>
          </cell>
          <cell r="Y472">
            <v>41061</v>
          </cell>
          <cell r="Z472">
            <v>42887</v>
          </cell>
          <cell r="AA472" t="str">
            <v>Trường Đại học Vinh</v>
          </cell>
          <cell r="AB472">
            <v>0</v>
          </cell>
          <cell r="AC472" t="str">
            <v>BC</v>
          </cell>
          <cell r="AD472">
            <v>0</v>
          </cell>
          <cell r="AE472">
            <v>0</v>
          </cell>
          <cell r="AF472" t="str">
            <v>V.07.01.03</v>
          </cell>
          <cell r="AG472" t="str">
            <v>Giảng viên (hạng III)</v>
          </cell>
          <cell r="AH472">
            <v>0</v>
          </cell>
          <cell r="AI472">
            <v>0</v>
          </cell>
          <cell r="AJ472">
            <v>0</v>
          </cell>
          <cell r="AK472">
            <v>4</v>
          </cell>
          <cell r="AL472">
            <v>0</v>
          </cell>
          <cell r="AM472">
            <v>3</v>
          </cell>
          <cell r="AN472">
            <v>3</v>
          </cell>
          <cell r="AO472">
            <v>0</v>
          </cell>
          <cell r="AP472">
            <v>0</v>
          </cell>
          <cell r="AQ472">
            <v>8</v>
          </cell>
          <cell r="AR472">
            <v>0.24</v>
          </cell>
          <cell r="AS472">
            <v>3.24</v>
          </cell>
          <cell r="AT472">
            <v>25</v>
          </cell>
          <cell r="AU472">
            <v>0</v>
          </cell>
          <cell r="AV472">
            <v>0</v>
          </cell>
          <cell r="AW472">
            <v>0</v>
          </cell>
          <cell r="AX472" t="str">
            <v>Thạc sĩ</v>
          </cell>
          <cell r="AY472">
            <v>0</v>
          </cell>
          <cell r="AZ472">
            <v>0</v>
          </cell>
          <cell r="BA472" t="str">
            <v>Kế toán</v>
          </cell>
          <cell r="BB472" t="str">
            <v>Kế toán</v>
          </cell>
          <cell r="BC472" t="str">
            <v xml:space="preserve"> </v>
          </cell>
          <cell r="BD472">
            <v>0</v>
          </cell>
          <cell r="BE472">
            <v>0</v>
          </cell>
          <cell r="BF472" t="str">
            <v>B2</v>
          </cell>
          <cell r="BG472">
            <v>0</v>
          </cell>
          <cell r="BH472" t="str">
            <v>x</v>
          </cell>
          <cell r="BI472">
            <v>2019</v>
          </cell>
          <cell r="BJ472">
            <v>0</v>
          </cell>
          <cell r="BK472">
            <v>0</v>
          </cell>
          <cell r="BL472">
            <v>0</v>
          </cell>
          <cell r="BM472">
            <v>0</v>
          </cell>
          <cell r="BN472">
            <v>0</v>
          </cell>
          <cell r="BO472">
            <v>0</v>
          </cell>
          <cell r="BP472">
            <v>0</v>
          </cell>
          <cell r="BQ472">
            <v>0</v>
          </cell>
          <cell r="BR472">
            <v>22.25</v>
          </cell>
          <cell r="BS472" t="str">
            <v>BĐ đã phát</v>
          </cell>
          <cell r="BT472">
            <v>0</v>
          </cell>
          <cell r="BU472">
            <v>0</v>
          </cell>
          <cell r="BV472">
            <v>4</v>
          </cell>
          <cell r="BW472">
            <v>4</v>
          </cell>
          <cell r="BX472">
            <v>4</v>
          </cell>
          <cell r="BY472">
            <v>4</v>
          </cell>
          <cell r="BZ472">
            <v>4</v>
          </cell>
          <cell r="CA472">
            <v>4</v>
          </cell>
          <cell r="CB472">
            <v>4</v>
          </cell>
          <cell r="CC472">
            <v>4</v>
          </cell>
          <cell r="CD472">
            <v>4</v>
          </cell>
          <cell r="CE472">
            <v>4</v>
          </cell>
          <cell r="CF472">
            <v>4</v>
          </cell>
          <cell r="CG472">
            <v>4</v>
          </cell>
          <cell r="CH472">
            <v>4</v>
          </cell>
          <cell r="CI472">
            <v>4</v>
          </cell>
          <cell r="CJ472">
            <v>4</v>
          </cell>
          <cell r="CK472">
            <v>4</v>
          </cell>
          <cell r="CL472">
            <v>0</v>
          </cell>
        </row>
        <row r="473">
          <cell r="F473">
            <v>1260</v>
          </cell>
          <cell r="G473" t="str">
            <v>51010000281574</v>
          </cell>
          <cell r="H473" t="str">
            <v>Trường Kinh tế</v>
          </cell>
          <cell r="I473" t="str">
            <v>Khoa Kế toán</v>
          </cell>
          <cell r="J473" t="str">
            <v>Nữ</v>
          </cell>
          <cell r="K473">
            <v>1988</v>
          </cell>
          <cell r="L473">
            <v>32456</v>
          </cell>
          <cell r="M473">
            <v>34</v>
          </cell>
          <cell r="N473" t="str">
            <v>Kinh</v>
          </cell>
          <cell r="O473">
            <v>0</v>
          </cell>
          <cell r="P473" t="str">
            <v>186378831</v>
          </cell>
          <cell r="Q473">
            <v>40376</v>
          </cell>
          <cell r="R473" t="str">
            <v>Tỉnh Nghệ An</v>
          </cell>
          <cell r="S473" t="str">
            <v>Hưng Đạo, Hưng Nguyên, Nghệ An</v>
          </cell>
          <cell r="T473" t="str">
            <v>Thạch Linh, Thạch Hà, Hà Tĩnh</v>
          </cell>
          <cell r="U473" t="str">
            <v>Thị trấn Hưng Nguyên, Huyện Hưng Nguyên, Tỉnh Nghệ An</v>
          </cell>
          <cell r="V473" t="str">
            <v>Thị trấn Hưng Nguyên, Huyện Hưng Nguyên, Tỉnh Nghệ An</v>
          </cell>
          <cell r="W473" t="str">
            <v>0944916456</v>
          </cell>
          <cell r="X473" t="str">
            <v>Truongthihoai88@gmail.com</v>
          </cell>
          <cell r="Y473">
            <v>40710</v>
          </cell>
          <cell r="Z473">
            <v>42887</v>
          </cell>
          <cell r="AA473" t="str">
            <v>Trường Đại học Vinh</v>
          </cell>
          <cell r="AB473">
            <v>0</v>
          </cell>
          <cell r="AC473" t="str">
            <v>BC</v>
          </cell>
          <cell r="AD473">
            <v>0</v>
          </cell>
          <cell r="AE473">
            <v>0</v>
          </cell>
          <cell r="AF473" t="str">
            <v>V.07.01.03</v>
          </cell>
          <cell r="AG473" t="str">
            <v>Giảng viên (hạng III)</v>
          </cell>
          <cell r="AH473">
            <v>0</v>
          </cell>
          <cell r="AI473">
            <v>0</v>
          </cell>
          <cell r="AJ473" t="str">
            <v>Phó Bí thư Đoàn cơ sở</v>
          </cell>
          <cell r="AK473">
            <v>4</v>
          </cell>
          <cell r="AL473">
            <v>0</v>
          </cell>
          <cell r="AM473">
            <v>3.33</v>
          </cell>
          <cell r="AN473">
            <v>4</v>
          </cell>
          <cell r="AO473">
            <v>0</v>
          </cell>
          <cell r="AP473">
            <v>0</v>
          </cell>
          <cell r="AQ473">
            <v>9</v>
          </cell>
          <cell r="AR473">
            <v>0.29969999999999997</v>
          </cell>
          <cell r="AS473">
            <v>3.6297000000000001</v>
          </cell>
          <cell r="AT473">
            <v>25</v>
          </cell>
          <cell r="AU473">
            <v>0</v>
          </cell>
          <cell r="AV473">
            <v>0</v>
          </cell>
          <cell r="AW473">
            <v>0</v>
          </cell>
          <cell r="AX473" t="str">
            <v>Thạc sĩ</v>
          </cell>
          <cell r="AY473">
            <v>0</v>
          </cell>
          <cell r="AZ473">
            <v>0</v>
          </cell>
          <cell r="BA473" t="str">
            <v>Kế toán kiểm toán</v>
          </cell>
          <cell r="BB473" t="str">
            <v>Kinh doanh &amp; quản lý/Kế toán kiểm toán &amp; phân tích</v>
          </cell>
          <cell r="BC473" t="str">
            <v xml:space="preserve"> </v>
          </cell>
          <cell r="BD473">
            <v>0</v>
          </cell>
          <cell r="BE473">
            <v>0</v>
          </cell>
          <cell r="BF473" t="str">
            <v>C1</v>
          </cell>
          <cell r="BG473">
            <v>0</v>
          </cell>
          <cell r="BH473" t="str">
            <v>x</v>
          </cell>
          <cell r="BI473">
            <v>0</v>
          </cell>
          <cell r="BJ473">
            <v>0</v>
          </cell>
          <cell r="BK473">
            <v>0</v>
          </cell>
          <cell r="BL473">
            <v>0</v>
          </cell>
          <cell r="BM473">
            <v>0</v>
          </cell>
          <cell r="BN473">
            <v>0</v>
          </cell>
          <cell r="BO473">
            <v>0</v>
          </cell>
          <cell r="BP473">
            <v>0</v>
          </cell>
          <cell r="BQ473">
            <v>0</v>
          </cell>
          <cell r="BR473">
            <v>21.166666666666668</v>
          </cell>
          <cell r="BS473" t="str">
            <v>BĐ đã phát</v>
          </cell>
          <cell r="BT473">
            <v>0</v>
          </cell>
          <cell r="BU473">
            <v>0</v>
          </cell>
          <cell r="BV473">
            <v>4</v>
          </cell>
          <cell r="BW473">
            <v>4</v>
          </cell>
          <cell r="BX473">
            <v>4</v>
          </cell>
          <cell r="BY473">
            <v>4</v>
          </cell>
          <cell r="BZ473">
            <v>4</v>
          </cell>
          <cell r="CA473">
            <v>4</v>
          </cell>
          <cell r="CB473">
            <v>4</v>
          </cell>
          <cell r="CC473">
            <v>4</v>
          </cell>
          <cell r="CD473">
            <v>4</v>
          </cell>
          <cell r="CE473">
            <v>4</v>
          </cell>
          <cell r="CF473">
            <v>4</v>
          </cell>
          <cell r="CG473">
            <v>4</v>
          </cell>
          <cell r="CH473">
            <v>4</v>
          </cell>
          <cell r="CI473">
            <v>4</v>
          </cell>
          <cell r="CJ473">
            <v>4</v>
          </cell>
          <cell r="CK473">
            <v>4</v>
          </cell>
          <cell r="CL473" t="str">
            <v>Lên PBT đoàn cơ sở từ T11/21</v>
          </cell>
        </row>
        <row r="474">
          <cell r="F474">
            <v>1970</v>
          </cell>
          <cell r="G474" t="str">
            <v>51010000328648</v>
          </cell>
          <cell r="H474" t="str">
            <v>Trường Kinh tế</v>
          </cell>
          <cell r="I474" t="str">
            <v>Khoa Kinh tế</v>
          </cell>
          <cell r="J474" t="str">
            <v>Nữ</v>
          </cell>
          <cell r="K474">
            <v>1987</v>
          </cell>
          <cell r="L474">
            <v>32117</v>
          </cell>
          <cell r="M474">
            <v>35</v>
          </cell>
          <cell r="N474" t="str">
            <v>Kinh</v>
          </cell>
          <cell r="O474">
            <v>0</v>
          </cell>
          <cell r="P474" t="str">
            <v>186442294</v>
          </cell>
          <cell r="Q474">
            <v>38149</v>
          </cell>
          <cell r="R474" t="str">
            <v>Tỉnh Nghệ An</v>
          </cell>
          <cell r="S474" t="str">
            <v>Thành phố Vinh, Tỉnh Nghệ An</v>
          </cell>
          <cell r="T474" t="str">
            <v>Nghi Xuân, Hà Tĩnh</v>
          </cell>
          <cell r="U474" t="str">
            <v>Phường Trung Đô, Thành phố Vinh, Tỉnh Nghệ An</v>
          </cell>
          <cell r="V474" t="str">
            <v>Phường Trung Đô, Thành phố Vinh, Tỉnh Nghệ An</v>
          </cell>
          <cell r="W474" t="str">
            <v>0984768764</v>
          </cell>
          <cell r="X474" t="str">
            <v>Vanctt6@gmail.com</v>
          </cell>
          <cell r="Y474">
            <v>41071</v>
          </cell>
          <cell r="Z474">
            <v>42887</v>
          </cell>
          <cell r="AA474" t="str">
            <v>Trường Đại học Vinh</v>
          </cell>
          <cell r="AB474">
            <v>0</v>
          </cell>
          <cell r="AC474" t="str">
            <v>BC</v>
          </cell>
          <cell r="AD474">
            <v>0</v>
          </cell>
          <cell r="AE474">
            <v>0</v>
          </cell>
          <cell r="AF474" t="str">
            <v>V.07.01.03</v>
          </cell>
          <cell r="AG474" t="str">
            <v>Giảng viên (hạng III)</v>
          </cell>
          <cell r="AH474">
            <v>0</v>
          </cell>
          <cell r="AI474">
            <v>0</v>
          </cell>
          <cell r="AJ474">
            <v>0</v>
          </cell>
          <cell r="AK474">
            <v>4</v>
          </cell>
          <cell r="AL474">
            <v>0</v>
          </cell>
          <cell r="AM474">
            <v>3</v>
          </cell>
          <cell r="AN474">
            <v>3</v>
          </cell>
          <cell r="AO474">
            <v>0</v>
          </cell>
          <cell r="AP474">
            <v>0</v>
          </cell>
          <cell r="AQ474">
            <v>8</v>
          </cell>
          <cell r="AR474">
            <v>0.24</v>
          </cell>
          <cell r="AS474">
            <v>3.24</v>
          </cell>
          <cell r="AT474">
            <v>25</v>
          </cell>
          <cell r="AU474">
            <v>0</v>
          </cell>
          <cell r="AV474">
            <v>0</v>
          </cell>
          <cell r="AW474">
            <v>0</v>
          </cell>
          <cell r="AX474" t="str">
            <v>Thạc sĩ</v>
          </cell>
          <cell r="AY474">
            <v>0</v>
          </cell>
          <cell r="AZ474">
            <v>0</v>
          </cell>
          <cell r="BA474" t="str">
            <v>Kinh tế đối ngoại</v>
          </cell>
          <cell r="BB474" t="str">
            <v>Kinh tế đầu tư</v>
          </cell>
          <cell r="BC474" t="str">
            <v xml:space="preserve"> </v>
          </cell>
          <cell r="BD474">
            <v>0</v>
          </cell>
          <cell r="BE474">
            <v>0</v>
          </cell>
          <cell r="BF474" t="str">
            <v>B2</v>
          </cell>
          <cell r="BG474">
            <v>0</v>
          </cell>
          <cell r="BH474" t="str">
            <v>x</v>
          </cell>
          <cell r="BI474">
            <v>2019</v>
          </cell>
          <cell r="BJ474">
            <v>0</v>
          </cell>
          <cell r="BK474">
            <v>0</v>
          </cell>
          <cell r="BL474">
            <v>0</v>
          </cell>
          <cell r="BM474">
            <v>0</v>
          </cell>
          <cell r="BN474">
            <v>0</v>
          </cell>
          <cell r="BO474">
            <v>0</v>
          </cell>
          <cell r="BP474">
            <v>0</v>
          </cell>
          <cell r="BQ474">
            <v>0</v>
          </cell>
          <cell r="BR474">
            <v>20.25</v>
          </cell>
          <cell r="BS474" t="str">
            <v>ĐHV đã phát</v>
          </cell>
          <cell r="BT474">
            <v>0</v>
          </cell>
          <cell r="BU474">
            <v>0</v>
          </cell>
          <cell r="BV474">
            <v>4</v>
          </cell>
          <cell r="BW474">
            <v>4</v>
          </cell>
          <cell r="BX474">
            <v>4</v>
          </cell>
          <cell r="BY474">
            <v>4</v>
          </cell>
          <cell r="BZ474">
            <v>4</v>
          </cell>
          <cell r="CA474">
            <v>4</v>
          </cell>
          <cell r="CB474">
            <v>4</v>
          </cell>
          <cell r="CC474">
            <v>4</v>
          </cell>
          <cell r="CD474">
            <v>4</v>
          </cell>
          <cell r="CE474">
            <v>4</v>
          </cell>
          <cell r="CF474">
            <v>4</v>
          </cell>
          <cell r="CG474">
            <v>4</v>
          </cell>
          <cell r="CH474">
            <v>4</v>
          </cell>
          <cell r="CI474">
            <v>4</v>
          </cell>
          <cell r="CJ474">
            <v>4</v>
          </cell>
          <cell r="CK474">
            <v>4</v>
          </cell>
          <cell r="CL474">
            <v>0</v>
          </cell>
        </row>
        <row r="475">
          <cell r="F475">
            <v>1267</v>
          </cell>
          <cell r="G475" t="str">
            <v>51010000196571</v>
          </cell>
          <cell r="H475" t="str">
            <v>Trường Kinh tế</v>
          </cell>
          <cell r="I475" t="str">
            <v>Khoa Quản trị Kinh doanh</v>
          </cell>
          <cell r="J475" t="str">
            <v>Nữ</v>
          </cell>
          <cell r="K475">
            <v>1979</v>
          </cell>
          <cell r="L475">
            <v>29191</v>
          </cell>
          <cell r="M475">
            <v>43</v>
          </cell>
          <cell r="N475" t="str">
            <v>Kinh</v>
          </cell>
          <cell r="O475">
            <v>0</v>
          </cell>
          <cell r="P475">
            <v>182206555</v>
          </cell>
          <cell r="Q475">
            <v>0</v>
          </cell>
          <cell r="R475">
            <v>0</v>
          </cell>
          <cell r="S475" t="str">
            <v>Hưng Dũng, Thành phố Vinh, Tỉnh Nghệ An</v>
          </cell>
          <cell r="T475" t="str">
            <v>Xuân Hòa, Nam Đàn, Nghệ An</v>
          </cell>
          <cell r="U475" t="str">
            <v>Tổ 7, xóm Xuân Hùng, Hưng Lộc, Thành phố Vinh, Tỉnh Nghệ An</v>
          </cell>
          <cell r="V475" t="str">
            <v>Tổ 7, xóm Xuân Hùng, Hưng Lộc, Thành phố Vinh, Tỉnh Nghệ An</v>
          </cell>
          <cell r="W475" t="str">
            <v>0989729035</v>
          </cell>
          <cell r="X475" t="str">
            <v>hdakinhte@gmail.com; anhhtd@vinhuni.edu.vn</v>
          </cell>
          <cell r="Y475">
            <v>37347</v>
          </cell>
          <cell r="Z475">
            <v>38485</v>
          </cell>
          <cell r="AA475" t="str">
            <v>Trường Đại học Vinh</v>
          </cell>
          <cell r="AB475">
            <v>0</v>
          </cell>
          <cell r="AC475" t="str">
            <v>BC</v>
          </cell>
          <cell r="AD475">
            <v>0</v>
          </cell>
          <cell r="AE475">
            <v>0</v>
          </cell>
          <cell r="AF475" t="str">
            <v>V.07.01.02</v>
          </cell>
          <cell r="AG475" t="str">
            <v>Giảng viên chính (hạng II)</v>
          </cell>
          <cell r="AH475">
            <v>0</v>
          </cell>
          <cell r="AI475" t="str">
            <v>Trưởng khoa</v>
          </cell>
          <cell r="AJ475" t="str">
            <v>Bí thư CB</v>
          </cell>
          <cell r="AK475">
            <v>5.5</v>
          </cell>
          <cell r="AL475">
            <v>0.5</v>
          </cell>
          <cell r="AM475">
            <v>4.4000000000000004</v>
          </cell>
          <cell r="AN475">
            <v>1</v>
          </cell>
          <cell r="AO475">
            <v>0</v>
          </cell>
          <cell r="AP475">
            <v>0</v>
          </cell>
          <cell r="AQ475">
            <v>16</v>
          </cell>
          <cell r="AR475">
            <v>0.78400000000000003</v>
          </cell>
          <cell r="AS475">
            <v>5.6840000000000002</v>
          </cell>
          <cell r="AT475">
            <v>25</v>
          </cell>
          <cell r="AU475">
            <v>0</v>
          </cell>
          <cell r="AV475">
            <v>0.1</v>
          </cell>
          <cell r="AW475">
            <v>0</v>
          </cell>
          <cell r="AX475" t="str">
            <v>Tiến sĩ</v>
          </cell>
          <cell r="AY475">
            <v>0</v>
          </cell>
          <cell r="AZ475">
            <v>0</v>
          </cell>
          <cell r="BA475" t="str">
            <v>Quản trị nhân lực</v>
          </cell>
          <cell r="BB475" t="str">
            <v>Quản trị nhân lực</v>
          </cell>
          <cell r="BC475" t="str">
            <v>Quản trị nhân lực</v>
          </cell>
          <cell r="BD475">
            <v>0</v>
          </cell>
          <cell r="BE475">
            <v>0</v>
          </cell>
          <cell r="BF475">
            <v>0</v>
          </cell>
          <cell r="BG475">
            <v>0</v>
          </cell>
          <cell r="BH475" t="str">
            <v>x</v>
          </cell>
          <cell r="BI475">
            <v>2017</v>
          </cell>
          <cell r="BJ475">
            <v>0</v>
          </cell>
          <cell r="BK475">
            <v>0</v>
          </cell>
          <cell r="BL475">
            <v>0</v>
          </cell>
          <cell r="BM475">
            <v>0</v>
          </cell>
          <cell r="BN475">
            <v>0</v>
          </cell>
          <cell r="BO475">
            <v>0</v>
          </cell>
          <cell r="BP475">
            <v>0</v>
          </cell>
          <cell r="BQ475">
            <v>0</v>
          </cell>
          <cell r="BR475">
            <v>12.25</v>
          </cell>
          <cell r="BS475" t="str">
            <v>BĐ đã phát</v>
          </cell>
          <cell r="BT475">
            <v>0</v>
          </cell>
          <cell r="BU475">
            <v>0</v>
          </cell>
          <cell r="BV475">
            <v>5.5</v>
          </cell>
          <cell r="BW475">
            <v>5.5</v>
          </cell>
          <cell r="BX475">
            <v>5.5</v>
          </cell>
          <cell r="BY475">
            <v>5.5</v>
          </cell>
          <cell r="BZ475">
            <v>5.5</v>
          </cell>
          <cell r="CA475">
            <v>5.5</v>
          </cell>
          <cell r="CB475">
            <v>5.5</v>
          </cell>
          <cell r="CC475">
            <v>5.5</v>
          </cell>
          <cell r="CD475">
            <v>5.5</v>
          </cell>
          <cell r="CE475">
            <v>5.5</v>
          </cell>
          <cell r="CF475">
            <v>5.5</v>
          </cell>
          <cell r="CG475">
            <v>5.5</v>
          </cell>
          <cell r="CH475">
            <v>5.6</v>
          </cell>
          <cell r="CI475">
            <v>5.6</v>
          </cell>
          <cell r="CJ475">
            <v>5.6</v>
          </cell>
          <cell r="CK475">
            <v>5.6</v>
          </cell>
          <cell r="CL475" t="str">
            <v>TBM lên TK cấp 3 từ T9/21</v>
          </cell>
        </row>
        <row r="476">
          <cell r="F476">
            <v>1243</v>
          </cell>
          <cell r="G476" t="str">
            <v>51010000196298</v>
          </cell>
          <cell r="H476" t="str">
            <v>Trường Kinh tế</v>
          </cell>
          <cell r="I476" t="str">
            <v>Khoa Kinh tế</v>
          </cell>
          <cell r="J476" t="str">
            <v>Nữ</v>
          </cell>
          <cell r="K476">
            <v>1983</v>
          </cell>
          <cell r="L476">
            <v>30625</v>
          </cell>
          <cell r="M476">
            <v>39</v>
          </cell>
          <cell r="N476" t="str">
            <v>Kinh</v>
          </cell>
          <cell r="O476">
            <v>0</v>
          </cell>
          <cell r="P476">
            <v>186037633</v>
          </cell>
          <cell r="Q476">
            <v>0</v>
          </cell>
          <cell r="R476">
            <v>0</v>
          </cell>
          <cell r="S476" t="str">
            <v>Hưng Dũng, Vinh, Nghệ An</v>
          </cell>
          <cell r="T476" t="str">
            <v>Phúc Thành, Yên Thành, Nghệ An</v>
          </cell>
          <cell r="U476" t="str">
            <v>Khối 1P. Hồng Sơn, Thành phố Vinh, Tỉnh Nghệ An</v>
          </cell>
          <cell r="V476" t="str">
            <v>Khối 1P. Hồng Sơn, Thành phố Vinh, Tỉnh Nghệ An</v>
          </cell>
          <cell r="W476" t="str">
            <v>0983351184</v>
          </cell>
          <cell r="X476" t="str">
            <v>Levusaomai@vinhuni.edu.vn</v>
          </cell>
          <cell r="Y476">
            <v>39328</v>
          </cell>
          <cell r="Z476">
            <v>40360</v>
          </cell>
          <cell r="AA476" t="str">
            <v>Trường Đại học Vinh</v>
          </cell>
          <cell r="AB476">
            <v>0</v>
          </cell>
          <cell r="AC476" t="str">
            <v>BC</v>
          </cell>
          <cell r="AD476">
            <v>0</v>
          </cell>
          <cell r="AE476">
            <v>0</v>
          </cell>
          <cell r="AF476" t="str">
            <v>V.07.01.03</v>
          </cell>
          <cell r="AG476" t="str">
            <v>Giảng viên (hạng III)</v>
          </cell>
          <cell r="AH476">
            <v>0</v>
          </cell>
          <cell r="AI476" t="str">
            <v>Trưởng khoa</v>
          </cell>
          <cell r="AJ476" t="str">
            <v>Bí thư CB</v>
          </cell>
          <cell r="AK476">
            <v>5.5</v>
          </cell>
          <cell r="AL476">
            <v>0.5</v>
          </cell>
          <cell r="AM476">
            <v>3.33</v>
          </cell>
          <cell r="AN476">
            <v>4</v>
          </cell>
          <cell r="AO476">
            <v>0</v>
          </cell>
          <cell r="AP476">
            <v>0</v>
          </cell>
          <cell r="AQ476">
            <v>12</v>
          </cell>
          <cell r="AR476">
            <v>0.45960000000000001</v>
          </cell>
          <cell r="AS476">
            <v>4.2896000000000001</v>
          </cell>
          <cell r="AT476">
            <v>25</v>
          </cell>
          <cell r="AU476">
            <v>0</v>
          </cell>
          <cell r="AV476">
            <v>0</v>
          </cell>
          <cell r="AW476">
            <v>0</v>
          </cell>
          <cell r="AX476" t="str">
            <v>Tiến sĩ</v>
          </cell>
          <cell r="AY476">
            <v>0</v>
          </cell>
          <cell r="AZ476">
            <v>0</v>
          </cell>
          <cell r="BA476" t="str">
            <v>Kinh tế đầu tư</v>
          </cell>
          <cell r="BB476" t="str">
            <v>Kinh tế đầu tư</v>
          </cell>
          <cell r="BC476" t="str">
            <v>Kinh tế</v>
          </cell>
          <cell r="BD476">
            <v>43617</v>
          </cell>
          <cell r="BE476">
            <v>0</v>
          </cell>
          <cell r="BF476">
            <v>0</v>
          </cell>
          <cell r="BG476">
            <v>0</v>
          </cell>
          <cell r="BH476" t="str">
            <v>x</v>
          </cell>
          <cell r="BI476">
            <v>2019</v>
          </cell>
          <cell r="BJ476">
            <v>0</v>
          </cell>
          <cell r="BK476">
            <v>0</v>
          </cell>
          <cell r="BL476">
            <v>0</v>
          </cell>
          <cell r="BM476">
            <v>0</v>
          </cell>
          <cell r="BN476">
            <v>0</v>
          </cell>
          <cell r="BO476">
            <v>0</v>
          </cell>
          <cell r="BP476">
            <v>0</v>
          </cell>
          <cell r="BQ476">
            <v>0</v>
          </cell>
          <cell r="BR476">
            <v>16.166666666666668</v>
          </cell>
          <cell r="BS476" t="str">
            <v>BĐ đã phát</v>
          </cell>
          <cell r="BT476">
            <v>0</v>
          </cell>
          <cell r="BU476">
            <v>0</v>
          </cell>
          <cell r="BV476">
            <v>5</v>
          </cell>
          <cell r="BW476">
            <v>5</v>
          </cell>
          <cell r="BX476">
            <v>5</v>
          </cell>
          <cell r="BY476">
            <v>5</v>
          </cell>
          <cell r="BZ476">
            <v>5</v>
          </cell>
          <cell r="CA476">
            <v>5</v>
          </cell>
          <cell r="CB476">
            <v>5</v>
          </cell>
          <cell r="CC476">
            <v>5</v>
          </cell>
          <cell r="CD476">
            <v>5</v>
          </cell>
          <cell r="CE476">
            <v>5</v>
          </cell>
          <cell r="CF476">
            <v>5</v>
          </cell>
          <cell r="CG476">
            <v>5</v>
          </cell>
          <cell r="CH476">
            <v>5.5</v>
          </cell>
          <cell r="CI476">
            <v>5.5</v>
          </cell>
          <cell r="CJ476">
            <v>5.5</v>
          </cell>
          <cell r="CK476">
            <v>5.5</v>
          </cell>
          <cell r="CL476" t="str">
            <v>PTBM lên Tk cấp 3 từ T9/21</v>
          </cell>
        </row>
        <row r="477">
          <cell r="F477">
            <v>2316</v>
          </cell>
          <cell r="G477" t="str">
            <v>51010000531011</v>
          </cell>
          <cell r="H477" t="str">
            <v>Trường Kinh tế</v>
          </cell>
          <cell r="I477" t="str">
            <v>Khoa Kinh tế</v>
          </cell>
          <cell r="J477" t="str">
            <v>Nữ</v>
          </cell>
          <cell r="K477">
            <v>1990</v>
          </cell>
          <cell r="L477">
            <v>33149</v>
          </cell>
          <cell r="M477">
            <v>32</v>
          </cell>
          <cell r="N477" t="str">
            <v>Kinh</v>
          </cell>
          <cell r="O477">
            <v>0</v>
          </cell>
          <cell r="P477" t="str">
            <v>186821941</v>
          </cell>
          <cell r="Q477">
            <v>39005</v>
          </cell>
          <cell r="R477" t="str">
            <v>Tỉnh Nghệ An</v>
          </cell>
          <cell r="S477" t="str">
            <v>Phường Bến Thủy, Thành phố Vinh, Tỉnh Nghệ An</v>
          </cell>
          <cell r="T477">
            <v>0</v>
          </cell>
          <cell r="U477" t="str">
            <v>Phường Hà Huy Tập, Thành phố Vinh, Tỉnh Nghệ An</v>
          </cell>
          <cell r="V477" t="str">
            <v>Phường Hà Huy Tập, Thành phố Vinh, Tỉnh Nghệ An</v>
          </cell>
          <cell r="W477" t="str">
            <v>0979790980</v>
          </cell>
          <cell r="X477" t="str">
            <v>mailtq@vinhuni.edu.vn</v>
          </cell>
          <cell r="Y477">
            <v>41779</v>
          </cell>
          <cell r="Z477">
            <v>42887</v>
          </cell>
          <cell r="AA477" t="str">
            <v>Trường Đại học Vinh</v>
          </cell>
          <cell r="AB477">
            <v>0</v>
          </cell>
          <cell r="AC477" t="str">
            <v>BC</v>
          </cell>
          <cell r="AD477">
            <v>0</v>
          </cell>
          <cell r="AE477">
            <v>0</v>
          </cell>
          <cell r="AF477" t="str">
            <v>V.07.01.03</v>
          </cell>
          <cell r="AG477" t="str">
            <v>Giảng viên (hạng III)</v>
          </cell>
          <cell r="AH477">
            <v>0</v>
          </cell>
          <cell r="AI477">
            <v>0</v>
          </cell>
          <cell r="AJ477">
            <v>0</v>
          </cell>
          <cell r="AK477">
            <v>4</v>
          </cell>
          <cell r="AL477">
            <v>0</v>
          </cell>
          <cell r="AM477">
            <v>3</v>
          </cell>
          <cell r="AN477">
            <v>3</v>
          </cell>
          <cell r="AO477">
            <v>0</v>
          </cell>
          <cell r="AP477">
            <v>0</v>
          </cell>
          <cell r="AQ477">
            <v>6</v>
          </cell>
          <cell r="AR477">
            <v>0.18</v>
          </cell>
          <cell r="AS477">
            <v>3.18</v>
          </cell>
          <cell r="AT477">
            <v>25</v>
          </cell>
          <cell r="AU477">
            <v>0</v>
          </cell>
          <cell r="AV477">
            <v>0</v>
          </cell>
          <cell r="AW477">
            <v>0</v>
          </cell>
          <cell r="AX477" t="str">
            <v>Thạc sĩ</v>
          </cell>
          <cell r="AY477">
            <v>0</v>
          </cell>
          <cell r="AZ477">
            <v>0</v>
          </cell>
          <cell r="BA477" t="str">
            <v>Kinh tế đối ngoại</v>
          </cell>
          <cell r="BB477" t="str">
            <v>Kinh doanh quốc tế</v>
          </cell>
          <cell r="BC477" t="str">
            <v xml:space="preserve"> </v>
          </cell>
          <cell r="BD477">
            <v>0</v>
          </cell>
          <cell r="BE477">
            <v>0</v>
          </cell>
          <cell r="BF477">
            <v>0</v>
          </cell>
          <cell r="BG477">
            <v>0</v>
          </cell>
          <cell r="BH477" t="str">
            <v>x</v>
          </cell>
          <cell r="BI477">
            <v>0</v>
          </cell>
          <cell r="BJ477">
            <v>0</v>
          </cell>
          <cell r="BK477">
            <v>0</v>
          </cell>
          <cell r="BL477">
            <v>0</v>
          </cell>
          <cell r="BM477">
            <v>0</v>
          </cell>
          <cell r="BN477">
            <v>0</v>
          </cell>
          <cell r="BO477">
            <v>0</v>
          </cell>
          <cell r="BP477">
            <v>0</v>
          </cell>
          <cell r="BQ477">
            <v>0</v>
          </cell>
          <cell r="BR477">
            <v>23.083333333333332</v>
          </cell>
          <cell r="BS477" t="str">
            <v>ĐHV đã phát</v>
          </cell>
          <cell r="BT477">
            <v>0</v>
          </cell>
          <cell r="BU477">
            <v>0</v>
          </cell>
          <cell r="BV477">
            <v>4</v>
          </cell>
          <cell r="BW477">
            <v>4</v>
          </cell>
          <cell r="BX477">
            <v>4</v>
          </cell>
          <cell r="BY477">
            <v>4</v>
          </cell>
          <cell r="BZ477">
            <v>4</v>
          </cell>
          <cell r="CA477">
            <v>4</v>
          </cell>
          <cell r="CB477">
            <v>4</v>
          </cell>
          <cell r="CC477">
            <v>4</v>
          </cell>
          <cell r="CD477">
            <v>4</v>
          </cell>
          <cell r="CE477">
            <v>4</v>
          </cell>
          <cell r="CF477">
            <v>4</v>
          </cell>
          <cell r="CG477">
            <v>4</v>
          </cell>
          <cell r="CH477">
            <v>4</v>
          </cell>
          <cell r="CI477">
            <v>4</v>
          </cell>
          <cell r="CJ477">
            <v>4</v>
          </cell>
          <cell r="CK477">
            <v>4</v>
          </cell>
          <cell r="CL477">
            <v>0</v>
          </cell>
        </row>
        <row r="478">
          <cell r="F478">
            <v>2482</v>
          </cell>
          <cell r="G478" t="str">
            <v>51010000833124</v>
          </cell>
          <cell r="H478" t="str">
            <v>Trường Kinh tế</v>
          </cell>
          <cell r="I478" t="str">
            <v>Khoa Kinh tế</v>
          </cell>
          <cell r="J478" t="str">
            <v>Nữ</v>
          </cell>
          <cell r="K478">
            <v>1989</v>
          </cell>
          <cell r="L478">
            <v>32634</v>
          </cell>
          <cell r="M478">
            <v>33</v>
          </cell>
          <cell r="N478" t="str">
            <v>Kinh</v>
          </cell>
          <cell r="O478">
            <v>0</v>
          </cell>
          <cell r="P478" t="str">
            <v>186639338</v>
          </cell>
          <cell r="Q478" t="str">
            <v>23/06/2005</v>
          </cell>
          <cell r="R478" t="str">
            <v>Tỉnh Nghệ An</v>
          </cell>
          <cell r="S478" t="str">
            <v>Phường Hưng Dũng, Thành phố Vinh, Tỉnh Nghệ An</v>
          </cell>
          <cell r="T478" t="str">
            <v>Đức Bùi, Đức Thọ, Hà Tĩnh</v>
          </cell>
          <cell r="U478" t="str">
            <v>Xóm Mỹ Trung, Xã Hưng Lộc, Thành phố Vinh, Tỉnh Nghệ An</v>
          </cell>
          <cell r="V478" t="str">
            <v>Xóm Mỹ Trung, Xã Hưng Lộc, Thành phố Vinh, Tỉnh Nghệ An</v>
          </cell>
          <cell r="W478" t="str">
            <v>0989774389</v>
          </cell>
          <cell r="X478" t="str">
            <v>maihuong6589@gmail.com</v>
          </cell>
          <cell r="Y478">
            <v>42525</v>
          </cell>
          <cell r="Z478">
            <v>43824</v>
          </cell>
          <cell r="AA478" t="str">
            <v>Trường Đại học Vinh</v>
          </cell>
          <cell r="AB478">
            <v>0</v>
          </cell>
          <cell r="AC478" t="str">
            <v>BC</v>
          </cell>
          <cell r="AD478">
            <v>0</v>
          </cell>
          <cell r="AE478">
            <v>0</v>
          </cell>
          <cell r="AF478" t="str">
            <v>V.07.01.03</v>
          </cell>
          <cell r="AG478" t="str">
            <v>Giảng viên (hạng III)</v>
          </cell>
          <cell r="AH478">
            <v>0</v>
          </cell>
          <cell r="AI478">
            <v>0</v>
          </cell>
          <cell r="AJ478">
            <v>0</v>
          </cell>
          <cell r="AK478">
            <v>4</v>
          </cell>
          <cell r="AL478">
            <v>0</v>
          </cell>
          <cell r="AM478">
            <v>3</v>
          </cell>
          <cell r="AN478">
            <v>3</v>
          </cell>
          <cell r="AO478">
            <v>0</v>
          </cell>
          <cell r="AP478">
            <v>0</v>
          </cell>
          <cell r="AQ478">
            <v>0</v>
          </cell>
          <cell r="AR478">
            <v>0</v>
          </cell>
          <cell r="AS478">
            <v>3</v>
          </cell>
          <cell r="AT478">
            <v>25</v>
          </cell>
          <cell r="AU478">
            <v>0</v>
          </cell>
          <cell r="AV478">
            <v>0</v>
          </cell>
          <cell r="AW478">
            <v>0</v>
          </cell>
          <cell r="AX478" t="str">
            <v>Thạc sĩ</v>
          </cell>
          <cell r="AY478">
            <v>0</v>
          </cell>
          <cell r="AZ478">
            <v>0</v>
          </cell>
          <cell r="BA478" t="str">
            <v>Kinh tế</v>
          </cell>
          <cell r="BB478" t="str">
            <v>Kinh tế</v>
          </cell>
          <cell r="BC478">
            <v>0</v>
          </cell>
          <cell r="BD478">
            <v>0</v>
          </cell>
          <cell r="BE478">
            <v>0</v>
          </cell>
          <cell r="BF478">
            <v>0</v>
          </cell>
          <cell r="BG478">
            <v>0</v>
          </cell>
          <cell r="BH478">
            <v>2018</v>
          </cell>
          <cell r="BI478">
            <v>0</v>
          </cell>
          <cell r="BJ478">
            <v>0</v>
          </cell>
          <cell r="BK478">
            <v>0</v>
          </cell>
          <cell r="BL478">
            <v>0</v>
          </cell>
          <cell r="BM478">
            <v>0</v>
          </cell>
          <cell r="BN478">
            <v>0</v>
          </cell>
          <cell r="BO478">
            <v>0</v>
          </cell>
          <cell r="BP478">
            <v>0</v>
          </cell>
          <cell r="BQ478">
            <v>0</v>
          </cell>
          <cell r="BR478">
            <v>21.666666666666668</v>
          </cell>
          <cell r="BS478" t="str">
            <v>ĐHV đã phát</v>
          </cell>
          <cell r="BT478">
            <v>0</v>
          </cell>
          <cell r="BU478">
            <v>0</v>
          </cell>
          <cell r="BV478">
            <v>4</v>
          </cell>
          <cell r="BW478">
            <v>4</v>
          </cell>
          <cell r="BX478">
            <v>4</v>
          </cell>
          <cell r="BY478">
            <v>4</v>
          </cell>
          <cell r="BZ478">
            <v>4</v>
          </cell>
          <cell r="CA478">
            <v>4</v>
          </cell>
          <cell r="CB478">
            <v>4</v>
          </cell>
          <cell r="CC478">
            <v>4</v>
          </cell>
          <cell r="CD478">
            <v>4</v>
          </cell>
          <cell r="CE478">
            <v>4</v>
          </cell>
          <cell r="CF478">
            <v>4</v>
          </cell>
          <cell r="CG478">
            <v>4</v>
          </cell>
          <cell r="CH478">
            <v>4</v>
          </cell>
          <cell r="CI478">
            <v>4</v>
          </cell>
          <cell r="CJ478">
            <v>4</v>
          </cell>
          <cell r="CK478">
            <v>4</v>
          </cell>
          <cell r="CL478">
            <v>0</v>
          </cell>
        </row>
        <row r="479">
          <cell r="F479">
            <v>1238</v>
          </cell>
          <cell r="G479" t="str">
            <v>51010000200560</v>
          </cell>
          <cell r="H479" t="str">
            <v>Trường Kinh tế</v>
          </cell>
          <cell r="I479" t="str">
            <v>Khoa Kinh tế</v>
          </cell>
          <cell r="J479" t="str">
            <v>Nam</v>
          </cell>
          <cell r="K479">
            <v>1981</v>
          </cell>
          <cell r="L479">
            <v>29910</v>
          </cell>
          <cell r="M479">
            <v>41</v>
          </cell>
          <cell r="N479" t="str">
            <v>Kinh</v>
          </cell>
          <cell r="O479">
            <v>0</v>
          </cell>
          <cell r="P479">
            <v>182436403</v>
          </cell>
          <cell r="Q479">
            <v>0</v>
          </cell>
          <cell r="R479">
            <v>0</v>
          </cell>
          <cell r="S479">
            <v>0</v>
          </cell>
          <cell r="T479" t="str">
            <v>Nghi Lộc, Nghệ An</v>
          </cell>
          <cell r="U479">
            <v>0</v>
          </cell>
          <cell r="V479">
            <v>0</v>
          </cell>
          <cell r="W479" t="str">
            <v>0968998988</v>
          </cell>
          <cell r="X479" t="str">
            <v>nguyenthelanvinh@gmail.com</v>
          </cell>
          <cell r="Y479">
            <v>38153</v>
          </cell>
          <cell r="Z479">
            <v>38924</v>
          </cell>
          <cell r="AA479" t="str">
            <v>Trường Đại học Vinh</v>
          </cell>
          <cell r="AB479">
            <v>0</v>
          </cell>
          <cell r="AC479" t="str">
            <v>BC</v>
          </cell>
          <cell r="AD479">
            <v>0</v>
          </cell>
          <cell r="AE479">
            <v>0</v>
          </cell>
          <cell r="AF479" t="str">
            <v>V.07.01.03</v>
          </cell>
          <cell r="AG479" t="str">
            <v>Giảng viên (hạng III)</v>
          </cell>
          <cell r="AH479">
            <v>0</v>
          </cell>
          <cell r="AI479">
            <v>0</v>
          </cell>
          <cell r="AJ479">
            <v>0</v>
          </cell>
          <cell r="AK479">
            <v>4</v>
          </cell>
          <cell r="AL479">
            <v>0</v>
          </cell>
          <cell r="AM479">
            <v>3.99</v>
          </cell>
          <cell r="AN479">
            <v>6</v>
          </cell>
          <cell r="AO479">
            <v>0</v>
          </cell>
          <cell r="AP479">
            <v>0</v>
          </cell>
          <cell r="AQ479">
            <v>9</v>
          </cell>
          <cell r="AR479">
            <v>0.35910000000000003</v>
          </cell>
          <cell r="AS479">
            <v>4.3491</v>
          </cell>
          <cell r="AT479">
            <v>25</v>
          </cell>
          <cell r="AU479">
            <v>0</v>
          </cell>
          <cell r="AV479">
            <v>0</v>
          </cell>
          <cell r="AW479">
            <v>0</v>
          </cell>
          <cell r="AX479" t="str">
            <v>Thạc sĩ</v>
          </cell>
          <cell r="AY479">
            <v>0</v>
          </cell>
          <cell r="AZ479">
            <v>0</v>
          </cell>
          <cell r="BA479" t="str">
            <v>Kinh tế nông nghiệp &amp; phát triển nông thôn</v>
          </cell>
          <cell r="BB479" t="str">
            <v>Kinh tế phát triển quốc tế</v>
          </cell>
          <cell r="BC479" t="str">
            <v xml:space="preserve"> </v>
          </cell>
          <cell r="BD479">
            <v>0</v>
          </cell>
          <cell r="BE479">
            <v>0</v>
          </cell>
          <cell r="BF479" t="str">
            <v>B2</v>
          </cell>
          <cell r="BG479">
            <v>0</v>
          </cell>
          <cell r="BH479">
            <v>2018</v>
          </cell>
          <cell r="BI479">
            <v>0</v>
          </cell>
          <cell r="BJ479">
            <v>0</v>
          </cell>
          <cell r="BK479">
            <v>0</v>
          </cell>
          <cell r="BL479">
            <v>0</v>
          </cell>
          <cell r="BM479">
            <v>40643</v>
          </cell>
          <cell r="BN479">
            <v>41009</v>
          </cell>
          <cell r="BO479">
            <v>0</v>
          </cell>
          <cell r="BP479">
            <v>0</v>
          </cell>
          <cell r="BQ479">
            <v>0</v>
          </cell>
          <cell r="BR479">
            <v>19.25</v>
          </cell>
          <cell r="BS479" t="str">
            <v>BĐ đã phát</v>
          </cell>
          <cell r="BT479">
            <v>0</v>
          </cell>
          <cell r="BU479">
            <v>0</v>
          </cell>
          <cell r="BV479">
            <v>4</v>
          </cell>
          <cell r="BW479">
            <v>4</v>
          </cell>
          <cell r="BX479">
            <v>4</v>
          </cell>
          <cell r="BY479">
            <v>4</v>
          </cell>
          <cell r="BZ479">
            <v>4</v>
          </cell>
          <cell r="CA479">
            <v>4</v>
          </cell>
          <cell r="CB479">
            <v>4</v>
          </cell>
          <cell r="CC479">
            <v>4</v>
          </cell>
          <cell r="CD479">
            <v>4</v>
          </cell>
          <cell r="CE479">
            <v>4</v>
          </cell>
          <cell r="CF479">
            <v>4</v>
          </cell>
          <cell r="CG479">
            <v>4</v>
          </cell>
          <cell r="CH479">
            <v>4</v>
          </cell>
          <cell r="CI479">
            <v>4</v>
          </cell>
          <cell r="CJ479">
            <v>4</v>
          </cell>
          <cell r="CK479">
            <v>4</v>
          </cell>
          <cell r="CL479">
            <v>0</v>
          </cell>
        </row>
        <row r="480">
          <cell r="F480">
            <v>1240</v>
          </cell>
          <cell r="G480" t="str">
            <v>51010000196623</v>
          </cell>
          <cell r="H480" t="str">
            <v>Trường Kinh tế</v>
          </cell>
          <cell r="I480" t="str">
            <v>Khoa Kinh tế</v>
          </cell>
          <cell r="J480" t="str">
            <v>Nữ</v>
          </cell>
          <cell r="K480">
            <v>1982</v>
          </cell>
          <cell r="L480">
            <v>30182</v>
          </cell>
          <cell r="M480">
            <v>40</v>
          </cell>
          <cell r="N480" t="str">
            <v>Kinh</v>
          </cell>
          <cell r="O480">
            <v>0</v>
          </cell>
          <cell r="P480">
            <v>187408524</v>
          </cell>
          <cell r="Q480">
            <v>0</v>
          </cell>
          <cell r="R480">
            <v>0</v>
          </cell>
          <cell r="S480" t="str">
            <v>xã Văn Bình, Huyện Thường Tín, Hà Nội</v>
          </cell>
          <cell r="T480" t="str">
            <v>xã Văn Bình, Huyện Thường Tín, Hà Nội</v>
          </cell>
          <cell r="U480" t="str">
            <v>Nhà số 12, Ngõ 3 đường Nguyễn Biểu, P. Lê Mao, Thành phố Vinh, Tỉnh Nghệ An</v>
          </cell>
          <cell r="V480" t="str">
            <v>Nhà số 12, Ngõ 3 đường Nguyễn Biểu, P. Lê Mao, Thành phố Vinh, Tỉnh Nghệ An</v>
          </cell>
          <cell r="W480" t="str">
            <v>0914151057</v>
          </cell>
          <cell r="X480" t="str">
            <v>Liennguyen190882@gmail.com</v>
          </cell>
          <cell r="Y480">
            <v>39328</v>
          </cell>
          <cell r="Z480">
            <v>39995</v>
          </cell>
          <cell r="AA480" t="str">
            <v>Trường Đại học Vinh</v>
          </cell>
          <cell r="AB480">
            <v>0</v>
          </cell>
          <cell r="AC480" t="str">
            <v>BC</v>
          </cell>
          <cell r="AD480">
            <v>0</v>
          </cell>
          <cell r="AE480">
            <v>0</v>
          </cell>
          <cell r="AF480" t="str">
            <v>V.07.01.03</v>
          </cell>
          <cell r="AG480" t="str">
            <v>Giảng viên (hạng III)</v>
          </cell>
          <cell r="AH480">
            <v>0</v>
          </cell>
          <cell r="AI480">
            <v>0</v>
          </cell>
          <cell r="AJ480" t="str">
            <v>Phó Chủ tịch CĐ Trường thuộc + Chủ tịch CĐBP</v>
          </cell>
          <cell r="AK480">
            <v>5</v>
          </cell>
          <cell r="AL480">
            <v>0</v>
          </cell>
          <cell r="AM480">
            <v>3.33</v>
          </cell>
          <cell r="AN480">
            <v>4</v>
          </cell>
          <cell r="AO480">
            <v>0</v>
          </cell>
          <cell r="AP480">
            <v>0</v>
          </cell>
          <cell r="AQ480">
            <v>12</v>
          </cell>
          <cell r="AR480">
            <v>0.39960000000000001</v>
          </cell>
          <cell r="AS480">
            <v>3.7296</v>
          </cell>
          <cell r="AT480">
            <v>25</v>
          </cell>
          <cell r="AU480">
            <v>0</v>
          </cell>
          <cell r="AV480">
            <v>0</v>
          </cell>
          <cell r="AW480">
            <v>0</v>
          </cell>
          <cell r="AX480" t="str">
            <v>Tiến sĩ</v>
          </cell>
          <cell r="AY480">
            <v>0</v>
          </cell>
          <cell r="AZ480">
            <v>0</v>
          </cell>
          <cell r="BA480" t="str">
            <v>Kinh tế đối ngoại</v>
          </cell>
          <cell r="BB480" t="str">
            <v>Kinh tế đối ngoại</v>
          </cell>
          <cell r="BC480" t="str">
            <v>Kinh tế</v>
          </cell>
          <cell r="BD480">
            <v>0</v>
          </cell>
          <cell r="BE480">
            <v>0</v>
          </cell>
          <cell r="BF480" t="str">
            <v>B2</v>
          </cell>
          <cell r="BG480">
            <v>0</v>
          </cell>
          <cell r="BH480" t="str">
            <v>x</v>
          </cell>
          <cell r="BI480">
            <v>2019</v>
          </cell>
          <cell r="BJ480">
            <v>0</v>
          </cell>
          <cell r="BK480">
            <v>0</v>
          </cell>
          <cell r="BL480">
            <v>0</v>
          </cell>
          <cell r="BM480">
            <v>39852</v>
          </cell>
          <cell r="BN480">
            <v>40217</v>
          </cell>
          <cell r="BO480">
            <v>0</v>
          </cell>
          <cell r="BP480">
            <v>0</v>
          </cell>
          <cell r="BQ480">
            <v>0</v>
          </cell>
          <cell r="BR480">
            <v>15</v>
          </cell>
          <cell r="BS480" t="str">
            <v>BĐ đã phát</v>
          </cell>
          <cell r="BT480">
            <v>0</v>
          </cell>
          <cell r="BU480">
            <v>0</v>
          </cell>
          <cell r="BV480">
            <v>4</v>
          </cell>
          <cell r="BW480">
            <v>4</v>
          </cell>
          <cell r="BX480">
            <v>4</v>
          </cell>
          <cell r="BY480">
            <v>4</v>
          </cell>
          <cell r="BZ480">
            <v>4</v>
          </cell>
          <cell r="CA480">
            <v>4</v>
          </cell>
          <cell r="CB480">
            <v>4</v>
          </cell>
          <cell r="CC480">
            <v>4</v>
          </cell>
          <cell r="CD480">
            <v>4</v>
          </cell>
          <cell r="CE480">
            <v>4</v>
          </cell>
          <cell r="CF480">
            <v>4</v>
          </cell>
          <cell r="CG480">
            <v>4</v>
          </cell>
          <cell r="CH480">
            <v>4</v>
          </cell>
          <cell r="CI480">
            <v>4</v>
          </cell>
          <cell r="CJ480">
            <v>5</v>
          </cell>
          <cell r="CK480">
            <v>5</v>
          </cell>
          <cell r="CL480" t="str">
            <v>Lên PCT CĐ trường thuộc từ T11/21</v>
          </cell>
        </row>
        <row r="481">
          <cell r="F481">
            <v>1237</v>
          </cell>
          <cell r="G481" t="str">
            <v>51010000196605</v>
          </cell>
          <cell r="H481" t="str">
            <v>Trường Kinh tế</v>
          </cell>
          <cell r="I481" t="str">
            <v>Khoa Kinh tế</v>
          </cell>
          <cell r="J481" t="str">
            <v>Nữ</v>
          </cell>
          <cell r="K481">
            <v>1980</v>
          </cell>
          <cell r="L481">
            <v>29431</v>
          </cell>
          <cell r="M481">
            <v>42</v>
          </cell>
          <cell r="N481" t="str">
            <v>Kinh</v>
          </cell>
          <cell r="O481">
            <v>0</v>
          </cell>
          <cell r="P481">
            <v>182316605</v>
          </cell>
          <cell r="Q481">
            <v>0</v>
          </cell>
          <cell r="R481">
            <v>0</v>
          </cell>
          <cell r="S481" t="str">
            <v>Xã Nghi Trung, Huyện Nghi Lộc, Tỉnh Nghệ An</v>
          </cell>
          <cell r="T481" t="str">
            <v>Nghi Đức, Nghi Lộc, Nghệ An</v>
          </cell>
          <cell r="U481" t="str">
            <v>Khối Trung Yên, Phường Hưng Dũng, Thành phố Vinh, Tỉnh Nghệ An</v>
          </cell>
          <cell r="V481" t="str">
            <v>Khối Trung Yên, Phường Hưng Dũng, Thành phố Vinh, Tỉnh Nghệ An</v>
          </cell>
          <cell r="W481" t="str">
            <v>0981171858</v>
          </cell>
          <cell r="X481" t="str">
            <v>Haiyenkkt@gmail.com</v>
          </cell>
          <cell r="Y481">
            <v>38139</v>
          </cell>
          <cell r="Z481">
            <v>38924</v>
          </cell>
          <cell r="AA481" t="str">
            <v>Trường Đại học Vinh</v>
          </cell>
          <cell r="AB481">
            <v>0</v>
          </cell>
          <cell r="AC481" t="str">
            <v>BC</v>
          </cell>
          <cell r="AD481">
            <v>0</v>
          </cell>
          <cell r="AE481">
            <v>0</v>
          </cell>
          <cell r="AF481" t="str">
            <v>V.07.01.02</v>
          </cell>
          <cell r="AG481" t="str">
            <v>Giảng viên chính (hạng II)</v>
          </cell>
          <cell r="AH481">
            <v>0</v>
          </cell>
          <cell r="AI481">
            <v>0</v>
          </cell>
          <cell r="AJ481">
            <v>0</v>
          </cell>
          <cell r="AK481">
            <v>5</v>
          </cell>
          <cell r="AL481">
            <v>0</v>
          </cell>
          <cell r="AM481">
            <v>4.4000000000000004</v>
          </cell>
          <cell r="AN481">
            <v>1</v>
          </cell>
          <cell r="AO481">
            <v>0</v>
          </cell>
          <cell r="AP481">
            <v>0</v>
          </cell>
          <cell r="AQ481">
            <v>14</v>
          </cell>
          <cell r="AR481">
            <v>0.6160000000000001</v>
          </cell>
          <cell r="AS481">
            <v>5.016</v>
          </cell>
          <cell r="AT481">
            <v>25</v>
          </cell>
          <cell r="AU481">
            <v>0</v>
          </cell>
          <cell r="AV481">
            <v>0</v>
          </cell>
          <cell r="AW481">
            <v>0</v>
          </cell>
          <cell r="AX481" t="str">
            <v>Tiến sĩ</v>
          </cell>
          <cell r="AY481">
            <v>0</v>
          </cell>
          <cell r="AZ481">
            <v>0</v>
          </cell>
          <cell r="BA481" t="str">
            <v>Kinh tế đầu tư</v>
          </cell>
          <cell r="BB481" t="str">
            <v>Kinh tế đầu tư</v>
          </cell>
          <cell r="BC481" t="str">
            <v>Kinh tế</v>
          </cell>
          <cell r="BD481">
            <v>0</v>
          </cell>
          <cell r="BE481">
            <v>0</v>
          </cell>
          <cell r="BF481" t="str">
            <v>B2</v>
          </cell>
          <cell r="BG481">
            <v>0</v>
          </cell>
          <cell r="BH481" t="str">
            <v>x</v>
          </cell>
          <cell r="BI481">
            <v>2017</v>
          </cell>
          <cell r="BJ481">
            <v>0</v>
          </cell>
          <cell r="BK481" t="str">
            <v>Đối tượng 4</v>
          </cell>
          <cell r="BL481">
            <v>0</v>
          </cell>
          <cell r="BM481" t="str">
            <v>21/11/2008</v>
          </cell>
          <cell r="BN481">
            <v>40138</v>
          </cell>
          <cell r="BO481">
            <v>0</v>
          </cell>
          <cell r="BP481">
            <v>0</v>
          </cell>
          <cell r="BQ481">
            <v>0</v>
          </cell>
          <cell r="BR481">
            <v>12.916666666666666</v>
          </cell>
          <cell r="BS481" t="str">
            <v>BĐ đã phát</v>
          </cell>
          <cell r="BT481">
            <v>0</v>
          </cell>
          <cell r="BU481">
            <v>0</v>
          </cell>
          <cell r="BV481">
            <v>5</v>
          </cell>
          <cell r="BW481">
            <v>5</v>
          </cell>
          <cell r="BX481">
            <v>5</v>
          </cell>
          <cell r="BY481">
            <v>5</v>
          </cell>
          <cell r="BZ481">
            <v>5</v>
          </cell>
          <cell r="CA481">
            <v>5</v>
          </cell>
          <cell r="CB481">
            <v>5</v>
          </cell>
          <cell r="CC481">
            <v>5</v>
          </cell>
          <cell r="CD481">
            <v>5</v>
          </cell>
          <cell r="CE481">
            <v>5</v>
          </cell>
          <cell r="CF481">
            <v>5</v>
          </cell>
          <cell r="CG481">
            <v>5</v>
          </cell>
          <cell r="CH481">
            <v>5</v>
          </cell>
          <cell r="CI481">
            <v>5</v>
          </cell>
          <cell r="CJ481">
            <v>5</v>
          </cell>
          <cell r="CK481">
            <v>5</v>
          </cell>
          <cell r="CL481">
            <v>0</v>
          </cell>
        </row>
        <row r="482">
          <cell r="F482">
            <v>1234</v>
          </cell>
          <cell r="G482" t="str">
            <v>51010000027097</v>
          </cell>
          <cell r="H482" t="str">
            <v>Trường Kinh tế</v>
          </cell>
          <cell r="I482" t="str">
            <v>Khoa Kinh tế</v>
          </cell>
          <cell r="J482" t="str">
            <v>Nữ</v>
          </cell>
          <cell r="K482">
            <v>1978</v>
          </cell>
          <cell r="L482">
            <v>28585</v>
          </cell>
          <cell r="M482">
            <v>44</v>
          </cell>
          <cell r="N482" t="str">
            <v>Kinh</v>
          </cell>
          <cell r="O482">
            <v>0</v>
          </cell>
          <cell r="P482">
            <v>182164150</v>
          </cell>
          <cell r="Q482">
            <v>0</v>
          </cell>
          <cell r="R482">
            <v>0</v>
          </cell>
          <cell r="S482" t="str">
            <v>xã Hưng Dũng, Thành phố Vinh, Tỉnh Nghệ An</v>
          </cell>
          <cell r="T482" t="str">
            <v>xã Kỳ Trinh, Kỳ Anh, Hà Tĩnh</v>
          </cell>
          <cell r="U482" t="str">
            <v>P233 B1, Chung Cư Nguyễn Sỹ Sách, Phường Hưng Dũng, Thành phố Vinh, Tỉnh Nghệ An</v>
          </cell>
          <cell r="V482" t="str">
            <v>P233 B1, Chung Cư Nguyễn Sỹ Sách, Phường Hưng Dũng, Thành phố Vinh, Tỉnh Nghệ An</v>
          </cell>
          <cell r="W482" t="str">
            <v>0942726777</v>
          </cell>
          <cell r="X482" t="str">
            <v>minhphuongn78@yahoo.com</v>
          </cell>
          <cell r="Y482">
            <v>37316</v>
          </cell>
          <cell r="Z482" t="str">
            <v xml:space="preserve">  -   -</v>
          </cell>
          <cell r="AA482" t="str">
            <v>Trường Đại học Vinh</v>
          </cell>
          <cell r="AB482">
            <v>0</v>
          </cell>
          <cell r="AC482" t="str">
            <v>BC</v>
          </cell>
          <cell r="AD482">
            <v>0</v>
          </cell>
          <cell r="AE482">
            <v>0</v>
          </cell>
          <cell r="AF482" t="str">
            <v>V.07.01.01</v>
          </cell>
          <cell r="AG482" t="str">
            <v>Giảng viên cao cấp (hạng I)</v>
          </cell>
          <cell r="AH482" t="str">
            <v>Phó Hiệu trưởng trường thuộc</v>
          </cell>
          <cell r="AI482">
            <v>0</v>
          </cell>
          <cell r="AJ482">
            <v>0</v>
          </cell>
          <cell r="AK482">
            <v>6.5</v>
          </cell>
          <cell r="AL482">
            <v>0.5</v>
          </cell>
          <cell r="AM482">
            <v>6.2</v>
          </cell>
          <cell r="AN482">
            <v>1</v>
          </cell>
          <cell r="AO482">
            <v>0</v>
          </cell>
          <cell r="AP482">
            <v>0</v>
          </cell>
          <cell r="AQ482">
            <v>16</v>
          </cell>
          <cell r="AR482">
            <v>1.0720000000000001</v>
          </cell>
          <cell r="AS482">
            <v>7.7720000000000002</v>
          </cell>
          <cell r="AT482">
            <v>25</v>
          </cell>
          <cell r="AU482">
            <v>0</v>
          </cell>
          <cell r="AV482">
            <v>0.3</v>
          </cell>
          <cell r="AW482">
            <v>0</v>
          </cell>
          <cell r="AX482" t="str">
            <v>Tiến sĩ</v>
          </cell>
          <cell r="AY482" t="str">
            <v>Phó Giáo sư</v>
          </cell>
          <cell r="AZ482">
            <v>2021</v>
          </cell>
          <cell r="BA482" t="str">
            <v>Kinh tế nông nghiệp &amp; phát triển nông thôn</v>
          </cell>
          <cell r="BB482" t="str">
            <v>Kinh tế nông nghiệp</v>
          </cell>
          <cell r="BC482" t="str">
            <v>Kinh tế phát triển</v>
          </cell>
          <cell r="BD482">
            <v>0</v>
          </cell>
          <cell r="BE482">
            <v>0</v>
          </cell>
          <cell r="BF482" t="str">
            <v>B2</v>
          </cell>
          <cell r="BG482">
            <v>0</v>
          </cell>
          <cell r="BH482" t="str">
            <v>x</v>
          </cell>
          <cell r="BI482">
            <v>2017</v>
          </cell>
          <cell r="BJ482">
            <v>0</v>
          </cell>
          <cell r="BK482">
            <v>0</v>
          </cell>
          <cell r="BL482">
            <v>0</v>
          </cell>
          <cell r="BM482">
            <v>0</v>
          </cell>
          <cell r="BN482">
            <v>0</v>
          </cell>
          <cell r="BO482">
            <v>0</v>
          </cell>
          <cell r="BP482">
            <v>0</v>
          </cell>
          <cell r="BQ482">
            <v>0</v>
          </cell>
          <cell r="BR482">
            <v>10.583333333333334</v>
          </cell>
          <cell r="BS482" t="str">
            <v>BĐ đã phát</v>
          </cell>
          <cell r="BT482">
            <v>0</v>
          </cell>
          <cell r="BU482">
            <v>0</v>
          </cell>
          <cell r="BV482">
            <v>5.5</v>
          </cell>
          <cell r="BW482">
            <v>5.5</v>
          </cell>
          <cell r="BX482">
            <v>5.5</v>
          </cell>
          <cell r="BY482">
            <v>5.5</v>
          </cell>
          <cell r="BZ482">
            <v>5.5</v>
          </cell>
          <cell r="CA482">
            <v>5.5</v>
          </cell>
          <cell r="CB482">
            <v>5.5</v>
          </cell>
          <cell r="CC482">
            <v>5.5</v>
          </cell>
          <cell r="CD482">
            <v>5.5</v>
          </cell>
          <cell r="CE482">
            <v>6</v>
          </cell>
          <cell r="CF482">
            <v>6</v>
          </cell>
          <cell r="CG482">
            <v>6</v>
          </cell>
          <cell r="CH482">
            <v>6.8</v>
          </cell>
          <cell r="CI482">
            <v>6.8</v>
          </cell>
          <cell r="CJ482">
            <v>6.8</v>
          </cell>
          <cell r="CK482">
            <v>6.8</v>
          </cell>
          <cell r="CL482" t="str">
            <v>BN GVCC từ T6/21, BN PHT trường thuộc từ T9/21</v>
          </cell>
        </row>
        <row r="483">
          <cell r="F483">
            <v>1242</v>
          </cell>
          <cell r="G483" t="str">
            <v>51010000199932</v>
          </cell>
          <cell r="H483" t="str">
            <v>Trường Kinh tế</v>
          </cell>
          <cell r="I483" t="str">
            <v>Khoa Kinh tế</v>
          </cell>
          <cell r="J483" t="str">
            <v>Nữ</v>
          </cell>
          <cell r="K483">
            <v>1983</v>
          </cell>
          <cell r="L483">
            <v>30498</v>
          </cell>
          <cell r="M483">
            <v>39</v>
          </cell>
          <cell r="N483" t="str">
            <v>Kinh</v>
          </cell>
          <cell r="O483">
            <v>0</v>
          </cell>
          <cell r="P483">
            <v>182532890</v>
          </cell>
          <cell r="Q483">
            <v>0</v>
          </cell>
          <cell r="R483">
            <v>0</v>
          </cell>
          <cell r="S483" t="str">
            <v xml:space="preserve">Phường Trung Đô, Thành phố Vinh, Tỉnh Nghệ An </v>
          </cell>
          <cell r="T483" t="str">
            <v>Diễn Trường, Diễn Châu, Nghệ An</v>
          </cell>
          <cell r="U483" t="str">
            <v>CC Vinaconex 9, Km3, Đại Lộ Lê Nin, Nghi Phú, Thành phố Vinh, Tỉnh Nghệ An</v>
          </cell>
          <cell r="V483" t="str">
            <v>CC Vinaconex 9, Km3, Đại Lộ Lê Nin, Nghi Phú, Thành phố Vinh, Tỉnh Nghệ An</v>
          </cell>
          <cell r="W483" t="str">
            <v>0912923433</v>
          </cell>
          <cell r="X483" t="str">
            <v>ntquynh83@gmail.com</v>
          </cell>
          <cell r="Y483">
            <v>39995</v>
          </cell>
          <cell r="Z483">
            <v>40969</v>
          </cell>
          <cell r="AA483" t="str">
            <v>Trường Đại học Vinh</v>
          </cell>
          <cell r="AB483">
            <v>0</v>
          </cell>
          <cell r="AC483" t="str">
            <v>BC</v>
          </cell>
          <cell r="AD483">
            <v>0</v>
          </cell>
          <cell r="AE483">
            <v>0</v>
          </cell>
          <cell r="AF483" t="str">
            <v>V.07.01.03</v>
          </cell>
          <cell r="AG483" t="str">
            <v>Giảng viên (hạng III)</v>
          </cell>
          <cell r="AH483">
            <v>0</v>
          </cell>
          <cell r="AI483">
            <v>0</v>
          </cell>
          <cell r="AJ483">
            <v>0</v>
          </cell>
          <cell r="AK483">
            <v>4</v>
          </cell>
          <cell r="AL483">
            <v>0</v>
          </cell>
          <cell r="AM483">
            <v>3.33</v>
          </cell>
          <cell r="AN483">
            <v>4</v>
          </cell>
          <cell r="AO483">
            <v>0</v>
          </cell>
          <cell r="AP483">
            <v>0</v>
          </cell>
          <cell r="AQ483">
            <v>10</v>
          </cell>
          <cell r="AR483">
            <v>0.33299999999999996</v>
          </cell>
          <cell r="AS483">
            <v>3.6630000000000003</v>
          </cell>
          <cell r="AT483">
            <v>25</v>
          </cell>
          <cell r="AU483">
            <v>0</v>
          </cell>
          <cell r="AV483">
            <v>0</v>
          </cell>
          <cell r="AW483">
            <v>0</v>
          </cell>
          <cell r="AX483" t="str">
            <v>Tiến sĩ</v>
          </cell>
          <cell r="AY483">
            <v>0</v>
          </cell>
          <cell r="AZ483">
            <v>0</v>
          </cell>
          <cell r="BA483" t="str">
            <v>Kinh tế thương maị</v>
          </cell>
          <cell r="BB483" t="str">
            <v>Quản lý kinh tế</v>
          </cell>
          <cell r="BC483" t="str">
            <v>Kinh tế</v>
          </cell>
          <cell r="BD483">
            <v>0</v>
          </cell>
          <cell r="BE483">
            <v>0</v>
          </cell>
          <cell r="BF483" t="str">
            <v>B2</v>
          </cell>
          <cell r="BG483">
            <v>0</v>
          </cell>
          <cell r="BH483" t="str">
            <v>x</v>
          </cell>
          <cell r="BI483">
            <v>0</v>
          </cell>
          <cell r="BJ483">
            <v>0</v>
          </cell>
          <cell r="BK483">
            <v>0</v>
          </cell>
          <cell r="BL483">
            <v>0</v>
          </cell>
          <cell r="BM483">
            <v>0</v>
          </cell>
          <cell r="BN483">
            <v>0</v>
          </cell>
          <cell r="BO483">
            <v>0</v>
          </cell>
          <cell r="BP483">
            <v>0</v>
          </cell>
          <cell r="BQ483">
            <v>0</v>
          </cell>
          <cell r="BR483">
            <v>15.833333333333334</v>
          </cell>
          <cell r="BS483">
            <v>0</v>
          </cell>
          <cell r="BT483">
            <v>0</v>
          </cell>
          <cell r="BU483">
            <v>0</v>
          </cell>
          <cell r="BV483">
            <v>4</v>
          </cell>
          <cell r="BW483">
            <v>4</v>
          </cell>
          <cell r="BX483">
            <v>4</v>
          </cell>
          <cell r="BY483">
            <v>4</v>
          </cell>
          <cell r="BZ483">
            <v>4</v>
          </cell>
          <cell r="CA483">
            <v>4</v>
          </cell>
          <cell r="CB483">
            <v>4</v>
          </cell>
          <cell r="CC483">
            <v>4</v>
          </cell>
          <cell r="CD483">
            <v>4</v>
          </cell>
          <cell r="CE483">
            <v>4</v>
          </cell>
          <cell r="CF483">
            <v>4</v>
          </cell>
          <cell r="CG483">
            <v>4</v>
          </cell>
          <cell r="CH483">
            <v>4</v>
          </cell>
          <cell r="CI483">
            <v>4</v>
          </cell>
          <cell r="CJ483">
            <v>4</v>
          </cell>
          <cell r="CK483">
            <v>4</v>
          </cell>
          <cell r="CL483">
            <v>0</v>
          </cell>
        </row>
        <row r="484">
          <cell r="F484">
            <v>1357</v>
          </cell>
          <cell r="G484" t="str">
            <v>51010000195444</v>
          </cell>
          <cell r="H484" t="str">
            <v>Trường Kinh tế</v>
          </cell>
          <cell r="I484" t="str">
            <v>Khoa Kinh tế</v>
          </cell>
          <cell r="J484" t="str">
            <v>Nữ</v>
          </cell>
          <cell r="K484">
            <v>1977</v>
          </cell>
          <cell r="L484">
            <v>28438</v>
          </cell>
          <cell r="M484">
            <v>45</v>
          </cell>
          <cell r="N484" t="str">
            <v>Kinh</v>
          </cell>
          <cell r="O484">
            <v>0</v>
          </cell>
          <cell r="P484">
            <v>182178463</v>
          </cell>
          <cell r="Q484">
            <v>0</v>
          </cell>
          <cell r="R484">
            <v>0</v>
          </cell>
          <cell r="S484">
            <v>0</v>
          </cell>
          <cell r="T484" t="str">
            <v>Kỳ Sơn, Nghệ An</v>
          </cell>
          <cell r="U484">
            <v>0</v>
          </cell>
          <cell r="V484">
            <v>0</v>
          </cell>
          <cell r="W484" t="str">
            <v>0916605469</v>
          </cell>
          <cell r="X484" t="str">
            <v>nttvinh2016@gmail.com</v>
          </cell>
          <cell r="Y484">
            <v>37681</v>
          </cell>
          <cell r="Z484" t="str">
            <v xml:space="preserve">  -   -</v>
          </cell>
          <cell r="AA484" t="str">
            <v>Trường Đại học Vinh</v>
          </cell>
          <cell r="AB484">
            <v>0</v>
          </cell>
          <cell r="AC484" t="str">
            <v>BC</v>
          </cell>
          <cell r="AD484">
            <v>0</v>
          </cell>
          <cell r="AE484">
            <v>0</v>
          </cell>
          <cell r="AF484" t="str">
            <v>V.07.01.02</v>
          </cell>
          <cell r="AG484" t="str">
            <v>Giảng viên chính (hạng II)</v>
          </cell>
          <cell r="AH484">
            <v>0</v>
          </cell>
          <cell r="AI484">
            <v>0</v>
          </cell>
          <cell r="AJ484">
            <v>0</v>
          </cell>
          <cell r="AK484">
            <v>5</v>
          </cell>
          <cell r="AL484">
            <v>0</v>
          </cell>
          <cell r="AM484">
            <v>4.4000000000000004</v>
          </cell>
          <cell r="AN484">
            <v>1</v>
          </cell>
          <cell r="AO484">
            <v>0</v>
          </cell>
          <cell r="AP484">
            <v>0</v>
          </cell>
          <cell r="AQ484">
            <v>15</v>
          </cell>
          <cell r="AR484">
            <v>0.66</v>
          </cell>
          <cell r="AS484">
            <v>5.0600000000000005</v>
          </cell>
          <cell r="AT484">
            <v>25</v>
          </cell>
          <cell r="AU484">
            <v>0</v>
          </cell>
          <cell r="AV484">
            <v>0</v>
          </cell>
          <cell r="AW484">
            <v>0</v>
          </cell>
          <cell r="AX484" t="str">
            <v>Tiến sĩ</v>
          </cell>
          <cell r="AY484">
            <v>0</v>
          </cell>
          <cell r="AZ484">
            <v>0</v>
          </cell>
          <cell r="BA484" t="str">
            <v>Kinh tế nông nghiệp &amp; phát triển nông thôn</v>
          </cell>
          <cell r="BB484" t="str">
            <v>Kinh tế nông nghiệp</v>
          </cell>
          <cell r="BC484" t="str">
            <v>Kinh tế phát triển</v>
          </cell>
          <cell r="BD484">
            <v>0</v>
          </cell>
          <cell r="BE484">
            <v>0</v>
          </cell>
          <cell r="BF484" t="str">
            <v>B2</v>
          </cell>
          <cell r="BG484">
            <v>0</v>
          </cell>
          <cell r="BH484" t="str">
            <v>x</v>
          </cell>
          <cell r="BI484">
            <v>0</v>
          </cell>
          <cell r="BJ484">
            <v>0</v>
          </cell>
          <cell r="BK484" t="str">
            <v>Đối tượng 4</v>
          </cell>
          <cell r="BL484">
            <v>0</v>
          </cell>
          <cell r="BM484">
            <v>0</v>
          </cell>
          <cell r="BN484">
            <v>0</v>
          </cell>
          <cell r="BO484">
            <v>0</v>
          </cell>
          <cell r="BP484">
            <v>0</v>
          </cell>
          <cell r="BQ484">
            <v>0</v>
          </cell>
          <cell r="BR484">
            <v>10.166666666666666</v>
          </cell>
          <cell r="BS484" t="str">
            <v>BĐ đã phát</v>
          </cell>
          <cell r="BT484">
            <v>0</v>
          </cell>
          <cell r="BU484">
            <v>0</v>
          </cell>
          <cell r="BV484">
            <v>4</v>
          </cell>
          <cell r="BW484">
            <v>4</v>
          </cell>
          <cell r="BX484">
            <v>4</v>
          </cell>
          <cell r="BY484">
            <v>5</v>
          </cell>
          <cell r="BZ484">
            <v>5</v>
          </cell>
          <cell r="CA484">
            <v>5</v>
          </cell>
          <cell r="CB484">
            <v>5</v>
          </cell>
          <cell r="CC484">
            <v>5</v>
          </cell>
          <cell r="CD484">
            <v>5</v>
          </cell>
          <cell r="CE484">
            <v>5</v>
          </cell>
          <cell r="CF484">
            <v>5</v>
          </cell>
          <cell r="CG484">
            <v>5</v>
          </cell>
          <cell r="CH484">
            <v>5</v>
          </cell>
          <cell r="CI484">
            <v>5</v>
          </cell>
          <cell r="CJ484">
            <v>5</v>
          </cell>
          <cell r="CK484">
            <v>5</v>
          </cell>
          <cell r="CL484">
            <v>0</v>
          </cell>
        </row>
        <row r="485">
          <cell r="F485">
            <v>1361</v>
          </cell>
          <cell r="G485" t="str">
            <v>51010000195754</v>
          </cell>
          <cell r="H485" t="str">
            <v>Trường Kinh tế</v>
          </cell>
          <cell r="I485" t="str">
            <v>Khoa Kinh tế</v>
          </cell>
          <cell r="J485" t="str">
            <v>Nữ</v>
          </cell>
          <cell r="K485">
            <v>1981</v>
          </cell>
          <cell r="L485">
            <v>29852</v>
          </cell>
          <cell r="M485">
            <v>41</v>
          </cell>
          <cell r="N485" t="str">
            <v>Kinh</v>
          </cell>
          <cell r="O485">
            <v>0</v>
          </cell>
          <cell r="P485">
            <v>182275080</v>
          </cell>
          <cell r="Q485">
            <v>0</v>
          </cell>
          <cell r="R485">
            <v>0</v>
          </cell>
          <cell r="S485" t="str">
            <v>Xã Nam Cát, huyện Nam Đàn, Nghệ An</v>
          </cell>
          <cell r="T485" t="str">
            <v>Xã Nam Cát, huyện Nam Đàn, Nghệ An</v>
          </cell>
          <cell r="U485" t="str">
            <v>Khu tập thể cơ sở 2, ĐH Vinh, xã Nghi Phong, Nghi Lộc, Nghệ An</v>
          </cell>
          <cell r="V485" t="str">
            <v>Khu tập thể cơ sở 2, ĐH Vinh, xã Nghi Phong, Nghi Lộc, Nghệ An</v>
          </cell>
          <cell r="W485" t="str">
            <v>0984980467</v>
          </cell>
          <cell r="X485" t="str">
            <v>tiengdhv@gmail.com</v>
          </cell>
          <cell r="Y485">
            <v>38822</v>
          </cell>
          <cell r="Z485">
            <v>39448</v>
          </cell>
          <cell r="AA485" t="str">
            <v>Trường Đại học Vinh</v>
          </cell>
          <cell r="AB485">
            <v>0</v>
          </cell>
          <cell r="AC485" t="str">
            <v>BC</v>
          </cell>
          <cell r="AD485">
            <v>0</v>
          </cell>
          <cell r="AE485">
            <v>0</v>
          </cell>
          <cell r="AF485" t="str">
            <v>V.07.01.03</v>
          </cell>
          <cell r="AG485" t="str">
            <v>Giảng viên (hạng III)</v>
          </cell>
          <cell r="AH485">
            <v>0</v>
          </cell>
          <cell r="AI485">
            <v>0</v>
          </cell>
          <cell r="AJ485" t="str">
            <v>TL ĐTTT</v>
          </cell>
          <cell r="AK485">
            <v>4</v>
          </cell>
          <cell r="AL485">
            <v>0</v>
          </cell>
          <cell r="AM485">
            <v>3.66</v>
          </cell>
          <cell r="AN485">
            <v>5</v>
          </cell>
          <cell r="AO485">
            <v>0</v>
          </cell>
          <cell r="AP485">
            <v>0</v>
          </cell>
          <cell r="AQ485">
            <v>13</v>
          </cell>
          <cell r="AR485">
            <v>0.4758</v>
          </cell>
          <cell r="AS485">
            <v>4.1357999999999997</v>
          </cell>
          <cell r="AT485">
            <v>25</v>
          </cell>
          <cell r="AU485">
            <v>0</v>
          </cell>
          <cell r="AV485">
            <v>0</v>
          </cell>
          <cell r="AW485">
            <v>0</v>
          </cell>
          <cell r="AX485" t="str">
            <v>Thạc sĩ</v>
          </cell>
          <cell r="AY485">
            <v>0</v>
          </cell>
          <cell r="AZ485">
            <v>0</v>
          </cell>
          <cell r="BA485" t="str">
            <v>Kinh tế nông nghiệp</v>
          </cell>
          <cell r="BB485" t="str">
            <v>Kinh tế nông nghiệp</v>
          </cell>
          <cell r="BC485" t="str">
            <v xml:space="preserve"> </v>
          </cell>
          <cell r="BD485">
            <v>0</v>
          </cell>
          <cell r="BE485">
            <v>0</v>
          </cell>
          <cell r="BF485">
            <v>0</v>
          </cell>
          <cell r="BG485">
            <v>0</v>
          </cell>
          <cell r="BH485">
            <v>0</v>
          </cell>
          <cell r="BI485">
            <v>0</v>
          </cell>
          <cell r="BJ485">
            <v>0</v>
          </cell>
          <cell r="BK485">
            <v>0</v>
          </cell>
          <cell r="BL485">
            <v>0</v>
          </cell>
          <cell r="BM485" t="str">
            <v>30/ 05/ 2001</v>
          </cell>
          <cell r="BN485">
            <v>37406</v>
          </cell>
          <cell r="BO485">
            <v>0</v>
          </cell>
          <cell r="BP485">
            <v>0</v>
          </cell>
          <cell r="BQ485">
            <v>0</v>
          </cell>
          <cell r="BR485">
            <v>14.083333333333334</v>
          </cell>
          <cell r="BS485" t="str">
            <v>BĐ đã phát</v>
          </cell>
          <cell r="BT485">
            <v>0</v>
          </cell>
          <cell r="BU485">
            <v>0</v>
          </cell>
          <cell r="BV485">
            <v>4</v>
          </cell>
          <cell r="BW485">
            <v>4</v>
          </cell>
          <cell r="BX485">
            <v>4</v>
          </cell>
          <cell r="BY485">
            <v>4</v>
          </cell>
          <cell r="BZ485">
            <v>4</v>
          </cell>
          <cell r="CA485">
            <v>4</v>
          </cell>
          <cell r="CB485">
            <v>4</v>
          </cell>
          <cell r="CC485">
            <v>4</v>
          </cell>
          <cell r="CD485">
            <v>4</v>
          </cell>
          <cell r="CE485">
            <v>4</v>
          </cell>
          <cell r="CF485">
            <v>4</v>
          </cell>
          <cell r="CG485">
            <v>4</v>
          </cell>
          <cell r="CH485">
            <v>4</v>
          </cell>
          <cell r="CI485">
            <v>4</v>
          </cell>
          <cell r="CJ485">
            <v>4</v>
          </cell>
          <cell r="CK485">
            <v>4</v>
          </cell>
          <cell r="CL485">
            <v>0</v>
          </cell>
        </row>
        <row r="486">
          <cell r="F486">
            <v>1971</v>
          </cell>
          <cell r="G486" t="str">
            <v>51010000305155</v>
          </cell>
          <cell r="H486" t="str">
            <v>Trường Kinh tế</v>
          </cell>
          <cell r="I486" t="str">
            <v>Khoa Kinh tế</v>
          </cell>
          <cell r="J486" t="str">
            <v>Nam</v>
          </cell>
          <cell r="K486">
            <v>1989</v>
          </cell>
          <cell r="L486">
            <v>32702</v>
          </cell>
          <cell r="M486">
            <v>33</v>
          </cell>
          <cell r="N486" t="str">
            <v>Kinh</v>
          </cell>
          <cell r="O486">
            <v>0</v>
          </cell>
          <cell r="P486" t="str">
            <v>186663781</v>
          </cell>
          <cell r="Q486">
            <v>38576</v>
          </cell>
          <cell r="R486" t="str">
            <v>Tỉnh Nghệ An</v>
          </cell>
          <cell r="S486" t="str">
            <v>Phường Trung Đô, Thành phố Vinh, Tỉnh Nghệ An</v>
          </cell>
          <cell r="T486" t="str">
            <v xml:space="preserve">Quỳnh Long, Quỳnh Lưu, Nghệ An </v>
          </cell>
          <cell r="U486" t="str">
            <v>Khối 6, Phường Trung Đô, Thành phố Vinh, Tỉnh Nghệ An</v>
          </cell>
          <cell r="V486" t="str">
            <v>Khối 6, Phường Trung Đô, Thành phố Vinh, Tỉnh Nghệ An</v>
          </cell>
          <cell r="W486" t="str">
            <v>0989798663</v>
          </cell>
          <cell r="X486" t="str">
            <v>vanquynhdhv@gmail.com; quynhnv@vinhuni.edu.vn</v>
          </cell>
          <cell r="Y486">
            <v>40910</v>
          </cell>
          <cell r="Z486">
            <v>42887</v>
          </cell>
          <cell r="AA486" t="str">
            <v>Trường Đại học Vinh</v>
          </cell>
          <cell r="AB486">
            <v>0</v>
          </cell>
          <cell r="AC486" t="str">
            <v>BC</v>
          </cell>
          <cell r="AD486">
            <v>0</v>
          </cell>
          <cell r="AE486">
            <v>0</v>
          </cell>
          <cell r="AF486" t="str">
            <v>V.07.01.03</v>
          </cell>
          <cell r="AG486" t="str">
            <v>Giảng viên (hạng III)</v>
          </cell>
          <cell r="AH486">
            <v>0</v>
          </cell>
          <cell r="AI486">
            <v>0</v>
          </cell>
          <cell r="AJ486">
            <v>0</v>
          </cell>
          <cell r="AK486">
            <v>4</v>
          </cell>
          <cell r="AL486">
            <v>0</v>
          </cell>
          <cell r="AM486">
            <v>3</v>
          </cell>
          <cell r="AN486">
            <v>3</v>
          </cell>
          <cell r="AO486">
            <v>0</v>
          </cell>
          <cell r="AP486">
            <v>0</v>
          </cell>
          <cell r="AQ486">
            <v>8</v>
          </cell>
          <cell r="AR486">
            <v>0.24</v>
          </cell>
          <cell r="AS486">
            <v>3.24</v>
          </cell>
          <cell r="AT486">
            <v>25</v>
          </cell>
          <cell r="AU486">
            <v>0</v>
          </cell>
          <cell r="AV486">
            <v>0</v>
          </cell>
          <cell r="AW486">
            <v>0</v>
          </cell>
          <cell r="AX486" t="str">
            <v>Thạc sĩ</v>
          </cell>
          <cell r="AY486">
            <v>0</v>
          </cell>
          <cell r="AZ486">
            <v>0</v>
          </cell>
          <cell r="BA486" t="str">
            <v>Kinh tế phát triển</v>
          </cell>
          <cell r="BB486" t="str">
            <v>Kinh tế chính trị</v>
          </cell>
          <cell r="BC486" t="str">
            <v xml:space="preserve"> </v>
          </cell>
          <cell r="BD486">
            <v>0</v>
          </cell>
          <cell r="BE486">
            <v>0</v>
          </cell>
          <cell r="BF486">
            <v>0</v>
          </cell>
          <cell r="BG486">
            <v>0</v>
          </cell>
          <cell r="BH486" t="str">
            <v>x</v>
          </cell>
          <cell r="BI486">
            <v>0</v>
          </cell>
          <cell r="BJ486">
            <v>0</v>
          </cell>
          <cell r="BK486">
            <v>0</v>
          </cell>
          <cell r="BL486">
            <v>0</v>
          </cell>
          <cell r="BM486">
            <v>0</v>
          </cell>
          <cell r="BN486">
            <v>0</v>
          </cell>
          <cell r="BO486">
            <v>0</v>
          </cell>
          <cell r="BP486">
            <v>0</v>
          </cell>
          <cell r="BQ486">
            <v>0</v>
          </cell>
          <cell r="BR486">
            <v>26.833333333333332</v>
          </cell>
          <cell r="BS486" t="str">
            <v>BĐ đã phát</v>
          </cell>
          <cell r="BT486">
            <v>0</v>
          </cell>
          <cell r="BU486">
            <v>0</v>
          </cell>
          <cell r="BV486">
            <v>4</v>
          </cell>
          <cell r="BW486">
            <v>4</v>
          </cell>
          <cell r="BX486">
            <v>4</v>
          </cell>
          <cell r="BY486">
            <v>4</v>
          </cell>
          <cell r="BZ486">
            <v>4</v>
          </cell>
          <cell r="CA486">
            <v>4</v>
          </cell>
          <cell r="CB486">
            <v>4</v>
          </cell>
          <cell r="CC486">
            <v>4</v>
          </cell>
          <cell r="CD486">
            <v>4</v>
          </cell>
          <cell r="CE486">
            <v>4</v>
          </cell>
          <cell r="CF486">
            <v>4</v>
          </cell>
          <cell r="CG486">
            <v>4</v>
          </cell>
          <cell r="CH486">
            <v>4</v>
          </cell>
          <cell r="CI486">
            <v>4</v>
          </cell>
          <cell r="CJ486">
            <v>4</v>
          </cell>
          <cell r="CK486">
            <v>4</v>
          </cell>
          <cell r="CL486">
            <v>0</v>
          </cell>
        </row>
        <row r="487">
          <cell r="F487">
            <v>1245</v>
          </cell>
          <cell r="G487" t="str">
            <v>51010000196465</v>
          </cell>
          <cell r="H487" t="str">
            <v>Trường Kinh tế</v>
          </cell>
          <cell r="I487" t="str">
            <v>Khoa Kinh tế</v>
          </cell>
          <cell r="J487" t="str">
            <v>Nữ</v>
          </cell>
          <cell r="K487">
            <v>1979</v>
          </cell>
          <cell r="L487">
            <v>28967</v>
          </cell>
          <cell r="M487">
            <v>43</v>
          </cell>
          <cell r="N487" t="str">
            <v>Kinh</v>
          </cell>
          <cell r="O487">
            <v>0</v>
          </cell>
          <cell r="P487">
            <v>182246663</v>
          </cell>
          <cell r="Q487">
            <v>0</v>
          </cell>
          <cell r="R487">
            <v>0</v>
          </cell>
          <cell r="S487" t="str">
            <v>Phường Hồng Sơn, TP.Vinh, Tỉnh Nghệ An</v>
          </cell>
          <cell r="T487" t="str">
            <v>Nghi Hải, Nghi Lộc, Nghệ An</v>
          </cell>
          <cell r="U487" t="str">
            <v>Khối 3, P. Bến Thủy, Thành phố Vinh, Tỉnh Nghệ An</v>
          </cell>
          <cell r="V487" t="str">
            <v>Khối 3, P. Bến Thủy, Thành phố Vinh, Tỉnh Nghệ An</v>
          </cell>
          <cell r="W487" t="str">
            <v>0865517615</v>
          </cell>
          <cell r="X487" t="str">
            <v>hoangmai@vinhuni.edu.vn</v>
          </cell>
          <cell r="Y487">
            <v>37879</v>
          </cell>
          <cell r="Z487" t="str">
            <v xml:space="preserve">  -   -</v>
          </cell>
          <cell r="AA487" t="str">
            <v>Trường Đại học Vinh</v>
          </cell>
          <cell r="AB487">
            <v>0</v>
          </cell>
          <cell r="AC487" t="str">
            <v>BC</v>
          </cell>
          <cell r="AD487">
            <v>0</v>
          </cell>
          <cell r="AE487">
            <v>0</v>
          </cell>
          <cell r="AF487" t="str">
            <v>V.07.01.02</v>
          </cell>
          <cell r="AG487" t="str">
            <v>Giảng viên chính (hạng II)</v>
          </cell>
          <cell r="AH487">
            <v>0</v>
          </cell>
          <cell r="AI487">
            <v>0</v>
          </cell>
          <cell r="AJ487" t="str">
            <v>Phó Bí thư CB</v>
          </cell>
          <cell r="AK487">
            <v>5</v>
          </cell>
          <cell r="AL487">
            <v>0</v>
          </cell>
          <cell r="AM487">
            <v>4.4000000000000004</v>
          </cell>
          <cell r="AN487">
            <v>1</v>
          </cell>
          <cell r="AO487">
            <v>0</v>
          </cell>
          <cell r="AP487">
            <v>0</v>
          </cell>
          <cell r="AQ487">
            <v>16</v>
          </cell>
          <cell r="AR487">
            <v>0.70400000000000007</v>
          </cell>
          <cell r="AS487">
            <v>5.1040000000000001</v>
          </cell>
          <cell r="AT487">
            <v>25</v>
          </cell>
          <cell r="AU487">
            <v>0</v>
          </cell>
          <cell r="AV487">
            <v>0</v>
          </cell>
          <cell r="AW487">
            <v>0</v>
          </cell>
          <cell r="AX487" t="str">
            <v>Tiến sĩ</v>
          </cell>
          <cell r="AY487">
            <v>0</v>
          </cell>
          <cell r="AZ487">
            <v>0</v>
          </cell>
          <cell r="BA487" t="str">
            <v>Kinh tế đối ngoại</v>
          </cell>
          <cell r="BB487" t="str">
            <v>Kinh tế đối ngoại</v>
          </cell>
          <cell r="BC487" t="str">
            <v>Quản lý kinh tế</v>
          </cell>
          <cell r="BD487">
            <v>0</v>
          </cell>
          <cell r="BE487">
            <v>0</v>
          </cell>
          <cell r="BF487" t="str">
            <v>B2</v>
          </cell>
          <cell r="BG487">
            <v>0</v>
          </cell>
          <cell r="BH487" t="str">
            <v>x</v>
          </cell>
          <cell r="BI487">
            <v>2017</v>
          </cell>
          <cell r="BJ487">
            <v>0</v>
          </cell>
          <cell r="BK487">
            <v>0</v>
          </cell>
          <cell r="BL487">
            <v>0</v>
          </cell>
          <cell r="BM487" t="str">
            <v>23/11/2005</v>
          </cell>
          <cell r="BN487">
            <v>39044</v>
          </cell>
          <cell r="BO487">
            <v>0</v>
          </cell>
          <cell r="BP487">
            <v>0</v>
          </cell>
          <cell r="BQ487">
            <v>0</v>
          </cell>
          <cell r="BR487">
            <v>11.666666666666666</v>
          </cell>
          <cell r="BS487" t="str">
            <v>BĐ đã phát</v>
          </cell>
          <cell r="BT487">
            <v>0</v>
          </cell>
          <cell r="BU487">
            <v>0</v>
          </cell>
          <cell r="BV487">
            <v>5</v>
          </cell>
          <cell r="BW487">
            <v>5</v>
          </cell>
          <cell r="BX487">
            <v>5</v>
          </cell>
          <cell r="BY487">
            <v>5</v>
          </cell>
          <cell r="BZ487">
            <v>5</v>
          </cell>
          <cell r="CA487">
            <v>5</v>
          </cell>
          <cell r="CB487">
            <v>5</v>
          </cell>
          <cell r="CC487">
            <v>5</v>
          </cell>
          <cell r="CD487">
            <v>5</v>
          </cell>
          <cell r="CE487">
            <v>5</v>
          </cell>
          <cell r="CF487">
            <v>5</v>
          </cell>
          <cell r="CG487">
            <v>5</v>
          </cell>
          <cell r="CH487">
            <v>5</v>
          </cell>
          <cell r="CI487">
            <v>5</v>
          </cell>
          <cell r="CJ487">
            <v>5</v>
          </cell>
          <cell r="CK487">
            <v>5</v>
          </cell>
          <cell r="CL487">
            <v>0</v>
          </cell>
        </row>
        <row r="488">
          <cell r="F488">
            <v>2509</v>
          </cell>
          <cell r="G488" t="str">
            <v>51010000955514</v>
          </cell>
          <cell r="H488" t="str">
            <v>Trường Kinh tế</v>
          </cell>
          <cell r="I488" t="str">
            <v>Khoa Kinh tế</v>
          </cell>
          <cell r="J488" t="str">
            <v>Nữ</v>
          </cell>
          <cell r="K488">
            <v>1991</v>
          </cell>
          <cell r="L488">
            <v>33585</v>
          </cell>
          <cell r="M488">
            <v>31</v>
          </cell>
          <cell r="N488" t="str">
            <v>Kinh</v>
          </cell>
          <cell r="O488">
            <v>0</v>
          </cell>
          <cell r="P488" t="str">
            <v>186887260</v>
          </cell>
          <cell r="Q488" t="str">
            <v>28/04/2007</v>
          </cell>
          <cell r="R488" t="str">
            <v>Tỉnh Nghệ An</v>
          </cell>
          <cell r="S488" t="str">
            <v>Phường Trường Thi, Thành phố Vinh, Tỉnh Nghệ An</v>
          </cell>
          <cell r="T488" t="str">
            <v>Tỉnh Nghệ An, Thành phố Vinh, Phường Trường Thi</v>
          </cell>
          <cell r="U488" t="str">
            <v>Số 4, ngõ 2, Nguyễn Kiệm, Khối 9, Phường Hà Huy Tập, Thành phố Vinh, Tỉnh Nghệ An</v>
          </cell>
          <cell r="V488" t="str">
            <v>Số 4, ngõ 2, Nguyễn Kiệm, Khối 9, Phường Hà Huy Tập, Thành phố Vinh, Tỉnh Nghệ An</v>
          </cell>
          <cell r="W488" t="str">
            <v>0913941286</v>
          </cell>
          <cell r="X488" t="str">
            <v>tranlam0811@gmail.com</v>
          </cell>
          <cell r="Y488">
            <v>42751</v>
          </cell>
          <cell r="Z488">
            <v>43824</v>
          </cell>
          <cell r="AA488" t="str">
            <v>Trường Đại học Vinh</v>
          </cell>
          <cell r="AB488">
            <v>0</v>
          </cell>
          <cell r="AC488" t="str">
            <v>BC</v>
          </cell>
          <cell r="AD488">
            <v>0</v>
          </cell>
          <cell r="AE488">
            <v>0</v>
          </cell>
          <cell r="AF488" t="str">
            <v>V.07.01.03</v>
          </cell>
          <cell r="AG488" t="str">
            <v>Giảng viên (hạng III)</v>
          </cell>
          <cell r="AH488">
            <v>0</v>
          </cell>
          <cell r="AI488">
            <v>0</v>
          </cell>
          <cell r="AJ488">
            <v>0</v>
          </cell>
          <cell r="AK488">
            <v>4</v>
          </cell>
          <cell r="AL488">
            <v>0</v>
          </cell>
          <cell r="AM488">
            <v>2.67</v>
          </cell>
          <cell r="AN488">
            <v>2</v>
          </cell>
          <cell r="AO488">
            <v>0</v>
          </cell>
          <cell r="AP488">
            <v>0</v>
          </cell>
          <cell r="AQ488">
            <v>0</v>
          </cell>
          <cell r="AR488">
            <v>0</v>
          </cell>
          <cell r="AS488">
            <v>2.67</v>
          </cell>
          <cell r="AT488">
            <v>25</v>
          </cell>
          <cell r="AU488">
            <v>0</v>
          </cell>
          <cell r="AV488">
            <v>0</v>
          </cell>
          <cell r="AW488">
            <v>0</v>
          </cell>
          <cell r="AX488" t="str">
            <v>Thạc sĩ</v>
          </cell>
          <cell r="AY488">
            <v>0</v>
          </cell>
          <cell r="AZ488">
            <v>0</v>
          </cell>
          <cell r="BA488" t="str">
            <v>Kinh tế bảo hiểm</v>
          </cell>
          <cell r="BB488" t="str">
            <v>Kinh tế Chính trị</v>
          </cell>
          <cell r="BC488">
            <v>0</v>
          </cell>
          <cell r="BD488">
            <v>0</v>
          </cell>
          <cell r="BE488">
            <v>0</v>
          </cell>
          <cell r="BF488" t="str">
            <v>B1</v>
          </cell>
          <cell r="BG488">
            <v>0</v>
          </cell>
          <cell r="BH488">
            <v>2018</v>
          </cell>
          <cell r="BI488">
            <v>0</v>
          </cell>
          <cell r="BJ488">
            <v>0</v>
          </cell>
          <cell r="BK488">
            <v>0</v>
          </cell>
          <cell r="BL488">
            <v>0</v>
          </cell>
          <cell r="BM488">
            <v>0</v>
          </cell>
          <cell r="BN488">
            <v>0</v>
          </cell>
          <cell r="BO488">
            <v>0</v>
          </cell>
          <cell r="BP488">
            <v>0</v>
          </cell>
          <cell r="BQ488">
            <v>0</v>
          </cell>
          <cell r="BR488">
            <v>24.25</v>
          </cell>
          <cell r="BS488">
            <v>0</v>
          </cell>
          <cell r="BT488">
            <v>0</v>
          </cell>
          <cell r="BU488">
            <v>0</v>
          </cell>
          <cell r="BV488">
            <v>4</v>
          </cell>
          <cell r="BW488">
            <v>4</v>
          </cell>
          <cell r="BX488">
            <v>4</v>
          </cell>
          <cell r="BY488">
            <v>4</v>
          </cell>
          <cell r="BZ488">
            <v>4</v>
          </cell>
          <cell r="CA488">
            <v>4</v>
          </cell>
          <cell r="CB488">
            <v>4</v>
          </cell>
          <cell r="CC488">
            <v>4</v>
          </cell>
          <cell r="CD488">
            <v>4</v>
          </cell>
          <cell r="CE488">
            <v>4</v>
          </cell>
          <cell r="CF488">
            <v>4</v>
          </cell>
          <cell r="CG488">
            <v>4</v>
          </cell>
          <cell r="CH488">
            <v>4</v>
          </cell>
          <cell r="CI488">
            <v>4</v>
          </cell>
          <cell r="CJ488">
            <v>4</v>
          </cell>
          <cell r="CK488">
            <v>4</v>
          </cell>
          <cell r="CL488">
            <v>0</v>
          </cell>
        </row>
        <row r="489">
          <cell r="F489">
            <v>1244</v>
          </cell>
          <cell r="G489" t="str">
            <v>51010000234091</v>
          </cell>
          <cell r="H489" t="str">
            <v>Trường Kinh tế</v>
          </cell>
          <cell r="I489" t="str">
            <v>Khoa Kinh tế</v>
          </cell>
          <cell r="J489" t="str">
            <v>Nữ</v>
          </cell>
          <cell r="K489">
            <v>1987</v>
          </cell>
          <cell r="L489">
            <v>31815</v>
          </cell>
          <cell r="M489">
            <v>35</v>
          </cell>
          <cell r="N489" t="str">
            <v>Kinh</v>
          </cell>
          <cell r="O489">
            <v>0</v>
          </cell>
          <cell r="P489">
            <v>186456117</v>
          </cell>
          <cell r="Q489">
            <v>0</v>
          </cell>
          <cell r="R489">
            <v>0</v>
          </cell>
          <cell r="S489" t="str">
            <v>Phường Bến Thủy, TP. Vinh, Tỉnh Nghệ An</v>
          </cell>
          <cell r="T489" t="str">
            <v>Xã Cẩm Mỹ, Cẩm Xuyên, Hà Tĩnh</v>
          </cell>
          <cell r="U489" t="str">
            <v>Khối 11, Phường Quán Bàu, Thành phố Vinh, Tỉnh Nghệ An</v>
          </cell>
          <cell r="V489" t="str">
            <v>Khối 11, Phường Quán Bàu, Thành phố Vinh, Tỉnh Nghệ An</v>
          </cell>
          <cell r="W489" t="str">
            <v>0982177287</v>
          </cell>
          <cell r="X489" t="str">
            <v>Tranthanhtamktqt47@gmail.com</v>
          </cell>
          <cell r="Y489">
            <v>40413</v>
          </cell>
          <cell r="Z489">
            <v>40969</v>
          </cell>
          <cell r="AA489" t="str">
            <v>Trường Đại học Vinh</v>
          </cell>
          <cell r="AB489">
            <v>0</v>
          </cell>
          <cell r="AC489" t="str">
            <v>BC</v>
          </cell>
          <cell r="AD489">
            <v>0</v>
          </cell>
          <cell r="AE489">
            <v>0</v>
          </cell>
          <cell r="AF489" t="str">
            <v>V.07.01.03</v>
          </cell>
          <cell r="AG489" t="str">
            <v>Giảng viên (hạng III)</v>
          </cell>
          <cell r="AH489">
            <v>0</v>
          </cell>
          <cell r="AI489">
            <v>0</v>
          </cell>
          <cell r="AJ489" t="str">
            <v>TLĐT</v>
          </cell>
          <cell r="AK489">
            <v>4</v>
          </cell>
          <cell r="AL489">
            <v>0</v>
          </cell>
          <cell r="AM489">
            <v>3.33</v>
          </cell>
          <cell r="AN489">
            <v>4</v>
          </cell>
          <cell r="AO489">
            <v>0</v>
          </cell>
          <cell r="AP489">
            <v>0</v>
          </cell>
          <cell r="AQ489">
            <v>9</v>
          </cell>
          <cell r="AR489">
            <v>0.29969999999999997</v>
          </cell>
          <cell r="AS489">
            <v>3.6297000000000001</v>
          </cell>
          <cell r="AT489">
            <v>25</v>
          </cell>
          <cell r="AU489">
            <v>0</v>
          </cell>
          <cell r="AV489">
            <v>0</v>
          </cell>
          <cell r="AW489">
            <v>0</v>
          </cell>
          <cell r="AX489" t="str">
            <v>Tiến sĩ</v>
          </cell>
          <cell r="AY489">
            <v>0</v>
          </cell>
          <cell r="AZ489">
            <v>0</v>
          </cell>
          <cell r="BA489" t="str">
            <v>Kinh tế quốc tế</v>
          </cell>
          <cell r="BB489" t="str">
            <v>Kinh tế phát triển</v>
          </cell>
          <cell r="BC489" t="str">
            <v>Kinh tế học</v>
          </cell>
          <cell r="BD489">
            <v>44317</v>
          </cell>
          <cell r="BE489">
            <v>0</v>
          </cell>
          <cell r="BF489" t="str">
            <v>B1</v>
          </cell>
          <cell r="BG489">
            <v>0</v>
          </cell>
          <cell r="BH489" t="str">
            <v>x</v>
          </cell>
          <cell r="BI489">
            <v>0</v>
          </cell>
          <cell r="BJ489">
            <v>0</v>
          </cell>
          <cell r="BK489">
            <v>0</v>
          </cell>
          <cell r="BL489">
            <v>0</v>
          </cell>
          <cell r="BM489">
            <v>0</v>
          </cell>
          <cell r="BN489">
            <v>0</v>
          </cell>
          <cell r="BO489">
            <v>0</v>
          </cell>
          <cell r="BP489">
            <v>0</v>
          </cell>
          <cell r="BQ489">
            <v>0</v>
          </cell>
          <cell r="BR489">
            <v>19.416666666666668</v>
          </cell>
          <cell r="BS489" t="str">
            <v>BĐ đã phát</v>
          </cell>
          <cell r="BT489">
            <v>0</v>
          </cell>
          <cell r="BU489">
            <v>0</v>
          </cell>
          <cell r="BV489">
            <v>4</v>
          </cell>
          <cell r="BW489">
            <v>4</v>
          </cell>
          <cell r="BX489">
            <v>4</v>
          </cell>
          <cell r="BY489">
            <v>4</v>
          </cell>
          <cell r="BZ489">
            <v>4</v>
          </cell>
          <cell r="CA489">
            <v>4</v>
          </cell>
          <cell r="CB489">
            <v>4</v>
          </cell>
          <cell r="CC489">
            <v>4</v>
          </cell>
          <cell r="CD489">
            <v>4</v>
          </cell>
          <cell r="CE489">
            <v>4</v>
          </cell>
          <cell r="CF489">
            <v>4</v>
          </cell>
          <cell r="CG489">
            <v>4</v>
          </cell>
          <cell r="CH489">
            <v>4</v>
          </cell>
          <cell r="CI489">
            <v>4</v>
          </cell>
          <cell r="CJ489">
            <v>4</v>
          </cell>
          <cell r="CK489">
            <v>4</v>
          </cell>
          <cell r="CL489">
            <v>0</v>
          </cell>
        </row>
        <row r="490">
          <cell r="F490">
            <v>1241</v>
          </cell>
          <cell r="G490" t="str">
            <v>51010000195994</v>
          </cell>
          <cell r="H490" t="str">
            <v>Trường Kinh tế</v>
          </cell>
          <cell r="I490" t="str">
            <v>Khoa Kinh tế</v>
          </cell>
          <cell r="J490" t="str">
            <v>Nữ</v>
          </cell>
          <cell r="K490">
            <v>1983</v>
          </cell>
          <cell r="L490">
            <v>30367</v>
          </cell>
          <cell r="M490">
            <v>39</v>
          </cell>
          <cell r="N490" t="str">
            <v>Kinh</v>
          </cell>
          <cell r="O490">
            <v>0</v>
          </cell>
          <cell r="P490">
            <v>182534024</v>
          </cell>
          <cell r="Q490">
            <v>0</v>
          </cell>
          <cell r="R490">
            <v>0</v>
          </cell>
          <cell r="S490" t="str">
            <v>Xã Diễn Xuân, Huyện Diễn Châu, Tỉnh Nghệ An</v>
          </cell>
          <cell r="T490" t="str">
            <v xml:space="preserve">Xã Diễn Thái, Huyện Diễn Châu, Tỉnh Nghệ An </v>
          </cell>
          <cell r="U490" t="str">
            <v>Xóm 14 Nghi Kim, Thành phố Vinh, Tỉnh Nghệ An</v>
          </cell>
          <cell r="V490" t="str">
            <v>Xóm 14 Nghi Kim, Thành phố Vinh, Tỉnh Nghệ An</v>
          </cell>
          <cell r="W490" t="str">
            <v>0983676450</v>
          </cell>
          <cell r="X490" t="str">
            <v>thuyttt@vinhuni.edu.vn</v>
          </cell>
          <cell r="Y490">
            <v>39820</v>
          </cell>
          <cell r="Z490" t="str">
            <v xml:space="preserve">  -   -</v>
          </cell>
          <cell r="AA490" t="str">
            <v>Trường Đại học Kinh tế, Đại học Huế</v>
          </cell>
          <cell r="AB490">
            <v>0</v>
          </cell>
          <cell r="AC490" t="str">
            <v>BC</v>
          </cell>
          <cell r="AD490">
            <v>0</v>
          </cell>
          <cell r="AE490">
            <v>0</v>
          </cell>
          <cell r="AF490" t="str">
            <v>V.07.01.02</v>
          </cell>
          <cell r="AG490" t="str">
            <v>Giảng viên chính (hạng II)</v>
          </cell>
          <cell r="AH490">
            <v>0</v>
          </cell>
          <cell r="AI490">
            <v>0</v>
          </cell>
          <cell r="AJ490">
            <v>0</v>
          </cell>
          <cell r="AK490">
            <v>5</v>
          </cell>
          <cell r="AL490">
            <v>0</v>
          </cell>
          <cell r="AM490">
            <v>4.4000000000000004</v>
          </cell>
          <cell r="AN490">
            <v>1</v>
          </cell>
          <cell r="AO490">
            <v>0</v>
          </cell>
          <cell r="AP490">
            <v>0</v>
          </cell>
          <cell r="AQ490">
            <v>12</v>
          </cell>
          <cell r="AR490">
            <v>0.52800000000000002</v>
          </cell>
          <cell r="AS490">
            <v>4.9280000000000008</v>
          </cell>
          <cell r="AT490">
            <v>25</v>
          </cell>
          <cell r="AU490">
            <v>0</v>
          </cell>
          <cell r="AV490">
            <v>0</v>
          </cell>
          <cell r="AW490">
            <v>0</v>
          </cell>
          <cell r="AX490" t="str">
            <v>Tiến sĩ</v>
          </cell>
          <cell r="AY490">
            <v>0</v>
          </cell>
          <cell r="AZ490">
            <v>0</v>
          </cell>
          <cell r="BA490" t="str">
            <v>Kinh tế đầu tư</v>
          </cell>
          <cell r="BB490" t="str">
            <v>Kinh tế đầu tư</v>
          </cell>
          <cell r="BC490" t="str">
            <v xml:space="preserve"> </v>
          </cell>
          <cell r="BD490">
            <v>43983</v>
          </cell>
          <cell r="BE490">
            <v>0</v>
          </cell>
          <cell r="BF490" t="str">
            <v>B2</v>
          </cell>
          <cell r="BG490">
            <v>0</v>
          </cell>
          <cell r="BH490" t="str">
            <v>x</v>
          </cell>
          <cell r="BI490">
            <v>0</v>
          </cell>
          <cell r="BJ490">
            <v>0</v>
          </cell>
          <cell r="BK490" t="str">
            <v>Đối tượng 4</v>
          </cell>
          <cell r="BL490">
            <v>0</v>
          </cell>
          <cell r="BM490" t="str">
            <v>25/05/2009</v>
          </cell>
          <cell r="BN490">
            <v>40323</v>
          </cell>
          <cell r="BO490">
            <v>0</v>
          </cell>
          <cell r="BP490">
            <v>0</v>
          </cell>
          <cell r="BQ490">
            <v>0</v>
          </cell>
          <cell r="BR490">
            <v>15.5</v>
          </cell>
          <cell r="BS490" t="str">
            <v>ĐHV đã phát</v>
          </cell>
          <cell r="BT490">
            <v>0</v>
          </cell>
          <cell r="BU490">
            <v>0</v>
          </cell>
          <cell r="BV490">
            <v>4</v>
          </cell>
          <cell r="BW490">
            <v>4</v>
          </cell>
          <cell r="BX490">
            <v>4</v>
          </cell>
          <cell r="BY490">
            <v>5</v>
          </cell>
          <cell r="BZ490">
            <v>5</v>
          </cell>
          <cell r="CA490">
            <v>5</v>
          </cell>
          <cell r="CB490">
            <v>5</v>
          </cell>
          <cell r="CC490">
            <v>5</v>
          </cell>
          <cell r="CD490">
            <v>5</v>
          </cell>
          <cell r="CE490">
            <v>5</v>
          </cell>
          <cell r="CF490">
            <v>5</v>
          </cell>
          <cell r="CG490">
            <v>5</v>
          </cell>
          <cell r="CH490">
            <v>5</v>
          </cell>
          <cell r="CI490">
            <v>5</v>
          </cell>
          <cell r="CJ490">
            <v>5</v>
          </cell>
          <cell r="CK490">
            <v>5</v>
          </cell>
          <cell r="CL490">
            <v>0</v>
          </cell>
        </row>
        <row r="491">
          <cell r="F491">
            <v>2653</v>
          </cell>
          <cell r="G491" t="str">
            <v>51010002329300</v>
          </cell>
          <cell r="H491" t="str">
            <v>Trường Kinh tế</v>
          </cell>
          <cell r="I491" t="str">
            <v>Khoa Quản trị Kinh doanh</v>
          </cell>
          <cell r="J491" t="str">
            <v>Nữ</v>
          </cell>
          <cell r="K491">
            <v>1962</v>
          </cell>
          <cell r="L491">
            <v>22943</v>
          </cell>
          <cell r="M491">
            <v>60</v>
          </cell>
          <cell r="N491" t="str">
            <v>Kinh</v>
          </cell>
          <cell r="O491">
            <v>0</v>
          </cell>
          <cell r="P491" t="str">
            <v>011346377</v>
          </cell>
          <cell r="Q491">
            <v>41127</v>
          </cell>
          <cell r="R491" t="str">
            <v>Hà Nội</v>
          </cell>
          <cell r="S491" t="str">
            <v>TP Thanh Hóa, tỉnh Thanh Hóa</v>
          </cell>
          <cell r="T491">
            <v>0</v>
          </cell>
          <cell r="U491" t="str">
            <v>Căn hộ 1502, tháp W, Khu đô thị The Manor, Phường Mỹ Đình 1, Quận Nam từ Liêm, TP Hà Nội</v>
          </cell>
          <cell r="V491" t="str">
            <v>Căn hộ 1502, tháp W, Khu đô thị The Manor, Phường Mỹ Đình 1, Quận Nam từ Liêm, TP Hà Nội</v>
          </cell>
          <cell r="W491">
            <v>2383855531</v>
          </cell>
          <cell r="X491">
            <v>0</v>
          </cell>
          <cell r="Y491">
            <v>44197</v>
          </cell>
          <cell r="Z491">
            <v>0</v>
          </cell>
          <cell r="AA491" t="str">
            <v>Học viện tài chính</v>
          </cell>
          <cell r="AB491">
            <v>0</v>
          </cell>
          <cell r="AC491" t="str">
            <v>BC</v>
          </cell>
          <cell r="AD491">
            <v>0</v>
          </cell>
          <cell r="AE491">
            <v>0</v>
          </cell>
          <cell r="AF491" t="str">
            <v>V.07.01.01</v>
          </cell>
          <cell r="AG491" t="str">
            <v>Giảng viên cao cấp (hạng I)</v>
          </cell>
          <cell r="AH491">
            <v>0</v>
          </cell>
          <cell r="AI491">
            <v>0</v>
          </cell>
          <cell r="AJ491">
            <v>0</v>
          </cell>
          <cell r="AK491">
            <v>6</v>
          </cell>
          <cell r="AL491">
            <v>0.6</v>
          </cell>
          <cell r="AM491">
            <v>6.92</v>
          </cell>
          <cell r="AN491">
            <v>0</v>
          </cell>
          <cell r="AO491">
            <v>0</v>
          </cell>
          <cell r="AP491">
            <v>0</v>
          </cell>
          <cell r="AQ491">
            <v>35</v>
          </cell>
          <cell r="AR491">
            <v>2.6319999999999997</v>
          </cell>
          <cell r="AS491">
            <v>10.151999999999999</v>
          </cell>
          <cell r="AT491">
            <v>25</v>
          </cell>
          <cell r="AU491">
            <v>0</v>
          </cell>
          <cell r="AV491">
            <v>0</v>
          </cell>
          <cell r="AW491">
            <v>0</v>
          </cell>
          <cell r="AX491" t="str">
            <v>Tiến sĩ</v>
          </cell>
          <cell r="AY491" t="str">
            <v>Phó Giáo sư</v>
          </cell>
          <cell r="AZ491">
            <v>0</v>
          </cell>
          <cell r="BA491">
            <v>0</v>
          </cell>
          <cell r="BB491">
            <v>0</v>
          </cell>
          <cell r="BC491" t="str">
            <v>Kinh tế</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6</v>
          </cell>
          <cell r="BW491">
            <v>6</v>
          </cell>
          <cell r="BX491">
            <v>6</v>
          </cell>
          <cell r="BY491">
            <v>6</v>
          </cell>
          <cell r="BZ491">
            <v>6</v>
          </cell>
          <cell r="CA491">
            <v>6</v>
          </cell>
          <cell r="CB491">
            <v>6</v>
          </cell>
          <cell r="CC491">
            <v>6</v>
          </cell>
          <cell r="CD491">
            <v>6</v>
          </cell>
          <cell r="CE491">
            <v>6</v>
          </cell>
          <cell r="CF491">
            <v>6</v>
          </cell>
          <cell r="CG491">
            <v>6</v>
          </cell>
          <cell r="CH491">
            <v>6</v>
          </cell>
          <cell r="CI491">
            <v>6</v>
          </cell>
          <cell r="CJ491">
            <v>6</v>
          </cell>
          <cell r="CK491">
            <v>6</v>
          </cell>
          <cell r="CL491">
            <v>0</v>
          </cell>
        </row>
        <row r="492">
          <cell r="F492">
            <v>1270</v>
          </cell>
          <cell r="G492" t="str">
            <v>51010000199950</v>
          </cell>
          <cell r="H492" t="str">
            <v>Trường Kinh tế</v>
          </cell>
          <cell r="I492" t="str">
            <v>Khoa Quản trị Kinh doanh</v>
          </cell>
          <cell r="J492" t="str">
            <v>Nữ</v>
          </cell>
          <cell r="K492">
            <v>1987</v>
          </cell>
          <cell r="L492">
            <v>32081</v>
          </cell>
          <cell r="M492">
            <v>35</v>
          </cell>
          <cell r="N492" t="str">
            <v>Kinh</v>
          </cell>
          <cell r="O492">
            <v>0</v>
          </cell>
          <cell r="P492">
            <v>186320049</v>
          </cell>
          <cell r="Q492">
            <v>0</v>
          </cell>
          <cell r="R492">
            <v>0</v>
          </cell>
          <cell r="S492" t="str">
            <v>Tp Vinh, Nghệ An</v>
          </cell>
          <cell r="T492" t="str">
            <v>Khánh Sơn, Nam Đàn, Nghệ An</v>
          </cell>
          <cell r="U492" t="str">
            <v>Khối 17, Phường Trường Thi , Thành phố Vinh, Tỉnh Nghệ An</v>
          </cell>
          <cell r="V492" t="str">
            <v>Khối 17, Phường Trường Thi , Thành phố Vinh, Tỉnh Nghệ An</v>
          </cell>
          <cell r="W492" t="str">
            <v>0912128774</v>
          </cell>
          <cell r="X492" t="str">
            <v>camthuongkt@gmail.com</v>
          </cell>
          <cell r="Y492">
            <v>40091</v>
          </cell>
          <cell r="Z492">
            <v>40969</v>
          </cell>
          <cell r="AA492" t="str">
            <v>Trường Đại học Vinh</v>
          </cell>
          <cell r="AB492">
            <v>0</v>
          </cell>
          <cell r="AC492" t="str">
            <v>BC</v>
          </cell>
          <cell r="AD492">
            <v>0</v>
          </cell>
          <cell r="AE492">
            <v>0</v>
          </cell>
          <cell r="AF492" t="str">
            <v>V.07.01.03</v>
          </cell>
          <cell r="AG492" t="str">
            <v>Giảng viên (hạng III)</v>
          </cell>
          <cell r="AH492">
            <v>0</v>
          </cell>
          <cell r="AI492">
            <v>0</v>
          </cell>
          <cell r="AJ492">
            <v>0</v>
          </cell>
          <cell r="AK492">
            <v>4</v>
          </cell>
          <cell r="AL492">
            <v>0</v>
          </cell>
          <cell r="AM492">
            <v>3.33</v>
          </cell>
          <cell r="AN492">
            <v>4</v>
          </cell>
          <cell r="AO492">
            <v>0</v>
          </cell>
          <cell r="AP492">
            <v>0</v>
          </cell>
          <cell r="AQ492">
            <v>10</v>
          </cell>
          <cell r="AR492">
            <v>0.33299999999999996</v>
          </cell>
          <cell r="AS492">
            <v>3.6630000000000003</v>
          </cell>
          <cell r="AT492">
            <v>25</v>
          </cell>
          <cell r="AU492">
            <v>0</v>
          </cell>
          <cell r="AV492">
            <v>0</v>
          </cell>
          <cell r="AW492">
            <v>0</v>
          </cell>
          <cell r="AX492" t="str">
            <v>Thạc sĩ</v>
          </cell>
          <cell r="AY492">
            <v>0</v>
          </cell>
          <cell r="AZ492">
            <v>0</v>
          </cell>
          <cell r="BA492" t="str">
            <v>Quản trị kinh doanh</v>
          </cell>
          <cell r="BB492" t="str">
            <v>Quản trị kinh doanh</v>
          </cell>
          <cell r="BC492" t="str">
            <v xml:space="preserve"> </v>
          </cell>
          <cell r="BD492">
            <v>0</v>
          </cell>
          <cell r="BE492">
            <v>0</v>
          </cell>
          <cell r="BF492">
            <v>0</v>
          </cell>
          <cell r="BG492">
            <v>0</v>
          </cell>
          <cell r="BH492" t="str">
            <v>x</v>
          </cell>
          <cell r="BI492">
            <v>0</v>
          </cell>
          <cell r="BJ492">
            <v>0</v>
          </cell>
          <cell r="BK492">
            <v>0</v>
          </cell>
          <cell r="BL492">
            <v>0</v>
          </cell>
          <cell r="BM492">
            <v>0</v>
          </cell>
          <cell r="BN492">
            <v>0</v>
          </cell>
          <cell r="BO492">
            <v>0</v>
          </cell>
          <cell r="BP492">
            <v>0</v>
          </cell>
          <cell r="BQ492">
            <v>0</v>
          </cell>
          <cell r="BR492">
            <v>20.166666666666668</v>
          </cell>
          <cell r="BS492" t="str">
            <v>BĐ đã phát</v>
          </cell>
          <cell r="BT492">
            <v>0</v>
          </cell>
          <cell r="BU492">
            <v>0</v>
          </cell>
          <cell r="BV492">
            <v>4</v>
          </cell>
          <cell r="BW492">
            <v>4</v>
          </cell>
          <cell r="BX492">
            <v>4</v>
          </cell>
          <cell r="BY492">
            <v>4</v>
          </cell>
          <cell r="BZ492">
            <v>4</v>
          </cell>
          <cell r="CA492">
            <v>4</v>
          </cell>
          <cell r="CB492">
            <v>4</v>
          </cell>
          <cell r="CC492">
            <v>4</v>
          </cell>
          <cell r="CD492">
            <v>4</v>
          </cell>
          <cell r="CE492">
            <v>4</v>
          </cell>
          <cell r="CF492">
            <v>4</v>
          </cell>
          <cell r="CG492">
            <v>4</v>
          </cell>
          <cell r="CH492">
            <v>4</v>
          </cell>
          <cell r="CI492">
            <v>4</v>
          </cell>
          <cell r="CJ492">
            <v>4</v>
          </cell>
          <cell r="CK492">
            <v>4</v>
          </cell>
          <cell r="CL492">
            <v>0</v>
          </cell>
        </row>
        <row r="493">
          <cell r="F493">
            <v>1253</v>
          </cell>
          <cell r="G493" t="str">
            <v>51010000281273</v>
          </cell>
          <cell r="H493" t="str">
            <v>Trường Kinh tế</v>
          </cell>
          <cell r="I493" t="str">
            <v>Khoa Quản trị Kinh doanh</v>
          </cell>
          <cell r="J493" t="str">
            <v>Nữ</v>
          </cell>
          <cell r="K493">
            <v>1986</v>
          </cell>
          <cell r="L493">
            <v>31462</v>
          </cell>
          <cell r="M493">
            <v>36</v>
          </cell>
          <cell r="N493" t="str">
            <v>Kinh</v>
          </cell>
          <cell r="O493">
            <v>0</v>
          </cell>
          <cell r="P493">
            <v>186119361</v>
          </cell>
          <cell r="Q493">
            <v>0</v>
          </cell>
          <cell r="R493">
            <v>0</v>
          </cell>
          <cell r="S493">
            <v>0</v>
          </cell>
          <cell r="T493" t="str">
            <v>Nghi Lộc, Nghệ An</v>
          </cell>
          <cell r="U493">
            <v>0</v>
          </cell>
          <cell r="V493">
            <v>0</v>
          </cell>
          <cell r="W493" t="str">
            <v>0915987186</v>
          </cell>
          <cell r="X493" t="str">
            <v>hoangvan.dhv@gmail.com</v>
          </cell>
          <cell r="Y493">
            <v>40710</v>
          </cell>
          <cell r="Z493">
            <v>41334</v>
          </cell>
          <cell r="AA493" t="str">
            <v>Trường Đại học Vinh</v>
          </cell>
          <cell r="AB493">
            <v>0</v>
          </cell>
          <cell r="AC493" t="str">
            <v>BC</v>
          </cell>
          <cell r="AD493">
            <v>0</v>
          </cell>
          <cell r="AE493">
            <v>0</v>
          </cell>
          <cell r="AF493" t="str">
            <v>V.07.01.03</v>
          </cell>
          <cell r="AG493" t="str">
            <v>Giảng viên (hạng III)</v>
          </cell>
          <cell r="AH493">
            <v>0</v>
          </cell>
          <cell r="AI493">
            <v>0</v>
          </cell>
          <cell r="AJ493" t="str">
            <v>TLĐT + Chủ tịch CĐBP</v>
          </cell>
          <cell r="AK493">
            <v>4.5</v>
          </cell>
          <cell r="AL493">
            <v>0</v>
          </cell>
          <cell r="AM493">
            <v>3.33</v>
          </cell>
          <cell r="AN493">
            <v>4</v>
          </cell>
          <cell r="AO493">
            <v>0</v>
          </cell>
          <cell r="AP493">
            <v>0</v>
          </cell>
          <cell r="AQ493">
            <v>9</v>
          </cell>
          <cell r="AR493">
            <v>0.29969999999999997</v>
          </cell>
          <cell r="AS493">
            <v>3.6297000000000001</v>
          </cell>
          <cell r="AT493">
            <v>25</v>
          </cell>
          <cell r="AU493">
            <v>0</v>
          </cell>
          <cell r="AV493">
            <v>0</v>
          </cell>
          <cell r="AW493">
            <v>0</v>
          </cell>
          <cell r="AX493" t="str">
            <v>Thạc sĩ</v>
          </cell>
          <cell r="AY493">
            <v>0</v>
          </cell>
          <cell r="AZ493">
            <v>0</v>
          </cell>
          <cell r="BA493" t="str">
            <v>Kinh tế đối ngoại</v>
          </cell>
          <cell r="BB493" t="str">
            <v>Tài chính ngân hàng</v>
          </cell>
          <cell r="BC493" t="str">
            <v xml:space="preserve"> </v>
          </cell>
          <cell r="BD493">
            <v>0</v>
          </cell>
          <cell r="BE493">
            <v>0</v>
          </cell>
          <cell r="BF493" t="str">
            <v>Cử nhân Tiếng Anh</v>
          </cell>
          <cell r="BG493">
            <v>0</v>
          </cell>
          <cell r="BH493" t="str">
            <v>x</v>
          </cell>
          <cell r="BI493">
            <v>0</v>
          </cell>
          <cell r="BJ493">
            <v>0</v>
          </cell>
          <cell r="BK493">
            <v>0</v>
          </cell>
          <cell r="BL493">
            <v>0</v>
          </cell>
          <cell r="BM493">
            <v>0</v>
          </cell>
          <cell r="BN493">
            <v>0</v>
          </cell>
          <cell r="BO493">
            <v>0</v>
          </cell>
          <cell r="BP493">
            <v>0</v>
          </cell>
          <cell r="BQ493">
            <v>0</v>
          </cell>
          <cell r="BR493">
            <v>18.5</v>
          </cell>
          <cell r="BS493" t="str">
            <v>ĐHV đã phát</v>
          </cell>
          <cell r="BT493">
            <v>0</v>
          </cell>
          <cell r="BU493">
            <v>0</v>
          </cell>
          <cell r="BV493">
            <v>4</v>
          </cell>
          <cell r="BW493">
            <v>4</v>
          </cell>
          <cell r="BX493">
            <v>4</v>
          </cell>
          <cell r="BY493">
            <v>4</v>
          </cell>
          <cell r="BZ493">
            <v>4</v>
          </cell>
          <cell r="CA493">
            <v>4</v>
          </cell>
          <cell r="CB493">
            <v>4</v>
          </cell>
          <cell r="CC493">
            <v>4</v>
          </cell>
          <cell r="CD493">
            <v>4</v>
          </cell>
          <cell r="CE493">
            <v>4</v>
          </cell>
          <cell r="CF493">
            <v>4</v>
          </cell>
          <cell r="CG493">
            <v>4</v>
          </cell>
          <cell r="CH493">
            <v>4</v>
          </cell>
          <cell r="CI493">
            <v>4</v>
          </cell>
          <cell r="CJ493">
            <v>4.5</v>
          </cell>
          <cell r="CK493">
            <v>4.5</v>
          </cell>
          <cell r="CL493" t="str">
            <v>GV lên CTCĐBP khoa cấp 3 từ T11/21</v>
          </cell>
        </row>
        <row r="494">
          <cell r="F494">
            <v>2629</v>
          </cell>
          <cell r="G494" t="str">
            <v>51010001841050</v>
          </cell>
          <cell r="H494" t="str">
            <v>Trường Kinh tế</v>
          </cell>
          <cell r="I494" t="str">
            <v>Khoa Quản trị Kinh doanh</v>
          </cell>
          <cell r="J494" t="str">
            <v>Nữ</v>
          </cell>
          <cell r="K494">
            <v>1996</v>
          </cell>
          <cell r="L494">
            <v>35363</v>
          </cell>
          <cell r="M494">
            <v>26</v>
          </cell>
          <cell r="N494" t="str">
            <v>Kinh</v>
          </cell>
          <cell r="O494">
            <v>0</v>
          </cell>
          <cell r="P494" t="str">
            <v>187403037</v>
          </cell>
          <cell r="Q494">
            <v>40700</v>
          </cell>
          <cell r="R494" t="str">
            <v>Tỉnh Nghệ An</v>
          </cell>
          <cell r="S494">
            <v>0</v>
          </cell>
          <cell r="T494" t="str">
            <v>Xã Thanh Văn,  Thanh Chương, Nghệ An</v>
          </cell>
          <cell r="U494" t="str">
            <v xml:space="preserve">Phường Hưng Bình, Thành phố Vinh, Nghệ An </v>
          </cell>
          <cell r="V494" t="str">
            <v xml:space="preserve">Phường Hưng Bình, Thành phố Vinh, Nghệ An </v>
          </cell>
          <cell r="W494">
            <v>0</v>
          </cell>
          <cell r="X494">
            <v>0</v>
          </cell>
          <cell r="Y494">
            <v>43983</v>
          </cell>
          <cell r="Z494">
            <v>0</v>
          </cell>
          <cell r="AA494">
            <v>0</v>
          </cell>
          <cell r="AB494">
            <v>0</v>
          </cell>
          <cell r="AC494" t="str">
            <v>HĐXĐTH</v>
          </cell>
          <cell r="AD494">
            <v>44356</v>
          </cell>
          <cell r="AE494">
            <v>45086</v>
          </cell>
          <cell r="AF494" t="str">
            <v>V.07.01.03</v>
          </cell>
          <cell r="AG494" t="str">
            <v>Giảng viên (hạng III)</v>
          </cell>
          <cell r="AH494">
            <v>0</v>
          </cell>
          <cell r="AI494">
            <v>0</v>
          </cell>
          <cell r="AJ494" t="str">
            <v>TL ĐTTT</v>
          </cell>
          <cell r="AK494">
            <v>4</v>
          </cell>
          <cell r="AL494">
            <v>0</v>
          </cell>
          <cell r="AM494">
            <v>2.34</v>
          </cell>
          <cell r="AN494">
            <v>1</v>
          </cell>
          <cell r="AO494">
            <v>0</v>
          </cell>
          <cell r="AP494">
            <v>0</v>
          </cell>
          <cell r="AQ494">
            <v>0</v>
          </cell>
          <cell r="AR494">
            <v>0</v>
          </cell>
          <cell r="AS494">
            <v>2.34</v>
          </cell>
          <cell r="AT494">
            <v>0</v>
          </cell>
          <cell r="AU494">
            <v>0</v>
          </cell>
          <cell r="AV494">
            <v>0</v>
          </cell>
          <cell r="AW494">
            <v>0</v>
          </cell>
          <cell r="AX494" t="str">
            <v>Thạc sĩ</v>
          </cell>
          <cell r="AY494">
            <v>0</v>
          </cell>
          <cell r="AZ494">
            <v>0</v>
          </cell>
          <cell r="BA494" t="str">
            <v>Quản trị kinh doanh</v>
          </cell>
          <cell r="BB494" t="str">
            <v>Quản trị kinh doanh</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2</v>
          </cell>
          <cell r="BW494">
            <v>2</v>
          </cell>
          <cell r="BX494">
            <v>2</v>
          </cell>
          <cell r="BY494">
            <v>2</v>
          </cell>
          <cell r="BZ494">
            <v>2</v>
          </cell>
          <cell r="CA494">
            <v>2</v>
          </cell>
          <cell r="CB494">
            <v>2</v>
          </cell>
          <cell r="CC494">
            <v>2</v>
          </cell>
          <cell r="CD494">
            <v>2</v>
          </cell>
          <cell r="CE494">
            <v>4</v>
          </cell>
          <cell r="CF494">
            <v>4</v>
          </cell>
          <cell r="CG494">
            <v>4</v>
          </cell>
          <cell r="CH494">
            <v>4</v>
          </cell>
          <cell r="CI494">
            <v>4</v>
          </cell>
          <cell r="CJ494">
            <v>4</v>
          </cell>
          <cell r="CK494">
            <v>4</v>
          </cell>
          <cell r="CL494" t="str">
            <v>Hết TS từ T6/21</v>
          </cell>
        </row>
        <row r="495">
          <cell r="F495">
            <v>1266</v>
          </cell>
          <cell r="G495" t="str">
            <v>51010000195514</v>
          </cell>
          <cell r="H495" t="str">
            <v>Trường Kinh tế</v>
          </cell>
          <cell r="I495" t="str">
            <v>Khoa Kinh tế</v>
          </cell>
          <cell r="J495" t="str">
            <v>Nữ</v>
          </cell>
          <cell r="K495">
            <v>1979</v>
          </cell>
          <cell r="L495">
            <v>29034</v>
          </cell>
          <cell r="M495">
            <v>43</v>
          </cell>
          <cell r="N495" t="str">
            <v>Kinh</v>
          </cell>
          <cell r="O495">
            <v>0</v>
          </cell>
          <cell r="P495">
            <v>182250828</v>
          </cell>
          <cell r="Q495">
            <v>0</v>
          </cell>
          <cell r="R495">
            <v>0</v>
          </cell>
          <cell r="S495">
            <v>0</v>
          </cell>
          <cell r="T495" t="str">
            <v>Đô Lương, Nghệ An</v>
          </cell>
          <cell r="U495">
            <v>0</v>
          </cell>
          <cell r="V495">
            <v>0</v>
          </cell>
          <cell r="W495" t="str">
            <v>0917774489</v>
          </cell>
          <cell r="X495" t="str">
            <v>Thathikimoanhkt@gmail.com</v>
          </cell>
          <cell r="Y495">
            <v>37347</v>
          </cell>
          <cell r="Z495">
            <v>37708</v>
          </cell>
          <cell r="AA495" t="str">
            <v>Trường Đại học Vinh</v>
          </cell>
          <cell r="AB495">
            <v>0</v>
          </cell>
          <cell r="AC495" t="str">
            <v>BC</v>
          </cell>
          <cell r="AD495">
            <v>0</v>
          </cell>
          <cell r="AE495">
            <v>0</v>
          </cell>
          <cell r="AF495" t="str">
            <v>V.07.01.02</v>
          </cell>
          <cell r="AG495" t="str">
            <v>Giảng viên chính (hạng II)</v>
          </cell>
          <cell r="AH495" t="str">
            <v>Phó Hiệu trưởng phụ trách trường thuộc</v>
          </cell>
          <cell r="AI495">
            <v>0</v>
          </cell>
          <cell r="AJ495" t="str">
            <v>Bí thư Đảng bộ BP</v>
          </cell>
          <cell r="AK495">
            <v>7.5</v>
          </cell>
          <cell r="AL495">
            <v>0.6</v>
          </cell>
          <cell r="AM495">
            <v>4.4000000000000004</v>
          </cell>
          <cell r="AN495">
            <v>1</v>
          </cell>
          <cell r="AO495">
            <v>0</v>
          </cell>
          <cell r="AP495">
            <v>0</v>
          </cell>
          <cell r="AQ495">
            <v>16</v>
          </cell>
          <cell r="AR495">
            <v>0.8</v>
          </cell>
          <cell r="AS495">
            <v>5.8</v>
          </cell>
          <cell r="AT495">
            <v>25</v>
          </cell>
          <cell r="AU495">
            <v>0</v>
          </cell>
          <cell r="AV495">
            <v>0.3</v>
          </cell>
          <cell r="AW495">
            <v>0</v>
          </cell>
          <cell r="AX495" t="str">
            <v>Tiến sĩ</v>
          </cell>
          <cell r="AY495">
            <v>0</v>
          </cell>
          <cell r="AZ495">
            <v>0</v>
          </cell>
          <cell r="BA495" t="str">
            <v>Quản lý kinh tế</v>
          </cell>
          <cell r="BB495" t="str">
            <v>Quản lý kinh tế</v>
          </cell>
          <cell r="BC495" t="str">
            <v>Quản lý kinh tế</v>
          </cell>
          <cell r="BD495">
            <v>0</v>
          </cell>
          <cell r="BE495">
            <v>0</v>
          </cell>
          <cell r="BF495">
            <v>0</v>
          </cell>
          <cell r="BG495">
            <v>0</v>
          </cell>
          <cell r="BH495">
            <v>0</v>
          </cell>
          <cell r="BI495">
            <v>2017</v>
          </cell>
          <cell r="BJ495">
            <v>0</v>
          </cell>
          <cell r="BK495" t="str">
            <v>x</v>
          </cell>
          <cell r="BL495">
            <v>0</v>
          </cell>
          <cell r="BM495">
            <v>0</v>
          </cell>
          <cell r="BN495">
            <v>0</v>
          </cell>
          <cell r="BO495">
            <v>0</v>
          </cell>
          <cell r="BP495">
            <v>0</v>
          </cell>
          <cell r="BQ495">
            <v>0</v>
          </cell>
          <cell r="BR495">
            <v>11.833333333333334</v>
          </cell>
          <cell r="BS495" t="str">
            <v>BĐ đã phát</v>
          </cell>
          <cell r="BT495">
            <v>0</v>
          </cell>
          <cell r="BU495">
            <v>0</v>
          </cell>
          <cell r="BV495">
            <v>6</v>
          </cell>
          <cell r="BW495">
            <v>6</v>
          </cell>
          <cell r="BX495">
            <v>6</v>
          </cell>
          <cell r="BY495">
            <v>6</v>
          </cell>
          <cell r="BZ495">
            <v>6</v>
          </cell>
          <cell r="CA495">
            <v>6</v>
          </cell>
          <cell r="CB495">
            <v>6</v>
          </cell>
          <cell r="CC495">
            <v>6</v>
          </cell>
          <cell r="CD495">
            <v>6</v>
          </cell>
          <cell r="CE495">
            <v>6</v>
          </cell>
          <cell r="CF495">
            <v>6</v>
          </cell>
          <cell r="CG495">
            <v>6</v>
          </cell>
          <cell r="CH495">
            <v>7.8</v>
          </cell>
          <cell r="CI495">
            <v>7.8</v>
          </cell>
          <cell r="CJ495">
            <v>7.8</v>
          </cell>
          <cell r="CK495">
            <v>7.8</v>
          </cell>
          <cell r="CL495" t="str">
            <v>PGĐ TT cấp 2 lên PHT phụ trách trường thuộc từ T9/21</v>
          </cell>
        </row>
        <row r="496">
          <cell r="F496">
            <v>2557</v>
          </cell>
          <cell r="G496" t="str">
            <v>51010001259033</v>
          </cell>
          <cell r="H496" t="str">
            <v>Trường Kinh tế</v>
          </cell>
          <cell r="I496" t="str">
            <v>Khoa Quản trị Kinh doanh</v>
          </cell>
          <cell r="J496" t="str">
            <v>Nữ</v>
          </cell>
          <cell r="K496">
            <v>1992</v>
          </cell>
          <cell r="L496">
            <v>33841</v>
          </cell>
          <cell r="M496">
            <v>30</v>
          </cell>
          <cell r="N496" t="str">
            <v>Kinh</v>
          </cell>
          <cell r="O496">
            <v>0</v>
          </cell>
          <cell r="P496" t="str">
            <v>187171282</v>
          </cell>
          <cell r="Q496">
            <v>40083</v>
          </cell>
          <cell r="R496" t="str">
            <v>Tỉnh Nghệ An</v>
          </cell>
          <cell r="S496" t="str">
            <v>Thị Trấn Anh Sơn, Huyện Anh Sơn, Tỉnh Nghệ An</v>
          </cell>
          <cell r="T496" t="str">
            <v>Nam Trung, Nam Đàn, Nghệ An</v>
          </cell>
          <cell r="U496" t="str">
            <v>36 Ngõ Địa chất, Lê Viết Thuật, Xã Hưng Lộc, Thành phố Vinh, Tỉnh Nghệ An</v>
          </cell>
          <cell r="V496" t="str">
            <v>36 Ngõ Địa chất, Lê Viết Thuật, Xã Hưng Lộc, Thành phố Vinh, Tỉnh Nghệ An</v>
          </cell>
          <cell r="W496" t="str">
            <v>0984101015</v>
          </cell>
          <cell r="X496" t="str">
            <v>dieulinhtran.neu@gmail.com</v>
          </cell>
          <cell r="Y496">
            <v>43192</v>
          </cell>
          <cell r="Z496">
            <v>43824</v>
          </cell>
          <cell r="AA496" t="str">
            <v>Trường Đại học Vinh</v>
          </cell>
          <cell r="AB496">
            <v>0</v>
          </cell>
          <cell r="AC496" t="str">
            <v>BC</v>
          </cell>
          <cell r="AD496">
            <v>0</v>
          </cell>
          <cell r="AE496">
            <v>0</v>
          </cell>
          <cell r="AF496" t="str">
            <v>V.07.01.03</v>
          </cell>
          <cell r="AG496" t="str">
            <v>Giảng viên (hạng III)</v>
          </cell>
          <cell r="AH496">
            <v>0</v>
          </cell>
          <cell r="AI496">
            <v>0</v>
          </cell>
          <cell r="AJ496">
            <v>0</v>
          </cell>
          <cell r="AK496">
            <v>4</v>
          </cell>
          <cell r="AL496">
            <v>0</v>
          </cell>
          <cell r="AM496">
            <v>2.67</v>
          </cell>
          <cell r="AN496">
            <v>2</v>
          </cell>
          <cell r="AO496">
            <v>0</v>
          </cell>
          <cell r="AP496">
            <v>0</v>
          </cell>
          <cell r="AQ496">
            <v>0</v>
          </cell>
          <cell r="AR496">
            <v>0</v>
          </cell>
          <cell r="AS496">
            <v>2.67</v>
          </cell>
          <cell r="AT496">
            <v>25</v>
          </cell>
          <cell r="AU496">
            <v>0</v>
          </cell>
          <cell r="AV496">
            <v>0</v>
          </cell>
          <cell r="AW496">
            <v>0</v>
          </cell>
          <cell r="AX496" t="str">
            <v>Thạc sĩ</v>
          </cell>
          <cell r="AY496">
            <v>0</v>
          </cell>
          <cell r="AZ496">
            <v>0</v>
          </cell>
          <cell r="BA496">
            <v>0</v>
          </cell>
          <cell r="BB496" t="str">
            <v>Kinh tế</v>
          </cell>
          <cell r="BC496">
            <v>0</v>
          </cell>
          <cell r="BD496">
            <v>0</v>
          </cell>
          <cell r="BE496">
            <v>0</v>
          </cell>
          <cell r="BF496">
            <v>0</v>
          </cell>
          <cell r="BG496">
            <v>0</v>
          </cell>
          <cell r="BH496" t="str">
            <v>x</v>
          </cell>
          <cell r="BI496">
            <v>0</v>
          </cell>
          <cell r="BJ496">
            <v>0</v>
          </cell>
          <cell r="BK496">
            <v>0</v>
          </cell>
          <cell r="BL496">
            <v>0</v>
          </cell>
          <cell r="BM496">
            <v>0</v>
          </cell>
          <cell r="BN496">
            <v>0</v>
          </cell>
          <cell r="BO496">
            <v>0</v>
          </cell>
          <cell r="BP496">
            <v>0</v>
          </cell>
          <cell r="BQ496">
            <v>0</v>
          </cell>
          <cell r="BR496">
            <v>25</v>
          </cell>
          <cell r="BS496" t="str">
            <v>BĐ đã phát</v>
          </cell>
          <cell r="BT496">
            <v>0</v>
          </cell>
          <cell r="BU496">
            <v>0</v>
          </cell>
          <cell r="BV496">
            <v>4</v>
          </cell>
          <cell r="BW496">
            <v>4</v>
          </cell>
          <cell r="BX496">
            <v>4</v>
          </cell>
          <cell r="BY496">
            <v>4</v>
          </cell>
          <cell r="BZ496">
            <v>4</v>
          </cell>
          <cell r="CA496">
            <v>4</v>
          </cell>
          <cell r="CB496">
            <v>4</v>
          </cell>
          <cell r="CC496">
            <v>4</v>
          </cell>
          <cell r="CD496">
            <v>4</v>
          </cell>
          <cell r="CE496">
            <v>4</v>
          </cell>
          <cell r="CF496">
            <v>4</v>
          </cell>
          <cell r="CG496">
            <v>4</v>
          </cell>
          <cell r="CH496">
            <v>4</v>
          </cell>
          <cell r="CI496">
            <v>4</v>
          </cell>
          <cell r="CJ496">
            <v>4</v>
          </cell>
          <cell r="CK496">
            <v>4</v>
          </cell>
          <cell r="CL496">
            <v>0</v>
          </cell>
        </row>
        <row r="497">
          <cell r="F497">
            <v>1269</v>
          </cell>
          <cell r="G497" t="str">
            <v>51010000195985</v>
          </cell>
          <cell r="H497" t="str">
            <v>Trường Kinh tế</v>
          </cell>
          <cell r="I497" t="str">
            <v>Khoa Quản trị Kinh doanh</v>
          </cell>
          <cell r="J497" t="str">
            <v>Nam</v>
          </cell>
          <cell r="K497">
            <v>1986</v>
          </cell>
          <cell r="L497">
            <v>31742</v>
          </cell>
          <cell r="M497">
            <v>36</v>
          </cell>
          <cell r="N497" t="str">
            <v>Kinh</v>
          </cell>
          <cell r="O497">
            <v>0</v>
          </cell>
          <cell r="P497">
            <v>183511602</v>
          </cell>
          <cell r="Q497">
            <v>0</v>
          </cell>
          <cell r="R497">
            <v>0</v>
          </cell>
          <cell r="S497" t="str">
            <v>Tiên Điền, Nghi Xuân, Hà Tĩnh</v>
          </cell>
          <cell r="T497" t="str">
            <v>Tiên Điền, Nghi Xuân, Hà Tĩnh</v>
          </cell>
          <cell r="U497" t="str">
            <v>Vinh Tân, Thành phố Vinh, Tỉnh Nghệ An</v>
          </cell>
          <cell r="V497" t="str">
            <v>Vinh Tân, Thành phố Vinh, Tỉnh Nghệ An</v>
          </cell>
          <cell r="W497" t="str">
            <v>0985287077</v>
          </cell>
          <cell r="X497" t="str">
            <v>tbach152008@gmail.com</v>
          </cell>
          <cell r="Y497">
            <v>39692</v>
          </cell>
          <cell r="Z497">
            <v>40360</v>
          </cell>
          <cell r="AA497" t="str">
            <v>Trường Đại học Vinh</v>
          </cell>
          <cell r="AB497">
            <v>0</v>
          </cell>
          <cell r="AC497" t="str">
            <v>BC</v>
          </cell>
          <cell r="AD497">
            <v>0</v>
          </cell>
          <cell r="AE497">
            <v>0</v>
          </cell>
          <cell r="AF497" t="str">
            <v>V.07.01.03</v>
          </cell>
          <cell r="AG497" t="str">
            <v>Giảng viên (hạng III)</v>
          </cell>
          <cell r="AH497">
            <v>0</v>
          </cell>
          <cell r="AI497" t="str">
            <v>Phó Trưởng khoa</v>
          </cell>
          <cell r="AJ497">
            <v>0</v>
          </cell>
          <cell r="AK497">
            <v>5</v>
          </cell>
          <cell r="AL497">
            <v>0.4</v>
          </cell>
          <cell r="AM497">
            <v>3.33</v>
          </cell>
          <cell r="AN497">
            <v>4</v>
          </cell>
          <cell r="AO497">
            <v>0</v>
          </cell>
          <cell r="AP497">
            <v>0</v>
          </cell>
          <cell r="AQ497">
            <v>11</v>
          </cell>
          <cell r="AR497">
            <v>0.4103</v>
          </cell>
          <cell r="AS497">
            <v>4.1402999999999999</v>
          </cell>
          <cell r="AT497">
            <v>25</v>
          </cell>
          <cell r="AU497">
            <v>0</v>
          </cell>
          <cell r="AV497">
            <v>0.1</v>
          </cell>
          <cell r="AW497">
            <v>0</v>
          </cell>
          <cell r="AX497" t="str">
            <v>Thạc sĩ</v>
          </cell>
          <cell r="AY497">
            <v>0</v>
          </cell>
          <cell r="AZ497">
            <v>0</v>
          </cell>
          <cell r="BA497" t="str">
            <v>Quản trị kinh doanh</v>
          </cell>
          <cell r="BB497" t="str">
            <v>Quản trị kinh doanh tổng hợp</v>
          </cell>
          <cell r="BC497" t="str">
            <v xml:space="preserve"> </v>
          </cell>
          <cell r="BD497">
            <v>0</v>
          </cell>
          <cell r="BE497">
            <v>0</v>
          </cell>
          <cell r="BF497" t="str">
            <v>A2</v>
          </cell>
          <cell r="BG497">
            <v>0</v>
          </cell>
          <cell r="BH497" t="str">
            <v>x</v>
          </cell>
          <cell r="BI497">
            <v>0</v>
          </cell>
          <cell r="BJ497">
            <v>0</v>
          </cell>
          <cell r="BK497" t="str">
            <v>x</v>
          </cell>
          <cell r="BL497">
            <v>0</v>
          </cell>
          <cell r="BM497">
            <v>0</v>
          </cell>
          <cell r="BN497">
            <v>0</v>
          </cell>
          <cell r="BO497">
            <v>0</v>
          </cell>
          <cell r="BP497">
            <v>0</v>
          </cell>
          <cell r="BQ497">
            <v>0</v>
          </cell>
          <cell r="BR497">
            <v>24.25</v>
          </cell>
          <cell r="BS497" t="str">
            <v>BĐ đã phát</v>
          </cell>
          <cell r="BT497">
            <v>0</v>
          </cell>
          <cell r="BU497">
            <v>0</v>
          </cell>
          <cell r="BV497">
            <v>4</v>
          </cell>
          <cell r="BW497">
            <v>4</v>
          </cell>
          <cell r="BX497">
            <v>4</v>
          </cell>
          <cell r="BY497">
            <v>4</v>
          </cell>
          <cell r="BZ497">
            <v>4</v>
          </cell>
          <cell r="CA497">
            <v>4</v>
          </cell>
          <cell r="CB497">
            <v>4</v>
          </cell>
          <cell r="CC497">
            <v>4</v>
          </cell>
          <cell r="CD497">
            <v>4</v>
          </cell>
          <cell r="CE497">
            <v>4</v>
          </cell>
          <cell r="CF497">
            <v>4</v>
          </cell>
          <cell r="CG497">
            <v>4</v>
          </cell>
          <cell r="CH497">
            <v>4</v>
          </cell>
          <cell r="CI497">
            <v>4</v>
          </cell>
          <cell r="CJ497">
            <v>4</v>
          </cell>
          <cell r="CK497">
            <v>5.0999999999999996</v>
          </cell>
          <cell r="CL497" t="str">
            <v>BN PTK cấp 3 từ T12/21</v>
          </cell>
        </row>
        <row r="498">
          <cell r="F498">
            <v>1268</v>
          </cell>
          <cell r="G498" t="str">
            <v>51010000189942</v>
          </cell>
          <cell r="H498" t="str">
            <v>Trường Kinh tế</v>
          </cell>
          <cell r="I498" t="str">
            <v>Khoa Quản trị Kinh doanh</v>
          </cell>
          <cell r="J498" t="str">
            <v>Nữ</v>
          </cell>
          <cell r="K498">
            <v>1983</v>
          </cell>
          <cell r="L498">
            <v>30505</v>
          </cell>
          <cell r="M498">
            <v>39</v>
          </cell>
          <cell r="N498" t="str">
            <v>Kinh</v>
          </cell>
          <cell r="O498">
            <v>0</v>
          </cell>
          <cell r="P498">
            <v>182489414</v>
          </cell>
          <cell r="Q498">
            <v>0</v>
          </cell>
          <cell r="R498">
            <v>0</v>
          </cell>
          <cell r="S498">
            <v>0</v>
          </cell>
          <cell r="T498" t="str">
            <v>Nam Đàn, Nghệ An</v>
          </cell>
          <cell r="U498" t="str">
            <v>Thành phố Vinh, Tỉnh Nghệ An</v>
          </cell>
          <cell r="V498" t="str">
            <v>Thành phố Vinh, Tỉnh Nghệ An</v>
          </cell>
          <cell r="W498" t="str">
            <v>0934667759</v>
          </cell>
          <cell r="X498" t="str">
            <v>Lenalongdhv@gmail.com</v>
          </cell>
          <cell r="Y498">
            <v>38808</v>
          </cell>
          <cell r="Z498">
            <v>39448</v>
          </cell>
          <cell r="AA498" t="str">
            <v>Trường Đại học Vinh</v>
          </cell>
          <cell r="AB498">
            <v>0</v>
          </cell>
          <cell r="AC498" t="str">
            <v>BC</v>
          </cell>
          <cell r="AD498">
            <v>0</v>
          </cell>
          <cell r="AE498">
            <v>0</v>
          </cell>
          <cell r="AF498" t="str">
            <v>V.07.01.03</v>
          </cell>
          <cell r="AG498" t="str">
            <v>Giảng viên (hạng III)</v>
          </cell>
          <cell r="AH498">
            <v>0</v>
          </cell>
          <cell r="AI498" t="str">
            <v>Phó Trưởng khoa</v>
          </cell>
          <cell r="AJ498" t="str">
            <v>Phó Bí thư CB</v>
          </cell>
          <cell r="AK498">
            <v>5</v>
          </cell>
          <cell r="AL498">
            <v>0.4</v>
          </cell>
          <cell r="AM498">
            <v>3.66</v>
          </cell>
          <cell r="AN498">
            <v>5</v>
          </cell>
          <cell r="AO498">
            <v>0</v>
          </cell>
          <cell r="AP498">
            <v>0</v>
          </cell>
          <cell r="AQ498">
            <v>14</v>
          </cell>
          <cell r="AR498">
            <v>0.56840000000000002</v>
          </cell>
          <cell r="AS498">
            <v>4.628400000000001</v>
          </cell>
          <cell r="AT498">
            <v>25</v>
          </cell>
          <cell r="AU498">
            <v>0</v>
          </cell>
          <cell r="AV498">
            <v>0.1</v>
          </cell>
          <cell r="AW498">
            <v>0</v>
          </cell>
          <cell r="AX498" t="str">
            <v>Thạc sĩ</v>
          </cell>
          <cell r="AY498">
            <v>0</v>
          </cell>
          <cell r="AZ498">
            <v>0</v>
          </cell>
          <cell r="BA498" t="str">
            <v>Thương mại Quốc tế</v>
          </cell>
          <cell r="BB498" t="str">
            <v>Quản trị kinh doanh tổng hợp</v>
          </cell>
          <cell r="BC498" t="str">
            <v>Quản trị kinh doanh</v>
          </cell>
          <cell r="BD498">
            <v>0</v>
          </cell>
          <cell r="BE498">
            <v>0</v>
          </cell>
          <cell r="BF498" t="str">
            <v>B2</v>
          </cell>
          <cell r="BG498">
            <v>0</v>
          </cell>
          <cell r="BH498" t="str">
            <v>x</v>
          </cell>
          <cell r="BI498">
            <v>0</v>
          </cell>
          <cell r="BJ498">
            <v>0</v>
          </cell>
          <cell r="BK498">
            <v>0</v>
          </cell>
          <cell r="BL498">
            <v>0</v>
          </cell>
          <cell r="BM498">
            <v>0</v>
          </cell>
          <cell r="BN498">
            <v>0</v>
          </cell>
          <cell r="BO498">
            <v>0</v>
          </cell>
          <cell r="BP498">
            <v>0</v>
          </cell>
          <cell r="BQ498">
            <v>0</v>
          </cell>
          <cell r="BR498">
            <v>15.833333333333334</v>
          </cell>
          <cell r="BS498" t="str">
            <v>BĐ đã phát</v>
          </cell>
          <cell r="BT498">
            <v>0</v>
          </cell>
          <cell r="BU498">
            <v>0</v>
          </cell>
          <cell r="BV498">
            <v>4</v>
          </cell>
          <cell r="BW498">
            <v>4</v>
          </cell>
          <cell r="BX498">
            <v>4</v>
          </cell>
          <cell r="BY498">
            <v>4</v>
          </cell>
          <cell r="BZ498">
            <v>4</v>
          </cell>
          <cell r="CA498">
            <v>4</v>
          </cell>
          <cell r="CB498">
            <v>4</v>
          </cell>
          <cell r="CC498">
            <v>4</v>
          </cell>
          <cell r="CD498">
            <v>4</v>
          </cell>
          <cell r="CE498">
            <v>4</v>
          </cell>
          <cell r="CF498">
            <v>4</v>
          </cell>
          <cell r="CG498">
            <v>4</v>
          </cell>
          <cell r="CH498">
            <v>4</v>
          </cell>
          <cell r="CI498">
            <v>4</v>
          </cell>
          <cell r="CJ498">
            <v>4</v>
          </cell>
          <cell r="CK498">
            <v>5.0999999999999996</v>
          </cell>
          <cell r="CL498" t="str">
            <v>BN PTK cấp 3 từ T12/21</v>
          </cell>
        </row>
        <row r="499">
          <cell r="F499">
            <v>1265</v>
          </cell>
          <cell r="G499" t="str">
            <v>51010000196377</v>
          </cell>
          <cell r="H499" t="str">
            <v>Trường Kinh tế</v>
          </cell>
          <cell r="I499" t="str">
            <v>Khoa Quản trị Kinh doanh</v>
          </cell>
          <cell r="J499" t="str">
            <v>Nam</v>
          </cell>
          <cell r="K499">
            <v>1979</v>
          </cell>
          <cell r="L499">
            <v>28898</v>
          </cell>
          <cell r="M499">
            <v>43</v>
          </cell>
          <cell r="N499" t="str">
            <v>Kinh</v>
          </cell>
          <cell r="O499">
            <v>0</v>
          </cell>
          <cell r="P499">
            <v>182252223</v>
          </cell>
          <cell r="Q499">
            <v>0</v>
          </cell>
          <cell r="R499">
            <v>0</v>
          </cell>
          <cell r="S499">
            <v>0</v>
          </cell>
          <cell r="T499" t="str">
            <v>Quỳnh Lưu, Nghệ An</v>
          </cell>
          <cell r="U499" t="str">
            <v>Thành phố Vinh, Tỉnh Nghệ An</v>
          </cell>
          <cell r="V499" t="str">
            <v>Thành phố Vinh, Tỉnh Nghệ An</v>
          </cell>
          <cell r="W499" t="str">
            <v>0912107864</v>
          </cell>
          <cell r="X499" t="str">
            <v>tranvanhaodhv@gmail.com</v>
          </cell>
          <cell r="Y499">
            <v>37879</v>
          </cell>
          <cell r="Z499">
            <v>38587</v>
          </cell>
          <cell r="AA499" t="str">
            <v>Trường Đại học Vinh</v>
          </cell>
          <cell r="AB499">
            <v>0</v>
          </cell>
          <cell r="AC499" t="str">
            <v>BC</v>
          </cell>
          <cell r="AD499">
            <v>0</v>
          </cell>
          <cell r="AE499">
            <v>0</v>
          </cell>
          <cell r="AF499" t="str">
            <v>V.07.01.03</v>
          </cell>
          <cell r="AG499" t="str">
            <v>Giảng viên (hạng III)</v>
          </cell>
          <cell r="AH499">
            <v>0</v>
          </cell>
          <cell r="AI499">
            <v>0</v>
          </cell>
          <cell r="AJ499">
            <v>0</v>
          </cell>
          <cell r="AK499">
            <v>4</v>
          </cell>
          <cell r="AL499">
            <v>0</v>
          </cell>
          <cell r="AM499">
            <v>3.99</v>
          </cell>
          <cell r="AN499">
            <v>6</v>
          </cell>
          <cell r="AO499">
            <v>0</v>
          </cell>
          <cell r="AP499">
            <v>0</v>
          </cell>
          <cell r="AQ499">
            <v>13</v>
          </cell>
          <cell r="AR499">
            <v>0.51870000000000005</v>
          </cell>
          <cell r="AS499">
            <v>4.5087000000000002</v>
          </cell>
          <cell r="AT499">
            <v>25</v>
          </cell>
          <cell r="AU499">
            <v>0</v>
          </cell>
          <cell r="AV499">
            <v>0</v>
          </cell>
          <cell r="AW499">
            <v>0</v>
          </cell>
          <cell r="AX499" t="str">
            <v>Thạc sĩ</v>
          </cell>
          <cell r="AY499">
            <v>0</v>
          </cell>
          <cell r="AZ499">
            <v>0</v>
          </cell>
          <cell r="BA499" t="str">
            <v>Quản trị kinh doanh CN &amp; XD</v>
          </cell>
          <cell r="BB499" t="str">
            <v>Quản trị kinh doanh tổng hợp</v>
          </cell>
          <cell r="BC499" t="str">
            <v xml:space="preserve"> </v>
          </cell>
          <cell r="BD499">
            <v>0</v>
          </cell>
          <cell r="BE499">
            <v>0</v>
          </cell>
          <cell r="BF499" t="str">
            <v>B1</v>
          </cell>
          <cell r="BG499">
            <v>0</v>
          </cell>
          <cell r="BH499" t="str">
            <v>x</v>
          </cell>
          <cell r="BI499">
            <v>0</v>
          </cell>
          <cell r="BJ499">
            <v>0</v>
          </cell>
          <cell r="BK499">
            <v>0</v>
          </cell>
          <cell r="BL499">
            <v>0</v>
          </cell>
          <cell r="BM499">
            <v>0</v>
          </cell>
          <cell r="BN499">
            <v>0</v>
          </cell>
          <cell r="BO499">
            <v>0</v>
          </cell>
          <cell r="BP499">
            <v>0</v>
          </cell>
          <cell r="BQ499">
            <v>0</v>
          </cell>
          <cell r="BR499">
            <v>16.416666666666668</v>
          </cell>
          <cell r="BS499" t="str">
            <v>BĐ đã phát</v>
          </cell>
          <cell r="BT499">
            <v>0</v>
          </cell>
          <cell r="BU499">
            <v>0</v>
          </cell>
          <cell r="BV499">
            <v>4</v>
          </cell>
          <cell r="BW499">
            <v>4</v>
          </cell>
          <cell r="BX499">
            <v>4</v>
          </cell>
          <cell r="BY499">
            <v>4</v>
          </cell>
          <cell r="BZ499">
            <v>4</v>
          </cell>
          <cell r="CA499">
            <v>4</v>
          </cell>
          <cell r="CB499">
            <v>4</v>
          </cell>
          <cell r="CC499">
            <v>4</v>
          </cell>
          <cell r="CD499">
            <v>4</v>
          </cell>
          <cell r="CE499">
            <v>4</v>
          </cell>
          <cell r="CF499">
            <v>4</v>
          </cell>
          <cell r="CG499">
            <v>4</v>
          </cell>
          <cell r="CH499">
            <v>4</v>
          </cell>
          <cell r="CI499">
            <v>4</v>
          </cell>
          <cell r="CJ499">
            <v>4</v>
          </cell>
          <cell r="CK499">
            <v>4</v>
          </cell>
          <cell r="CL499">
            <v>0</v>
          </cell>
        </row>
        <row r="500">
          <cell r="F500">
            <v>1283</v>
          </cell>
          <cell r="G500" t="str">
            <v>51010000306802</v>
          </cell>
          <cell r="H500" t="str">
            <v>Trường Kinh tế</v>
          </cell>
          <cell r="I500" t="str">
            <v>Khoa Tài chính ngân hàng</v>
          </cell>
          <cell r="J500" t="str">
            <v>Nữ</v>
          </cell>
          <cell r="K500">
            <v>1989</v>
          </cell>
          <cell r="L500">
            <v>32699</v>
          </cell>
          <cell r="M500">
            <v>33</v>
          </cell>
          <cell r="N500" t="str">
            <v>Kinh</v>
          </cell>
          <cell r="O500">
            <v>0</v>
          </cell>
          <cell r="P500">
            <v>186663825</v>
          </cell>
          <cell r="Q500">
            <v>0</v>
          </cell>
          <cell r="R500">
            <v>0</v>
          </cell>
          <cell r="S500" t="str">
            <v>Phường Lê Lợi TP. Vinh, Nghệ An</v>
          </cell>
          <cell r="T500" t="str">
            <v>Nam Cường Nam Đàn, Nghệ An</v>
          </cell>
          <cell r="U500" t="str">
            <v>SN 15, Ngõ 45, Đường Nguyễn Đình Chiểu, Phường Lê Lợi, Thành phố Vinh, Tỉnh Nghệ An</v>
          </cell>
          <cell r="V500" t="str">
            <v>SN 15, Ngõ 45, Đường Nguyễn Đình Chiểu, Phường Lê Lợi, Thành phố Vinh, Tỉnh Nghệ An</v>
          </cell>
          <cell r="W500" t="str">
            <v>0985697328</v>
          </cell>
          <cell r="X500" t="str">
            <v>Banhthao107@gmail.com</v>
          </cell>
          <cell r="Y500">
            <v>40940</v>
          </cell>
          <cell r="Z500" t="str">
            <v xml:space="preserve">  -   -</v>
          </cell>
          <cell r="AA500">
            <v>0</v>
          </cell>
          <cell r="AB500">
            <v>0</v>
          </cell>
          <cell r="AC500" t="str">
            <v>BC</v>
          </cell>
          <cell r="AD500">
            <v>0</v>
          </cell>
          <cell r="AE500">
            <v>0</v>
          </cell>
          <cell r="AF500" t="str">
            <v>V.07.01.03</v>
          </cell>
          <cell r="AG500" t="str">
            <v>Giảng viên (hạng III)</v>
          </cell>
          <cell r="AH500">
            <v>0</v>
          </cell>
          <cell r="AI500">
            <v>0</v>
          </cell>
          <cell r="AJ500" t="str">
            <v>TL ĐTTT</v>
          </cell>
          <cell r="AK500">
            <v>4</v>
          </cell>
          <cell r="AL500">
            <v>0</v>
          </cell>
          <cell r="AM500">
            <v>3</v>
          </cell>
          <cell r="AN500">
            <v>3</v>
          </cell>
          <cell r="AO500">
            <v>0</v>
          </cell>
          <cell r="AP500">
            <v>0</v>
          </cell>
          <cell r="AQ500">
            <v>8</v>
          </cell>
          <cell r="AR500">
            <v>0.24</v>
          </cell>
          <cell r="AS500">
            <v>3.24</v>
          </cell>
          <cell r="AT500">
            <v>25</v>
          </cell>
          <cell r="AU500">
            <v>0</v>
          </cell>
          <cell r="AV500">
            <v>0</v>
          </cell>
          <cell r="AW500">
            <v>0</v>
          </cell>
          <cell r="AX500" t="str">
            <v>Thạc sĩ</v>
          </cell>
          <cell r="AY500">
            <v>0</v>
          </cell>
          <cell r="AZ500">
            <v>0</v>
          </cell>
          <cell r="BA500" t="str">
            <v>Ngân hàng thương mại</v>
          </cell>
          <cell r="BB500" t="str">
            <v>Tài chính ngân hàng</v>
          </cell>
          <cell r="BC500" t="str">
            <v xml:space="preserve"> </v>
          </cell>
          <cell r="BD500">
            <v>0</v>
          </cell>
          <cell r="BE500">
            <v>0</v>
          </cell>
          <cell r="BF500" t="str">
            <v>B2</v>
          </cell>
          <cell r="BG500">
            <v>0</v>
          </cell>
          <cell r="BH500" t="str">
            <v>x</v>
          </cell>
          <cell r="BI500">
            <v>0</v>
          </cell>
          <cell r="BJ500">
            <v>0</v>
          </cell>
          <cell r="BK500">
            <v>0</v>
          </cell>
          <cell r="BL500">
            <v>0</v>
          </cell>
          <cell r="BM500">
            <v>0</v>
          </cell>
          <cell r="BN500">
            <v>0</v>
          </cell>
          <cell r="BO500">
            <v>0</v>
          </cell>
          <cell r="BP500">
            <v>0</v>
          </cell>
          <cell r="BQ500">
            <v>0</v>
          </cell>
          <cell r="BR500">
            <v>21.833333333333332</v>
          </cell>
          <cell r="BS500" t="str">
            <v>BĐ đã phát</v>
          </cell>
          <cell r="BT500">
            <v>0</v>
          </cell>
          <cell r="BU500">
            <v>0</v>
          </cell>
          <cell r="BV500">
            <v>4</v>
          </cell>
          <cell r="BW500">
            <v>4</v>
          </cell>
          <cell r="BX500">
            <v>4</v>
          </cell>
          <cell r="BY500">
            <v>4</v>
          </cell>
          <cell r="BZ500">
            <v>4</v>
          </cell>
          <cell r="CA500">
            <v>4</v>
          </cell>
          <cell r="CB500">
            <v>4</v>
          </cell>
          <cell r="CC500">
            <v>4</v>
          </cell>
          <cell r="CD500">
            <v>4</v>
          </cell>
          <cell r="CE500">
            <v>4</v>
          </cell>
          <cell r="CF500">
            <v>4</v>
          </cell>
          <cell r="CG500">
            <v>4</v>
          </cell>
          <cell r="CH500">
            <v>4</v>
          </cell>
          <cell r="CI500">
            <v>4</v>
          </cell>
          <cell r="CJ500">
            <v>4</v>
          </cell>
          <cell r="CK500">
            <v>4</v>
          </cell>
          <cell r="CL500">
            <v>0</v>
          </cell>
        </row>
        <row r="501">
          <cell r="F501">
            <v>1274</v>
          </cell>
          <cell r="G501" t="str">
            <v>51010000198230</v>
          </cell>
          <cell r="H501" t="str">
            <v>Trường Kinh tế</v>
          </cell>
          <cell r="I501" t="str">
            <v>Khoa Tài chính ngân hàng</v>
          </cell>
          <cell r="J501" t="str">
            <v>Nam</v>
          </cell>
          <cell r="K501">
            <v>1980</v>
          </cell>
          <cell r="L501">
            <v>29519</v>
          </cell>
          <cell r="M501">
            <v>42</v>
          </cell>
          <cell r="N501" t="str">
            <v>Kinh</v>
          </cell>
          <cell r="O501">
            <v>0</v>
          </cell>
          <cell r="P501">
            <v>182369374</v>
          </cell>
          <cell r="Q501">
            <v>0</v>
          </cell>
          <cell r="R501">
            <v>0</v>
          </cell>
          <cell r="S501">
            <v>0</v>
          </cell>
          <cell r="T501" t="str">
            <v>Diễn Châu, Nghệ An</v>
          </cell>
          <cell r="U501">
            <v>0</v>
          </cell>
          <cell r="V501">
            <v>0</v>
          </cell>
          <cell r="W501" t="str">
            <v>0914792688</v>
          </cell>
          <cell r="X501" t="str">
            <v>dangthanhcuongktdhv@gmail.com</v>
          </cell>
          <cell r="Y501">
            <v>38808</v>
          </cell>
          <cell r="Z501">
            <v>39448</v>
          </cell>
          <cell r="AA501" t="str">
            <v>Trường Đại học Vinh</v>
          </cell>
          <cell r="AB501">
            <v>0</v>
          </cell>
          <cell r="AC501" t="str">
            <v>BC</v>
          </cell>
          <cell r="AD501">
            <v>0</v>
          </cell>
          <cell r="AE501">
            <v>0</v>
          </cell>
          <cell r="AF501" t="str">
            <v>V.07.01.02</v>
          </cell>
          <cell r="AG501" t="str">
            <v>Giảng viên chính (hạng II)</v>
          </cell>
          <cell r="AH501">
            <v>0</v>
          </cell>
          <cell r="AI501" t="str">
            <v>Trưởng khoa</v>
          </cell>
          <cell r="AJ501" t="str">
            <v>Bí thư CB</v>
          </cell>
          <cell r="AK501">
            <v>5.5</v>
          </cell>
          <cell r="AL501">
            <v>0.5</v>
          </cell>
          <cell r="AM501">
            <v>4.4000000000000004</v>
          </cell>
          <cell r="AN501">
            <v>1</v>
          </cell>
          <cell r="AO501">
            <v>0</v>
          </cell>
          <cell r="AP501">
            <v>0</v>
          </cell>
          <cell r="AQ501">
            <v>14</v>
          </cell>
          <cell r="AR501">
            <v>0.68600000000000005</v>
          </cell>
          <cell r="AS501">
            <v>5.5860000000000003</v>
          </cell>
          <cell r="AT501">
            <v>25</v>
          </cell>
          <cell r="AU501">
            <v>0</v>
          </cell>
          <cell r="AV501">
            <v>0</v>
          </cell>
          <cell r="AW501">
            <v>0</v>
          </cell>
          <cell r="AX501" t="str">
            <v>Tiến sĩ</v>
          </cell>
          <cell r="AY501">
            <v>0</v>
          </cell>
          <cell r="AZ501">
            <v>0</v>
          </cell>
          <cell r="BA501" t="str">
            <v>Tài chính ngân hàng</v>
          </cell>
          <cell r="BB501" t="str">
            <v>Tài chính tín dụng &amp; lưu thông tiền tệ</v>
          </cell>
          <cell r="BC501" t="str">
            <v>kinh tế/kinh tế Tài chính ngân hàng</v>
          </cell>
          <cell r="BD501">
            <v>0</v>
          </cell>
          <cell r="BE501">
            <v>0</v>
          </cell>
          <cell r="BF501" t="str">
            <v>B2</v>
          </cell>
          <cell r="BG501">
            <v>0</v>
          </cell>
          <cell r="BH501" t="str">
            <v>x</v>
          </cell>
          <cell r="BI501">
            <v>2017</v>
          </cell>
          <cell r="BJ501">
            <v>0</v>
          </cell>
          <cell r="BK501" t="str">
            <v>Đối tượng 4</v>
          </cell>
          <cell r="BL501">
            <v>0</v>
          </cell>
          <cell r="BM501">
            <v>0</v>
          </cell>
          <cell r="BN501">
            <v>0</v>
          </cell>
          <cell r="BO501">
            <v>0</v>
          </cell>
          <cell r="BP501">
            <v>0</v>
          </cell>
          <cell r="BQ501">
            <v>0</v>
          </cell>
          <cell r="BR501">
            <v>18.166666666666668</v>
          </cell>
          <cell r="BS501" t="str">
            <v>ĐHV đã phát</v>
          </cell>
          <cell r="BT501">
            <v>0</v>
          </cell>
          <cell r="BU501">
            <v>0</v>
          </cell>
          <cell r="BV501">
            <v>5.5</v>
          </cell>
          <cell r="BW501">
            <v>5.5</v>
          </cell>
          <cell r="BX501">
            <v>5.5</v>
          </cell>
          <cell r="BY501">
            <v>5.5</v>
          </cell>
          <cell r="BZ501">
            <v>5.5</v>
          </cell>
          <cell r="CA501">
            <v>5.5</v>
          </cell>
          <cell r="CB501">
            <v>5.5</v>
          </cell>
          <cell r="CC501">
            <v>5.5</v>
          </cell>
          <cell r="CD501">
            <v>5.5</v>
          </cell>
          <cell r="CE501">
            <v>5.5</v>
          </cell>
          <cell r="CF501">
            <v>5.5</v>
          </cell>
          <cell r="CG501">
            <v>5.5</v>
          </cell>
          <cell r="CH501">
            <v>5.5</v>
          </cell>
          <cell r="CI501">
            <v>5.5</v>
          </cell>
          <cell r="CJ501">
            <v>5.5</v>
          </cell>
          <cell r="CK501">
            <v>5.5</v>
          </cell>
          <cell r="CL501" t="str">
            <v>Thôi TBM, BN TK cấp 3 từ T9/21</v>
          </cell>
        </row>
        <row r="502">
          <cell r="F502">
            <v>1282</v>
          </cell>
          <cell r="G502" t="str">
            <v>51010000195958</v>
          </cell>
          <cell r="H502" t="str">
            <v>Trường Kinh tế</v>
          </cell>
          <cell r="I502" t="str">
            <v>Khoa Tài chính ngân hàng</v>
          </cell>
          <cell r="J502" t="str">
            <v>Nữ</v>
          </cell>
          <cell r="K502">
            <v>1988</v>
          </cell>
          <cell r="L502">
            <v>32183</v>
          </cell>
          <cell r="M502">
            <v>34</v>
          </cell>
          <cell r="N502" t="str">
            <v>Kinh</v>
          </cell>
          <cell r="O502">
            <v>0</v>
          </cell>
          <cell r="P502">
            <v>186350929</v>
          </cell>
          <cell r="Q502">
            <v>0</v>
          </cell>
          <cell r="R502">
            <v>0</v>
          </cell>
          <cell r="S502" t="str">
            <v>P. Bến Thủy, TP.Vinh, Nghệ An</v>
          </cell>
          <cell r="T502" t="str">
            <v>Xã Lăng Thành , Yên Thành, Nghệ An</v>
          </cell>
          <cell r="U502" t="str">
            <v>SN 24/7, Đường Nguyễn Văn Trỗi, Phường Bến Thủy, Thành phố Vinh, Tỉnh Nghệ An</v>
          </cell>
          <cell r="V502" t="str">
            <v>SN 24/7, Đường Nguyễn Văn Trỗi, Phường Bến Thủy, Thành phố Vinh, Tỉnh Nghệ An</v>
          </cell>
          <cell r="W502" t="str">
            <v>0985421088</v>
          </cell>
          <cell r="X502" t="str">
            <v>doanngochan@vinhuni.edu.vn</v>
          </cell>
          <cell r="Y502">
            <v>40091</v>
          </cell>
          <cell r="Z502">
            <v>40969</v>
          </cell>
          <cell r="AA502" t="str">
            <v>Trường Đại học Vinh</v>
          </cell>
          <cell r="AB502">
            <v>0</v>
          </cell>
          <cell r="AC502" t="str">
            <v>BC</v>
          </cell>
          <cell r="AD502">
            <v>0</v>
          </cell>
          <cell r="AE502">
            <v>0</v>
          </cell>
          <cell r="AF502" t="str">
            <v>V.07.01.03</v>
          </cell>
          <cell r="AG502" t="str">
            <v>Giảng viên (hạng III)</v>
          </cell>
          <cell r="AH502">
            <v>0</v>
          </cell>
          <cell r="AI502">
            <v>0</v>
          </cell>
          <cell r="AJ502" t="str">
            <v>TLĐT</v>
          </cell>
          <cell r="AK502">
            <v>4</v>
          </cell>
          <cell r="AL502">
            <v>0</v>
          </cell>
          <cell r="AM502">
            <v>3.33</v>
          </cell>
          <cell r="AN502">
            <v>4</v>
          </cell>
          <cell r="AO502">
            <v>0</v>
          </cell>
          <cell r="AP502">
            <v>0</v>
          </cell>
          <cell r="AQ502">
            <v>10</v>
          </cell>
          <cell r="AR502">
            <v>0.33299999999999996</v>
          </cell>
          <cell r="AS502">
            <v>3.6630000000000003</v>
          </cell>
          <cell r="AT502">
            <v>25</v>
          </cell>
          <cell r="AU502">
            <v>0</v>
          </cell>
          <cell r="AV502">
            <v>0</v>
          </cell>
          <cell r="AW502">
            <v>0</v>
          </cell>
          <cell r="AX502" t="str">
            <v>Thạc sĩ</v>
          </cell>
          <cell r="AY502">
            <v>0</v>
          </cell>
          <cell r="AZ502">
            <v>0</v>
          </cell>
          <cell r="BA502" t="str">
            <v>Tài chính doanh nghiệp</v>
          </cell>
          <cell r="BB502" t="str">
            <v>Tài chính ngân hàng</v>
          </cell>
          <cell r="BC502" t="str">
            <v>Tài chính ngân hàng</v>
          </cell>
          <cell r="BD502">
            <v>0</v>
          </cell>
          <cell r="BE502">
            <v>0</v>
          </cell>
          <cell r="BF502" t="str">
            <v>B1</v>
          </cell>
          <cell r="BG502">
            <v>0</v>
          </cell>
          <cell r="BH502" t="str">
            <v>x</v>
          </cell>
          <cell r="BI502">
            <v>0</v>
          </cell>
          <cell r="BJ502">
            <v>0</v>
          </cell>
          <cell r="BK502">
            <v>0</v>
          </cell>
          <cell r="BL502">
            <v>0</v>
          </cell>
          <cell r="BM502">
            <v>0</v>
          </cell>
          <cell r="BN502">
            <v>0</v>
          </cell>
          <cell r="BO502">
            <v>0</v>
          </cell>
          <cell r="BP502">
            <v>0</v>
          </cell>
          <cell r="BQ502">
            <v>0</v>
          </cell>
          <cell r="BR502">
            <v>20.416666666666668</v>
          </cell>
          <cell r="BS502" t="str">
            <v>BĐ đã phát</v>
          </cell>
          <cell r="BT502">
            <v>0</v>
          </cell>
          <cell r="BU502">
            <v>0</v>
          </cell>
          <cell r="BV502">
            <v>4</v>
          </cell>
          <cell r="BW502">
            <v>4</v>
          </cell>
          <cell r="BX502">
            <v>4</v>
          </cell>
          <cell r="BY502">
            <v>4</v>
          </cell>
          <cell r="BZ502">
            <v>4</v>
          </cell>
          <cell r="CA502">
            <v>4</v>
          </cell>
          <cell r="CB502">
            <v>4</v>
          </cell>
          <cell r="CC502">
            <v>4</v>
          </cell>
          <cell r="CD502">
            <v>4</v>
          </cell>
          <cell r="CE502">
            <v>4</v>
          </cell>
          <cell r="CF502">
            <v>4</v>
          </cell>
          <cell r="CG502">
            <v>4</v>
          </cell>
          <cell r="CH502">
            <v>4</v>
          </cell>
          <cell r="CI502">
            <v>4</v>
          </cell>
          <cell r="CJ502">
            <v>4</v>
          </cell>
          <cell r="CK502">
            <v>4</v>
          </cell>
          <cell r="CL502">
            <v>0</v>
          </cell>
        </row>
        <row r="503">
          <cell r="F503">
            <v>1275</v>
          </cell>
          <cell r="G503" t="str">
            <v>51010000195569</v>
          </cell>
          <cell r="H503" t="str">
            <v>Trường Kinh tế</v>
          </cell>
          <cell r="I503" t="str">
            <v>Khoa Tài chính ngân hàng</v>
          </cell>
          <cell r="J503" t="str">
            <v>Nữ</v>
          </cell>
          <cell r="K503">
            <v>1985</v>
          </cell>
          <cell r="L503">
            <v>31128</v>
          </cell>
          <cell r="M503">
            <v>37</v>
          </cell>
          <cell r="N503" t="str">
            <v>Kinh</v>
          </cell>
          <cell r="O503">
            <v>0</v>
          </cell>
          <cell r="P503">
            <v>186229287</v>
          </cell>
          <cell r="Q503">
            <v>0</v>
          </cell>
          <cell r="R503">
            <v>0</v>
          </cell>
          <cell r="S503" t="str">
            <v>Thành phố Vinh, Tỉnh Nghệ An</v>
          </cell>
          <cell r="T503" t="str">
            <v>Võ Liệt, Thanh Chương, Nghệ An</v>
          </cell>
          <cell r="U503" t="str">
            <v>Xóm 9, Nghi Phú, Thành phố Vinh, Tỉnh Nghệ An</v>
          </cell>
          <cell r="V503" t="str">
            <v>Xóm 9, Nghi Phú, Thành phố Vinh, Tỉnh Nghệ An</v>
          </cell>
          <cell r="W503" t="str">
            <v>0986310435</v>
          </cell>
          <cell r="X503" t="str">
            <v>hoanghuyenkt2015@gmail.com</v>
          </cell>
          <cell r="Y503">
            <v>39706</v>
          </cell>
          <cell r="Z503">
            <v>40360</v>
          </cell>
          <cell r="AA503" t="str">
            <v>Trường Đại học Vinh</v>
          </cell>
          <cell r="AB503">
            <v>0</v>
          </cell>
          <cell r="AC503" t="str">
            <v>BC</v>
          </cell>
          <cell r="AD503">
            <v>0</v>
          </cell>
          <cell r="AE503">
            <v>0</v>
          </cell>
          <cell r="AF503" t="str">
            <v>V.07.01.03</v>
          </cell>
          <cell r="AG503" t="str">
            <v>Giảng viên (hạng III)</v>
          </cell>
          <cell r="AH503">
            <v>0</v>
          </cell>
          <cell r="AI503">
            <v>0</v>
          </cell>
          <cell r="AJ503">
            <v>0</v>
          </cell>
          <cell r="AK503">
            <v>4</v>
          </cell>
          <cell r="AL503">
            <v>0</v>
          </cell>
          <cell r="AM503">
            <v>3.33</v>
          </cell>
          <cell r="AN503">
            <v>4</v>
          </cell>
          <cell r="AO503">
            <v>0</v>
          </cell>
          <cell r="AP503">
            <v>0</v>
          </cell>
          <cell r="AQ503">
            <v>11</v>
          </cell>
          <cell r="AR503">
            <v>0.36630000000000001</v>
          </cell>
          <cell r="AS503">
            <v>3.6962999999999999</v>
          </cell>
          <cell r="AT503">
            <v>25</v>
          </cell>
          <cell r="AU503">
            <v>0</v>
          </cell>
          <cell r="AV503">
            <v>0</v>
          </cell>
          <cell r="AW503">
            <v>0</v>
          </cell>
          <cell r="AX503" t="str">
            <v>Tiến sĩ</v>
          </cell>
          <cell r="AY503">
            <v>0</v>
          </cell>
          <cell r="AZ503">
            <v>0</v>
          </cell>
          <cell r="BA503" t="str">
            <v>Tài chính ngân hàng</v>
          </cell>
          <cell r="BB503" t="str">
            <v>Tài chính ngân hàng</v>
          </cell>
          <cell r="BC503" t="str">
            <v>Tài chính ngân hàng</v>
          </cell>
          <cell r="BD503">
            <v>44105</v>
          </cell>
          <cell r="BE503">
            <v>0</v>
          </cell>
          <cell r="BF503" t="str">
            <v>B1</v>
          </cell>
          <cell r="BG503">
            <v>0</v>
          </cell>
          <cell r="BH503" t="str">
            <v>x</v>
          </cell>
          <cell r="BI503">
            <v>0</v>
          </cell>
          <cell r="BJ503">
            <v>0</v>
          </cell>
          <cell r="BK503">
            <v>0</v>
          </cell>
          <cell r="BL503">
            <v>0</v>
          </cell>
          <cell r="BM503">
            <v>0</v>
          </cell>
          <cell r="BN503">
            <v>0</v>
          </cell>
          <cell r="BO503">
            <v>0</v>
          </cell>
          <cell r="BP503">
            <v>0</v>
          </cell>
          <cell r="BQ503">
            <v>0</v>
          </cell>
          <cell r="BR503">
            <v>17.583333333333332</v>
          </cell>
          <cell r="BS503" t="str">
            <v>BĐ đã phát</v>
          </cell>
          <cell r="BT503">
            <v>0</v>
          </cell>
          <cell r="BU503">
            <v>0</v>
          </cell>
          <cell r="BV503">
            <v>4</v>
          </cell>
          <cell r="BW503">
            <v>4</v>
          </cell>
          <cell r="BX503">
            <v>4</v>
          </cell>
          <cell r="BY503">
            <v>4</v>
          </cell>
          <cell r="BZ503">
            <v>4</v>
          </cell>
          <cell r="CA503">
            <v>4</v>
          </cell>
          <cell r="CB503">
            <v>4</v>
          </cell>
          <cell r="CC503">
            <v>4</v>
          </cell>
          <cell r="CD503">
            <v>4</v>
          </cell>
          <cell r="CE503">
            <v>4</v>
          </cell>
          <cell r="CF503">
            <v>4</v>
          </cell>
          <cell r="CG503">
            <v>4</v>
          </cell>
          <cell r="CH503">
            <v>4</v>
          </cell>
          <cell r="CI503">
            <v>4</v>
          </cell>
          <cell r="CJ503">
            <v>4</v>
          </cell>
          <cell r="CK503">
            <v>4</v>
          </cell>
          <cell r="CL503">
            <v>0</v>
          </cell>
        </row>
        <row r="504">
          <cell r="F504">
            <v>1281</v>
          </cell>
          <cell r="G504" t="str">
            <v>51010000234107</v>
          </cell>
          <cell r="H504" t="str">
            <v>Trường Kinh tế</v>
          </cell>
          <cell r="I504" t="str">
            <v>Khoa Tài chính ngân hàng</v>
          </cell>
          <cell r="J504" t="str">
            <v>Nữ</v>
          </cell>
          <cell r="K504">
            <v>1988</v>
          </cell>
          <cell r="L504">
            <v>32143</v>
          </cell>
          <cell r="M504">
            <v>34</v>
          </cell>
          <cell r="N504" t="str">
            <v>Kinh</v>
          </cell>
          <cell r="O504">
            <v>0</v>
          </cell>
          <cell r="P504">
            <v>186585184</v>
          </cell>
          <cell r="Q504">
            <v>0</v>
          </cell>
          <cell r="R504">
            <v>0</v>
          </cell>
          <cell r="S504" t="str">
            <v>Xã Tân Sơn, Đô Lương, Nghệ An</v>
          </cell>
          <cell r="T504" t="str">
            <v>Xã Tân Sơn, Đô Lương, Nghệ An</v>
          </cell>
          <cell r="U504" t="str">
            <v>SN 85, Đường Trần Quang Diệu, P. Trường Thi, Thành phố Vinh, Tỉnh Nghệ An</v>
          </cell>
          <cell r="V504" t="str">
            <v>SN 85, Đường Trần Quang Diệu, P. Trường Thi, Thành phố Vinh, Tỉnh Nghệ An</v>
          </cell>
          <cell r="W504" t="str">
            <v>0984468660</v>
          </cell>
          <cell r="X504" t="str">
            <v>Hoangviet.kkt@gmail.com</v>
          </cell>
          <cell r="Y504">
            <v>40413</v>
          </cell>
          <cell r="Z504">
            <v>40969</v>
          </cell>
          <cell r="AA504" t="str">
            <v>Trường Đại học Vinh</v>
          </cell>
          <cell r="AB504">
            <v>0</v>
          </cell>
          <cell r="AC504" t="str">
            <v>BC</v>
          </cell>
          <cell r="AD504">
            <v>0</v>
          </cell>
          <cell r="AE504">
            <v>0</v>
          </cell>
          <cell r="AF504" t="str">
            <v>V.07.01.03</v>
          </cell>
          <cell r="AG504" t="str">
            <v>Giảng viên (hạng III)</v>
          </cell>
          <cell r="AH504">
            <v>0</v>
          </cell>
          <cell r="AI504">
            <v>0</v>
          </cell>
          <cell r="AJ504">
            <v>0</v>
          </cell>
          <cell r="AK504">
            <v>4</v>
          </cell>
          <cell r="AL504">
            <v>0</v>
          </cell>
          <cell r="AM504">
            <v>3.33</v>
          </cell>
          <cell r="AN504">
            <v>4</v>
          </cell>
          <cell r="AO504">
            <v>0</v>
          </cell>
          <cell r="AP504">
            <v>0</v>
          </cell>
          <cell r="AQ504">
            <v>9</v>
          </cell>
          <cell r="AR504">
            <v>0.29969999999999997</v>
          </cell>
          <cell r="AS504">
            <v>3.6297000000000001</v>
          </cell>
          <cell r="AT504">
            <v>25</v>
          </cell>
          <cell r="AU504">
            <v>0</v>
          </cell>
          <cell r="AV504">
            <v>0</v>
          </cell>
          <cell r="AW504">
            <v>0</v>
          </cell>
          <cell r="AX504" t="str">
            <v>Thạc sĩ</v>
          </cell>
          <cell r="AY504">
            <v>0</v>
          </cell>
          <cell r="AZ504">
            <v>0</v>
          </cell>
          <cell r="BA504" t="str">
            <v>Tài chính ngân hàng</v>
          </cell>
          <cell r="BB504" t="str">
            <v>Tài chính ngân hàng</v>
          </cell>
          <cell r="BC504" t="str">
            <v>Tài chính ngân hàng</v>
          </cell>
          <cell r="BD504">
            <v>44287</v>
          </cell>
          <cell r="BE504">
            <v>0</v>
          </cell>
          <cell r="BF504" t="str">
            <v>B1</v>
          </cell>
          <cell r="BG504">
            <v>0</v>
          </cell>
          <cell r="BH504" t="str">
            <v>x</v>
          </cell>
          <cell r="BI504">
            <v>0</v>
          </cell>
          <cell r="BJ504">
            <v>0</v>
          </cell>
          <cell r="BK504">
            <v>0</v>
          </cell>
          <cell r="BL504">
            <v>0</v>
          </cell>
          <cell r="BM504">
            <v>0</v>
          </cell>
          <cell r="BN504">
            <v>0</v>
          </cell>
          <cell r="BO504">
            <v>0</v>
          </cell>
          <cell r="BP504">
            <v>0</v>
          </cell>
          <cell r="BQ504">
            <v>0</v>
          </cell>
          <cell r="BR504">
            <v>20.333333333333332</v>
          </cell>
          <cell r="BS504" t="str">
            <v>BĐ đã phát</v>
          </cell>
          <cell r="BT504">
            <v>0</v>
          </cell>
          <cell r="BU504">
            <v>0</v>
          </cell>
          <cell r="BV504">
            <v>4</v>
          </cell>
          <cell r="BW504">
            <v>4</v>
          </cell>
          <cell r="BX504">
            <v>4</v>
          </cell>
          <cell r="BY504">
            <v>4</v>
          </cell>
          <cell r="BZ504">
            <v>4</v>
          </cell>
          <cell r="CA504">
            <v>4</v>
          </cell>
          <cell r="CB504">
            <v>4</v>
          </cell>
          <cell r="CC504">
            <v>4</v>
          </cell>
          <cell r="CD504">
            <v>4</v>
          </cell>
          <cell r="CE504">
            <v>4</v>
          </cell>
          <cell r="CF504">
            <v>4</v>
          </cell>
          <cell r="CG504">
            <v>4</v>
          </cell>
          <cell r="CH504">
            <v>4</v>
          </cell>
          <cell r="CI504">
            <v>4</v>
          </cell>
          <cell r="CJ504">
            <v>4</v>
          </cell>
          <cell r="CK504">
            <v>4</v>
          </cell>
          <cell r="CL504">
            <v>0</v>
          </cell>
        </row>
        <row r="505">
          <cell r="F505">
            <v>2375</v>
          </cell>
          <cell r="G505" t="str">
            <v>51010000680922</v>
          </cell>
          <cell r="H505" t="str">
            <v>Trường Kinh tế</v>
          </cell>
          <cell r="I505" t="str">
            <v>Khoa Tài chính ngân hàng</v>
          </cell>
          <cell r="J505" t="str">
            <v>Nữ</v>
          </cell>
          <cell r="K505">
            <v>1986</v>
          </cell>
          <cell r="L505">
            <v>31511</v>
          </cell>
          <cell r="M505">
            <v>36</v>
          </cell>
          <cell r="N505" t="str">
            <v>Kinh</v>
          </cell>
          <cell r="O505">
            <v>0</v>
          </cell>
          <cell r="P505" t="str">
            <v>187759822</v>
          </cell>
          <cell r="Q505">
            <v>42494</v>
          </cell>
          <cell r="R505" t="str">
            <v>Tỉnh Nghệ An</v>
          </cell>
          <cell r="S505" t="str">
            <v>Nghi Xuân , Hà Tĩnh</v>
          </cell>
          <cell r="T505" t="str">
            <v>Xuân Giang, Nghi Xuân, Hà Tĩnh</v>
          </cell>
          <cell r="U505" t="str">
            <v>Thành phố Vinh, Tỉnh Nghệ An</v>
          </cell>
          <cell r="V505" t="str">
            <v>Thành phố Vinh, Tỉnh Nghệ An</v>
          </cell>
          <cell r="W505" t="str">
            <v>0815099223</v>
          </cell>
          <cell r="X505" t="str">
            <v>hongnhung9486@gmail.com</v>
          </cell>
          <cell r="Y505">
            <v>0</v>
          </cell>
          <cell r="Z505">
            <v>43283</v>
          </cell>
          <cell r="AA505" t="str">
            <v>Trường Đại học Vinh</v>
          </cell>
          <cell r="AB505">
            <v>0</v>
          </cell>
          <cell r="AC505" t="str">
            <v>BC</v>
          </cell>
          <cell r="AD505">
            <v>0</v>
          </cell>
          <cell r="AE505">
            <v>0</v>
          </cell>
          <cell r="AF505" t="str">
            <v>V.07.01.03</v>
          </cell>
          <cell r="AG505" t="str">
            <v>Giảng viên (hạng III)</v>
          </cell>
          <cell r="AH505">
            <v>0</v>
          </cell>
          <cell r="AI505">
            <v>0</v>
          </cell>
          <cell r="AJ505">
            <v>0</v>
          </cell>
          <cell r="AK505">
            <v>4</v>
          </cell>
          <cell r="AL505">
            <v>0</v>
          </cell>
          <cell r="AM505">
            <v>3</v>
          </cell>
          <cell r="AN505">
            <v>3</v>
          </cell>
          <cell r="AO505">
            <v>0</v>
          </cell>
          <cell r="AP505">
            <v>0</v>
          </cell>
          <cell r="AQ505">
            <v>5</v>
          </cell>
          <cell r="AR505">
            <v>0.15</v>
          </cell>
          <cell r="AS505">
            <v>3.15</v>
          </cell>
          <cell r="AT505">
            <v>25</v>
          </cell>
          <cell r="AU505">
            <v>0</v>
          </cell>
          <cell r="AV505">
            <v>0</v>
          </cell>
          <cell r="AW505">
            <v>0</v>
          </cell>
          <cell r="AX505" t="str">
            <v>Tiến sĩ</v>
          </cell>
          <cell r="AY505">
            <v>0</v>
          </cell>
          <cell r="AZ505">
            <v>0</v>
          </cell>
          <cell r="BA505" t="str">
            <v>Thị trường chứng khoán</v>
          </cell>
          <cell r="BB505" t="str">
            <v>Tài chính ngân hàng</v>
          </cell>
          <cell r="BC505" t="str">
            <v>Tài chính ngân hàng</v>
          </cell>
          <cell r="BD505">
            <v>0</v>
          </cell>
          <cell r="BE505">
            <v>0</v>
          </cell>
          <cell r="BF505" t="str">
            <v>B2</v>
          </cell>
          <cell r="BG505">
            <v>0</v>
          </cell>
          <cell r="BH505" t="str">
            <v>x</v>
          </cell>
          <cell r="BI505">
            <v>0</v>
          </cell>
          <cell r="BJ505">
            <v>0</v>
          </cell>
          <cell r="BK505">
            <v>0</v>
          </cell>
          <cell r="BL505">
            <v>0</v>
          </cell>
          <cell r="BM505">
            <v>0</v>
          </cell>
          <cell r="BN505">
            <v>0</v>
          </cell>
          <cell r="BO505">
            <v>0</v>
          </cell>
          <cell r="BP505">
            <v>0</v>
          </cell>
          <cell r="BQ505">
            <v>0</v>
          </cell>
          <cell r="BR505">
            <v>18.583333333333332</v>
          </cell>
          <cell r="BS505" t="str">
            <v>ĐHV đã phát</v>
          </cell>
          <cell r="BT505">
            <v>0</v>
          </cell>
          <cell r="BU505">
            <v>0</v>
          </cell>
          <cell r="BV505">
            <v>4</v>
          </cell>
          <cell r="BW505">
            <v>4</v>
          </cell>
          <cell r="BX505">
            <v>4</v>
          </cell>
          <cell r="BY505">
            <v>4</v>
          </cell>
          <cell r="BZ505">
            <v>4</v>
          </cell>
          <cell r="CA505">
            <v>4</v>
          </cell>
          <cell r="CB505">
            <v>4</v>
          </cell>
          <cell r="CC505">
            <v>4</v>
          </cell>
          <cell r="CD505">
            <v>4</v>
          </cell>
          <cell r="CE505">
            <v>4</v>
          </cell>
          <cell r="CF505">
            <v>4</v>
          </cell>
          <cell r="CG505">
            <v>4</v>
          </cell>
          <cell r="CH505">
            <v>4</v>
          </cell>
          <cell r="CI505">
            <v>4</v>
          </cell>
          <cell r="CJ505">
            <v>4</v>
          </cell>
          <cell r="CK505">
            <v>4</v>
          </cell>
          <cell r="CL505">
            <v>0</v>
          </cell>
        </row>
        <row r="506">
          <cell r="F506">
            <v>1280</v>
          </cell>
          <cell r="G506" t="str">
            <v>51010000195736</v>
          </cell>
          <cell r="H506" t="str">
            <v>Trường Kinh tế</v>
          </cell>
          <cell r="I506" t="str">
            <v>Khoa Tài chính ngân hàng</v>
          </cell>
          <cell r="J506" t="str">
            <v>Nam</v>
          </cell>
          <cell r="K506">
            <v>1987</v>
          </cell>
          <cell r="L506">
            <v>31818</v>
          </cell>
          <cell r="M506">
            <v>35</v>
          </cell>
          <cell r="N506" t="str">
            <v>Kinh</v>
          </cell>
          <cell r="O506">
            <v>0</v>
          </cell>
          <cell r="P506">
            <v>186429432</v>
          </cell>
          <cell r="Q506">
            <v>0</v>
          </cell>
          <cell r="R506">
            <v>0</v>
          </cell>
          <cell r="S506" t="str">
            <v>Hưng Dũng, Thành phố Vinh, Tỉnh Nghệ An</v>
          </cell>
          <cell r="T506" t="str">
            <v>Nam Anh, Nam Đàn, Nghệ An</v>
          </cell>
          <cell r="U506" t="str">
            <v>Khối Trung Tiến, Hưng Dũng, Thành phố Vinh, Tỉnh Nghệ An</v>
          </cell>
          <cell r="V506" t="str">
            <v>Khối Trung Tiến, Hưng Dũng, Thành phố Vinh, Tỉnh Nghệ An</v>
          </cell>
          <cell r="W506" t="str">
            <v>0988649565</v>
          </cell>
          <cell r="X506" t="str">
            <v>Tiendinh.vinhuni.edu.vn</v>
          </cell>
          <cell r="Y506">
            <v>40091</v>
          </cell>
          <cell r="Z506">
            <v>40969</v>
          </cell>
          <cell r="AA506" t="str">
            <v>Trường Đại học Vinh</v>
          </cell>
          <cell r="AB506">
            <v>0</v>
          </cell>
          <cell r="AC506" t="str">
            <v>BC</v>
          </cell>
          <cell r="AD506">
            <v>0</v>
          </cell>
          <cell r="AE506">
            <v>0</v>
          </cell>
          <cell r="AF506" t="str">
            <v>V.07.01.03</v>
          </cell>
          <cell r="AG506" t="str">
            <v>Giảng viên (hạng III)</v>
          </cell>
          <cell r="AH506">
            <v>0</v>
          </cell>
          <cell r="AI506">
            <v>0</v>
          </cell>
          <cell r="AJ506">
            <v>0</v>
          </cell>
          <cell r="AK506">
            <v>4</v>
          </cell>
          <cell r="AL506">
            <v>0</v>
          </cell>
          <cell r="AM506">
            <v>3.33</v>
          </cell>
          <cell r="AN506">
            <v>4</v>
          </cell>
          <cell r="AO506">
            <v>0</v>
          </cell>
          <cell r="AP506">
            <v>0</v>
          </cell>
          <cell r="AQ506">
            <v>10</v>
          </cell>
          <cell r="AR506">
            <v>0.33299999999999996</v>
          </cell>
          <cell r="AS506">
            <v>3.6630000000000003</v>
          </cell>
          <cell r="AT506">
            <v>25</v>
          </cell>
          <cell r="AU506">
            <v>0</v>
          </cell>
          <cell r="AV506">
            <v>0</v>
          </cell>
          <cell r="AW506">
            <v>0</v>
          </cell>
          <cell r="AX506" t="str">
            <v>Thạc sĩ</v>
          </cell>
          <cell r="AY506">
            <v>0</v>
          </cell>
          <cell r="AZ506">
            <v>0</v>
          </cell>
          <cell r="BA506" t="str">
            <v>Ngân hàng</v>
          </cell>
          <cell r="BB506" t="str">
            <v>Tài chính ngân hàng</v>
          </cell>
          <cell r="BC506" t="str">
            <v xml:space="preserve"> </v>
          </cell>
          <cell r="BD506">
            <v>0</v>
          </cell>
          <cell r="BE506">
            <v>0</v>
          </cell>
          <cell r="BF506" t="str">
            <v>IELTS 6.0</v>
          </cell>
          <cell r="BG506">
            <v>0</v>
          </cell>
          <cell r="BH506" t="str">
            <v>x</v>
          </cell>
          <cell r="BI506">
            <v>0</v>
          </cell>
          <cell r="BJ506">
            <v>0</v>
          </cell>
          <cell r="BK506">
            <v>0</v>
          </cell>
          <cell r="BL506">
            <v>0</v>
          </cell>
          <cell r="BM506">
            <v>0</v>
          </cell>
          <cell r="BN506">
            <v>0</v>
          </cell>
          <cell r="BO506">
            <v>0</v>
          </cell>
          <cell r="BP506">
            <v>0</v>
          </cell>
          <cell r="BQ506">
            <v>0</v>
          </cell>
          <cell r="BR506">
            <v>24.416666666666668</v>
          </cell>
          <cell r="BS506" t="str">
            <v>BĐ đã phát</v>
          </cell>
          <cell r="BT506">
            <v>0</v>
          </cell>
          <cell r="BU506">
            <v>0</v>
          </cell>
          <cell r="BV506">
            <v>4</v>
          </cell>
          <cell r="BW506">
            <v>4</v>
          </cell>
          <cell r="BX506">
            <v>4</v>
          </cell>
          <cell r="BY506">
            <v>4</v>
          </cell>
          <cell r="BZ506">
            <v>4</v>
          </cell>
          <cell r="CA506">
            <v>4</v>
          </cell>
          <cell r="CB506">
            <v>4</v>
          </cell>
          <cell r="CC506">
            <v>4</v>
          </cell>
          <cell r="CD506">
            <v>4</v>
          </cell>
          <cell r="CE506">
            <v>4</v>
          </cell>
          <cell r="CF506">
            <v>4</v>
          </cell>
          <cell r="CG506">
            <v>4</v>
          </cell>
          <cell r="CH506">
            <v>4</v>
          </cell>
          <cell r="CI506">
            <v>4</v>
          </cell>
          <cell r="CJ506">
            <v>4</v>
          </cell>
          <cell r="CK506">
            <v>4</v>
          </cell>
          <cell r="CL506">
            <v>0</v>
          </cell>
        </row>
        <row r="507">
          <cell r="F507">
            <v>1261</v>
          </cell>
          <cell r="G507" t="str">
            <v>51010000287527</v>
          </cell>
          <cell r="H507" t="str">
            <v>Trường Kinh tế</v>
          </cell>
          <cell r="I507" t="str">
            <v>Khoa Tài chính ngân hàng</v>
          </cell>
          <cell r="J507" t="str">
            <v>Nữ</v>
          </cell>
          <cell r="K507">
            <v>1989</v>
          </cell>
          <cell r="L507">
            <v>32742</v>
          </cell>
          <cell r="M507">
            <v>33</v>
          </cell>
          <cell r="N507" t="str">
            <v>Kinh</v>
          </cell>
          <cell r="O507">
            <v>0</v>
          </cell>
          <cell r="P507">
            <v>0</v>
          </cell>
          <cell r="Q507">
            <v>0</v>
          </cell>
          <cell r="R507">
            <v>0</v>
          </cell>
          <cell r="S507" t="str">
            <v>Nghi Liên, Vinh, Nghệ An</v>
          </cell>
          <cell r="T507" t="str">
            <v>Nghi Liên, Vinh, Nghệ An</v>
          </cell>
          <cell r="U507" t="str">
            <v>Khối 3, TT Quán Hành, Nghi Lộc, Tỉnh Nghệ An</v>
          </cell>
          <cell r="V507" t="str">
            <v>Khối 3, TT Quán Hành, Nghi Lộc, Tỉnh Nghệ An</v>
          </cell>
          <cell r="W507">
            <v>0</v>
          </cell>
          <cell r="X507">
            <v>0</v>
          </cell>
          <cell r="Y507">
            <v>40801</v>
          </cell>
          <cell r="Z507" t="str">
            <v xml:space="preserve">  -   -</v>
          </cell>
          <cell r="AA507">
            <v>0</v>
          </cell>
          <cell r="AB507">
            <v>0</v>
          </cell>
          <cell r="AC507" t="str">
            <v>BC</v>
          </cell>
          <cell r="AD507">
            <v>0</v>
          </cell>
          <cell r="AE507">
            <v>0</v>
          </cell>
          <cell r="AF507" t="str">
            <v>V.07.01.03</v>
          </cell>
          <cell r="AG507" t="str">
            <v>Giảng viên (hạng III)</v>
          </cell>
          <cell r="AH507">
            <v>0</v>
          </cell>
          <cell r="AI507">
            <v>0</v>
          </cell>
          <cell r="AJ507" t="str">
            <v>Bí thư Đoàn cơ sở</v>
          </cell>
          <cell r="AK507">
            <v>5.5</v>
          </cell>
          <cell r="AL507">
            <v>0</v>
          </cell>
          <cell r="AM507">
            <v>3</v>
          </cell>
          <cell r="AN507">
            <v>3</v>
          </cell>
          <cell r="AO507">
            <v>0</v>
          </cell>
          <cell r="AP507">
            <v>0</v>
          </cell>
          <cell r="AQ507">
            <v>8</v>
          </cell>
          <cell r="AR507">
            <v>0.24</v>
          </cell>
          <cell r="AS507">
            <v>3.24</v>
          </cell>
          <cell r="AT507">
            <v>25</v>
          </cell>
          <cell r="AU507">
            <v>0</v>
          </cell>
          <cell r="AV507">
            <v>0</v>
          </cell>
          <cell r="AW507">
            <v>0</v>
          </cell>
          <cell r="AX507" t="str">
            <v>Thạc sĩ</v>
          </cell>
          <cell r="AY507">
            <v>0</v>
          </cell>
          <cell r="AZ507">
            <v>0</v>
          </cell>
          <cell r="BA507" t="str">
            <v>Tài chính doanh nghiệp</v>
          </cell>
          <cell r="BB507" t="str">
            <v>Tài chính ngân hàng</v>
          </cell>
          <cell r="BC507" t="str">
            <v xml:space="preserve"> </v>
          </cell>
          <cell r="BD507">
            <v>0</v>
          </cell>
          <cell r="BE507">
            <v>0</v>
          </cell>
          <cell r="BF507" t="str">
            <v>B2</v>
          </cell>
          <cell r="BG507">
            <v>0</v>
          </cell>
          <cell r="BH507" t="str">
            <v>x</v>
          </cell>
          <cell r="BI507">
            <v>0</v>
          </cell>
          <cell r="BJ507">
            <v>0</v>
          </cell>
          <cell r="BK507">
            <v>0</v>
          </cell>
          <cell r="BL507">
            <v>0</v>
          </cell>
          <cell r="BM507">
            <v>0</v>
          </cell>
          <cell r="BN507">
            <v>0</v>
          </cell>
          <cell r="BO507">
            <v>0</v>
          </cell>
          <cell r="BP507">
            <v>0</v>
          </cell>
          <cell r="BQ507">
            <v>0</v>
          </cell>
          <cell r="BR507">
            <v>22</v>
          </cell>
          <cell r="BS507" t="str">
            <v>BĐ đã phát</v>
          </cell>
          <cell r="BT507">
            <v>0</v>
          </cell>
          <cell r="BU507">
            <v>0</v>
          </cell>
          <cell r="BV507">
            <v>5</v>
          </cell>
          <cell r="BW507">
            <v>5</v>
          </cell>
          <cell r="BX507">
            <v>5</v>
          </cell>
          <cell r="BY507">
            <v>5</v>
          </cell>
          <cell r="BZ507">
            <v>5</v>
          </cell>
          <cell r="CA507">
            <v>5</v>
          </cell>
          <cell r="CB507">
            <v>5</v>
          </cell>
          <cell r="CC507">
            <v>5</v>
          </cell>
          <cell r="CD507">
            <v>5</v>
          </cell>
          <cell r="CE507">
            <v>5</v>
          </cell>
          <cell r="CF507">
            <v>5</v>
          </cell>
          <cell r="CG507">
            <v>5</v>
          </cell>
          <cell r="CH507">
            <v>5</v>
          </cell>
          <cell r="CI507">
            <v>5</v>
          </cell>
          <cell r="CJ507">
            <v>5.5</v>
          </cell>
          <cell r="CK507">
            <v>5.5</v>
          </cell>
          <cell r="CL507" t="str">
            <v>BT LCĐ lên BT đoàn trường thuộc từ T11/21</v>
          </cell>
        </row>
        <row r="508">
          <cell r="F508">
            <v>1279</v>
          </cell>
          <cell r="G508" t="str">
            <v>51010000228784</v>
          </cell>
          <cell r="H508" t="str">
            <v>Trường Kinh tế</v>
          </cell>
          <cell r="I508" t="str">
            <v>Khoa Tài chính ngân hàng</v>
          </cell>
          <cell r="J508" t="str">
            <v>Nữ</v>
          </cell>
          <cell r="K508">
            <v>1986</v>
          </cell>
          <cell r="L508">
            <v>31744</v>
          </cell>
          <cell r="M508">
            <v>36</v>
          </cell>
          <cell r="N508" t="str">
            <v>Kinh</v>
          </cell>
          <cell r="O508">
            <v>0</v>
          </cell>
          <cell r="P508">
            <v>186365084</v>
          </cell>
          <cell r="Q508">
            <v>0</v>
          </cell>
          <cell r="R508">
            <v>0</v>
          </cell>
          <cell r="S508">
            <v>0</v>
          </cell>
          <cell r="T508" t="str">
            <v>Tp. Vinh, Nghệ An</v>
          </cell>
          <cell r="U508">
            <v>0</v>
          </cell>
          <cell r="V508">
            <v>0</v>
          </cell>
          <cell r="W508" t="str">
            <v>0972842336</v>
          </cell>
          <cell r="X508" t="str">
            <v>anhgiang2812@gmail.com</v>
          </cell>
          <cell r="Y508">
            <v>40413</v>
          </cell>
          <cell r="Z508">
            <v>40969</v>
          </cell>
          <cell r="AA508" t="str">
            <v>Trường Đại học Vinh</v>
          </cell>
          <cell r="AB508">
            <v>0</v>
          </cell>
          <cell r="AC508" t="str">
            <v>BC</v>
          </cell>
          <cell r="AD508">
            <v>0</v>
          </cell>
          <cell r="AE508">
            <v>0</v>
          </cell>
          <cell r="AF508" t="str">
            <v>V.07.01.03</v>
          </cell>
          <cell r="AG508" t="str">
            <v>Giảng viên (hạng III)</v>
          </cell>
          <cell r="AH508">
            <v>0</v>
          </cell>
          <cell r="AI508">
            <v>0</v>
          </cell>
          <cell r="AJ508">
            <v>0</v>
          </cell>
          <cell r="AK508">
            <v>4</v>
          </cell>
          <cell r="AL508">
            <v>0</v>
          </cell>
          <cell r="AM508">
            <v>3.33</v>
          </cell>
          <cell r="AN508">
            <v>4</v>
          </cell>
          <cell r="AO508">
            <v>0</v>
          </cell>
          <cell r="AP508">
            <v>0</v>
          </cell>
          <cell r="AQ508">
            <v>9</v>
          </cell>
          <cell r="AR508">
            <v>0.29969999999999997</v>
          </cell>
          <cell r="AS508">
            <v>3.6297000000000001</v>
          </cell>
          <cell r="AT508">
            <v>25</v>
          </cell>
          <cell r="AU508">
            <v>0</v>
          </cell>
          <cell r="AV508">
            <v>0</v>
          </cell>
          <cell r="AW508">
            <v>0</v>
          </cell>
          <cell r="AX508" t="str">
            <v>Thạc sĩ</v>
          </cell>
          <cell r="AY508">
            <v>0</v>
          </cell>
          <cell r="AZ508">
            <v>0</v>
          </cell>
          <cell r="BA508" t="str">
            <v>Tài chính doanh nghiệp</v>
          </cell>
          <cell r="BB508" t="str">
            <v>Tài chính ngân hàng</v>
          </cell>
          <cell r="BC508" t="str">
            <v>Tài chính ngân hàng</v>
          </cell>
          <cell r="BD508">
            <v>0</v>
          </cell>
          <cell r="BE508">
            <v>0</v>
          </cell>
          <cell r="BF508" t="str">
            <v>A2</v>
          </cell>
          <cell r="BG508">
            <v>0</v>
          </cell>
          <cell r="BH508" t="str">
            <v>x</v>
          </cell>
          <cell r="BI508">
            <v>0</v>
          </cell>
          <cell r="BJ508">
            <v>0</v>
          </cell>
          <cell r="BK508">
            <v>0</v>
          </cell>
          <cell r="BL508">
            <v>0</v>
          </cell>
          <cell r="BM508">
            <v>0</v>
          </cell>
          <cell r="BN508">
            <v>0</v>
          </cell>
          <cell r="BO508">
            <v>0</v>
          </cell>
          <cell r="BP508">
            <v>0</v>
          </cell>
          <cell r="BQ508">
            <v>0</v>
          </cell>
          <cell r="BR508">
            <v>19.25</v>
          </cell>
          <cell r="BS508" t="str">
            <v>BĐ đã phát</v>
          </cell>
          <cell r="BT508">
            <v>0</v>
          </cell>
          <cell r="BU508">
            <v>0</v>
          </cell>
          <cell r="BV508">
            <v>4</v>
          </cell>
          <cell r="BW508">
            <v>4</v>
          </cell>
          <cell r="BX508">
            <v>4</v>
          </cell>
          <cell r="BY508">
            <v>4</v>
          </cell>
          <cell r="BZ508">
            <v>4</v>
          </cell>
          <cell r="CA508">
            <v>4</v>
          </cell>
          <cell r="CB508">
            <v>4</v>
          </cell>
          <cell r="CC508">
            <v>4</v>
          </cell>
          <cell r="CD508">
            <v>4</v>
          </cell>
          <cell r="CE508">
            <v>4</v>
          </cell>
          <cell r="CF508">
            <v>4</v>
          </cell>
          <cell r="CG508">
            <v>4</v>
          </cell>
          <cell r="CH508">
            <v>4</v>
          </cell>
          <cell r="CI508">
            <v>4</v>
          </cell>
          <cell r="CJ508">
            <v>4</v>
          </cell>
          <cell r="CK508">
            <v>4</v>
          </cell>
          <cell r="CL508">
            <v>0</v>
          </cell>
        </row>
        <row r="509">
          <cell r="F509">
            <v>1278</v>
          </cell>
          <cell r="G509" t="str">
            <v>51010000195967</v>
          </cell>
          <cell r="H509" t="str">
            <v>Trường Kinh tế</v>
          </cell>
          <cell r="I509" t="str">
            <v>Khoa Tài chính ngân hàng</v>
          </cell>
          <cell r="J509" t="str">
            <v>Nữ</v>
          </cell>
          <cell r="K509">
            <v>1986</v>
          </cell>
          <cell r="L509">
            <v>31699</v>
          </cell>
          <cell r="M509">
            <v>36</v>
          </cell>
          <cell r="N509" t="str">
            <v>Kinh</v>
          </cell>
          <cell r="O509">
            <v>0</v>
          </cell>
          <cell r="P509">
            <v>186305368</v>
          </cell>
          <cell r="Q509">
            <v>0</v>
          </cell>
          <cell r="R509">
            <v>0</v>
          </cell>
          <cell r="S509" t="str">
            <v>Thạch Điền, Thạch Hà, Hà Tĩnh</v>
          </cell>
          <cell r="T509" t="str">
            <v>Thạch Điền, Thạch Hà, Hà Tĩnh</v>
          </cell>
          <cell r="U509" t="str">
            <v>P.902 Chung cư Tân Thịnh, P. Vinh Tân, Thành phố Vinh, Tỉnh Nghệ An</v>
          </cell>
          <cell r="V509" t="str">
            <v>P.902 Chung cư Tân Thịnh, P. Vinh Tân, Thành phố Vinh, Tỉnh Nghệ An</v>
          </cell>
          <cell r="W509" t="str">
            <v>0981168888</v>
          </cell>
          <cell r="X509" t="str">
            <v>bichthuy@vinhuni.edu.vn</v>
          </cell>
          <cell r="Y509">
            <v>39706</v>
          </cell>
          <cell r="Z509">
            <v>40360</v>
          </cell>
          <cell r="AA509" t="str">
            <v>Trường Đại học Vinh</v>
          </cell>
          <cell r="AB509">
            <v>0</v>
          </cell>
          <cell r="AC509" t="str">
            <v>BC</v>
          </cell>
          <cell r="AD509">
            <v>0</v>
          </cell>
          <cell r="AE509">
            <v>0</v>
          </cell>
          <cell r="AF509" t="str">
            <v>V.07.01.03</v>
          </cell>
          <cell r="AG509" t="str">
            <v>Giảng viên (hạng III)</v>
          </cell>
          <cell r="AH509">
            <v>0</v>
          </cell>
          <cell r="AI509" t="str">
            <v>Phó Trưởng khoa</v>
          </cell>
          <cell r="AJ509" t="str">
            <v>Phó Bí thư CB</v>
          </cell>
          <cell r="AK509">
            <v>5</v>
          </cell>
          <cell r="AL509">
            <v>0.4</v>
          </cell>
          <cell r="AM509">
            <v>3.33</v>
          </cell>
          <cell r="AN509">
            <v>4</v>
          </cell>
          <cell r="AO509">
            <v>0</v>
          </cell>
          <cell r="AP509">
            <v>0</v>
          </cell>
          <cell r="AQ509">
            <v>11</v>
          </cell>
          <cell r="AR509">
            <v>0.4103</v>
          </cell>
          <cell r="AS509">
            <v>4.1402999999999999</v>
          </cell>
          <cell r="AT509">
            <v>0</v>
          </cell>
          <cell r="AU509">
            <v>0</v>
          </cell>
          <cell r="AV509">
            <v>0</v>
          </cell>
          <cell r="AW509">
            <v>0</v>
          </cell>
          <cell r="AX509" t="str">
            <v>Tiến sĩ</v>
          </cell>
          <cell r="AY509">
            <v>0</v>
          </cell>
          <cell r="AZ509">
            <v>0</v>
          </cell>
          <cell r="BA509" t="str">
            <v>Tài chính ngân hàng</v>
          </cell>
          <cell r="BB509" t="str">
            <v>Tài chính ngân hàng</v>
          </cell>
          <cell r="BC509" t="str">
            <v>Tài chính ngân hàng</v>
          </cell>
          <cell r="BD509">
            <v>44286</v>
          </cell>
          <cell r="BE509">
            <v>0</v>
          </cell>
          <cell r="BF509" t="str">
            <v>B2</v>
          </cell>
          <cell r="BG509">
            <v>0</v>
          </cell>
          <cell r="BH509" t="str">
            <v>x</v>
          </cell>
          <cell r="BI509">
            <v>0</v>
          </cell>
          <cell r="BJ509">
            <v>0</v>
          </cell>
          <cell r="BK509">
            <v>0</v>
          </cell>
          <cell r="BL509">
            <v>0</v>
          </cell>
          <cell r="BM509">
            <v>0</v>
          </cell>
          <cell r="BN509">
            <v>0</v>
          </cell>
          <cell r="BO509">
            <v>0</v>
          </cell>
          <cell r="BP509">
            <v>0</v>
          </cell>
          <cell r="BQ509">
            <v>0</v>
          </cell>
          <cell r="BR509">
            <v>19.166666666666668</v>
          </cell>
          <cell r="BS509" t="str">
            <v>BĐ đã phát</v>
          </cell>
          <cell r="BT509">
            <v>0</v>
          </cell>
          <cell r="BU509">
            <v>0</v>
          </cell>
          <cell r="BV509">
            <v>4</v>
          </cell>
          <cell r="BW509">
            <v>4</v>
          </cell>
          <cell r="BX509">
            <v>4</v>
          </cell>
          <cell r="BY509">
            <v>4</v>
          </cell>
          <cell r="BZ509">
            <v>4</v>
          </cell>
          <cell r="CA509">
            <v>4</v>
          </cell>
          <cell r="CB509">
            <v>4</v>
          </cell>
          <cell r="CC509">
            <v>4</v>
          </cell>
          <cell r="CD509">
            <v>4</v>
          </cell>
          <cell r="CE509">
            <v>4</v>
          </cell>
          <cell r="CF509">
            <v>4</v>
          </cell>
          <cell r="CG509">
            <v>4</v>
          </cell>
          <cell r="CH509">
            <v>4</v>
          </cell>
          <cell r="CI509">
            <v>4</v>
          </cell>
          <cell r="CJ509">
            <v>4</v>
          </cell>
          <cell r="CK509">
            <v>5</v>
          </cell>
          <cell r="CL509" t="str">
            <v>BN PTK cấp 3 từ T12/21</v>
          </cell>
        </row>
        <row r="510">
          <cell r="F510">
            <v>2553</v>
          </cell>
          <cell r="G510" t="str">
            <v>51010002329319</v>
          </cell>
          <cell r="H510" t="str">
            <v>Trường Kinh tế</v>
          </cell>
          <cell r="I510" t="str">
            <v>Khoa Tài chính ngân hàng</v>
          </cell>
          <cell r="J510" t="str">
            <v>Nữ</v>
          </cell>
          <cell r="K510">
            <v>1992</v>
          </cell>
          <cell r="L510">
            <v>33765</v>
          </cell>
          <cell r="M510">
            <v>30</v>
          </cell>
          <cell r="N510" t="str">
            <v>Kinh</v>
          </cell>
          <cell r="O510">
            <v>0</v>
          </cell>
          <cell r="P510" t="str">
            <v>187095892</v>
          </cell>
          <cell r="Q510">
            <v>39885</v>
          </cell>
          <cell r="R510" t="str">
            <v>Tỉnh Nghệ An</v>
          </cell>
          <cell r="S510" t="str">
            <v>Phường Vinh Tân, Thành phố Vinh, Tỉnh Nghệ An</v>
          </cell>
          <cell r="T510" t="str">
            <v>Vinh Tân, Vinh, Nghệ An</v>
          </cell>
          <cell r="U510" t="str">
            <v>53A, đường Thái Phiên, Phường Hồng Sơn, Thành phố Vinh, Tỉnh Nghệ An</v>
          </cell>
          <cell r="V510" t="str">
            <v>53A, đường Thái Phiên, Phường Hồng Sơn, Thành phố Vinh, Tỉnh Nghệ An</v>
          </cell>
          <cell r="W510" t="str">
            <v>0969883558</v>
          </cell>
          <cell r="X510" t="str">
            <v>Yennguyen1507@gmail.com</v>
          </cell>
          <cell r="Y510">
            <v>43160</v>
          </cell>
          <cell r="Z510">
            <v>43824</v>
          </cell>
          <cell r="AA510" t="str">
            <v>Trường Đại học Vinh</v>
          </cell>
          <cell r="AB510">
            <v>0</v>
          </cell>
          <cell r="AC510" t="str">
            <v>BC</v>
          </cell>
          <cell r="AD510">
            <v>0</v>
          </cell>
          <cell r="AE510">
            <v>0</v>
          </cell>
          <cell r="AF510" t="str">
            <v>V.07.01.03</v>
          </cell>
          <cell r="AG510" t="str">
            <v>Giảng viên (hạng III)</v>
          </cell>
          <cell r="AH510">
            <v>0</v>
          </cell>
          <cell r="AI510">
            <v>0</v>
          </cell>
          <cell r="AJ510">
            <v>0</v>
          </cell>
          <cell r="AK510">
            <v>4</v>
          </cell>
          <cell r="AL510">
            <v>0</v>
          </cell>
          <cell r="AM510">
            <v>2.67</v>
          </cell>
          <cell r="AN510">
            <v>2</v>
          </cell>
          <cell r="AO510">
            <v>0</v>
          </cell>
          <cell r="AP510">
            <v>0</v>
          </cell>
          <cell r="AQ510">
            <v>0</v>
          </cell>
          <cell r="AR510">
            <v>0</v>
          </cell>
          <cell r="AS510">
            <v>2.67</v>
          </cell>
          <cell r="AT510">
            <v>25</v>
          </cell>
          <cell r="AU510">
            <v>0</v>
          </cell>
          <cell r="AV510">
            <v>0</v>
          </cell>
          <cell r="AW510">
            <v>0</v>
          </cell>
          <cell r="AX510" t="str">
            <v>Thạc sĩ</v>
          </cell>
          <cell r="AY510">
            <v>0</v>
          </cell>
          <cell r="AZ510">
            <v>0</v>
          </cell>
          <cell r="BA510">
            <v>0</v>
          </cell>
          <cell r="BB510" t="str">
            <v>Kinh tế</v>
          </cell>
          <cell r="BC510">
            <v>0</v>
          </cell>
          <cell r="BD510">
            <v>0</v>
          </cell>
          <cell r="BE510">
            <v>0</v>
          </cell>
          <cell r="BF510">
            <v>0</v>
          </cell>
          <cell r="BG510">
            <v>0</v>
          </cell>
          <cell r="BH510" t="str">
            <v>x</v>
          </cell>
          <cell r="BI510">
            <v>0</v>
          </cell>
          <cell r="BJ510">
            <v>0</v>
          </cell>
          <cell r="BK510">
            <v>0</v>
          </cell>
          <cell r="BL510">
            <v>0</v>
          </cell>
          <cell r="BM510">
            <v>0</v>
          </cell>
          <cell r="BN510">
            <v>0</v>
          </cell>
          <cell r="BO510">
            <v>0</v>
          </cell>
          <cell r="BP510">
            <v>0</v>
          </cell>
          <cell r="BQ510">
            <v>0</v>
          </cell>
          <cell r="BR510">
            <v>24.75</v>
          </cell>
          <cell r="BS510" t="str">
            <v>BĐ đã phát</v>
          </cell>
          <cell r="BT510">
            <v>0</v>
          </cell>
          <cell r="BU510">
            <v>0</v>
          </cell>
          <cell r="BV510">
            <v>4</v>
          </cell>
          <cell r="BW510">
            <v>4</v>
          </cell>
          <cell r="BX510">
            <v>4</v>
          </cell>
          <cell r="BY510">
            <v>4</v>
          </cell>
          <cell r="BZ510">
            <v>4</v>
          </cell>
          <cell r="CA510">
            <v>4</v>
          </cell>
          <cell r="CB510">
            <v>4</v>
          </cell>
          <cell r="CC510">
            <v>4</v>
          </cell>
          <cell r="CD510">
            <v>4</v>
          </cell>
          <cell r="CE510">
            <v>4</v>
          </cell>
          <cell r="CF510">
            <v>4</v>
          </cell>
          <cell r="CG510">
            <v>4</v>
          </cell>
          <cell r="CH510">
            <v>4</v>
          </cell>
          <cell r="CI510">
            <v>4</v>
          </cell>
          <cell r="CJ510">
            <v>4</v>
          </cell>
          <cell r="CK510">
            <v>4</v>
          </cell>
          <cell r="CL510">
            <v>0</v>
          </cell>
        </row>
        <row r="511">
          <cell r="F511">
            <v>1276</v>
          </cell>
          <cell r="G511" t="str">
            <v>51010000195693</v>
          </cell>
          <cell r="H511" t="str">
            <v>Trường Kinh tế</v>
          </cell>
          <cell r="I511" t="str">
            <v>Khoa Tài chính ngân hàng</v>
          </cell>
          <cell r="J511" t="str">
            <v>Nữ</v>
          </cell>
          <cell r="K511">
            <v>1986</v>
          </cell>
          <cell r="L511">
            <v>31608</v>
          </cell>
          <cell r="M511">
            <v>36</v>
          </cell>
          <cell r="N511" t="str">
            <v>Kinh</v>
          </cell>
          <cell r="O511">
            <v>0</v>
          </cell>
          <cell r="P511">
            <v>186206634</v>
          </cell>
          <cell r="Q511">
            <v>0</v>
          </cell>
          <cell r="R511">
            <v>0</v>
          </cell>
          <cell r="S511" t="str">
            <v>Phường Lê Lợi, Thành phố Vinh, Tỉnh Nghệ An</v>
          </cell>
          <cell r="T511" t="str">
            <v>Diễn Thịnh, Diễn Châu, Nghệ An</v>
          </cell>
          <cell r="U511" t="str">
            <v>SN3A, Ngõ 2, Đường Ngô Trí Hòa, K5 Bến Thủy , Thành phố Vinh, Tỉnh Nghệ An</v>
          </cell>
          <cell r="V511" t="str">
            <v>SN3A, Ngõ 2, Đường Ngô Trí Hòa, K5 Bến Thủy , Thành phố Vinh, Tỉnh Nghệ An</v>
          </cell>
          <cell r="W511" t="str">
            <v>0985824777</v>
          </cell>
          <cell r="X511" t="str">
            <v>tranluutam14@gmail.com</v>
          </cell>
          <cell r="Y511">
            <v>39706</v>
          </cell>
          <cell r="Z511">
            <v>40360</v>
          </cell>
          <cell r="AA511" t="str">
            <v>Trường Đại học Vinh</v>
          </cell>
          <cell r="AB511">
            <v>0</v>
          </cell>
          <cell r="AC511" t="str">
            <v>BC</v>
          </cell>
          <cell r="AD511">
            <v>0</v>
          </cell>
          <cell r="AE511">
            <v>0</v>
          </cell>
          <cell r="AF511" t="str">
            <v>V.07.01.03</v>
          </cell>
          <cell r="AG511" t="str">
            <v>Giảng viên (hạng III)</v>
          </cell>
          <cell r="AH511">
            <v>0</v>
          </cell>
          <cell r="AI511">
            <v>0</v>
          </cell>
          <cell r="AJ511" t="str">
            <v>Chủ tịch CĐBP</v>
          </cell>
          <cell r="AK511">
            <v>4.5</v>
          </cell>
          <cell r="AL511">
            <v>0</v>
          </cell>
          <cell r="AM511">
            <v>3.33</v>
          </cell>
          <cell r="AN511">
            <v>4</v>
          </cell>
          <cell r="AO511">
            <v>0</v>
          </cell>
          <cell r="AP511">
            <v>0</v>
          </cell>
          <cell r="AQ511">
            <v>11</v>
          </cell>
          <cell r="AR511">
            <v>0.36630000000000001</v>
          </cell>
          <cell r="AS511">
            <v>3.6962999999999999</v>
          </cell>
          <cell r="AT511">
            <v>25</v>
          </cell>
          <cell r="AU511">
            <v>0</v>
          </cell>
          <cell r="AV511">
            <v>0</v>
          </cell>
          <cell r="AW511">
            <v>0</v>
          </cell>
          <cell r="AX511" t="str">
            <v>Tiến sĩ</v>
          </cell>
          <cell r="AY511">
            <v>0</v>
          </cell>
          <cell r="AZ511">
            <v>0</v>
          </cell>
          <cell r="BA511" t="str">
            <v>Thanh toán quốc tế</v>
          </cell>
          <cell r="BB511" t="str">
            <v>Tài chính ngân hàng</v>
          </cell>
          <cell r="BC511" t="str">
            <v>Tài chính ngân hàng</v>
          </cell>
          <cell r="BD511">
            <v>0</v>
          </cell>
          <cell r="BE511">
            <v>0</v>
          </cell>
          <cell r="BF511">
            <v>0</v>
          </cell>
          <cell r="BG511">
            <v>0</v>
          </cell>
          <cell r="BH511" t="str">
            <v>x</v>
          </cell>
          <cell r="BI511">
            <v>0</v>
          </cell>
          <cell r="BJ511">
            <v>0</v>
          </cell>
          <cell r="BK511">
            <v>0</v>
          </cell>
          <cell r="BL511">
            <v>0</v>
          </cell>
          <cell r="BM511">
            <v>0</v>
          </cell>
          <cell r="BN511">
            <v>0</v>
          </cell>
          <cell r="BO511">
            <v>0</v>
          </cell>
          <cell r="BP511">
            <v>0</v>
          </cell>
          <cell r="BQ511">
            <v>0</v>
          </cell>
          <cell r="BR511">
            <v>18.916666666666668</v>
          </cell>
          <cell r="BS511" t="str">
            <v>BĐ đã phát</v>
          </cell>
          <cell r="BT511">
            <v>0</v>
          </cell>
          <cell r="BU511">
            <v>0</v>
          </cell>
          <cell r="BV511">
            <v>4</v>
          </cell>
          <cell r="BW511">
            <v>4</v>
          </cell>
          <cell r="BX511">
            <v>4</v>
          </cell>
          <cell r="BY511">
            <v>4</v>
          </cell>
          <cell r="BZ511">
            <v>4</v>
          </cell>
          <cell r="CA511">
            <v>4</v>
          </cell>
          <cell r="CB511">
            <v>4</v>
          </cell>
          <cell r="CC511">
            <v>4</v>
          </cell>
          <cell r="CD511">
            <v>4</v>
          </cell>
          <cell r="CE511">
            <v>4</v>
          </cell>
          <cell r="CF511">
            <v>4</v>
          </cell>
          <cell r="CG511">
            <v>4</v>
          </cell>
          <cell r="CH511">
            <v>4</v>
          </cell>
          <cell r="CI511">
            <v>4</v>
          </cell>
          <cell r="CJ511">
            <v>4.5</v>
          </cell>
          <cell r="CK511">
            <v>4.5</v>
          </cell>
          <cell r="CL511" t="str">
            <v>GV lên CTCĐBP khoa cấp 3 từ T11/21</v>
          </cell>
        </row>
        <row r="512">
          <cell r="F512">
            <v>1277</v>
          </cell>
          <cell r="G512" t="str">
            <v>51010000195976</v>
          </cell>
          <cell r="H512" t="str">
            <v>Trường Kinh tế</v>
          </cell>
          <cell r="I512" t="str">
            <v>Khoa Tài chính ngân hàng</v>
          </cell>
          <cell r="J512" t="str">
            <v>Nữ</v>
          </cell>
          <cell r="K512">
            <v>1986</v>
          </cell>
          <cell r="L512">
            <v>31609</v>
          </cell>
          <cell r="M512">
            <v>36</v>
          </cell>
          <cell r="N512" t="str">
            <v>Kinh</v>
          </cell>
          <cell r="O512">
            <v>0</v>
          </cell>
          <cell r="P512">
            <v>186181893</v>
          </cell>
          <cell r="Q512">
            <v>0</v>
          </cell>
          <cell r="R512">
            <v>0</v>
          </cell>
          <cell r="S512">
            <v>0</v>
          </cell>
          <cell r="T512" t="str">
            <v>Thanh Chương, Nghệ An</v>
          </cell>
          <cell r="U512">
            <v>0</v>
          </cell>
          <cell r="V512">
            <v>0</v>
          </cell>
          <cell r="W512" t="str">
            <v>0914791588</v>
          </cell>
          <cell r="X512" t="str">
            <v>trinhhang.kt86@gmail.com</v>
          </cell>
          <cell r="Y512">
            <v>39706</v>
          </cell>
          <cell r="Z512">
            <v>40360</v>
          </cell>
          <cell r="AA512" t="str">
            <v>Trường Đại học Vinh</v>
          </cell>
          <cell r="AB512">
            <v>0</v>
          </cell>
          <cell r="AC512" t="str">
            <v>BC</v>
          </cell>
          <cell r="AD512">
            <v>0</v>
          </cell>
          <cell r="AE512">
            <v>0</v>
          </cell>
          <cell r="AF512" t="str">
            <v>V.07.01.03</v>
          </cell>
          <cell r="AG512" t="str">
            <v>Giảng viên (hạng III)</v>
          </cell>
          <cell r="AH512">
            <v>0</v>
          </cell>
          <cell r="AI512">
            <v>0</v>
          </cell>
          <cell r="AJ512">
            <v>0</v>
          </cell>
          <cell r="AK512">
            <v>4</v>
          </cell>
          <cell r="AL512">
            <v>0</v>
          </cell>
          <cell r="AM512">
            <v>3.33</v>
          </cell>
          <cell r="AN512">
            <v>4</v>
          </cell>
          <cell r="AO512">
            <v>0</v>
          </cell>
          <cell r="AP512">
            <v>0</v>
          </cell>
          <cell r="AQ512">
            <v>11</v>
          </cell>
          <cell r="AR512">
            <v>0.36630000000000001</v>
          </cell>
          <cell r="AS512">
            <v>3.6962999999999999</v>
          </cell>
          <cell r="AT512">
            <v>25</v>
          </cell>
          <cell r="AU512">
            <v>0</v>
          </cell>
          <cell r="AV512">
            <v>0</v>
          </cell>
          <cell r="AW512">
            <v>0</v>
          </cell>
          <cell r="AX512" t="str">
            <v>Tiến sĩ</v>
          </cell>
          <cell r="AY512">
            <v>0</v>
          </cell>
          <cell r="AZ512">
            <v>0</v>
          </cell>
          <cell r="BA512" t="str">
            <v>Tài chính doanh nghiệp</v>
          </cell>
          <cell r="BB512" t="str">
            <v>Tài chính ngân hàng</v>
          </cell>
          <cell r="BC512" t="str">
            <v>Tài chính ngân hàng</v>
          </cell>
          <cell r="BD512">
            <v>44317</v>
          </cell>
          <cell r="BE512">
            <v>0</v>
          </cell>
          <cell r="BF512" t="str">
            <v>B1</v>
          </cell>
          <cell r="BG512">
            <v>0</v>
          </cell>
          <cell r="BH512" t="str">
            <v>x</v>
          </cell>
          <cell r="BI512">
            <v>0</v>
          </cell>
          <cell r="BJ512">
            <v>0</v>
          </cell>
          <cell r="BK512">
            <v>0</v>
          </cell>
          <cell r="BL512">
            <v>0</v>
          </cell>
          <cell r="BM512">
            <v>0</v>
          </cell>
          <cell r="BN512">
            <v>0</v>
          </cell>
          <cell r="BO512">
            <v>0</v>
          </cell>
          <cell r="BP512">
            <v>0</v>
          </cell>
          <cell r="BQ512">
            <v>0</v>
          </cell>
          <cell r="BR512">
            <v>18.916666666666668</v>
          </cell>
          <cell r="BS512" t="str">
            <v>BĐ đã phát</v>
          </cell>
          <cell r="BT512">
            <v>0</v>
          </cell>
          <cell r="BU512">
            <v>0</v>
          </cell>
          <cell r="BV512">
            <v>4</v>
          </cell>
          <cell r="BW512">
            <v>4</v>
          </cell>
          <cell r="BX512">
            <v>4</v>
          </cell>
          <cell r="BY512">
            <v>4</v>
          </cell>
          <cell r="BZ512">
            <v>4</v>
          </cell>
          <cell r="CA512">
            <v>4</v>
          </cell>
          <cell r="CB512">
            <v>4</v>
          </cell>
          <cell r="CC512">
            <v>4</v>
          </cell>
          <cell r="CD512">
            <v>4</v>
          </cell>
          <cell r="CE512">
            <v>4</v>
          </cell>
          <cell r="CF512">
            <v>4</v>
          </cell>
          <cell r="CG512">
            <v>4</v>
          </cell>
          <cell r="CH512">
            <v>4</v>
          </cell>
          <cell r="CI512">
            <v>4</v>
          </cell>
          <cell r="CJ512">
            <v>4</v>
          </cell>
          <cell r="CK512">
            <v>4</v>
          </cell>
          <cell r="CL512">
            <v>0</v>
          </cell>
        </row>
        <row r="513">
          <cell r="F513">
            <v>2348</v>
          </cell>
          <cell r="G513" t="str">
            <v>51010000590225</v>
          </cell>
          <cell r="H513" t="str">
            <v>Trường Kinh tế</v>
          </cell>
          <cell r="I513" t="str">
            <v>Văn phòng Trường</v>
          </cell>
          <cell r="J513" t="str">
            <v>Nữ</v>
          </cell>
          <cell r="K513">
            <v>1983</v>
          </cell>
          <cell r="L513">
            <v>30493</v>
          </cell>
          <cell r="M513">
            <v>39</v>
          </cell>
          <cell r="N513" t="str">
            <v>Kinh</v>
          </cell>
          <cell r="O513">
            <v>0</v>
          </cell>
          <cell r="P513" t="str">
            <v>186195099</v>
          </cell>
          <cell r="Q513">
            <v>37348</v>
          </cell>
          <cell r="R513" t="str">
            <v>Tỉnh Nghệ An</v>
          </cell>
          <cell r="S513" t="str">
            <v>Xã Quỳnh Lương, Huyện Quỳnh Lưu, Tỉnh Nghệ An</v>
          </cell>
          <cell r="T513" t="str">
            <v>Quỳnh Lương, Quỳnh Lưu, Nghệ An</v>
          </cell>
          <cell r="U513" t="str">
            <v>Khối Tân Hợp, Phường Hưng Dũng, Thành phố Vinh, Tỉnh Nghệ An</v>
          </cell>
          <cell r="V513" t="str">
            <v>Khối Tân Hợp, Phường Hưng Dũng, Thành phố Vinh, Tỉnh Nghệ An</v>
          </cell>
          <cell r="W513" t="str">
            <v>0989808346</v>
          </cell>
          <cell r="X513" t="str">
            <v>daoloidhv@gmail.com</v>
          </cell>
          <cell r="Y513">
            <v>0</v>
          </cell>
          <cell r="Z513">
            <v>43283</v>
          </cell>
          <cell r="AA513" t="str">
            <v>Trường Đại học Vinh</v>
          </cell>
          <cell r="AB513">
            <v>0</v>
          </cell>
          <cell r="AC513" t="str">
            <v>BC</v>
          </cell>
          <cell r="AD513">
            <v>0</v>
          </cell>
          <cell r="AE513">
            <v>0</v>
          </cell>
          <cell r="AF513" t="str">
            <v>01.003</v>
          </cell>
          <cell r="AG513" t="str">
            <v>Chuyên viên</v>
          </cell>
          <cell r="AH513">
            <v>0</v>
          </cell>
          <cell r="AI513">
            <v>0</v>
          </cell>
          <cell r="AJ513" t="str">
            <v>TLQLSV</v>
          </cell>
          <cell r="AK513">
            <v>4</v>
          </cell>
          <cell r="AL513">
            <v>0</v>
          </cell>
          <cell r="AM513">
            <v>2.67</v>
          </cell>
          <cell r="AN513">
            <v>2</v>
          </cell>
          <cell r="AO513">
            <v>0</v>
          </cell>
          <cell r="AP513">
            <v>0</v>
          </cell>
          <cell r="AQ513">
            <v>0</v>
          </cell>
          <cell r="AR513">
            <v>0</v>
          </cell>
          <cell r="AS513">
            <v>2.67</v>
          </cell>
          <cell r="AT513">
            <v>20</v>
          </cell>
          <cell r="AU513">
            <v>0</v>
          </cell>
          <cell r="AV513">
            <v>1.7999999999999998</v>
          </cell>
          <cell r="AW513">
            <v>0</v>
          </cell>
          <cell r="AX513" t="str">
            <v>Thạc sĩ</v>
          </cell>
          <cell r="AY513">
            <v>0</v>
          </cell>
          <cell r="AZ513">
            <v>0</v>
          </cell>
          <cell r="BA513" t="str">
            <v>Tiếng Nga</v>
          </cell>
          <cell r="BB513" t="str">
            <v>Kinh tế</v>
          </cell>
          <cell r="BC513" t="str">
            <v xml:space="preserve"> </v>
          </cell>
          <cell r="BD513">
            <v>0</v>
          </cell>
          <cell r="BE513">
            <v>0</v>
          </cell>
          <cell r="BF513">
            <v>0</v>
          </cell>
          <cell r="BG513">
            <v>0</v>
          </cell>
          <cell r="BH513">
            <v>0</v>
          </cell>
          <cell r="BI513">
            <v>0</v>
          </cell>
          <cell r="BJ513" t="str">
            <v>CV 2019</v>
          </cell>
          <cell r="BK513" t="str">
            <v>Đợt 2 năm 2017</v>
          </cell>
          <cell r="BL513">
            <v>0</v>
          </cell>
          <cell r="BM513">
            <v>0</v>
          </cell>
          <cell r="BN513">
            <v>0</v>
          </cell>
          <cell r="BO513">
            <v>0</v>
          </cell>
          <cell r="BP513">
            <v>0</v>
          </cell>
          <cell r="BQ513">
            <v>0</v>
          </cell>
          <cell r="BR513">
            <v>15.833333333333334</v>
          </cell>
          <cell r="BS513" t="str">
            <v>ĐHV đã phát</v>
          </cell>
          <cell r="BT513">
            <v>0</v>
          </cell>
          <cell r="BU513">
            <v>0</v>
          </cell>
          <cell r="BV513">
            <v>4.3</v>
          </cell>
          <cell r="BW513">
            <v>4.3</v>
          </cell>
          <cell r="BX513">
            <v>4.3</v>
          </cell>
          <cell r="BY513">
            <v>4.3</v>
          </cell>
          <cell r="BZ513">
            <v>4.3</v>
          </cell>
          <cell r="CA513">
            <v>4.3</v>
          </cell>
          <cell r="CB513">
            <v>4.3</v>
          </cell>
          <cell r="CC513">
            <v>4.3</v>
          </cell>
          <cell r="CD513">
            <v>4.3</v>
          </cell>
          <cell r="CE513">
            <v>4.3</v>
          </cell>
          <cell r="CF513">
            <v>4.3</v>
          </cell>
          <cell r="CG513">
            <v>4.3</v>
          </cell>
          <cell r="CH513">
            <v>4.2</v>
          </cell>
          <cell r="CI513">
            <v>4.2</v>
          </cell>
          <cell r="CJ513">
            <v>4.2</v>
          </cell>
          <cell r="CK513">
            <v>4.2</v>
          </cell>
          <cell r="CL513">
            <v>0</v>
          </cell>
        </row>
        <row r="514">
          <cell r="F514">
            <v>2590</v>
          </cell>
          <cell r="G514" t="str">
            <v>51010002329504</v>
          </cell>
          <cell r="H514" t="str">
            <v>Trường Kinh tế</v>
          </cell>
          <cell r="I514" t="str">
            <v>Văn phòng Trường</v>
          </cell>
          <cell r="J514" t="str">
            <v>Nữ</v>
          </cell>
          <cell r="K514">
            <v>1995</v>
          </cell>
          <cell r="L514">
            <v>35019</v>
          </cell>
          <cell r="M514">
            <v>27</v>
          </cell>
          <cell r="N514" t="str">
            <v>Kinh</v>
          </cell>
          <cell r="O514">
            <v>0</v>
          </cell>
          <cell r="P514" t="str">
            <v>187260269</v>
          </cell>
          <cell r="Q514">
            <v>40371</v>
          </cell>
          <cell r="R514" t="str">
            <v>Tỉnh Nghệ An</v>
          </cell>
          <cell r="S514">
            <v>0</v>
          </cell>
          <cell r="T514" t="str">
            <v>Xã Thanh Khai, huyện Thanh Chương, tỉnh Nghệ An</v>
          </cell>
          <cell r="U514">
            <v>0</v>
          </cell>
          <cell r="V514">
            <v>0</v>
          </cell>
          <cell r="W514">
            <v>0</v>
          </cell>
          <cell r="X514">
            <v>0</v>
          </cell>
          <cell r="Y514">
            <v>43571</v>
          </cell>
          <cell r="Z514">
            <v>0</v>
          </cell>
          <cell r="AA514">
            <v>0</v>
          </cell>
          <cell r="AB514">
            <v>0</v>
          </cell>
          <cell r="AC514" t="str">
            <v>HĐXĐTH</v>
          </cell>
          <cell r="AD514">
            <v>43937</v>
          </cell>
          <cell r="AE514">
            <v>44667</v>
          </cell>
          <cell r="AF514" t="str">
            <v>01.003</v>
          </cell>
          <cell r="AG514" t="str">
            <v>Chuyên viên</v>
          </cell>
          <cell r="AH514">
            <v>0</v>
          </cell>
          <cell r="AI514">
            <v>0</v>
          </cell>
          <cell r="AJ514" t="str">
            <v>TLĐT chuyên trách + CVHT</v>
          </cell>
          <cell r="AK514">
            <v>4</v>
          </cell>
          <cell r="AL514">
            <v>0</v>
          </cell>
          <cell r="AM514">
            <v>2.34</v>
          </cell>
          <cell r="AN514">
            <v>1</v>
          </cell>
          <cell r="AO514">
            <v>0</v>
          </cell>
          <cell r="AP514">
            <v>0</v>
          </cell>
          <cell r="AQ514">
            <v>0</v>
          </cell>
          <cell r="AR514">
            <v>0</v>
          </cell>
          <cell r="AS514">
            <v>2.34</v>
          </cell>
          <cell r="AT514">
            <v>20</v>
          </cell>
          <cell r="AU514">
            <v>0</v>
          </cell>
          <cell r="AV514">
            <v>0.3</v>
          </cell>
          <cell r="AW514">
            <v>0</v>
          </cell>
          <cell r="AX514" t="str">
            <v>Đại học</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28.25</v>
          </cell>
          <cell r="BS514" t="str">
            <v>Không nộp sổ</v>
          </cell>
          <cell r="BT514">
            <v>0</v>
          </cell>
          <cell r="BU514">
            <v>0</v>
          </cell>
          <cell r="BV514">
            <v>4.3</v>
          </cell>
          <cell r="BW514">
            <v>4.3</v>
          </cell>
          <cell r="BX514">
            <v>4.3</v>
          </cell>
          <cell r="BY514">
            <v>4.3</v>
          </cell>
          <cell r="BZ514">
            <v>4.3</v>
          </cell>
          <cell r="CA514">
            <v>4.3</v>
          </cell>
          <cell r="CB514">
            <v>4.3</v>
          </cell>
          <cell r="CC514">
            <v>4.3</v>
          </cell>
          <cell r="CD514">
            <v>4.3</v>
          </cell>
          <cell r="CE514">
            <v>4.3</v>
          </cell>
          <cell r="CF514">
            <v>4.3</v>
          </cell>
          <cell r="CG514">
            <v>4.3</v>
          </cell>
          <cell r="CH514">
            <v>4.3</v>
          </cell>
          <cell r="CI514">
            <v>4.3</v>
          </cell>
          <cell r="CJ514">
            <v>4.3</v>
          </cell>
          <cell r="CK514">
            <v>4.3</v>
          </cell>
          <cell r="CL514">
            <v>0</v>
          </cell>
        </row>
        <row r="515">
          <cell r="F515">
            <v>2452</v>
          </cell>
          <cell r="G515" t="str">
            <v>51010000748103</v>
          </cell>
          <cell r="H515" t="str">
            <v>Trường Kinh tế</v>
          </cell>
          <cell r="I515" t="str">
            <v>Văn phòng Trường</v>
          </cell>
          <cell r="J515" t="str">
            <v>Nam</v>
          </cell>
          <cell r="K515">
            <v>1989</v>
          </cell>
          <cell r="L515">
            <v>32745</v>
          </cell>
          <cell r="M515">
            <v>33</v>
          </cell>
          <cell r="N515" t="str">
            <v>Kinh</v>
          </cell>
          <cell r="O515">
            <v>0</v>
          </cell>
          <cell r="P515" t="str">
            <v>186821644</v>
          </cell>
          <cell r="Q515" t="str">
            <v>19/10/1981</v>
          </cell>
          <cell r="R515" t="str">
            <v>Tỉnh Nghệ An</v>
          </cell>
          <cell r="S515" t="str">
            <v>Xã Nghi Long, Huyện Nghi Lộc, Tỉnh Nghệ An</v>
          </cell>
          <cell r="T515" t="str">
            <v>Xã Nghi Long, Huyện Nghi Lộc, Tỉnh Nghệ An</v>
          </cell>
          <cell r="U515" t="str">
            <v>Khối 11, Phường Bến Thủy, Thành phố Vinh, Tỉnh Nghệ An</v>
          </cell>
          <cell r="V515" t="str">
            <v>Khối 11, Phường Bến Thủy, Thành phố Vinh, Tỉnh Nghệ An</v>
          </cell>
          <cell r="W515" t="str">
            <v>0979945679</v>
          </cell>
          <cell r="X515" t="str">
            <v>nhulaile@gmail.com</v>
          </cell>
          <cell r="Y515">
            <v>42318</v>
          </cell>
          <cell r="Z515">
            <v>0</v>
          </cell>
          <cell r="AA515">
            <v>0</v>
          </cell>
          <cell r="AB515">
            <v>0</v>
          </cell>
          <cell r="AC515" t="str">
            <v>HĐDH</v>
          </cell>
          <cell r="AD515">
            <v>0</v>
          </cell>
          <cell r="AE515">
            <v>0</v>
          </cell>
          <cell r="AF515" t="str">
            <v>01.003</v>
          </cell>
          <cell r="AG515" t="str">
            <v>Chuyên viên</v>
          </cell>
          <cell r="AH515">
            <v>0</v>
          </cell>
          <cell r="AI515">
            <v>0</v>
          </cell>
          <cell r="AJ515" t="str">
            <v>TLQLSV</v>
          </cell>
          <cell r="AK515">
            <v>4</v>
          </cell>
          <cell r="AL515">
            <v>0</v>
          </cell>
          <cell r="AM515">
            <v>2.67</v>
          </cell>
          <cell r="AN515">
            <v>2</v>
          </cell>
          <cell r="AO515">
            <v>0</v>
          </cell>
          <cell r="AP515">
            <v>0</v>
          </cell>
          <cell r="AQ515">
            <v>0</v>
          </cell>
          <cell r="AR515">
            <v>0</v>
          </cell>
          <cell r="AS515">
            <v>2.67</v>
          </cell>
          <cell r="AT515">
            <v>20</v>
          </cell>
          <cell r="AU515">
            <v>0</v>
          </cell>
          <cell r="AV515">
            <v>1.6500000000000001</v>
          </cell>
          <cell r="AW515">
            <v>0</v>
          </cell>
          <cell r="AX515" t="str">
            <v>Đại học</v>
          </cell>
          <cell r="AY515">
            <v>0</v>
          </cell>
          <cell r="AZ515">
            <v>0</v>
          </cell>
          <cell r="BA515" t="str">
            <v>XD dân dụng&amp;CN</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27</v>
          </cell>
          <cell r="BS515" t="str">
            <v>BĐ đã phát</v>
          </cell>
          <cell r="BT515">
            <v>0</v>
          </cell>
          <cell r="BU515">
            <v>0</v>
          </cell>
          <cell r="BV515">
            <v>4.3</v>
          </cell>
          <cell r="BW515">
            <v>4.3</v>
          </cell>
          <cell r="BX515">
            <v>4.3</v>
          </cell>
          <cell r="BY515">
            <v>4.3</v>
          </cell>
          <cell r="BZ515">
            <v>4.3</v>
          </cell>
          <cell r="CA515">
            <v>4.3</v>
          </cell>
          <cell r="CB515">
            <v>4.3</v>
          </cell>
          <cell r="CC515">
            <v>4.3</v>
          </cell>
          <cell r="CD515">
            <v>4.3</v>
          </cell>
          <cell r="CE515">
            <v>4.3</v>
          </cell>
          <cell r="CF515">
            <v>4.3</v>
          </cell>
          <cell r="CG515">
            <v>4.3</v>
          </cell>
          <cell r="CH515">
            <v>4.0999999999999996</v>
          </cell>
          <cell r="CI515">
            <v>4.0999999999999996</v>
          </cell>
          <cell r="CJ515">
            <v>4.0999999999999996</v>
          </cell>
          <cell r="CK515">
            <v>4.0999999999999996</v>
          </cell>
          <cell r="CL515">
            <v>0</v>
          </cell>
        </row>
        <row r="516">
          <cell r="F516">
            <v>1847</v>
          </cell>
          <cell r="G516" t="str">
            <v>51010000192773</v>
          </cell>
          <cell r="H516" t="str">
            <v>Trường Kinh tế</v>
          </cell>
          <cell r="I516" t="str">
            <v>Văn phòng Trường</v>
          </cell>
          <cell r="J516" t="str">
            <v>Nữ</v>
          </cell>
          <cell r="K516">
            <v>1975</v>
          </cell>
          <cell r="L516">
            <v>27546</v>
          </cell>
          <cell r="M516">
            <v>47</v>
          </cell>
          <cell r="N516" t="str">
            <v>Kinh</v>
          </cell>
          <cell r="O516">
            <v>0</v>
          </cell>
          <cell r="P516">
            <v>182020334</v>
          </cell>
          <cell r="Q516">
            <v>0</v>
          </cell>
          <cell r="R516">
            <v>0</v>
          </cell>
          <cell r="S516" t="str">
            <v>xã Thanh Mại, huyện Thanh Chương, tỉnh Nghệ An</v>
          </cell>
          <cell r="T516" t="str">
            <v>xã Đức Lạng, Đức Thọ, Hà Tĩnh</v>
          </cell>
          <cell r="U516" t="str">
            <v>Số 36,  Ngõ 5, Đ. Cao Bá Quát, Khối 12, Trường Thi, TP. Vinh, Nghệ An</v>
          </cell>
          <cell r="V516" t="str">
            <v>Số 36,  Ngõ 5, Đ. Cao Bá Quát, Khối 12, Trường Thi, TP. Vinh, Nghệ An</v>
          </cell>
          <cell r="W516" t="str">
            <v>0915562586</v>
          </cell>
          <cell r="X516" t="str">
            <v>lehongphuongdhv@gmail.com</v>
          </cell>
          <cell r="Y516">
            <v>35370</v>
          </cell>
          <cell r="Z516">
            <v>35370</v>
          </cell>
          <cell r="AA516" t="str">
            <v>Trường Đại học Sư phạm Vinh</v>
          </cell>
          <cell r="AB516">
            <v>0</v>
          </cell>
          <cell r="AC516" t="str">
            <v>BC</v>
          </cell>
          <cell r="AD516">
            <v>0</v>
          </cell>
          <cell r="AE516">
            <v>0</v>
          </cell>
          <cell r="AF516" t="str">
            <v>01.003</v>
          </cell>
          <cell r="AG516" t="str">
            <v>Chuyên viên</v>
          </cell>
          <cell r="AH516">
            <v>0</v>
          </cell>
          <cell r="AI516">
            <v>0</v>
          </cell>
          <cell r="AJ516">
            <v>0</v>
          </cell>
          <cell r="AK516">
            <v>4</v>
          </cell>
          <cell r="AL516">
            <v>0</v>
          </cell>
          <cell r="AM516">
            <v>4.6500000000000004</v>
          </cell>
          <cell r="AN516">
            <v>8</v>
          </cell>
          <cell r="AO516">
            <v>0</v>
          </cell>
          <cell r="AP516">
            <v>0</v>
          </cell>
          <cell r="AQ516">
            <v>0</v>
          </cell>
          <cell r="AR516">
            <v>0</v>
          </cell>
          <cell r="AS516">
            <v>4.6500000000000004</v>
          </cell>
          <cell r="AT516">
            <v>20</v>
          </cell>
          <cell r="AU516">
            <v>0</v>
          </cell>
          <cell r="AV516">
            <v>0.3</v>
          </cell>
          <cell r="AW516">
            <v>0</v>
          </cell>
          <cell r="AX516" t="str">
            <v>Thạc sĩ</v>
          </cell>
          <cell r="AY516">
            <v>0</v>
          </cell>
          <cell r="AZ516">
            <v>0</v>
          </cell>
          <cell r="BA516" t="str">
            <v>Tiếng Anh</v>
          </cell>
          <cell r="BB516" t="str">
            <v>Quản lý giáo dục</v>
          </cell>
          <cell r="BC516" t="str">
            <v xml:space="preserve"> </v>
          </cell>
          <cell r="BD516">
            <v>0</v>
          </cell>
          <cell r="BE516">
            <v>0</v>
          </cell>
          <cell r="BF516">
            <v>0</v>
          </cell>
          <cell r="BG516">
            <v>0</v>
          </cell>
          <cell r="BH516">
            <v>0</v>
          </cell>
          <cell r="BI516">
            <v>0</v>
          </cell>
          <cell r="BJ516">
            <v>0</v>
          </cell>
          <cell r="BK516" t="str">
            <v>x</v>
          </cell>
          <cell r="BL516">
            <v>0</v>
          </cell>
          <cell r="BM516">
            <v>37509</v>
          </cell>
          <cell r="BN516">
            <v>37874</v>
          </cell>
          <cell r="BO516">
            <v>0</v>
          </cell>
          <cell r="BP516">
            <v>0</v>
          </cell>
          <cell r="BQ516">
            <v>0</v>
          </cell>
          <cell r="BR516">
            <v>7.75</v>
          </cell>
          <cell r="BS516" t="str">
            <v>BĐ đã phát</v>
          </cell>
          <cell r="BT516">
            <v>0</v>
          </cell>
          <cell r="BU516">
            <v>0</v>
          </cell>
          <cell r="BV516">
            <v>4.3</v>
          </cell>
          <cell r="BW516">
            <v>4.3</v>
          </cell>
          <cell r="BX516">
            <v>4.3</v>
          </cell>
          <cell r="BY516">
            <v>4.3</v>
          </cell>
          <cell r="BZ516">
            <v>4.3</v>
          </cell>
          <cell r="CA516">
            <v>4.3</v>
          </cell>
          <cell r="CB516">
            <v>4.3</v>
          </cell>
          <cell r="CC516">
            <v>4.3</v>
          </cell>
          <cell r="CD516">
            <v>4.3</v>
          </cell>
          <cell r="CE516">
            <v>4.3</v>
          </cell>
          <cell r="CF516">
            <v>4.3</v>
          </cell>
          <cell r="CG516">
            <v>4.3</v>
          </cell>
          <cell r="CH516">
            <v>4.3</v>
          </cell>
          <cell r="CI516">
            <v>4.3</v>
          </cell>
          <cell r="CJ516">
            <v>4.3</v>
          </cell>
          <cell r="CK516">
            <v>4.3</v>
          </cell>
          <cell r="CL516">
            <v>0</v>
          </cell>
        </row>
        <row r="517">
          <cell r="F517">
            <v>2333</v>
          </cell>
          <cell r="G517" t="str">
            <v>51010000567432</v>
          </cell>
          <cell r="H517" t="str">
            <v>Trường Kinh tế</v>
          </cell>
          <cell r="I517" t="str">
            <v>Văn phòng Trường</v>
          </cell>
          <cell r="J517" t="str">
            <v>Nữ</v>
          </cell>
          <cell r="K517">
            <v>1988</v>
          </cell>
          <cell r="L517">
            <v>32441</v>
          </cell>
          <cell r="M517">
            <v>34</v>
          </cell>
          <cell r="N517" t="str">
            <v>Kinh</v>
          </cell>
          <cell r="O517">
            <v>0</v>
          </cell>
          <cell r="P517" t="str">
            <v>186654606</v>
          </cell>
          <cell r="Q517" t="str">
            <v>11/07/2015</v>
          </cell>
          <cell r="R517" t="str">
            <v>Tỉnh Nghệ An</v>
          </cell>
          <cell r="S517">
            <v>0</v>
          </cell>
          <cell r="T517">
            <v>0</v>
          </cell>
          <cell r="U517">
            <v>0</v>
          </cell>
          <cell r="V517">
            <v>0</v>
          </cell>
          <cell r="W517" t="str">
            <v>0975488667</v>
          </cell>
          <cell r="X517" t="str">
            <v>linhlan6688@gmail.com</v>
          </cell>
          <cell r="Y517">
            <v>41877</v>
          </cell>
          <cell r="Z517">
            <v>43283</v>
          </cell>
          <cell r="AA517" t="str">
            <v>Trường Đại học Vinh</v>
          </cell>
          <cell r="AB517">
            <v>0</v>
          </cell>
          <cell r="AC517" t="str">
            <v>BC</v>
          </cell>
          <cell r="AD517">
            <v>0</v>
          </cell>
          <cell r="AE517">
            <v>0</v>
          </cell>
          <cell r="AF517" t="str">
            <v>01.003</v>
          </cell>
          <cell r="AG517" t="str">
            <v>Chuyên viên</v>
          </cell>
          <cell r="AH517">
            <v>0</v>
          </cell>
          <cell r="AI517">
            <v>0</v>
          </cell>
          <cell r="AJ517" t="str">
            <v>TLĐT chuyên trách + CVHT</v>
          </cell>
          <cell r="AK517">
            <v>4</v>
          </cell>
          <cell r="AL517">
            <v>0</v>
          </cell>
          <cell r="AM517">
            <v>2.67</v>
          </cell>
          <cell r="AN517">
            <v>2</v>
          </cell>
          <cell r="AO517">
            <v>0</v>
          </cell>
          <cell r="AP517">
            <v>0</v>
          </cell>
          <cell r="AQ517">
            <v>0</v>
          </cell>
          <cell r="AR517">
            <v>0</v>
          </cell>
          <cell r="AS517">
            <v>2.67</v>
          </cell>
          <cell r="AT517">
            <v>20</v>
          </cell>
          <cell r="AU517">
            <v>0</v>
          </cell>
          <cell r="AV517">
            <v>0.3</v>
          </cell>
          <cell r="AW517">
            <v>0</v>
          </cell>
          <cell r="AX517" t="str">
            <v>Đại học</v>
          </cell>
          <cell r="AY517">
            <v>0</v>
          </cell>
          <cell r="AZ517">
            <v>0</v>
          </cell>
          <cell r="BA517" t="str">
            <v>Toán_SP</v>
          </cell>
          <cell r="BB517">
            <v>0</v>
          </cell>
          <cell r="BC517" t="str">
            <v xml:space="preserve"> </v>
          </cell>
          <cell r="BD517">
            <v>0</v>
          </cell>
          <cell r="BE517">
            <v>0</v>
          </cell>
          <cell r="BF517">
            <v>0</v>
          </cell>
          <cell r="BG517">
            <v>0</v>
          </cell>
          <cell r="BH517" t="str">
            <v>x</v>
          </cell>
          <cell r="BI517">
            <v>0</v>
          </cell>
          <cell r="BJ517" t="str">
            <v>CV 2019</v>
          </cell>
          <cell r="BK517">
            <v>0</v>
          </cell>
          <cell r="BL517">
            <v>0</v>
          </cell>
          <cell r="BM517">
            <v>0</v>
          </cell>
          <cell r="BN517">
            <v>0</v>
          </cell>
          <cell r="BO517">
            <v>0</v>
          </cell>
          <cell r="BP517">
            <v>0</v>
          </cell>
          <cell r="BQ517">
            <v>0</v>
          </cell>
          <cell r="BR517">
            <v>21.166666666666668</v>
          </cell>
          <cell r="BS517" t="str">
            <v>BĐ đã phát</v>
          </cell>
          <cell r="BT517">
            <v>0</v>
          </cell>
          <cell r="BU517">
            <v>0</v>
          </cell>
          <cell r="BV517">
            <v>4</v>
          </cell>
          <cell r="BW517">
            <v>4</v>
          </cell>
          <cell r="BX517">
            <v>4</v>
          </cell>
          <cell r="BY517">
            <v>4</v>
          </cell>
          <cell r="BZ517">
            <v>4</v>
          </cell>
          <cell r="CA517">
            <v>4</v>
          </cell>
          <cell r="CB517">
            <v>4</v>
          </cell>
          <cell r="CC517">
            <v>4</v>
          </cell>
          <cell r="CD517">
            <v>4</v>
          </cell>
          <cell r="CE517">
            <v>4</v>
          </cell>
          <cell r="CF517">
            <v>4</v>
          </cell>
          <cell r="CG517">
            <v>4</v>
          </cell>
          <cell r="CH517">
            <v>4.3</v>
          </cell>
          <cell r="CI517">
            <v>4.3</v>
          </cell>
          <cell r="CJ517">
            <v>4.3</v>
          </cell>
          <cell r="CK517">
            <v>4.3</v>
          </cell>
          <cell r="CL517">
            <v>0</v>
          </cell>
        </row>
        <row r="518">
          <cell r="F518">
            <v>1048</v>
          </cell>
          <cell r="G518" t="str">
            <v>51010000191169</v>
          </cell>
          <cell r="H518" t="str">
            <v>Trường Sư phạm</v>
          </cell>
          <cell r="I518" t="str">
            <v>Khoa Địa lý</v>
          </cell>
          <cell r="J518" t="str">
            <v>Nữ</v>
          </cell>
          <cell r="K518">
            <v>1981</v>
          </cell>
          <cell r="L518">
            <v>29744</v>
          </cell>
          <cell r="M518">
            <v>41</v>
          </cell>
          <cell r="N518" t="str">
            <v>Kinh</v>
          </cell>
          <cell r="O518">
            <v>0</v>
          </cell>
          <cell r="P518">
            <v>187399935</v>
          </cell>
          <cell r="Q518">
            <v>0</v>
          </cell>
          <cell r="R518">
            <v>0</v>
          </cell>
          <cell r="S518" t="str">
            <v>Sơn Hòa, Hương Sơn, Hà Tĩnh</v>
          </cell>
          <cell r="T518" t="str">
            <v>Đức Đồng, Đức Thọ, Hà Tĩnh</v>
          </cell>
          <cell r="U518" t="str">
            <v>Khối 4, Phường Bến Thủy, Thành phố Vinh, Nghệ An</v>
          </cell>
          <cell r="V518" t="str">
            <v>Khối 4, Phường Bến Thủy, Thành phố Vinh, Nghệ An</v>
          </cell>
          <cell r="W518" t="str">
            <v>0917544789</v>
          </cell>
          <cell r="X518" t="str">
            <v>hoangphanhaiyen@vinhuni.edu.vn</v>
          </cell>
          <cell r="Y518">
            <v>37879</v>
          </cell>
          <cell r="Z518">
            <v>38245</v>
          </cell>
          <cell r="AA518" t="str">
            <v>Trường Đại học Vinh</v>
          </cell>
          <cell r="AB518">
            <v>0</v>
          </cell>
          <cell r="AC518" t="str">
            <v>BC</v>
          </cell>
          <cell r="AD518">
            <v>0</v>
          </cell>
          <cell r="AE518">
            <v>0</v>
          </cell>
          <cell r="AF518" t="str">
            <v>V.07.01.02</v>
          </cell>
          <cell r="AG518" t="str">
            <v>Giảng viên chính (hạng II)</v>
          </cell>
          <cell r="AH518">
            <v>0</v>
          </cell>
          <cell r="AI518">
            <v>0</v>
          </cell>
          <cell r="AJ518">
            <v>0</v>
          </cell>
          <cell r="AK518">
            <v>5</v>
          </cell>
          <cell r="AL518">
            <v>0.4</v>
          </cell>
          <cell r="AM518">
            <v>4.74</v>
          </cell>
          <cell r="AN518">
            <v>2</v>
          </cell>
          <cell r="AO518">
            <v>0</v>
          </cell>
          <cell r="AP518">
            <v>0</v>
          </cell>
          <cell r="AQ518">
            <v>14</v>
          </cell>
          <cell r="AR518">
            <v>0.71960000000000013</v>
          </cell>
          <cell r="AS518">
            <v>5.8596000000000004</v>
          </cell>
          <cell r="AT518">
            <v>40</v>
          </cell>
          <cell r="AU518">
            <v>0</v>
          </cell>
          <cell r="AV518">
            <v>0</v>
          </cell>
          <cell r="AW518">
            <v>0</v>
          </cell>
          <cell r="AX518" t="str">
            <v>Tiến sĩ</v>
          </cell>
          <cell r="AY518">
            <v>0</v>
          </cell>
          <cell r="AZ518">
            <v>0</v>
          </cell>
          <cell r="BA518" t="str">
            <v>Địa lý</v>
          </cell>
          <cell r="BB518" t="str">
            <v>Địa lý kinh tế</v>
          </cell>
          <cell r="BC518" t="str">
            <v>Địa lý học</v>
          </cell>
          <cell r="BD518">
            <v>0</v>
          </cell>
          <cell r="BE518" t="str">
            <v>GVSP chủ chốt</v>
          </cell>
          <cell r="BF518">
            <v>0</v>
          </cell>
          <cell r="BG518" t="str">
            <v>ICT 2018</v>
          </cell>
          <cell r="BH518" t="str">
            <v>x</v>
          </cell>
          <cell r="BI518">
            <v>2017</v>
          </cell>
          <cell r="BJ518">
            <v>0</v>
          </cell>
          <cell r="BK518">
            <v>0</v>
          </cell>
          <cell r="BL518">
            <v>0</v>
          </cell>
          <cell r="BM518">
            <v>0</v>
          </cell>
          <cell r="BN518">
            <v>0</v>
          </cell>
          <cell r="BO518">
            <v>0</v>
          </cell>
          <cell r="BP518">
            <v>0</v>
          </cell>
          <cell r="BQ518">
            <v>0</v>
          </cell>
          <cell r="BR518">
            <v>13.75</v>
          </cell>
          <cell r="BS518" t="str">
            <v>ĐHV đã phát</v>
          </cell>
          <cell r="BT518">
            <v>0</v>
          </cell>
          <cell r="BU518">
            <v>0</v>
          </cell>
          <cell r="BV518">
            <v>5.5</v>
          </cell>
          <cell r="BW518">
            <v>5.5</v>
          </cell>
          <cell r="BX518">
            <v>5.5</v>
          </cell>
          <cell r="BY518">
            <v>5.5</v>
          </cell>
          <cell r="BZ518">
            <v>5.5</v>
          </cell>
          <cell r="CA518">
            <v>5.5</v>
          </cell>
          <cell r="CB518">
            <v>5.5</v>
          </cell>
          <cell r="CC518">
            <v>5.5</v>
          </cell>
          <cell r="CD518">
            <v>5.5</v>
          </cell>
          <cell r="CE518">
            <v>5.5</v>
          </cell>
          <cell r="CF518">
            <v>5.5</v>
          </cell>
          <cell r="CG518">
            <v>5.5</v>
          </cell>
          <cell r="CH518">
            <v>5</v>
          </cell>
          <cell r="CI518">
            <v>5</v>
          </cell>
          <cell r="CJ518">
            <v>5</v>
          </cell>
          <cell r="CK518">
            <v>5</v>
          </cell>
          <cell r="CL518" t="str">
            <v>Thôi TBM từ T9/21</v>
          </cell>
        </row>
        <row r="519">
          <cell r="F519">
            <v>1056</v>
          </cell>
          <cell r="G519" t="str">
            <v>51010000192588</v>
          </cell>
          <cell r="H519" t="str">
            <v>Trường Sư phạm</v>
          </cell>
          <cell r="I519" t="str">
            <v>Khoa Địa lý</v>
          </cell>
          <cell r="J519" t="str">
            <v>Nữ</v>
          </cell>
          <cell r="K519">
            <v>1982</v>
          </cell>
          <cell r="L519">
            <v>30045</v>
          </cell>
          <cell r="M519">
            <v>40</v>
          </cell>
          <cell r="N519" t="str">
            <v>Kinh</v>
          </cell>
          <cell r="O519">
            <v>0</v>
          </cell>
          <cell r="P519">
            <v>182505105</v>
          </cell>
          <cell r="Q519">
            <v>0</v>
          </cell>
          <cell r="R519">
            <v>0</v>
          </cell>
          <cell r="S519" t="str">
            <v>Hà Nội</v>
          </cell>
          <cell r="T519" t="str">
            <v>Nghi Đức, Vinh, Nghệ An</v>
          </cell>
          <cell r="U519" t="str">
            <v>Xóm 16, Nghi Phú, TP. Vinh, Nghệ An</v>
          </cell>
          <cell r="V519" t="str">
            <v>Xóm 16, Nghi Phú, TP. Vinh, Nghệ An</v>
          </cell>
          <cell r="W519">
            <v>0</v>
          </cell>
          <cell r="X519">
            <v>0</v>
          </cell>
          <cell r="Y519">
            <v>38275</v>
          </cell>
          <cell r="Z519">
            <v>39448</v>
          </cell>
          <cell r="AA519" t="str">
            <v>Trường Đại học Vinh</v>
          </cell>
          <cell r="AB519">
            <v>0</v>
          </cell>
          <cell r="AC519" t="str">
            <v>BC</v>
          </cell>
          <cell r="AD519">
            <v>0</v>
          </cell>
          <cell r="AE519">
            <v>0</v>
          </cell>
          <cell r="AF519" t="str">
            <v>V.07.01.02</v>
          </cell>
          <cell r="AG519" t="str">
            <v>Giảng viên chính (hạng II)</v>
          </cell>
          <cell r="AH519">
            <v>0</v>
          </cell>
          <cell r="AI519">
            <v>0</v>
          </cell>
          <cell r="AJ519" t="str">
            <v>Chủ tịch CĐ Trường thuộc + Chủ tịch CĐBP</v>
          </cell>
          <cell r="AK519">
            <v>5.5</v>
          </cell>
          <cell r="AL519">
            <v>0</v>
          </cell>
          <cell r="AM519">
            <v>4.4000000000000004</v>
          </cell>
          <cell r="AN519">
            <v>1</v>
          </cell>
          <cell r="AO519">
            <v>0</v>
          </cell>
          <cell r="AP519">
            <v>0</v>
          </cell>
          <cell r="AQ519">
            <v>13</v>
          </cell>
          <cell r="AR519">
            <v>0.57200000000000006</v>
          </cell>
          <cell r="AS519">
            <v>4.9720000000000004</v>
          </cell>
          <cell r="AT519">
            <v>40</v>
          </cell>
          <cell r="AU519">
            <v>0</v>
          </cell>
          <cell r="AV519">
            <v>0</v>
          </cell>
          <cell r="AW519">
            <v>0</v>
          </cell>
          <cell r="AX519" t="str">
            <v>Tiến sĩ</v>
          </cell>
          <cell r="AY519">
            <v>0</v>
          </cell>
          <cell r="AZ519">
            <v>0</v>
          </cell>
          <cell r="BA519" t="str">
            <v>SP Địa lý</v>
          </cell>
          <cell r="BB519" t="str">
            <v>Địa lý kinh tế</v>
          </cell>
          <cell r="BC519" t="str">
            <v>Địa lý học</v>
          </cell>
          <cell r="BD519">
            <v>0</v>
          </cell>
          <cell r="BE519" t="str">
            <v>GVSP</v>
          </cell>
          <cell r="BF519" t="str">
            <v>B2</v>
          </cell>
          <cell r="BG519" t="str">
            <v>ICT 2018</v>
          </cell>
          <cell r="BH519" t="str">
            <v>x</v>
          </cell>
          <cell r="BI519">
            <v>2017</v>
          </cell>
          <cell r="BJ519">
            <v>0</v>
          </cell>
          <cell r="BK519" t="str">
            <v>Đợt 1/2014</v>
          </cell>
          <cell r="BL519">
            <v>0</v>
          </cell>
          <cell r="BM519">
            <v>38872</v>
          </cell>
          <cell r="BN519">
            <v>39237</v>
          </cell>
          <cell r="BO519">
            <v>0</v>
          </cell>
          <cell r="BP519">
            <v>0</v>
          </cell>
          <cell r="BQ519">
            <v>0</v>
          </cell>
          <cell r="BR519">
            <v>14.583333333333334</v>
          </cell>
          <cell r="BS519" t="str">
            <v>BĐ đã phát</v>
          </cell>
          <cell r="BT519">
            <v>0</v>
          </cell>
          <cell r="BU519">
            <v>0</v>
          </cell>
          <cell r="BV519">
            <v>5</v>
          </cell>
          <cell r="BW519">
            <v>5</v>
          </cell>
          <cell r="BX519">
            <v>5</v>
          </cell>
          <cell r="BY519">
            <v>5</v>
          </cell>
          <cell r="BZ519">
            <v>5</v>
          </cell>
          <cell r="CA519">
            <v>5</v>
          </cell>
          <cell r="CB519">
            <v>5</v>
          </cell>
          <cell r="CC519">
            <v>5</v>
          </cell>
          <cell r="CD519">
            <v>5</v>
          </cell>
          <cell r="CE519">
            <v>5</v>
          </cell>
          <cell r="CF519">
            <v>5</v>
          </cell>
          <cell r="CG519">
            <v>5</v>
          </cell>
          <cell r="CH519">
            <v>5</v>
          </cell>
          <cell r="CI519">
            <v>5</v>
          </cell>
          <cell r="CJ519">
            <v>5.5</v>
          </cell>
          <cell r="CK519">
            <v>5.5</v>
          </cell>
          <cell r="CL519" t="str">
            <v>GVC lên CT CĐ trường thuộc từ T11/21</v>
          </cell>
        </row>
        <row r="520">
          <cell r="F520">
            <v>1047</v>
          </cell>
          <cell r="G520" t="str">
            <v>51010000191372</v>
          </cell>
          <cell r="H520" t="str">
            <v>Trường Sư phạm</v>
          </cell>
          <cell r="I520" t="str">
            <v>Khoa Địa lý</v>
          </cell>
          <cell r="J520" t="str">
            <v>Nữ</v>
          </cell>
          <cell r="K520">
            <v>1978</v>
          </cell>
          <cell r="L520">
            <v>28611</v>
          </cell>
          <cell r="M520">
            <v>44</v>
          </cell>
          <cell r="N520" t="str">
            <v>Kinh</v>
          </cell>
          <cell r="O520">
            <v>0</v>
          </cell>
          <cell r="P520" t="str">
            <v>183612693</v>
          </cell>
          <cell r="Q520" t="str">
            <v>01/02/1980</v>
          </cell>
          <cell r="R520" t="str">
            <v>Tỉnh Nghệ An</v>
          </cell>
          <cell r="S520" t="str">
            <v>Nam Tân, Nam Đàn, Nghệ An</v>
          </cell>
          <cell r="T520" t="str">
            <v>Nam Tân, Nam Đàn, Nghệ An</v>
          </cell>
          <cell r="U520" t="str">
            <v>Số nhà 18, ngõ 09, đường Lý Tự Trọng, khối Yên Sơn, phường Hà Huy Tập, tp. Vinh, Nghệ An</v>
          </cell>
          <cell r="V520" t="str">
            <v>Số nhà 18, ngõ 09, đường Lý Tự Trọng, khối Yên Sơn, phường Hà Huy Tập, tp. Vinh, Nghệ An</v>
          </cell>
          <cell r="W520">
            <v>0</v>
          </cell>
          <cell r="X520">
            <v>0</v>
          </cell>
          <cell r="Y520">
            <v>38275</v>
          </cell>
          <cell r="Z520">
            <v>38718</v>
          </cell>
          <cell r="AA520" t="str">
            <v>Trường Đại học Vinh</v>
          </cell>
          <cell r="AB520">
            <v>0</v>
          </cell>
          <cell r="AC520" t="str">
            <v>BC</v>
          </cell>
          <cell r="AD520">
            <v>0</v>
          </cell>
          <cell r="AE520">
            <v>0</v>
          </cell>
          <cell r="AF520" t="str">
            <v>V.07.01.02</v>
          </cell>
          <cell r="AG520" t="str">
            <v>Giảng viên chính (hạng II)</v>
          </cell>
          <cell r="AH520">
            <v>0</v>
          </cell>
          <cell r="AI520" t="str">
            <v>Phó Trưởng khoa</v>
          </cell>
          <cell r="AJ520" t="str">
            <v>Phó Bí thư CB</v>
          </cell>
          <cell r="AK520">
            <v>5</v>
          </cell>
          <cell r="AL520">
            <v>0.5</v>
          </cell>
          <cell r="AM520">
            <v>4.4000000000000004</v>
          </cell>
          <cell r="AN520">
            <v>1</v>
          </cell>
          <cell r="AO520">
            <v>0</v>
          </cell>
          <cell r="AP520">
            <v>0</v>
          </cell>
          <cell r="AQ520">
            <v>15</v>
          </cell>
          <cell r="AR520">
            <v>0.73499999999999999</v>
          </cell>
          <cell r="AS520">
            <v>5.6350000000000007</v>
          </cell>
          <cell r="AT520">
            <v>40</v>
          </cell>
          <cell r="AU520">
            <v>0</v>
          </cell>
          <cell r="AV520">
            <v>0</v>
          </cell>
          <cell r="AW520">
            <v>0</v>
          </cell>
          <cell r="AX520" t="str">
            <v>Tiến sĩ</v>
          </cell>
          <cell r="AY520">
            <v>0</v>
          </cell>
          <cell r="AZ520">
            <v>0</v>
          </cell>
          <cell r="BA520" t="str">
            <v>Địa lý</v>
          </cell>
          <cell r="BB520" t="str">
            <v>Địa lý kinh tế</v>
          </cell>
          <cell r="BC520" t="str">
            <v>Địa lý học</v>
          </cell>
          <cell r="BD520">
            <v>0</v>
          </cell>
          <cell r="BE520" t="str">
            <v>GVSP</v>
          </cell>
          <cell r="BF520" t="str">
            <v>B1</v>
          </cell>
          <cell r="BG520" t="str">
            <v>ICT 2018</v>
          </cell>
          <cell r="BH520" t="str">
            <v>x</v>
          </cell>
          <cell r="BI520">
            <v>2017</v>
          </cell>
          <cell r="BJ520">
            <v>0</v>
          </cell>
          <cell r="BK520">
            <v>0</v>
          </cell>
          <cell r="BL520">
            <v>0</v>
          </cell>
          <cell r="BM520" t="str">
            <v>31/01/2002</v>
          </cell>
          <cell r="BN520">
            <v>37652</v>
          </cell>
          <cell r="BO520">
            <v>0</v>
          </cell>
          <cell r="BP520">
            <v>0</v>
          </cell>
          <cell r="BQ520">
            <v>0</v>
          </cell>
          <cell r="BR520">
            <v>10.666666666666666</v>
          </cell>
          <cell r="BS520" t="str">
            <v>ĐHV đã phát</v>
          </cell>
          <cell r="BT520">
            <v>0</v>
          </cell>
          <cell r="BU520">
            <v>0</v>
          </cell>
          <cell r="BV520">
            <v>6</v>
          </cell>
          <cell r="BW520">
            <v>6</v>
          </cell>
          <cell r="BX520">
            <v>6</v>
          </cell>
          <cell r="BY520">
            <v>6</v>
          </cell>
          <cell r="BZ520">
            <v>6</v>
          </cell>
          <cell r="CA520">
            <v>6</v>
          </cell>
          <cell r="CB520">
            <v>6</v>
          </cell>
          <cell r="CC520">
            <v>6</v>
          </cell>
          <cell r="CD520">
            <v>6</v>
          </cell>
          <cell r="CE520">
            <v>6</v>
          </cell>
          <cell r="CF520">
            <v>6</v>
          </cell>
          <cell r="CG520">
            <v>6</v>
          </cell>
          <cell r="CH520">
            <v>5</v>
          </cell>
          <cell r="CI520">
            <v>5</v>
          </cell>
          <cell r="CJ520">
            <v>5</v>
          </cell>
          <cell r="CK520">
            <v>5</v>
          </cell>
          <cell r="CL520" t="str">
            <v>Thôi PVT từ T9/21, BN PTK cấp 3 từ T12/21</v>
          </cell>
        </row>
        <row r="521">
          <cell r="F521">
            <v>1062</v>
          </cell>
          <cell r="G521" t="str">
            <v>51010000190139</v>
          </cell>
          <cell r="H521" t="str">
            <v>Trường Sư phạm</v>
          </cell>
          <cell r="I521" t="str">
            <v>Khoa Địa lý</v>
          </cell>
          <cell r="J521" t="str">
            <v>Nữ</v>
          </cell>
          <cell r="K521">
            <v>1980</v>
          </cell>
          <cell r="L521">
            <v>29479</v>
          </cell>
          <cell r="M521">
            <v>42</v>
          </cell>
          <cell r="N521" t="str">
            <v>Kinh</v>
          </cell>
          <cell r="O521">
            <v>0</v>
          </cell>
          <cell r="P521">
            <v>182325517</v>
          </cell>
          <cell r="Q521">
            <v>0</v>
          </cell>
          <cell r="R521">
            <v>0</v>
          </cell>
          <cell r="S521" t="str">
            <v>xã Thanh Đồng, huyện Thanh Chương, tỉnh Nghệ An</v>
          </cell>
          <cell r="T521" t="str">
            <v>xã Thanh Đồng, huyện Thanh Chương, tỉnh Nghệ An</v>
          </cell>
          <cell r="U521" t="str">
            <v>SN 14, Khối 8, Phường Trường Thi, TP Vinh</v>
          </cell>
          <cell r="V521" t="str">
            <v>SN 14, Khối 8, Phường Trường Thi, TP Vinh</v>
          </cell>
          <cell r="W521">
            <v>0</v>
          </cell>
          <cell r="X521" t="str">
            <v>mailan1006@gmail.com</v>
          </cell>
          <cell r="Y521">
            <v>37879</v>
          </cell>
          <cell r="Z521">
            <v>38245</v>
          </cell>
          <cell r="AA521" t="str">
            <v>Trường Đại học Vinh</v>
          </cell>
          <cell r="AB521">
            <v>0</v>
          </cell>
          <cell r="AC521" t="str">
            <v>BC</v>
          </cell>
          <cell r="AD521">
            <v>0</v>
          </cell>
          <cell r="AE521">
            <v>0</v>
          </cell>
          <cell r="AF521" t="str">
            <v>V.07.01.03</v>
          </cell>
          <cell r="AG521" t="str">
            <v>Giảng viên (hạng III)</v>
          </cell>
          <cell r="AH521">
            <v>0</v>
          </cell>
          <cell r="AI521">
            <v>0</v>
          </cell>
          <cell r="AJ521">
            <v>0</v>
          </cell>
          <cell r="AK521">
            <v>4</v>
          </cell>
          <cell r="AL521">
            <v>0</v>
          </cell>
          <cell r="AM521">
            <v>3.99</v>
          </cell>
          <cell r="AN521">
            <v>6</v>
          </cell>
          <cell r="AO521">
            <v>0</v>
          </cell>
          <cell r="AP521">
            <v>0</v>
          </cell>
          <cell r="AQ521">
            <v>7</v>
          </cell>
          <cell r="AR521">
            <v>0.27929999999999999</v>
          </cell>
          <cell r="AS521">
            <v>4.2693000000000003</v>
          </cell>
          <cell r="AT521">
            <v>0</v>
          </cell>
          <cell r="AU521">
            <v>0</v>
          </cell>
          <cell r="AV521">
            <v>0</v>
          </cell>
          <cell r="AW521">
            <v>0</v>
          </cell>
          <cell r="AX521" t="str">
            <v>Thạc sĩ</v>
          </cell>
          <cell r="AY521">
            <v>0</v>
          </cell>
          <cell r="AZ521">
            <v>0</v>
          </cell>
          <cell r="BA521" t="str">
            <v>Địa lý</v>
          </cell>
          <cell r="BB521" t="str">
            <v>Địa lý tự nhiên</v>
          </cell>
          <cell r="BC521" t="str">
            <v xml:space="preserve"> </v>
          </cell>
          <cell r="BD521">
            <v>0</v>
          </cell>
          <cell r="BE521">
            <v>0</v>
          </cell>
          <cell r="BF521" t="str">
            <v>B2</v>
          </cell>
          <cell r="BG521">
            <v>0</v>
          </cell>
          <cell r="BH521" t="str">
            <v>x</v>
          </cell>
          <cell r="BI521">
            <v>0</v>
          </cell>
          <cell r="BJ521">
            <v>0</v>
          </cell>
          <cell r="BK521" t="str">
            <v>Đợt năm 2014</v>
          </cell>
          <cell r="BL521" t="str">
            <v>Trung cấp</v>
          </cell>
          <cell r="BM521">
            <v>36968</v>
          </cell>
          <cell r="BN521">
            <v>37333</v>
          </cell>
          <cell r="BO521" t="str">
            <v>Giải ba “Sinh viên Nghiên cứu khoa học” (năm 2002); Bằng khen</v>
          </cell>
          <cell r="BP521">
            <v>0</v>
          </cell>
          <cell r="BQ521">
            <v>0</v>
          </cell>
          <cell r="BR521">
            <v>13.083333333333334</v>
          </cell>
          <cell r="BS521" t="str">
            <v>BĐ phát không thành công</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t="str">
            <v>Đi học NN</v>
          </cell>
        </row>
        <row r="522">
          <cell r="F522">
            <v>1046</v>
          </cell>
          <cell r="G522" t="str">
            <v>51010000191868</v>
          </cell>
          <cell r="H522" t="str">
            <v>Trường Sư phạm</v>
          </cell>
          <cell r="I522" t="str">
            <v>Khoa Địa lý</v>
          </cell>
          <cell r="J522" t="str">
            <v>Nữ</v>
          </cell>
          <cell r="K522">
            <v>1974</v>
          </cell>
          <cell r="L522">
            <v>27275</v>
          </cell>
          <cell r="M522">
            <v>48</v>
          </cell>
          <cell r="N522" t="str">
            <v>Kinh</v>
          </cell>
          <cell r="O522">
            <v>0</v>
          </cell>
          <cell r="P522">
            <v>186514437</v>
          </cell>
          <cell r="Q522">
            <v>0</v>
          </cell>
          <cell r="R522">
            <v>0</v>
          </cell>
          <cell r="S522" t="str">
            <v>xã Hà Bình, huyện Hà Trung, tỉnh Thanh Hóa</v>
          </cell>
          <cell r="T522" t="str">
            <v>xã Cát Văn, huyện Thanh Chương, tỉnh Nghệ An</v>
          </cell>
          <cell r="U522" t="str">
            <v>Số 4, ngõ 2, đường Lê Văn Tám Khối Tân Vinh, phường Lê Mao, TP. Vinh, tỉnh Nghệ An</v>
          </cell>
          <cell r="V522" t="str">
            <v>Số 4, ngõ 2, đường Lê Văn Tám Khối Tân Vinh, phường Lê Mao, TP. Vinh, tỉnh Nghệ An</v>
          </cell>
          <cell r="W522">
            <v>989456628</v>
          </cell>
          <cell r="X522">
            <v>0</v>
          </cell>
          <cell r="Y522">
            <v>37500</v>
          </cell>
          <cell r="Z522">
            <v>37706</v>
          </cell>
          <cell r="AA522" t="str">
            <v>Trường Đại học Vinh</v>
          </cell>
          <cell r="AB522">
            <v>0</v>
          </cell>
          <cell r="AC522" t="str">
            <v>BC</v>
          </cell>
          <cell r="AD522">
            <v>0</v>
          </cell>
          <cell r="AE522">
            <v>0</v>
          </cell>
          <cell r="AF522" t="str">
            <v>V.07.01.01</v>
          </cell>
          <cell r="AG522" t="str">
            <v>Giảng viên cao cấp (hạng I)</v>
          </cell>
          <cell r="AH522">
            <v>0</v>
          </cell>
          <cell r="AI522" t="str">
            <v>Trưởng khoa</v>
          </cell>
          <cell r="AJ522" t="str">
            <v>Bí thư CB</v>
          </cell>
          <cell r="AK522">
            <v>6</v>
          </cell>
          <cell r="AL522">
            <v>0.5</v>
          </cell>
          <cell r="AM522">
            <v>6.2</v>
          </cell>
          <cell r="AN522">
            <v>1</v>
          </cell>
          <cell r="AO522">
            <v>0</v>
          </cell>
          <cell r="AP522">
            <v>0</v>
          </cell>
          <cell r="AQ522">
            <v>17</v>
          </cell>
          <cell r="AR522">
            <v>1.139</v>
          </cell>
          <cell r="AS522">
            <v>7.8390000000000004</v>
          </cell>
          <cell r="AT522">
            <v>40</v>
          </cell>
          <cell r="AU522">
            <v>0</v>
          </cell>
          <cell r="AV522">
            <v>0</v>
          </cell>
          <cell r="AW522">
            <v>0</v>
          </cell>
          <cell r="AX522" t="str">
            <v>Tiến sĩ</v>
          </cell>
          <cell r="AY522" t="str">
            <v>Phó Giáo sư</v>
          </cell>
          <cell r="AZ522">
            <v>0</v>
          </cell>
          <cell r="BA522" t="str">
            <v>Địa lý</v>
          </cell>
          <cell r="BB522" t="str">
            <v>Địa lý kinh tế - Chính trị</v>
          </cell>
          <cell r="BC522" t="str">
            <v>Địa lý học</v>
          </cell>
          <cell r="BD522">
            <v>0</v>
          </cell>
          <cell r="BE522" t="str">
            <v>GVSP chủ chốt</v>
          </cell>
          <cell r="BF522" t="str">
            <v>TS nước ngoài</v>
          </cell>
          <cell r="BG522" t="str">
            <v>ICT 2018</v>
          </cell>
          <cell r="BH522" t="str">
            <v>x</v>
          </cell>
          <cell r="BI522">
            <v>2017</v>
          </cell>
          <cell r="BJ522">
            <v>0</v>
          </cell>
          <cell r="BK522" t="str">
            <v>Đối tượng 4</v>
          </cell>
          <cell r="BL522">
            <v>0</v>
          </cell>
          <cell r="BM522" t="str">
            <v>28/9/2003</v>
          </cell>
          <cell r="BN522">
            <v>38258</v>
          </cell>
          <cell r="BO522">
            <v>0</v>
          </cell>
          <cell r="BP522">
            <v>0</v>
          </cell>
          <cell r="BQ522">
            <v>0</v>
          </cell>
          <cell r="BR522">
            <v>7</v>
          </cell>
          <cell r="BS522" t="str">
            <v>BĐ đã phát</v>
          </cell>
          <cell r="BT522">
            <v>0</v>
          </cell>
          <cell r="BU522">
            <v>0</v>
          </cell>
          <cell r="BV522">
            <v>6</v>
          </cell>
          <cell r="BW522">
            <v>6</v>
          </cell>
          <cell r="BX522">
            <v>6</v>
          </cell>
          <cell r="BY522">
            <v>6</v>
          </cell>
          <cell r="BZ522">
            <v>6</v>
          </cell>
          <cell r="CA522">
            <v>6</v>
          </cell>
          <cell r="CB522">
            <v>6</v>
          </cell>
          <cell r="CC522">
            <v>6</v>
          </cell>
          <cell r="CD522">
            <v>6</v>
          </cell>
          <cell r="CE522">
            <v>6</v>
          </cell>
          <cell r="CF522">
            <v>6</v>
          </cell>
          <cell r="CG522">
            <v>6</v>
          </cell>
          <cell r="CH522">
            <v>6</v>
          </cell>
          <cell r="CI522">
            <v>6</v>
          </cell>
          <cell r="CJ522">
            <v>6</v>
          </cell>
          <cell r="CK522">
            <v>6</v>
          </cell>
          <cell r="CL522" t="str">
            <v>PVT về TK cấp 3 từ T9/21</v>
          </cell>
        </row>
        <row r="523">
          <cell r="F523">
            <v>1057</v>
          </cell>
          <cell r="G523" t="str">
            <v>51010000191682</v>
          </cell>
          <cell r="H523" t="str">
            <v>Trường Sư phạm</v>
          </cell>
          <cell r="I523" t="str">
            <v>Khoa Địa lý</v>
          </cell>
          <cell r="J523" t="str">
            <v>Nữ</v>
          </cell>
          <cell r="K523">
            <v>1982</v>
          </cell>
          <cell r="L523">
            <v>30205</v>
          </cell>
          <cell r="M523">
            <v>40</v>
          </cell>
          <cell r="N523" t="str">
            <v>Kinh</v>
          </cell>
          <cell r="O523">
            <v>0</v>
          </cell>
          <cell r="P523">
            <v>187756557</v>
          </cell>
          <cell r="Q523">
            <v>0</v>
          </cell>
          <cell r="R523">
            <v>0</v>
          </cell>
          <cell r="S523" t="str">
            <v>Hưng Dũng, TP. Vinh, tỉnh Nghệ An</v>
          </cell>
          <cell r="T523" t="str">
            <v>Phường Thạch Linh, TP. Hà Tĩnh, Tỉnh Hà Tĩnh</v>
          </cell>
          <cell r="U523" t="str">
            <v>Số nhà 31, đường Ngô Trí Hòa, Khối 5, P.Bến Thủy, TP. Vinh, Nghệ An</v>
          </cell>
          <cell r="V523" t="str">
            <v>Số nhà 31, đường Ngô Trí Hòa, Khối 5, P.Bến Thủy, TP. Vinh, Nghệ An</v>
          </cell>
          <cell r="W523" t="str">
            <v>0989256276</v>
          </cell>
          <cell r="X523" t="str">
            <v>nguyenviethatl@gmail.com</v>
          </cell>
          <cell r="Y523">
            <v>38275</v>
          </cell>
          <cell r="Z523">
            <v>38924</v>
          </cell>
          <cell r="AA523" t="str">
            <v>Trường Đại học Vinh</v>
          </cell>
          <cell r="AB523">
            <v>0</v>
          </cell>
          <cell r="AC523" t="str">
            <v>BC</v>
          </cell>
          <cell r="AD523">
            <v>0</v>
          </cell>
          <cell r="AE523">
            <v>0</v>
          </cell>
          <cell r="AF523" t="str">
            <v>V.07.01.02</v>
          </cell>
          <cell r="AG523" t="str">
            <v>Giảng viên chính (hạng II)</v>
          </cell>
          <cell r="AH523">
            <v>0</v>
          </cell>
          <cell r="AI523" t="str">
            <v>Phó Trưởng khoa</v>
          </cell>
          <cell r="AJ523">
            <v>0</v>
          </cell>
          <cell r="AK523">
            <v>5</v>
          </cell>
          <cell r="AL523">
            <v>0.4</v>
          </cell>
          <cell r="AM523">
            <v>4.4000000000000004</v>
          </cell>
          <cell r="AN523">
            <v>1</v>
          </cell>
          <cell r="AO523">
            <v>0</v>
          </cell>
          <cell r="AP523">
            <v>0</v>
          </cell>
          <cell r="AQ523">
            <v>13</v>
          </cell>
          <cell r="AR523">
            <v>0.62400000000000011</v>
          </cell>
          <cell r="AS523">
            <v>5.4240000000000013</v>
          </cell>
          <cell r="AT523">
            <v>40</v>
          </cell>
          <cell r="AU523">
            <v>0</v>
          </cell>
          <cell r="AV523">
            <v>0</v>
          </cell>
          <cell r="AW523">
            <v>0</v>
          </cell>
          <cell r="AX523" t="str">
            <v>Tiến sĩ</v>
          </cell>
          <cell r="AY523">
            <v>0</v>
          </cell>
          <cell r="AZ523">
            <v>0</v>
          </cell>
          <cell r="BA523" t="str">
            <v>SP Địa lý</v>
          </cell>
          <cell r="BB523" t="str">
            <v>Giáo dục học/LL&amp;PP dạy học bộ môn Địa lý</v>
          </cell>
          <cell r="BC523" t="str">
            <v>Khoa học giáo dục/LL&amp;PP dạy học bộ môn Địa lý</v>
          </cell>
          <cell r="BD523">
            <v>0</v>
          </cell>
          <cell r="BE523" t="str">
            <v>GVSP chủ chốt</v>
          </cell>
          <cell r="BF523" t="str">
            <v>B1</v>
          </cell>
          <cell r="BG523">
            <v>0</v>
          </cell>
          <cell r="BH523" t="str">
            <v>x</v>
          </cell>
          <cell r="BI523">
            <v>2017</v>
          </cell>
          <cell r="BJ523">
            <v>0</v>
          </cell>
          <cell r="BK523" t="str">
            <v>Đợt 3 năm 2017</v>
          </cell>
          <cell r="BL523">
            <v>0</v>
          </cell>
          <cell r="BM523">
            <v>0</v>
          </cell>
          <cell r="BN523">
            <v>0</v>
          </cell>
          <cell r="BO523">
            <v>0</v>
          </cell>
          <cell r="BP523">
            <v>0</v>
          </cell>
          <cell r="BQ523">
            <v>0</v>
          </cell>
          <cell r="BR523">
            <v>15</v>
          </cell>
          <cell r="BS523" t="str">
            <v>BĐ đã phát</v>
          </cell>
          <cell r="BT523">
            <v>0</v>
          </cell>
          <cell r="BU523">
            <v>0</v>
          </cell>
          <cell r="BV523">
            <v>5.5</v>
          </cell>
          <cell r="BW523">
            <v>5.5</v>
          </cell>
          <cell r="BX523">
            <v>5.5</v>
          </cell>
          <cell r="BY523">
            <v>5.5</v>
          </cell>
          <cell r="BZ523">
            <v>5.5</v>
          </cell>
          <cell r="CA523">
            <v>5.5</v>
          </cell>
          <cell r="CB523">
            <v>5.5</v>
          </cell>
          <cell r="CC523">
            <v>5.5</v>
          </cell>
          <cell r="CD523">
            <v>5.5</v>
          </cell>
          <cell r="CE523">
            <v>5.5</v>
          </cell>
          <cell r="CF523">
            <v>5.5</v>
          </cell>
          <cell r="CG523">
            <v>5.5</v>
          </cell>
          <cell r="CH523">
            <v>5</v>
          </cell>
          <cell r="CI523">
            <v>5</v>
          </cell>
          <cell r="CJ523">
            <v>5</v>
          </cell>
          <cell r="CK523">
            <v>5</v>
          </cell>
          <cell r="CL523" t="str">
            <v>Thôi TBM từ T9/21, BN PTK cấp 3 từ T12/21</v>
          </cell>
        </row>
        <row r="524">
          <cell r="F524">
            <v>1059</v>
          </cell>
          <cell r="G524" t="str">
            <v>51010000192348</v>
          </cell>
          <cell r="H524" t="str">
            <v>Trường Sư phạm</v>
          </cell>
          <cell r="I524" t="str">
            <v>Khoa Địa lý</v>
          </cell>
          <cell r="J524" t="str">
            <v>Nam</v>
          </cell>
          <cell r="K524">
            <v>1973</v>
          </cell>
          <cell r="L524">
            <v>26688</v>
          </cell>
          <cell r="M524">
            <v>49</v>
          </cell>
          <cell r="N524" t="str">
            <v>Kinh</v>
          </cell>
          <cell r="O524">
            <v>0</v>
          </cell>
          <cell r="P524">
            <v>0</v>
          </cell>
          <cell r="Q524">
            <v>0</v>
          </cell>
          <cell r="R524">
            <v>0</v>
          </cell>
          <cell r="S524" t="str">
            <v>Thanh Lĩnh, Thanh Chương, Nghệ An</v>
          </cell>
          <cell r="T524" t="str">
            <v>Thanh Lĩnh, Thanh Chương, Nghệ An</v>
          </cell>
          <cell r="U524" t="str">
            <v>Số 16, Ngõ 33B, Đường Trần Bình Trọng, Đông Vĩnh, Vinh, Nghệ An</v>
          </cell>
          <cell r="V524" t="str">
            <v>Số 16, Ngõ 33B, Đường Trần Bình Trọng, Đông Vĩnh, Vinh, Nghệ An</v>
          </cell>
          <cell r="W524">
            <v>989650836</v>
          </cell>
          <cell r="X524">
            <v>0</v>
          </cell>
          <cell r="Y524">
            <v>37988</v>
          </cell>
          <cell r="Z524">
            <v>38384</v>
          </cell>
          <cell r="AA524" t="str">
            <v>Trường Đại học Vinh</v>
          </cell>
          <cell r="AB524">
            <v>0</v>
          </cell>
          <cell r="AC524" t="str">
            <v>BC</v>
          </cell>
          <cell r="AD524">
            <v>0</v>
          </cell>
          <cell r="AE524">
            <v>0</v>
          </cell>
          <cell r="AF524" t="str">
            <v>V.07.01.03</v>
          </cell>
          <cell r="AG524" t="str">
            <v>Giảng viên (hạng III)</v>
          </cell>
          <cell r="AH524">
            <v>0</v>
          </cell>
          <cell r="AI524">
            <v>0</v>
          </cell>
          <cell r="AJ524">
            <v>0</v>
          </cell>
          <cell r="AK524">
            <v>4</v>
          </cell>
          <cell r="AL524">
            <v>0</v>
          </cell>
          <cell r="AM524">
            <v>4.32</v>
          </cell>
          <cell r="AN524">
            <v>7</v>
          </cell>
          <cell r="AO524">
            <v>0</v>
          </cell>
          <cell r="AP524">
            <v>0</v>
          </cell>
          <cell r="AQ524">
            <v>17</v>
          </cell>
          <cell r="AR524">
            <v>0.73439999999999994</v>
          </cell>
          <cell r="AS524">
            <v>5.0544000000000002</v>
          </cell>
          <cell r="AT524">
            <v>40</v>
          </cell>
          <cell r="AU524">
            <v>0</v>
          </cell>
          <cell r="AV524">
            <v>0</v>
          </cell>
          <cell r="AW524">
            <v>0</v>
          </cell>
          <cell r="AX524" t="str">
            <v>Thạc sĩ</v>
          </cell>
          <cell r="AY524">
            <v>0</v>
          </cell>
          <cell r="AZ524">
            <v>0</v>
          </cell>
          <cell r="BA524" t="str">
            <v>SP Địa lý</v>
          </cell>
          <cell r="BB524" t="str">
            <v>Địa lý tự nhiên</v>
          </cell>
          <cell r="BC524" t="str">
            <v xml:space="preserve"> </v>
          </cell>
          <cell r="BD524">
            <v>0</v>
          </cell>
          <cell r="BE524" t="str">
            <v>GVSP</v>
          </cell>
          <cell r="BF524" t="str">
            <v>B1</v>
          </cell>
          <cell r="BG524" t="str">
            <v>ICT 2018</v>
          </cell>
          <cell r="BH524" t="str">
            <v>x</v>
          </cell>
          <cell r="BI524">
            <v>0</v>
          </cell>
          <cell r="BJ524">
            <v>0</v>
          </cell>
          <cell r="BK524">
            <v>0</v>
          </cell>
          <cell r="BL524" t="str">
            <v>Sơ cấp</v>
          </cell>
          <cell r="BM524">
            <v>0</v>
          </cell>
          <cell r="BN524">
            <v>0</v>
          </cell>
          <cell r="BO524">
            <v>0</v>
          </cell>
          <cell r="BP524">
            <v>0</v>
          </cell>
          <cell r="BQ524" t="str">
            <v>Con thương binh</v>
          </cell>
          <cell r="BR524">
            <v>10.416666666666666</v>
          </cell>
          <cell r="BS524" t="str">
            <v>BĐ đã phát</v>
          </cell>
          <cell r="BT524">
            <v>0</v>
          </cell>
          <cell r="BU524">
            <v>0</v>
          </cell>
          <cell r="BV524">
            <v>4</v>
          </cell>
          <cell r="BW524">
            <v>4</v>
          </cell>
          <cell r="BX524">
            <v>4</v>
          </cell>
          <cell r="BY524">
            <v>4</v>
          </cell>
          <cell r="BZ524">
            <v>4</v>
          </cell>
          <cell r="CA524">
            <v>4</v>
          </cell>
          <cell r="CB524">
            <v>4</v>
          </cell>
          <cell r="CC524">
            <v>4</v>
          </cell>
          <cell r="CD524">
            <v>4</v>
          </cell>
          <cell r="CE524">
            <v>4</v>
          </cell>
          <cell r="CF524">
            <v>4</v>
          </cell>
          <cell r="CG524">
            <v>4</v>
          </cell>
          <cell r="CH524">
            <v>4</v>
          </cell>
          <cell r="CI524">
            <v>4</v>
          </cell>
          <cell r="CJ524">
            <v>4</v>
          </cell>
          <cell r="CK524">
            <v>4</v>
          </cell>
          <cell r="CL524">
            <v>0</v>
          </cell>
        </row>
        <row r="525">
          <cell r="F525">
            <v>1052</v>
          </cell>
          <cell r="G525" t="str">
            <v>51010000192481</v>
          </cell>
          <cell r="H525" t="str">
            <v>Trường Sư phạm</v>
          </cell>
          <cell r="I525" t="str">
            <v>Khoa Địa lý</v>
          </cell>
          <cell r="J525" t="str">
            <v>Nam</v>
          </cell>
          <cell r="K525">
            <v>1977</v>
          </cell>
          <cell r="L525">
            <v>28204</v>
          </cell>
          <cell r="M525">
            <v>45</v>
          </cell>
          <cell r="N525" t="str">
            <v>Kinh</v>
          </cell>
          <cell r="O525">
            <v>0</v>
          </cell>
          <cell r="P525">
            <v>187409478</v>
          </cell>
          <cell r="Q525">
            <v>0</v>
          </cell>
          <cell r="R525">
            <v>0</v>
          </cell>
          <cell r="S525" t="str">
            <v>TT  Huyện Kỳ Anh, Tỉnh Hà Tĩnh</v>
          </cell>
          <cell r="T525" t="str">
            <v>Xã Kỳ Phong, Huyện Kỳ Anh, Hà Tĩnh</v>
          </cell>
          <cell r="U525" t="str">
            <v>Nhà 21 A, đường Hồ Sĩ Tân Khối 12, phường  Bến Thủy, TP.Vinh, Nghệ An</v>
          </cell>
          <cell r="V525" t="str">
            <v>Nhà 21 A, đường Hồ Sĩ Tân Khối 12, phường  Bến Thủy, TP.Vinh, Nghệ An</v>
          </cell>
          <cell r="W525" t="str">
            <v>0916290678</v>
          </cell>
          <cell r="X525" t="str">
            <v>vuchungdhv@gmail.com</v>
          </cell>
          <cell r="Y525">
            <v>36983</v>
          </cell>
          <cell r="Z525">
            <v>36774</v>
          </cell>
          <cell r="AA525" t="str">
            <v>Phòng Giáo dục-Kỳ Anh-Hà Tĩnh</v>
          </cell>
          <cell r="AB525">
            <v>0</v>
          </cell>
          <cell r="AC525" t="str">
            <v>BC</v>
          </cell>
          <cell r="AD525">
            <v>0</v>
          </cell>
          <cell r="AE525">
            <v>0</v>
          </cell>
          <cell r="AF525" t="str">
            <v>V.07.01.02</v>
          </cell>
          <cell r="AG525" t="str">
            <v>Giảng viên chính (hạng II)</v>
          </cell>
          <cell r="AH525">
            <v>0</v>
          </cell>
          <cell r="AI525">
            <v>0</v>
          </cell>
          <cell r="AJ525" t="str">
            <v>TL ĐBCL</v>
          </cell>
          <cell r="AK525">
            <v>5</v>
          </cell>
          <cell r="AL525">
            <v>0</v>
          </cell>
          <cell r="AM525">
            <v>4.4000000000000004</v>
          </cell>
          <cell r="AN525">
            <v>1</v>
          </cell>
          <cell r="AO525">
            <v>0</v>
          </cell>
          <cell r="AP525">
            <v>0</v>
          </cell>
          <cell r="AQ525">
            <v>17</v>
          </cell>
          <cell r="AR525">
            <v>0.74800000000000011</v>
          </cell>
          <cell r="AS525">
            <v>5.1480000000000006</v>
          </cell>
          <cell r="AT525">
            <v>40</v>
          </cell>
          <cell r="AU525">
            <v>0</v>
          </cell>
          <cell r="AV525">
            <v>0</v>
          </cell>
          <cell r="AW525">
            <v>0</v>
          </cell>
          <cell r="AX525" t="str">
            <v>Tiến sĩ</v>
          </cell>
          <cell r="AY525">
            <v>0</v>
          </cell>
          <cell r="AZ525">
            <v>0</v>
          </cell>
          <cell r="BA525" t="str">
            <v>Địa lý</v>
          </cell>
          <cell r="BB525" t="str">
            <v>Địa lý tự nhiên</v>
          </cell>
          <cell r="BC525" t="str">
            <v>Địa lý tài nguyên &amp; môi trường</v>
          </cell>
          <cell r="BD525">
            <v>0</v>
          </cell>
          <cell r="BE525" t="str">
            <v>GV QLGD</v>
          </cell>
          <cell r="BF525" t="str">
            <v>A2</v>
          </cell>
          <cell r="BG525" t="str">
            <v>ICT 2018</v>
          </cell>
          <cell r="BH525" t="str">
            <v>x</v>
          </cell>
          <cell r="BI525">
            <v>2019</v>
          </cell>
          <cell r="BJ525">
            <v>0</v>
          </cell>
          <cell r="BK525">
            <v>0</v>
          </cell>
          <cell r="BL525">
            <v>0</v>
          </cell>
          <cell r="BM525">
            <v>37413</v>
          </cell>
          <cell r="BN525">
            <v>37778</v>
          </cell>
          <cell r="BO525">
            <v>0</v>
          </cell>
          <cell r="BP525">
            <v>0</v>
          </cell>
          <cell r="BQ525">
            <v>0</v>
          </cell>
          <cell r="BR525">
            <v>14.583333333333334</v>
          </cell>
          <cell r="BS525" t="str">
            <v>BĐ đã phát</v>
          </cell>
          <cell r="BT525">
            <v>0</v>
          </cell>
          <cell r="BU525">
            <v>0</v>
          </cell>
          <cell r="BV525">
            <v>5</v>
          </cell>
          <cell r="BW525">
            <v>5</v>
          </cell>
          <cell r="BX525">
            <v>5</v>
          </cell>
          <cell r="BY525">
            <v>5</v>
          </cell>
          <cell r="BZ525">
            <v>5</v>
          </cell>
          <cell r="CA525">
            <v>5</v>
          </cell>
          <cell r="CB525">
            <v>5</v>
          </cell>
          <cell r="CC525">
            <v>5</v>
          </cell>
          <cell r="CD525">
            <v>5</v>
          </cell>
          <cell r="CE525">
            <v>5</v>
          </cell>
          <cell r="CF525">
            <v>5</v>
          </cell>
          <cell r="CG525">
            <v>5</v>
          </cell>
          <cell r="CH525">
            <v>5</v>
          </cell>
          <cell r="CI525">
            <v>5</v>
          </cell>
          <cell r="CJ525">
            <v>5</v>
          </cell>
          <cell r="CK525">
            <v>5</v>
          </cell>
          <cell r="CL525">
            <v>0</v>
          </cell>
        </row>
        <row r="526">
          <cell r="F526">
            <v>2011</v>
          </cell>
          <cell r="G526" t="str">
            <v>51010000192135</v>
          </cell>
          <cell r="H526" t="str">
            <v>Trường Sư phạm</v>
          </cell>
          <cell r="I526" t="str">
            <v>Khoa Địa lý</v>
          </cell>
          <cell r="J526" t="str">
            <v>Nữ</v>
          </cell>
          <cell r="K526">
            <v>1976</v>
          </cell>
          <cell r="L526">
            <v>28011</v>
          </cell>
          <cell r="M526">
            <v>46</v>
          </cell>
          <cell r="N526" t="str">
            <v>Kinh</v>
          </cell>
          <cell r="O526">
            <v>0</v>
          </cell>
          <cell r="P526">
            <v>182116074</v>
          </cell>
          <cell r="Q526">
            <v>0</v>
          </cell>
          <cell r="R526">
            <v>0</v>
          </cell>
          <cell r="S526" t="str">
            <v>Nghi Lộc, Nghệ An</v>
          </cell>
          <cell r="T526" t="str">
            <v>Hưng Lam, Hưng Nguyên, Nghệ An</v>
          </cell>
          <cell r="U526" t="str">
            <v>Khối 1phường Trường Thi, TP. Vinh, Nghệ An</v>
          </cell>
          <cell r="V526" t="str">
            <v>Khối 1phường Trường Thi, TP. Vinh, Nghệ An</v>
          </cell>
          <cell r="W526" t="str">
            <v>0946543456</v>
          </cell>
          <cell r="X526" t="str">
            <v>Vothuhadhv@gmail.com</v>
          </cell>
          <cell r="Y526">
            <v>36831</v>
          </cell>
          <cell r="Z526">
            <v>36404</v>
          </cell>
          <cell r="AA526" t="str">
            <v>Phòng Giáo dục-Phú Vang-TT.Huế</v>
          </cell>
          <cell r="AB526">
            <v>0</v>
          </cell>
          <cell r="AC526" t="str">
            <v>BC</v>
          </cell>
          <cell r="AD526">
            <v>0</v>
          </cell>
          <cell r="AE526">
            <v>0</v>
          </cell>
          <cell r="AF526" t="str">
            <v>V.07.01.03</v>
          </cell>
          <cell r="AG526" t="str">
            <v>Giảng viên (hạng III)</v>
          </cell>
          <cell r="AH526">
            <v>0</v>
          </cell>
          <cell r="AI526">
            <v>0</v>
          </cell>
          <cell r="AJ526">
            <v>0</v>
          </cell>
          <cell r="AK526">
            <v>4</v>
          </cell>
          <cell r="AL526">
            <v>0</v>
          </cell>
          <cell r="AM526">
            <v>4.32</v>
          </cell>
          <cell r="AN526">
            <v>7</v>
          </cell>
          <cell r="AO526">
            <v>0</v>
          </cell>
          <cell r="AP526">
            <v>0</v>
          </cell>
          <cell r="AQ526">
            <v>18</v>
          </cell>
          <cell r="AR526">
            <v>0.77760000000000007</v>
          </cell>
          <cell r="AS526">
            <v>5.0975999999999999</v>
          </cell>
          <cell r="AT526">
            <v>40</v>
          </cell>
          <cell r="AU526">
            <v>0</v>
          </cell>
          <cell r="AV526">
            <v>0</v>
          </cell>
          <cell r="AW526">
            <v>0</v>
          </cell>
          <cell r="AX526" t="str">
            <v>Thạc sĩ</v>
          </cell>
          <cell r="AY526">
            <v>0</v>
          </cell>
          <cell r="AZ526">
            <v>0</v>
          </cell>
          <cell r="BA526" t="str">
            <v>SP Địa lý</v>
          </cell>
          <cell r="BB526" t="str">
            <v>Địa lý tự nhiên</v>
          </cell>
          <cell r="BC526" t="str">
            <v xml:space="preserve"> </v>
          </cell>
          <cell r="BD526">
            <v>0</v>
          </cell>
          <cell r="BE526" t="str">
            <v>GVSP</v>
          </cell>
          <cell r="BF526" t="str">
            <v>A2</v>
          </cell>
          <cell r="BG526" t="str">
            <v>ICT 2018</v>
          </cell>
          <cell r="BH526" t="str">
            <v>x</v>
          </cell>
          <cell r="BI526">
            <v>0</v>
          </cell>
          <cell r="BJ526">
            <v>0</v>
          </cell>
          <cell r="BK526">
            <v>0</v>
          </cell>
          <cell r="BL526">
            <v>0</v>
          </cell>
          <cell r="BM526">
            <v>0</v>
          </cell>
          <cell r="BN526">
            <v>0</v>
          </cell>
          <cell r="BO526">
            <v>0</v>
          </cell>
          <cell r="BP526">
            <v>0</v>
          </cell>
          <cell r="BQ526">
            <v>0</v>
          </cell>
          <cell r="BR526">
            <v>9</v>
          </cell>
          <cell r="BS526" t="str">
            <v>BĐ đã phát</v>
          </cell>
          <cell r="BT526">
            <v>0</v>
          </cell>
          <cell r="BU526">
            <v>0</v>
          </cell>
          <cell r="BV526">
            <v>4</v>
          </cell>
          <cell r="BW526">
            <v>4</v>
          </cell>
          <cell r="BX526">
            <v>4</v>
          </cell>
          <cell r="BY526">
            <v>4</v>
          </cell>
          <cell r="BZ526">
            <v>4</v>
          </cell>
          <cell r="CA526">
            <v>4</v>
          </cell>
          <cell r="CB526">
            <v>4</v>
          </cell>
          <cell r="CC526">
            <v>4</v>
          </cell>
          <cell r="CD526">
            <v>4</v>
          </cell>
          <cell r="CE526">
            <v>4</v>
          </cell>
          <cell r="CF526">
            <v>4</v>
          </cell>
          <cell r="CG526">
            <v>4</v>
          </cell>
          <cell r="CH526">
            <v>4</v>
          </cell>
          <cell r="CI526">
            <v>4</v>
          </cell>
          <cell r="CJ526">
            <v>4</v>
          </cell>
          <cell r="CK526">
            <v>4</v>
          </cell>
          <cell r="CL526">
            <v>0</v>
          </cell>
        </row>
        <row r="527">
          <cell r="F527">
            <v>1055</v>
          </cell>
          <cell r="G527" t="str">
            <v>51010000192223</v>
          </cell>
          <cell r="H527" t="str">
            <v>Trường Sư phạm</v>
          </cell>
          <cell r="I527" t="str">
            <v>Khoa Địa lý</v>
          </cell>
          <cell r="J527" t="str">
            <v>Nữ</v>
          </cell>
          <cell r="K527">
            <v>1977</v>
          </cell>
          <cell r="L527">
            <v>28364</v>
          </cell>
          <cell r="M527">
            <v>45</v>
          </cell>
          <cell r="N527" t="str">
            <v>Kinh</v>
          </cell>
          <cell r="O527">
            <v>0</v>
          </cell>
          <cell r="P527">
            <v>182152751</v>
          </cell>
          <cell r="Q527">
            <v>0</v>
          </cell>
          <cell r="R527">
            <v>0</v>
          </cell>
          <cell r="S527" t="str">
            <v>Xã Nam Phúc, Huyện Nam Đàn, Tỉnh Nghệ An</v>
          </cell>
          <cell r="T527" t="str">
            <v>Xã Nam Phúc, Huyện Nam Đàn, Tỉnh Nghệ An</v>
          </cell>
          <cell r="U527" t="str">
            <v>số nhà 47, đường Tú Xương, Khối 3, phường Trung Đô, Tp.Vinh, Nghệ An</v>
          </cell>
          <cell r="V527" t="str">
            <v>số nhà 47, đường Tú Xương, Khối 3, phường Trung Đô, Tp.Vinh, Nghệ An</v>
          </cell>
          <cell r="W527" t="str">
            <v>0983928996</v>
          </cell>
          <cell r="X527" t="str">
            <v>vothivinh.dhv@gmail.com</v>
          </cell>
          <cell r="Y527">
            <v>37909</v>
          </cell>
          <cell r="Z527">
            <v>37347</v>
          </cell>
          <cell r="AA527" t="str">
            <v>Phòng GD huyện Nam Đàn</v>
          </cell>
          <cell r="AB527">
            <v>0</v>
          </cell>
          <cell r="AC527" t="str">
            <v>BC</v>
          </cell>
          <cell r="AD527">
            <v>0</v>
          </cell>
          <cell r="AE527">
            <v>0</v>
          </cell>
          <cell r="AF527" t="str">
            <v>V.07.01.02</v>
          </cell>
          <cell r="AG527" t="str">
            <v>Giảng viên chính (hạng II)</v>
          </cell>
          <cell r="AH527">
            <v>0</v>
          </cell>
          <cell r="AI527">
            <v>0</v>
          </cell>
          <cell r="AJ527" t="str">
            <v>TLĐT + CVHT + TL ĐTTT</v>
          </cell>
          <cell r="AK527">
            <v>5</v>
          </cell>
          <cell r="AL527">
            <v>0</v>
          </cell>
          <cell r="AM527">
            <v>4.4000000000000004</v>
          </cell>
          <cell r="AN527">
            <v>1</v>
          </cell>
          <cell r="AO527">
            <v>0</v>
          </cell>
          <cell r="AP527">
            <v>0</v>
          </cell>
          <cell r="AQ527">
            <v>17</v>
          </cell>
          <cell r="AR527">
            <v>0.74800000000000011</v>
          </cell>
          <cell r="AS527">
            <v>5.1480000000000006</v>
          </cell>
          <cell r="AT527">
            <v>40</v>
          </cell>
          <cell r="AU527">
            <v>0</v>
          </cell>
          <cell r="AV527">
            <v>0</v>
          </cell>
          <cell r="AW527">
            <v>0</v>
          </cell>
          <cell r="AX527" t="str">
            <v>Tiến sĩ</v>
          </cell>
          <cell r="AY527">
            <v>0</v>
          </cell>
          <cell r="AZ527">
            <v>0</v>
          </cell>
          <cell r="BA527" t="str">
            <v>SP Địa lý</v>
          </cell>
          <cell r="BB527" t="str">
            <v>Giáo dục học/LL&amp;PPDH bộ môn Địa lý</v>
          </cell>
          <cell r="BC527" t="str">
            <v>Khoa học giáo dục</v>
          </cell>
          <cell r="BD527">
            <v>0</v>
          </cell>
          <cell r="BE527" t="str">
            <v>GVSP</v>
          </cell>
          <cell r="BF527" t="str">
            <v>B1</v>
          </cell>
          <cell r="BG527" t="str">
            <v>ICT 2018</v>
          </cell>
          <cell r="BH527" t="str">
            <v>x</v>
          </cell>
          <cell r="BI527">
            <v>2019</v>
          </cell>
          <cell r="BJ527">
            <v>0</v>
          </cell>
          <cell r="BK527">
            <v>0</v>
          </cell>
          <cell r="BL527">
            <v>0</v>
          </cell>
          <cell r="BM527" t="str">
            <v>15/12/2005</v>
          </cell>
          <cell r="BN527">
            <v>39066</v>
          </cell>
          <cell r="BO527">
            <v>0</v>
          </cell>
          <cell r="BP527">
            <v>0</v>
          </cell>
          <cell r="BQ527">
            <v>0</v>
          </cell>
          <cell r="BR527">
            <v>10</v>
          </cell>
          <cell r="BS527" t="str">
            <v>BĐ đã phát</v>
          </cell>
          <cell r="BT527">
            <v>0</v>
          </cell>
          <cell r="BU527">
            <v>0</v>
          </cell>
          <cell r="BV527">
            <v>5</v>
          </cell>
          <cell r="BW527">
            <v>5</v>
          </cell>
          <cell r="BX527">
            <v>5</v>
          </cell>
          <cell r="BY527">
            <v>5</v>
          </cell>
          <cell r="BZ527">
            <v>5</v>
          </cell>
          <cell r="CA527">
            <v>5</v>
          </cell>
          <cell r="CB527">
            <v>5</v>
          </cell>
          <cell r="CC527">
            <v>5</v>
          </cell>
          <cell r="CD527">
            <v>5</v>
          </cell>
          <cell r="CE527">
            <v>5</v>
          </cell>
          <cell r="CF527">
            <v>5</v>
          </cell>
          <cell r="CG527">
            <v>5</v>
          </cell>
          <cell r="CH527">
            <v>5</v>
          </cell>
          <cell r="CI527">
            <v>5</v>
          </cell>
          <cell r="CJ527">
            <v>5</v>
          </cell>
          <cell r="CK527">
            <v>5</v>
          </cell>
          <cell r="CL527">
            <v>0</v>
          </cell>
        </row>
        <row r="528">
          <cell r="F528">
            <v>1152</v>
          </cell>
          <cell r="G528" t="str">
            <v>51010000192418</v>
          </cell>
          <cell r="H528" t="str">
            <v>Trường Sư phạm</v>
          </cell>
          <cell r="I528" t="str">
            <v>Khoa Giáo dục Chính trị</v>
          </cell>
          <cell r="J528" t="str">
            <v>Nữ</v>
          </cell>
          <cell r="K528">
            <v>1980</v>
          </cell>
          <cell r="L528">
            <v>29488</v>
          </cell>
          <cell r="M528">
            <v>42</v>
          </cell>
          <cell r="N528" t="str">
            <v>Kinh</v>
          </cell>
          <cell r="O528">
            <v>0</v>
          </cell>
          <cell r="P528">
            <v>182436310</v>
          </cell>
          <cell r="Q528">
            <v>0</v>
          </cell>
          <cell r="R528">
            <v>0</v>
          </cell>
          <cell r="S528" t="str">
            <v>Phường Trường Thi, Thành phố Vinh, Nghệ An</v>
          </cell>
          <cell r="T528" t="str">
            <v>Nam Hùng, Nam Đàn, Nghệ An</v>
          </cell>
          <cell r="U528" t="str">
            <v>SN: 54, Đường Đào Duy Từ, Khối 14, P. Trường Thi, TP.Vinh</v>
          </cell>
          <cell r="V528" t="str">
            <v>SN: 54, Đường Đào Duy Từ, Khối 14, P. Trường Thi, TP.Vinh</v>
          </cell>
          <cell r="W528">
            <v>916.81130900000005</v>
          </cell>
          <cell r="X528">
            <v>0</v>
          </cell>
          <cell r="Y528">
            <v>38245</v>
          </cell>
          <cell r="Z528">
            <v>39692</v>
          </cell>
          <cell r="AA528" t="str">
            <v>Trường Đại học Vinh</v>
          </cell>
          <cell r="AB528">
            <v>0</v>
          </cell>
          <cell r="AC528" t="str">
            <v>BC</v>
          </cell>
          <cell r="AD528">
            <v>0</v>
          </cell>
          <cell r="AE528">
            <v>0</v>
          </cell>
          <cell r="AF528" t="str">
            <v>V.07.01.02</v>
          </cell>
          <cell r="AG528" t="str">
            <v>Giảng viên chính (hạng II)</v>
          </cell>
          <cell r="AH528">
            <v>0</v>
          </cell>
          <cell r="AI528" t="str">
            <v>Phó Trưởng khoa</v>
          </cell>
          <cell r="AJ528" t="str">
            <v>Phó Bí thư CB</v>
          </cell>
          <cell r="AK528">
            <v>5</v>
          </cell>
          <cell r="AL528">
            <v>0.4</v>
          </cell>
          <cell r="AM528">
            <v>4.4000000000000004</v>
          </cell>
          <cell r="AN528">
            <v>1</v>
          </cell>
          <cell r="AO528">
            <v>0</v>
          </cell>
          <cell r="AP528">
            <v>0</v>
          </cell>
          <cell r="AQ528">
            <v>10</v>
          </cell>
          <cell r="AR528">
            <v>0.48000000000000009</v>
          </cell>
          <cell r="AS528">
            <v>5.2800000000000011</v>
          </cell>
          <cell r="AT528">
            <v>45</v>
          </cell>
          <cell r="AU528">
            <v>0</v>
          </cell>
          <cell r="AV528">
            <v>0</v>
          </cell>
          <cell r="AW528">
            <v>0</v>
          </cell>
          <cell r="AX528" t="str">
            <v>Tiến sĩ</v>
          </cell>
          <cell r="AY528">
            <v>0</v>
          </cell>
          <cell r="AZ528">
            <v>0</v>
          </cell>
          <cell r="BA528" t="str">
            <v>Giáo dục chính trị</v>
          </cell>
          <cell r="BB528" t="str">
            <v>Chính trị học</v>
          </cell>
          <cell r="BC528" t="str">
            <v>Chính trị học</v>
          </cell>
          <cell r="BD528">
            <v>0</v>
          </cell>
          <cell r="BE528" t="str">
            <v>GVSP</v>
          </cell>
          <cell r="BF528">
            <v>0</v>
          </cell>
          <cell r="BG528" t="str">
            <v>ICT 2018</v>
          </cell>
          <cell r="BH528" t="str">
            <v>x</v>
          </cell>
          <cell r="BI528">
            <v>2019</v>
          </cell>
          <cell r="BJ528">
            <v>0</v>
          </cell>
          <cell r="BK528" t="str">
            <v>Đợt 10/2016</v>
          </cell>
          <cell r="BL528" t="str">
            <v>Cao cấp</v>
          </cell>
          <cell r="BM528">
            <v>38113</v>
          </cell>
          <cell r="BN528">
            <v>38478</v>
          </cell>
          <cell r="BO528">
            <v>0</v>
          </cell>
          <cell r="BP528">
            <v>0</v>
          </cell>
          <cell r="BQ528">
            <v>0</v>
          </cell>
          <cell r="BR528">
            <v>13.083333333333334</v>
          </cell>
          <cell r="BS528" t="str">
            <v>BĐ đã phát</v>
          </cell>
          <cell r="BT528">
            <v>0</v>
          </cell>
          <cell r="BU528">
            <v>0</v>
          </cell>
          <cell r="BV528">
            <v>5.5</v>
          </cell>
          <cell r="BW528">
            <v>5.5</v>
          </cell>
          <cell r="BX528">
            <v>5.5</v>
          </cell>
          <cell r="BY528">
            <v>5.5</v>
          </cell>
          <cell r="BZ528">
            <v>5.5</v>
          </cell>
          <cell r="CA528">
            <v>5.5</v>
          </cell>
          <cell r="CB528">
            <v>5.5</v>
          </cell>
          <cell r="CC528">
            <v>5.5</v>
          </cell>
          <cell r="CD528">
            <v>5.5</v>
          </cell>
          <cell r="CE528">
            <v>5.5</v>
          </cell>
          <cell r="CF528">
            <v>5.5</v>
          </cell>
          <cell r="CG528">
            <v>5.5</v>
          </cell>
          <cell r="CH528">
            <v>5</v>
          </cell>
          <cell r="CI528">
            <v>5</v>
          </cell>
          <cell r="CJ528">
            <v>5</v>
          </cell>
          <cell r="CK528">
            <v>5</v>
          </cell>
          <cell r="CL528" t="str">
            <v>Thôi TBM từ T9/21, BN PTK cấp 3 từ T12/21</v>
          </cell>
        </row>
        <row r="529">
          <cell r="F529">
            <v>2495</v>
          </cell>
          <cell r="G529" t="str">
            <v>51010000884821</v>
          </cell>
          <cell r="H529" t="str">
            <v>Trường Sư phạm</v>
          </cell>
          <cell r="I529" t="str">
            <v>Khoa Giáo dục Chính trị</v>
          </cell>
          <cell r="J529" t="str">
            <v>Nữ</v>
          </cell>
          <cell r="K529">
            <v>1988</v>
          </cell>
          <cell r="L529">
            <v>32188</v>
          </cell>
          <cell r="M529">
            <v>34</v>
          </cell>
          <cell r="N529" t="str">
            <v>Kinh</v>
          </cell>
          <cell r="O529">
            <v>0</v>
          </cell>
          <cell r="P529" t="str">
            <v>186477938</v>
          </cell>
          <cell r="Q529" t="str">
            <v>29/10/2004</v>
          </cell>
          <cell r="R529" t="str">
            <v>Tỉnh Nghệ An</v>
          </cell>
          <cell r="S529" t="str">
            <v>Phường Trường Thi, Thành phố Vinh, Tỉnh Nghệ An</v>
          </cell>
          <cell r="T529" t="str">
            <v>Phường Trường Thi, Thành phố Vinh, Tỉnh Nghệ An</v>
          </cell>
          <cell r="U529" t="str">
            <v>Số 4đường Vĩnh Yên, Phường Hưng Bình, Thành phố Vinh, Tỉnh Nghệ An</v>
          </cell>
          <cell r="V529" t="str">
            <v>Số 4đường Vĩnh Yên, Phường Hưng Bình, Thành phố Vinh, Tỉnh Nghệ An</v>
          </cell>
          <cell r="W529" t="str">
            <v>0914597989</v>
          </cell>
          <cell r="X529" t="str">
            <v>hoaduong.project@gmail.com</v>
          </cell>
          <cell r="Y529">
            <v>42644</v>
          </cell>
          <cell r="Z529">
            <v>43966</v>
          </cell>
          <cell r="AA529" t="str">
            <v>Trường Đại học Vinh</v>
          </cell>
          <cell r="AB529">
            <v>0</v>
          </cell>
          <cell r="AC529" t="str">
            <v>BC</v>
          </cell>
          <cell r="AD529">
            <v>0</v>
          </cell>
          <cell r="AE529">
            <v>0</v>
          </cell>
          <cell r="AF529" t="str">
            <v>V.07.01.03</v>
          </cell>
          <cell r="AG529" t="str">
            <v>Giảng viên (hạng III)</v>
          </cell>
          <cell r="AH529">
            <v>0</v>
          </cell>
          <cell r="AI529">
            <v>0</v>
          </cell>
          <cell r="AJ529">
            <v>0</v>
          </cell>
          <cell r="AK529">
            <v>4</v>
          </cell>
          <cell r="AL529">
            <v>0</v>
          </cell>
          <cell r="AM529">
            <v>2.67</v>
          </cell>
          <cell r="AN529">
            <v>2</v>
          </cell>
          <cell r="AO529">
            <v>0</v>
          </cell>
          <cell r="AP529">
            <v>0</v>
          </cell>
          <cell r="AQ529">
            <v>0</v>
          </cell>
          <cell r="AR529">
            <v>0</v>
          </cell>
          <cell r="AS529">
            <v>2.67</v>
          </cell>
          <cell r="AT529">
            <v>45</v>
          </cell>
          <cell r="AU529">
            <v>0</v>
          </cell>
          <cell r="AV529">
            <v>0</v>
          </cell>
          <cell r="AW529">
            <v>0</v>
          </cell>
          <cell r="AX529" t="str">
            <v>Thạc sĩ</v>
          </cell>
          <cell r="AY529">
            <v>0</v>
          </cell>
          <cell r="AZ529">
            <v>0</v>
          </cell>
          <cell r="BA529" t="str">
            <v>Lịch sử</v>
          </cell>
          <cell r="BB529" t="str">
            <v>LSĐCSVN</v>
          </cell>
          <cell r="BC529">
            <v>0</v>
          </cell>
          <cell r="BD529">
            <v>0</v>
          </cell>
          <cell r="BE529" t="str">
            <v>GVSP</v>
          </cell>
          <cell r="BF529" t="str">
            <v>B1</v>
          </cell>
          <cell r="BG529" t="str">
            <v>ICT 2018</v>
          </cell>
          <cell r="BH529" t="str">
            <v>x</v>
          </cell>
          <cell r="BI529">
            <v>0</v>
          </cell>
          <cell r="BJ529">
            <v>0</v>
          </cell>
          <cell r="BK529">
            <v>0</v>
          </cell>
          <cell r="BL529" t="str">
            <v>Trung cấp</v>
          </cell>
          <cell r="BM529">
            <v>37696</v>
          </cell>
          <cell r="BN529">
            <v>38062</v>
          </cell>
          <cell r="BO529">
            <v>0</v>
          </cell>
          <cell r="BP529">
            <v>0</v>
          </cell>
          <cell r="BQ529">
            <v>0</v>
          </cell>
          <cell r="BR529">
            <v>20.5</v>
          </cell>
          <cell r="BS529" t="str">
            <v>BĐ đã phát</v>
          </cell>
          <cell r="BT529">
            <v>0</v>
          </cell>
          <cell r="BU529">
            <v>0</v>
          </cell>
          <cell r="BV529">
            <v>5</v>
          </cell>
          <cell r="BW529">
            <v>5</v>
          </cell>
          <cell r="BX529">
            <v>5</v>
          </cell>
          <cell r="BY529">
            <v>5</v>
          </cell>
          <cell r="BZ529">
            <v>5</v>
          </cell>
          <cell r="CA529">
            <v>5</v>
          </cell>
          <cell r="CB529">
            <v>5</v>
          </cell>
          <cell r="CC529">
            <v>5</v>
          </cell>
          <cell r="CD529">
            <v>5</v>
          </cell>
          <cell r="CE529">
            <v>5</v>
          </cell>
          <cell r="CF529">
            <v>5</v>
          </cell>
          <cell r="CG529">
            <v>5</v>
          </cell>
          <cell r="CH529">
            <v>5</v>
          </cell>
          <cell r="CI529">
            <v>5</v>
          </cell>
          <cell r="CJ529">
            <v>4</v>
          </cell>
          <cell r="CK529">
            <v>4</v>
          </cell>
          <cell r="CL529" t="str">
            <v>Thôi BT LCĐ từ T11/21</v>
          </cell>
        </row>
        <row r="530">
          <cell r="F530">
            <v>1150</v>
          </cell>
          <cell r="G530" t="str">
            <v>51010000192214</v>
          </cell>
          <cell r="H530" t="str">
            <v>Trường Sư phạm</v>
          </cell>
          <cell r="I530" t="str">
            <v>Khoa Giáo dục Chính trị</v>
          </cell>
          <cell r="J530" t="str">
            <v>Nữ</v>
          </cell>
          <cell r="K530">
            <v>1970</v>
          </cell>
          <cell r="L530">
            <v>25669</v>
          </cell>
          <cell r="M530">
            <v>52</v>
          </cell>
          <cell r="N530" t="str">
            <v>Kinh</v>
          </cell>
          <cell r="O530">
            <v>0</v>
          </cell>
          <cell r="P530">
            <v>181655252</v>
          </cell>
          <cell r="Q530">
            <v>0</v>
          </cell>
          <cell r="R530">
            <v>0</v>
          </cell>
          <cell r="S530" t="str">
            <v>Xã Nam Lĩnh, huyện Nam Đàn, tỉnh Nghệ An</v>
          </cell>
          <cell r="T530" t="str">
            <v>Xã Nam Lĩnh, huyện Nam Đàn, tỉnh Nghệ An</v>
          </cell>
          <cell r="U530" t="str">
            <v>Khối 2, phường Bến Thủy, thành phố Vinh, tỉnh Nghệ An</v>
          </cell>
          <cell r="V530" t="str">
            <v>Khối 2, phường Bến Thủy, thành phố Vinh, tỉnh Nghệ An</v>
          </cell>
          <cell r="W530">
            <v>983067973</v>
          </cell>
          <cell r="X530">
            <v>0</v>
          </cell>
          <cell r="Y530">
            <v>37725</v>
          </cell>
          <cell r="Z530">
            <v>34213</v>
          </cell>
          <cell r="AA530" t="str">
            <v>Trường THPT Kim Liên</v>
          </cell>
          <cell r="AB530">
            <v>0</v>
          </cell>
          <cell r="AC530" t="str">
            <v>BC</v>
          </cell>
          <cell r="AD530">
            <v>0</v>
          </cell>
          <cell r="AE530">
            <v>0</v>
          </cell>
          <cell r="AF530" t="str">
            <v>V.07.01.03</v>
          </cell>
          <cell r="AG530" t="str">
            <v>Giảng viên (hạng III)</v>
          </cell>
          <cell r="AH530">
            <v>0</v>
          </cell>
          <cell r="AI530">
            <v>0</v>
          </cell>
          <cell r="AJ530">
            <v>0</v>
          </cell>
          <cell r="AK530">
            <v>4</v>
          </cell>
          <cell r="AL530">
            <v>0</v>
          </cell>
          <cell r="AM530">
            <v>4.9800000000000004</v>
          </cell>
          <cell r="AN530">
            <v>9</v>
          </cell>
          <cell r="AO530">
            <v>5</v>
          </cell>
          <cell r="AP530">
            <v>0.24900000000000003</v>
          </cell>
          <cell r="AQ530">
            <v>25</v>
          </cell>
          <cell r="AR530">
            <v>1.30725</v>
          </cell>
          <cell r="AS530">
            <v>6.5362499999999999</v>
          </cell>
          <cell r="AT530">
            <v>45</v>
          </cell>
          <cell r="AU530">
            <v>0</v>
          </cell>
          <cell r="AV530">
            <v>0</v>
          </cell>
          <cell r="AW530">
            <v>0</v>
          </cell>
          <cell r="AX530" t="str">
            <v>Thạc sĩ</v>
          </cell>
          <cell r="AY530">
            <v>0</v>
          </cell>
          <cell r="AZ530">
            <v>0</v>
          </cell>
          <cell r="BA530" t="str">
            <v>Giáo dục chính trị</v>
          </cell>
          <cell r="BB530" t="str">
            <v>Triết học</v>
          </cell>
          <cell r="BC530" t="str">
            <v xml:space="preserve"> </v>
          </cell>
          <cell r="BD530">
            <v>0</v>
          </cell>
          <cell r="BE530" t="str">
            <v>GVSP</v>
          </cell>
          <cell r="BF530">
            <v>0</v>
          </cell>
          <cell r="BG530" t="str">
            <v>ICT 2018</v>
          </cell>
          <cell r="BH530">
            <v>0</v>
          </cell>
          <cell r="BI530">
            <v>0</v>
          </cell>
          <cell r="BJ530">
            <v>0</v>
          </cell>
          <cell r="BK530" t="str">
            <v>Đợt 2 năm 2017</v>
          </cell>
          <cell r="BL530">
            <v>0</v>
          </cell>
          <cell r="BM530" t="str">
            <v>31/12/2002</v>
          </cell>
          <cell r="BN530">
            <v>37986</v>
          </cell>
          <cell r="BO530">
            <v>0</v>
          </cell>
          <cell r="BP530">
            <v>0</v>
          </cell>
          <cell r="BQ530">
            <v>0</v>
          </cell>
          <cell r="BR530">
            <v>2.5833333333333335</v>
          </cell>
          <cell r="BS530" t="str">
            <v>BĐ đã phát</v>
          </cell>
          <cell r="BT530">
            <v>0</v>
          </cell>
          <cell r="BU530">
            <v>0</v>
          </cell>
          <cell r="BV530">
            <v>4</v>
          </cell>
          <cell r="BW530">
            <v>4</v>
          </cell>
          <cell r="BX530">
            <v>4</v>
          </cell>
          <cell r="BY530">
            <v>4</v>
          </cell>
          <cell r="BZ530">
            <v>4</v>
          </cell>
          <cell r="CA530">
            <v>4</v>
          </cell>
          <cell r="CB530">
            <v>4</v>
          </cell>
          <cell r="CC530">
            <v>4</v>
          </cell>
          <cell r="CD530">
            <v>4</v>
          </cell>
          <cell r="CE530">
            <v>4</v>
          </cell>
          <cell r="CF530">
            <v>4</v>
          </cell>
          <cell r="CG530">
            <v>4</v>
          </cell>
          <cell r="CH530">
            <v>4</v>
          </cell>
          <cell r="CI530">
            <v>4</v>
          </cell>
          <cell r="CJ530">
            <v>4</v>
          </cell>
          <cell r="CK530">
            <v>4</v>
          </cell>
          <cell r="CL530">
            <v>0</v>
          </cell>
        </row>
        <row r="531">
          <cell r="F531">
            <v>1160</v>
          </cell>
          <cell r="G531" t="str">
            <v>51010000190874</v>
          </cell>
          <cell r="H531" t="str">
            <v>Trường Sư phạm</v>
          </cell>
          <cell r="I531" t="str">
            <v>Khoa Giáo dục Chính trị</v>
          </cell>
          <cell r="J531" t="str">
            <v>Nữ</v>
          </cell>
          <cell r="K531">
            <v>1980</v>
          </cell>
          <cell r="L531">
            <v>29313</v>
          </cell>
          <cell r="M531">
            <v>42</v>
          </cell>
          <cell r="N531" t="str">
            <v>Kinh</v>
          </cell>
          <cell r="O531">
            <v>0</v>
          </cell>
          <cell r="P531">
            <v>182357092</v>
          </cell>
          <cell r="Q531">
            <v>0</v>
          </cell>
          <cell r="R531">
            <v>0</v>
          </cell>
          <cell r="S531" t="str">
            <v>Trường Thi ,Tp. Vinh, Nghệ An</v>
          </cell>
          <cell r="T531" t="str">
            <v>Xuân Vinh, Xuân Trường, Nam ĐỊnh</v>
          </cell>
          <cell r="U531" t="str">
            <v>Hẻm 2 , Ngõ 5 , Trần Tấn ,  Xóm 15, Hưng Lộc , Tp.Vinh , Tỉnh Nghệ An</v>
          </cell>
          <cell r="V531" t="str">
            <v>Hẻm 2 , Ngõ 5 , Trần Tấn ,  Xóm 15, Hưng Lộc , Tp.Vinh , Tỉnh Nghệ An</v>
          </cell>
          <cell r="W531" t="str">
            <v>0911215181</v>
          </cell>
          <cell r="X531" t="str">
            <v>namandhv@gmail.com</v>
          </cell>
          <cell r="Y531">
            <v>37681</v>
          </cell>
          <cell r="Z531">
            <v>38063</v>
          </cell>
          <cell r="AA531" t="str">
            <v>Trường Đại học Vinh</v>
          </cell>
          <cell r="AB531">
            <v>0</v>
          </cell>
          <cell r="AC531" t="str">
            <v>BC</v>
          </cell>
          <cell r="AD531">
            <v>0</v>
          </cell>
          <cell r="AE531">
            <v>0</v>
          </cell>
          <cell r="AF531" t="str">
            <v>V.07.01.03</v>
          </cell>
          <cell r="AG531" t="str">
            <v>Giảng viên (hạng III)</v>
          </cell>
          <cell r="AH531">
            <v>0</v>
          </cell>
          <cell r="AI531">
            <v>0</v>
          </cell>
          <cell r="AJ531">
            <v>0</v>
          </cell>
          <cell r="AK531">
            <v>4</v>
          </cell>
          <cell r="AL531">
            <v>0</v>
          </cell>
          <cell r="AM531">
            <v>3.99</v>
          </cell>
          <cell r="AN531">
            <v>6</v>
          </cell>
          <cell r="AO531">
            <v>0</v>
          </cell>
          <cell r="AP531">
            <v>0</v>
          </cell>
          <cell r="AQ531">
            <v>15</v>
          </cell>
          <cell r="AR531">
            <v>0.59850000000000003</v>
          </cell>
          <cell r="AS531">
            <v>4.5884999999999998</v>
          </cell>
          <cell r="AT531">
            <v>45</v>
          </cell>
          <cell r="AU531">
            <v>0</v>
          </cell>
          <cell r="AV531">
            <v>0</v>
          </cell>
          <cell r="AW531">
            <v>0</v>
          </cell>
          <cell r="AX531" t="str">
            <v>Thạc sĩ</v>
          </cell>
          <cell r="AY531">
            <v>0</v>
          </cell>
          <cell r="AZ531">
            <v>0</v>
          </cell>
          <cell r="BA531" t="str">
            <v>Giáo dục chính trị</v>
          </cell>
          <cell r="BB531" t="str">
            <v>Triết học</v>
          </cell>
          <cell r="BC531" t="str">
            <v xml:space="preserve"> </v>
          </cell>
          <cell r="BD531">
            <v>0</v>
          </cell>
          <cell r="BE531" t="str">
            <v>GVSP</v>
          </cell>
          <cell r="BF531">
            <v>0</v>
          </cell>
          <cell r="BG531" t="str">
            <v>ICT 2018</v>
          </cell>
          <cell r="BH531" t="str">
            <v>x</v>
          </cell>
          <cell r="BI531">
            <v>2019</v>
          </cell>
          <cell r="BJ531">
            <v>0</v>
          </cell>
          <cell r="BK531" t="str">
            <v>Đã học 2012</v>
          </cell>
          <cell r="BL531" t="str">
            <v>Trung cấp</v>
          </cell>
          <cell r="BM531">
            <v>33714</v>
          </cell>
          <cell r="BN531">
            <v>34079</v>
          </cell>
          <cell r="BO531" t="str">
            <v>Bằng khen Đoàn trường Đại học Vinh ; Giấy khen Tỉnh Đoàn Nghệ An ; Kỷ niệm chương Vì sự nghiệp Giáo dục Đào tạo Bộ Trưởng Bộ Giáo dục &amp; Đào tạo ; Bằng khen
Bộ trưởng Bộ Giáo dục và Đào tạo (năm 2011); Danh hiệu “Lao động tiên tiến” (từ năm 1992 đến nay); Danh hiệu
“Chiến sĩ thi đua cấp cơ sở” (các năm 2003-2004, 2007-2008, 2008-2009, 2009-2012010-2011)</v>
          </cell>
          <cell r="BP531">
            <v>0</v>
          </cell>
          <cell r="BQ531">
            <v>0</v>
          </cell>
          <cell r="BR531">
            <v>12.583333333333334</v>
          </cell>
          <cell r="BS531" t="str">
            <v>BĐ đã phát</v>
          </cell>
          <cell r="BT531">
            <v>0</v>
          </cell>
          <cell r="BU531">
            <v>0</v>
          </cell>
          <cell r="BV531">
            <v>4</v>
          </cell>
          <cell r="BW531">
            <v>4</v>
          </cell>
          <cell r="BX531">
            <v>4</v>
          </cell>
          <cell r="BY531">
            <v>4</v>
          </cell>
          <cell r="BZ531">
            <v>4</v>
          </cell>
          <cell r="CA531">
            <v>4</v>
          </cell>
          <cell r="CB531">
            <v>4</v>
          </cell>
          <cell r="CC531">
            <v>4</v>
          </cell>
          <cell r="CD531">
            <v>4</v>
          </cell>
          <cell r="CE531">
            <v>4</v>
          </cell>
          <cell r="CF531">
            <v>4</v>
          </cell>
          <cell r="CG531">
            <v>4</v>
          </cell>
          <cell r="CH531">
            <v>4</v>
          </cell>
          <cell r="CI531">
            <v>4</v>
          </cell>
          <cell r="CJ531">
            <v>4</v>
          </cell>
          <cell r="CK531">
            <v>4</v>
          </cell>
          <cell r="CL531">
            <v>0</v>
          </cell>
        </row>
        <row r="532">
          <cell r="F532">
            <v>1159</v>
          </cell>
          <cell r="G532" t="str">
            <v>51010000190485</v>
          </cell>
          <cell r="H532" t="str">
            <v>Trường Sư phạm</v>
          </cell>
          <cell r="I532" t="str">
            <v>Khoa Giáo dục Chính trị</v>
          </cell>
          <cell r="J532" t="str">
            <v>Nam</v>
          </cell>
          <cell r="K532">
            <v>1969</v>
          </cell>
          <cell r="L532">
            <v>25514</v>
          </cell>
          <cell r="M532">
            <v>53</v>
          </cell>
          <cell r="N532" t="str">
            <v>Kinh</v>
          </cell>
          <cell r="O532">
            <v>0</v>
          </cell>
          <cell r="P532">
            <v>181938064</v>
          </cell>
          <cell r="Q532">
            <v>0</v>
          </cell>
          <cell r="R532">
            <v>0</v>
          </cell>
          <cell r="S532" t="str">
            <v>Xã Sơn Thịnh, huyện Hương Sơn, tỉnh Hà Tĩnh</v>
          </cell>
          <cell r="T532" t="str">
            <v>Xã Đức Lạc, huyện Đức Thọ, tỉnh Hà Tĩnh</v>
          </cell>
          <cell r="U532" t="str">
            <v>Nhà số 14, ngõ 6, đường Phan Sỹ Thục, khối 4, phường Trường Thi, thành phố Vinh, Nghệ An</v>
          </cell>
          <cell r="V532" t="str">
            <v>Nhà số 14, ngõ 6, đường Phan Sỹ Thục, khối 4, phường Trường Thi, thành phố Vinh, Nghệ An</v>
          </cell>
          <cell r="W532" t="str">
            <v>0916152529</v>
          </cell>
          <cell r="X532" t="str">
            <v>ntsdhv@gmail.com; nguyenthaison@vinhuni.edu.vn</v>
          </cell>
          <cell r="Y532">
            <v>33117</v>
          </cell>
          <cell r="Z532">
            <v>33117</v>
          </cell>
          <cell r="AA532" t="str">
            <v>Trường Đại học Sư phạm Vinh</v>
          </cell>
          <cell r="AB532">
            <v>0</v>
          </cell>
          <cell r="AC532" t="str">
            <v>BC</v>
          </cell>
          <cell r="AD532">
            <v>0</v>
          </cell>
          <cell r="AE532">
            <v>0</v>
          </cell>
          <cell r="AF532" t="str">
            <v>V.07.01.01</v>
          </cell>
          <cell r="AG532" t="str">
            <v>Giảng viên cao cấp (hạng I)</v>
          </cell>
          <cell r="AH532">
            <v>0</v>
          </cell>
          <cell r="AI532" t="str">
            <v>Trưởng khoa</v>
          </cell>
          <cell r="AJ532" t="str">
            <v>Bí thư CB</v>
          </cell>
          <cell r="AK532">
            <v>6</v>
          </cell>
          <cell r="AL532">
            <v>0.5</v>
          </cell>
          <cell r="AM532">
            <v>6.56</v>
          </cell>
          <cell r="AN532">
            <v>2</v>
          </cell>
          <cell r="AO532">
            <v>0</v>
          </cell>
          <cell r="AP532">
            <v>0</v>
          </cell>
          <cell r="AQ532">
            <v>28</v>
          </cell>
          <cell r="AR532">
            <v>1.9767999999999999</v>
          </cell>
          <cell r="AS532">
            <v>9.0367999999999995</v>
          </cell>
          <cell r="AT532">
            <v>45</v>
          </cell>
          <cell r="AU532">
            <v>0</v>
          </cell>
          <cell r="AV532">
            <v>0</v>
          </cell>
          <cell r="AW532">
            <v>0</v>
          </cell>
          <cell r="AX532" t="str">
            <v>Tiến sĩ</v>
          </cell>
          <cell r="AY532" t="str">
            <v>Phó Giáo sư</v>
          </cell>
          <cell r="AZ532">
            <v>0</v>
          </cell>
          <cell r="BA532" t="str">
            <v>Giáo dục chính trị</v>
          </cell>
          <cell r="BB532" t="str">
            <v>Triết học</v>
          </cell>
          <cell r="BC532" t="str">
            <v>Triết học</v>
          </cell>
          <cell r="BD532">
            <v>0</v>
          </cell>
          <cell r="BE532" t="str">
            <v>GVSP chủ chốt</v>
          </cell>
          <cell r="BF532" t="str">
            <v>Miễn</v>
          </cell>
          <cell r="BG532">
            <v>0</v>
          </cell>
          <cell r="BH532" t="str">
            <v>x</v>
          </cell>
          <cell r="BI532">
            <v>0</v>
          </cell>
          <cell r="BJ532">
            <v>0</v>
          </cell>
          <cell r="BK532">
            <v>0</v>
          </cell>
          <cell r="BL532" t="str">
            <v>Đang học CCLLCT</v>
          </cell>
          <cell r="BM532">
            <v>30479</v>
          </cell>
          <cell r="BN532">
            <v>30845</v>
          </cell>
          <cell r="BO532" t="str">
            <v>Giấy khen của UBND thành phố Hà Nội (năm 1979)</v>
          </cell>
          <cell r="BP532">
            <v>0</v>
          </cell>
          <cell r="BQ532">
            <v>0</v>
          </cell>
          <cell r="BR532">
            <v>7.166666666666667</v>
          </cell>
          <cell r="BS532" t="str">
            <v>BĐ đã phát</v>
          </cell>
          <cell r="BT532">
            <v>0</v>
          </cell>
          <cell r="BU532">
            <v>0</v>
          </cell>
          <cell r="BV532">
            <v>6</v>
          </cell>
          <cell r="BW532">
            <v>6</v>
          </cell>
          <cell r="BX532">
            <v>6</v>
          </cell>
          <cell r="BY532">
            <v>6</v>
          </cell>
          <cell r="BZ532">
            <v>6</v>
          </cell>
          <cell r="CA532">
            <v>6</v>
          </cell>
          <cell r="CB532">
            <v>6</v>
          </cell>
          <cell r="CC532">
            <v>6</v>
          </cell>
          <cell r="CD532">
            <v>6</v>
          </cell>
          <cell r="CE532">
            <v>6</v>
          </cell>
          <cell r="CF532">
            <v>6</v>
          </cell>
          <cell r="CG532">
            <v>6</v>
          </cell>
          <cell r="CH532">
            <v>6</v>
          </cell>
          <cell r="CI532">
            <v>6</v>
          </cell>
          <cell r="CJ532">
            <v>6</v>
          </cell>
          <cell r="CK532">
            <v>6</v>
          </cell>
          <cell r="CL532" t="str">
            <v>PVT về TK cấp 3 từ T9/21</v>
          </cell>
        </row>
        <row r="533">
          <cell r="F533">
            <v>1141</v>
          </cell>
          <cell r="G533" t="str">
            <v>51010000191725</v>
          </cell>
          <cell r="H533" t="str">
            <v>Trường Sư phạm</v>
          </cell>
          <cell r="I533" t="str">
            <v>Khoa Giáo dục Chính trị</v>
          </cell>
          <cell r="J533" t="str">
            <v>Nữ</v>
          </cell>
          <cell r="K533">
            <v>1969</v>
          </cell>
          <cell r="L533">
            <v>25236</v>
          </cell>
          <cell r="M533">
            <v>53</v>
          </cell>
          <cell r="N533" t="str">
            <v>Kinh</v>
          </cell>
          <cell r="O533">
            <v>0</v>
          </cell>
          <cell r="P533">
            <v>181519625</v>
          </cell>
          <cell r="Q533">
            <v>0</v>
          </cell>
          <cell r="R533">
            <v>0</v>
          </cell>
          <cell r="S533" t="str">
            <v>Khu Gang thép Thái Nguyên</v>
          </cell>
          <cell r="T533" t="str">
            <v>Hưng Dũng, Vinh, Nghệ An</v>
          </cell>
          <cell r="U533" t="str">
            <v>Số12, Nguyễn Viết Xuân,  Hưng Dũng, Vinh, Nghệ An</v>
          </cell>
          <cell r="V533" t="str">
            <v>Số12, Nguyễn Viết Xuân,  Hưng Dũng, Vinh, Nghệ An</v>
          </cell>
          <cell r="W533" t="str">
            <v>0914447188</v>
          </cell>
          <cell r="X533" t="str">
            <v>diepnt@vinhuni.edu.vn</v>
          </cell>
          <cell r="Y533">
            <v>38322</v>
          </cell>
          <cell r="Z533">
            <v>34421</v>
          </cell>
          <cell r="AA533" t="str">
            <v>Trươờng chính trị tỉnh Nghệ An</v>
          </cell>
          <cell r="AB533">
            <v>0</v>
          </cell>
          <cell r="AC533" t="str">
            <v>BC</v>
          </cell>
          <cell r="AD533">
            <v>0</v>
          </cell>
          <cell r="AE533">
            <v>0</v>
          </cell>
          <cell r="AF533" t="str">
            <v>V.07.01.02</v>
          </cell>
          <cell r="AG533" t="str">
            <v>Giảng viên chính (hạng II)</v>
          </cell>
          <cell r="AH533">
            <v>0</v>
          </cell>
          <cell r="AI533">
            <v>0</v>
          </cell>
          <cell r="AJ533" t="str">
            <v>TLĐT + CVHT + TL ĐTTT</v>
          </cell>
          <cell r="AK533">
            <v>5</v>
          </cell>
          <cell r="AL533">
            <v>0</v>
          </cell>
          <cell r="AM533">
            <v>5.42</v>
          </cell>
          <cell r="AN533">
            <v>4</v>
          </cell>
          <cell r="AO533">
            <v>0</v>
          </cell>
          <cell r="AP533">
            <v>0</v>
          </cell>
          <cell r="AQ533">
            <v>23</v>
          </cell>
          <cell r="AR533">
            <v>1.2465999999999999</v>
          </cell>
          <cell r="AS533">
            <v>6.6665999999999999</v>
          </cell>
          <cell r="AT533">
            <v>45</v>
          </cell>
          <cell r="AU533">
            <v>0</v>
          </cell>
          <cell r="AV533">
            <v>0</v>
          </cell>
          <cell r="AW533">
            <v>0</v>
          </cell>
          <cell r="AX533" t="str">
            <v>Thạc sĩ</v>
          </cell>
          <cell r="AY533">
            <v>0</v>
          </cell>
          <cell r="AZ533">
            <v>0</v>
          </cell>
          <cell r="BA533" t="str">
            <v>Giáo dục chính trị</v>
          </cell>
          <cell r="BB533" t="str">
            <v>Kinh tế chính trị</v>
          </cell>
          <cell r="BC533" t="str">
            <v xml:space="preserve"> </v>
          </cell>
          <cell r="BD533">
            <v>0</v>
          </cell>
          <cell r="BE533" t="str">
            <v>GVSP</v>
          </cell>
          <cell r="BF533" t="str">
            <v>B1</v>
          </cell>
          <cell r="BG533" t="str">
            <v>ICT 2018</v>
          </cell>
          <cell r="BH533" t="str">
            <v>x</v>
          </cell>
          <cell r="BI533">
            <v>2019</v>
          </cell>
          <cell r="BJ533">
            <v>0</v>
          </cell>
          <cell r="BK533">
            <v>0</v>
          </cell>
          <cell r="BL533">
            <v>0</v>
          </cell>
          <cell r="BM533">
            <v>35252</v>
          </cell>
          <cell r="BN533">
            <v>35617</v>
          </cell>
          <cell r="BO533" t="str">
            <v>Danh hiệu “Chiến sỹ thi đua” (các năm 2007-2008; 2008-2009;2009-2010); Giấy khen
Công đoàn Giáo dục Việt Nam “Giỏi việc trường, đảm việc nhà giai đoạn 2005-2009”; Giấy khen Công đoàn Trường Đại học Vinh “Giỏi việc trường, đảm việc nhà giai đoạn 2006-2010”</v>
          </cell>
          <cell r="BP533">
            <v>0</v>
          </cell>
          <cell r="BQ533">
            <v>0</v>
          </cell>
          <cell r="BR533">
            <v>1.4166666666666667</v>
          </cell>
          <cell r="BS533" t="str">
            <v>BĐ đã phát</v>
          </cell>
          <cell r="BT533">
            <v>0</v>
          </cell>
          <cell r="BU533">
            <v>0</v>
          </cell>
          <cell r="BV533">
            <v>5</v>
          </cell>
          <cell r="BW533">
            <v>5</v>
          </cell>
          <cell r="BX533">
            <v>5</v>
          </cell>
          <cell r="BY533">
            <v>5</v>
          </cell>
          <cell r="BZ533">
            <v>5</v>
          </cell>
          <cell r="CA533">
            <v>5</v>
          </cell>
          <cell r="CB533">
            <v>5</v>
          </cell>
          <cell r="CC533">
            <v>5</v>
          </cell>
          <cell r="CD533">
            <v>5</v>
          </cell>
          <cell r="CE533">
            <v>5</v>
          </cell>
          <cell r="CF533">
            <v>5</v>
          </cell>
          <cell r="CG533">
            <v>5</v>
          </cell>
          <cell r="CH533">
            <v>5</v>
          </cell>
          <cell r="CI533">
            <v>5</v>
          </cell>
          <cell r="CJ533">
            <v>5</v>
          </cell>
          <cell r="CK533">
            <v>5</v>
          </cell>
          <cell r="CL533">
            <v>0</v>
          </cell>
        </row>
        <row r="534">
          <cell r="F534">
            <v>1144</v>
          </cell>
          <cell r="G534" t="str">
            <v>51010000191804</v>
          </cell>
          <cell r="H534" t="str">
            <v>Trường Sư phạm</v>
          </cell>
          <cell r="I534" t="str">
            <v>Khoa Giáo dục Chính trị</v>
          </cell>
          <cell r="J534" t="str">
            <v>Nữ</v>
          </cell>
          <cell r="K534">
            <v>1982</v>
          </cell>
          <cell r="L534">
            <v>30091</v>
          </cell>
          <cell r="M534">
            <v>40</v>
          </cell>
          <cell r="N534" t="str">
            <v>Kinh</v>
          </cell>
          <cell r="O534">
            <v>0</v>
          </cell>
          <cell r="P534">
            <v>182384637</v>
          </cell>
          <cell r="Q534">
            <v>0</v>
          </cell>
          <cell r="R534">
            <v>0</v>
          </cell>
          <cell r="S534" t="str">
            <v>Xã Nghi Trung, huyện Nghi Lộc, tỉnh Nghệ Tĩnh</v>
          </cell>
          <cell r="T534" t="str">
            <v>Phường Hưng Bình, thành phố Vinh, tỉnh Nghệ An</v>
          </cell>
          <cell r="U534" t="str">
            <v>71 Nguyễn Phong Sắc, thành phố Vinh, tỉnh Nghệ An</v>
          </cell>
          <cell r="V534" t="str">
            <v>71 Nguyễn Phong Sắc, thành phố Vinh, tỉnh Nghệ An</v>
          </cell>
          <cell r="W534">
            <v>962662626</v>
          </cell>
          <cell r="X534">
            <v>0</v>
          </cell>
          <cell r="Y534">
            <v>38037</v>
          </cell>
          <cell r="Z534">
            <v>39448</v>
          </cell>
          <cell r="AA534" t="str">
            <v>Trường Đại học Vinh</v>
          </cell>
          <cell r="AB534">
            <v>0</v>
          </cell>
          <cell r="AC534" t="str">
            <v>BC</v>
          </cell>
          <cell r="AD534">
            <v>0</v>
          </cell>
          <cell r="AE534">
            <v>0</v>
          </cell>
          <cell r="AF534" t="str">
            <v>V.07.01.02</v>
          </cell>
          <cell r="AG534" t="str">
            <v>Giảng viên chính (hạng II)</v>
          </cell>
          <cell r="AH534">
            <v>0</v>
          </cell>
          <cell r="AI534">
            <v>0</v>
          </cell>
          <cell r="AJ534">
            <v>0</v>
          </cell>
          <cell r="AK534">
            <v>5</v>
          </cell>
          <cell r="AL534">
            <v>0</v>
          </cell>
          <cell r="AM534">
            <v>4.4000000000000004</v>
          </cell>
          <cell r="AN534">
            <v>1</v>
          </cell>
          <cell r="AO534">
            <v>0</v>
          </cell>
          <cell r="AP534">
            <v>0</v>
          </cell>
          <cell r="AQ534">
            <v>14</v>
          </cell>
          <cell r="AR534">
            <v>0.6160000000000001</v>
          </cell>
          <cell r="AS534">
            <v>5.016</v>
          </cell>
          <cell r="AT534">
            <v>45</v>
          </cell>
          <cell r="AU534">
            <v>0</v>
          </cell>
          <cell r="AV534">
            <v>0</v>
          </cell>
          <cell r="AW534">
            <v>0</v>
          </cell>
          <cell r="AX534" t="str">
            <v>Tiến sĩ</v>
          </cell>
          <cell r="AY534">
            <v>0</v>
          </cell>
          <cell r="AZ534">
            <v>0</v>
          </cell>
          <cell r="BA534" t="str">
            <v>Giáo dục chính trị</v>
          </cell>
          <cell r="BB534" t="str">
            <v>Kinh tế chính trị</v>
          </cell>
          <cell r="BC534" t="str">
            <v>KTCT</v>
          </cell>
          <cell r="BD534">
            <v>0</v>
          </cell>
          <cell r="BE534" t="str">
            <v>GVSP</v>
          </cell>
          <cell r="BF534" t="str">
            <v>A2</v>
          </cell>
          <cell r="BG534" t="str">
            <v>ICT 2018</v>
          </cell>
          <cell r="BH534" t="str">
            <v>x</v>
          </cell>
          <cell r="BI534">
            <v>2019</v>
          </cell>
          <cell r="BJ534">
            <v>0</v>
          </cell>
          <cell r="BK534" t="str">
            <v>Đợt năm 2014</v>
          </cell>
          <cell r="BL534">
            <v>0</v>
          </cell>
          <cell r="BM534">
            <v>37763</v>
          </cell>
          <cell r="BN534">
            <v>38129</v>
          </cell>
          <cell r="BO534">
            <v>0</v>
          </cell>
          <cell r="BP534">
            <v>0</v>
          </cell>
          <cell r="BQ534" t="str">
            <v>Con thương binh</v>
          </cell>
          <cell r="BR534">
            <v>14.75</v>
          </cell>
          <cell r="BS534" t="str">
            <v>BĐ đã phát</v>
          </cell>
          <cell r="BT534">
            <v>0</v>
          </cell>
          <cell r="BU534">
            <v>0</v>
          </cell>
          <cell r="BV534">
            <v>5</v>
          </cell>
          <cell r="BW534">
            <v>5</v>
          </cell>
          <cell r="BX534">
            <v>5</v>
          </cell>
          <cell r="BY534">
            <v>5</v>
          </cell>
          <cell r="BZ534">
            <v>5</v>
          </cell>
          <cell r="CA534">
            <v>5</v>
          </cell>
          <cell r="CB534">
            <v>5</v>
          </cell>
          <cell r="CC534">
            <v>5</v>
          </cell>
          <cell r="CD534">
            <v>5</v>
          </cell>
          <cell r="CE534">
            <v>5</v>
          </cell>
          <cell r="CF534">
            <v>5</v>
          </cell>
          <cell r="CG534">
            <v>5</v>
          </cell>
          <cell r="CH534">
            <v>5</v>
          </cell>
          <cell r="CI534">
            <v>5</v>
          </cell>
          <cell r="CJ534">
            <v>5</v>
          </cell>
          <cell r="CK534">
            <v>5</v>
          </cell>
          <cell r="CL534">
            <v>0</v>
          </cell>
        </row>
        <row r="535">
          <cell r="F535">
            <v>2315</v>
          </cell>
          <cell r="G535" t="str">
            <v>51010000529131</v>
          </cell>
          <cell r="H535" t="str">
            <v>Trường Sư phạm</v>
          </cell>
          <cell r="I535" t="str">
            <v>Khoa Giáo dục Chính trị</v>
          </cell>
          <cell r="J535" t="str">
            <v>Nữ</v>
          </cell>
          <cell r="K535">
            <v>1986</v>
          </cell>
          <cell r="L535">
            <v>31564</v>
          </cell>
          <cell r="M535">
            <v>36</v>
          </cell>
          <cell r="N535" t="str">
            <v>Kinh</v>
          </cell>
          <cell r="O535">
            <v>0</v>
          </cell>
          <cell r="P535">
            <v>0</v>
          </cell>
          <cell r="Q535">
            <v>0</v>
          </cell>
          <cell r="R535">
            <v>0</v>
          </cell>
          <cell r="S535" t="str">
            <v>Xã Thăng Bình, Huyện Nông Cống, Tỉnh Thanh Hoá</v>
          </cell>
          <cell r="T535" t="str">
            <v>Thăng Bình, Nông Cống, Thanh Hóa</v>
          </cell>
          <cell r="U535" t="str">
            <v>Khối 12, Phường Trường Thi, Thành phố Vinh, Tỉnh Nghệ An</v>
          </cell>
          <cell r="V535" t="str">
            <v>Khối 12, Phường Trường Thi, Thành phố Vinh, Tỉnh Nghệ An</v>
          </cell>
          <cell r="W535">
            <v>0</v>
          </cell>
          <cell r="X535">
            <v>0</v>
          </cell>
          <cell r="Y535">
            <v>41765</v>
          </cell>
          <cell r="Z535">
            <v>43824</v>
          </cell>
          <cell r="AA535" t="str">
            <v>Trường Đại học Vinh</v>
          </cell>
          <cell r="AB535">
            <v>0</v>
          </cell>
          <cell r="AC535" t="str">
            <v>BC</v>
          </cell>
          <cell r="AD535">
            <v>0</v>
          </cell>
          <cell r="AE535">
            <v>0</v>
          </cell>
          <cell r="AF535" t="str">
            <v>V.07.01.03</v>
          </cell>
          <cell r="AG535" t="str">
            <v>Giảng viên (hạng III)</v>
          </cell>
          <cell r="AH535">
            <v>0</v>
          </cell>
          <cell r="AI535">
            <v>0</v>
          </cell>
          <cell r="AJ535">
            <v>0</v>
          </cell>
          <cell r="AK535">
            <v>4</v>
          </cell>
          <cell r="AL535">
            <v>0</v>
          </cell>
          <cell r="AM535">
            <v>3</v>
          </cell>
          <cell r="AN535">
            <v>3</v>
          </cell>
          <cell r="AO535">
            <v>0</v>
          </cell>
          <cell r="AP535">
            <v>0</v>
          </cell>
          <cell r="AQ535">
            <v>6</v>
          </cell>
          <cell r="AR535">
            <v>0.18</v>
          </cell>
          <cell r="AS535">
            <v>3.18</v>
          </cell>
          <cell r="AT535">
            <v>45</v>
          </cell>
          <cell r="AU535">
            <v>0</v>
          </cell>
          <cell r="AV535">
            <v>0</v>
          </cell>
          <cell r="AW535">
            <v>0</v>
          </cell>
          <cell r="AX535" t="str">
            <v>Thạc sĩ</v>
          </cell>
          <cell r="AY535">
            <v>0</v>
          </cell>
          <cell r="AZ535">
            <v>0</v>
          </cell>
          <cell r="BA535" t="str">
            <v>Giáo dục chính trị</v>
          </cell>
          <cell r="BB535" t="str">
            <v>PPGD bộ môn GD chính trị</v>
          </cell>
          <cell r="BC535" t="str">
            <v xml:space="preserve"> </v>
          </cell>
          <cell r="BD535">
            <v>0</v>
          </cell>
          <cell r="BE535" t="str">
            <v>GVSP</v>
          </cell>
          <cell r="BF535">
            <v>0</v>
          </cell>
          <cell r="BG535" t="str">
            <v>ICT 2018</v>
          </cell>
          <cell r="BH535">
            <v>0</v>
          </cell>
          <cell r="BI535">
            <v>0</v>
          </cell>
          <cell r="BJ535">
            <v>0</v>
          </cell>
          <cell r="BK535">
            <v>0</v>
          </cell>
          <cell r="BL535">
            <v>0</v>
          </cell>
          <cell r="BM535">
            <v>0</v>
          </cell>
          <cell r="BN535">
            <v>0</v>
          </cell>
          <cell r="BO535">
            <v>0</v>
          </cell>
          <cell r="BP535">
            <v>0</v>
          </cell>
          <cell r="BQ535">
            <v>0</v>
          </cell>
          <cell r="BR535">
            <v>18.75</v>
          </cell>
          <cell r="BS535" t="str">
            <v>BĐ đã phát</v>
          </cell>
          <cell r="BT535">
            <v>0</v>
          </cell>
          <cell r="BU535">
            <v>0</v>
          </cell>
          <cell r="BV535">
            <v>4</v>
          </cell>
          <cell r="BW535">
            <v>4</v>
          </cell>
          <cell r="BX535">
            <v>4</v>
          </cell>
          <cell r="BY535">
            <v>4</v>
          </cell>
          <cell r="BZ535">
            <v>4</v>
          </cell>
          <cell r="CA535">
            <v>4</v>
          </cell>
          <cell r="CB535">
            <v>4</v>
          </cell>
          <cell r="CC535">
            <v>4</v>
          </cell>
          <cell r="CD535">
            <v>4</v>
          </cell>
          <cell r="CE535">
            <v>4</v>
          </cell>
          <cell r="CF535">
            <v>4</v>
          </cell>
          <cell r="CG535">
            <v>4</v>
          </cell>
          <cell r="CH535">
            <v>4</v>
          </cell>
          <cell r="CI535">
            <v>4</v>
          </cell>
          <cell r="CJ535">
            <v>4</v>
          </cell>
          <cell r="CK535">
            <v>4</v>
          </cell>
          <cell r="CL535">
            <v>0</v>
          </cell>
        </row>
        <row r="536">
          <cell r="F536">
            <v>1143</v>
          </cell>
          <cell r="G536" t="str">
            <v>51010000191479</v>
          </cell>
          <cell r="H536" t="str">
            <v>Trường Sư phạm</v>
          </cell>
          <cell r="I536" t="str">
            <v>Khoa Giáo dục Chính trị</v>
          </cell>
          <cell r="J536" t="str">
            <v>Nữ</v>
          </cell>
          <cell r="K536">
            <v>1975</v>
          </cell>
          <cell r="L536">
            <v>27424</v>
          </cell>
          <cell r="M536">
            <v>47</v>
          </cell>
          <cell r="N536" t="str">
            <v>Kinh</v>
          </cell>
          <cell r="O536">
            <v>0</v>
          </cell>
          <cell r="P536">
            <v>187399731</v>
          </cell>
          <cell r="Q536">
            <v>0</v>
          </cell>
          <cell r="R536">
            <v>0</v>
          </cell>
          <cell r="S536" t="str">
            <v>Cẩm Nam, Cẩm Xuyên, Hà Tĩnh</v>
          </cell>
          <cell r="T536" t="str">
            <v>Sơn Tiến, Hương Sơn, Hà Tĩnh</v>
          </cell>
          <cell r="U536" t="str">
            <v>Khối 6, phường Bến Thuỷ, TP. Vinh, Nghệ An</v>
          </cell>
          <cell r="V536" t="str">
            <v>Khối 6, phường Bến Thuỷ, TP. Vinh, Nghệ An</v>
          </cell>
          <cell r="W536" t="str">
            <v>0915905578</v>
          </cell>
          <cell r="X536" t="str">
            <v>huongmydhv@gmail.com</v>
          </cell>
          <cell r="Y536">
            <v>35309</v>
          </cell>
          <cell r="Z536">
            <v>35977</v>
          </cell>
          <cell r="AA536" t="str">
            <v>Trường Đại học Sư phạm Vinh</v>
          </cell>
          <cell r="AB536">
            <v>0</v>
          </cell>
          <cell r="AC536" t="str">
            <v>BC</v>
          </cell>
          <cell r="AD536">
            <v>0</v>
          </cell>
          <cell r="AE536">
            <v>0</v>
          </cell>
          <cell r="AF536" t="str">
            <v>V.07.01.02</v>
          </cell>
          <cell r="AG536" t="str">
            <v>Giảng viên chính (hạng II)</v>
          </cell>
          <cell r="AH536">
            <v>0</v>
          </cell>
          <cell r="AI536">
            <v>0</v>
          </cell>
          <cell r="AJ536">
            <v>0</v>
          </cell>
          <cell r="AK536">
            <v>5</v>
          </cell>
          <cell r="AL536">
            <v>0</v>
          </cell>
          <cell r="AM536">
            <v>5.42</v>
          </cell>
          <cell r="AN536">
            <v>4</v>
          </cell>
          <cell r="AO536">
            <v>0</v>
          </cell>
          <cell r="AP536">
            <v>0</v>
          </cell>
          <cell r="AQ536">
            <v>18</v>
          </cell>
          <cell r="AR536">
            <v>0.97560000000000002</v>
          </cell>
          <cell r="AS536">
            <v>6.3956</v>
          </cell>
          <cell r="AT536">
            <v>45</v>
          </cell>
          <cell r="AU536">
            <v>0</v>
          </cell>
          <cell r="AV536">
            <v>0</v>
          </cell>
          <cell r="AW536">
            <v>0</v>
          </cell>
          <cell r="AX536" t="str">
            <v>Tiến sĩ</v>
          </cell>
          <cell r="AY536">
            <v>0</v>
          </cell>
          <cell r="AZ536">
            <v>0</v>
          </cell>
          <cell r="BA536" t="str">
            <v>Giáo dục chính trị</v>
          </cell>
          <cell r="BB536" t="str">
            <v>Kinh tế chính trị</v>
          </cell>
          <cell r="BC536" t="str">
            <v>KTCT</v>
          </cell>
          <cell r="BD536">
            <v>0</v>
          </cell>
          <cell r="BE536" t="str">
            <v>GVSP</v>
          </cell>
          <cell r="BF536">
            <v>0</v>
          </cell>
          <cell r="BG536" t="str">
            <v>ICT 2018</v>
          </cell>
          <cell r="BH536" t="str">
            <v>x</v>
          </cell>
          <cell r="BI536">
            <v>2019</v>
          </cell>
          <cell r="BJ536">
            <v>0</v>
          </cell>
          <cell r="BK536">
            <v>0</v>
          </cell>
          <cell r="BL536">
            <v>0</v>
          </cell>
          <cell r="BM536">
            <v>0</v>
          </cell>
          <cell r="BN536">
            <v>0</v>
          </cell>
          <cell r="BO536">
            <v>0</v>
          </cell>
          <cell r="BP536">
            <v>0</v>
          </cell>
          <cell r="BQ536">
            <v>0</v>
          </cell>
          <cell r="BR536">
            <v>7.416666666666667</v>
          </cell>
          <cell r="BS536" t="str">
            <v>BĐ đã phát</v>
          </cell>
          <cell r="BT536">
            <v>0</v>
          </cell>
          <cell r="BU536">
            <v>0</v>
          </cell>
          <cell r="BV536">
            <v>5</v>
          </cell>
          <cell r="BW536">
            <v>5</v>
          </cell>
          <cell r="BX536">
            <v>5</v>
          </cell>
          <cell r="BY536">
            <v>5</v>
          </cell>
          <cell r="BZ536">
            <v>5</v>
          </cell>
          <cell r="CA536">
            <v>5</v>
          </cell>
          <cell r="CB536">
            <v>5</v>
          </cell>
          <cell r="CC536">
            <v>5</v>
          </cell>
          <cell r="CD536">
            <v>5</v>
          </cell>
          <cell r="CE536">
            <v>5</v>
          </cell>
          <cell r="CF536">
            <v>5</v>
          </cell>
          <cell r="CG536">
            <v>5</v>
          </cell>
          <cell r="CH536">
            <v>5</v>
          </cell>
          <cell r="CI536">
            <v>5</v>
          </cell>
          <cell r="CJ536">
            <v>5</v>
          </cell>
          <cell r="CK536">
            <v>5</v>
          </cell>
          <cell r="CL536">
            <v>0</v>
          </cell>
        </row>
        <row r="537">
          <cell r="F537">
            <v>2361</v>
          </cell>
          <cell r="G537" t="str">
            <v>51010000646377</v>
          </cell>
          <cell r="H537" t="str">
            <v>Trường Sư phạm</v>
          </cell>
          <cell r="I537" t="str">
            <v>Khoa Giáo dục Chính trị</v>
          </cell>
          <cell r="J537" t="str">
            <v>Nam</v>
          </cell>
          <cell r="K537">
            <v>1983</v>
          </cell>
          <cell r="L537">
            <v>30369</v>
          </cell>
          <cell r="M537">
            <v>39</v>
          </cell>
          <cell r="N537" t="str">
            <v>Kinh</v>
          </cell>
          <cell r="O537">
            <v>0</v>
          </cell>
          <cell r="P537">
            <v>186025685</v>
          </cell>
          <cell r="Q537">
            <v>0</v>
          </cell>
          <cell r="R537">
            <v>0</v>
          </cell>
          <cell r="S537" t="str">
            <v>Huyện Nam Đàn, Tỉnh Nghệ An</v>
          </cell>
          <cell r="T537" t="str">
            <v>Khánh Sơn, Nam Đàn, Nghệ An</v>
          </cell>
          <cell r="U537" t="str">
            <v>Số 57, Phùng Khắc Khoan, Phường Hưng Dũng, Thành phố Vinh, Tỉnh Nghệ An</v>
          </cell>
          <cell r="V537" t="str">
            <v>Số 57, Phùng Khắc Khoan, Phường Hưng Dũng, Thành phố Vinh, Tỉnh Nghệ An</v>
          </cell>
          <cell r="W537" t="str">
            <v>0984980988</v>
          </cell>
          <cell r="X537" t="str">
            <v>sangnv@vinhuni.edu.vn</v>
          </cell>
          <cell r="Y537">
            <v>42095</v>
          </cell>
          <cell r="Z537">
            <v>0</v>
          </cell>
          <cell r="AA537">
            <v>0</v>
          </cell>
          <cell r="AB537">
            <v>0</v>
          </cell>
          <cell r="AC537" t="str">
            <v>BC</v>
          </cell>
          <cell r="AD537">
            <v>0</v>
          </cell>
          <cell r="AE537">
            <v>0</v>
          </cell>
          <cell r="AF537" t="str">
            <v>V.07.01.02</v>
          </cell>
          <cell r="AG537" t="str">
            <v>Giảng viên chính (hạng II)</v>
          </cell>
          <cell r="AH537">
            <v>0</v>
          </cell>
          <cell r="AI537">
            <v>0</v>
          </cell>
          <cell r="AJ537" t="str">
            <v>Bí thư CB HSSV + Chủ tịch CĐBP</v>
          </cell>
          <cell r="AK537">
            <v>5</v>
          </cell>
          <cell r="AL537">
            <v>0</v>
          </cell>
          <cell r="AM537">
            <v>4.4000000000000004</v>
          </cell>
          <cell r="AN537">
            <v>1</v>
          </cell>
          <cell r="AO537">
            <v>0</v>
          </cell>
          <cell r="AP537">
            <v>0</v>
          </cell>
          <cell r="AQ537">
            <v>10</v>
          </cell>
          <cell r="AR537">
            <v>0.44</v>
          </cell>
          <cell r="AS537">
            <v>4.8400000000000007</v>
          </cell>
          <cell r="AT537">
            <v>45</v>
          </cell>
          <cell r="AU537">
            <v>0</v>
          </cell>
          <cell r="AV537">
            <v>0</v>
          </cell>
          <cell r="AW537">
            <v>0</v>
          </cell>
          <cell r="AX537" t="str">
            <v>Tiến sĩ</v>
          </cell>
          <cell r="AY537">
            <v>0</v>
          </cell>
          <cell r="AZ537">
            <v>0</v>
          </cell>
          <cell r="BA537" t="str">
            <v>Giáo dục chính trị</v>
          </cell>
          <cell r="BB537" t="str">
            <v>Triết học</v>
          </cell>
          <cell r="BC537" t="str">
            <v>Triết học</v>
          </cell>
          <cell r="BD537">
            <v>0</v>
          </cell>
          <cell r="BE537" t="str">
            <v>GVSP</v>
          </cell>
          <cell r="BF537" t="str">
            <v>A2</v>
          </cell>
          <cell r="BG537" t="str">
            <v>ICT 2018</v>
          </cell>
          <cell r="BH537" t="str">
            <v>x</v>
          </cell>
          <cell r="BI537">
            <v>2019</v>
          </cell>
          <cell r="BJ537">
            <v>0</v>
          </cell>
          <cell r="BK537">
            <v>0</v>
          </cell>
          <cell r="BL537">
            <v>0</v>
          </cell>
          <cell r="BM537">
            <v>36074</v>
          </cell>
          <cell r="BN537">
            <v>36439</v>
          </cell>
          <cell r="BO537" t="str">
            <v>Bằng khen BCH Đoàn TNCS Hồ Chí Minh Tỉnh Nghệ An; Danh hiệu “Chiến sĩ thi đua cấp cơ sở” (năm học 2007-2008)</v>
          </cell>
          <cell r="BP537">
            <v>0</v>
          </cell>
          <cell r="BQ537">
            <v>0</v>
          </cell>
          <cell r="BR537">
            <v>20.5</v>
          </cell>
          <cell r="BS537" t="str">
            <v>BĐ đã phát</v>
          </cell>
          <cell r="BT537">
            <v>0</v>
          </cell>
          <cell r="BU537">
            <v>0</v>
          </cell>
          <cell r="BV537">
            <v>4</v>
          </cell>
          <cell r="BW537">
            <v>4</v>
          </cell>
          <cell r="BX537">
            <v>4</v>
          </cell>
          <cell r="BY537">
            <v>5</v>
          </cell>
          <cell r="BZ537">
            <v>5</v>
          </cell>
          <cell r="CA537">
            <v>5</v>
          </cell>
          <cell r="CB537">
            <v>5</v>
          </cell>
          <cell r="CC537">
            <v>5</v>
          </cell>
          <cell r="CD537">
            <v>5</v>
          </cell>
          <cell r="CE537">
            <v>5</v>
          </cell>
          <cell r="CF537">
            <v>5</v>
          </cell>
          <cell r="CG537">
            <v>5</v>
          </cell>
          <cell r="CH537">
            <v>5</v>
          </cell>
          <cell r="CI537">
            <v>5</v>
          </cell>
          <cell r="CJ537">
            <v>5</v>
          </cell>
          <cell r="CK537">
            <v>5</v>
          </cell>
          <cell r="CL537" t="str">
            <v>GVC lên BT CBHSSV từ T11/21</v>
          </cell>
        </row>
        <row r="538">
          <cell r="F538">
            <v>1158</v>
          </cell>
          <cell r="G538" t="str">
            <v>51010000190759</v>
          </cell>
          <cell r="H538" t="str">
            <v>Trường Sư phạm</v>
          </cell>
          <cell r="I538" t="str">
            <v>Khoa Giáo dục Chính trị</v>
          </cell>
          <cell r="J538" t="str">
            <v>Nam</v>
          </cell>
          <cell r="K538">
            <v>1969</v>
          </cell>
          <cell r="L538">
            <v>25362</v>
          </cell>
          <cell r="M538">
            <v>53</v>
          </cell>
          <cell r="N538" t="str">
            <v>Kinh</v>
          </cell>
          <cell r="O538">
            <v>0</v>
          </cell>
          <cell r="P538">
            <v>182122744</v>
          </cell>
          <cell r="Q538">
            <v>0</v>
          </cell>
          <cell r="R538">
            <v>0</v>
          </cell>
          <cell r="S538" t="str">
            <v>Thạch Bình, Thạch Thành, Thanh Hóa</v>
          </cell>
          <cell r="T538" t="str">
            <v>Diễn Nguyên, Diễn Châu, Nghệ An</v>
          </cell>
          <cell r="U538" t="str">
            <v>Khối 9, phường Trường Thi, Tp.Vinh, Nghệ An</v>
          </cell>
          <cell r="V538" t="str">
            <v>Khối 9, phường Trường Thi, Tp.Vinh, Nghệ An</v>
          </cell>
          <cell r="W538" t="str">
            <v>0915233880</v>
          </cell>
          <cell r="X538" t="str">
            <v>phanhuychinh@yahoo.com</v>
          </cell>
          <cell r="Y538">
            <v>34213</v>
          </cell>
          <cell r="Z538">
            <v>34213</v>
          </cell>
          <cell r="AA538" t="str">
            <v>Trường Đại học Sư phạm Vinh</v>
          </cell>
          <cell r="AB538">
            <v>0</v>
          </cell>
          <cell r="AC538" t="str">
            <v>BC</v>
          </cell>
          <cell r="AD538">
            <v>0</v>
          </cell>
          <cell r="AE538">
            <v>0</v>
          </cell>
          <cell r="AF538" t="str">
            <v>V.07.01.03</v>
          </cell>
          <cell r="AG538" t="str">
            <v>Giảng viên (hạng III)</v>
          </cell>
          <cell r="AH538">
            <v>0</v>
          </cell>
          <cell r="AI538">
            <v>0</v>
          </cell>
          <cell r="AJ538">
            <v>0</v>
          </cell>
          <cell r="AK538">
            <v>4</v>
          </cell>
          <cell r="AL538">
            <v>0</v>
          </cell>
          <cell r="AM538">
            <v>4.9800000000000004</v>
          </cell>
          <cell r="AN538">
            <v>9</v>
          </cell>
          <cell r="AO538">
            <v>0</v>
          </cell>
          <cell r="AP538">
            <v>0</v>
          </cell>
          <cell r="AQ538">
            <v>21</v>
          </cell>
          <cell r="AR538">
            <v>1.0458000000000001</v>
          </cell>
          <cell r="AS538">
            <v>6.0258000000000003</v>
          </cell>
          <cell r="AT538">
            <v>45</v>
          </cell>
          <cell r="AU538">
            <v>0</v>
          </cell>
          <cell r="AV538">
            <v>0</v>
          </cell>
          <cell r="AW538">
            <v>0</v>
          </cell>
          <cell r="AX538" t="str">
            <v>Thạc sĩ</v>
          </cell>
          <cell r="AY538">
            <v>0</v>
          </cell>
          <cell r="AZ538">
            <v>0</v>
          </cell>
          <cell r="BA538" t="str">
            <v>Triết học</v>
          </cell>
          <cell r="BB538" t="str">
            <v>Triết học</v>
          </cell>
          <cell r="BC538" t="str">
            <v xml:space="preserve"> </v>
          </cell>
          <cell r="BD538">
            <v>0</v>
          </cell>
          <cell r="BE538" t="str">
            <v>GVSP</v>
          </cell>
          <cell r="BF538">
            <v>0</v>
          </cell>
          <cell r="BG538" t="str">
            <v>ICT 2018</v>
          </cell>
          <cell r="BH538">
            <v>0</v>
          </cell>
          <cell r="BI538">
            <v>0</v>
          </cell>
          <cell r="BJ538">
            <v>0</v>
          </cell>
          <cell r="BK538">
            <v>0</v>
          </cell>
          <cell r="BL538">
            <v>0</v>
          </cell>
          <cell r="BM538">
            <v>0</v>
          </cell>
          <cell r="BN538">
            <v>0</v>
          </cell>
          <cell r="BO538">
            <v>0</v>
          </cell>
          <cell r="BP538">
            <v>0</v>
          </cell>
          <cell r="BQ538">
            <v>0</v>
          </cell>
          <cell r="BR538">
            <v>6.75</v>
          </cell>
          <cell r="BS538" t="str">
            <v>BĐ đã phát</v>
          </cell>
          <cell r="BT538">
            <v>0</v>
          </cell>
          <cell r="BU538">
            <v>0</v>
          </cell>
          <cell r="BV538">
            <v>4</v>
          </cell>
          <cell r="BW538">
            <v>4</v>
          </cell>
          <cell r="BX538">
            <v>4</v>
          </cell>
          <cell r="BY538">
            <v>4</v>
          </cell>
          <cell r="BZ538">
            <v>4</v>
          </cell>
          <cell r="CA538">
            <v>4</v>
          </cell>
          <cell r="CB538">
            <v>4</v>
          </cell>
          <cell r="CC538">
            <v>4</v>
          </cell>
          <cell r="CD538">
            <v>4</v>
          </cell>
          <cell r="CE538">
            <v>4</v>
          </cell>
          <cell r="CF538">
            <v>4</v>
          </cell>
          <cell r="CG538">
            <v>4</v>
          </cell>
          <cell r="CH538">
            <v>4</v>
          </cell>
          <cell r="CI538">
            <v>4</v>
          </cell>
          <cell r="CJ538">
            <v>4</v>
          </cell>
          <cell r="CK538">
            <v>4</v>
          </cell>
          <cell r="CL538">
            <v>0</v>
          </cell>
        </row>
        <row r="539">
          <cell r="F539">
            <v>2485</v>
          </cell>
          <cell r="G539" t="str">
            <v>51010000836318</v>
          </cell>
          <cell r="H539" t="str">
            <v>Trường Sư phạm</v>
          </cell>
          <cell r="I539" t="str">
            <v>Khoa Giáo dục Chính trị</v>
          </cell>
          <cell r="J539" t="str">
            <v>Nữ</v>
          </cell>
          <cell r="K539">
            <v>1989</v>
          </cell>
          <cell r="L539">
            <v>32860</v>
          </cell>
          <cell r="M539">
            <v>33</v>
          </cell>
          <cell r="N539" t="str">
            <v>Kinh</v>
          </cell>
          <cell r="O539">
            <v>0</v>
          </cell>
          <cell r="P539" t="str">
            <v>196351334</v>
          </cell>
          <cell r="Q539" t="str">
            <v>09/12/2011</v>
          </cell>
          <cell r="R539" t="str">
            <v>Tỉnh Nghệ An</v>
          </cell>
          <cell r="S539" t="str">
            <v>Xã Nam Giang, Huyện Nam Đàn, Tỉnh Nghệ An</v>
          </cell>
          <cell r="T539" t="str">
            <v>Xã Nam Giang, Huyện Nam Đàn, Tỉnh Nghệ An</v>
          </cell>
          <cell r="U539" t="str">
            <v xml:space="preserve">SN 05, Ngõ 4, Đường Nguyễn Huy Oánh, Phường Trường Thi , Tp. Vinh, </v>
          </cell>
          <cell r="V539" t="str">
            <v xml:space="preserve">SN 05, Ngõ 4, Đường Nguyễn Huy Oánh, Phường Trường Thi , Tp. Vinh, </v>
          </cell>
          <cell r="W539" t="str">
            <v>0933698094</v>
          </cell>
          <cell r="X539" t="str">
            <v>phannhuandhv@gmail.com</v>
          </cell>
          <cell r="Y539">
            <v>42522</v>
          </cell>
          <cell r="Z539">
            <v>0</v>
          </cell>
          <cell r="AA539">
            <v>0</v>
          </cell>
          <cell r="AB539">
            <v>0</v>
          </cell>
          <cell r="AC539" t="str">
            <v>HĐDH</v>
          </cell>
          <cell r="AD539">
            <v>0</v>
          </cell>
          <cell r="AE539">
            <v>0</v>
          </cell>
          <cell r="AF539" t="str">
            <v>V.07.01.03</v>
          </cell>
          <cell r="AG539" t="str">
            <v>Giảng viên (hạng III)</v>
          </cell>
          <cell r="AH539">
            <v>0</v>
          </cell>
          <cell r="AI539">
            <v>0</v>
          </cell>
          <cell r="AJ539">
            <v>0</v>
          </cell>
          <cell r="AK539">
            <v>4</v>
          </cell>
          <cell r="AL539">
            <v>0</v>
          </cell>
          <cell r="AM539">
            <v>2.67</v>
          </cell>
          <cell r="AN539">
            <v>2</v>
          </cell>
          <cell r="AO539">
            <v>0</v>
          </cell>
          <cell r="AP539">
            <v>0</v>
          </cell>
          <cell r="AQ539">
            <v>0</v>
          </cell>
          <cell r="AR539">
            <v>0</v>
          </cell>
          <cell r="AS539">
            <v>2.67</v>
          </cell>
          <cell r="AT539">
            <v>45</v>
          </cell>
          <cell r="AU539">
            <v>0</v>
          </cell>
          <cell r="AV539">
            <v>0</v>
          </cell>
          <cell r="AW539">
            <v>0</v>
          </cell>
          <cell r="AX539" t="str">
            <v>Thạc sĩ</v>
          </cell>
          <cell r="AY539">
            <v>0</v>
          </cell>
          <cell r="AZ539">
            <v>0</v>
          </cell>
          <cell r="BA539" t="str">
            <v>Giáo dục chính trị</v>
          </cell>
          <cell r="BB539" t="str">
            <v>Lịch sử Việt Nam</v>
          </cell>
          <cell r="BC539">
            <v>0</v>
          </cell>
          <cell r="BD539">
            <v>0</v>
          </cell>
          <cell r="BE539" t="str">
            <v>GVSP</v>
          </cell>
          <cell r="BF539" t="str">
            <v>B1</v>
          </cell>
          <cell r="BG539" t="str">
            <v>ICT 2018</v>
          </cell>
          <cell r="BH539" t="str">
            <v>x</v>
          </cell>
          <cell r="BI539">
            <v>0</v>
          </cell>
          <cell r="BJ539">
            <v>0</v>
          </cell>
          <cell r="BK539">
            <v>0</v>
          </cell>
          <cell r="BL539">
            <v>0</v>
          </cell>
          <cell r="BM539">
            <v>0</v>
          </cell>
          <cell r="BN539">
            <v>0</v>
          </cell>
          <cell r="BO539">
            <v>0</v>
          </cell>
          <cell r="BP539">
            <v>0</v>
          </cell>
          <cell r="BQ539">
            <v>0</v>
          </cell>
          <cell r="BR539">
            <v>22.333333333333332</v>
          </cell>
          <cell r="BS539" t="str">
            <v>BĐ đã phát</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t="str">
            <v>Đi học NN</v>
          </cell>
        </row>
        <row r="540">
          <cell r="F540">
            <v>1148</v>
          </cell>
          <cell r="G540" t="str">
            <v>51010000191327</v>
          </cell>
          <cell r="H540" t="str">
            <v>Trường Sư phạm</v>
          </cell>
          <cell r="I540" t="str">
            <v>Khoa Giáo dục Chính trị</v>
          </cell>
          <cell r="J540" t="str">
            <v>Nam</v>
          </cell>
          <cell r="K540">
            <v>1982</v>
          </cell>
          <cell r="L540">
            <v>30291</v>
          </cell>
          <cell r="M540">
            <v>40</v>
          </cell>
          <cell r="N540" t="str">
            <v>Kinh</v>
          </cell>
          <cell r="O540">
            <v>0</v>
          </cell>
          <cell r="P540">
            <v>0</v>
          </cell>
          <cell r="Q540">
            <v>0</v>
          </cell>
          <cell r="R540">
            <v>0</v>
          </cell>
          <cell r="S540" t="str">
            <v>Quỳnh Hậu, Quỳnh Lưu, Nghệ An</v>
          </cell>
          <cell r="T540" t="str">
            <v xml:space="preserve">Quỳnh Hậu, Quỳnh Lưu,  Nghệ An </v>
          </cell>
          <cell r="U540" t="str">
            <v>Khối 15, Phường Trường Thi, Thành phố Vinh, Tỉnh Nghệ An</v>
          </cell>
          <cell r="V540" t="str">
            <v>Khối 15, Phường Trường Thi, Thành phố Vinh, Tỉnh Nghệ An</v>
          </cell>
          <cell r="W540">
            <v>902252168</v>
          </cell>
          <cell r="X540">
            <v>0</v>
          </cell>
          <cell r="Y540">
            <v>40102</v>
          </cell>
          <cell r="Z540">
            <v>40969</v>
          </cell>
          <cell r="AA540" t="str">
            <v>Trường Đại học Vinh</v>
          </cell>
          <cell r="AB540">
            <v>0</v>
          </cell>
          <cell r="AC540" t="str">
            <v>BC</v>
          </cell>
          <cell r="AD540">
            <v>0</v>
          </cell>
          <cell r="AE540">
            <v>0</v>
          </cell>
          <cell r="AF540" t="str">
            <v>V.07.01.03</v>
          </cell>
          <cell r="AG540" t="str">
            <v>Giảng viên (hạng III)</v>
          </cell>
          <cell r="AH540">
            <v>0</v>
          </cell>
          <cell r="AI540" t="str">
            <v>Phó Trưởng khoa</v>
          </cell>
          <cell r="AJ540">
            <v>0</v>
          </cell>
          <cell r="AK540">
            <v>5</v>
          </cell>
          <cell r="AL540">
            <v>0.4</v>
          </cell>
          <cell r="AM540">
            <v>3.33</v>
          </cell>
          <cell r="AN540">
            <v>4</v>
          </cell>
          <cell r="AO540">
            <v>0</v>
          </cell>
          <cell r="AP540">
            <v>0</v>
          </cell>
          <cell r="AQ540">
            <v>9</v>
          </cell>
          <cell r="AR540">
            <v>0.3357</v>
          </cell>
          <cell r="AS540">
            <v>4.0656999999999996</v>
          </cell>
          <cell r="AT540">
            <v>45</v>
          </cell>
          <cell r="AU540">
            <v>0</v>
          </cell>
          <cell r="AV540">
            <v>0</v>
          </cell>
          <cell r="AW540">
            <v>0</v>
          </cell>
          <cell r="AX540" t="str">
            <v>Tiến sĩ</v>
          </cell>
          <cell r="AY540">
            <v>0</v>
          </cell>
          <cell r="AZ540">
            <v>0</v>
          </cell>
          <cell r="BA540" t="str">
            <v>Giáo dục chính trị</v>
          </cell>
          <cell r="BB540" t="str">
            <v>Lịch sử Việt Nam</v>
          </cell>
          <cell r="BC540" t="str">
            <v>LSĐCSVN</v>
          </cell>
          <cell r="BD540">
            <v>0</v>
          </cell>
          <cell r="BE540" t="str">
            <v>GVSP</v>
          </cell>
          <cell r="BF540">
            <v>0</v>
          </cell>
          <cell r="BG540">
            <v>0</v>
          </cell>
          <cell r="BH540">
            <v>0</v>
          </cell>
          <cell r="BI540">
            <v>2019</v>
          </cell>
          <cell r="BJ540">
            <v>0</v>
          </cell>
          <cell r="BK540" t="str">
            <v>x</v>
          </cell>
          <cell r="BL540">
            <v>0</v>
          </cell>
          <cell r="BM540">
            <v>36653</v>
          </cell>
          <cell r="BN540">
            <v>37018</v>
          </cell>
          <cell r="BO540">
            <v>0</v>
          </cell>
          <cell r="BP540">
            <v>0</v>
          </cell>
          <cell r="BQ540">
            <v>0</v>
          </cell>
          <cell r="BR540">
            <v>20.25</v>
          </cell>
          <cell r="BS540" t="str">
            <v>BĐ đã phát</v>
          </cell>
          <cell r="BT540">
            <v>0</v>
          </cell>
          <cell r="BU540">
            <v>0</v>
          </cell>
          <cell r="BV540">
            <v>4</v>
          </cell>
          <cell r="BW540">
            <v>4</v>
          </cell>
          <cell r="BX540">
            <v>4</v>
          </cell>
          <cell r="BY540">
            <v>4</v>
          </cell>
          <cell r="BZ540">
            <v>4</v>
          </cell>
          <cell r="CA540">
            <v>4</v>
          </cell>
          <cell r="CB540">
            <v>4</v>
          </cell>
          <cell r="CC540">
            <v>4</v>
          </cell>
          <cell r="CD540">
            <v>4</v>
          </cell>
          <cell r="CE540">
            <v>4</v>
          </cell>
          <cell r="CF540">
            <v>4</v>
          </cell>
          <cell r="CG540">
            <v>4</v>
          </cell>
          <cell r="CH540">
            <v>4</v>
          </cell>
          <cell r="CI540">
            <v>4</v>
          </cell>
          <cell r="CJ540">
            <v>4</v>
          </cell>
          <cell r="CK540">
            <v>5</v>
          </cell>
          <cell r="CL540" t="str">
            <v>BN PTK cấp 3 từ T12/21</v>
          </cell>
        </row>
        <row r="541">
          <cell r="F541">
            <v>2352</v>
          </cell>
          <cell r="G541" t="str">
            <v>51010000624595</v>
          </cell>
          <cell r="H541" t="str">
            <v>Trường Sư phạm</v>
          </cell>
          <cell r="I541" t="str">
            <v>Khoa Giáo dục Chính trị</v>
          </cell>
          <cell r="J541" t="str">
            <v>Nữ</v>
          </cell>
          <cell r="K541">
            <v>1985</v>
          </cell>
          <cell r="L541">
            <v>31100</v>
          </cell>
          <cell r="M541">
            <v>37</v>
          </cell>
          <cell r="N541" t="str">
            <v>Kinh</v>
          </cell>
          <cell r="O541">
            <v>0</v>
          </cell>
          <cell r="P541">
            <v>186221725</v>
          </cell>
          <cell r="Q541">
            <v>0</v>
          </cell>
          <cell r="R541">
            <v>0</v>
          </cell>
          <cell r="S541" t="str">
            <v>Xã Nam Giang, Huyện Nam Đàn, Tỉnh Nghệ An</v>
          </cell>
          <cell r="T541" t="str">
            <v>Nam Giang, Nam Đàn, Nghệ An</v>
          </cell>
          <cell r="U541" t="str">
            <v>Thành phố Vinh, Tỉnh Nghệ An</v>
          </cell>
          <cell r="V541" t="str">
            <v>Thành phố Vinh, Tỉnh Nghệ An</v>
          </cell>
          <cell r="W541" t="str">
            <v>0915797656</v>
          </cell>
          <cell r="X541" t="str">
            <v>Hanhtran2202@gmail.com</v>
          </cell>
          <cell r="Y541">
            <v>0</v>
          </cell>
          <cell r="Z541">
            <v>0</v>
          </cell>
          <cell r="AA541">
            <v>0</v>
          </cell>
          <cell r="AB541">
            <v>0</v>
          </cell>
          <cell r="AC541" t="str">
            <v>BC</v>
          </cell>
          <cell r="AD541">
            <v>0</v>
          </cell>
          <cell r="AE541">
            <v>0</v>
          </cell>
          <cell r="AF541" t="str">
            <v>V.07.01.03</v>
          </cell>
          <cell r="AG541" t="str">
            <v>Giảng viên (hạng III)</v>
          </cell>
          <cell r="AH541">
            <v>0</v>
          </cell>
          <cell r="AI541">
            <v>0</v>
          </cell>
          <cell r="AJ541">
            <v>0</v>
          </cell>
          <cell r="AK541">
            <v>4</v>
          </cell>
          <cell r="AL541">
            <v>0</v>
          </cell>
          <cell r="AM541">
            <v>3.33</v>
          </cell>
          <cell r="AN541">
            <v>4</v>
          </cell>
          <cell r="AO541">
            <v>0</v>
          </cell>
          <cell r="AP541">
            <v>0</v>
          </cell>
          <cell r="AQ541">
            <v>11</v>
          </cell>
          <cell r="AR541">
            <v>0.36630000000000001</v>
          </cell>
          <cell r="AS541">
            <v>3.6962999999999999</v>
          </cell>
          <cell r="AT541">
            <v>45</v>
          </cell>
          <cell r="AU541">
            <v>0</v>
          </cell>
          <cell r="AV541">
            <v>0</v>
          </cell>
          <cell r="AW541">
            <v>0</v>
          </cell>
          <cell r="AX541" t="str">
            <v>Thạc sĩ</v>
          </cell>
          <cell r="AY541">
            <v>0</v>
          </cell>
          <cell r="AZ541">
            <v>0</v>
          </cell>
          <cell r="BA541" t="str">
            <v>Giáo dục chính trị</v>
          </cell>
          <cell r="BB541" t="str">
            <v>LSĐCSVN</v>
          </cell>
          <cell r="BC541" t="str">
            <v xml:space="preserve"> </v>
          </cell>
          <cell r="BD541">
            <v>0</v>
          </cell>
          <cell r="BE541" t="str">
            <v>GVSP</v>
          </cell>
          <cell r="BF541">
            <v>0</v>
          </cell>
          <cell r="BG541">
            <v>0</v>
          </cell>
          <cell r="BH541">
            <v>0</v>
          </cell>
          <cell r="BI541">
            <v>0</v>
          </cell>
          <cell r="BJ541" t="str">
            <v>x</v>
          </cell>
          <cell r="BK541" t="str">
            <v>Đợt 2 năm 2017</v>
          </cell>
          <cell r="BL541">
            <v>0</v>
          </cell>
          <cell r="BM541" t="str">
            <v>14/6/2004</v>
          </cell>
          <cell r="BN541">
            <v>38517</v>
          </cell>
          <cell r="BO541">
            <v>0</v>
          </cell>
          <cell r="BP541">
            <v>0</v>
          </cell>
          <cell r="BQ541">
            <v>0</v>
          </cell>
          <cell r="BR541">
            <v>17.5</v>
          </cell>
          <cell r="BS541" t="str">
            <v>ĐHV đã phát</v>
          </cell>
          <cell r="BT541" t="str">
            <v>Nghỉ không lương</v>
          </cell>
          <cell r="BU541">
            <v>0</v>
          </cell>
          <cell r="BV541">
            <v>4</v>
          </cell>
          <cell r="BW541">
            <v>4</v>
          </cell>
          <cell r="BX541">
            <v>4</v>
          </cell>
          <cell r="BY541">
            <v>4</v>
          </cell>
          <cell r="BZ541">
            <v>4</v>
          </cell>
          <cell r="CA541">
            <v>4</v>
          </cell>
          <cell r="CB541">
            <v>0</v>
          </cell>
          <cell r="CC541">
            <v>0</v>
          </cell>
          <cell r="CD541">
            <v>0</v>
          </cell>
          <cell r="CE541">
            <v>0</v>
          </cell>
          <cell r="CF541">
            <v>0</v>
          </cell>
          <cell r="CG541">
            <v>0</v>
          </cell>
          <cell r="CH541">
            <v>0</v>
          </cell>
          <cell r="CI541">
            <v>0</v>
          </cell>
          <cell r="CJ541">
            <v>0</v>
          </cell>
          <cell r="CK541">
            <v>0</v>
          </cell>
          <cell r="CL541" t="str">
            <v>Nghỉ không lương từ T3/21</v>
          </cell>
        </row>
        <row r="542">
          <cell r="F542">
            <v>2534</v>
          </cell>
          <cell r="G542" t="str">
            <v>51010001128753</v>
          </cell>
          <cell r="H542" t="str">
            <v>Trường Sư phạm</v>
          </cell>
          <cell r="I542" t="str">
            <v>Khoa Giáo dục mầm non</v>
          </cell>
          <cell r="J542" t="str">
            <v>Nữ</v>
          </cell>
          <cell r="K542">
            <v>1989</v>
          </cell>
          <cell r="L542">
            <v>32649</v>
          </cell>
          <cell r="M542">
            <v>33</v>
          </cell>
          <cell r="N542" t="str">
            <v>Kinh</v>
          </cell>
          <cell r="O542">
            <v>0</v>
          </cell>
          <cell r="P542" t="str">
            <v>187843923</v>
          </cell>
          <cell r="Q542">
            <v>42868</v>
          </cell>
          <cell r="R542" t="str">
            <v>Tỉnh Nghệ An</v>
          </cell>
          <cell r="S542" t="str">
            <v>Xã Thuần Thiện, Huyện Can Lộc, Tỉnh Hà Tĩnh</v>
          </cell>
          <cell r="T542" t="str">
            <v>Thuần Thiện, Can Lộc, hà Tĩnh</v>
          </cell>
          <cell r="U542" t="str">
            <v>Số 9, ngõ 41, đường Xuân Diệu, Phường Trung Đô, Thành phố Vinh, Tỉnh Nghệ An</v>
          </cell>
          <cell r="V542" t="str">
            <v>Số 9, ngõ 41, đường Xuân Diệu, Phường Trung Đô, Thành phố Vinh, Tỉnh Nghệ An</v>
          </cell>
          <cell r="W542" t="str">
            <v>0989176389</v>
          </cell>
          <cell r="X542" t="str">
            <v>minhky.2105@gmail.com</v>
          </cell>
          <cell r="Y542">
            <v>42994</v>
          </cell>
          <cell r="Z542">
            <v>43966</v>
          </cell>
          <cell r="AA542" t="str">
            <v>Trường Đại học Vinh</v>
          </cell>
          <cell r="AB542">
            <v>0</v>
          </cell>
          <cell r="AC542" t="str">
            <v>BC</v>
          </cell>
          <cell r="AD542">
            <v>0</v>
          </cell>
          <cell r="AE542">
            <v>0</v>
          </cell>
          <cell r="AF542" t="str">
            <v>V.07.01.03</v>
          </cell>
          <cell r="AG542" t="str">
            <v>Giảng viên (hạng III)</v>
          </cell>
          <cell r="AH542">
            <v>0</v>
          </cell>
          <cell r="AI542">
            <v>0</v>
          </cell>
          <cell r="AJ542" t="str">
            <v>CVHT</v>
          </cell>
          <cell r="AK542">
            <v>4</v>
          </cell>
          <cell r="AL542">
            <v>0</v>
          </cell>
          <cell r="AM542">
            <v>2.67</v>
          </cell>
          <cell r="AN542">
            <v>2</v>
          </cell>
          <cell r="AO542">
            <v>0</v>
          </cell>
          <cell r="AP542">
            <v>0</v>
          </cell>
          <cell r="AQ542">
            <v>0</v>
          </cell>
          <cell r="AR542">
            <v>0</v>
          </cell>
          <cell r="AS542">
            <v>2.67</v>
          </cell>
          <cell r="AT542">
            <v>40</v>
          </cell>
          <cell r="AU542">
            <v>0</v>
          </cell>
          <cell r="AV542">
            <v>0</v>
          </cell>
          <cell r="AW542">
            <v>0</v>
          </cell>
          <cell r="AX542" t="str">
            <v>Thạc sĩ</v>
          </cell>
          <cell r="AY542">
            <v>0</v>
          </cell>
          <cell r="AZ542">
            <v>0</v>
          </cell>
          <cell r="BA542">
            <v>0</v>
          </cell>
          <cell r="BB542" t="str">
            <v>Sinh học</v>
          </cell>
          <cell r="BC542">
            <v>0</v>
          </cell>
          <cell r="BD542">
            <v>0</v>
          </cell>
          <cell r="BE542" t="str">
            <v>GVSP</v>
          </cell>
          <cell r="BF542">
            <v>0</v>
          </cell>
          <cell r="BG542">
            <v>0</v>
          </cell>
          <cell r="BH542">
            <v>2018</v>
          </cell>
          <cell r="BI542">
            <v>0</v>
          </cell>
          <cell r="BJ542">
            <v>0</v>
          </cell>
          <cell r="BK542">
            <v>0</v>
          </cell>
          <cell r="BL542">
            <v>0</v>
          </cell>
          <cell r="BM542">
            <v>40365</v>
          </cell>
          <cell r="BN542">
            <v>40730</v>
          </cell>
          <cell r="BO542">
            <v>0</v>
          </cell>
          <cell r="BP542">
            <v>0</v>
          </cell>
          <cell r="BQ542">
            <v>0</v>
          </cell>
          <cell r="BR542">
            <v>21.75</v>
          </cell>
          <cell r="BS542" t="str">
            <v>ĐHV đã phát</v>
          </cell>
          <cell r="BT542">
            <v>0</v>
          </cell>
          <cell r="BU542">
            <v>0</v>
          </cell>
          <cell r="BV542">
            <v>4</v>
          </cell>
          <cell r="BW542">
            <v>4</v>
          </cell>
          <cell r="BX542">
            <v>4</v>
          </cell>
          <cell r="BY542">
            <v>4</v>
          </cell>
          <cell r="BZ542">
            <v>4</v>
          </cell>
          <cell r="CA542">
            <v>4</v>
          </cell>
          <cell r="CB542">
            <v>4</v>
          </cell>
          <cell r="CC542">
            <v>4</v>
          </cell>
          <cell r="CD542">
            <v>4</v>
          </cell>
          <cell r="CE542">
            <v>4</v>
          </cell>
          <cell r="CF542">
            <v>4</v>
          </cell>
          <cell r="CG542">
            <v>4</v>
          </cell>
          <cell r="CH542">
            <v>4</v>
          </cell>
          <cell r="CI542">
            <v>4</v>
          </cell>
          <cell r="CJ542">
            <v>4</v>
          </cell>
          <cell r="CK542">
            <v>4</v>
          </cell>
          <cell r="CL542">
            <v>0</v>
          </cell>
        </row>
        <row r="543">
          <cell r="F543">
            <v>1123</v>
          </cell>
          <cell r="G543" t="str">
            <v>51010000193208</v>
          </cell>
          <cell r="H543" t="str">
            <v>Trường Sư phạm</v>
          </cell>
          <cell r="I543" t="str">
            <v>Khoa Giáo dục mầm non</v>
          </cell>
          <cell r="J543" t="str">
            <v>Nữ</v>
          </cell>
          <cell r="K543">
            <v>1980</v>
          </cell>
          <cell r="L543">
            <v>29326</v>
          </cell>
          <cell r="M543">
            <v>42</v>
          </cell>
          <cell r="N543" t="str">
            <v>Kinh</v>
          </cell>
          <cell r="O543">
            <v>0</v>
          </cell>
          <cell r="P543">
            <v>182242397</v>
          </cell>
          <cell r="Q543">
            <v>0</v>
          </cell>
          <cell r="R543">
            <v>0</v>
          </cell>
          <cell r="S543" t="str">
            <v>Xã Hùng Tiến, Huyện Nam Đàn, Tỉnh Nghệ An</v>
          </cell>
          <cell r="T543" t="str">
            <v>Hùng Tiến, Nam Đàn, Nghệ An</v>
          </cell>
          <cell r="U543" t="str">
            <v>Khối 17, Phường Trường Thi, Thành phố Vinh, Tỉnh Nghệ An</v>
          </cell>
          <cell r="V543" t="str">
            <v>Khối 17, Phường Trường Thi, Thành phố Vinh, Tỉnh Nghệ An</v>
          </cell>
          <cell r="W543" t="str">
            <v>0915217580</v>
          </cell>
          <cell r="X543" t="str">
            <v>hanhvinhuni@gmail.com</v>
          </cell>
          <cell r="Y543">
            <v>37681</v>
          </cell>
          <cell r="Z543">
            <v>38485</v>
          </cell>
          <cell r="AA543" t="str">
            <v>Trường Đại học Vinh</v>
          </cell>
          <cell r="AB543">
            <v>0</v>
          </cell>
          <cell r="AC543" t="str">
            <v>BC</v>
          </cell>
          <cell r="AD543">
            <v>0</v>
          </cell>
          <cell r="AE543">
            <v>0</v>
          </cell>
          <cell r="AF543" t="str">
            <v>V.07.01.03</v>
          </cell>
          <cell r="AG543" t="str">
            <v>Giảng viên (hạng III)</v>
          </cell>
          <cell r="AH543">
            <v>0</v>
          </cell>
          <cell r="AI543" t="str">
            <v>Phó Trưởng khoa</v>
          </cell>
          <cell r="AJ543" t="str">
            <v>CVHT + Chủ tịch CĐBP</v>
          </cell>
          <cell r="AK543">
            <v>5</v>
          </cell>
          <cell r="AL543">
            <v>0.4</v>
          </cell>
          <cell r="AM543">
            <v>3.99</v>
          </cell>
          <cell r="AN543">
            <v>6</v>
          </cell>
          <cell r="AO543">
            <v>0</v>
          </cell>
          <cell r="AP543">
            <v>0</v>
          </cell>
          <cell r="AQ543">
            <v>15</v>
          </cell>
          <cell r="AR543">
            <v>0.65850000000000009</v>
          </cell>
          <cell r="AS543">
            <v>5.0485000000000007</v>
          </cell>
          <cell r="AT543">
            <v>40</v>
          </cell>
          <cell r="AU543">
            <v>0</v>
          </cell>
          <cell r="AV543">
            <v>0</v>
          </cell>
          <cell r="AW543">
            <v>0</v>
          </cell>
          <cell r="AX543" t="str">
            <v>Thạc sĩ</v>
          </cell>
          <cell r="AY543">
            <v>0</v>
          </cell>
          <cell r="AZ543">
            <v>0</v>
          </cell>
          <cell r="BA543" t="str">
            <v>Giáo dục mầm non</v>
          </cell>
          <cell r="BB543" t="str">
            <v>Giáo dục học /Giáo dục mầm non</v>
          </cell>
          <cell r="BC543" t="str">
            <v xml:space="preserve"> </v>
          </cell>
          <cell r="BD543">
            <v>0</v>
          </cell>
          <cell r="BE543" t="str">
            <v>GVSP</v>
          </cell>
          <cell r="BF543" t="str">
            <v>B1</v>
          </cell>
          <cell r="BG543">
            <v>0</v>
          </cell>
          <cell r="BH543" t="str">
            <v>x</v>
          </cell>
          <cell r="BI543">
            <v>2017</v>
          </cell>
          <cell r="BJ543">
            <v>0</v>
          </cell>
          <cell r="BK543" t="str">
            <v>x</v>
          </cell>
          <cell r="BL543">
            <v>0</v>
          </cell>
          <cell r="BM543" t="str">
            <v>20/4/2002</v>
          </cell>
          <cell r="BN543">
            <v>37731</v>
          </cell>
          <cell r="BO543">
            <v>0</v>
          </cell>
          <cell r="BP543">
            <v>0</v>
          </cell>
          <cell r="BQ543">
            <v>0</v>
          </cell>
          <cell r="BR543">
            <v>12.666666666666666</v>
          </cell>
          <cell r="BS543" t="str">
            <v>BĐ đã phát</v>
          </cell>
          <cell r="BT543">
            <v>0</v>
          </cell>
          <cell r="BU543">
            <v>0</v>
          </cell>
          <cell r="BV543">
            <v>4</v>
          </cell>
          <cell r="BW543">
            <v>4</v>
          </cell>
          <cell r="BX543">
            <v>4</v>
          </cell>
          <cell r="BY543">
            <v>4</v>
          </cell>
          <cell r="BZ543">
            <v>4</v>
          </cell>
          <cell r="CA543">
            <v>4</v>
          </cell>
          <cell r="CB543">
            <v>4</v>
          </cell>
          <cell r="CC543">
            <v>4</v>
          </cell>
          <cell r="CD543">
            <v>4</v>
          </cell>
          <cell r="CE543">
            <v>4</v>
          </cell>
          <cell r="CF543">
            <v>4</v>
          </cell>
          <cell r="CG543">
            <v>4</v>
          </cell>
          <cell r="CH543">
            <v>4</v>
          </cell>
          <cell r="CI543">
            <v>4</v>
          </cell>
          <cell r="CJ543">
            <v>4.5</v>
          </cell>
          <cell r="CK543">
            <v>5</v>
          </cell>
          <cell r="CL543" t="str">
            <v>CTCĐBP khoa cấp 3 từ T11/21, BN PTK cấp 3 từ T12/21</v>
          </cell>
        </row>
        <row r="544">
          <cell r="F544">
            <v>1113</v>
          </cell>
          <cell r="G544" t="str">
            <v>51010000193314</v>
          </cell>
          <cell r="H544" t="str">
            <v>Trường Sư phạm</v>
          </cell>
          <cell r="I544" t="str">
            <v>Khoa Giáo dục mầm non</v>
          </cell>
          <cell r="J544" t="str">
            <v>Nữ</v>
          </cell>
          <cell r="K544">
            <v>1980</v>
          </cell>
          <cell r="L544">
            <v>29369</v>
          </cell>
          <cell r="M544">
            <v>42</v>
          </cell>
          <cell r="N544" t="str">
            <v>Kinh</v>
          </cell>
          <cell r="O544">
            <v>0</v>
          </cell>
          <cell r="P544">
            <v>182261954</v>
          </cell>
          <cell r="Q544">
            <v>0</v>
          </cell>
          <cell r="R544">
            <v>0</v>
          </cell>
          <cell r="S544" t="str">
            <v>Xã Đức Lập, Huyện Đức Thọ, Tỉnh Hà Tĩnh</v>
          </cell>
          <cell r="T544" t="str">
            <v>Hải Châu, Hải Hậu, Nam Định</v>
          </cell>
          <cell r="U544" t="str">
            <v>Phường Trường Thi, Thành phố Vinh, Tỉnh Nghệ An</v>
          </cell>
          <cell r="V544" t="str">
            <v>Phường Trường Thi, Thành phố Vinh, Tỉnh Nghệ An</v>
          </cell>
          <cell r="W544">
            <v>915386787</v>
          </cell>
          <cell r="X544">
            <v>0</v>
          </cell>
          <cell r="Y544">
            <v>38139</v>
          </cell>
          <cell r="Z544">
            <v>38587</v>
          </cell>
          <cell r="AA544" t="str">
            <v>Trường Đại học Vinh</v>
          </cell>
          <cell r="AB544">
            <v>0</v>
          </cell>
          <cell r="AC544" t="str">
            <v>BC</v>
          </cell>
          <cell r="AD544">
            <v>0</v>
          </cell>
          <cell r="AE544">
            <v>0</v>
          </cell>
          <cell r="AF544" t="str">
            <v>V.07.01.03</v>
          </cell>
          <cell r="AG544" t="str">
            <v>Giảng viên (hạng III)</v>
          </cell>
          <cell r="AH544">
            <v>0</v>
          </cell>
          <cell r="AI544">
            <v>0</v>
          </cell>
          <cell r="AJ544" t="str">
            <v>TLĐT</v>
          </cell>
          <cell r="AK544">
            <v>4</v>
          </cell>
          <cell r="AL544">
            <v>0</v>
          </cell>
          <cell r="AM544">
            <v>4.32</v>
          </cell>
          <cell r="AN544">
            <v>7</v>
          </cell>
          <cell r="AO544">
            <v>0</v>
          </cell>
          <cell r="AP544">
            <v>0</v>
          </cell>
          <cell r="AQ544">
            <v>16</v>
          </cell>
          <cell r="AR544">
            <v>0.69120000000000004</v>
          </cell>
          <cell r="AS544">
            <v>5.0112000000000005</v>
          </cell>
          <cell r="AT544">
            <v>40</v>
          </cell>
          <cell r="AU544">
            <v>0</v>
          </cell>
          <cell r="AV544">
            <v>0</v>
          </cell>
          <cell r="AW544">
            <v>0</v>
          </cell>
          <cell r="AX544" t="str">
            <v>Tiến sĩ</v>
          </cell>
          <cell r="AY544">
            <v>0</v>
          </cell>
          <cell r="AZ544">
            <v>0</v>
          </cell>
          <cell r="BA544" t="str">
            <v>Toán học</v>
          </cell>
          <cell r="BB544" t="str">
            <v>Toán học/Hình học Topo</v>
          </cell>
          <cell r="BC544" t="str">
            <v>LL&amp;PPDH bộ môn Toán</v>
          </cell>
          <cell r="BD544">
            <v>44559</v>
          </cell>
          <cell r="BE544" t="str">
            <v>GVSP</v>
          </cell>
          <cell r="BF544" t="str">
            <v>B1</v>
          </cell>
          <cell r="BG544" t="str">
            <v>ICT 2018</v>
          </cell>
          <cell r="BH544">
            <v>0</v>
          </cell>
          <cell r="BI544">
            <v>2017</v>
          </cell>
          <cell r="BJ544">
            <v>0</v>
          </cell>
          <cell r="BK544">
            <v>0</v>
          </cell>
          <cell r="BL544">
            <v>0</v>
          </cell>
          <cell r="BM544">
            <v>0</v>
          </cell>
          <cell r="BN544">
            <v>0</v>
          </cell>
          <cell r="BO544">
            <v>0</v>
          </cell>
          <cell r="BP544">
            <v>0</v>
          </cell>
          <cell r="BQ544">
            <v>0</v>
          </cell>
          <cell r="BR544">
            <v>12.75</v>
          </cell>
          <cell r="BS544" t="str">
            <v>BĐ đã phát</v>
          </cell>
          <cell r="BT544">
            <v>0</v>
          </cell>
          <cell r="BU544">
            <v>0</v>
          </cell>
          <cell r="BV544">
            <v>4</v>
          </cell>
          <cell r="BW544">
            <v>4</v>
          </cell>
          <cell r="BX544">
            <v>4</v>
          </cell>
          <cell r="BY544">
            <v>4</v>
          </cell>
          <cell r="BZ544">
            <v>4</v>
          </cell>
          <cell r="CA544">
            <v>4</v>
          </cell>
          <cell r="CB544">
            <v>4</v>
          </cell>
          <cell r="CC544">
            <v>4</v>
          </cell>
          <cell r="CD544">
            <v>4</v>
          </cell>
          <cell r="CE544">
            <v>4</v>
          </cell>
          <cell r="CF544">
            <v>4</v>
          </cell>
          <cell r="CG544">
            <v>4</v>
          </cell>
          <cell r="CH544">
            <v>4</v>
          </cell>
          <cell r="CI544">
            <v>4</v>
          </cell>
          <cell r="CJ544">
            <v>4</v>
          </cell>
          <cell r="CK544">
            <v>4</v>
          </cell>
          <cell r="CL544">
            <v>0</v>
          </cell>
        </row>
        <row r="545">
          <cell r="F545">
            <v>1121</v>
          </cell>
          <cell r="G545" t="str">
            <v>51010000216895</v>
          </cell>
          <cell r="H545" t="str">
            <v>Trường Sư phạm</v>
          </cell>
          <cell r="I545" t="str">
            <v>Khoa Giáo dục mầm non</v>
          </cell>
          <cell r="J545" t="str">
            <v>Nữ</v>
          </cell>
          <cell r="K545">
            <v>1976</v>
          </cell>
          <cell r="L545">
            <v>27831</v>
          </cell>
          <cell r="M545">
            <v>46</v>
          </cell>
          <cell r="N545" t="str">
            <v>Kinh</v>
          </cell>
          <cell r="O545">
            <v>0</v>
          </cell>
          <cell r="P545">
            <v>187403581</v>
          </cell>
          <cell r="Q545">
            <v>0</v>
          </cell>
          <cell r="R545">
            <v>0</v>
          </cell>
          <cell r="S545" t="str">
            <v>Tỉnh Quảng Bình</v>
          </cell>
          <cell r="T545" t="str">
            <v>Hưng Lam, Hưng Nguyên, Nghệ An</v>
          </cell>
          <cell r="U545" t="str">
            <v>số 1ngõ 4, đường Nguyễn Khuyến, khối Phúc tân, Phường Vinh Tân, Thành phố Vinh, Tỉnh Nghệ An</v>
          </cell>
          <cell r="V545" t="str">
            <v>số 1ngõ 4, đường Nguyễn Khuyến, khối Phúc tân, Phường Vinh Tân, Thành phố Vinh, Tỉnh Nghệ An</v>
          </cell>
          <cell r="W545" t="str">
            <v>0931395996</v>
          </cell>
          <cell r="X545" t="str">
            <v>phamthihuyen.vinh@gmail.com</v>
          </cell>
          <cell r="Y545">
            <v>36053</v>
          </cell>
          <cell r="Z545">
            <v>36053</v>
          </cell>
          <cell r="AA545" t="str">
            <v>Trường Đại học sư phạm Vinh</v>
          </cell>
          <cell r="AB545">
            <v>0</v>
          </cell>
          <cell r="AC545" t="str">
            <v>BC</v>
          </cell>
          <cell r="AD545">
            <v>0</v>
          </cell>
          <cell r="AE545">
            <v>0</v>
          </cell>
          <cell r="AF545" t="str">
            <v>V.07.01.02</v>
          </cell>
          <cell r="AG545" t="str">
            <v>Giảng viên chính (hạng II)</v>
          </cell>
          <cell r="AH545">
            <v>0</v>
          </cell>
          <cell r="AI545" t="str">
            <v>Phó Trưởng khoa</v>
          </cell>
          <cell r="AJ545" t="str">
            <v>Phó Bí thư CB</v>
          </cell>
          <cell r="AK545">
            <v>5</v>
          </cell>
          <cell r="AL545">
            <v>0.4</v>
          </cell>
          <cell r="AM545">
            <v>4.74</v>
          </cell>
          <cell r="AN545">
            <v>2</v>
          </cell>
          <cell r="AO545">
            <v>0</v>
          </cell>
          <cell r="AP545">
            <v>0</v>
          </cell>
          <cell r="AQ545">
            <v>18</v>
          </cell>
          <cell r="AR545">
            <v>0.92520000000000013</v>
          </cell>
          <cell r="AS545">
            <v>6.0652000000000008</v>
          </cell>
          <cell r="AT545">
            <v>40</v>
          </cell>
          <cell r="AU545">
            <v>0</v>
          </cell>
          <cell r="AV545">
            <v>0</v>
          </cell>
          <cell r="AW545">
            <v>0</v>
          </cell>
          <cell r="AX545" t="str">
            <v>Tiến sĩ</v>
          </cell>
          <cell r="AY545">
            <v>0</v>
          </cell>
          <cell r="AZ545">
            <v>0</v>
          </cell>
          <cell r="BA545" t="str">
            <v>Giáo dục mầm non</v>
          </cell>
          <cell r="BB545" t="str">
            <v>Giáo dục mầm non</v>
          </cell>
          <cell r="BC545" t="str">
            <v xml:space="preserve">Giáo dục học </v>
          </cell>
          <cell r="BD545">
            <v>0</v>
          </cell>
          <cell r="BE545" t="str">
            <v>GVSP</v>
          </cell>
          <cell r="BF545">
            <v>0</v>
          </cell>
          <cell r="BG545">
            <v>0</v>
          </cell>
          <cell r="BH545" t="str">
            <v>x</v>
          </cell>
          <cell r="BI545">
            <v>2017</v>
          </cell>
          <cell r="BJ545">
            <v>0</v>
          </cell>
          <cell r="BK545">
            <v>0</v>
          </cell>
          <cell r="BL545">
            <v>0</v>
          </cell>
          <cell r="BM545">
            <v>0</v>
          </cell>
          <cell r="BN545">
            <v>0</v>
          </cell>
          <cell r="BO545">
            <v>0</v>
          </cell>
          <cell r="BP545">
            <v>0</v>
          </cell>
          <cell r="BQ545">
            <v>0</v>
          </cell>
          <cell r="BR545">
            <v>8.5</v>
          </cell>
          <cell r="BS545" t="str">
            <v>BĐ đã phát</v>
          </cell>
          <cell r="BT545">
            <v>0</v>
          </cell>
          <cell r="BU545">
            <v>0</v>
          </cell>
          <cell r="BV545">
            <v>5.5</v>
          </cell>
          <cell r="BW545">
            <v>5.5</v>
          </cell>
          <cell r="BX545">
            <v>5.5</v>
          </cell>
          <cell r="BY545">
            <v>5.5</v>
          </cell>
          <cell r="BZ545">
            <v>5.5</v>
          </cell>
          <cell r="CA545">
            <v>5.5</v>
          </cell>
          <cell r="CB545">
            <v>5.5</v>
          </cell>
          <cell r="CC545">
            <v>5.5</v>
          </cell>
          <cell r="CD545">
            <v>5.5</v>
          </cell>
          <cell r="CE545">
            <v>5.5</v>
          </cell>
          <cell r="CF545">
            <v>5.5</v>
          </cell>
          <cell r="CG545">
            <v>5.5</v>
          </cell>
          <cell r="CH545">
            <v>5</v>
          </cell>
          <cell r="CI545">
            <v>5</v>
          </cell>
          <cell r="CJ545">
            <v>5</v>
          </cell>
          <cell r="CK545">
            <v>5</v>
          </cell>
          <cell r="CL545" t="str">
            <v>Thôi TBM từ T9/21, BN PTK cấp 3 từ T12/21</v>
          </cell>
        </row>
        <row r="546">
          <cell r="F546">
            <v>2535</v>
          </cell>
          <cell r="G546" t="str">
            <v>51010001164827</v>
          </cell>
          <cell r="H546" t="str">
            <v>Trường Sư phạm</v>
          </cell>
          <cell r="I546" t="str">
            <v>Khoa Giáo dục mầm non</v>
          </cell>
          <cell r="J546" t="str">
            <v>Nam</v>
          </cell>
          <cell r="K546">
            <v>1982</v>
          </cell>
          <cell r="L546">
            <v>30238</v>
          </cell>
          <cell r="M546">
            <v>40</v>
          </cell>
          <cell r="N546" t="str">
            <v>Thái</v>
          </cell>
          <cell r="O546">
            <v>0</v>
          </cell>
          <cell r="P546" t="str">
            <v>182557015</v>
          </cell>
          <cell r="Q546">
            <v>42374</v>
          </cell>
          <cell r="R546" t="str">
            <v>Tỉnh Nghệ An</v>
          </cell>
          <cell r="S546" t="str">
            <v>Thị trấn Tân Lạc, Huyện Quỳ Châu, Tỉnh Nghệ An</v>
          </cell>
          <cell r="T546" t="str">
            <v>Quỳ Châu, Nghệ An</v>
          </cell>
          <cell r="U546" t="str">
            <v>Số 8, đường Tân Yên, khối Tân yên, Phường Hưng Bình, Thành phố Vinh, Tỉnh Nghệ An</v>
          </cell>
          <cell r="V546" t="str">
            <v>Số 8, đường Tân Yên, khối Tân yên, Phường Hưng Bình, Thành phố Vinh, Tỉnh Nghệ An</v>
          </cell>
          <cell r="W546">
            <v>0</v>
          </cell>
          <cell r="X546">
            <v>0</v>
          </cell>
          <cell r="Y546">
            <v>43040</v>
          </cell>
          <cell r="Z546">
            <v>0</v>
          </cell>
          <cell r="AA546">
            <v>0</v>
          </cell>
          <cell r="AB546">
            <v>0</v>
          </cell>
          <cell r="AC546" t="str">
            <v>BC</v>
          </cell>
          <cell r="AD546">
            <v>0</v>
          </cell>
          <cell r="AE546">
            <v>0</v>
          </cell>
          <cell r="AF546" t="str">
            <v>V.07.01.03</v>
          </cell>
          <cell r="AG546" t="str">
            <v>Giảng viên (hạng III)</v>
          </cell>
          <cell r="AH546">
            <v>0</v>
          </cell>
          <cell r="AI546">
            <v>0</v>
          </cell>
          <cell r="AJ546" t="str">
            <v>CVHT</v>
          </cell>
          <cell r="AK546">
            <v>4</v>
          </cell>
          <cell r="AL546">
            <v>0</v>
          </cell>
          <cell r="AM546">
            <v>3.66</v>
          </cell>
          <cell r="AN546">
            <v>5</v>
          </cell>
          <cell r="AO546">
            <v>0</v>
          </cell>
          <cell r="AP546">
            <v>0</v>
          </cell>
          <cell r="AQ546">
            <v>14</v>
          </cell>
          <cell r="AR546">
            <v>0.51239999999999997</v>
          </cell>
          <cell r="AS546">
            <v>4.1723999999999997</v>
          </cell>
          <cell r="AT546">
            <v>40</v>
          </cell>
          <cell r="AU546">
            <v>0</v>
          </cell>
          <cell r="AV546">
            <v>0</v>
          </cell>
          <cell r="AW546">
            <v>0</v>
          </cell>
          <cell r="AX546" t="str">
            <v>Thạc sĩ</v>
          </cell>
          <cell r="AY546">
            <v>0</v>
          </cell>
          <cell r="AZ546">
            <v>0</v>
          </cell>
          <cell r="BA546" t="str">
            <v>SP âm nhạc</v>
          </cell>
          <cell r="BB546">
            <v>0</v>
          </cell>
          <cell r="BC546">
            <v>0</v>
          </cell>
          <cell r="BD546">
            <v>0</v>
          </cell>
          <cell r="BE546" t="str">
            <v>GVSP</v>
          </cell>
          <cell r="BF546">
            <v>0</v>
          </cell>
          <cell r="BG546">
            <v>0</v>
          </cell>
          <cell r="BH546">
            <v>2018</v>
          </cell>
          <cell r="BI546">
            <v>0</v>
          </cell>
          <cell r="BJ546">
            <v>0</v>
          </cell>
          <cell r="BK546">
            <v>0</v>
          </cell>
          <cell r="BL546">
            <v>0</v>
          </cell>
          <cell r="BM546">
            <v>0</v>
          </cell>
          <cell r="BN546">
            <v>0</v>
          </cell>
          <cell r="BO546">
            <v>0</v>
          </cell>
          <cell r="BP546">
            <v>0</v>
          </cell>
          <cell r="BQ546">
            <v>0</v>
          </cell>
          <cell r="BR546">
            <v>20.166666666666668</v>
          </cell>
          <cell r="BS546" t="str">
            <v>ĐHV đã phát</v>
          </cell>
          <cell r="BT546">
            <v>0</v>
          </cell>
          <cell r="BU546">
            <v>0</v>
          </cell>
          <cell r="BV546">
            <v>4</v>
          </cell>
          <cell r="BW546">
            <v>4</v>
          </cell>
          <cell r="BX546">
            <v>4</v>
          </cell>
          <cell r="BY546">
            <v>4</v>
          </cell>
          <cell r="BZ546">
            <v>4</v>
          </cell>
          <cell r="CA546">
            <v>4</v>
          </cell>
          <cell r="CB546">
            <v>4</v>
          </cell>
          <cell r="CC546">
            <v>4</v>
          </cell>
          <cell r="CD546">
            <v>4</v>
          </cell>
          <cell r="CE546">
            <v>4</v>
          </cell>
          <cell r="CF546">
            <v>4</v>
          </cell>
          <cell r="CG546">
            <v>4</v>
          </cell>
          <cell r="CH546">
            <v>4</v>
          </cell>
          <cell r="CI546">
            <v>4</v>
          </cell>
          <cell r="CJ546">
            <v>4</v>
          </cell>
          <cell r="CK546">
            <v>4</v>
          </cell>
          <cell r="CL546">
            <v>0</v>
          </cell>
        </row>
        <row r="547">
          <cell r="F547">
            <v>2561</v>
          </cell>
          <cell r="G547" t="str">
            <v>51010000844454</v>
          </cell>
          <cell r="H547" t="str">
            <v>Trường Sư phạm</v>
          </cell>
          <cell r="I547" t="str">
            <v>Khoa Giáo dục mầm non</v>
          </cell>
          <cell r="J547" t="str">
            <v>Nữ</v>
          </cell>
          <cell r="K547">
            <v>1996</v>
          </cell>
          <cell r="L547">
            <v>35376</v>
          </cell>
          <cell r="M547">
            <v>26</v>
          </cell>
          <cell r="N547" t="str">
            <v>Kinh</v>
          </cell>
          <cell r="O547">
            <v>0</v>
          </cell>
          <cell r="P547" t="str">
            <v>186636981</v>
          </cell>
          <cell r="Q547">
            <v>41683</v>
          </cell>
          <cell r="R547" t="str">
            <v>Tỉnh Nghệ An</v>
          </cell>
          <cell r="S547" t="str">
            <v>Xã Đồng Văn, Huyện Thanh Chương, Tỉnh Nghệ An</v>
          </cell>
          <cell r="T547" t="str">
            <v>Xã Thanh Khai, huyện Thanh Chương, tỉnh Nghệ An</v>
          </cell>
          <cell r="U547" t="str">
            <v>5B, ngõ 10 Trung yên, khối Yên Hòa, Phường Hà Huy Tập, Thành phố Vinh, Tỉnh Nghệ An</v>
          </cell>
          <cell r="V547" t="str">
            <v>5B, ngõ 10 Trung yên, khối Yên Hòa, Phường Hà Huy Tập, Thành phố Vinh, Tỉnh Nghệ An</v>
          </cell>
          <cell r="W547">
            <v>0</v>
          </cell>
          <cell r="X547">
            <v>0</v>
          </cell>
          <cell r="Y547">
            <v>43282</v>
          </cell>
          <cell r="Z547">
            <v>0</v>
          </cell>
          <cell r="AA547">
            <v>0</v>
          </cell>
          <cell r="AB547">
            <v>0</v>
          </cell>
          <cell r="AC547" t="str">
            <v>HĐDH</v>
          </cell>
          <cell r="AD547">
            <v>0</v>
          </cell>
          <cell r="AE547">
            <v>0</v>
          </cell>
          <cell r="AF547" t="str">
            <v>V.07.01.03</v>
          </cell>
          <cell r="AG547" t="str">
            <v>Giảng viên (hạng III)</v>
          </cell>
          <cell r="AH547">
            <v>0</v>
          </cell>
          <cell r="AI547">
            <v>0</v>
          </cell>
          <cell r="AJ547" t="str">
            <v>Bí thư Đoàn cơ sở + TL ĐTTT</v>
          </cell>
          <cell r="AK547">
            <v>5.5</v>
          </cell>
          <cell r="AL547">
            <v>0</v>
          </cell>
          <cell r="AM547">
            <v>2.34</v>
          </cell>
          <cell r="AN547">
            <v>1</v>
          </cell>
          <cell r="AO547">
            <v>0</v>
          </cell>
          <cell r="AP547">
            <v>0</v>
          </cell>
          <cell r="AQ547">
            <v>0</v>
          </cell>
          <cell r="AR547">
            <v>0</v>
          </cell>
          <cell r="AS547">
            <v>2.34</v>
          </cell>
          <cell r="AT547">
            <v>0</v>
          </cell>
          <cell r="AU547">
            <v>0</v>
          </cell>
          <cell r="AV547">
            <v>0</v>
          </cell>
          <cell r="AW547">
            <v>0</v>
          </cell>
          <cell r="AX547" t="str">
            <v>Thạc sĩ</v>
          </cell>
          <cell r="AY547">
            <v>0</v>
          </cell>
          <cell r="AZ547">
            <v>0</v>
          </cell>
          <cell r="BA547" t="str">
            <v>Quản lý giáo dục</v>
          </cell>
          <cell r="BB547" t="str">
            <v>Quản lý giáo dục</v>
          </cell>
          <cell r="BC547">
            <v>0</v>
          </cell>
          <cell r="BD547">
            <v>0</v>
          </cell>
          <cell r="BE547">
            <v>0</v>
          </cell>
          <cell r="BF547" t="str">
            <v>A2</v>
          </cell>
          <cell r="BG547">
            <v>0</v>
          </cell>
          <cell r="BH547">
            <v>0</v>
          </cell>
          <cell r="BI547">
            <v>0</v>
          </cell>
          <cell r="BJ547">
            <v>0</v>
          </cell>
          <cell r="BK547" t="str">
            <v>Đợt năm 2014</v>
          </cell>
          <cell r="BL547">
            <v>0</v>
          </cell>
          <cell r="BM547" t="str">
            <v>14/10/1997</v>
          </cell>
          <cell r="BN547">
            <v>36082</v>
          </cell>
          <cell r="BO547">
            <v>0</v>
          </cell>
          <cell r="BP547">
            <v>0</v>
          </cell>
          <cell r="BQ547">
            <v>0</v>
          </cell>
          <cell r="BR547">
            <v>29.166666666666668</v>
          </cell>
          <cell r="BS547" t="str">
            <v>ĐHV đã phát</v>
          </cell>
          <cell r="BT547">
            <v>0</v>
          </cell>
          <cell r="BU547">
            <v>0</v>
          </cell>
          <cell r="BV547">
            <v>6</v>
          </cell>
          <cell r="BW547">
            <v>6</v>
          </cell>
          <cell r="BX547">
            <v>6</v>
          </cell>
          <cell r="BY547">
            <v>6</v>
          </cell>
          <cell r="BZ547">
            <v>6</v>
          </cell>
          <cell r="CA547">
            <v>6</v>
          </cell>
          <cell r="CB547">
            <v>5</v>
          </cell>
          <cell r="CC547">
            <v>5</v>
          </cell>
          <cell r="CD547">
            <v>5</v>
          </cell>
          <cell r="CE547">
            <v>5</v>
          </cell>
          <cell r="CF547">
            <v>5</v>
          </cell>
          <cell r="CG547">
            <v>5</v>
          </cell>
          <cell r="CH547">
            <v>5</v>
          </cell>
          <cell r="CI547">
            <v>5</v>
          </cell>
          <cell r="CJ547">
            <v>5.5</v>
          </cell>
          <cell r="CK547">
            <v>5.5</v>
          </cell>
          <cell r="CL547" t="str">
            <v>Thôi CT HSV về BT LCĐ từ T3/21, lên BT đoàn cơ sở từ T11/21</v>
          </cell>
        </row>
        <row r="548">
          <cell r="F548">
            <v>1120</v>
          </cell>
          <cell r="G548" t="str">
            <v>51010000193235</v>
          </cell>
          <cell r="H548" t="str">
            <v>Trường Sư phạm</v>
          </cell>
          <cell r="I548" t="str">
            <v>Khoa Giáo dục mầm non</v>
          </cell>
          <cell r="J548" t="str">
            <v>Nữ</v>
          </cell>
          <cell r="K548">
            <v>1974</v>
          </cell>
          <cell r="L548">
            <v>27316</v>
          </cell>
          <cell r="M548">
            <v>48</v>
          </cell>
          <cell r="N548" t="str">
            <v>Kinh</v>
          </cell>
          <cell r="O548">
            <v>0</v>
          </cell>
          <cell r="P548">
            <v>182259065</v>
          </cell>
          <cell r="Q548">
            <v>0</v>
          </cell>
          <cell r="R548">
            <v>0</v>
          </cell>
          <cell r="S548" t="str">
            <v>Xã Nam Thanh, Huyện Nam Đàn, Tỉnh Nghệ An</v>
          </cell>
          <cell r="T548" t="str">
            <v>Đức Phong, Đức Thọ, Hà Tĩnh</v>
          </cell>
          <cell r="U548" t="str">
            <v>Khối Tân Hòa, Phường Hà Huy Tập, Thành phố Vinh, Tỉnh Nghệ An</v>
          </cell>
          <cell r="V548" t="str">
            <v>Khối Tân Hòa, Phường Hà Huy Tập, Thành phố Vinh, Tỉnh Nghệ An</v>
          </cell>
          <cell r="W548" t="str">
            <v>0989146168</v>
          </cell>
          <cell r="X548" t="str">
            <v>yen.gdth@gmail.com</v>
          </cell>
          <cell r="Y548">
            <v>36039</v>
          </cell>
          <cell r="Z548">
            <v>36557</v>
          </cell>
          <cell r="AA548" t="str">
            <v>Trường Đại học sư phạm Vinh</v>
          </cell>
          <cell r="AB548">
            <v>0</v>
          </cell>
          <cell r="AC548" t="str">
            <v>BC</v>
          </cell>
          <cell r="AD548">
            <v>0</v>
          </cell>
          <cell r="AE548">
            <v>0</v>
          </cell>
          <cell r="AF548" t="str">
            <v>V.07.01.02</v>
          </cell>
          <cell r="AG548" t="str">
            <v>Giảng viên chính (hạng II)</v>
          </cell>
          <cell r="AH548">
            <v>0</v>
          </cell>
          <cell r="AI548" t="str">
            <v>Trưởng khoa</v>
          </cell>
          <cell r="AJ548" t="str">
            <v>Bí thư CB</v>
          </cell>
          <cell r="AK548">
            <v>5.5</v>
          </cell>
          <cell r="AL548">
            <v>0.5</v>
          </cell>
          <cell r="AM548">
            <v>4.74</v>
          </cell>
          <cell r="AN548">
            <v>2</v>
          </cell>
          <cell r="AO548">
            <v>0</v>
          </cell>
          <cell r="AP548">
            <v>0</v>
          </cell>
          <cell r="AQ548">
            <v>21</v>
          </cell>
          <cell r="AR548">
            <v>1.1004</v>
          </cell>
          <cell r="AS548">
            <v>6.3404000000000007</v>
          </cell>
          <cell r="AT548">
            <v>40</v>
          </cell>
          <cell r="AU548">
            <v>0</v>
          </cell>
          <cell r="AV548">
            <v>0</v>
          </cell>
          <cell r="AW548">
            <v>0</v>
          </cell>
          <cell r="AX548" t="str">
            <v>Tiến sĩ</v>
          </cell>
          <cell r="AY548">
            <v>0</v>
          </cell>
          <cell r="AZ548">
            <v>0</v>
          </cell>
          <cell r="BA548" t="str">
            <v>Văn</v>
          </cell>
          <cell r="BB548" t="str">
            <v>Ngôn ngữ &amp; văn học</v>
          </cell>
          <cell r="BC548" t="str">
            <v>Ngôn ngữ học/Ngôn ngữ &amp; văn học</v>
          </cell>
          <cell r="BD548">
            <v>0</v>
          </cell>
          <cell r="BE548" t="str">
            <v>GVSP</v>
          </cell>
          <cell r="BF548" t="str">
            <v>A2</v>
          </cell>
          <cell r="BG548" t="str">
            <v>ICT 2018</v>
          </cell>
          <cell r="BH548" t="str">
            <v>x</v>
          </cell>
          <cell r="BI548">
            <v>2017</v>
          </cell>
          <cell r="BJ548">
            <v>0</v>
          </cell>
          <cell r="BK548">
            <v>0</v>
          </cell>
          <cell r="BL548">
            <v>0</v>
          </cell>
          <cell r="BM548">
            <v>0</v>
          </cell>
          <cell r="BN548">
            <v>0</v>
          </cell>
          <cell r="BO548">
            <v>0</v>
          </cell>
          <cell r="BP548">
            <v>0</v>
          </cell>
          <cell r="BQ548">
            <v>0</v>
          </cell>
          <cell r="BR548">
            <v>7.166666666666667</v>
          </cell>
          <cell r="BS548" t="str">
            <v>BĐ đã phát</v>
          </cell>
          <cell r="BT548">
            <v>0</v>
          </cell>
          <cell r="BU548">
            <v>0</v>
          </cell>
          <cell r="BV548">
            <v>6.1</v>
          </cell>
          <cell r="BW548">
            <v>6.1</v>
          </cell>
          <cell r="BX548">
            <v>6.1</v>
          </cell>
          <cell r="BY548">
            <v>6.1</v>
          </cell>
          <cell r="BZ548">
            <v>6.1</v>
          </cell>
          <cell r="CA548">
            <v>6.1</v>
          </cell>
          <cell r="CB548">
            <v>6.1</v>
          </cell>
          <cell r="CC548">
            <v>6.1</v>
          </cell>
          <cell r="CD548">
            <v>6.1</v>
          </cell>
          <cell r="CE548">
            <v>6.1</v>
          </cell>
          <cell r="CF548">
            <v>6.1</v>
          </cell>
          <cell r="CG548">
            <v>6.1</v>
          </cell>
          <cell r="CH548">
            <v>5.5</v>
          </cell>
          <cell r="CI548">
            <v>5.5</v>
          </cell>
          <cell r="CJ548">
            <v>5.5</v>
          </cell>
          <cell r="CK548">
            <v>5.5</v>
          </cell>
          <cell r="CL548" t="str">
            <v>PTK cấp 2 sang TK cấp 3 từ T9/21</v>
          </cell>
        </row>
        <row r="549">
          <cell r="F549">
            <v>1112</v>
          </cell>
          <cell r="G549" t="str">
            <v>51010000193110</v>
          </cell>
          <cell r="H549" t="str">
            <v>Trường Sư phạm</v>
          </cell>
          <cell r="I549" t="str">
            <v>Khoa Giáo dục mầm non</v>
          </cell>
          <cell r="J549" t="str">
            <v>Nữ</v>
          </cell>
          <cell r="K549">
            <v>1980</v>
          </cell>
          <cell r="L549">
            <v>29360</v>
          </cell>
          <cell r="M549">
            <v>42</v>
          </cell>
          <cell r="N549" t="str">
            <v>Kinh</v>
          </cell>
          <cell r="O549">
            <v>0</v>
          </cell>
          <cell r="P549">
            <v>182288947</v>
          </cell>
          <cell r="Q549">
            <v>0</v>
          </cell>
          <cell r="R549">
            <v>0</v>
          </cell>
          <cell r="S549" t="str">
            <v>Xã Sơn Kim 1, Huyện Hương Sơn, Tỉnh Hà Tĩnh</v>
          </cell>
          <cell r="T549" t="str">
            <v>Xuân Trường, Nghi Xuân, , Hà Tĩnh</v>
          </cell>
          <cell r="U549" t="str">
            <v>Phường Nghi Phú, Thành phố Vinh, Tỉnh Nghệ An</v>
          </cell>
          <cell r="V549" t="str">
            <v>Phường Nghi Phú, Thành phố Vinh, Tỉnh Nghệ An</v>
          </cell>
          <cell r="W549" t="str">
            <v>0912319580</v>
          </cell>
          <cell r="X549" t="str">
            <v>trannga.mn@gmail.com</v>
          </cell>
          <cell r="Y549">
            <v>38139</v>
          </cell>
          <cell r="Z549">
            <v>38587</v>
          </cell>
          <cell r="AA549" t="str">
            <v>Trường Đại học Vinh</v>
          </cell>
          <cell r="AB549">
            <v>0</v>
          </cell>
          <cell r="AC549" t="str">
            <v>BC</v>
          </cell>
          <cell r="AD549">
            <v>0</v>
          </cell>
          <cell r="AE549">
            <v>0</v>
          </cell>
          <cell r="AF549" t="str">
            <v>V.07.01.03</v>
          </cell>
          <cell r="AG549" t="str">
            <v>Giảng viên (hạng III)</v>
          </cell>
          <cell r="AH549">
            <v>0</v>
          </cell>
          <cell r="AI549">
            <v>0</v>
          </cell>
          <cell r="AJ549" t="str">
            <v>TLĐT</v>
          </cell>
          <cell r="AK549">
            <v>4</v>
          </cell>
          <cell r="AL549">
            <v>0</v>
          </cell>
          <cell r="AM549">
            <v>3.99</v>
          </cell>
          <cell r="AN549">
            <v>6</v>
          </cell>
          <cell r="AO549">
            <v>0</v>
          </cell>
          <cell r="AP549">
            <v>0</v>
          </cell>
          <cell r="AQ549">
            <v>12</v>
          </cell>
          <cell r="AR549">
            <v>0.4788</v>
          </cell>
          <cell r="AS549">
            <v>4.4687999999999999</v>
          </cell>
          <cell r="AT549">
            <v>40</v>
          </cell>
          <cell r="AU549">
            <v>0</v>
          </cell>
          <cell r="AV549">
            <v>0</v>
          </cell>
          <cell r="AW549">
            <v>0</v>
          </cell>
          <cell r="AX549" t="str">
            <v>Thạc sĩ</v>
          </cell>
          <cell r="AY549">
            <v>0</v>
          </cell>
          <cell r="AZ549">
            <v>0</v>
          </cell>
          <cell r="BA549" t="str">
            <v>Giáo dục mầm non</v>
          </cell>
          <cell r="BB549" t="str">
            <v>Giáo dục học/Giáo dục mầm non</v>
          </cell>
          <cell r="BC549" t="str">
            <v xml:space="preserve"> </v>
          </cell>
          <cell r="BD549">
            <v>0</v>
          </cell>
          <cell r="BE549" t="str">
            <v>GVSP</v>
          </cell>
          <cell r="BF549">
            <v>0</v>
          </cell>
          <cell r="BG549">
            <v>0</v>
          </cell>
          <cell r="BH549" t="str">
            <v>x</v>
          </cell>
          <cell r="BI549">
            <v>0</v>
          </cell>
          <cell r="BJ549">
            <v>0</v>
          </cell>
          <cell r="BK549">
            <v>0</v>
          </cell>
          <cell r="BL549">
            <v>0</v>
          </cell>
          <cell r="BM549">
            <v>0</v>
          </cell>
          <cell r="BN549">
            <v>0</v>
          </cell>
          <cell r="BO549">
            <v>0</v>
          </cell>
          <cell r="BP549">
            <v>0</v>
          </cell>
          <cell r="BQ549">
            <v>0</v>
          </cell>
          <cell r="BR549">
            <v>12.75</v>
          </cell>
          <cell r="BS549" t="str">
            <v>BĐ đã phát</v>
          </cell>
          <cell r="BT549">
            <v>0</v>
          </cell>
          <cell r="BU549">
            <v>0</v>
          </cell>
          <cell r="BV549">
            <v>4</v>
          </cell>
          <cell r="BW549">
            <v>4</v>
          </cell>
          <cell r="BX549">
            <v>4</v>
          </cell>
          <cell r="BY549">
            <v>4</v>
          </cell>
          <cell r="BZ549">
            <v>4</v>
          </cell>
          <cell r="CA549">
            <v>4</v>
          </cell>
          <cell r="CB549">
            <v>4</v>
          </cell>
          <cell r="CC549">
            <v>4</v>
          </cell>
          <cell r="CD549">
            <v>4</v>
          </cell>
          <cell r="CE549">
            <v>4</v>
          </cell>
          <cell r="CF549">
            <v>4</v>
          </cell>
          <cell r="CG549">
            <v>4</v>
          </cell>
          <cell r="CH549">
            <v>4</v>
          </cell>
          <cell r="CI549">
            <v>4</v>
          </cell>
          <cell r="CJ549">
            <v>4</v>
          </cell>
          <cell r="CK549">
            <v>4</v>
          </cell>
          <cell r="CL549">
            <v>0</v>
          </cell>
        </row>
        <row r="550">
          <cell r="F550">
            <v>2324</v>
          </cell>
          <cell r="G550" t="str">
            <v>51010000527074</v>
          </cell>
          <cell r="H550" t="str">
            <v>Trường Sư phạm</v>
          </cell>
          <cell r="I550" t="str">
            <v>Khoa Giáo dục mầm non</v>
          </cell>
          <cell r="J550" t="str">
            <v>Nam</v>
          </cell>
          <cell r="K550">
            <v>1971</v>
          </cell>
          <cell r="L550">
            <v>26147</v>
          </cell>
          <cell r="M550">
            <v>51</v>
          </cell>
          <cell r="N550" t="str">
            <v>Kinh</v>
          </cell>
          <cell r="O550">
            <v>0</v>
          </cell>
          <cell r="P550">
            <v>181780350</v>
          </cell>
          <cell r="Q550">
            <v>0</v>
          </cell>
          <cell r="R550">
            <v>0</v>
          </cell>
          <cell r="S550" t="str">
            <v>Xã Thanh Lương, Huyện Thanh Chương, Tỉnh Nghệ An</v>
          </cell>
          <cell r="T550" t="str">
            <v>Thanh Lương, Thanh Chương, Nghệ An</v>
          </cell>
          <cell r="U550" t="str">
            <v>Khối 23, Phường Hưng Bình, Thành phố Vinh, Tỉnh Nghệ An</v>
          </cell>
          <cell r="V550" t="str">
            <v>Khối 23, Phường Hưng Bình, Thành phố Vinh, Tỉnh Nghệ An</v>
          </cell>
          <cell r="W550" t="str">
            <v>0972486099</v>
          </cell>
          <cell r="X550" t="str">
            <v>vovinh02@gmail.com</v>
          </cell>
          <cell r="Y550">
            <v>0</v>
          </cell>
          <cell r="Z550">
            <v>0</v>
          </cell>
          <cell r="AA550">
            <v>0</v>
          </cell>
          <cell r="AB550">
            <v>0</v>
          </cell>
          <cell r="AC550" t="str">
            <v>BC</v>
          </cell>
          <cell r="AD550">
            <v>0</v>
          </cell>
          <cell r="AE550">
            <v>0</v>
          </cell>
          <cell r="AF550" t="str">
            <v>V.07.01.03</v>
          </cell>
          <cell r="AG550" t="str">
            <v>Giảng viên (hạng III)</v>
          </cell>
          <cell r="AH550">
            <v>0</v>
          </cell>
          <cell r="AI550">
            <v>0</v>
          </cell>
          <cell r="AJ550">
            <v>0</v>
          </cell>
          <cell r="AK550">
            <v>4</v>
          </cell>
          <cell r="AL550">
            <v>0</v>
          </cell>
          <cell r="AM550">
            <v>4.9800000000000004</v>
          </cell>
          <cell r="AN550">
            <v>9</v>
          </cell>
          <cell r="AO550">
            <v>0</v>
          </cell>
          <cell r="AP550">
            <v>0</v>
          </cell>
          <cell r="AQ550">
            <v>25</v>
          </cell>
          <cell r="AR550">
            <v>1.2450000000000001</v>
          </cell>
          <cell r="AS550">
            <v>6.2250000000000005</v>
          </cell>
          <cell r="AT550">
            <v>40</v>
          </cell>
          <cell r="AU550">
            <v>0</v>
          </cell>
          <cell r="AV550">
            <v>0</v>
          </cell>
          <cell r="AW550">
            <v>0</v>
          </cell>
          <cell r="AX550" t="str">
            <v>Thạc sĩ</v>
          </cell>
          <cell r="AY550">
            <v>0</v>
          </cell>
          <cell r="AZ550">
            <v>0</v>
          </cell>
          <cell r="BA550" t="str">
            <v>Văn học nghệ thuật</v>
          </cell>
          <cell r="BB550" t="str">
            <v>Khoa học giáo dục/Quản lý giáo dục</v>
          </cell>
          <cell r="BC550" t="str">
            <v xml:space="preserve"> </v>
          </cell>
          <cell r="BD550">
            <v>0</v>
          </cell>
          <cell r="BE550" t="str">
            <v>GVSP</v>
          </cell>
          <cell r="BF550" t="str">
            <v>Miễn</v>
          </cell>
          <cell r="BG550">
            <v>0</v>
          </cell>
          <cell r="BH550" t="str">
            <v>x</v>
          </cell>
          <cell r="BI550">
            <v>0</v>
          </cell>
          <cell r="BJ550">
            <v>0</v>
          </cell>
          <cell r="BK550" t="str">
            <v>Đợt năm 2014</v>
          </cell>
          <cell r="BL550">
            <v>0</v>
          </cell>
          <cell r="BM550" t="str">
            <v>13/03/2002</v>
          </cell>
          <cell r="BN550">
            <v>37693</v>
          </cell>
          <cell r="BO550">
            <v>0</v>
          </cell>
          <cell r="BP550">
            <v>0</v>
          </cell>
          <cell r="BQ550">
            <v>0</v>
          </cell>
          <cell r="BR550">
            <v>8.9166666666666661</v>
          </cell>
          <cell r="BS550" t="str">
            <v>BĐ đã phát</v>
          </cell>
          <cell r="BT550">
            <v>0</v>
          </cell>
          <cell r="BU550">
            <v>0</v>
          </cell>
          <cell r="BV550">
            <v>4</v>
          </cell>
          <cell r="BW550">
            <v>4</v>
          </cell>
          <cell r="BX550">
            <v>4</v>
          </cell>
          <cell r="BY550">
            <v>4</v>
          </cell>
          <cell r="BZ550">
            <v>4</v>
          </cell>
          <cell r="CA550">
            <v>4</v>
          </cell>
          <cell r="CB550">
            <v>4</v>
          </cell>
          <cell r="CC550">
            <v>4</v>
          </cell>
          <cell r="CD550">
            <v>4</v>
          </cell>
          <cell r="CE550">
            <v>4</v>
          </cell>
          <cell r="CF550">
            <v>4</v>
          </cell>
          <cell r="CG550">
            <v>4</v>
          </cell>
          <cell r="CH550">
            <v>4</v>
          </cell>
          <cell r="CI550">
            <v>4</v>
          </cell>
          <cell r="CJ550">
            <v>4</v>
          </cell>
          <cell r="CK550">
            <v>4</v>
          </cell>
          <cell r="CL550">
            <v>0</v>
          </cell>
        </row>
        <row r="551">
          <cell r="F551">
            <v>1098</v>
          </cell>
          <cell r="G551" t="str">
            <v>51010000193095</v>
          </cell>
          <cell r="H551" t="str">
            <v>Trường Sư phạm</v>
          </cell>
          <cell r="I551" t="str">
            <v>Khoa Giáo dục Tiểu học</v>
          </cell>
          <cell r="J551" t="str">
            <v>Nữ</v>
          </cell>
          <cell r="K551">
            <v>1973</v>
          </cell>
          <cell r="L551">
            <v>26967</v>
          </cell>
          <cell r="M551">
            <v>49</v>
          </cell>
          <cell r="N551" t="str">
            <v>Kinh</v>
          </cell>
          <cell r="O551">
            <v>0</v>
          </cell>
          <cell r="P551">
            <v>181871282</v>
          </cell>
          <cell r="Q551">
            <v>0</v>
          </cell>
          <cell r="R551">
            <v>0</v>
          </cell>
          <cell r="S551" t="str">
            <v>Huyện Thanh Trì, Thành phố Hà Nội</v>
          </cell>
          <cell r="T551" t="str">
            <v>Nam Cường, Nam Đàn, Nghệ An</v>
          </cell>
          <cell r="U551" t="str">
            <v>Khối 1, Phường Lê Lợi, Thành phố Vinh, Tỉnh Nghệ An</v>
          </cell>
          <cell r="V551" t="str">
            <v>Khối 1, Phường Lê Lợi, Thành phố Vinh, Tỉnh Nghệ An</v>
          </cell>
          <cell r="W551" t="str">
            <v>0916542059</v>
          </cell>
          <cell r="X551" t="str">
            <v>chuhathanhdhv@gmail.com</v>
          </cell>
          <cell r="Y551">
            <v>35490</v>
          </cell>
          <cell r="Z551">
            <v>35490</v>
          </cell>
          <cell r="AA551" t="str">
            <v>Trương ĐHS Vinh</v>
          </cell>
          <cell r="AB551">
            <v>0</v>
          </cell>
          <cell r="AC551" t="str">
            <v>BC</v>
          </cell>
          <cell r="AD551">
            <v>0</v>
          </cell>
          <cell r="AE551">
            <v>0</v>
          </cell>
          <cell r="AF551" t="str">
            <v>V.07.01.02</v>
          </cell>
          <cell r="AG551" t="str">
            <v>Giảng viên chính (hạng II)</v>
          </cell>
          <cell r="AH551">
            <v>0</v>
          </cell>
          <cell r="AI551" t="str">
            <v>Phó Trưởng khoa</v>
          </cell>
          <cell r="AJ551">
            <v>0</v>
          </cell>
          <cell r="AK551">
            <v>5</v>
          </cell>
          <cell r="AL551">
            <v>0.4</v>
          </cell>
          <cell r="AM551">
            <v>5.42</v>
          </cell>
          <cell r="AN551">
            <v>4</v>
          </cell>
          <cell r="AO551">
            <v>0</v>
          </cell>
          <cell r="AP551">
            <v>0</v>
          </cell>
          <cell r="AQ551">
            <v>22</v>
          </cell>
          <cell r="AR551">
            <v>1.2804000000000002</v>
          </cell>
          <cell r="AS551">
            <v>7.1004000000000005</v>
          </cell>
          <cell r="AT551">
            <v>40</v>
          </cell>
          <cell r="AU551">
            <v>0</v>
          </cell>
          <cell r="AV551">
            <v>0.1</v>
          </cell>
          <cell r="AW551">
            <v>0</v>
          </cell>
          <cell r="AX551" t="str">
            <v>Tiến sĩ</v>
          </cell>
          <cell r="AY551">
            <v>0</v>
          </cell>
          <cell r="AZ551">
            <v>0</v>
          </cell>
          <cell r="BA551" t="str">
            <v>Văn</v>
          </cell>
          <cell r="BB551" t="str">
            <v>KHXH&amp;NV/Ngữ văn</v>
          </cell>
          <cell r="BC551" t="str">
            <v>Ngữ văn</v>
          </cell>
          <cell r="BD551">
            <v>0</v>
          </cell>
          <cell r="BE551" t="str">
            <v>GVSP chủ chốt</v>
          </cell>
          <cell r="BF551">
            <v>0</v>
          </cell>
          <cell r="BG551" t="str">
            <v>ICT 2018</v>
          </cell>
          <cell r="BH551" t="str">
            <v>x</v>
          </cell>
          <cell r="BI551">
            <v>2019</v>
          </cell>
          <cell r="BJ551">
            <v>0</v>
          </cell>
          <cell r="BK551">
            <v>0</v>
          </cell>
          <cell r="BL551">
            <v>0</v>
          </cell>
          <cell r="BM551">
            <v>36960</v>
          </cell>
          <cell r="BN551">
            <v>37325</v>
          </cell>
          <cell r="BO551" t="str">
            <v>Bằng khen Chủ tịch UBND tỉnh Hà Tĩnh Vì đã có thành tích Bồi dưỡng HS giỏi (Năm 1992); Bằng khen
Bộ trưởng Bộ Giáo dục và Đào tạo Vì đã có thành tích hoàn thành xuất sắc nhiệm vụ năm học (Năm 2006)</v>
          </cell>
          <cell r="BP551">
            <v>0</v>
          </cell>
          <cell r="BQ551">
            <v>0</v>
          </cell>
          <cell r="BR551">
            <v>6.166666666666667</v>
          </cell>
          <cell r="BS551" t="str">
            <v>BĐ đã phát</v>
          </cell>
          <cell r="BT551">
            <v>0</v>
          </cell>
          <cell r="BU551">
            <v>0</v>
          </cell>
          <cell r="BV551">
            <v>5.5</v>
          </cell>
          <cell r="BW551">
            <v>5.5</v>
          </cell>
          <cell r="BX551">
            <v>5.5</v>
          </cell>
          <cell r="BY551">
            <v>5.5</v>
          </cell>
          <cell r="BZ551">
            <v>5.5</v>
          </cell>
          <cell r="CA551">
            <v>5.5</v>
          </cell>
          <cell r="CB551">
            <v>5.5</v>
          </cell>
          <cell r="CC551">
            <v>5.5</v>
          </cell>
          <cell r="CD551">
            <v>5.5</v>
          </cell>
          <cell r="CE551">
            <v>5.5</v>
          </cell>
          <cell r="CF551">
            <v>5.5</v>
          </cell>
          <cell r="CG551">
            <v>5.5</v>
          </cell>
          <cell r="CH551">
            <v>5.5</v>
          </cell>
          <cell r="CI551">
            <v>5</v>
          </cell>
          <cell r="CJ551">
            <v>5</v>
          </cell>
          <cell r="CK551">
            <v>5.0999999999999996</v>
          </cell>
          <cell r="CL551" t="str">
            <v>Thôi TBM từ T9/21, BN PTK cấp 3 từ T12/21</v>
          </cell>
        </row>
        <row r="552">
          <cell r="F552">
            <v>1097</v>
          </cell>
          <cell r="G552" t="str">
            <v>51010000024104</v>
          </cell>
          <cell r="H552" t="str">
            <v>Trường Sư phạm</v>
          </cell>
          <cell r="I552" t="str">
            <v>Khoa Giáo dục Tiểu học</v>
          </cell>
          <cell r="J552" t="str">
            <v>Nữ</v>
          </cell>
          <cell r="K552">
            <v>1970</v>
          </cell>
          <cell r="L552">
            <v>25769</v>
          </cell>
          <cell r="M552">
            <v>52</v>
          </cell>
          <cell r="N552" t="str">
            <v>Kinh</v>
          </cell>
          <cell r="O552">
            <v>0</v>
          </cell>
          <cell r="P552">
            <v>181523312</v>
          </cell>
          <cell r="Q552">
            <v>0</v>
          </cell>
          <cell r="R552">
            <v>0</v>
          </cell>
          <cell r="S552" t="str">
            <v>Xã Đồng Lộc, Huyện Can Lộc, Tỉnh Hà Tĩnh</v>
          </cell>
          <cell r="T552" t="str">
            <v>Đồng Lộc, Can Lộc, Hà Tĩnh</v>
          </cell>
          <cell r="U552" t="str">
            <v>Số 4, Ngõ 1, Ngô Trí Hòa, Khối 5, Bến Thủy,TP. Vinh,Nghệ An</v>
          </cell>
          <cell r="V552" t="str">
            <v>Số 4, Ngõ 1, Ngô Trí Hòa, Khối 5, Bến Thủy,TP. Vinh,Nghệ An</v>
          </cell>
          <cell r="W552" t="str">
            <v>0912884326</v>
          </cell>
          <cell r="X552" t="str">
            <v>Chuthuyan@gmail.com</v>
          </cell>
          <cell r="Y552">
            <v>35452</v>
          </cell>
          <cell r="Z552">
            <v>33482</v>
          </cell>
          <cell r="AA552" t="str">
            <v>Trường Năng Khiếu Can Lộc</v>
          </cell>
          <cell r="AB552">
            <v>0</v>
          </cell>
          <cell r="AC552" t="str">
            <v>BC</v>
          </cell>
          <cell r="AD552">
            <v>0</v>
          </cell>
          <cell r="AE552">
            <v>0</v>
          </cell>
          <cell r="AF552" t="str">
            <v>V.07.01.01</v>
          </cell>
          <cell r="AG552" t="str">
            <v>Giảng viên cao cấp (hạng I)</v>
          </cell>
          <cell r="AH552">
            <v>0</v>
          </cell>
          <cell r="AI552" t="str">
            <v>Trưởng khoa</v>
          </cell>
          <cell r="AJ552" t="str">
            <v>Bí thư CB</v>
          </cell>
          <cell r="AK552">
            <v>6</v>
          </cell>
          <cell r="AL552">
            <v>0.5</v>
          </cell>
          <cell r="AM552">
            <v>6.56</v>
          </cell>
          <cell r="AN552">
            <v>2</v>
          </cell>
          <cell r="AO552">
            <v>0</v>
          </cell>
          <cell r="AP552">
            <v>0</v>
          </cell>
          <cell r="AQ552">
            <v>25</v>
          </cell>
          <cell r="AR552">
            <v>1.7649999999999999</v>
          </cell>
          <cell r="AS552">
            <v>8.8249999999999993</v>
          </cell>
          <cell r="AT552">
            <v>40</v>
          </cell>
          <cell r="AU552">
            <v>0</v>
          </cell>
          <cell r="AV552">
            <v>0.1</v>
          </cell>
          <cell r="AW552">
            <v>0</v>
          </cell>
          <cell r="AX552" t="str">
            <v>Tiến sĩ</v>
          </cell>
          <cell r="AY552" t="str">
            <v>Phó Giáo sư</v>
          </cell>
          <cell r="AZ552">
            <v>0</v>
          </cell>
          <cell r="BA552" t="str">
            <v>Khoa học SP/Ngữ văn</v>
          </cell>
          <cell r="BB552" t="str">
            <v>KHXH&amp;NV/LL ngôn ngữ</v>
          </cell>
          <cell r="BC552" t="str">
            <v>Ngữ văn/LL ngôn ngữ</v>
          </cell>
          <cell r="BD552">
            <v>0</v>
          </cell>
          <cell r="BE552" t="str">
            <v>GVSP chủ chốt</v>
          </cell>
          <cell r="BF552">
            <v>0</v>
          </cell>
          <cell r="BG552">
            <v>0</v>
          </cell>
          <cell r="BH552" t="str">
            <v>x</v>
          </cell>
          <cell r="BI552">
            <v>0</v>
          </cell>
          <cell r="BJ552">
            <v>0</v>
          </cell>
          <cell r="BK552" t="str">
            <v>Đối tượng 4</v>
          </cell>
          <cell r="BL552">
            <v>0</v>
          </cell>
          <cell r="BM552">
            <v>0</v>
          </cell>
          <cell r="BN552">
            <v>0</v>
          </cell>
          <cell r="BO552">
            <v>0</v>
          </cell>
          <cell r="BP552">
            <v>0</v>
          </cell>
          <cell r="BQ552">
            <v>0</v>
          </cell>
          <cell r="BR552">
            <v>2.9166666666666665</v>
          </cell>
          <cell r="BS552" t="str">
            <v>BĐ đã phát</v>
          </cell>
          <cell r="BT552">
            <v>0</v>
          </cell>
          <cell r="BU552">
            <v>0</v>
          </cell>
          <cell r="BV552">
            <v>6.1</v>
          </cell>
          <cell r="BW552">
            <v>6.1</v>
          </cell>
          <cell r="BX552">
            <v>6.1</v>
          </cell>
          <cell r="BY552">
            <v>6.1</v>
          </cell>
          <cell r="BZ552">
            <v>6.1</v>
          </cell>
          <cell r="CA552">
            <v>6.1</v>
          </cell>
          <cell r="CB552">
            <v>6.1</v>
          </cell>
          <cell r="CC552">
            <v>6.1</v>
          </cell>
          <cell r="CD552">
            <v>6.1</v>
          </cell>
          <cell r="CE552">
            <v>6.1</v>
          </cell>
          <cell r="CF552">
            <v>6.1</v>
          </cell>
          <cell r="CG552">
            <v>6.1</v>
          </cell>
          <cell r="CH552">
            <v>6.1</v>
          </cell>
          <cell r="CI552">
            <v>6.1</v>
          </cell>
          <cell r="CJ552">
            <v>6.1</v>
          </cell>
          <cell r="CK552">
            <v>6.1</v>
          </cell>
          <cell r="CL552" t="str">
            <v>Thôi PTK cấp 2, BN TK cấp 3 từ T9/21</v>
          </cell>
        </row>
        <row r="553">
          <cell r="F553">
            <v>1101</v>
          </cell>
          <cell r="G553" t="str">
            <v>51010000193077</v>
          </cell>
          <cell r="H553" t="str">
            <v>Trường Sư phạm</v>
          </cell>
          <cell r="I553" t="str">
            <v>Khoa Giáo dục Tiểu học</v>
          </cell>
          <cell r="J553" t="str">
            <v>Nữ</v>
          </cell>
          <cell r="K553">
            <v>1976</v>
          </cell>
          <cell r="L553">
            <v>28057</v>
          </cell>
          <cell r="M553">
            <v>46</v>
          </cell>
          <cell r="N553" t="str">
            <v>Kinh</v>
          </cell>
          <cell r="O553">
            <v>0</v>
          </cell>
          <cell r="P553" t="str">
            <v>182112030</v>
          </cell>
          <cell r="Q553" t="str">
            <v>30/10/2013</v>
          </cell>
          <cell r="R553" t="str">
            <v>Tỉnh Nghệ An</v>
          </cell>
          <cell r="S553" t="str">
            <v>Phường Bến Thủy, Thành phố Vinh, Tỉnh Nghệ An</v>
          </cell>
          <cell r="T553" t="str">
            <v>Nam Trung, Nam Đàn, Nghệ An</v>
          </cell>
          <cell r="U553" t="str">
            <v>Khối 14, Phường Trường Thi, Thành phố Vinh, Tỉnh Nghệ An</v>
          </cell>
          <cell r="V553" t="str">
            <v>Khối 14, Phường Trường Thi, Thành phố Vinh, Tỉnh Nghệ An</v>
          </cell>
          <cell r="W553" t="str">
            <v>0912414359</v>
          </cell>
          <cell r="X553" t="str">
            <v>Chaugiang76dhv@gmail.com</v>
          </cell>
          <cell r="Y553">
            <v>36220</v>
          </cell>
          <cell r="Z553">
            <v>36220</v>
          </cell>
          <cell r="AA553" t="str">
            <v>Trường Đại học Sư phạm Vinh</v>
          </cell>
          <cell r="AB553">
            <v>0</v>
          </cell>
          <cell r="AC553" t="str">
            <v>BC</v>
          </cell>
          <cell r="AD553">
            <v>0</v>
          </cell>
          <cell r="AE553">
            <v>0</v>
          </cell>
          <cell r="AF553" t="str">
            <v>V.07.01.02</v>
          </cell>
          <cell r="AG553" t="str">
            <v>Giảng viên chính (hạng II)</v>
          </cell>
          <cell r="AH553">
            <v>0</v>
          </cell>
          <cell r="AI553" t="str">
            <v>Phó Trưởng khoa</v>
          </cell>
          <cell r="AJ553" t="str">
            <v>Phó Bí thư CB</v>
          </cell>
          <cell r="AK553">
            <v>5</v>
          </cell>
          <cell r="AL553">
            <v>0.5</v>
          </cell>
          <cell r="AM553">
            <v>4.74</v>
          </cell>
          <cell r="AN553">
            <v>2</v>
          </cell>
          <cell r="AO553">
            <v>0</v>
          </cell>
          <cell r="AP553">
            <v>0</v>
          </cell>
          <cell r="AQ553">
            <v>21</v>
          </cell>
          <cell r="AR553">
            <v>1.1004</v>
          </cell>
          <cell r="AS553">
            <v>6.3404000000000007</v>
          </cell>
          <cell r="AT553">
            <v>40</v>
          </cell>
          <cell r="AU553">
            <v>0</v>
          </cell>
          <cell r="AV553">
            <v>0.1</v>
          </cell>
          <cell r="AW553">
            <v>0</v>
          </cell>
          <cell r="AX553" t="str">
            <v>Tiến sĩ</v>
          </cell>
          <cell r="AY553">
            <v>0</v>
          </cell>
          <cell r="AZ553">
            <v>0</v>
          </cell>
          <cell r="BA553" t="str">
            <v>Toán học</v>
          </cell>
          <cell r="BB553" t="str">
            <v>Đại số &amp; lý thuyết số</v>
          </cell>
          <cell r="BC553" t="str">
            <v>LL&amp;PPDH bộ môn Toán</v>
          </cell>
          <cell r="BD553">
            <v>0</v>
          </cell>
          <cell r="BE553" t="str">
            <v>GVSP chủ chốt</v>
          </cell>
          <cell r="BF553" t="str">
            <v>A2</v>
          </cell>
          <cell r="BG553" t="str">
            <v>ICT 2018</v>
          </cell>
          <cell r="BH553" t="str">
            <v>x</v>
          </cell>
          <cell r="BI553">
            <v>2017</v>
          </cell>
          <cell r="BJ553">
            <v>0</v>
          </cell>
          <cell r="BK553">
            <v>0</v>
          </cell>
          <cell r="BL553">
            <v>0</v>
          </cell>
          <cell r="BM553">
            <v>0</v>
          </cell>
          <cell r="BN553">
            <v>0</v>
          </cell>
          <cell r="BO553">
            <v>0</v>
          </cell>
          <cell r="BP553">
            <v>0</v>
          </cell>
          <cell r="BQ553">
            <v>0</v>
          </cell>
          <cell r="BR553">
            <v>9.1666666666666661</v>
          </cell>
          <cell r="BS553" t="str">
            <v>BĐ đã phát</v>
          </cell>
          <cell r="BT553">
            <v>0</v>
          </cell>
          <cell r="BU553">
            <v>0</v>
          </cell>
          <cell r="BV553">
            <v>6.1</v>
          </cell>
          <cell r="BW553">
            <v>6.1</v>
          </cell>
          <cell r="BX553">
            <v>6.1</v>
          </cell>
          <cell r="BY553">
            <v>6.1</v>
          </cell>
          <cell r="BZ553">
            <v>6.1</v>
          </cell>
          <cell r="CA553">
            <v>6.1</v>
          </cell>
          <cell r="CB553">
            <v>6.1</v>
          </cell>
          <cell r="CC553">
            <v>6.1</v>
          </cell>
          <cell r="CD553">
            <v>6.1</v>
          </cell>
          <cell r="CE553">
            <v>6.1</v>
          </cell>
          <cell r="CF553">
            <v>6.1</v>
          </cell>
          <cell r="CG553">
            <v>6.1</v>
          </cell>
          <cell r="CH553">
            <v>5.0999999999999996</v>
          </cell>
          <cell r="CI553">
            <v>5.0999999999999996</v>
          </cell>
          <cell r="CJ553">
            <v>5.0999999999999996</v>
          </cell>
          <cell r="CK553">
            <v>5.0999999999999996</v>
          </cell>
          <cell r="CL553" t="str">
            <v>PTK cấp 2 sang PTK cấp 3 từ T9/21</v>
          </cell>
        </row>
        <row r="554">
          <cell r="F554">
            <v>1107</v>
          </cell>
          <cell r="G554" t="str">
            <v>51010000193138</v>
          </cell>
          <cell r="H554" t="str">
            <v>Trường Sư phạm</v>
          </cell>
          <cell r="I554" t="str">
            <v>Khoa Giáo dục Tiểu học</v>
          </cell>
          <cell r="J554" t="str">
            <v>Nữ</v>
          </cell>
          <cell r="K554">
            <v>1981</v>
          </cell>
          <cell r="L554">
            <v>29673</v>
          </cell>
          <cell r="M554">
            <v>41</v>
          </cell>
          <cell r="N554" t="str">
            <v>Kinh</v>
          </cell>
          <cell r="O554">
            <v>0</v>
          </cell>
          <cell r="P554">
            <v>187699730</v>
          </cell>
          <cell r="Q554">
            <v>0</v>
          </cell>
          <cell r="R554">
            <v>0</v>
          </cell>
          <cell r="S554" t="str">
            <v>Xã Sơn Tây, Huyện Hương Sơn, Tỉnh Hà Tĩnh</v>
          </cell>
          <cell r="T554" t="str">
            <v>Sơn Tây, Hương Sơn, Hà Tĩnh</v>
          </cell>
          <cell r="U554" t="str">
            <v>Khối Xuân Tiến, Phường Hưng Dũng, Thành phố Vinh, Tỉnh Nghệ An</v>
          </cell>
          <cell r="V554" t="str">
            <v>Khối Xuân Tiến, Phường Hưng Dũng, Thành phố Vinh, Tỉnh Nghệ An</v>
          </cell>
          <cell r="W554" t="str">
            <v>0978373778</v>
          </cell>
          <cell r="X554" t="str">
            <v>phuongnhungdhv@gmail. com</v>
          </cell>
          <cell r="Y554">
            <v>39083</v>
          </cell>
          <cell r="Z554">
            <v>39692</v>
          </cell>
          <cell r="AA554" t="str">
            <v>Trường Đại học Vinh</v>
          </cell>
          <cell r="AB554">
            <v>0</v>
          </cell>
          <cell r="AC554" t="str">
            <v>BC</v>
          </cell>
          <cell r="AD554">
            <v>0</v>
          </cell>
          <cell r="AE554">
            <v>0</v>
          </cell>
          <cell r="AF554" t="str">
            <v>V.07.01.02</v>
          </cell>
          <cell r="AG554" t="str">
            <v>Giảng viên chính (hạng II)</v>
          </cell>
          <cell r="AH554">
            <v>0</v>
          </cell>
          <cell r="AI554">
            <v>0</v>
          </cell>
          <cell r="AJ554" t="str">
            <v>TLĐT</v>
          </cell>
          <cell r="AK554">
            <v>5</v>
          </cell>
          <cell r="AL554">
            <v>0</v>
          </cell>
          <cell r="AM554">
            <v>4.4000000000000004</v>
          </cell>
          <cell r="AN554">
            <v>1</v>
          </cell>
          <cell r="AO554">
            <v>0</v>
          </cell>
          <cell r="AP554">
            <v>0</v>
          </cell>
          <cell r="AQ554">
            <v>13</v>
          </cell>
          <cell r="AR554">
            <v>0.57200000000000006</v>
          </cell>
          <cell r="AS554">
            <v>4.9720000000000004</v>
          </cell>
          <cell r="AT554">
            <v>40</v>
          </cell>
          <cell r="AU554">
            <v>0</v>
          </cell>
          <cell r="AV554">
            <v>0</v>
          </cell>
          <cell r="AW554">
            <v>0</v>
          </cell>
          <cell r="AX554" t="str">
            <v>Tiến sĩ</v>
          </cell>
          <cell r="AY554">
            <v>0</v>
          </cell>
          <cell r="AZ554">
            <v>0</v>
          </cell>
          <cell r="BA554" t="str">
            <v>Ngữ văn</v>
          </cell>
          <cell r="BB554" t="str">
            <v xml:space="preserve">Giáo dục học </v>
          </cell>
          <cell r="BC554" t="str">
            <v>Giáo dục học</v>
          </cell>
          <cell r="BD554">
            <v>0</v>
          </cell>
          <cell r="BE554" t="str">
            <v>GVSP chủ chốt</v>
          </cell>
          <cell r="BF554" t="str">
            <v>A2</v>
          </cell>
          <cell r="BG554" t="str">
            <v>ICT 2018</v>
          </cell>
          <cell r="BH554" t="str">
            <v>x</v>
          </cell>
          <cell r="BI554">
            <v>2019</v>
          </cell>
          <cell r="BJ554">
            <v>0</v>
          </cell>
          <cell r="BK554">
            <v>0</v>
          </cell>
          <cell r="BL554">
            <v>0</v>
          </cell>
          <cell r="BM554">
            <v>38261</v>
          </cell>
          <cell r="BN554">
            <v>38626</v>
          </cell>
          <cell r="BO554">
            <v>0</v>
          </cell>
          <cell r="BP554">
            <v>0</v>
          </cell>
          <cell r="BQ554">
            <v>0</v>
          </cell>
          <cell r="BR554">
            <v>13.583333333333334</v>
          </cell>
          <cell r="BS554" t="str">
            <v>ĐHV đã phát</v>
          </cell>
          <cell r="BT554">
            <v>0</v>
          </cell>
          <cell r="BU554">
            <v>0</v>
          </cell>
          <cell r="BV554">
            <v>4</v>
          </cell>
          <cell r="BW554">
            <v>4</v>
          </cell>
          <cell r="BX554">
            <v>4</v>
          </cell>
          <cell r="BY554">
            <v>5</v>
          </cell>
          <cell r="BZ554">
            <v>5</v>
          </cell>
          <cell r="CA554">
            <v>5</v>
          </cell>
          <cell r="CB554">
            <v>5</v>
          </cell>
          <cell r="CC554">
            <v>5</v>
          </cell>
          <cell r="CD554">
            <v>5</v>
          </cell>
          <cell r="CE554">
            <v>5</v>
          </cell>
          <cell r="CF554">
            <v>5</v>
          </cell>
          <cell r="CG554">
            <v>5</v>
          </cell>
          <cell r="CH554">
            <v>5</v>
          </cell>
          <cell r="CI554">
            <v>5</v>
          </cell>
          <cell r="CJ554">
            <v>5</v>
          </cell>
          <cell r="CK554">
            <v>5</v>
          </cell>
          <cell r="CL554">
            <v>0</v>
          </cell>
        </row>
        <row r="555">
          <cell r="F555">
            <v>1103</v>
          </cell>
          <cell r="G555" t="str">
            <v>51010000226089</v>
          </cell>
          <cell r="H555" t="str">
            <v>Trường Sư phạm</v>
          </cell>
          <cell r="I555" t="str">
            <v>Khoa Giáo dục Tiểu học</v>
          </cell>
          <cell r="J555" t="str">
            <v>Nữ</v>
          </cell>
          <cell r="K555">
            <v>1984</v>
          </cell>
          <cell r="L555">
            <v>31020</v>
          </cell>
          <cell r="M555">
            <v>38</v>
          </cell>
          <cell r="N555" t="str">
            <v>Kinh</v>
          </cell>
          <cell r="O555">
            <v>0</v>
          </cell>
          <cell r="P555">
            <v>186100958</v>
          </cell>
          <cell r="Q555">
            <v>0</v>
          </cell>
          <cell r="R555">
            <v>0</v>
          </cell>
          <cell r="S555" t="str">
            <v>P. Hà Huy Tập, Thành phố Vinh, Tỉnh Nghệ An</v>
          </cell>
          <cell r="T555" t="str">
            <v>Hiệp Cường, Kim Động, Hưng Yên</v>
          </cell>
          <cell r="U555" t="str">
            <v>Số 87, Nguyễn Văn Cừ, Phường Trường Thi, Thành phố Vinh, Tỉnh Nghệ An</v>
          </cell>
          <cell r="V555" t="str">
            <v>Số 87, Nguyễn Văn Cừ, Phường Trường Thi, Thành phố Vinh, Tỉnh Nghệ An</v>
          </cell>
          <cell r="W555" t="str">
            <v>0913323807</v>
          </cell>
          <cell r="X555" t="str">
            <v>ntpnhung@vinhuni.edu.vn</v>
          </cell>
          <cell r="Y555">
            <v>40392</v>
          </cell>
          <cell r="Z555">
            <v>40969</v>
          </cell>
          <cell r="AA555" t="str">
            <v>Trường Đại học Vinh</v>
          </cell>
          <cell r="AB555">
            <v>0</v>
          </cell>
          <cell r="AC555" t="str">
            <v>BC</v>
          </cell>
          <cell r="AD555">
            <v>0</v>
          </cell>
          <cell r="AE555">
            <v>0</v>
          </cell>
          <cell r="AF555" t="str">
            <v>V.07.01.03</v>
          </cell>
          <cell r="AG555" t="str">
            <v>Giảng viên (hạng III)</v>
          </cell>
          <cell r="AH555">
            <v>0</v>
          </cell>
          <cell r="AI555">
            <v>0</v>
          </cell>
          <cell r="AJ555" t="str">
            <v>CVHT + Chủ tịch CĐBP</v>
          </cell>
          <cell r="AK555">
            <v>4.5</v>
          </cell>
          <cell r="AL555">
            <v>0</v>
          </cell>
          <cell r="AM555">
            <v>3.66</v>
          </cell>
          <cell r="AN555">
            <v>5</v>
          </cell>
          <cell r="AO555">
            <v>0</v>
          </cell>
          <cell r="AP555">
            <v>0</v>
          </cell>
          <cell r="AQ555">
            <v>9</v>
          </cell>
          <cell r="AR555">
            <v>0.32939999999999997</v>
          </cell>
          <cell r="AS555">
            <v>3.9894000000000003</v>
          </cell>
          <cell r="AT555">
            <v>40</v>
          </cell>
          <cell r="AU555">
            <v>0</v>
          </cell>
          <cell r="AV555">
            <v>0</v>
          </cell>
          <cell r="AW555">
            <v>0</v>
          </cell>
          <cell r="AX555" t="str">
            <v>Tiến sĩ</v>
          </cell>
          <cell r="AY555">
            <v>0</v>
          </cell>
          <cell r="AZ555">
            <v>0</v>
          </cell>
          <cell r="BA555" t="str">
            <v>Toán học</v>
          </cell>
          <cell r="BB555" t="str">
            <v>Toán học/Đại số &amp; lý thuyết số</v>
          </cell>
          <cell r="BC555" t="str">
            <v>LL&amp;PPDH bộ môn toán</v>
          </cell>
          <cell r="BD555">
            <v>44317</v>
          </cell>
          <cell r="BE555" t="str">
            <v>GVSP</v>
          </cell>
          <cell r="BF555">
            <v>0</v>
          </cell>
          <cell r="BG555" t="str">
            <v>ICT 2018</v>
          </cell>
          <cell r="BH555">
            <v>0</v>
          </cell>
          <cell r="BI555">
            <v>0</v>
          </cell>
          <cell r="BJ555">
            <v>0</v>
          </cell>
          <cell r="BK555">
            <v>0</v>
          </cell>
          <cell r="BL555">
            <v>0</v>
          </cell>
          <cell r="BM555">
            <v>0</v>
          </cell>
          <cell r="BN555">
            <v>0</v>
          </cell>
          <cell r="BO555">
            <v>0</v>
          </cell>
          <cell r="BP555">
            <v>0</v>
          </cell>
          <cell r="BQ555">
            <v>0</v>
          </cell>
          <cell r="BR555">
            <v>17.25</v>
          </cell>
          <cell r="BS555" t="str">
            <v>BĐ đã phát</v>
          </cell>
          <cell r="BT555">
            <v>0</v>
          </cell>
          <cell r="BU555">
            <v>0</v>
          </cell>
          <cell r="BV555">
            <v>4</v>
          </cell>
          <cell r="BW555">
            <v>4</v>
          </cell>
          <cell r="BX555">
            <v>4</v>
          </cell>
          <cell r="BY555">
            <v>4</v>
          </cell>
          <cell r="BZ555">
            <v>4</v>
          </cell>
          <cell r="CA555">
            <v>4</v>
          </cell>
          <cell r="CB555">
            <v>4</v>
          </cell>
          <cell r="CC555">
            <v>4</v>
          </cell>
          <cell r="CD555">
            <v>4</v>
          </cell>
          <cell r="CE555">
            <v>4</v>
          </cell>
          <cell r="CF555">
            <v>4</v>
          </cell>
          <cell r="CG555">
            <v>4</v>
          </cell>
          <cell r="CH555">
            <v>4</v>
          </cell>
          <cell r="CI555">
            <v>4</v>
          </cell>
          <cell r="CJ555">
            <v>4.5</v>
          </cell>
          <cell r="CK555">
            <v>4.5</v>
          </cell>
          <cell r="CL555" t="str">
            <v>GV lên CTCĐBP khoa cấp 3 từ T11/21</v>
          </cell>
        </row>
        <row r="556">
          <cell r="F556">
            <v>1118</v>
          </cell>
          <cell r="G556" t="str">
            <v>51010000193217</v>
          </cell>
          <cell r="H556" t="str">
            <v>Trường Sư phạm</v>
          </cell>
          <cell r="I556" t="str">
            <v>Khoa Giáo dục Tiểu học</v>
          </cell>
          <cell r="J556" t="str">
            <v>Nữ</v>
          </cell>
          <cell r="K556">
            <v>1970</v>
          </cell>
          <cell r="L556">
            <v>25713</v>
          </cell>
          <cell r="M556">
            <v>52</v>
          </cell>
          <cell r="N556" t="str">
            <v>Kinh</v>
          </cell>
          <cell r="O556">
            <v>0</v>
          </cell>
          <cell r="P556">
            <v>186085735</v>
          </cell>
          <cell r="Q556">
            <v>0</v>
          </cell>
          <cell r="R556">
            <v>0</v>
          </cell>
          <cell r="S556" t="str">
            <v>Xã Giang Sơn Tây, Huyện Đô Lương, Tỉnh Nghệ An</v>
          </cell>
          <cell r="T556" t="str">
            <v>Tân Sơn, Đô Lương, Nghệ An</v>
          </cell>
          <cell r="U556" t="str">
            <v>Khối Tân yên, Phường Hưng Bình, Thành phố Vinh, Tỉnh Nghệ An</v>
          </cell>
          <cell r="V556" t="str">
            <v>Khối Tân yên, Phường Hưng Bình, Thành phố Vinh, Tỉnh Nghệ An</v>
          </cell>
          <cell r="W556" t="str">
            <v>0914360229</v>
          </cell>
          <cell r="X556" t="str">
            <v>Giangthanhdhv@gmail.com. hoặc. Giangthanh@vinhuni.edu.xn</v>
          </cell>
          <cell r="Y556">
            <v>37438</v>
          </cell>
          <cell r="Z556">
            <v>34213</v>
          </cell>
          <cell r="AA556" t="str">
            <v>Trường Tiểu học-Hưng Thịnh-Hưng Nguyên-Na</v>
          </cell>
          <cell r="AB556">
            <v>0</v>
          </cell>
          <cell r="AC556" t="str">
            <v>BC</v>
          </cell>
          <cell r="AD556">
            <v>0</v>
          </cell>
          <cell r="AE556">
            <v>0</v>
          </cell>
          <cell r="AF556" t="str">
            <v>V.07.05.15</v>
          </cell>
          <cell r="AG556" t="str">
            <v>Giáo viên THPT (hạng III)</v>
          </cell>
          <cell r="AH556">
            <v>0</v>
          </cell>
          <cell r="AI556">
            <v>0</v>
          </cell>
          <cell r="AJ556">
            <v>0</v>
          </cell>
          <cell r="AK556">
            <v>4</v>
          </cell>
          <cell r="AL556">
            <v>0</v>
          </cell>
          <cell r="AM556">
            <v>4.9800000000000004</v>
          </cell>
          <cell r="AN556">
            <v>9</v>
          </cell>
          <cell r="AO556">
            <v>0</v>
          </cell>
          <cell r="AP556">
            <v>0</v>
          </cell>
          <cell r="AQ556">
            <v>25</v>
          </cell>
          <cell r="AR556">
            <v>1.2450000000000001</v>
          </cell>
          <cell r="AS556">
            <v>6.2250000000000005</v>
          </cell>
          <cell r="AT556">
            <v>40</v>
          </cell>
          <cell r="AU556">
            <v>0</v>
          </cell>
          <cell r="AV556">
            <v>0</v>
          </cell>
          <cell r="AW556">
            <v>0</v>
          </cell>
          <cell r="AX556" t="str">
            <v>Thạc sĩ</v>
          </cell>
          <cell r="AY556">
            <v>0</v>
          </cell>
          <cell r="AZ556">
            <v>0</v>
          </cell>
          <cell r="BA556" t="str">
            <v>Nghệ thuật âm nhạc</v>
          </cell>
          <cell r="BB556" t="str">
            <v>Văn hóa học/Nghệ thuật âm nhạc</v>
          </cell>
          <cell r="BC556" t="str">
            <v xml:space="preserve"> </v>
          </cell>
          <cell r="BD556">
            <v>0</v>
          </cell>
          <cell r="BE556" t="str">
            <v>GVSP</v>
          </cell>
          <cell r="BF556" t="str">
            <v>B2</v>
          </cell>
          <cell r="BG556">
            <v>0</v>
          </cell>
          <cell r="BH556" t="str">
            <v>x</v>
          </cell>
          <cell r="BI556">
            <v>0</v>
          </cell>
          <cell r="BJ556">
            <v>0</v>
          </cell>
          <cell r="BK556" t="str">
            <v>Đợt 3 năm 2017</v>
          </cell>
          <cell r="BL556">
            <v>0</v>
          </cell>
          <cell r="BM556">
            <v>0</v>
          </cell>
          <cell r="BN556">
            <v>0</v>
          </cell>
          <cell r="BO556">
            <v>0</v>
          </cell>
          <cell r="BP556">
            <v>0</v>
          </cell>
          <cell r="BQ556">
            <v>0</v>
          </cell>
          <cell r="BR556">
            <v>2.75</v>
          </cell>
          <cell r="BS556" t="str">
            <v>BĐ đã phát</v>
          </cell>
          <cell r="BT556">
            <v>0</v>
          </cell>
          <cell r="BU556">
            <v>0</v>
          </cell>
          <cell r="BV556">
            <v>4</v>
          </cell>
          <cell r="BW556">
            <v>4</v>
          </cell>
          <cell r="BX556">
            <v>4</v>
          </cell>
          <cell r="BY556">
            <v>4</v>
          </cell>
          <cell r="BZ556">
            <v>4</v>
          </cell>
          <cell r="CA556">
            <v>4</v>
          </cell>
          <cell r="CB556">
            <v>4</v>
          </cell>
          <cell r="CC556">
            <v>4</v>
          </cell>
          <cell r="CD556">
            <v>4</v>
          </cell>
          <cell r="CE556">
            <v>4</v>
          </cell>
          <cell r="CF556">
            <v>4</v>
          </cell>
          <cell r="CG556">
            <v>4</v>
          </cell>
          <cell r="CH556">
            <v>4</v>
          </cell>
          <cell r="CI556">
            <v>4</v>
          </cell>
          <cell r="CJ556">
            <v>4</v>
          </cell>
          <cell r="CK556">
            <v>4</v>
          </cell>
          <cell r="CL556">
            <v>0</v>
          </cell>
        </row>
        <row r="557">
          <cell r="F557">
            <v>1102</v>
          </cell>
          <cell r="G557" t="str">
            <v>51010000024131</v>
          </cell>
          <cell r="H557" t="str">
            <v>Trường Sư phạm</v>
          </cell>
          <cell r="I557" t="str">
            <v>Khoa Giáo dục Tiểu học</v>
          </cell>
          <cell r="J557" t="str">
            <v>Nam</v>
          </cell>
          <cell r="K557">
            <v>1981</v>
          </cell>
          <cell r="L557">
            <v>29903</v>
          </cell>
          <cell r="M557">
            <v>41</v>
          </cell>
          <cell r="N557" t="str">
            <v>Kinh</v>
          </cell>
          <cell r="O557">
            <v>0</v>
          </cell>
          <cell r="P557">
            <v>182426309</v>
          </cell>
          <cell r="Q557">
            <v>0</v>
          </cell>
          <cell r="R557">
            <v>0</v>
          </cell>
          <cell r="S557" t="str">
            <v>Thành phố Vinh, Tỉnh Nghệ An</v>
          </cell>
          <cell r="T557" t="str">
            <v>Quảng Trạch, Quảng Bình</v>
          </cell>
          <cell r="U557" t="str">
            <v>chung cư Tràng an, khối Tân Phượng, Phường Vinh Tân, Thành phố Vinh, Tỉnh Nghệ An</v>
          </cell>
          <cell r="V557" t="str">
            <v>chung cư Tràng an, khối Tân Phượng, Phường Vinh Tân, Thành phố Vinh, Tỉnh Nghệ An</v>
          </cell>
          <cell r="W557" t="str">
            <v>0963414848</v>
          </cell>
          <cell r="X557" t="str">
            <v>dungnt@vinhuni.edu.vn</v>
          </cell>
          <cell r="Y557">
            <v>37987</v>
          </cell>
          <cell r="Z557">
            <v>38587</v>
          </cell>
          <cell r="AA557" t="str">
            <v>Trường Đại học Vinh</v>
          </cell>
          <cell r="AB557">
            <v>0</v>
          </cell>
          <cell r="AC557" t="str">
            <v>BC</v>
          </cell>
          <cell r="AD557">
            <v>0</v>
          </cell>
          <cell r="AE557">
            <v>0</v>
          </cell>
          <cell r="AF557" t="str">
            <v>V.07.01.03</v>
          </cell>
          <cell r="AG557" t="str">
            <v>Giảng viên (hạng III)</v>
          </cell>
          <cell r="AH557">
            <v>0</v>
          </cell>
          <cell r="AI557">
            <v>0</v>
          </cell>
          <cell r="AJ557" t="str">
            <v>TLĐT chuyên trách</v>
          </cell>
          <cell r="AK557">
            <v>4</v>
          </cell>
          <cell r="AL557">
            <v>0</v>
          </cell>
          <cell r="AM557">
            <v>4.32</v>
          </cell>
          <cell r="AN557">
            <v>7</v>
          </cell>
          <cell r="AO557">
            <v>0</v>
          </cell>
          <cell r="AP557">
            <v>0</v>
          </cell>
          <cell r="AQ557">
            <v>12</v>
          </cell>
          <cell r="AR557">
            <v>0.51840000000000008</v>
          </cell>
          <cell r="AS557">
            <v>4.8384</v>
          </cell>
          <cell r="AT557">
            <v>40</v>
          </cell>
          <cell r="AU557">
            <v>0</v>
          </cell>
          <cell r="AV557">
            <v>0.3</v>
          </cell>
          <cell r="AW557">
            <v>0</v>
          </cell>
          <cell r="AX557" t="str">
            <v>Tiến sĩ</v>
          </cell>
          <cell r="AY557">
            <v>0</v>
          </cell>
          <cell r="AZ557">
            <v>0</v>
          </cell>
          <cell r="BA557" t="str">
            <v>Toán học</v>
          </cell>
          <cell r="BB557" t="str">
            <v>Toán học/Đại số &amp; lý thuyết số</v>
          </cell>
          <cell r="BC557" t="str">
            <v>Đại số &amp; lý thuyết số</v>
          </cell>
          <cell r="BD557">
            <v>0</v>
          </cell>
          <cell r="BE557" t="str">
            <v>GVSP chủ chốt</v>
          </cell>
          <cell r="BF557" t="str">
            <v>Total 615</v>
          </cell>
          <cell r="BG557" t="str">
            <v>ICT 2018</v>
          </cell>
          <cell r="BH557">
            <v>0</v>
          </cell>
          <cell r="BI557">
            <v>2019</v>
          </cell>
          <cell r="BJ557">
            <v>0</v>
          </cell>
          <cell r="BK557">
            <v>0</v>
          </cell>
          <cell r="BL557">
            <v>0</v>
          </cell>
          <cell r="BM557">
            <v>0</v>
          </cell>
          <cell r="BN557">
            <v>0</v>
          </cell>
          <cell r="BO557">
            <v>0</v>
          </cell>
          <cell r="BP557">
            <v>0</v>
          </cell>
          <cell r="BQ557">
            <v>0</v>
          </cell>
          <cell r="BR557">
            <v>19.166666666666668</v>
          </cell>
          <cell r="BS557" t="str">
            <v>BĐ đã phát</v>
          </cell>
          <cell r="BT557">
            <v>0</v>
          </cell>
          <cell r="BU557">
            <v>0</v>
          </cell>
          <cell r="BV557">
            <v>4.3</v>
          </cell>
          <cell r="BW557">
            <v>4.3</v>
          </cell>
          <cell r="BX557">
            <v>4.3</v>
          </cell>
          <cell r="BY557">
            <v>4.3</v>
          </cell>
          <cell r="BZ557">
            <v>4.3</v>
          </cell>
          <cell r="CA557">
            <v>4.3</v>
          </cell>
          <cell r="CB557">
            <v>4.3</v>
          </cell>
          <cell r="CC557">
            <v>4.3</v>
          </cell>
          <cell r="CD557">
            <v>4.3</v>
          </cell>
          <cell r="CE557">
            <v>4.3</v>
          </cell>
          <cell r="CF557">
            <v>4.3</v>
          </cell>
          <cell r="CG557">
            <v>4.3</v>
          </cell>
          <cell r="CH557">
            <v>4.3</v>
          </cell>
          <cell r="CI557">
            <v>4.3</v>
          </cell>
          <cell r="CJ557">
            <v>4.3</v>
          </cell>
          <cell r="CK557">
            <v>4.3</v>
          </cell>
          <cell r="CL557">
            <v>0</v>
          </cell>
        </row>
        <row r="558">
          <cell r="F558">
            <v>2373</v>
          </cell>
          <cell r="G558" t="str">
            <v>51010000690499</v>
          </cell>
          <cell r="H558" t="str">
            <v>Trường Sư phạm</v>
          </cell>
          <cell r="I558" t="str">
            <v>Khoa Giáo dục Tiểu học</v>
          </cell>
          <cell r="J558" t="str">
            <v>Nam</v>
          </cell>
          <cell r="K558">
            <v>1990</v>
          </cell>
          <cell r="L558">
            <v>33162</v>
          </cell>
          <cell r="M558">
            <v>32</v>
          </cell>
          <cell r="N558" t="str">
            <v>Kinh</v>
          </cell>
          <cell r="O558">
            <v>0</v>
          </cell>
          <cell r="P558" t="str">
            <v>186690829</v>
          </cell>
          <cell r="Q558">
            <v>41958</v>
          </cell>
          <cell r="R558" t="str">
            <v>Tỉnh Nghệ An</v>
          </cell>
          <cell r="S558" t="str">
            <v>Xã Hùng Tiến, Huyện Nam Đàn, Tỉnh Nghệ An</v>
          </cell>
          <cell r="T558" t="str">
            <v>Nam Tiến, Nam Đàn, Nghệ An</v>
          </cell>
          <cell r="U558" t="str">
            <v>Xóm 15, Xã Hưng Lộc, Thành phố Vinh, Tỉnh Nghệ An</v>
          </cell>
          <cell r="V558" t="str">
            <v>Xóm 15, Xã Hưng Lộc, Thành phố Vinh, Tỉnh Nghệ An</v>
          </cell>
          <cell r="W558" t="str">
            <v>0946811610</v>
          </cell>
          <cell r="X558" t="str">
            <v>tuanpa@vinhuni.edu.vn</v>
          </cell>
          <cell r="Y558">
            <v>42201</v>
          </cell>
          <cell r="Z558">
            <v>42887</v>
          </cell>
          <cell r="AA558" t="str">
            <v>Trường Đại học Vinh</v>
          </cell>
          <cell r="AB558">
            <v>0</v>
          </cell>
          <cell r="AC558" t="str">
            <v>BC</v>
          </cell>
          <cell r="AD558">
            <v>0</v>
          </cell>
          <cell r="AE558">
            <v>0</v>
          </cell>
          <cell r="AF558" t="str">
            <v>V.07.01.03</v>
          </cell>
          <cell r="AG558" t="str">
            <v>Giảng viên (hạng III)</v>
          </cell>
          <cell r="AH558">
            <v>0</v>
          </cell>
          <cell r="AI558">
            <v>0</v>
          </cell>
          <cell r="AJ558" t="str">
            <v>TLĐT + Bí thư CB HSSV + TL ĐTTT</v>
          </cell>
          <cell r="AK558">
            <v>5</v>
          </cell>
          <cell r="AL558">
            <v>0</v>
          </cell>
          <cell r="AM558">
            <v>3</v>
          </cell>
          <cell r="AN558">
            <v>3</v>
          </cell>
          <cell r="AO558">
            <v>0</v>
          </cell>
          <cell r="AP558">
            <v>0</v>
          </cell>
          <cell r="AQ558">
            <v>0</v>
          </cell>
          <cell r="AR558">
            <v>0</v>
          </cell>
          <cell r="AS558">
            <v>3</v>
          </cell>
          <cell r="AT558">
            <v>40</v>
          </cell>
          <cell r="AU558">
            <v>0</v>
          </cell>
          <cell r="AV558">
            <v>0</v>
          </cell>
          <cell r="AW558">
            <v>0</v>
          </cell>
          <cell r="AX558" t="str">
            <v>Thạc sĩ</v>
          </cell>
          <cell r="AY558">
            <v>0</v>
          </cell>
          <cell r="AZ558">
            <v>0</v>
          </cell>
          <cell r="BA558" t="str">
            <v>Khoa học môi trường</v>
          </cell>
          <cell r="BB558">
            <v>0</v>
          </cell>
          <cell r="BC558" t="str">
            <v xml:space="preserve"> </v>
          </cell>
          <cell r="BD558">
            <v>0</v>
          </cell>
          <cell r="BE558" t="str">
            <v>GVSP</v>
          </cell>
          <cell r="BF558">
            <v>0</v>
          </cell>
          <cell r="BG558">
            <v>0</v>
          </cell>
          <cell r="BH558" t="str">
            <v>x</v>
          </cell>
          <cell r="BI558">
            <v>0</v>
          </cell>
          <cell r="BJ558">
            <v>0</v>
          </cell>
          <cell r="BK558" t="str">
            <v>x</v>
          </cell>
          <cell r="BL558">
            <v>0</v>
          </cell>
          <cell r="BM558">
            <v>0</v>
          </cell>
          <cell r="BN558">
            <v>0</v>
          </cell>
          <cell r="BO558">
            <v>0</v>
          </cell>
          <cell r="BP558">
            <v>0</v>
          </cell>
          <cell r="BQ558">
            <v>0</v>
          </cell>
          <cell r="BR558">
            <v>28.166666666666668</v>
          </cell>
          <cell r="BS558" t="str">
            <v>ĐHV đã phát</v>
          </cell>
          <cell r="BT558">
            <v>0</v>
          </cell>
          <cell r="BU558">
            <v>0</v>
          </cell>
          <cell r="BV558">
            <v>4</v>
          </cell>
          <cell r="BW558">
            <v>4</v>
          </cell>
          <cell r="BX558">
            <v>4</v>
          </cell>
          <cell r="BY558">
            <v>4</v>
          </cell>
          <cell r="BZ558">
            <v>4</v>
          </cell>
          <cell r="CA558">
            <v>4</v>
          </cell>
          <cell r="CB558">
            <v>4</v>
          </cell>
          <cell r="CC558">
            <v>4</v>
          </cell>
          <cell r="CD558">
            <v>4</v>
          </cell>
          <cell r="CE558">
            <v>4</v>
          </cell>
          <cell r="CF558">
            <v>4</v>
          </cell>
          <cell r="CG558">
            <v>4</v>
          </cell>
          <cell r="CH558">
            <v>4</v>
          </cell>
          <cell r="CI558">
            <v>4</v>
          </cell>
          <cell r="CJ558">
            <v>5</v>
          </cell>
          <cell r="CK558">
            <v>5</v>
          </cell>
          <cell r="CL558" t="str">
            <v>GV lên BT CB HSSV từ T11/21</v>
          </cell>
        </row>
        <row r="559">
          <cell r="F559">
            <v>1119</v>
          </cell>
          <cell r="G559" t="str">
            <v>51010000193271</v>
          </cell>
          <cell r="H559" t="str">
            <v>Trường Sư phạm</v>
          </cell>
          <cell r="I559" t="str">
            <v>Khoa Giáo dục Tiểu học</v>
          </cell>
          <cell r="J559" t="str">
            <v>Nam</v>
          </cell>
          <cell r="K559">
            <v>1978</v>
          </cell>
          <cell r="L559">
            <v>28763</v>
          </cell>
          <cell r="M559">
            <v>44</v>
          </cell>
          <cell r="N559" t="str">
            <v>Kinh</v>
          </cell>
          <cell r="O559">
            <v>0</v>
          </cell>
          <cell r="P559">
            <v>182285116</v>
          </cell>
          <cell r="Q559">
            <v>0</v>
          </cell>
          <cell r="R559">
            <v>0</v>
          </cell>
          <cell r="S559" t="str">
            <v>Xã Hưng Đạo, Huyện Hưng Nguyên, Tỉnh Nghệ An</v>
          </cell>
          <cell r="T559" t="str">
            <v>Hưng Đạo, Hưng Nguyên, Nghệ An</v>
          </cell>
          <cell r="U559" t="str">
            <v>Xóm 8, Xã Hưng Lợi, Huyện Hưng Nguyên, Tỉnh Nghệ An</v>
          </cell>
          <cell r="V559" t="str">
            <v>Xóm 8, Xã Hưng Lợi, Huyện Hưng Nguyên, Tỉnh Nghệ An</v>
          </cell>
          <cell r="W559" t="str">
            <v>0917748913</v>
          </cell>
          <cell r="X559" t="str">
            <v>Huong.mndhv@gmail.com</v>
          </cell>
          <cell r="Y559">
            <v>38139</v>
          </cell>
          <cell r="Z559">
            <v>38924</v>
          </cell>
          <cell r="AA559" t="str">
            <v>Trường Đại học Vinh</v>
          </cell>
          <cell r="AB559">
            <v>0</v>
          </cell>
          <cell r="AC559" t="str">
            <v>BC</v>
          </cell>
          <cell r="AD559">
            <v>0</v>
          </cell>
          <cell r="AE559">
            <v>0</v>
          </cell>
          <cell r="AF559" t="str">
            <v>V.07.01.03</v>
          </cell>
          <cell r="AG559" t="str">
            <v>Giảng viên (hạng III)</v>
          </cell>
          <cell r="AH559">
            <v>0</v>
          </cell>
          <cell r="AI559">
            <v>0</v>
          </cell>
          <cell r="AJ559">
            <v>0</v>
          </cell>
          <cell r="AK559">
            <v>4</v>
          </cell>
          <cell r="AL559">
            <v>0</v>
          </cell>
          <cell r="AM559">
            <v>3.99</v>
          </cell>
          <cell r="AN559">
            <v>6</v>
          </cell>
          <cell r="AO559">
            <v>0</v>
          </cell>
          <cell r="AP559">
            <v>0</v>
          </cell>
          <cell r="AQ559">
            <v>16</v>
          </cell>
          <cell r="AR559">
            <v>0.63840000000000008</v>
          </cell>
          <cell r="AS559">
            <v>4.6284000000000001</v>
          </cell>
          <cell r="AT559">
            <v>40</v>
          </cell>
          <cell r="AU559">
            <v>0</v>
          </cell>
          <cell r="AV559">
            <v>0</v>
          </cell>
          <cell r="AW559">
            <v>0</v>
          </cell>
          <cell r="AX559" t="str">
            <v>Thạc sĩ</v>
          </cell>
          <cell r="AY559">
            <v>0</v>
          </cell>
          <cell r="AZ559">
            <v>0</v>
          </cell>
          <cell r="BA559" t="str">
            <v>Văn học nghệ thuật</v>
          </cell>
          <cell r="BB559" t="str">
            <v>Văn hóa học/Mỹ thuật</v>
          </cell>
          <cell r="BC559" t="str">
            <v xml:space="preserve"> </v>
          </cell>
          <cell r="BD559">
            <v>0</v>
          </cell>
          <cell r="BE559" t="str">
            <v>GVSP</v>
          </cell>
          <cell r="BF559" t="str">
            <v>B1</v>
          </cell>
          <cell r="BG559">
            <v>0</v>
          </cell>
          <cell r="BH559" t="str">
            <v>x</v>
          </cell>
          <cell r="BI559">
            <v>0</v>
          </cell>
          <cell r="BJ559">
            <v>0</v>
          </cell>
          <cell r="BK559">
            <v>0</v>
          </cell>
          <cell r="BL559">
            <v>0</v>
          </cell>
          <cell r="BM559">
            <v>0</v>
          </cell>
          <cell r="BN559">
            <v>0</v>
          </cell>
          <cell r="BO559">
            <v>0</v>
          </cell>
          <cell r="BP559">
            <v>0</v>
          </cell>
          <cell r="BQ559">
            <v>0</v>
          </cell>
          <cell r="BR559">
            <v>16.083333333333332</v>
          </cell>
          <cell r="BS559" t="str">
            <v>BĐ đã phát</v>
          </cell>
          <cell r="BT559">
            <v>0</v>
          </cell>
          <cell r="BU559">
            <v>0</v>
          </cell>
          <cell r="BV559">
            <v>4</v>
          </cell>
          <cell r="BW559">
            <v>4</v>
          </cell>
          <cell r="BX559">
            <v>4</v>
          </cell>
          <cell r="BY559">
            <v>4</v>
          </cell>
          <cell r="BZ559">
            <v>4</v>
          </cell>
          <cell r="CA559">
            <v>4</v>
          </cell>
          <cell r="CB559">
            <v>4</v>
          </cell>
          <cell r="CC559">
            <v>4</v>
          </cell>
          <cell r="CD559">
            <v>4</v>
          </cell>
          <cell r="CE559">
            <v>4</v>
          </cell>
          <cell r="CF559">
            <v>4</v>
          </cell>
          <cell r="CG559">
            <v>4</v>
          </cell>
          <cell r="CH559">
            <v>4</v>
          </cell>
          <cell r="CI559">
            <v>4</v>
          </cell>
          <cell r="CJ559">
            <v>4</v>
          </cell>
          <cell r="CK559">
            <v>4</v>
          </cell>
          <cell r="CL559">
            <v>0</v>
          </cell>
        </row>
        <row r="560">
          <cell r="F560">
            <v>2675</v>
          </cell>
          <cell r="G560" t="str">
            <v>51010000524783</v>
          </cell>
          <cell r="H560" t="str">
            <v>Trường Sư phạm</v>
          </cell>
          <cell r="I560" t="str">
            <v>Khoa Giáo dục Tiểu học</v>
          </cell>
          <cell r="J560" t="str">
            <v>Nữ</v>
          </cell>
          <cell r="K560">
            <v>1983</v>
          </cell>
          <cell r="L560">
            <v>30644</v>
          </cell>
          <cell r="M560">
            <v>39</v>
          </cell>
          <cell r="N560">
            <v>0</v>
          </cell>
          <cell r="O560">
            <v>0</v>
          </cell>
          <cell r="P560">
            <v>0</v>
          </cell>
          <cell r="Q560">
            <v>0</v>
          </cell>
          <cell r="R560">
            <v>0</v>
          </cell>
          <cell r="S560">
            <v>0</v>
          </cell>
          <cell r="T560">
            <v>0</v>
          </cell>
          <cell r="U560">
            <v>0</v>
          </cell>
          <cell r="V560">
            <v>0</v>
          </cell>
          <cell r="W560">
            <v>0</v>
          </cell>
          <cell r="X560">
            <v>0</v>
          </cell>
          <cell r="Y560">
            <v>44418</v>
          </cell>
          <cell r="Z560">
            <v>0</v>
          </cell>
          <cell r="AA560">
            <v>0</v>
          </cell>
          <cell r="AB560">
            <v>0</v>
          </cell>
          <cell r="AC560" t="str">
            <v>BC</v>
          </cell>
          <cell r="AD560">
            <v>0</v>
          </cell>
          <cell r="AE560">
            <v>0</v>
          </cell>
          <cell r="AF560" t="str">
            <v>V.07.01.02</v>
          </cell>
          <cell r="AG560" t="str">
            <v>Giảng viên chính (hạng II)</v>
          </cell>
          <cell r="AH560">
            <v>0</v>
          </cell>
          <cell r="AI560">
            <v>0</v>
          </cell>
          <cell r="AJ560" t="str">
            <v>CVHT</v>
          </cell>
          <cell r="AK560">
            <v>5</v>
          </cell>
          <cell r="AL560">
            <v>0</v>
          </cell>
          <cell r="AM560">
            <v>4.4000000000000004</v>
          </cell>
          <cell r="AN560">
            <v>0</v>
          </cell>
          <cell r="AO560">
            <v>0</v>
          </cell>
          <cell r="AP560">
            <v>0</v>
          </cell>
          <cell r="AQ560">
            <v>14</v>
          </cell>
          <cell r="AR560">
            <v>0</v>
          </cell>
          <cell r="AS560">
            <v>0</v>
          </cell>
          <cell r="AT560">
            <v>40</v>
          </cell>
          <cell r="AU560">
            <v>0</v>
          </cell>
          <cell r="AV560">
            <v>0</v>
          </cell>
          <cell r="AW560">
            <v>0</v>
          </cell>
          <cell r="AX560" t="str">
            <v>Thạc sĩ</v>
          </cell>
          <cell r="AY560">
            <v>0</v>
          </cell>
          <cell r="AZ560">
            <v>0</v>
          </cell>
          <cell r="BA560">
            <v>0</v>
          </cell>
          <cell r="BB560" t="str">
            <v>Tiểu học</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5</v>
          </cell>
          <cell r="CH560">
            <v>5</v>
          </cell>
          <cell r="CI560">
            <v>5</v>
          </cell>
          <cell r="CJ560">
            <v>5</v>
          </cell>
          <cell r="CK560">
            <v>5</v>
          </cell>
          <cell r="CL560">
            <v>0</v>
          </cell>
        </row>
        <row r="561">
          <cell r="F561">
            <v>1225</v>
          </cell>
          <cell r="G561" t="str">
            <v>51010000197167</v>
          </cell>
          <cell r="H561" t="str">
            <v>Trường Sư phạm</v>
          </cell>
          <cell r="I561" t="str">
            <v>Khoa Hóa học</v>
          </cell>
          <cell r="J561" t="str">
            <v>Nam</v>
          </cell>
          <cell r="K561">
            <v>1974</v>
          </cell>
          <cell r="L561">
            <v>27148</v>
          </cell>
          <cell r="M561">
            <v>48</v>
          </cell>
          <cell r="N561" t="str">
            <v>Kinh</v>
          </cell>
          <cell r="O561">
            <v>0</v>
          </cell>
          <cell r="P561">
            <v>181924444</v>
          </cell>
          <cell r="Q561">
            <v>0</v>
          </cell>
          <cell r="R561">
            <v>0</v>
          </cell>
          <cell r="S561" t="str">
            <v>Xã Diễn Bình, Huyện Diễn Châu, Tỉnh Nghệ An</v>
          </cell>
          <cell r="T561" t="str">
            <v>Diễn Bình, Diễn Châu, Nghệ An</v>
          </cell>
          <cell r="U561" t="str">
            <v>Khối 12, Phường Trường Thi, Thành phố Vinh, Tỉnh Nghệ An</v>
          </cell>
          <cell r="V561" t="str">
            <v>Khối 12, Phường Trường Thi, Thành phố Vinh, Tỉnh Nghệ An</v>
          </cell>
          <cell r="W561" t="str">
            <v>0913504617</v>
          </cell>
          <cell r="X561" t="str">
            <v>giaccc@vinhuni.edu.vn</v>
          </cell>
          <cell r="Y561">
            <v>35278</v>
          </cell>
          <cell r="Z561">
            <v>36553</v>
          </cell>
          <cell r="AA561" t="str">
            <v>Trường Đại học Sư phạm Vinh</v>
          </cell>
          <cell r="AB561">
            <v>0</v>
          </cell>
          <cell r="AC561" t="str">
            <v>BC</v>
          </cell>
          <cell r="AD561">
            <v>0</v>
          </cell>
          <cell r="AE561">
            <v>0</v>
          </cell>
          <cell r="AF561" t="str">
            <v>V.07.01.01</v>
          </cell>
          <cell r="AG561" t="str">
            <v>Giảng viên cao cấp (hạng I)</v>
          </cell>
          <cell r="AH561">
            <v>0</v>
          </cell>
          <cell r="AI561" t="str">
            <v>Phó Trưởng khoa</v>
          </cell>
          <cell r="AJ561">
            <v>0</v>
          </cell>
          <cell r="AK561">
            <v>6</v>
          </cell>
          <cell r="AL561">
            <v>0.4</v>
          </cell>
          <cell r="AM561">
            <v>6.56</v>
          </cell>
          <cell r="AN561">
            <v>2</v>
          </cell>
          <cell r="AO561">
            <v>0</v>
          </cell>
          <cell r="AP561">
            <v>0</v>
          </cell>
          <cell r="AQ561">
            <v>21</v>
          </cell>
          <cell r="AR561">
            <v>1.4616</v>
          </cell>
          <cell r="AS561">
            <v>8.4215999999999998</v>
          </cell>
          <cell r="AT561">
            <v>40</v>
          </cell>
          <cell r="AU561">
            <v>0</v>
          </cell>
          <cell r="AV561">
            <v>0</v>
          </cell>
          <cell r="AW561">
            <v>0</v>
          </cell>
          <cell r="AX561" t="str">
            <v>Tiến sĩ</v>
          </cell>
          <cell r="AY561" t="str">
            <v>Phó Giáo sư</v>
          </cell>
          <cell r="AZ561">
            <v>0</v>
          </cell>
          <cell r="BA561" t="str">
            <v>SP Hóa học</v>
          </cell>
          <cell r="BB561" t="str">
            <v>LL&amp;PPDH bộ môn Hóa học</v>
          </cell>
          <cell r="BC561" t="str">
            <v>LL&amp;PPDH bộ môn Hóa học</v>
          </cell>
          <cell r="BD561">
            <v>0</v>
          </cell>
          <cell r="BE561" t="str">
            <v>GVSP chủ chốt</v>
          </cell>
          <cell r="BF561" t="str">
            <v>B2</v>
          </cell>
          <cell r="BG561" t="str">
            <v>ICT 2018</v>
          </cell>
          <cell r="BH561" t="str">
            <v>x</v>
          </cell>
          <cell r="BI561">
            <v>0</v>
          </cell>
          <cell r="BJ561">
            <v>0</v>
          </cell>
          <cell r="BK561">
            <v>0</v>
          </cell>
          <cell r="BL561">
            <v>0</v>
          </cell>
          <cell r="BM561">
            <v>0</v>
          </cell>
          <cell r="BN561">
            <v>0</v>
          </cell>
          <cell r="BO561">
            <v>0</v>
          </cell>
          <cell r="BP561">
            <v>0</v>
          </cell>
          <cell r="BQ561">
            <v>0</v>
          </cell>
          <cell r="BR561">
            <v>11.666666666666666</v>
          </cell>
          <cell r="BS561" t="str">
            <v>BĐ đã phát</v>
          </cell>
          <cell r="BT561">
            <v>0</v>
          </cell>
          <cell r="BU561">
            <v>0</v>
          </cell>
          <cell r="BV561">
            <v>6</v>
          </cell>
          <cell r="BW561">
            <v>6</v>
          </cell>
          <cell r="BX561">
            <v>6</v>
          </cell>
          <cell r="BY561">
            <v>6</v>
          </cell>
          <cell r="BZ561">
            <v>6</v>
          </cell>
          <cell r="CA561">
            <v>6</v>
          </cell>
          <cell r="CB561">
            <v>6</v>
          </cell>
          <cell r="CC561">
            <v>6</v>
          </cell>
          <cell r="CD561">
            <v>6</v>
          </cell>
          <cell r="CE561">
            <v>6</v>
          </cell>
          <cell r="CF561">
            <v>6</v>
          </cell>
          <cell r="CG561">
            <v>6</v>
          </cell>
          <cell r="CH561">
            <v>6</v>
          </cell>
          <cell r="CI561">
            <v>6</v>
          </cell>
          <cell r="CJ561">
            <v>6</v>
          </cell>
          <cell r="CK561">
            <v>6</v>
          </cell>
          <cell r="CL561" t="str">
            <v>Thôi TBM từ T9/21, BN PTK cấp 3 từ T12/21</v>
          </cell>
        </row>
        <row r="562">
          <cell r="F562">
            <v>1202</v>
          </cell>
          <cell r="G562" t="str">
            <v>51010000196890</v>
          </cell>
          <cell r="H562" t="str">
            <v>Trường Sư phạm</v>
          </cell>
          <cell r="I562" t="str">
            <v>Khoa Hóa học</v>
          </cell>
          <cell r="J562" t="str">
            <v>Nam</v>
          </cell>
          <cell r="K562">
            <v>1980</v>
          </cell>
          <cell r="L562">
            <v>29361</v>
          </cell>
          <cell r="M562">
            <v>42</v>
          </cell>
          <cell r="N562" t="str">
            <v>Kinh</v>
          </cell>
          <cell r="O562">
            <v>0</v>
          </cell>
          <cell r="P562">
            <v>183074135</v>
          </cell>
          <cell r="Q562">
            <v>0</v>
          </cell>
          <cell r="R562">
            <v>0</v>
          </cell>
          <cell r="S562" t="str">
            <v>Thị trấn Hưng Nguyên, Huyện Hưng Nguyên, Tỉnh Nghệ An</v>
          </cell>
          <cell r="T562" t="str">
            <v>Việt Xuyên, Thạch Hà, Hà Tĩnh</v>
          </cell>
          <cell r="U562" t="str">
            <v>129 Huy Cận, Phường Nguyễn Du, Thành phố Hà Tĩnh, Tỉnh Hà Tĩnh</v>
          </cell>
          <cell r="V562" t="str">
            <v>129 Huy Cận, Phường Nguyễn Du, Thành phố Hà Tĩnh, Tỉnh Hà Tĩnh</v>
          </cell>
          <cell r="W562">
            <v>0</v>
          </cell>
          <cell r="X562">
            <v>0</v>
          </cell>
          <cell r="Y562">
            <v>38443</v>
          </cell>
          <cell r="Z562">
            <v>38924</v>
          </cell>
          <cell r="AA562" t="str">
            <v>Trường Đại học Vinh</v>
          </cell>
          <cell r="AB562">
            <v>0</v>
          </cell>
          <cell r="AC562" t="str">
            <v>BC</v>
          </cell>
          <cell r="AD562">
            <v>0</v>
          </cell>
          <cell r="AE562">
            <v>0</v>
          </cell>
          <cell r="AF562" t="str">
            <v>V.07.01.02</v>
          </cell>
          <cell r="AG562" t="str">
            <v>Giảng viên chính (hạng II)</v>
          </cell>
          <cell r="AH562">
            <v>0</v>
          </cell>
          <cell r="AI562">
            <v>0</v>
          </cell>
          <cell r="AJ562" t="str">
            <v>Phó Bí thư CB</v>
          </cell>
          <cell r="AK562">
            <v>5</v>
          </cell>
          <cell r="AL562">
            <v>0.3</v>
          </cell>
          <cell r="AM562">
            <v>4.4000000000000004</v>
          </cell>
          <cell r="AN562">
            <v>1</v>
          </cell>
          <cell r="AO562">
            <v>0</v>
          </cell>
          <cell r="AP562">
            <v>0</v>
          </cell>
          <cell r="AQ562">
            <v>10</v>
          </cell>
          <cell r="AR562">
            <v>0.47</v>
          </cell>
          <cell r="AS562">
            <v>5.17</v>
          </cell>
          <cell r="AT562">
            <v>40</v>
          </cell>
          <cell r="AU562">
            <v>0</v>
          </cell>
          <cell r="AV562">
            <v>0</v>
          </cell>
          <cell r="AW562">
            <v>0</v>
          </cell>
          <cell r="AX562" t="str">
            <v>Tiến sĩ</v>
          </cell>
          <cell r="AY562">
            <v>0</v>
          </cell>
          <cell r="AZ562">
            <v>0</v>
          </cell>
          <cell r="BA562" t="str">
            <v>SP Hóa học</v>
          </cell>
          <cell r="BB562" t="str">
            <v>Hóa Hữu cơ</v>
          </cell>
          <cell r="BC562" t="str">
            <v>Hóa hữu cơ</v>
          </cell>
          <cell r="BD562">
            <v>0</v>
          </cell>
          <cell r="BE562" t="str">
            <v>GVSP</v>
          </cell>
          <cell r="BF562" t="str">
            <v>B2</v>
          </cell>
          <cell r="BG562" t="str">
            <v>ICT 2018</v>
          </cell>
          <cell r="BH562" t="str">
            <v>x</v>
          </cell>
          <cell r="BI562">
            <v>2019</v>
          </cell>
          <cell r="BJ562">
            <v>0</v>
          </cell>
          <cell r="BK562">
            <v>0</v>
          </cell>
          <cell r="BL562">
            <v>0</v>
          </cell>
          <cell r="BM562">
            <v>37748</v>
          </cell>
          <cell r="BN562">
            <v>38114</v>
          </cell>
          <cell r="BO562">
            <v>0</v>
          </cell>
          <cell r="BP562">
            <v>0</v>
          </cell>
          <cell r="BQ562">
            <v>0</v>
          </cell>
          <cell r="BR562">
            <v>17.75</v>
          </cell>
          <cell r="BS562" t="str">
            <v>Chưa phát</v>
          </cell>
          <cell r="BT562">
            <v>0</v>
          </cell>
          <cell r="BU562">
            <v>0</v>
          </cell>
          <cell r="BV562">
            <v>5</v>
          </cell>
          <cell r="BW562">
            <v>5</v>
          </cell>
          <cell r="BX562">
            <v>5</v>
          </cell>
          <cell r="BY562">
            <v>5</v>
          </cell>
          <cell r="BZ562">
            <v>5</v>
          </cell>
          <cell r="CA562">
            <v>5</v>
          </cell>
          <cell r="CB562">
            <v>5</v>
          </cell>
          <cell r="CC562">
            <v>5</v>
          </cell>
          <cell r="CD562">
            <v>5</v>
          </cell>
          <cell r="CE562">
            <v>5</v>
          </cell>
          <cell r="CF562">
            <v>5</v>
          </cell>
          <cell r="CG562">
            <v>5</v>
          </cell>
          <cell r="CH562">
            <v>5</v>
          </cell>
          <cell r="CI562">
            <v>5</v>
          </cell>
          <cell r="CJ562">
            <v>5</v>
          </cell>
          <cell r="CK562">
            <v>5</v>
          </cell>
          <cell r="CL562" t="str">
            <v>Thôi PTBM về GVC từ T9/21</v>
          </cell>
        </row>
        <row r="563">
          <cell r="F563">
            <v>2019</v>
          </cell>
          <cell r="G563" t="str">
            <v>51010000387843</v>
          </cell>
          <cell r="H563" t="str">
            <v>Trường Sư phạm</v>
          </cell>
          <cell r="I563" t="str">
            <v>Khoa Hóa học</v>
          </cell>
          <cell r="J563" t="str">
            <v>Nữ</v>
          </cell>
          <cell r="K563">
            <v>1987</v>
          </cell>
          <cell r="L563">
            <v>31945</v>
          </cell>
          <cell r="M563">
            <v>35</v>
          </cell>
          <cell r="N563" t="str">
            <v>Kinh</v>
          </cell>
          <cell r="O563">
            <v>0</v>
          </cell>
          <cell r="P563">
            <v>183453968</v>
          </cell>
          <cell r="Q563">
            <v>0</v>
          </cell>
          <cell r="R563">
            <v>0</v>
          </cell>
          <cell r="S563" t="str">
            <v>Xã Sơn An, Huyện Hương Sơn, Tỉnh Hà Tĩnh</v>
          </cell>
          <cell r="T563" t="str">
            <v>Xã Sơn An, Huyện Hương Sơn, Tỉnh Hà Tĩnh</v>
          </cell>
          <cell r="U563" t="str">
            <v>Phường Bến Thủy, Thành phố Vinh, Tỉnh Nghệ An</v>
          </cell>
          <cell r="V563" t="str">
            <v>Phường Bến Thủy, Thành phố Vinh, Tỉnh Nghệ An</v>
          </cell>
          <cell r="W563" t="str">
            <v>0976973011</v>
          </cell>
          <cell r="X563" t="str">
            <v>huyentrang1706@gmail.com</v>
          </cell>
          <cell r="Y563">
            <v>41323</v>
          </cell>
          <cell r="Z563" t="str">
            <v xml:space="preserve">  -   -</v>
          </cell>
          <cell r="AA563">
            <v>0</v>
          </cell>
          <cell r="AB563">
            <v>0</v>
          </cell>
          <cell r="AC563" t="str">
            <v>BC</v>
          </cell>
          <cell r="AD563">
            <v>0</v>
          </cell>
          <cell r="AE563">
            <v>0</v>
          </cell>
          <cell r="AF563" t="str">
            <v>V.07.01.03</v>
          </cell>
          <cell r="AG563" t="str">
            <v>Giảng viên (hạng III)</v>
          </cell>
          <cell r="AH563">
            <v>0</v>
          </cell>
          <cell r="AI563">
            <v>0</v>
          </cell>
          <cell r="AJ563">
            <v>0</v>
          </cell>
          <cell r="AK563">
            <v>4</v>
          </cell>
          <cell r="AL563">
            <v>0</v>
          </cell>
          <cell r="AM563">
            <v>3.33</v>
          </cell>
          <cell r="AN563">
            <v>4</v>
          </cell>
          <cell r="AO563">
            <v>0</v>
          </cell>
          <cell r="AP563">
            <v>0</v>
          </cell>
          <cell r="AQ563">
            <v>7</v>
          </cell>
          <cell r="AR563">
            <v>0.23310000000000003</v>
          </cell>
          <cell r="AS563">
            <v>3.5630999999999999</v>
          </cell>
          <cell r="AT563">
            <v>40</v>
          </cell>
          <cell r="AU563">
            <v>0</v>
          </cell>
          <cell r="AV563">
            <v>0</v>
          </cell>
          <cell r="AW563">
            <v>0</v>
          </cell>
          <cell r="AX563" t="str">
            <v>Thạc sĩ</v>
          </cell>
          <cell r="AY563">
            <v>0</v>
          </cell>
          <cell r="AZ563">
            <v>0</v>
          </cell>
          <cell r="BA563" t="str">
            <v>SP Hóa học</v>
          </cell>
          <cell r="BB563" t="str">
            <v>Hóa phân tích</v>
          </cell>
          <cell r="BC563" t="str">
            <v xml:space="preserve"> </v>
          </cell>
          <cell r="BD563">
            <v>0</v>
          </cell>
          <cell r="BE563" t="str">
            <v>GVSP</v>
          </cell>
          <cell r="BF563" t="str">
            <v>B2</v>
          </cell>
          <cell r="BG563" t="str">
            <v>ICT 2018</v>
          </cell>
          <cell r="BH563" t="str">
            <v>x</v>
          </cell>
          <cell r="BI563">
            <v>0</v>
          </cell>
          <cell r="BJ563">
            <v>0</v>
          </cell>
          <cell r="BK563">
            <v>0</v>
          </cell>
          <cell r="BL563">
            <v>0</v>
          </cell>
          <cell r="BM563" t="str">
            <v>24/01/2003</v>
          </cell>
          <cell r="BN563">
            <v>38010</v>
          </cell>
          <cell r="BO563">
            <v>0</v>
          </cell>
          <cell r="BP563">
            <v>0</v>
          </cell>
          <cell r="BQ563">
            <v>0</v>
          </cell>
          <cell r="BR563">
            <v>19.833333333333332</v>
          </cell>
          <cell r="BS563" t="str">
            <v>BĐ đã phát</v>
          </cell>
          <cell r="BT563">
            <v>0</v>
          </cell>
          <cell r="BU563">
            <v>0</v>
          </cell>
          <cell r="BV563">
            <v>4</v>
          </cell>
          <cell r="BW563">
            <v>4</v>
          </cell>
          <cell r="BX563">
            <v>4</v>
          </cell>
          <cell r="BY563">
            <v>4</v>
          </cell>
          <cell r="BZ563">
            <v>4</v>
          </cell>
          <cell r="CA563">
            <v>4</v>
          </cell>
          <cell r="CB563">
            <v>4</v>
          </cell>
          <cell r="CC563">
            <v>4</v>
          </cell>
          <cell r="CD563">
            <v>4</v>
          </cell>
          <cell r="CE563">
            <v>4</v>
          </cell>
          <cell r="CF563">
            <v>4</v>
          </cell>
          <cell r="CG563">
            <v>4</v>
          </cell>
          <cell r="CH563">
            <v>4</v>
          </cell>
          <cell r="CI563">
            <v>4</v>
          </cell>
          <cell r="CJ563">
            <v>4</v>
          </cell>
          <cell r="CK563">
            <v>4</v>
          </cell>
          <cell r="CL563">
            <v>0</v>
          </cell>
        </row>
        <row r="564">
          <cell r="F564">
            <v>1219</v>
          </cell>
          <cell r="G564" t="str">
            <v>51010000196942</v>
          </cell>
          <cell r="H564" t="str">
            <v>Trường Sư phạm</v>
          </cell>
          <cell r="I564" t="str">
            <v>Khoa Hóa học</v>
          </cell>
          <cell r="J564" t="str">
            <v>Nữ</v>
          </cell>
          <cell r="K564">
            <v>1976</v>
          </cell>
          <cell r="L564">
            <v>28064</v>
          </cell>
          <cell r="M564">
            <v>46</v>
          </cell>
          <cell r="N564" t="str">
            <v>Kinh</v>
          </cell>
          <cell r="O564">
            <v>0</v>
          </cell>
          <cell r="P564">
            <v>182061233</v>
          </cell>
          <cell r="Q564">
            <v>0</v>
          </cell>
          <cell r="R564">
            <v>0</v>
          </cell>
          <cell r="S564" t="str">
            <v>Xã Nam Giang, Huyện Nam Đàn, Tỉnh Nghệ An</v>
          </cell>
          <cell r="T564" t="str">
            <v>Xuân Hòa, Nam Đàn, Nghệ An</v>
          </cell>
          <cell r="U564" t="str">
            <v>Xóm 12, Xã Nghi Phú, Thành phố Vinh, Tỉnh Nghệ An</v>
          </cell>
          <cell r="V564" t="str">
            <v>Xóm 12, Xã Nghi Phú, Thành phố Vinh, Tỉnh Nghệ An</v>
          </cell>
          <cell r="W564" t="str">
            <v>0912922718</v>
          </cell>
          <cell r="X564" t="str">
            <v>giangdtt@vinhuni.edu.vn</v>
          </cell>
          <cell r="Y564">
            <v>37408</v>
          </cell>
          <cell r="Z564">
            <v>38485</v>
          </cell>
          <cell r="AA564" t="str">
            <v>Trường Đại học Vinh</v>
          </cell>
          <cell r="AB564">
            <v>0</v>
          </cell>
          <cell r="AC564" t="str">
            <v>BC</v>
          </cell>
          <cell r="AD564">
            <v>0</v>
          </cell>
          <cell r="AE564">
            <v>0</v>
          </cell>
          <cell r="AF564" t="str">
            <v>V.07.01.01</v>
          </cell>
          <cell r="AG564" t="str">
            <v>Giảng viên cao cấp (hạng I)</v>
          </cell>
          <cell r="AH564">
            <v>0</v>
          </cell>
          <cell r="AI564" t="str">
            <v>Phó Trưởng khoa</v>
          </cell>
          <cell r="AJ564">
            <v>0</v>
          </cell>
          <cell r="AK564">
            <v>6</v>
          </cell>
          <cell r="AL564">
            <v>0.4</v>
          </cell>
          <cell r="AM564">
            <v>6.2</v>
          </cell>
          <cell r="AN564">
            <v>1</v>
          </cell>
          <cell r="AO564">
            <v>0</v>
          </cell>
          <cell r="AP564">
            <v>0</v>
          </cell>
          <cell r="AQ564">
            <v>18</v>
          </cell>
          <cell r="AR564">
            <v>1.1880000000000002</v>
          </cell>
          <cell r="AS564">
            <v>7.7880000000000003</v>
          </cell>
          <cell r="AT564">
            <v>40</v>
          </cell>
          <cell r="AU564">
            <v>0</v>
          </cell>
          <cell r="AV564">
            <v>0</v>
          </cell>
          <cell r="AW564">
            <v>0</v>
          </cell>
          <cell r="AX564" t="str">
            <v>Tiến sĩ</v>
          </cell>
          <cell r="AY564" t="str">
            <v>Phó Giáo sư</v>
          </cell>
          <cell r="AZ564">
            <v>0</v>
          </cell>
          <cell r="BA564" t="str">
            <v>SP Hóa học</v>
          </cell>
          <cell r="BB564" t="str">
            <v>Hóa phân tích</v>
          </cell>
          <cell r="BC564" t="str">
            <v>Hóa phân tích</v>
          </cell>
          <cell r="BD564">
            <v>0</v>
          </cell>
          <cell r="BE564" t="str">
            <v>GVSP</v>
          </cell>
          <cell r="BF564" t="str">
            <v>TS nước ngoài</v>
          </cell>
          <cell r="BG564" t="str">
            <v>ICT 2018</v>
          </cell>
          <cell r="BH564">
            <v>0</v>
          </cell>
          <cell r="BI564">
            <v>2017</v>
          </cell>
          <cell r="BJ564">
            <v>0</v>
          </cell>
          <cell r="BK564">
            <v>0</v>
          </cell>
          <cell r="BL564">
            <v>0</v>
          </cell>
          <cell r="BM564" t="str">
            <v>21/12/2004</v>
          </cell>
          <cell r="BN564">
            <v>38707</v>
          </cell>
          <cell r="BO564">
            <v>0</v>
          </cell>
          <cell r="BP564">
            <v>0</v>
          </cell>
          <cell r="BQ564">
            <v>0</v>
          </cell>
          <cell r="BR564">
            <v>9.1666666666666661</v>
          </cell>
          <cell r="BS564" t="str">
            <v>BĐ đã phát</v>
          </cell>
          <cell r="BT564">
            <v>0</v>
          </cell>
          <cell r="BU564">
            <v>0</v>
          </cell>
          <cell r="BV564">
            <v>6</v>
          </cell>
          <cell r="BW564">
            <v>6</v>
          </cell>
          <cell r="BX564">
            <v>6</v>
          </cell>
          <cell r="BY564">
            <v>6</v>
          </cell>
          <cell r="BZ564">
            <v>6</v>
          </cell>
          <cell r="CA564">
            <v>6</v>
          </cell>
          <cell r="CB564">
            <v>6</v>
          </cell>
          <cell r="CC564">
            <v>6</v>
          </cell>
          <cell r="CD564">
            <v>6</v>
          </cell>
          <cell r="CE564">
            <v>6</v>
          </cell>
          <cell r="CF564">
            <v>6</v>
          </cell>
          <cell r="CG564">
            <v>6</v>
          </cell>
          <cell r="CH564">
            <v>6</v>
          </cell>
          <cell r="CI564">
            <v>6</v>
          </cell>
          <cell r="CJ564">
            <v>6</v>
          </cell>
          <cell r="CK564">
            <v>6</v>
          </cell>
          <cell r="CL564" t="str">
            <v>Thôi PTBM từ T9/21, BN PTK cấp 3 từ T12/21</v>
          </cell>
        </row>
        <row r="565">
          <cell r="F565">
            <v>1201</v>
          </cell>
          <cell r="G565" t="str">
            <v>51010000197219</v>
          </cell>
          <cell r="H565" t="str">
            <v>Trường Sư phạm</v>
          </cell>
          <cell r="I565" t="str">
            <v>Khoa Hóa học</v>
          </cell>
          <cell r="J565" t="str">
            <v>Nam</v>
          </cell>
          <cell r="K565">
            <v>1976</v>
          </cell>
          <cell r="L565">
            <v>27929</v>
          </cell>
          <cell r="M565">
            <v>46</v>
          </cell>
          <cell r="N565" t="str">
            <v>Kinh</v>
          </cell>
          <cell r="O565">
            <v>0</v>
          </cell>
          <cell r="P565">
            <v>187207489</v>
          </cell>
          <cell r="Q565">
            <v>0</v>
          </cell>
          <cell r="R565">
            <v>0</v>
          </cell>
          <cell r="S565" t="str">
            <v>Xã Hoằng Thanh, Huyện Hoằng Hóa, Tỉnh Thanh Hoá</v>
          </cell>
          <cell r="T565" t="str">
            <v>Hoằng Thanh, Hoằng Hóa, Thanh Hóa</v>
          </cell>
          <cell r="U565" t="str">
            <v>Số 79, đường Đàm Văn Lễ, Khối 13, Phường Trường Thi, Thành phố Vinh, Tỉnh Nghệ An</v>
          </cell>
          <cell r="V565" t="str">
            <v>Số 79, đường Đàm Văn Lễ, Khối 13, Phường Trường Thi, Thành phố Vinh, Tỉnh Nghệ An</v>
          </cell>
          <cell r="W565" t="str">
            <v>0912091407</v>
          </cell>
          <cell r="X565" t="str">
            <v>Leducgiang@gmail.com</v>
          </cell>
          <cell r="Y565">
            <v>37408</v>
          </cell>
          <cell r="Z565">
            <v>37708</v>
          </cell>
          <cell r="AA565" t="str">
            <v>Trường Đại học Vinh</v>
          </cell>
          <cell r="AB565">
            <v>0</v>
          </cell>
          <cell r="AC565" t="str">
            <v>BC</v>
          </cell>
          <cell r="AD565">
            <v>0</v>
          </cell>
          <cell r="AE565">
            <v>0</v>
          </cell>
          <cell r="AF565" t="str">
            <v>V.07.01.01</v>
          </cell>
          <cell r="AG565" t="str">
            <v>Giảng viên cao cấp (hạng I)</v>
          </cell>
          <cell r="AH565">
            <v>0</v>
          </cell>
          <cell r="AI565" t="str">
            <v>Trưởng khoa</v>
          </cell>
          <cell r="AJ565" t="str">
            <v>Bí thư CB</v>
          </cell>
          <cell r="AK565">
            <v>6</v>
          </cell>
          <cell r="AL565">
            <v>0.5</v>
          </cell>
          <cell r="AM565">
            <v>6.56</v>
          </cell>
          <cell r="AN565">
            <v>2</v>
          </cell>
          <cell r="AO565">
            <v>0</v>
          </cell>
          <cell r="AP565">
            <v>0</v>
          </cell>
          <cell r="AQ565">
            <v>18</v>
          </cell>
          <cell r="AR565">
            <v>1.2707999999999999</v>
          </cell>
          <cell r="AS565">
            <v>8.3308</v>
          </cell>
          <cell r="AT565">
            <v>40</v>
          </cell>
          <cell r="AU565">
            <v>0</v>
          </cell>
          <cell r="AV565">
            <v>0</v>
          </cell>
          <cell r="AW565">
            <v>0</v>
          </cell>
          <cell r="AX565" t="str">
            <v>Tiến sĩ</v>
          </cell>
          <cell r="AY565" t="str">
            <v>Phó Giáo sư</v>
          </cell>
          <cell r="AZ565">
            <v>0</v>
          </cell>
          <cell r="BA565" t="str">
            <v>SP Hóa học</v>
          </cell>
          <cell r="BB565" t="str">
            <v>Hóa Hữu cơ</v>
          </cell>
          <cell r="BC565" t="str">
            <v>Hóa hữu cơ</v>
          </cell>
          <cell r="BD565">
            <v>0</v>
          </cell>
          <cell r="BE565" t="str">
            <v>GVSP chủ chốt</v>
          </cell>
          <cell r="BF565">
            <v>0</v>
          </cell>
          <cell r="BG565" t="str">
            <v>ICT 2018</v>
          </cell>
          <cell r="BH565" t="str">
            <v>x</v>
          </cell>
          <cell r="BI565">
            <v>0</v>
          </cell>
          <cell r="BJ565">
            <v>0</v>
          </cell>
          <cell r="BK565" t="str">
            <v>Đối tượng 4</v>
          </cell>
          <cell r="BL565">
            <v>0</v>
          </cell>
          <cell r="BM565" t="str">
            <v>19/05/2005</v>
          </cell>
          <cell r="BN565">
            <v>38856</v>
          </cell>
          <cell r="BO565">
            <v>0</v>
          </cell>
          <cell r="BP565">
            <v>0</v>
          </cell>
          <cell r="BQ565">
            <v>0</v>
          </cell>
          <cell r="BR565">
            <v>13.833333333333334</v>
          </cell>
          <cell r="BS565" t="str">
            <v>ĐHV đã phát</v>
          </cell>
          <cell r="BT565">
            <v>0</v>
          </cell>
          <cell r="BU565">
            <v>0</v>
          </cell>
          <cell r="BV565">
            <v>7</v>
          </cell>
          <cell r="BW565">
            <v>7</v>
          </cell>
          <cell r="BX565">
            <v>7</v>
          </cell>
          <cell r="BY565">
            <v>7</v>
          </cell>
          <cell r="BZ565">
            <v>7</v>
          </cell>
          <cell r="CA565">
            <v>7</v>
          </cell>
          <cell r="CB565">
            <v>7</v>
          </cell>
          <cell r="CC565">
            <v>7</v>
          </cell>
          <cell r="CD565">
            <v>7</v>
          </cell>
          <cell r="CE565">
            <v>7</v>
          </cell>
          <cell r="CF565">
            <v>7</v>
          </cell>
          <cell r="CG565">
            <v>7</v>
          </cell>
          <cell r="CH565">
            <v>6</v>
          </cell>
          <cell r="CI565">
            <v>6</v>
          </cell>
          <cell r="CJ565">
            <v>6</v>
          </cell>
          <cell r="CK565">
            <v>6</v>
          </cell>
          <cell r="CL565" t="str">
            <v>Thôi phụ trách viện, BN TK cấp 3 từ T9/21</v>
          </cell>
        </row>
        <row r="566">
          <cell r="F566">
            <v>1208</v>
          </cell>
          <cell r="G566" t="str">
            <v>51010000230877</v>
          </cell>
          <cell r="H566" t="str">
            <v>Trường Sư phạm</v>
          </cell>
          <cell r="I566" t="str">
            <v>Khoa Hóa học</v>
          </cell>
          <cell r="J566" t="str">
            <v>Nam</v>
          </cell>
          <cell r="K566">
            <v>1984</v>
          </cell>
          <cell r="L566">
            <v>30776</v>
          </cell>
          <cell r="M566">
            <v>38</v>
          </cell>
          <cell r="N566" t="str">
            <v>Kinh</v>
          </cell>
          <cell r="O566">
            <v>0</v>
          </cell>
          <cell r="P566" t="str">
            <v>182550819</v>
          </cell>
          <cell r="Q566">
            <v>42983</v>
          </cell>
          <cell r="R566" t="str">
            <v>Tỉnh Nghệ An</v>
          </cell>
          <cell r="S566" t="str">
            <v>Nghĩa Đàn, Nghệ An</v>
          </cell>
          <cell r="T566" t="str">
            <v>Nghi Trung, Nghi Lộc, Nghệ An</v>
          </cell>
          <cell r="U566" t="str">
            <v>Khối 1, p.Nghi Hương, Cửa Lò, Nghệ An</v>
          </cell>
          <cell r="V566" t="str">
            <v>Khối 1, p.Nghi Hương, Cửa Lò, Nghệ An</v>
          </cell>
          <cell r="W566">
            <v>912736777</v>
          </cell>
          <cell r="X566">
            <v>0</v>
          </cell>
          <cell r="Y566">
            <v>40392</v>
          </cell>
          <cell r="Z566">
            <v>43283</v>
          </cell>
          <cell r="AA566" t="str">
            <v>Trường Đại học Vinh</v>
          </cell>
          <cell r="AB566">
            <v>0</v>
          </cell>
          <cell r="AC566" t="str">
            <v>BC</v>
          </cell>
          <cell r="AD566">
            <v>0</v>
          </cell>
          <cell r="AE566">
            <v>0</v>
          </cell>
          <cell r="AF566" t="str">
            <v>V.07.01.03</v>
          </cell>
          <cell r="AG566" t="str">
            <v>Giảng viên (hạng III)</v>
          </cell>
          <cell r="AH566">
            <v>0</v>
          </cell>
          <cell r="AI566">
            <v>0</v>
          </cell>
          <cell r="AJ566">
            <v>0</v>
          </cell>
          <cell r="AK566">
            <v>4</v>
          </cell>
          <cell r="AL566">
            <v>0</v>
          </cell>
          <cell r="AM566">
            <v>3.33</v>
          </cell>
          <cell r="AN566">
            <v>4</v>
          </cell>
          <cell r="AO566">
            <v>0</v>
          </cell>
          <cell r="AP566">
            <v>0</v>
          </cell>
          <cell r="AQ566">
            <v>9</v>
          </cell>
          <cell r="AR566">
            <v>0.29969999999999997</v>
          </cell>
          <cell r="AS566">
            <v>3.6297000000000001</v>
          </cell>
          <cell r="AT566">
            <v>40</v>
          </cell>
          <cell r="AU566">
            <v>0</v>
          </cell>
          <cell r="AV566">
            <v>0</v>
          </cell>
          <cell r="AW566">
            <v>0</v>
          </cell>
          <cell r="AX566" t="str">
            <v>Tiến sĩ</v>
          </cell>
          <cell r="AY566">
            <v>0</v>
          </cell>
          <cell r="AZ566">
            <v>0</v>
          </cell>
          <cell r="BA566" t="str">
            <v>SP Hóa học</v>
          </cell>
          <cell r="BB566" t="str">
            <v xml:space="preserve">Hóa lý &amp; hóa lý thuyết </v>
          </cell>
          <cell r="BC566" t="str">
            <v>Hóa học</v>
          </cell>
          <cell r="BD566">
            <v>0</v>
          </cell>
          <cell r="BE566" t="str">
            <v>GVSP</v>
          </cell>
          <cell r="BF566" t="str">
            <v>B1</v>
          </cell>
          <cell r="BG566" t="str">
            <v>ICT 2018</v>
          </cell>
          <cell r="BH566" t="str">
            <v>x</v>
          </cell>
          <cell r="BI566">
            <v>2019</v>
          </cell>
          <cell r="BJ566">
            <v>0</v>
          </cell>
          <cell r="BK566" t="str">
            <v>x</v>
          </cell>
          <cell r="BL566">
            <v>0</v>
          </cell>
          <cell r="BM566">
            <v>0</v>
          </cell>
          <cell r="BN566">
            <v>0</v>
          </cell>
          <cell r="BO566">
            <v>0</v>
          </cell>
          <cell r="BP566">
            <v>0</v>
          </cell>
          <cell r="BQ566">
            <v>0</v>
          </cell>
          <cell r="BR566">
            <v>21.583333333333332</v>
          </cell>
          <cell r="BS566" t="str">
            <v>BĐ đã phát</v>
          </cell>
          <cell r="BT566">
            <v>0</v>
          </cell>
          <cell r="BU566">
            <v>0</v>
          </cell>
          <cell r="BV566">
            <v>5</v>
          </cell>
          <cell r="BW566">
            <v>5</v>
          </cell>
          <cell r="BX566">
            <v>5</v>
          </cell>
          <cell r="BY566">
            <v>5</v>
          </cell>
          <cell r="BZ566">
            <v>5</v>
          </cell>
          <cell r="CA566">
            <v>5</v>
          </cell>
          <cell r="CB566">
            <v>5</v>
          </cell>
          <cell r="CC566">
            <v>5</v>
          </cell>
          <cell r="CD566">
            <v>5</v>
          </cell>
          <cell r="CE566">
            <v>5</v>
          </cell>
          <cell r="CF566">
            <v>5</v>
          </cell>
          <cell r="CG566">
            <v>5</v>
          </cell>
          <cell r="CH566">
            <v>5</v>
          </cell>
          <cell r="CI566">
            <v>5</v>
          </cell>
          <cell r="CJ566">
            <v>4</v>
          </cell>
          <cell r="CK566">
            <v>4</v>
          </cell>
          <cell r="CL566" t="str">
            <v>Thôi BT LCĐ từ T11/21</v>
          </cell>
        </row>
        <row r="567">
          <cell r="F567">
            <v>1200</v>
          </cell>
          <cell r="G567" t="str">
            <v>51010000197149</v>
          </cell>
          <cell r="H567" t="str">
            <v>Trường Sư phạm</v>
          </cell>
          <cell r="I567" t="str">
            <v>Khoa Hóa học</v>
          </cell>
          <cell r="J567" t="str">
            <v>Nữ</v>
          </cell>
          <cell r="K567">
            <v>1975</v>
          </cell>
          <cell r="L567">
            <v>27508</v>
          </cell>
          <cell r="M567">
            <v>47</v>
          </cell>
          <cell r="N567" t="str">
            <v>Kinh</v>
          </cell>
          <cell r="O567">
            <v>0</v>
          </cell>
          <cell r="P567">
            <v>182426711</v>
          </cell>
          <cell r="Q567">
            <v>0</v>
          </cell>
          <cell r="R567">
            <v>0</v>
          </cell>
          <cell r="S567" t="str">
            <v>Xã Diễn Trường, Huyện Diễn Châu, Tỉnh Nghệ An</v>
          </cell>
          <cell r="T567" t="str">
            <v>Xuân Hòa, Nam Đàn, Nghệ An</v>
          </cell>
          <cell r="U567" t="str">
            <v>Khối 1, Phường Trường Thi, Thành phố Vinh, Tỉnh Nghệ An</v>
          </cell>
          <cell r="V567" t="str">
            <v>Khối 1, Phường Trường Thi, Thành phố Vinh, Tỉnh Nghệ An</v>
          </cell>
          <cell r="W567" t="str">
            <v>0915231789</v>
          </cell>
          <cell r="X567" t="str">
            <v>ngchung2404@gmail.com</v>
          </cell>
          <cell r="Y567">
            <v>35309</v>
          </cell>
          <cell r="Z567">
            <v>35309</v>
          </cell>
          <cell r="AA567" t="str">
            <v>Trường Đại học Sư phạm Vinh</v>
          </cell>
          <cell r="AB567">
            <v>0</v>
          </cell>
          <cell r="AC567" t="str">
            <v>BC</v>
          </cell>
          <cell r="AD567">
            <v>0</v>
          </cell>
          <cell r="AE567">
            <v>0</v>
          </cell>
          <cell r="AF567" t="str">
            <v>V.07.01.02</v>
          </cell>
          <cell r="AG567" t="str">
            <v>Giảng viên chính (hạng II)</v>
          </cell>
          <cell r="AH567">
            <v>0</v>
          </cell>
          <cell r="AI567">
            <v>0</v>
          </cell>
          <cell r="AJ567">
            <v>0</v>
          </cell>
          <cell r="AK567">
            <v>5</v>
          </cell>
          <cell r="AL567">
            <v>0</v>
          </cell>
          <cell r="AM567">
            <v>5.42</v>
          </cell>
          <cell r="AN567">
            <v>4</v>
          </cell>
          <cell r="AO567">
            <v>0</v>
          </cell>
          <cell r="AP567">
            <v>0</v>
          </cell>
          <cell r="AQ567">
            <v>21</v>
          </cell>
          <cell r="AR567">
            <v>1.1381999999999999</v>
          </cell>
          <cell r="AS567">
            <v>6.5581999999999994</v>
          </cell>
          <cell r="AT567">
            <v>40</v>
          </cell>
          <cell r="AU567">
            <v>0</v>
          </cell>
          <cell r="AV567">
            <v>0</v>
          </cell>
          <cell r="AW567">
            <v>0</v>
          </cell>
          <cell r="AX567" t="str">
            <v>Thạc sĩ</v>
          </cell>
          <cell r="AY567">
            <v>0</v>
          </cell>
          <cell r="AZ567">
            <v>0</v>
          </cell>
          <cell r="BA567" t="str">
            <v>SP Hóa học</v>
          </cell>
          <cell r="BB567" t="str">
            <v>Hóa Hữu cơ</v>
          </cell>
          <cell r="BC567" t="str">
            <v xml:space="preserve"> </v>
          </cell>
          <cell r="BD567">
            <v>0</v>
          </cell>
          <cell r="BE567" t="str">
            <v>GVSP</v>
          </cell>
          <cell r="BF567" t="str">
            <v>B1</v>
          </cell>
          <cell r="BG567" t="str">
            <v>ICT 2018</v>
          </cell>
          <cell r="BH567" t="str">
            <v>x</v>
          </cell>
          <cell r="BI567">
            <v>2019</v>
          </cell>
          <cell r="BJ567">
            <v>0</v>
          </cell>
          <cell r="BK567" t="str">
            <v>x</v>
          </cell>
          <cell r="BL567">
            <v>0</v>
          </cell>
          <cell r="BM567">
            <v>37411</v>
          </cell>
          <cell r="BN567">
            <v>37776</v>
          </cell>
          <cell r="BO567">
            <v>0</v>
          </cell>
          <cell r="BP567">
            <v>0</v>
          </cell>
          <cell r="BQ567">
            <v>0</v>
          </cell>
          <cell r="BR567">
            <v>7.666666666666667</v>
          </cell>
          <cell r="BS567" t="str">
            <v>BĐ đã phát</v>
          </cell>
          <cell r="BT567">
            <v>0</v>
          </cell>
          <cell r="BU567">
            <v>0</v>
          </cell>
          <cell r="BV567">
            <v>5</v>
          </cell>
          <cell r="BW567">
            <v>5</v>
          </cell>
          <cell r="BX567">
            <v>5</v>
          </cell>
          <cell r="BY567">
            <v>5</v>
          </cell>
          <cell r="BZ567">
            <v>5</v>
          </cell>
          <cell r="CA567">
            <v>5</v>
          </cell>
          <cell r="CB567">
            <v>5</v>
          </cell>
          <cell r="CC567">
            <v>5</v>
          </cell>
          <cell r="CD567">
            <v>5</v>
          </cell>
          <cell r="CE567">
            <v>5</v>
          </cell>
          <cell r="CF567">
            <v>5</v>
          </cell>
          <cell r="CG567">
            <v>5</v>
          </cell>
          <cell r="CH567">
            <v>5</v>
          </cell>
          <cell r="CI567">
            <v>5</v>
          </cell>
          <cell r="CJ567">
            <v>5</v>
          </cell>
          <cell r="CK567">
            <v>5</v>
          </cell>
          <cell r="CL567">
            <v>0</v>
          </cell>
        </row>
        <row r="568">
          <cell r="F568">
            <v>2593</v>
          </cell>
          <cell r="G568" t="str">
            <v>51010000527542</v>
          </cell>
          <cell r="H568" t="str">
            <v>Trường Sư phạm</v>
          </cell>
          <cell r="I568" t="str">
            <v>Khoa Hóa học</v>
          </cell>
          <cell r="J568" t="str">
            <v>nữ</v>
          </cell>
          <cell r="K568">
            <v>1980</v>
          </cell>
          <cell r="L568">
            <v>29246</v>
          </cell>
          <cell r="M568">
            <v>42</v>
          </cell>
          <cell r="N568" t="str">
            <v>Kinh</v>
          </cell>
          <cell r="O568">
            <v>0</v>
          </cell>
          <cell r="P568" t="str">
            <v>182259147</v>
          </cell>
          <cell r="Q568">
            <v>37987</v>
          </cell>
          <cell r="R568" t="str">
            <v>Tỉnh Nghệ An</v>
          </cell>
          <cell r="S568" t="str">
            <v>Hùng Tiến, Nam Đàn, Nghệ An</v>
          </cell>
          <cell r="T568">
            <v>0</v>
          </cell>
          <cell r="U568" t="str">
            <v>Trường Thi, TP.Vinh, Nghệ An</v>
          </cell>
          <cell r="V568" t="str">
            <v>Trường Thi, TP.Vinh, Nghệ An</v>
          </cell>
          <cell r="W568" t="str">
            <v>0383855531</v>
          </cell>
          <cell r="X568">
            <v>0</v>
          </cell>
          <cell r="Y568">
            <v>43678</v>
          </cell>
          <cell r="Z568">
            <v>0</v>
          </cell>
          <cell r="AA568">
            <v>0</v>
          </cell>
          <cell r="AB568">
            <v>0</v>
          </cell>
          <cell r="AC568" t="str">
            <v>BC</v>
          </cell>
          <cell r="AD568">
            <v>0</v>
          </cell>
          <cell r="AE568">
            <v>0</v>
          </cell>
          <cell r="AF568" t="str">
            <v>V.07.01.03</v>
          </cell>
          <cell r="AG568" t="str">
            <v>Giảng viên (hạng III)</v>
          </cell>
          <cell r="AH568">
            <v>0</v>
          </cell>
          <cell r="AI568">
            <v>0</v>
          </cell>
          <cell r="AJ568" t="str">
            <v>Chủ tịch CĐBP</v>
          </cell>
          <cell r="AK568">
            <v>4.5</v>
          </cell>
          <cell r="AL568">
            <v>0</v>
          </cell>
          <cell r="AM568">
            <v>3.99</v>
          </cell>
          <cell r="AN568">
            <v>6</v>
          </cell>
          <cell r="AO568">
            <v>0</v>
          </cell>
          <cell r="AP568">
            <v>0</v>
          </cell>
          <cell r="AQ568">
            <v>13</v>
          </cell>
          <cell r="AR568">
            <v>0.51870000000000005</v>
          </cell>
          <cell r="AS568">
            <v>4.5087000000000002</v>
          </cell>
          <cell r="AT568">
            <v>40</v>
          </cell>
          <cell r="AU568">
            <v>0</v>
          </cell>
          <cell r="AV568">
            <v>0</v>
          </cell>
          <cell r="AW568">
            <v>0</v>
          </cell>
          <cell r="AX568" t="str">
            <v>Thạc sĩ</v>
          </cell>
          <cell r="AY568">
            <v>0</v>
          </cell>
          <cell r="AZ568">
            <v>0</v>
          </cell>
          <cell r="BA568">
            <v>0</v>
          </cell>
          <cell r="BB568" t="str">
            <v>Hóa học</v>
          </cell>
          <cell r="BC568">
            <v>0</v>
          </cell>
          <cell r="BD568">
            <v>0</v>
          </cell>
          <cell r="BE568" t="str">
            <v>GVSP</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4</v>
          </cell>
          <cell r="BW568">
            <v>4</v>
          </cell>
          <cell r="BX568">
            <v>4</v>
          </cell>
          <cell r="BY568">
            <v>4</v>
          </cell>
          <cell r="BZ568">
            <v>4</v>
          </cell>
          <cell r="CA568">
            <v>4</v>
          </cell>
          <cell r="CB568">
            <v>4</v>
          </cell>
          <cell r="CC568">
            <v>4</v>
          </cell>
          <cell r="CD568">
            <v>4</v>
          </cell>
          <cell r="CE568">
            <v>4</v>
          </cell>
          <cell r="CF568">
            <v>4</v>
          </cell>
          <cell r="CG568">
            <v>4</v>
          </cell>
          <cell r="CH568">
            <v>4</v>
          </cell>
          <cell r="CI568">
            <v>4</v>
          </cell>
          <cell r="CJ568">
            <v>4.5</v>
          </cell>
          <cell r="CK568">
            <v>4.5</v>
          </cell>
          <cell r="CL568" t="str">
            <v>GV lên CTCĐBP khoa cấp 3 từ T11/21</v>
          </cell>
        </row>
        <row r="569">
          <cell r="F569">
            <v>2609</v>
          </cell>
          <cell r="G569" t="str">
            <v>51010001728162</v>
          </cell>
          <cell r="H569" t="str">
            <v>Trường Sư phạm</v>
          </cell>
          <cell r="I569" t="str">
            <v>Khoa Hóa học</v>
          </cell>
          <cell r="J569" t="str">
            <v>Nữ</v>
          </cell>
          <cell r="K569">
            <v>1997</v>
          </cell>
          <cell r="L569">
            <v>35726</v>
          </cell>
          <cell r="M569">
            <v>25</v>
          </cell>
          <cell r="N569" t="str">
            <v>Kinh</v>
          </cell>
          <cell r="O569">
            <v>0</v>
          </cell>
          <cell r="P569" t="str">
            <v>187609729</v>
          </cell>
          <cell r="Q569">
            <v>41751</v>
          </cell>
          <cell r="R569" t="str">
            <v>Tỉnh Nghệ An</v>
          </cell>
          <cell r="S569">
            <v>0</v>
          </cell>
          <cell r="T569" t="str">
            <v>Trường Thi, Tp.Vinh, Nghệ An</v>
          </cell>
          <cell r="U569">
            <v>0</v>
          </cell>
          <cell r="V569">
            <v>0</v>
          </cell>
          <cell r="W569">
            <v>0</v>
          </cell>
          <cell r="X569">
            <v>0</v>
          </cell>
          <cell r="Y569">
            <v>43800</v>
          </cell>
          <cell r="Z569">
            <v>0</v>
          </cell>
          <cell r="AA569">
            <v>0</v>
          </cell>
          <cell r="AB569">
            <v>0</v>
          </cell>
          <cell r="AC569" t="str">
            <v>HĐXĐTH</v>
          </cell>
          <cell r="AD569">
            <v>44167</v>
          </cell>
          <cell r="AE569">
            <v>44532</v>
          </cell>
          <cell r="AF569" t="str">
            <v>V.07.01.03</v>
          </cell>
          <cell r="AG569" t="str">
            <v>Giảng viên (hạng III)</v>
          </cell>
          <cell r="AH569">
            <v>0</v>
          </cell>
          <cell r="AI569">
            <v>0</v>
          </cell>
          <cell r="AJ569" t="str">
            <v>Phó Bí thư Đoàn cơ sở</v>
          </cell>
          <cell r="AK569">
            <v>4</v>
          </cell>
          <cell r="AL569">
            <v>0</v>
          </cell>
          <cell r="AM569">
            <v>2.34</v>
          </cell>
          <cell r="AN569">
            <v>1</v>
          </cell>
          <cell r="AO569">
            <v>0</v>
          </cell>
          <cell r="AP569">
            <v>0</v>
          </cell>
          <cell r="AQ569">
            <v>0</v>
          </cell>
          <cell r="AR569">
            <v>0</v>
          </cell>
          <cell r="AS569">
            <v>2.34</v>
          </cell>
          <cell r="AT569">
            <v>0</v>
          </cell>
          <cell r="AU569">
            <v>0</v>
          </cell>
          <cell r="AV569">
            <v>0</v>
          </cell>
          <cell r="AW569">
            <v>0</v>
          </cell>
          <cell r="AX569" t="str">
            <v>Đại học</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2</v>
          </cell>
          <cell r="BW569">
            <v>2</v>
          </cell>
          <cell r="BX569">
            <v>2</v>
          </cell>
          <cell r="BY569">
            <v>4</v>
          </cell>
          <cell r="BZ569">
            <v>4</v>
          </cell>
          <cell r="CA569">
            <v>4</v>
          </cell>
          <cell r="CB569">
            <v>4</v>
          </cell>
          <cell r="CC569">
            <v>4</v>
          </cell>
          <cell r="CD569">
            <v>4</v>
          </cell>
          <cell r="CE569">
            <v>4</v>
          </cell>
          <cell r="CF569">
            <v>4</v>
          </cell>
          <cell r="CG569">
            <v>4</v>
          </cell>
          <cell r="CH569">
            <v>4</v>
          </cell>
          <cell r="CI569">
            <v>4</v>
          </cell>
          <cell r="CJ569">
            <v>4</v>
          </cell>
          <cell r="CK569">
            <v>4</v>
          </cell>
          <cell r="CL569" t="str">
            <v>Lên PBT đoàn cơ sở từ T11/21</v>
          </cell>
        </row>
        <row r="570">
          <cell r="F570">
            <v>1205</v>
          </cell>
          <cell r="G570" t="str">
            <v>51010000196979</v>
          </cell>
          <cell r="H570" t="str">
            <v>Trường Sư phạm</v>
          </cell>
          <cell r="I570" t="str">
            <v>Khoa Hóa học</v>
          </cell>
          <cell r="J570" t="str">
            <v>Nam</v>
          </cell>
          <cell r="K570">
            <v>1975</v>
          </cell>
          <cell r="L570">
            <v>27701</v>
          </cell>
          <cell r="M570">
            <v>47</v>
          </cell>
          <cell r="N570" t="str">
            <v>Kinh</v>
          </cell>
          <cell r="O570">
            <v>0</v>
          </cell>
          <cell r="P570">
            <v>182114723</v>
          </cell>
          <cell r="Q570">
            <v>0</v>
          </cell>
          <cell r="R570">
            <v>0</v>
          </cell>
          <cell r="S570" t="str">
            <v>Phường Bãi Cháy, Thị xã Hòn Gai, Tỉnh Quảng Ninh</v>
          </cell>
          <cell r="T570" t="str">
            <v>Nhân Thành, Yên Thành, Nghệ An</v>
          </cell>
          <cell r="U570" t="str">
            <v>số 1đường A1, Khối 7, Phường Trường Thi, Thành phố Vinh, Tỉnh Nghệ An</v>
          </cell>
          <cell r="V570" t="str">
            <v>số 1đường A1, Khối 7, Phường Trường Thi, Thành phố Vinh, Tỉnh Nghệ An</v>
          </cell>
          <cell r="W570">
            <v>0</v>
          </cell>
          <cell r="X570">
            <v>0</v>
          </cell>
          <cell r="Y570">
            <v>37427</v>
          </cell>
          <cell r="Z570">
            <v>37708</v>
          </cell>
          <cell r="AA570" t="str">
            <v>Trường Đại học Vinh</v>
          </cell>
          <cell r="AB570">
            <v>0</v>
          </cell>
          <cell r="AC570" t="str">
            <v>BC</v>
          </cell>
          <cell r="AD570">
            <v>0</v>
          </cell>
          <cell r="AE570">
            <v>0</v>
          </cell>
          <cell r="AF570" t="str">
            <v>V.07.01.01</v>
          </cell>
          <cell r="AG570" t="str">
            <v>Giảng viên cao cấp (hạng I)</v>
          </cell>
          <cell r="AH570">
            <v>0</v>
          </cell>
          <cell r="AI570">
            <v>0</v>
          </cell>
          <cell r="AJ570">
            <v>0</v>
          </cell>
          <cell r="AK570">
            <v>6</v>
          </cell>
          <cell r="AL570">
            <v>0.4</v>
          </cell>
          <cell r="AM570">
            <v>6.56</v>
          </cell>
          <cell r="AN570">
            <v>2</v>
          </cell>
          <cell r="AO570">
            <v>0</v>
          </cell>
          <cell r="AP570">
            <v>0</v>
          </cell>
          <cell r="AQ570">
            <v>18</v>
          </cell>
          <cell r="AR570">
            <v>1.2527999999999999</v>
          </cell>
          <cell r="AS570">
            <v>8.2127999999999997</v>
          </cell>
          <cell r="AT570">
            <v>40</v>
          </cell>
          <cell r="AU570">
            <v>0</v>
          </cell>
          <cell r="AV570">
            <v>0</v>
          </cell>
          <cell r="AW570">
            <v>0</v>
          </cell>
          <cell r="AX570" t="str">
            <v>Tiến sĩ</v>
          </cell>
          <cell r="AY570" t="str">
            <v>Phó Giáo sư</v>
          </cell>
          <cell r="AZ570">
            <v>0</v>
          </cell>
          <cell r="BA570" t="str">
            <v>SP Hóa học</v>
          </cell>
          <cell r="BB570" t="str">
            <v>Hóa vô cơ</v>
          </cell>
          <cell r="BC570" t="str">
            <v>Hóa vô cơ</v>
          </cell>
          <cell r="BD570">
            <v>0</v>
          </cell>
          <cell r="BE570" t="str">
            <v>GVSP</v>
          </cell>
          <cell r="BF570" t="str">
            <v>B1</v>
          </cell>
          <cell r="BG570" t="str">
            <v>ICT 2018</v>
          </cell>
          <cell r="BH570" t="str">
            <v>x</v>
          </cell>
          <cell r="BI570">
            <v>0</v>
          </cell>
          <cell r="BJ570">
            <v>0</v>
          </cell>
          <cell r="BK570">
            <v>0</v>
          </cell>
          <cell r="BL570">
            <v>0</v>
          </cell>
          <cell r="BM570">
            <v>0</v>
          </cell>
          <cell r="BN570">
            <v>0</v>
          </cell>
          <cell r="BO570">
            <v>0</v>
          </cell>
          <cell r="BP570">
            <v>0</v>
          </cell>
          <cell r="BQ570">
            <v>0</v>
          </cell>
          <cell r="BR570">
            <v>13.166666666666666</v>
          </cell>
          <cell r="BS570" t="str">
            <v>BĐ đã phát</v>
          </cell>
          <cell r="BT570">
            <v>0</v>
          </cell>
          <cell r="BU570">
            <v>0</v>
          </cell>
          <cell r="BV570">
            <v>6</v>
          </cell>
          <cell r="BW570">
            <v>6</v>
          </cell>
          <cell r="BX570">
            <v>6</v>
          </cell>
          <cell r="BY570">
            <v>6</v>
          </cell>
          <cell r="BZ570">
            <v>6</v>
          </cell>
          <cell r="CA570">
            <v>6</v>
          </cell>
          <cell r="CB570">
            <v>6</v>
          </cell>
          <cell r="CC570">
            <v>6</v>
          </cell>
          <cell r="CD570">
            <v>6</v>
          </cell>
          <cell r="CE570">
            <v>6</v>
          </cell>
          <cell r="CF570">
            <v>6</v>
          </cell>
          <cell r="CG570">
            <v>6</v>
          </cell>
          <cell r="CH570">
            <v>6</v>
          </cell>
          <cell r="CI570">
            <v>6</v>
          </cell>
          <cell r="CJ570">
            <v>6</v>
          </cell>
          <cell r="CK570">
            <v>6</v>
          </cell>
          <cell r="CL570" t="str">
            <v>Thôi TBM từ T9/21</v>
          </cell>
        </row>
        <row r="571">
          <cell r="F571">
            <v>1230</v>
          </cell>
          <cell r="G571" t="str">
            <v>51010000197088</v>
          </cell>
          <cell r="H571" t="str">
            <v>Trường Sư phạm</v>
          </cell>
          <cell r="I571" t="str">
            <v>Khoa Hóa học</v>
          </cell>
          <cell r="J571" t="str">
            <v>Nữ</v>
          </cell>
          <cell r="K571">
            <v>1971</v>
          </cell>
          <cell r="L571">
            <v>26041</v>
          </cell>
          <cell r="M571">
            <v>51</v>
          </cell>
          <cell r="N571" t="str">
            <v>Kinh</v>
          </cell>
          <cell r="O571">
            <v>0</v>
          </cell>
          <cell r="P571">
            <v>181629738</v>
          </cell>
          <cell r="Q571">
            <v>0</v>
          </cell>
          <cell r="R571">
            <v>0</v>
          </cell>
          <cell r="S571" t="str">
            <v>Thị trấn Xuân An, Huyện Nghi Xuân, Tỉnh Hà Tĩnh</v>
          </cell>
          <cell r="T571" t="str">
            <v>Nghi Xuân, Hà Tĩnh</v>
          </cell>
          <cell r="U571" t="str">
            <v>Khối 1, Phường Đội Cung, Thành phố Vinh, Tỉnh Nghệ An</v>
          </cell>
          <cell r="V571" t="str">
            <v>Khối 1, Phường Đội Cung, Thành phố Vinh, Tỉnh Nghệ An</v>
          </cell>
          <cell r="W571" t="str">
            <v>0912876384</v>
          </cell>
          <cell r="X571" t="str">
            <v>tuyetph@vinhuni.edu.vn</v>
          </cell>
          <cell r="Y571">
            <v>33482</v>
          </cell>
          <cell r="Z571">
            <v>33482</v>
          </cell>
          <cell r="AA571" t="str">
            <v>Trường Đại học Sư phạm Vinh</v>
          </cell>
          <cell r="AB571">
            <v>0</v>
          </cell>
          <cell r="AC571" t="str">
            <v>BC</v>
          </cell>
          <cell r="AD571">
            <v>0</v>
          </cell>
          <cell r="AE571">
            <v>0</v>
          </cell>
          <cell r="AF571" t="str">
            <v>V.07.01.01</v>
          </cell>
          <cell r="AG571" t="str">
            <v>Giảng viên cao cấp (hạng I)</v>
          </cell>
          <cell r="AH571">
            <v>0</v>
          </cell>
          <cell r="AI571">
            <v>0</v>
          </cell>
          <cell r="AJ571">
            <v>0</v>
          </cell>
          <cell r="AK571">
            <v>6</v>
          </cell>
          <cell r="AL571">
            <v>0.4</v>
          </cell>
          <cell r="AM571">
            <v>6.56</v>
          </cell>
          <cell r="AN571">
            <v>2</v>
          </cell>
          <cell r="AO571">
            <v>0</v>
          </cell>
          <cell r="AP571">
            <v>0</v>
          </cell>
          <cell r="AQ571">
            <v>27</v>
          </cell>
          <cell r="AR571">
            <v>1.8792</v>
          </cell>
          <cell r="AS571">
            <v>8.8391999999999999</v>
          </cell>
          <cell r="AT571">
            <v>40</v>
          </cell>
          <cell r="AU571">
            <v>0</v>
          </cell>
          <cell r="AV571">
            <v>0</v>
          </cell>
          <cell r="AW571">
            <v>0</v>
          </cell>
          <cell r="AX571" t="str">
            <v>Tiến sĩ</v>
          </cell>
          <cell r="AY571" t="str">
            <v>Phó Giáo sư</v>
          </cell>
          <cell r="AZ571">
            <v>0</v>
          </cell>
          <cell r="BA571" t="str">
            <v>SP Hóa học</v>
          </cell>
          <cell r="BB571" t="str">
            <v>Khoa học/Hoá vô cơ</v>
          </cell>
          <cell r="BC571" t="str">
            <v>Hóa học/Hoá vô cơ</v>
          </cell>
          <cell r="BD571">
            <v>0</v>
          </cell>
          <cell r="BE571" t="str">
            <v>GVSP chủ chốt</v>
          </cell>
          <cell r="BF571" t="str">
            <v>B1</v>
          </cell>
          <cell r="BG571" t="str">
            <v>ICT 2018</v>
          </cell>
          <cell r="BH571" t="str">
            <v>x</v>
          </cell>
          <cell r="BI571">
            <v>0</v>
          </cell>
          <cell r="BJ571">
            <v>0</v>
          </cell>
          <cell r="BK571">
            <v>0</v>
          </cell>
          <cell r="BL571">
            <v>0</v>
          </cell>
          <cell r="BM571" t="str">
            <v>28/02/2008</v>
          </cell>
          <cell r="BN571">
            <v>39872</v>
          </cell>
          <cell r="BO571">
            <v>0</v>
          </cell>
          <cell r="BP571">
            <v>0</v>
          </cell>
          <cell r="BQ571">
            <v>0</v>
          </cell>
          <cell r="BR571">
            <v>3.6666666666666665</v>
          </cell>
          <cell r="BS571" t="str">
            <v>BĐ đã phát</v>
          </cell>
          <cell r="BT571">
            <v>0</v>
          </cell>
          <cell r="BU571">
            <v>0</v>
          </cell>
          <cell r="BV571">
            <v>6</v>
          </cell>
          <cell r="BW571">
            <v>6</v>
          </cell>
          <cell r="BX571">
            <v>6</v>
          </cell>
          <cell r="BY571">
            <v>6</v>
          </cell>
          <cell r="BZ571">
            <v>6</v>
          </cell>
          <cell r="CA571">
            <v>6</v>
          </cell>
          <cell r="CB571">
            <v>6</v>
          </cell>
          <cell r="CC571">
            <v>6</v>
          </cell>
          <cell r="CD571">
            <v>6</v>
          </cell>
          <cell r="CE571">
            <v>6</v>
          </cell>
          <cell r="CF571">
            <v>6</v>
          </cell>
          <cell r="CG571">
            <v>6</v>
          </cell>
          <cell r="CH571">
            <v>6</v>
          </cell>
          <cell r="CI571">
            <v>6</v>
          </cell>
          <cell r="CJ571">
            <v>6</v>
          </cell>
          <cell r="CK571">
            <v>6</v>
          </cell>
          <cell r="CL571" t="str">
            <v>Thôi TBM từ T9/21</v>
          </cell>
        </row>
        <row r="572">
          <cell r="F572">
            <v>1232</v>
          </cell>
          <cell r="G572" t="str">
            <v>51010000196988</v>
          </cell>
          <cell r="H572" t="str">
            <v>Trường Sư phạm</v>
          </cell>
          <cell r="I572" t="str">
            <v>Khoa Hóa học</v>
          </cell>
          <cell r="J572" t="str">
            <v>Nữ</v>
          </cell>
          <cell r="K572">
            <v>1980</v>
          </cell>
          <cell r="L572">
            <v>29494</v>
          </cell>
          <cell r="M572">
            <v>42</v>
          </cell>
          <cell r="N572" t="str">
            <v>Kinh</v>
          </cell>
          <cell r="O572">
            <v>0</v>
          </cell>
          <cell r="P572">
            <v>183210901</v>
          </cell>
          <cell r="Q572">
            <v>0</v>
          </cell>
          <cell r="R572">
            <v>0</v>
          </cell>
          <cell r="S572" t="str">
            <v>Phường Bến Thủy, Thành phố Vinh, Tỉnh Nghệ An</v>
          </cell>
          <cell r="T572" t="str">
            <v>Cổ Đạm, Nghi Xuân, Hà Tĩnh</v>
          </cell>
          <cell r="U572" t="str">
            <v>Số 1đường A1, Khối 7, Phường Trường Thi, Thành phố Vinh, Tỉnh Nghệ An</v>
          </cell>
          <cell r="V572" t="str">
            <v>Số 1đường A1, Khối 7, Phường Trường Thi, Thành phố Vinh, Tỉnh Nghệ An</v>
          </cell>
          <cell r="W572" t="str">
            <v>0988209500</v>
          </cell>
          <cell r="X572" t="str">
            <v>huyenpm148@gmail.com</v>
          </cell>
          <cell r="Y572">
            <v>39356</v>
          </cell>
          <cell r="Z572">
            <v>39995</v>
          </cell>
          <cell r="AA572" t="str">
            <v>Trường Đại học Vinh</v>
          </cell>
          <cell r="AB572">
            <v>0</v>
          </cell>
          <cell r="AC572" t="str">
            <v>BC</v>
          </cell>
          <cell r="AD572">
            <v>0</v>
          </cell>
          <cell r="AE572">
            <v>0</v>
          </cell>
          <cell r="AF572" t="str">
            <v>V.07.01.03</v>
          </cell>
          <cell r="AG572" t="str">
            <v>Giảng viên (hạng III)</v>
          </cell>
          <cell r="AH572">
            <v>0</v>
          </cell>
          <cell r="AI572">
            <v>0</v>
          </cell>
          <cell r="AJ572">
            <v>0</v>
          </cell>
          <cell r="AK572">
            <v>4</v>
          </cell>
          <cell r="AL572">
            <v>0</v>
          </cell>
          <cell r="AM572">
            <v>3.66</v>
          </cell>
          <cell r="AN572">
            <v>5</v>
          </cell>
          <cell r="AO572">
            <v>0</v>
          </cell>
          <cell r="AP572">
            <v>0</v>
          </cell>
          <cell r="AQ572">
            <v>12</v>
          </cell>
          <cell r="AR572">
            <v>0.43920000000000003</v>
          </cell>
          <cell r="AS572">
            <v>4.0991999999999997</v>
          </cell>
          <cell r="AT572">
            <v>40</v>
          </cell>
          <cell r="AU572">
            <v>0</v>
          </cell>
          <cell r="AV572">
            <v>0</v>
          </cell>
          <cell r="AW572">
            <v>0</v>
          </cell>
          <cell r="AX572" t="str">
            <v>Thạc sĩ</v>
          </cell>
          <cell r="AY572">
            <v>0</v>
          </cell>
          <cell r="AZ572">
            <v>0</v>
          </cell>
          <cell r="BA572" t="str">
            <v>SP Hóa học</v>
          </cell>
          <cell r="BB572" t="str">
            <v>Hóa vô cơ</v>
          </cell>
          <cell r="BC572" t="str">
            <v xml:space="preserve"> </v>
          </cell>
          <cell r="BD572">
            <v>0</v>
          </cell>
          <cell r="BE572" t="str">
            <v>GVSP</v>
          </cell>
          <cell r="BF572">
            <v>0</v>
          </cell>
          <cell r="BG572">
            <v>0</v>
          </cell>
          <cell r="BH572" t="str">
            <v>x</v>
          </cell>
          <cell r="BI572">
            <v>2019</v>
          </cell>
          <cell r="BJ572">
            <v>0</v>
          </cell>
          <cell r="BK572" t="str">
            <v>Đợt năm 2014</v>
          </cell>
          <cell r="BL572">
            <v>0</v>
          </cell>
          <cell r="BM572">
            <v>37748</v>
          </cell>
          <cell r="BN572">
            <v>38114</v>
          </cell>
          <cell r="BO572">
            <v>0</v>
          </cell>
          <cell r="BP572">
            <v>0</v>
          </cell>
          <cell r="BQ572">
            <v>0</v>
          </cell>
          <cell r="BR572">
            <v>13.083333333333334</v>
          </cell>
          <cell r="BS572" t="str">
            <v>ĐHV đã phát</v>
          </cell>
          <cell r="BT572">
            <v>0</v>
          </cell>
          <cell r="BU572">
            <v>0</v>
          </cell>
          <cell r="BV572">
            <v>4</v>
          </cell>
          <cell r="BW572">
            <v>4</v>
          </cell>
          <cell r="BX572">
            <v>4</v>
          </cell>
          <cell r="BY572">
            <v>4</v>
          </cell>
          <cell r="BZ572">
            <v>4</v>
          </cell>
          <cell r="CA572">
            <v>4</v>
          </cell>
          <cell r="CB572">
            <v>4</v>
          </cell>
          <cell r="CC572">
            <v>4</v>
          </cell>
          <cell r="CD572">
            <v>4</v>
          </cell>
          <cell r="CE572">
            <v>4</v>
          </cell>
          <cell r="CF572">
            <v>4</v>
          </cell>
          <cell r="CG572">
            <v>4</v>
          </cell>
          <cell r="CH572">
            <v>4</v>
          </cell>
          <cell r="CI572">
            <v>4</v>
          </cell>
          <cell r="CJ572">
            <v>4</v>
          </cell>
          <cell r="CK572">
            <v>4</v>
          </cell>
          <cell r="CL572">
            <v>0</v>
          </cell>
        </row>
        <row r="573">
          <cell r="F573">
            <v>2018</v>
          </cell>
          <cell r="G573" t="str">
            <v>51010000858756</v>
          </cell>
          <cell r="H573" t="str">
            <v>Trường Sư phạm</v>
          </cell>
          <cell r="I573" t="str">
            <v>Khoa Hóa học</v>
          </cell>
          <cell r="J573" t="str">
            <v>Nữ</v>
          </cell>
          <cell r="K573">
            <v>1987</v>
          </cell>
          <cell r="L573">
            <v>31837</v>
          </cell>
          <cell r="M573">
            <v>35</v>
          </cell>
          <cell r="N573" t="str">
            <v>Kinh</v>
          </cell>
          <cell r="O573">
            <v>0</v>
          </cell>
          <cell r="P573" t="str">
            <v>183578395</v>
          </cell>
          <cell r="Q573">
            <v>40284</v>
          </cell>
          <cell r="R573" t="str">
            <v>Tỉnh Hà Tĩnh</v>
          </cell>
          <cell r="S573" t="str">
            <v>Xã Xuân Viên, Huyện Nghi Xuân, Tỉnh Hà Tĩnh</v>
          </cell>
          <cell r="T573" t="str">
            <v>Xuân Viên, Nghi Xuân, Hà Tĩnh</v>
          </cell>
          <cell r="U573" t="str">
            <v>Phường Bến Thủy, Thành phố Vinh, Tỉnh Nghệ An</v>
          </cell>
          <cell r="V573" t="str">
            <v>Phường Bến Thủy, Thành phố Vinh, Tỉnh Nghệ An</v>
          </cell>
          <cell r="W573" t="str">
            <v>0944725187</v>
          </cell>
          <cell r="X573" t="str">
            <v>Thuypt@vinhuni.edu.vn</v>
          </cell>
          <cell r="Y573">
            <v>41323</v>
          </cell>
          <cell r="Z573">
            <v>43283</v>
          </cell>
          <cell r="AA573" t="str">
            <v>Trường Đại học Vinh</v>
          </cell>
          <cell r="AB573">
            <v>0</v>
          </cell>
          <cell r="AC573" t="str">
            <v>BC</v>
          </cell>
          <cell r="AD573">
            <v>0</v>
          </cell>
          <cell r="AE573">
            <v>0</v>
          </cell>
          <cell r="AF573" t="str">
            <v>V.07.01.03</v>
          </cell>
          <cell r="AG573" t="str">
            <v>Giảng viên (hạng III)</v>
          </cell>
          <cell r="AH573">
            <v>0</v>
          </cell>
          <cell r="AI573">
            <v>0</v>
          </cell>
          <cell r="AJ573" t="str">
            <v>TLĐT + CVHT + TL ĐTTT</v>
          </cell>
          <cell r="AK573">
            <v>4</v>
          </cell>
          <cell r="AL573">
            <v>0</v>
          </cell>
          <cell r="AM573">
            <v>3</v>
          </cell>
          <cell r="AN573">
            <v>3</v>
          </cell>
          <cell r="AO573">
            <v>0</v>
          </cell>
          <cell r="AP573">
            <v>0</v>
          </cell>
          <cell r="AQ573">
            <v>7</v>
          </cell>
          <cell r="AR573">
            <v>0.21</v>
          </cell>
          <cell r="AS573">
            <v>3.21</v>
          </cell>
          <cell r="AT573">
            <v>40</v>
          </cell>
          <cell r="AU573">
            <v>0</v>
          </cell>
          <cell r="AV573">
            <v>0</v>
          </cell>
          <cell r="AW573">
            <v>0</v>
          </cell>
          <cell r="AX573" t="str">
            <v>Tiến sĩ</v>
          </cell>
          <cell r="AY573">
            <v>0</v>
          </cell>
          <cell r="AZ573">
            <v>0</v>
          </cell>
          <cell r="BA573" t="str">
            <v>SP Hóa học</v>
          </cell>
          <cell r="BB573" t="str">
            <v xml:space="preserve">Hóa lý &amp; hóa lý thuyết </v>
          </cell>
          <cell r="BC573" t="str">
            <v>Hóa học</v>
          </cell>
          <cell r="BD573">
            <v>0</v>
          </cell>
          <cell r="BE573" t="str">
            <v>GVSP</v>
          </cell>
          <cell r="BF573" t="str">
            <v>B2</v>
          </cell>
          <cell r="BG573" t="str">
            <v>ICT 2018</v>
          </cell>
          <cell r="BH573" t="str">
            <v>x</v>
          </cell>
          <cell r="BI573">
            <v>2019</v>
          </cell>
          <cell r="BJ573">
            <v>0</v>
          </cell>
          <cell r="BK573" t="str">
            <v>Đối tượng 4</v>
          </cell>
          <cell r="BL573">
            <v>0</v>
          </cell>
          <cell r="BM573">
            <v>38874</v>
          </cell>
          <cell r="BN573">
            <v>39239</v>
          </cell>
          <cell r="BO573">
            <v>0</v>
          </cell>
          <cell r="BP573">
            <v>0</v>
          </cell>
          <cell r="BQ573">
            <v>0</v>
          </cell>
          <cell r="BR573">
            <v>19.5</v>
          </cell>
          <cell r="BS573" t="str">
            <v>BĐ đã phát</v>
          </cell>
          <cell r="BT573">
            <v>0</v>
          </cell>
          <cell r="BU573">
            <v>0</v>
          </cell>
          <cell r="BV573">
            <v>4</v>
          </cell>
          <cell r="BW573">
            <v>4</v>
          </cell>
          <cell r="BX573">
            <v>4</v>
          </cell>
          <cell r="BY573">
            <v>4</v>
          </cell>
          <cell r="BZ573">
            <v>4</v>
          </cell>
          <cell r="CA573">
            <v>4</v>
          </cell>
          <cell r="CB573">
            <v>4</v>
          </cell>
          <cell r="CC573">
            <v>4</v>
          </cell>
          <cell r="CD573">
            <v>4</v>
          </cell>
          <cell r="CE573">
            <v>4</v>
          </cell>
          <cell r="CF573">
            <v>4</v>
          </cell>
          <cell r="CG573">
            <v>4</v>
          </cell>
          <cell r="CH573">
            <v>4</v>
          </cell>
          <cell r="CI573">
            <v>4</v>
          </cell>
          <cell r="CJ573">
            <v>4</v>
          </cell>
          <cell r="CK573">
            <v>4</v>
          </cell>
          <cell r="CL573">
            <v>0</v>
          </cell>
        </row>
        <row r="574">
          <cell r="F574">
            <v>1222</v>
          </cell>
          <cell r="G574" t="str">
            <v>51010000224852</v>
          </cell>
          <cell r="H574" t="str">
            <v>Trường Sư phạm</v>
          </cell>
          <cell r="I574" t="str">
            <v>Khoa Hóa học</v>
          </cell>
          <cell r="J574" t="str">
            <v>Nữ</v>
          </cell>
          <cell r="K574">
            <v>1987</v>
          </cell>
          <cell r="L574">
            <v>32130</v>
          </cell>
          <cell r="M574">
            <v>35</v>
          </cell>
          <cell r="N574" t="str">
            <v>Kinh</v>
          </cell>
          <cell r="O574">
            <v>0</v>
          </cell>
          <cell r="P574">
            <v>186639990</v>
          </cell>
          <cell r="Q574">
            <v>0</v>
          </cell>
          <cell r="R574">
            <v>0</v>
          </cell>
          <cell r="S574" t="str">
            <v>Xã Vĩnh Thái, Huyện Vĩnh Linh, Tỉnh Quảng Trị</v>
          </cell>
          <cell r="T574" t="str">
            <v>Vĩnh Thái, Vĩnh Linh, Quảng Trị</v>
          </cell>
          <cell r="U574" t="str">
            <v>Phường Bến Thủy, Thành phố Vinh, Tỉnh Nghệ An</v>
          </cell>
          <cell r="V574" t="str">
            <v>Phường Bến Thủy, Thành phố Vinh, Tỉnh Nghệ An</v>
          </cell>
          <cell r="W574" t="str">
            <v>0917603737</v>
          </cell>
          <cell r="X574" t="str">
            <v>tbgiang1912@gmail.com</v>
          </cell>
          <cell r="Y574">
            <v>40392</v>
          </cell>
          <cell r="Z574">
            <v>40969</v>
          </cell>
          <cell r="AA574" t="str">
            <v>Trường Đại học Vinh</v>
          </cell>
          <cell r="AB574">
            <v>0</v>
          </cell>
          <cell r="AC574" t="str">
            <v>BC</v>
          </cell>
          <cell r="AD574">
            <v>0</v>
          </cell>
          <cell r="AE574">
            <v>0</v>
          </cell>
          <cell r="AF574" t="str">
            <v>V.07.01.03</v>
          </cell>
          <cell r="AG574" t="str">
            <v>Giảng viên (hạng III)</v>
          </cell>
          <cell r="AH574">
            <v>0</v>
          </cell>
          <cell r="AI574">
            <v>0</v>
          </cell>
          <cell r="AJ574">
            <v>0</v>
          </cell>
          <cell r="AK574">
            <v>4</v>
          </cell>
          <cell r="AL574">
            <v>0</v>
          </cell>
          <cell r="AM574">
            <v>3.33</v>
          </cell>
          <cell r="AN574">
            <v>4</v>
          </cell>
          <cell r="AO574">
            <v>0</v>
          </cell>
          <cell r="AP574">
            <v>0</v>
          </cell>
          <cell r="AQ574">
            <v>9</v>
          </cell>
          <cell r="AR574">
            <v>0.29969999999999997</v>
          </cell>
          <cell r="AS574">
            <v>3.6297000000000001</v>
          </cell>
          <cell r="AT574">
            <v>40</v>
          </cell>
          <cell r="AU574">
            <v>0</v>
          </cell>
          <cell r="AV574">
            <v>0</v>
          </cell>
          <cell r="AW574">
            <v>0</v>
          </cell>
          <cell r="AX574" t="str">
            <v>Thạc sĩ</v>
          </cell>
          <cell r="AY574">
            <v>0</v>
          </cell>
          <cell r="AZ574">
            <v>0</v>
          </cell>
          <cell r="BA574" t="str">
            <v>SP Hóa học</v>
          </cell>
          <cell r="BB574" t="str">
            <v>Hóa phân tích</v>
          </cell>
          <cell r="BC574" t="str">
            <v xml:space="preserve"> </v>
          </cell>
          <cell r="BD574">
            <v>0</v>
          </cell>
          <cell r="BE574" t="str">
            <v>GVSP</v>
          </cell>
          <cell r="BF574">
            <v>0</v>
          </cell>
          <cell r="BG574" t="str">
            <v>ICT 2018</v>
          </cell>
          <cell r="BH574" t="str">
            <v>x</v>
          </cell>
          <cell r="BI574">
            <v>0</v>
          </cell>
          <cell r="BJ574">
            <v>0</v>
          </cell>
          <cell r="BK574">
            <v>0</v>
          </cell>
          <cell r="BL574">
            <v>0</v>
          </cell>
          <cell r="BM574" t="str">
            <v>31 / 01 / 2002</v>
          </cell>
          <cell r="BN574">
            <v>37652</v>
          </cell>
          <cell r="BO574">
            <v>0</v>
          </cell>
          <cell r="BP574">
            <v>0</v>
          </cell>
          <cell r="BQ574">
            <v>0</v>
          </cell>
          <cell r="BR574">
            <v>20.333333333333332</v>
          </cell>
          <cell r="BS574" t="str">
            <v>BĐ đã phát</v>
          </cell>
          <cell r="BT574">
            <v>0</v>
          </cell>
          <cell r="BU574">
            <v>0</v>
          </cell>
          <cell r="BV574">
            <v>4</v>
          </cell>
          <cell r="BW574">
            <v>4</v>
          </cell>
          <cell r="BX574">
            <v>4</v>
          </cell>
          <cell r="BY574">
            <v>4</v>
          </cell>
          <cell r="BZ574">
            <v>4</v>
          </cell>
          <cell r="CA574">
            <v>4</v>
          </cell>
          <cell r="CB574">
            <v>4</v>
          </cell>
          <cell r="CC574">
            <v>4</v>
          </cell>
          <cell r="CD574">
            <v>4</v>
          </cell>
          <cell r="CE574">
            <v>4</v>
          </cell>
          <cell r="CF574">
            <v>4</v>
          </cell>
          <cell r="CG574">
            <v>4</v>
          </cell>
          <cell r="CH574">
            <v>4</v>
          </cell>
          <cell r="CI574">
            <v>4</v>
          </cell>
          <cell r="CJ574">
            <v>4</v>
          </cell>
          <cell r="CK574">
            <v>4</v>
          </cell>
          <cell r="CL574">
            <v>0</v>
          </cell>
        </row>
        <row r="575">
          <cell r="F575">
            <v>1207</v>
          </cell>
          <cell r="G575" t="str">
            <v>51010000197121</v>
          </cell>
          <cell r="H575" t="str">
            <v>Trung tâm Kiểm định chất lượng giáo dục - Trường Đại học Vinh</v>
          </cell>
          <cell r="I575" t="str">
            <v>Khoa Hóa học</v>
          </cell>
          <cell r="J575" t="str">
            <v>Nam</v>
          </cell>
          <cell r="K575">
            <v>1980</v>
          </cell>
          <cell r="L575">
            <v>29353</v>
          </cell>
          <cell r="M575">
            <v>42</v>
          </cell>
          <cell r="N575" t="str">
            <v>Kinh</v>
          </cell>
          <cell r="O575">
            <v>0</v>
          </cell>
          <cell r="P575">
            <v>182413068</v>
          </cell>
          <cell r="Q575">
            <v>0</v>
          </cell>
          <cell r="R575">
            <v>0</v>
          </cell>
          <cell r="S575" t="str">
            <v>Phường Bến Thủy, Thành phố Vinh, Tỉnh Nghệ An</v>
          </cell>
          <cell r="T575" t="str">
            <v>Đức Thủy, Đức Thọ, Hà Tĩnh</v>
          </cell>
          <cell r="U575" t="str">
            <v>Khối 4, Phường Đội Cung, Thành phố Vinh, Tỉnh Nghệ An</v>
          </cell>
          <cell r="V575" t="str">
            <v>Khối 4, Phường Đội Cung, Thành phố Vinh, Tỉnh Nghệ An</v>
          </cell>
          <cell r="W575">
            <v>0</v>
          </cell>
          <cell r="X575">
            <v>0</v>
          </cell>
          <cell r="Y575">
            <v>38443</v>
          </cell>
          <cell r="Z575">
            <v>38924</v>
          </cell>
          <cell r="AA575" t="str">
            <v>Trường Đại học Vinh</v>
          </cell>
          <cell r="AB575">
            <v>0</v>
          </cell>
          <cell r="AC575" t="str">
            <v>BC</v>
          </cell>
          <cell r="AD575">
            <v>0</v>
          </cell>
          <cell r="AE575">
            <v>0</v>
          </cell>
          <cell r="AF575" t="str">
            <v>V.07.01.03</v>
          </cell>
          <cell r="AG575" t="str">
            <v>Giảng viên (hạng III)</v>
          </cell>
          <cell r="AH575">
            <v>0</v>
          </cell>
          <cell r="AI575">
            <v>0</v>
          </cell>
          <cell r="AJ575">
            <v>0</v>
          </cell>
          <cell r="AK575">
            <v>4</v>
          </cell>
          <cell r="AL575">
            <v>0</v>
          </cell>
          <cell r="AM575">
            <v>3.99</v>
          </cell>
          <cell r="AN575">
            <v>6</v>
          </cell>
          <cell r="AO575">
            <v>0</v>
          </cell>
          <cell r="AP575">
            <v>0</v>
          </cell>
          <cell r="AQ575">
            <v>15</v>
          </cell>
          <cell r="AR575">
            <v>0.59850000000000003</v>
          </cell>
          <cell r="AS575">
            <v>4.5884999999999998</v>
          </cell>
          <cell r="AT575">
            <v>40</v>
          </cell>
          <cell r="AU575">
            <v>0</v>
          </cell>
          <cell r="AV575">
            <v>0</v>
          </cell>
          <cell r="AW575">
            <v>0</v>
          </cell>
          <cell r="AX575" t="str">
            <v>Thạc sĩ</v>
          </cell>
          <cell r="AY575">
            <v>0</v>
          </cell>
          <cell r="AZ575">
            <v>0</v>
          </cell>
          <cell r="BA575" t="str">
            <v>SP Hóa học</v>
          </cell>
          <cell r="BB575" t="str">
            <v>Hóa vô cơ</v>
          </cell>
          <cell r="BC575" t="str">
            <v xml:space="preserve"> </v>
          </cell>
          <cell r="BD575">
            <v>0</v>
          </cell>
          <cell r="BE575" t="str">
            <v>GVSP</v>
          </cell>
          <cell r="BF575">
            <v>0</v>
          </cell>
          <cell r="BG575" t="str">
            <v>ICT 2018</v>
          </cell>
          <cell r="BH575" t="str">
            <v>x</v>
          </cell>
          <cell r="BI575">
            <v>0</v>
          </cell>
          <cell r="BJ575">
            <v>0</v>
          </cell>
          <cell r="BK575" t="str">
            <v>Đợt năm 2014</v>
          </cell>
          <cell r="BL575">
            <v>0</v>
          </cell>
          <cell r="BM575">
            <v>36008</v>
          </cell>
          <cell r="BN575">
            <v>36373</v>
          </cell>
          <cell r="BO575">
            <v>0</v>
          </cell>
          <cell r="BP575">
            <v>0</v>
          </cell>
          <cell r="BQ575">
            <v>0</v>
          </cell>
          <cell r="BR575">
            <v>17.666666666666668</v>
          </cell>
          <cell r="BS575" t="str">
            <v>BĐ đã phát</v>
          </cell>
          <cell r="BT575">
            <v>0</v>
          </cell>
          <cell r="BU575">
            <v>0</v>
          </cell>
          <cell r="BV575">
            <v>4</v>
          </cell>
          <cell r="BW575">
            <v>4</v>
          </cell>
          <cell r="BX575">
            <v>4</v>
          </cell>
          <cell r="BY575">
            <v>4</v>
          </cell>
          <cell r="BZ575">
            <v>4</v>
          </cell>
          <cell r="CA575">
            <v>4</v>
          </cell>
          <cell r="CB575">
            <v>4</v>
          </cell>
          <cell r="CC575">
            <v>4</v>
          </cell>
          <cell r="CD575">
            <v>4</v>
          </cell>
          <cell r="CE575">
            <v>4</v>
          </cell>
          <cell r="CF575">
            <v>4</v>
          </cell>
          <cell r="CG575">
            <v>4</v>
          </cell>
          <cell r="CH575">
            <v>4</v>
          </cell>
          <cell r="CI575">
            <v>4</v>
          </cell>
          <cell r="CJ575">
            <v>4</v>
          </cell>
          <cell r="CK575">
            <v>4</v>
          </cell>
          <cell r="CL575">
            <v>0</v>
          </cell>
        </row>
        <row r="576">
          <cell r="F576">
            <v>1502</v>
          </cell>
          <cell r="G576" t="str">
            <v>51010000193730</v>
          </cell>
          <cell r="H576" t="str">
            <v>Trường Sư phạm</v>
          </cell>
          <cell r="I576" t="str">
            <v>Khoa Lịch sử</v>
          </cell>
          <cell r="J576" t="str">
            <v>Nữ</v>
          </cell>
          <cell r="K576">
            <v>1980</v>
          </cell>
          <cell r="L576">
            <v>29567</v>
          </cell>
          <cell r="M576">
            <v>42</v>
          </cell>
          <cell r="N576" t="str">
            <v>Kinh</v>
          </cell>
          <cell r="O576">
            <v>0</v>
          </cell>
          <cell r="P576">
            <v>182213594</v>
          </cell>
          <cell r="Q576">
            <v>0</v>
          </cell>
          <cell r="R576">
            <v>0</v>
          </cell>
          <cell r="S576" t="str">
            <v>Xã Thuận Sơn, huyện Đô Lương, tỉnh Nghệ An</v>
          </cell>
          <cell r="T576" t="str">
            <v>Xã Cưh Khê, huyện Thanh Oai, tỉnh Hà Tây (cũ)</v>
          </cell>
          <cell r="U576" t="str">
            <v>Số 28, đường Yên Phúc, thành phố Vinh, Nghệ An</v>
          </cell>
          <cell r="V576" t="str">
            <v>Số 28, đường Yên Phúc, thành phố Vinh, Nghệ An</v>
          </cell>
          <cell r="W576" t="str">
            <v>0912969697</v>
          </cell>
          <cell r="X576" t="str">
            <v>dangnhuthuongdhv1212@gmail.com</v>
          </cell>
          <cell r="Y576">
            <v>38791</v>
          </cell>
          <cell r="Z576">
            <v>38718</v>
          </cell>
          <cell r="AA576">
            <v>0</v>
          </cell>
          <cell r="AB576">
            <v>0</v>
          </cell>
          <cell r="AC576" t="str">
            <v>BC</v>
          </cell>
          <cell r="AD576">
            <v>0</v>
          </cell>
          <cell r="AE576">
            <v>0</v>
          </cell>
          <cell r="AF576" t="str">
            <v>V.07.01.02</v>
          </cell>
          <cell r="AG576" t="str">
            <v>Giảng viên chính (hạng II)</v>
          </cell>
          <cell r="AH576">
            <v>0</v>
          </cell>
          <cell r="AI576">
            <v>0</v>
          </cell>
          <cell r="AJ576">
            <v>0</v>
          </cell>
          <cell r="AK576">
            <v>5</v>
          </cell>
          <cell r="AL576">
            <v>0</v>
          </cell>
          <cell r="AM576">
            <v>4.4000000000000004</v>
          </cell>
          <cell r="AN576">
            <v>1</v>
          </cell>
          <cell r="AO576">
            <v>0</v>
          </cell>
          <cell r="AP576">
            <v>0</v>
          </cell>
          <cell r="AQ576">
            <v>15</v>
          </cell>
          <cell r="AR576">
            <v>0.66</v>
          </cell>
          <cell r="AS576">
            <v>5.0600000000000005</v>
          </cell>
          <cell r="AT576">
            <v>40</v>
          </cell>
          <cell r="AU576">
            <v>0</v>
          </cell>
          <cell r="AV576">
            <v>0</v>
          </cell>
          <cell r="AW576">
            <v>0</v>
          </cell>
          <cell r="AX576" t="str">
            <v>Tiến sĩ</v>
          </cell>
          <cell r="AY576">
            <v>0</v>
          </cell>
          <cell r="AZ576">
            <v>0</v>
          </cell>
          <cell r="BA576" t="str">
            <v>Lịch sử</v>
          </cell>
          <cell r="BB576" t="str">
            <v>Lịch sử  Việt Nam</v>
          </cell>
          <cell r="BC576" t="str">
            <v>Lịch sử  Việt Nam</v>
          </cell>
          <cell r="BD576">
            <v>0</v>
          </cell>
          <cell r="BE576" t="str">
            <v>GVSP</v>
          </cell>
          <cell r="BF576" t="str">
            <v>Miễn</v>
          </cell>
          <cell r="BG576" t="str">
            <v>ICT 2018</v>
          </cell>
          <cell r="BH576" t="str">
            <v>x</v>
          </cell>
          <cell r="BI576">
            <v>2019</v>
          </cell>
          <cell r="BJ576">
            <v>0</v>
          </cell>
          <cell r="BK576">
            <v>0</v>
          </cell>
          <cell r="BL576">
            <v>0</v>
          </cell>
          <cell r="BM576">
            <v>0</v>
          </cell>
          <cell r="BN576">
            <v>0</v>
          </cell>
          <cell r="BO576">
            <v>0</v>
          </cell>
          <cell r="BP576">
            <v>0</v>
          </cell>
          <cell r="BQ576">
            <v>0</v>
          </cell>
          <cell r="BR576">
            <v>13.25</v>
          </cell>
          <cell r="BS576" t="str">
            <v>BĐ đã phát</v>
          </cell>
          <cell r="BT576">
            <v>0</v>
          </cell>
          <cell r="BU576">
            <v>0</v>
          </cell>
          <cell r="BV576">
            <v>5</v>
          </cell>
          <cell r="BW576">
            <v>5</v>
          </cell>
          <cell r="BX576">
            <v>5</v>
          </cell>
          <cell r="BY576">
            <v>5</v>
          </cell>
          <cell r="BZ576">
            <v>5</v>
          </cell>
          <cell r="CA576">
            <v>5</v>
          </cell>
          <cell r="CB576">
            <v>5</v>
          </cell>
          <cell r="CC576">
            <v>5</v>
          </cell>
          <cell r="CD576">
            <v>5</v>
          </cell>
          <cell r="CE576">
            <v>5</v>
          </cell>
          <cell r="CF576">
            <v>5</v>
          </cell>
          <cell r="CG576">
            <v>5</v>
          </cell>
          <cell r="CH576">
            <v>5</v>
          </cell>
          <cell r="CI576">
            <v>5</v>
          </cell>
          <cell r="CJ576">
            <v>5</v>
          </cell>
          <cell r="CK576">
            <v>5</v>
          </cell>
          <cell r="CL576">
            <v>0</v>
          </cell>
        </row>
        <row r="577">
          <cell r="F577">
            <v>1500</v>
          </cell>
          <cell r="G577" t="str">
            <v>51010000193448</v>
          </cell>
          <cell r="H577" t="str">
            <v>Trường Sư phạm</v>
          </cell>
          <cell r="I577" t="str">
            <v>Khoa Lịch sử</v>
          </cell>
          <cell r="J577" t="str">
            <v>Nữ</v>
          </cell>
          <cell r="K577">
            <v>1978</v>
          </cell>
          <cell r="L577">
            <v>28730</v>
          </cell>
          <cell r="M577">
            <v>44</v>
          </cell>
          <cell r="N577" t="str">
            <v>Kinh</v>
          </cell>
          <cell r="O577">
            <v>0</v>
          </cell>
          <cell r="P577">
            <v>171845314</v>
          </cell>
          <cell r="Q577">
            <v>0</v>
          </cell>
          <cell r="R577">
            <v>0</v>
          </cell>
          <cell r="S577" t="str">
            <v>Thành phố Thanh Hóa, tỉnh Thanh Hóa</v>
          </cell>
          <cell r="T577" t="str">
            <v>Xã Đồng Văn, huyện Thanh Chương, tỉnh Nghệ An</v>
          </cell>
          <cell r="U577" t="str">
            <v>Số nhà 02, ngõ 01, đường Ngô Trí Hòa, khối 5, phường Bến Thủy, Thành phố Vinh, Tỉnh Nghệ An</v>
          </cell>
          <cell r="V577" t="str">
            <v>Số nhà 02, ngõ 01, đường Ngô Trí Hòa, khối 5, phường Bến Thủy, Thành phố Vinh, Tỉnh Nghệ An</v>
          </cell>
          <cell r="W577">
            <v>979873655</v>
          </cell>
          <cell r="X577">
            <v>0</v>
          </cell>
          <cell r="Y577">
            <v>37712</v>
          </cell>
          <cell r="Z577" t="str">
            <v xml:space="preserve">  -   -</v>
          </cell>
          <cell r="AA577" t="str">
            <v>Trường Đại học Vinh</v>
          </cell>
          <cell r="AB577">
            <v>0</v>
          </cell>
          <cell r="AC577" t="str">
            <v>BC</v>
          </cell>
          <cell r="AD577">
            <v>0</v>
          </cell>
          <cell r="AE577">
            <v>0</v>
          </cell>
          <cell r="AF577" t="str">
            <v>V.07.01.02</v>
          </cell>
          <cell r="AG577" t="str">
            <v>Giảng viên chính (hạng II)</v>
          </cell>
          <cell r="AH577">
            <v>0</v>
          </cell>
          <cell r="AI577">
            <v>0</v>
          </cell>
          <cell r="AJ577" t="str">
            <v>Phó Chủ tịch CĐ Trường thuộc + Chủ tịch CĐBP</v>
          </cell>
          <cell r="AK577">
            <v>5</v>
          </cell>
          <cell r="AL577">
            <v>0</v>
          </cell>
          <cell r="AM577">
            <v>4.74</v>
          </cell>
          <cell r="AN577">
            <v>2</v>
          </cell>
          <cell r="AO577">
            <v>0</v>
          </cell>
          <cell r="AP577">
            <v>0</v>
          </cell>
          <cell r="AQ577">
            <v>17</v>
          </cell>
          <cell r="AR577">
            <v>0.80579999999999996</v>
          </cell>
          <cell r="AS577">
            <v>5.5457999999999998</v>
          </cell>
          <cell r="AT577">
            <v>40</v>
          </cell>
          <cell r="AU577">
            <v>0</v>
          </cell>
          <cell r="AV577">
            <v>0</v>
          </cell>
          <cell r="AW577">
            <v>0</v>
          </cell>
          <cell r="AX577" t="str">
            <v>Tiến sĩ</v>
          </cell>
          <cell r="AY577">
            <v>0</v>
          </cell>
          <cell r="AZ577">
            <v>0</v>
          </cell>
          <cell r="BA577" t="str">
            <v>Lịch sử</v>
          </cell>
          <cell r="BB577" t="str">
            <v>Lịch sử  Việt Nam</v>
          </cell>
          <cell r="BC577" t="str">
            <v>Lịch sử  Việt Nam</v>
          </cell>
          <cell r="BD577">
            <v>0</v>
          </cell>
          <cell r="BE577" t="str">
            <v>GVSP</v>
          </cell>
          <cell r="BF577">
            <v>0</v>
          </cell>
          <cell r="BG577" t="str">
            <v>ICT 2018</v>
          </cell>
          <cell r="BH577" t="str">
            <v>x</v>
          </cell>
          <cell r="BI577">
            <v>2019</v>
          </cell>
          <cell r="BJ577">
            <v>0</v>
          </cell>
          <cell r="BK577">
            <v>0</v>
          </cell>
          <cell r="BL577">
            <v>0</v>
          </cell>
          <cell r="BM577">
            <v>0</v>
          </cell>
          <cell r="BN577">
            <v>0</v>
          </cell>
          <cell r="BO577">
            <v>0</v>
          </cell>
          <cell r="BP577">
            <v>0</v>
          </cell>
          <cell r="BQ577">
            <v>0</v>
          </cell>
          <cell r="BR577">
            <v>11</v>
          </cell>
          <cell r="BS577" t="str">
            <v>BĐ đã phát</v>
          </cell>
          <cell r="BT577">
            <v>0</v>
          </cell>
          <cell r="BU577">
            <v>0</v>
          </cell>
          <cell r="BV577">
            <v>5</v>
          </cell>
          <cell r="BW577">
            <v>5</v>
          </cell>
          <cell r="BX577">
            <v>5</v>
          </cell>
          <cell r="BY577">
            <v>5</v>
          </cell>
          <cell r="BZ577">
            <v>5</v>
          </cell>
          <cell r="CA577">
            <v>5</v>
          </cell>
          <cell r="CB577">
            <v>5</v>
          </cell>
          <cell r="CC577">
            <v>5</v>
          </cell>
          <cell r="CD577">
            <v>5</v>
          </cell>
          <cell r="CE577">
            <v>5</v>
          </cell>
          <cell r="CF577">
            <v>5</v>
          </cell>
          <cell r="CG577">
            <v>5</v>
          </cell>
          <cell r="CH577">
            <v>5</v>
          </cell>
          <cell r="CI577">
            <v>5</v>
          </cell>
          <cell r="CJ577">
            <v>5</v>
          </cell>
          <cell r="CK577">
            <v>5</v>
          </cell>
          <cell r="CL577" t="str">
            <v>CTCĐBP lên PCT CĐ trường thuộc từ T11/21</v>
          </cell>
        </row>
        <row r="578">
          <cell r="F578">
            <v>1492</v>
          </cell>
          <cell r="G578" t="str">
            <v>51010000193439</v>
          </cell>
          <cell r="H578" t="str">
            <v>Trường Sư phạm</v>
          </cell>
          <cell r="I578" t="str">
            <v>Khoa Lịch sử</v>
          </cell>
          <cell r="J578" t="str">
            <v>Nữ</v>
          </cell>
          <cell r="K578">
            <v>1979</v>
          </cell>
          <cell r="L578">
            <v>29160</v>
          </cell>
          <cell r="M578">
            <v>43</v>
          </cell>
          <cell r="N578" t="str">
            <v>Kinh</v>
          </cell>
          <cell r="O578">
            <v>0</v>
          </cell>
          <cell r="P578">
            <v>181191135</v>
          </cell>
          <cell r="Q578">
            <v>0</v>
          </cell>
          <cell r="R578">
            <v>0</v>
          </cell>
          <cell r="S578" t="str">
            <v>Diễn Hạnh, Diễn Châu, Nghệ An</v>
          </cell>
          <cell r="T578" t="str">
            <v>Xã Hưng Lĩnh, huyện Hưng Nguyên, tỉnh Nghệ An</v>
          </cell>
          <cell r="U578" t="str">
            <v>Khối Xuân Bắc, phường Hưng Dũng, Thành phố Vinh, Tỉnh Nghệ An</v>
          </cell>
          <cell r="V578" t="str">
            <v>Khối Xuân Bắc, phường Hưng Dũng, Thành phố Vinh, Tỉnh Nghệ An</v>
          </cell>
          <cell r="W578">
            <v>916310333</v>
          </cell>
          <cell r="X578">
            <v>0</v>
          </cell>
          <cell r="Y578">
            <v>38883</v>
          </cell>
          <cell r="Z578">
            <v>38838</v>
          </cell>
          <cell r="AA578" t="str">
            <v>Sở Giáo dục Nghệ An</v>
          </cell>
          <cell r="AB578">
            <v>0</v>
          </cell>
          <cell r="AC578" t="str">
            <v>BC</v>
          </cell>
          <cell r="AD578">
            <v>0</v>
          </cell>
          <cell r="AE578">
            <v>0</v>
          </cell>
          <cell r="AF578" t="str">
            <v>V.07.01.02</v>
          </cell>
          <cell r="AG578" t="str">
            <v>Giảng viên chính (hạng II)</v>
          </cell>
          <cell r="AH578">
            <v>0</v>
          </cell>
          <cell r="AI578">
            <v>0</v>
          </cell>
          <cell r="AJ578">
            <v>0</v>
          </cell>
          <cell r="AK578">
            <v>5</v>
          </cell>
          <cell r="AL578">
            <v>0</v>
          </cell>
          <cell r="AM578">
            <v>4.4000000000000004</v>
          </cell>
          <cell r="AN578">
            <v>1</v>
          </cell>
          <cell r="AO578">
            <v>0</v>
          </cell>
          <cell r="AP578">
            <v>0</v>
          </cell>
          <cell r="AQ578">
            <v>16</v>
          </cell>
          <cell r="AR578">
            <v>0.70400000000000007</v>
          </cell>
          <cell r="AS578">
            <v>5.1040000000000001</v>
          </cell>
          <cell r="AT578">
            <v>40</v>
          </cell>
          <cell r="AU578">
            <v>0</v>
          </cell>
          <cell r="AV578">
            <v>0</v>
          </cell>
          <cell r="AW578">
            <v>0</v>
          </cell>
          <cell r="AX578" t="str">
            <v>Tiến sĩ</v>
          </cell>
          <cell r="AY578">
            <v>0</v>
          </cell>
          <cell r="AZ578">
            <v>0</v>
          </cell>
          <cell r="BA578" t="str">
            <v>Lịch sử</v>
          </cell>
          <cell r="BB578" t="str">
            <v>Lịch sử thế giới</v>
          </cell>
          <cell r="BC578" t="str">
            <v>Lịch sử thế giới</v>
          </cell>
          <cell r="BD578">
            <v>0</v>
          </cell>
          <cell r="BE578" t="str">
            <v>GVSP</v>
          </cell>
          <cell r="BF578">
            <v>0</v>
          </cell>
          <cell r="BG578" t="str">
            <v>ICT 2018</v>
          </cell>
          <cell r="BH578" t="str">
            <v>x</v>
          </cell>
          <cell r="BI578">
            <v>2019</v>
          </cell>
          <cell r="BJ578">
            <v>0</v>
          </cell>
          <cell r="BK578">
            <v>0</v>
          </cell>
          <cell r="BL578">
            <v>0</v>
          </cell>
          <cell r="BM578" t="str">
            <v>20/11/1986</v>
          </cell>
          <cell r="BN578">
            <v>32101</v>
          </cell>
          <cell r="BO578">
            <v>0</v>
          </cell>
          <cell r="BP578">
            <v>0</v>
          </cell>
          <cell r="BQ578">
            <v>0</v>
          </cell>
          <cell r="BR578">
            <v>12.166666666666666</v>
          </cell>
          <cell r="BS578" t="str">
            <v>BĐ đã phát</v>
          </cell>
          <cell r="BT578">
            <v>0</v>
          </cell>
          <cell r="BU578">
            <v>0</v>
          </cell>
          <cell r="BV578">
            <v>5</v>
          </cell>
          <cell r="BW578">
            <v>5</v>
          </cell>
          <cell r="BX578">
            <v>5</v>
          </cell>
          <cell r="BY578">
            <v>5</v>
          </cell>
          <cell r="BZ578">
            <v>5</v>
          </cell>
          <cell r="CA578">
            <v>5</v>
          </cell>
          <cell r="CB578">
            <v>5</v>
          </cell>
          <cell r="CC578">
            <v>5</v>
          </cell>
          <cell r="CD578">
            <v>5</v>
          </cell>
          <cell r="CE578">
            <v>5</v>
          </cell>
          <cell r="CF578">
            <v>5</v>
          </cell>
          <cell r="CG578">
            <v>5</v>
          </cell>
          <cell r="CH578">
            <v>5</v>
          </cell>
          <cell r="CI578">
            <v>5</v>
          </cell>
          <cell r="CJ578">
            <v>5</v>
          </cell>
          <cell r="CK578">
            <v>5</v>
          </cell>
          <cell r="CL578">
            <v>0</v>
          </cell>
        </row>
        <row r="579">
          <cell r="F579">
            <v>1491</v>
          </cell>
          <cell r="G579" t="str">
            <v>51010000193369</v>
          </cell>
          <cell r="H579" t="str">
            <v>Trường Sư phạm</v>
          </cell>
          <cell r="I579" t="str">
            <v>Khoa Lịch sử</v>
          </cell>
          <cell r="J579" t="str">
            <v>Nam</v>
          </cell>
          <cell r="K579">
            <v>1979</v>
          </cell>
          <cell r="L579">
            <v>29140</v>
          </cell>
          <cell r="M579">
            <v>43</v>
          </cell>
          <cell r="N579" t="str">
            <v>Kinh</v>
          </cell>
          <cell r="O579">
            <v>0</v>
          </cell>
          <cell r="P579">
            <v>182246693</v>
          </cell>
          <cell r="Q579">
            <v>0</v>
          </cell>
          <cell r="R579">
            <v>0</v>
          </cell>
          <cell r="S579" t="str">
            <v>Hưng Hòa, TP.Vinh, Nghệ An</v>
          </cell>
          <cell r="T579" t="str">
            <v>Hưng Hòa, TP.Vinh, Nghệ An</v>
          </cell>
          <cell r="U579" t="str">
            <v>Hưng Lộc, TP. Vinh, Nghệ An</v>
          </cell>
          <cell r="V579" t="str">
            <v>Hưng Lộc, TP. Vinh, Nghệ An</v>
          </cell>
          <cell r="W579" t="str">
            <v>0989546346</v>
          </cell>
          <cell r="X579" t="str">
            <v>Lethecuongdhv@gmail.com</v>
          </cell>
          <cell r="Y579">
            <v>38143</v>
          </cell>
          <cell r="Z579">
            <v>38924</v>
          </cell>
          <cell r="AA579" t="str">
            <v>Trường Đại học Vinh</v>
          </cell>
          <cell r="AB579">
            <v>0</v>
          </cell>
          <cell r="AC579" t="str">
            <v>BC</v>
          </cell>
          <cell r="AD579">
            <v>0</v>
          </cell>
          <cell r="AE579">
            <v>0</v>
          </cell>
          <cell r="AF579" t="str">
            <v>V.07.01.02</v>
          </cell>
          <cell r="AG579" t="str">
            <v>Giảng viên chính (hạng II)</v>
          </cell>
          <cell r="AH579">
            <v>0</v>
          </cell>
          <cell r="AI579" t="str">
            <v>Trưởng khoa</v>
          </cell>
          <cell r="AJ579" t="str">
            <v>Bí thư CB</v>
          </cell>
          <cell r="AK579">
            <v>5.5</v>
          </cell>
          <cell r="AL579">
            <v>0.5</v>
          </cell>
          <cell r="AM579">
            <v>4.4000000000000004</v>
          </cell>
          <cell r="AN579">
            <v>1</v>
          </cell>
          <cell r="AO579">
            <v>0</v>
          </cell>
          <cell r="AP579">
            <v>0</v>
          </cell>
          <cell r="AQ579">
            <v>15</v>
          </cell>
          <cell r="AR579">
            <v>0.73499999999999999</v>
          </cell>
          <cell r="AS579">
            <v>5.6350000000000007</v>
          </cell>
          <cell r="AT579">
            <v>40</v>
          </cell>
          <cell r="AU579">
            <v>0</v>
          </cell>
          <cell r="AV579">
            <v>0</v>
          </cell>
          <cell r="AW579">
            <v>0</v>
          </cell>
          <cell r="AX579" t="str">
            <v>Tiến sĩ</v>
          </cell>
          <cell r="AY579">
            <v>0</v>
          </cell>
          <cell r="AZ579">
            <v>0</v>
          </cell>
          <cell r="BA579" t="str">
            <v>SP Lịch sử</v>
          </cell>
          <cell r="BB579" t="str">
            <v>Lịch sử thế giới</v>
          </cell>
          <cell r="BC579" t="str">
            <v>Lịch sử thế giới cận đại &amp; hiện đại</v>
          </cell>
          <cell r="BD579">
            <v>0</v>
          </cell>
          <cell r="BE579" t="str">
            <v>GVSP chủ chốt</v>
          </cell>
          <cell r="BF579" t="str">
            <v>A2</v>
          </cell>
          <cell r="BG579">
            <v>0</v>
          </cell>
          <cell r="BH579" t="str">
            <v>x</v>
          </cell>
          <cell r="BI579">
            <v>2017</v>
          </cell>
          <cell r="BJ579">
            <v>0</v>
          </cell>
          <cell r="BK579">
            <v>0</v>
          </cell>
          <cell r="BL579" t="str">
            <v>Cao cấp</v>
          </cell>
          <cell r="BM579">
            <v>37413</v>
          </cell>
          <cell r="BN579">
            <v>37778</v>
          </cell>
          <cell r="BO579">
            <v>0</v>
          </cell>
          <cell r="BP579">
            <v>0</v>
          </cell>
          <cell r="BQ579">
            <v>0</v>
          </cell>
          <cell r="BR579">
            <v>17.083333333333332</v>
          </cell>
          <cell r="BS579" t="str">
            <v>BĐ đã phát</v>
          </cell>
          <cell r="BT579">
            <v>0</v>
          </cell>
          <cell r="BU579">
            <v>0</v>
          </cell>
          <cell r="BV579">
            <v>6</v>
          </cell>
          <cell r="BW579">
            <v>6</v>
          </cell>
          <cell r="BX579">
            <v>6</v>
          </cell>
          <cell r="BY579">
            <v>6</v>
          </cell>
          <cell r="BZ579">
            <v>6</v>
          </cell>
          <cell r="CA579">
            <v>6</v>
          </cell>
          <cell r="CB579">
            <v>6</v>
          </cell>
          <cell r="CC579">
            <v>6</v>
          </cell>
          <cell r="CD579">
            <v>6</v>
          </cell>
          <cell r="CE579">
            <v>6</v>
          </cell>
          <cell r="CF579">
            <v>6</v>
          </cell>
          <cell r="CG579">
            <v>6</v>
          </cell>
          <cell r="CH579">
            <v>5.5</v>
          </cell>
          <cell r="CI579">
            <v>5.5</v>
          </cell>
          <cell r="CJ579">
            <v>5.5</v>
          </cell>
          <cell r="CK579">
            <v>5.5</v>
          </cell>
          <cell r="CL579" t="str">
            <v>PVT về TK cấp 3 từ T9/21</v>
          </cell>
        </row>
        <row r="580">
          <cell r="F580">
            <v>1504</v>
          </cell>
          <cell r="G580" t="str">
            <v>51010000193615</v>
          </cell>
          <cell r="H580" t="str">
            <v>Trường Sư phạm</v>
          </cell>
          <cell r="I580" t="str">
            <v>Khoa Lịch sử</v>
          </cell>
          <cell r="J580" t="str">
            <v>Nữ</v>
          </cell>
          <cell r="K580">
            <v>1984</v>
          </cell>
          <cell r="L580">
            <v>30950</v>
          </cell>
          <cell r="M580">
            <v>38</v>
          </cell>
          <cell r="N580" t="str">
            <v>Kinh</v>
          </cell>
          <cell r="O580">
            <v>0</v>
          </cell>
          <cell r="P580">
            <v>187407084</v>
          </cell>
          <cell r="Q580">
            <v>0</v>
          </cell>
          <cell r="R580">
            <v>0</v>
          </cell>
          <cell r="S580">
            <v>0</v>
          </cell>
          <cell r="T580" t="str">
            <v>Nga Sơn, Thanh Hóa</v>
          </cell>
          <cell r="U580">
            <v>0</v>
          </cell>
          <cell r="V580">
            <v>0</v>
          </cell>
          <cell r="W580" t="str">
            <v>0984131415</v>
          </cell>
          <cell r="X580" t="str">
            <v>maiphuongngocdhv@gmail.com</v>
          </cell>
          <cell r="Y580">
            <v>39874</v>
          </cell>
          <cell r="Z580">
            <v>40360</v>
          </cell>
          <cell r="AA580" t="str">
            <v>Trường Đại học Vinh</v>
          </cell>
          <cell r="AB580">
            <v>0</v>
          </cell>
          <cell r="AC580" t="str">
            <v>BC</v>
          </cell>
          <cell r="AD580">
            <v>0</v>
          </cell>
          <cell r="AE580">
            <v>0</v>
          </cell>
          <cell r="AF580" t="str">
            <v>V.07.01.02</v>
          </cell>
          <cell r="AG580" t="str">
            <v>Giảng viên chính (hạng II)</v>
          </cell>
          <cell r="AH580">
            <v>0</v>
          </cell>
          <cell r="AI580" t="str">
            <v>Phó Trưởng khoa</v>
          </cell>
          <cell r="AJ580">
            <v>0</v>
          </cell>
          <cell r="AK580">
            <v>5</v>
          </cell>
          <cell r="AL580">
            <v>0.4</v>
          </cell>
          <cell r="AM580">
            <v>4.4000000000000004</v>
          </cell>
          <cell r="AN580">
            <v>1</v>
          </cell>
          <cell r="AO580">
            <v>0</v>
          </cell>
          <cell r="AP580">
            <v>0</v>
          </cell>
          <cell r="AQ580">
            <v>11</v>
          </cell>
          <cell r="AR580">
            <v>0.52800000000000014</v>
          </cell>
          <cell r="AS580">
            <v>5.3280000000000012</v>
          </cell>
          <cell r="AT580">
            <v>40</v>
          </cell>
          <cell r="AU580">
            <v>0</v>
          </cell>
          <cell r="AV580">
            <v>0</v>
          </cell>
          <cell r="AW580">
            <v>0</v>
          </cell>
          <cell r="AX580" t="str">
            <v>Tiến sĩ</v>
          </cell>
          <cell r="AY580">
            <v>0</v>
          </cell>
          <cell r="AZ580">
            <v>0</v>
          </cell>
          <cell r="BA580" t="str">
            <v>Lịch sử</v>
          </cell>
          <cell r="BB580" t="str">
            <v>Lịch sử  Việt Nam</v>
          </cell>
          <cell r="BC580" t="str">
            <v>Lịch sử  Việt Nam</v>
          </cell>
          <cell r="BD580">
            <v>0</v>
          </cell>
          <cell r="BE580" t="str">
            <v>GVSP chủ chốt</v>
          </cell>
          <cell r="BF580" t="str">
            <v>Anh: B, Nga: C</v>
          </cell>
          <cell r="BG580" t="str">
            <v>ICT 2018</v>
          </cell>
          <cell r="BH580" t="str">
            <v>x</v>
          </cell>
          <cell r="BI580">
            <v>2019</v>
          </cell>
          <cell r="BJ580">
            <v>0</v>
          </cell>
          <cell r="BK580" t="str">
            <v>Đã học năm 2012</v>
          </cell>
          <cell r="BL580">
            <v>0</v>
          </cell>
          <cell r="BM580">
            <v>37980</v>
          </cell>
          <cell r="BN580">
            <v>38346</v>
          </cell>
          <cell r="BO580" t="str">
            <v>Giải thưởng Sử học Phạm Thận Duật; Bằng khen Bộ trưởng Bộ Giáo dục &amp; Đào tạo</v>
          </cell>
          <cell r="BP580">
            <v>0</v>
          </cell>
          <cell r="BQ580">
            <v>0</v>
          </cell>
          <cell r="BR580">
            <v>17.083333333333332</v>
          </cell>
          <cell r="BS580" t="str">
            <v>BĐ đã phát</v>
          </cell>
          <cell r="BT580">
            <v>0</v>
          </cell>
          <cell r="BU580">
            <v>0</v>
          </cell>
          <cell r="BV580">
            <v>5.5</v>
          </cell>
          <cell r="BW580">
            <v>5.5</v>
          </cell>
          <cell r="BX580">
            <v>5.5</v>
          </cell>
          <cell r="BY580">
            <v>5.5</v>
          </cell>
          <cell r="BZ580">
            <v>5.5</v>
          </cell>
          <cell r="CA580">
            <v>5.5</v>
          </cell>
          <cell r="CB580">
            <v>5.5</v>
          </cell>
          <cell r="CC580">
            <v>5.5</v>
          </cell>
          <cell r="CD580">
            <v>5.5</v>
          </cell>
          <cell r="CE580">
            <v>5.5</v>
          </cell>
          <cell r="CF580">
            <v>5.5</v>
          </cell>
          <cell r="CG580">
            <v>5.5</v>
          </cell>
          <cell r="CH580">
            <v>5</v>
          </cell>
          <cell r="CI580">
            <v>5</v>
          </cell>
          <cell r="CJ580">
            <v>5</v>
          </cell>
          <cell r="CK580">
            <v>5</v>
          </cell>
          <cell r="CL580" t="str">
            <v>Thôi TBM từ T9/21, BN PTK cấp 3 từ T12/21</v>
          </cell>
        </row>
        <row r="581">
          <cell r="F581">
            <v>1501</v>
          </cell>
          <cell r="G581" t="str">
            <v>51010000193378</v>
          </cell>
          <cell r="H581" t="str">
            <v>Trường Sư phạm</v>
          </cell>
          <cell r="I581" t="str">
            <v>Khoa Lịch sử</v>
          </cell>
          <cell r="J581" t="str">
            <v>Nữ</v>
          </cell>
          <cell r="K581">
            <v>1979</v>
          </cell>
          <cell r="L581">
            <v>29149</v>
          </cell>
          <cell r="M581">
            <v>43</v>
          </cell>
          <cell r="N581" t="str">
            <v>Kinh</v>
          </cell>
          <cell r="O581">
            <v>0</v>
          </cell>
          <cell r="P581">
            <v>182218336</v>
          </cell>
          <cell r="Q581">
            <v>0</v>
          </cell>
          <cell r="R581">
            <v>0</v>
          </cell>
          <cell r="S581" t="str">
            <v>Đà Sơn, Đô Lương, Nghệ An</v>
          </cell>
          <cell r="T581" t="str">
            <v>Cát Văn, Thanh Chương, Nghệ An</v>
          </cell>
          <cell r="U581" t="str">
            <v>X.12, Hưng Lộc, TP. Vinh, Nghệ An</v>
          </cell>
          <cell r="V581" t="str">
            <v>X.12, Hưng Lộc, TP. Vinh, Nghệ An</v>
          </cell>
          <cell r="W581" t="str">
            <v>0975214408</v>
          </cell>
          <cell r="X581" t="str">
            <v>maithanhnga@vinhuni.edu.vn</v>
          </cell>
          <cell r="Y581">
            <v>38143</v>
          </cell>
          <cell r="Z581">
            <v>38924</v>
          </cell>
          <cell r="AA581" t="str">
            <v>Trường Đại học Vinh</v>
          </cell>
          <cell r="AB581">
            <v>0</v>
          </cell>
          <cell r="AC581" t="str">
            <v>BC</v>
          </cell>
          <cell r="AD581">
            <v>0</v>
          </cell>
          <cell r="AE581">
            <v>0</v>
          </cell>
          <cell r="AF581" t="str">
            <v>V.07.01.02</v>
          </cell>
          <cell r="AG581" t="str">
            <v>Giảng viên chính (hạng II)</v>
          </cell>
          <cell r="AH581">
            <v>0</v>
          </cell>
          <cell r="AI581">
            <v>0</v>
          </cell>
          <cell r="AJ581">
            <v>0</v>
          </cell>
          <cell r="AK581">
            <v>5</v>
          </cell>
          <cell r="AL581">
            <v>0</v>
          </cell>
          <cell r="AM581">
            <v>4.4000000000000004</v>
          </cell>
          <cell r="AN581">
            <v>1</v>
          </cell>
          <cell r="AO581">
            <v>0</v>
          </cell>
          <cell r="AP581">
            <v>0</v>
          </cell>
          <cell r="AQ581">
            <v>16</v>
          </cell>
          <cell r="AR581">
            <v>0.70400000000000007</v>
          </cell>
          <cell r="AS581">
            <v>5.1040000000000001</v>
          </cell>
          <cell r="AT581">
            <v>40</v>
          </cell>
          <cell r="AU581">
            <v>0</v>
          </cell>
          <cell r="AV581">
            <v>0</v>
          </cell>
          <cell r="AW581">
            <v>0</v>
          </cell>
          <cell r="AX581" t="str">
            <v>Tiến sĩ</v>
          </cell>
          <cell r="AY581">
            <v>0</v>
          </cell>
          <cell r="AZ581">
            <v>0</v>
          </cell>
          <cell r="BA581" t="str">
            <v>Lịch sử</v>
          </cell>
          <cell r="BB581" t="str">
            <v>Lịch sử  Việt Nam</v>
          </cell>
          <cell r="BC581" t="str">
            <v>Lịch sử  Việt Nam</v>
          </cell>
          <cell r="BD581">
            <v>0</v>
          </cell>
          <cell r="BE581" t="str">
            <v>GVSP</v>
          </cell>
          <cell r="BF581">
            <v>0</v>
          </cell>
          <cell r="BG581" t="str">
            <v>ICT 2018</v>
          </cell>
          <cell r="BH581" t="str">
            <v>x</v>
          </cell>
          <cell r="BI581">
            <v>2019</v>
          </cell>
          <cell r="BJ581">
            <v>0</v>
          </cell>
          <cell r="BK581">
            <v>0</v>
          </cell>
          <cell r="BL581">
            <v>0</v>
          </cell>
          <cell r="BM581">
            <v>32450</v>
          </cell>
          <cell r="BN581">
            <v>32815</v>
          </cell>
          <cell r="BO581" t="str">
            <v>7 năm liên tục đạt danh hiệu “Giáo viên dạy giỏi” hoặc “Chiến sĩ thi đua cơ sở” (từ năm 2004 đến năm 2011); Bằng khen của Bộ trưởng Bộ Giáo dục và Đào tạo: Vì đã hoàn thành xuất sắc nhiệm vụ năm 2007 (theo Quyết định số 1574/QĐ/BGD&amp;ĐT, ngày 30/3/2007); Kỷ niệm chương vì sự nghiệp Giáo dục của Bộ Gáo dục &amp; Đào tạo tặng (theo Quyết định số 188-QĐ/BGD&amp;ĐT ngày 13/01/2006); Huy chương vì sự nghiệp Khoa học và Công nghệ của Bộ Khoa học Công nghệ tặng (theo Quyết định số 1103/QĐ-BKHCN ngày 23/6/2004).</v>
          </cell>
          <cell r="BP581">
            <v>0</v>
          </cell>
          <cell r="BQ581">
            <v>0</v>
          </cell>
          <cell r="BR581">
            <v>12.166666666666666</v>
          </cell>
          <cell r="BS581" t="str">
            <v>BĐ đã phát</v>
          </cell>
          <cell r="BT581">
            <v>0</v>
          </cell>
          <cell r="BU581">
            <v>0</v>
          </cell>
          <cell r="BV581">
            <v>5</v>
          </cell>
          <cell r="BW581">
            <v>5</v>
          </cell>
          <cell r="BX581">
            <v>5</v>
          </cell>
          <cell r="BY581">
            <v>5</v>
          </cell>
          <cell r="BZ581">
            <v>5</v>
          </cell>
          <cell r="CA581">
            <v>5</v>
          </cell>
          <cell r="CB581">
            <v>5</v>
          </cell>
          <cell r="CC581">
            <v>5</v>
          </cell>
          <cell r="CD581">
            <v>5</v>
          </cell>
          <cell r="CE581">
            <v>5</v>
          </cell>
          <cell r="CF581">
            <v>5</v>
          </cell>
          <cell r="CG581">
            <v>5</v>
          </cell>
          <cell r="CH581">
            <v>5</v>
          </cell>
          <cell r="CI581">
            <v>5</v>
          </cell>
          <cell r="CJ581">
            <v>5</v>
          </cell>
          <cell r="CK581">
            <v>5</v>
          </cell>
          <cell r="CL581">
            <v>0</v>
          </cell>
        </row>
        <row r="582">
          <cell r="F582">
            <v>1497</v>
          </cell>
          <cell r="G582" t="str">
            <v>51010000193794</v>
          </cell>
          <cell r="H582" t="str">
            <v>Trường Sư phạm</v>
          </cell>
          <cell r="I582" t="str">
            <v>Khoa Lịch sử</v>
          </cell>
          <cell r="J582" t="str">
            <v>Nam</v>
          </cell>
          <cell r="K582">
            <v>1964</v>
          </cell>
          <cell r="L582">
            <v>23540</v>
          </cell>
          <cell r="M582">
            <v>58</v>
          </cell>
          <cell r="N582" t="str">
            <v>Kinh</v>
          </cell>
          <cell r="O582">
            <v>0</v>
          </cell>
          <cell r="P582">
            <v>181412410</v>
          </cell>
          <cell r="Q582">
            <v>0</v>
          </cell>
          <cell r="R582">
            <v>0</v>
          </cell>
          <cell r="S582" t="str">
            <v>Xã Vân Diên, huyện Nam Đàn, tỉnh Nghệ An</v>
          </cell>
          <cell r="T582" t="str">
            <v>Xã Vân Diên, huyện Nam Đàn, tỉnh Nghệ An</v>
          </cell>
          <cell r="U582" t="str">
            <v>Xóm Hà Long, xã Vân Diên, huyện Nam Đàn, tỉnh Nghệ An</v>
          </cell>
          <cell r="V582" t="str">
            <v>Xóm Hà Long, xã Vân Diên, huyện Nam Đàn, tỉnh Nghệ An</v>
          </cell>
          <cell r="W582" t="str">
            <v>0912480020</v>
          </cell>
          <cell r="X582" t="str">
            <v>nguyen.quanghong64@gmail.com</v>
          </cell>
          <cell r="Y582">
            <v>38231</v>
          </cell>
          <cell r="Z582">
            <v>32725</v>
          </cell>
          <cell r="AA582" t="str">
            <v>Sở GD Nghệ An</v>
          </cell>
          <cell r="AB582">
            <v>0</v>
          </cell>
          <cell r="AC582" t="str">
            <v>BC</v>
          </cell>
          <cell r="AD582">
            <v>0</v>
          </cell>
          <cell r="AE582">
            <v>0</v>
          </cell>
          <cell r="AF582" t="str">
            <v>V.07.01.01</v>
          </cell>
          <cell r="AG582" t="str">
            <v>Giảng viên cao cấp (hạng I)</v>
          </cell>
          <cell r="AH582">
            <v>0</v>
          </cell>
          <cell r="AI582">
            <v>0</v>
          </cell>
          <cell r="AJ582">
            <v>0</v>
          </cell>
          <cell r="AK582">
            <v>6</v>
          </cell>
          <cell r="AL582">
            <v>0</v>
          </cell>
          <cell r="AM582">
            <v>6.56</v>
          </cell>
          <cell r="AN582">
            <v>2</v>
          </cell>
          <cell r="AO582">
            <v>0</v>
          </cell>
          <cell r="AP582">
            <v>0</v>
          </cell>
          <cell r="AQ582">
            <v>29</v>
          </cell>
          <cell r="AR582">
            <v>1.9023999999999999</v>
          </cell>
          <cell r="AS582">
            <v>8.4623999999999988</v>
          </cell>
          <cell r="AT582">
            <v>40</v>
          </cell>
          <cell r="AU582">
            <v>0</v>
          </cell>
          <cell r="AV582">
            <v>0</v>
          </cell>
          <cell r="AW582">
            <v>0</v>
          </cell>
          <cell r="AX582" t="str">
            <v>Tiến sĩ</v>
          </cell>
          <cell r="AY582" t="str">
            <v>Phó Giáo sư</v>
          </cell>
          <cell r="AZ582">
            <v>0</v>
          </cell>
          <cell r="BA582" t="str">
            <v>Lịch sử</v>
          </cell>
          <cell r="BB582" t="str">
            <v>Lịch sử  Việt Nam</v>
          </cell>
          <cell r="BC582" t="str">
            <v>Lịch sử  Việt Nam</v>
          </cell>
          <cell r="BD582">
            <v>0</v>
          </cell>
          <cell r="BE582" t="str">
            <v>GVSP</v>
          </cell>
          <cell r="BF582" t="str">
            <v>B2</v>
          </cell>
          <cell r="BG582">
            <v>0</v>
          </cell>
          <cell r="BH582" t="str">
            <v>x</v>
          </cell>
          <cell r="BI582">
            <v>0</v>
          </cell>
          <cell r="BJ582">
            <v>0</v>
          </cell>
          <cell r="BK582">
            <v>0</v>
          </cell>
          <cell r="BL582">
            <v>0</v>
          </cell>
          <cell r="BM582">
            <v>0</v>
          </cell>
          <cell r="BN582">
            <v>0</v>
          </cell>
          <cell r="BO582">
            <v>0</v>
          </cell>
          <cell r="BP582">
            <v>0</v>
          </cell>
          <cell r="BQ582" t="str">
            <v>Con thương binh</v>
          </cell>
          <cell r="BR582">
            <v>1.75</v>
          </cell>
          <cell r="BS582" t="str">
            <v>BĐ đã phát</v>
          </cell>
          <cell r="BT582">
            <v>0</v>
          </cell>
          <cell r="BU582">
            <v>0</v>
          </cell>
          <cell r="BV582">
            <v>6</v>
          </cell>
          <cell r="BW582">
            <v>6</v>
          </cell>
          <cell r="BX582">
            <v>6</v>
          </cell>
          <cell r="BY582">
            <v>6</v>
          </cell>
          <cell r="BZ582">
            <v>6</v>
          </cell>
          <cell r="CA582">
            <v>6</v>
          </cell>
          <cell r="CB582">
            <v>6</v>
          </cell>
          <cell r="CC582">
            <v>6</v>
          </cell>
          <cell r="CD582">
            <v>6</v>
          </cell>
          <cell r="CE582">
            <v>6</v>
          </cell>
          <cell r="CF582">
            <v>6</v>
          </cell>
          <cell r="CG582">
            <v>6</v>
          </cell>
          <cell r="CH582">
            <v>6</v>
          </cell>
          <cell r="CI582">
            <v>6</v>
          </cell>
          <cell r="CJ582">
            <v>6</v>
          </cell>
          <cell r="CK582">
            <v>6</v>
          </cell>
          <cell r="CL582">
            <v>0</v>
          </cell>
        </row>
        <row r="583">
          <cell r="F583">
            <v>1507</v>
          </cell>
          <cell r="G583" t="str">
            <v>51010000193493</v>
          </cell>
          <cell r="H583" t="str">
            <v>Trường Sư phạm</v>
          </cell>
          <cell r="I583" t="str">
            <v>Khoa Lịch sử</v>
          </cell>
          <cell r="J583" t="str">
            <v>Nữ</v>
          </cell>
          <cell r="K583">
            <v>1975</v>
          </cell>
          <cell r="L583">
            <v>27743</v>
          </cell>
          <cell r="M583">
            <v>47</v>
          </cell>
          <cell r="N583" t="str">
            <v>Kinh</v>
          </cell>
          <cell r="O583">
            <v>0</v>
          </cell>
          <cell r="P583">
            <v>182020305</v>
          </cell>
          <cell r="Q583">
            <v>0</v>
          </cell>
          <cell r="R583">
            <v>0</v>
          </cell>
          <cell r="S583" t="str">
            <v>Thịnh Sơn, Đô Lương, Nghệ An</v>
          </cell>
          <cell r="T583" t="str">
            <v>Thịnh Sơn, Đô Lương, Nghệ An</v>
          </cell>
          <cell r="U583" t="str">
            <v>Khối 3, phường Trung Đô, Thành phố Vinh, Tỉnh Nghệ An</v>
          </cell>
          <cell r="V583" t="str">
            <v>Khối 3, phường Trung Đô, Thành phố Vinh, Tỉnh Nghệ An</v>
          </cell>
          <cell r="W583">
            <v>985725097</v>
          </cell>
          <cell r="X583">
            <v>0</v>
          </cell>
          <cell r="Y583">
            <v>35300</v>
          </cell>
          <cell r="Z583">
            <v>35300</v>
          </cell>
          <cell r="AA583" t="str">
            <v>Trường Đại học Sư phạm Vinh</v>
          </cell>
          <cell r="AB583">
            <v>0</v>
          </cell>
          <cell r="AC583" t="str">
            <v>BC</v>
          </cell>
          <cell r="AD583">
            <v>0</v>
          </cell>
          <cell r="AE583">
            <v>0</v>
          </cell>
          <cell r="AF583" t="str">
            <v>V.07.01.02</v>
          </cell>
          <cell r="AG583" t="str">
            <v>Giảng viên chính (hạng II)</v>
          </cell>
          <cell r="AH583">
            <v>0</v>
          </cell>
          <cell r="AI583" t="str">
            <v>Chủ nhiệm lớp</v>
          </cell>
          <cell r="AJ583" t="str">
            <v>TL ĐTTT</v>
          </cell>
          <cell r="AK583">
            <v>5</v>
          </cell>
          <cell r="AL583">
            <v>0</v>
          </cell>
          <cell r="AM583">
            <v>4.74</v>
          </cell>
          <cell r="AN583">
            <v>2</v>
          </cell>
          <cell r="AO583">
            <v>0</v>
          </cell>
          <cell r="AP583">
            <v>0</v>
          </cell>
          <cell r="AQ583">
            <v>20</v>
          </cell>
          <cell r="AR583">
            <v>0.94800000000000006</v>
          </cell>
          <cell r="AS583">
            <v>5.6880000000000006</v>
          </cell>
          <cell r="AT583">
            <v>40</v>
          </cell>
          <cell r="AU583">
            <v>0</v>
          </cell>
          <cell r="AV583">
            <v>0</v>
          </cell>
          <cell r="AW583">
            <v>0</v>
          </cell>
          <cell r="AX583" t="str">
            <v>Tiến sĩ</v>
          </cell>
          <cell r="AY583">
            <v>0</v>
          </cell>
          <cell r="AZ583">
            <v>0</v>
          </cell>
          <cell r="BA583" t="str">
            <v>Lịch sử</v>
          </cell>
          <cell r="BB583" t="str">
            <v>Giáo dục học/LL&amp;PP dạy học BM Lịch sử</v>
          </cell>
          <cell r="BC583" t="str">
            <v>Lịch sử</v>
          </cell>
          <cell r="BD583">
            <v>43862</v>
          </cell>
          <cell r="BE583" t="str">
            <v>GVSP</v>
          </cell>
          <cell r="BF583">
            <v>0</v>
          </cell>
          <cell r="BG583">
            <v>0</v>
          </cell>
          <cell r="BH583">
            <v>2016</v>
          </cell>
          <cell r="BI583">
            <v>2017</v>
          </cell>
          <cell r="BJ583">
            <v>0</v>
          </cell>
          <cell r="BK583">
            <v>0</v>
          </cell>
          <cell r="BL583">
            <v>0</v>
          </cell>
          <cell r="BM583">
            <v>0</v>
          </cell>
          <cell r="BN583">
            <v>0</v>
          </cell>
          <cell r="BO583">
            <v>0</v>
          </cell>
          <cell r="BP583">
            <v>0</v>
          </cell>
          <cell r="BQ583">
            <v>0</v>
          </cell>
          <cell r="BR583">
            <v>8.3333333333333339</v>
          </cell>
          <cell r="BS583" t="str">
            <v>BĐ đã phát</v>
          </cell>
          <cell r="BT583">
            <v>0</v>
          </cell>
          <cell r="BU583">
            <v>0</v>
          </cell>
          <cell r="BV583">
            <v>5</v>
          </cell>
          <cell r="BW583">
            <v>5</v>
          </cell>
          <cell r="BX583">
            <v>5</v>
          </cell>
          <cell r="BY583">
            <v>5</v>
          </cell>
          <cell r="BZ583">
            <v>5</v>
          </cell>
          <cell r="CA583">
            <v>5</v>
          </cell>
          <cell r="CB583">
            <v>5</v>
          </cell>
          <cell r="CC583">
            <v>5</v>
          </cell>
          <cell r="CD583">
            <v>5</v>
          </cell>
          <cell r="CE583">
            <v>5</v>
          </cell>
          <cell r="CF583">
            <v>5</v>
          </cell>
          <cell r="CG583">
            <v>5</v>
          </cell>
          <cell r="CH583">
            <v>5</v>
          </cell>
          <cell r="CI583">
            <v>5</v>
          </cell>
          <cell r="CJ583">
            <v>5</v>
          </cell>
          <cell r="CK583">
            <v>5</v>
          </cell>
          <cell r="CL583">
            <v>0</v>
          </cell>
        </row>
        <row r="584">
          <cell r="F584">
            <v>1506</v>
          </cell>
          <cell r="G584" t="str">
            <v>51010000193776</v>
          </cell>
          <cell r="H584" t="str">
            <v>Trường Sư phạm</v>
          </cell>
          <cell r="I584" t="str">
            <v>Khoa Lịch sử</v>
          </cell>
          <cell r="J584" t="str">
            <v>Nữ</v>
          </cell>
          <cell r="K584">
            <v>1969</v>
          </cell>
          <cell r="L584">
            <v>25505</v>
          </cell>
          <cell r="M584">
            <v>53</v>
          </cell>
          <cell r="N584" t="str">
            <v>Kinh</v>
          </cell>
          <cell r="O584">
            <v>0</v>
          </cell>
          <cell r="P584">
            <v>181523473</v>
          </cell>
          <cell r="Q584">
            <v>0</v>
          </cell>
          <cell r="R584">
            <v>0</v>
          </cell>
          <cell r="S584" t="str">
            <v>Phúc Sơn, Anh Sơn, Nghệ An</v>
          </cell>
          <cell r="T584" t="str">
            <v>Phúc Sơn, Anh Sơn, Nghệ An</v>
          </cell>
          <cell r="U584" t="str">
            <v>Số 44, Phong Định Cảng, khối 4, Phường Bến Thủy, Thành phố Vinh, Tỉnh Nghệ An</v>
          </cell>
          <cell r="V584" t="str">
            <v>Số 44, Phong Định Cảng, khối 4, Phường Bến Thủy, Thành phố Vinh, Tỉnh Nghệ An</v>
          </cell>
          <cell r="W584">
            <v>982226175</v>
          </cell>
          <cell r="X584">
            <v>0</v>
          </cell>
          <cell r="Y584">
            <v>33119</v>
          </cell>
          <cell r="Z584">
            <v>33119</v>
          </cell>
          <cell r="AA584" t="str">
            <v>Phòng Giáo dục Đức Thọ-Hà Tĩnh</v>
          </cell>
          <cell r="AB584">
            <v>0</v>
          </cell>
          <cell r="AC584" t="str">
            <v>BC</v>
          </cell>
          <cell r="AD584">
            <v>0</v>
          </cell>
          <cell r="AE584">
            <v>0</v>
          </cell>
          <cell r="AF584" t="str">
            <v>V.07.01.02</v>
          </cell>
          <cell r="AG584" t="str">
            <v>Giảng viên chính (hạng II)</v>
          </cell>
          <cell r="AH584">
            <v>0</v>
          </cell>
          <cell r="AI584">
            <v>0</v>
          </cell>
          <cell r="AJ584">
            <v>0</v>
          </cell>
          <cell r="AK584">
            <v>5</v>
          </cell>
          <cell r="AL584">
            <v>0</v>
          </cell>
          <cell r="AM584">
            <v>5.76</v>
          </cell>
          <cell r="AN584">
            <v>5</v>
          </cell>
          <cell r="AO584">
            <v>0</v>
          </cell>
          <cell r="AP584">
            <v>0</v>
          </cell>
          <cell r="AQ584">
            <v>26</v>
          </cell>
          <cell r="AR584">
            <v>1.4975999999999998</v>
          </cell>
          <cell r="AS584">
            <v>7.2576000000000001</v>
          </cell>
          <cell r="AT584">
            <v>40</v>
          </cell>
          <cell r="AU584">
            <v>0</v>
          </cell>
          <cell r="AV584">
            <v>0</v>
          </cell>
          <cell r="AW584">
            <v>0</v>
          </cell>
          <cell r="AX584" t="str">
            <v>Thạc sĩ</v>
          </cell>
          <cell r="AY584">
            <v>0</v>
          </cell>
          <cell r="AZ584">
            <v>0</v>
          </cell>
          <cell r="BA584" t="str">
            <v>Lịch sử</v>
          </cell>
          <cell r="BB584" t="str">
            <v>KHXH&amp;NV/LL&amp;PP dạy học BM Lịch sử</v>
          </cell>
          <cell r="BC584" t="str">
            <v xml:space="preserve"> </v>
          </cell>
          <cell r="BD584">
            <v>0</v>
          </cell>
          <cell r="BE584" t="str">
            <v>GVSP</v>
          </cell>
          <cell r="BF584" t="str">
            <v>B1</v>
          </cell>
          <cell r="BG584">
            <v>0</v>
          </cell>
          <cell r="BH584" t="str">
            <v>x</v>
          </cell>
          <cell r="BI584">
            <v>2019</v>
          </cell>
          <cell r="BJ584">
            <v>0</v>
          </cell>
          <cell r="BK584" t="str">
            <v>Đợt năm 2014</v>
          </cell>
          <cell r="BL584">
            <v>0</v>
          </cell>
          <cell r="BM584" t="str">
            <v>23/7/2005</v>
          </cell>
          <cell r="BN584">
            <v>38921</v>
          </cell>
          <cell r="BO584">
            <v>0</v>
          </cell>
          <cell r="BP584">
            <v>0</v>
          </cell>
          <cell r="BQ584">
            <v>0</v>
          </cell>
          <cell r="BR584">
            <v>2.1666666666666665</v>
          </cell>
          <cell r="BS584" t="str">
            <v>BĐ đã phát</v>
          </cell>
          <cell r="BT584">
            <v>0</v>
          </cell>
          <cell r="BU584">
            <v>0</v>
          </cell>
          <cell r="BV584">
            <v>5</v>
          </cell>
          <cell r="BW584">
            <v>5</v>
          </cell>
          <cell r="BX584">
            <v>5</v>
          </cell>
          <cell r="BY584">
            <v>5</v>
          </cell>
          <cell r="BZ584">
            <v>5</v>
          </cell>
          <cell r="CA584">
            <v>5</v>
          </cell>
          <cell r="CB584">
            <v>5</v>
          </cell>
          <cell r="CC584">
            <v>5</v>
          </cell>
          <cell r="CD584">
            <v>5</v>
          </cell>
          <cell r="CE584">
            <v>5</v>
          </cell>
          <cell r="CF584">
            <v>5</v>
          </cell>
          <cell r="CG584">
            <v>5</v>
          </cell>
          <cell r="CH584">
            <v>5</v>
          </cell>
          <cell r="CI584">
            <v>5</v>
          </cell>
          <cell r="CJ584">
            <v>5</v>
          </cell>
          <cell r="CK584">
            <v>5</v>
          </cell>
          <cell r="CL584">
            <v>0</v>
          </cell>
        </row>
        <row r="585">
          <cell r="F585">
            <v>1494</v>
          </cell>
          <cell r="G585" t="str">
            <v>51010000343119</v>
          </cell>
          <cell r="H585" t="str">
            <v>Trường Sư phạm</v>
          </cell>
          <cell r="I585" t="str">
            <v>Khoa Lịch sử</v>
          </cell>
          <cell r="J585" t="str">
            <v>Nam</v>
          </cell>
          <cell r="K585">
            <v>1981</v>
          </cell>
          <cell r="L585">
            <v>29743</v>
          </cell>
          <cell r="M585">
            <v>41</v>
          </cell>
          <cell r="N585" t="str">
            <v>Kinh</v>
          </cell>
          <cell r="O585">
            <v>0</v>
          </cell>
          <cell r="P585">
            <v>183265853</v>
          </cell>
          <cell r="Q585">
            <v>0</v>
          </cell>
          <cell r="R585">
            <v>0</v>
          </cell>
          <cell r="S585" t="str">
            <v>Gia Phố, Hương Khê, Hà Tĩnh</v>
          </cell>
          <cell r="T585" t="str">
            <v>Gia Phố, Hương Khê, Hà Tĩnh</v>
          </cell>
          <cell r="U585" t="str">
            <v>Khối 16, Thị trấn Hương Khê, Hà Tĩnh</v>
          </cell>
          <cell r="V585" t="str">
            <v>Khối 16, Thị trấn Hương Khê, Hà Tĩnh</v>
          </cell>
          <cell r="W585" t="str">
            <v>0986591245</v>
          </cell>
          <cell r="X585" t="str">
            <v>nguyenvantuandhv@gmail.com</v>
          </cell>
          <cell r="Y585">
            <v>38899</v>
          </cell>
          <cell r="Z585">
            <v>39448</v>
          </cell>
          <cell r="AA585" t="str">
            <v>Trường Đại học Vinh</v>
          </cell>
          <cell r="AB585">
            <v>0</v>
          </cell>
          <cell r="AC585" t="str">
            <v>BC</v>
          </cell>
          <cell r="AD585">
            <v>0</v>
          </cell>
          <cell r="AE585">
            <v>0</v>
          </cell>
          <cell r="AF585" t="str">
            <v>V.07.01.02</v>
          </cell>
          <cell r="AG585" t="str">
            <v>Giảng viên chính (hạng II)</v>
          </cell>
          <cell r="AH585">
            <v>0</v>
          </cell>
          <cell r="AI585" t="str">
            <v>Phó Trưởng khoa</v>
          </cell>
          <cell r="AJ585" t="str">
            <v>Phó Bí thư CB</v>
          </cell>
          <cell r="AK585">
            <v>5</v>
          </cell>
          <cell r="AL585">
            <v>0.4</v>
          </cell>
          <cell r="AM585">
            <v>4.4000000000000004</v>
          </cell>
          <cell r="AN585">
            <v>1</v>
          </cell>
          <cell r="AO585">
            <v>0</v>
          </cell>
          <cell r="AP585">
            <v>0</v>
          </cell>
          <cell r="AQ585">
            <v>10</v>
          </cell>
          <cell r="AR585">
            <v>0.48000000000000009</v>
          </cell>
          <cell r="AS585">
            <v>5.2800000000000011</v>
          </cell>
          <cell r="AT585">
            <v>40</v>
          </cell>
          <cell r="AU585">
            <v>0</v>
          </cell>
          <cell r="AV585">
            <v>0</v>
          </cell>
          <cell r="AW585">
            <v>0</v>
          </cell>
          <cell r="AX585" t="str">
            <v>Tiến sĩ</v>
          </cell>
          <cell r="AY585">
            <v>0</v>
          </cell>
          <cell r="AZ585">
            <v>0</v>
          </cell>
          <cell r="BA585" t="str">
            <v>Lịch sử</v>
          </cell>
          <cell r="BB585" t="str">
            <v>Lịch sử thế giới</v>
          </cell>
          <cell r="BC585" t="str">
            <v>Lịch sử thế giới</v>
          </cell>
          <cell r="BD585">
            <v>0</v>
          </cell>
          <cell r="BE585" t="str">
            <v>GVSP chủ chốt</v>
          </cell>
          <cell r="BF585">
            <v>0</v>
          </cell>
          <cell r="BG585">
            <v>0</v>
          </cell>
          <cell r="BH585" t="str">
            <v>x</v>
          </cell>
          <cell r="BI585">
            <v>2017</v>
          </cell>
          <cell r="BJ585">
            <v>0</v>
          </cell>
          <cell r="BK585">
            <v>0</v>
          </cell>
          <cell r="BL585">
            <v>0</v>
          </cell>
          <cell r="BM585">
            <v>0</v>
          </cell>
          <cell r="BN585">
            <v>0</v>
          </cell>
          <cell r="BO585">
            <v>0</v>
          </cell>
          <cell r="BP585">
            <v>0</v>
          </cell>
          <cell r="BQ585">
            <v>0</v>
          </cell>
          <cell r="BR585">
            <v>18.75</v>
          </cell>
          <cell r="BS585" t="str">
            <v>BĐ đã phát</v>
          </cell>
          <cell r="BT585">
            <v>0</v>
          </cell>
          <cell r="BU585">
            <v>0</v>
          </cell>
          <cell r="BV585">
            <v>5.5</v>
          </cell>
          <cell r="BW585">
            <v>5.5</v>
          </cell>
          <cell r="BX585">
            <v>5.5</v>
          </cell>
          <cell r="BY585">
            <v>5.5</v>
          </cell>
          <cell r="BZ585">
            <v>5.5</v>
          </cell>
          <cell r="CA585">
            <v>5.5</v>
          </cell>
          <cell r="CB585">
            <v>5.5</v>
          </cell>
          <cell r="CC585">
            <v>5.5</v>
          </cell>
          <cell r="CD585">
            <v>5.5</v>
          </cell>
          <cell r="CE585">
            <v>5.5</v>
          </cell>
          <cell r="CF585">
            <v>5.5</v>
          </cell>
          <cell r="CG585">
            <v>5.5</v>
          </cell>
          <cell r="CH585">
            <v>5</v>
          </cell>
          <cell r="CI585">
            <v>5</v>
          </cell>
          <cell r="CJ585">
            <v>5</v>
          </cell>
          <cell r="CK585">
            <v>5</v>
          </cell>
          <cell r="CL585" t="str">
            <v>Thôi TBM từ T9/21, BN PTK cấp 3 từ T12/21</v>
          </cell>
        </row>
        <row r="586">
          <cell r="F586">
            <v>1493</v>
          </cell>
          <cell r="G586" t="str">
            <v>51010000193633</v>
          </cell>
          <cell r="H586" t="str">
            <v>Trường Sư phạm</v>
          </cell>
          <cell r="I586" t="str">
            <v>Khoa Lịch sử</v>
          </cell>
          <cell r="J586" t="str">
            <v>Nữ</v>
          </cell>
          <cell r="K586">
            <v>1981</v>
          </cell>
          <cell r="L586">
            <v>29633</v>
          </cell>
          <cell r="M586">
            <v>41</v>
          </cell>
          <cell r="N586" t="str">
            <v>Kinh</v>
          </cell>
          <cell r="O586">
            <v>0</v>
          </cell>
          <cell r="P586">
            <v>182394072</v>
          </cell>
          <cell r="Q586">
            <v>0</v>
          </cell>
          <cell r="R586">
            <v>0</v>
          </cell>
          <cell r="S586" t="str">
            <v xml:space="preserve">Phường Bến Thuỷ, thành phố Vinh, Nghệ An </v>
          </cell>
          <cell r="T586" t="str">
            <v xml:space="preserve">Phường Bến Thuỷ, thành phố Vinh, Nghệ An </v>
          </cell>
          <cell r="U586" t="str">
            <v>Khối 12, phường Bến Thủy, Thành phố Vinh, Tỉnh Nghệ An</v>
          </cell>
          <cell r="V586" t="str">
            <v>Khối 12, phường Bến Thủy, Thành phố Vinh, Tỉnh Nghệ An</v>
          </cell>
          <cell r="W586">
            <v>982039048</v>
          </cell>
          <cell r="X586">
            <v>0</v>
          </cell>
          <cell r="Y586">
            <v>38899</v>
          </cell>
          <cell r="Z586">
            <v>39448</v>
          </cell>
          <cell r="AA586" t="str">
            <v>Trường Đại học Vinh</v>
          </cell>
          <cell r="AB586">
            <v>0</v>
          </cell>
          <cell r="AC586" t="str">
            <v>BC</v>
          </cell>
          <cell r="AD586">
            <v>0</v>
          </cell>
          <cell r="AE586">
            <v>0</v>
          </cell>
          <cell r="AF586" t="str">
            <v>V.07.01.02</v>
          </cell>
          <cell r="AG586" t="str">
            <v>Giảng viên chính (hạng II)</v>
          </cell>
          <cell r="AH586">
            <v>0</v>
          </cell>
          <cell r="AI586">
            <v>0</v>
          </cell>
          <cell r="AJ586" t="str">
            <v>TLĐT + CVHT</v>
          </cell>
          <cell r="AK586">
            <v>5</v>
          </cell>
          <cell r="AL586">
            <v>0</v>
          </cell>
          <cell r="AM586">
            <v>4.4000000000000004</v>
          </cell>
          <cell r="AN586">
            <v>1</v>
          </cell>
          <cell r="AO586">
            <v>0</v>
          </cell>
          <cell r="AP586">
            <v>0</v>
          </cell>
          <cell r="AQ586">
            <v>13</v>
          </cell>
          <cell r="AR586">
            <v>0.57200000000000006</v>
          </cell>
          <cell r="AS586">
            <v>4.9720000000000004</v>
          </cell>
          <cell r="AT586">
            <v>40</v>
          </cell>
          <cell r="AU586">
            <v>0</v>
          </cell>
          <cell r="AV586">
            <v>0</v>
          </cell>
          <cell r="AW586">
            <v>0</v>
          </cell>
          <cell r="AX586" t="str">
            <v>Tiến sĩ</v>
          </cell>
          <cell r="AY586">
            <v>0</v>
          </cell>
          <cell r="AZ586">
            <v>0</v>
          </cell>
          <cell r="BA586" t="str">
            <v>Lịch sử</v>
          </cell>
          <cell r="BB586" t="str">
            <v>Lịch sử thế giới</v>
          </cell>
          <cell r="BC586" t="str">
            <v>Lịch sử</v>
          </cell>
          <cell r="BD586">
            <v>0</v>
          </cell>
          <cell r="BE586" t="str">
            <v>GVSP</v>
          </cell>
          <cell r="BF586">
            <v>0</v>
          </cell>
          <cell r="BG586">
            <v>0</v>
          </cell>
          <cell r="BH586" t="str">
            <v>x</v>
          </cell>
          <cell r="BI586">
            <v>2019</v>
          </cell>
          <cell r="BJ586">
            <v>0</v>
          </cell>
          <cell r="BK586" t="str">
            <v>x</v>
          </cell>
          <cell r="BL586">
            <v>0</v>
          </cell>
          <cell r="BM586">
            <v>0</v>
          </cell>
          <cell r="BN586">
            <v>0</v>
          </cell>
          <cell r="BO586" t="str">
            <v>“Vì đã có thành tích xuất sắc trong chiến dịch Ánh sáng văn hóa hè” (năm 1998)</v>
          </cell>
          <cell r="BP586">
            <v>0</v>
          </cell>
          <cell r="BQ586">
            <v>0</v>
          </cell>
          <cell r="BR586">
            <v>13.5</v>
          </cell>
          <cell r="BS586" t="str">
            <v>BĐ đã phát</v>
          </cell>
          <cell r="BT586">
            <v>0</v>
          </cell>
          <cell r="BU586">
            <v>0</v>
          </cell>
          <cell r="BV586">
            <v>5</v>
          </cell>
          <cell r="BW586">
            <v>5</v>
          </cell>
          <cell r="BX586">
            <v>5</v>
          </cell>
          <cell r="BY586">
            <v>5</v>
          </cell>
          <cell r="BZ586">
            <v>5</v>
          </cell>
          <cell r="CA586">
            <v>5</v>
          </cell>
          <cell r="CB586">
            <v>5</v>
          </cell>
          <cell r="CC586">
            <v>5</v>
          </cell>
          <cell r="CD586">
            <v>5</v>
          </cell>
          <cell r="CE586">
            <v>5</v>
          </cell>
          <cell r="CF586">
            <v>5</v>
          </cell>
          <cell r="CG586">
            <v>5</v>
          </cell>
          <cell r="CH586">
            <v>5</v>
          </cell>
          <cell r="CI586">
            <v>5</v>
          </cell>
          <cell r="CJ586">
            <v>5</v>
          </cell>
          <cell r="CK586">
            <v>5</v>
          </cell>
          <cell r="CL586">
            <v>0</v>
          </cell>
        </row>
        <row r="587">
          <cell r="F587">
            <v>1499</v>
          </cell>
          <cell r="G587" t="str">
            <v>51010000193509</v>
          </cell>
          <cell r="H587" t="str">
            <v>Trường Sư phạm</v>
          </cell>
          <cell r="I587" t="str">
            <v>Khoa Lịch sử</v>
          </cell>
          <cell r="J587" t="str">
            <v>Nam</v>
          </cell>
          <cell r="K587">
            <v>1975</v>
          </cell>
          <cell r="L587">
            <v>27604</v>
          </cell>
          <cell r="M587">
            <v>47</v>
          </cell>
          <cell r="N587" t="str">
            <v>Kinh</v>
          </cell>
          <cell r="O587">
            <v>0</v>
          </cell>
          <cell r="P587">
            <v>0</v>
          </cell>
          <cell r="Q587">
            <v>0</v>
          </cell>
          <cell r="R587">
            <v>0</v>
          </cell>
          <cell r="S587" t="str">
            <v>Bắc Thành, Yên Thành, Nghệ An</v>
          </cell>
          <cell r="T587" t="str">
            <v>Bắc Thành, Yên Thành, Nghệ An</v>
          </cell>
          <cell r="U587" t="str">
            <v>Số 1đường Lê Doãn Nhã, khôi 12, phường Trung Đô, Tp. Vinh, Nghệ An</v>
          </cell>
          <cell r="V587" t="str">
            <v>Số 1đường Lê Doãn Nhã, khôi 12, phường Trung Đô, Tp. Vinh, Nghệ An</v>
          </cell>
          <cell r="W587">
            <v>912883021</v>
          </cell>
          <cell r="X587">
            <v>0</v>
          </cell>
          <cell r="Y587">
            <v>35309</v>
          </cell>
          <cell r="Z587">
            <v>35674</v>
          </cell>
          <cell r="AA587" t="str">
            <v>Trường Đại học Sư phạm Vinh</v>
          </cell>
          <cell r="AB587">
            <v>0</v>
          </cell>
          <cell r="AC587" t="str">
            <v>BC</v>
          </cell>
          <cell r="AD587">
            <v>0</v>
          </cell>
          <cell r="AE587">
            <v>0</v>
          </cell>
          <cell r="AF587" t="str">
            <v>V.07.01.01</v>
          </cell>
          <cell r="AG587" t="str">
            <v>Giảng viên cao cấp (hạng I)</v>
          </cell>
          <cell r="AH587" t="str">
            <v>Phó Hiệu trưởng trường thuộc</v>
          </cell>
          <cell r="AI587">
            <v>0</v>
          </cell>
          <cell r="AJ587" t="str">
            <v>Bí thư Đảng bộ BP</v>
          </cell>
          <cell r="AK587">
            <v>6.5</v>
          </cell>
          <cell r="AL587">
            <v>0.6</v>
          </cell>
          <cell r="AM587">
            <v>6.56</v>
          </cell>
          <cell r="AN587">
            <v>2</v>
          </cell>
          <cell r="AO587">
            <v>0</v>
          </cell>
          <cell r="AP587">
            <v>0</v>
          </cell>
          <cell r="AQ587">
            <v>21</v>
          </cell>
          <cell r="AR587">
            <v>1.5035999999999998</v>
          </cell>
          <cell r="AS587">
            <v>8.6635999999999989</v>
          </cell>
          <cell r="AT587">
            <v>40</v>
          </cell>
          <cell r="AU587">
            <v>0</v>
          </cell>
          <cell r="AV587">
            <v>0.3</v>
          </cell>
          <cell r="AW587">
            <v>0</v>
          </cell>
          <cell r="AX587" t="str">
            <v>Tiến sĩ</v>
          </cell>
          <cell r="AY587" t="str">
            <v>Phó Giáo sư</v>
          </cell>
          <cell r="AZ587">
            <v>0</v>
          </cell>
          <cell r="BA587" t="str">
            <v>SP Lịch sử</v>
          </cell>
          <cell r="BB587" t="str">
            <v>Lịch sử  Việt Nam</v>
          </cell>
          <cell r="BC587" t="str">
            <v>Lịch sử  Việt Nam</v>
          </cell>
          <cell r="BD587">
            <v>0</v>
          </cell>
          <cell r="BE587" t="str">
            <v>GVSP chủ chốt</v>
          </cell>
          <cell r="BF587" t="str">
            <v>Tiếng Pháp/A2</v>
          </cell>
          <cell r="BG587">
            <v>0</v>
          </cell>
          <cell r="BH587" t="str">
            <v>x</v>
          </cell>
          <cell r="BI587">
            <v>0</v>
          </cell>
          <cell r="BJ587">
            <v>0</v>
          </cell>
          <cell r="BK587" t="str">
            <v>Đợt 2 năm 2014</v>
          </cell>
          <cell r="BL587" t="str">
            <v>Cao cấp</v>
          </cell>
          <cell r="BM587">
            <v>0</v>
          </cell>
          <cell r="BN587">
            <v>0</v>
          </cell>
          <cell r="BO587">
            <v>0</v>
          </cell>
          <cell r="BP587">
            <v>0</v>
          </cell>
          <cell r="BQ587">
            <v>0</v>
          </cell>
          <cell r="BR587">
            <v>12.916666666666666</v>
          </cell>
          <cell r="BS587" t="str">
            <v>BĐ đã phát</v>
          </cell>
          <cell r="BT587">
            <v>0</v>
          </cell>
          <cell r="BU587">
            <v>0</v>
          </cell>
          <cell r="BV587">
            <v>6</v>
          </cell>
          <cell r="BW587">
            <v>6</v>
          </cell>
          <cell r="BX587">
            <v>6</v>
          </cell>
          <cell r="BY587">
            <v>6</v>
          </cell>
          <cell r="BZ587">
            <v>6</v>
          </cell>
          <cell r="CA587">
            <v>6</v>
          </cell>
          <cell r="CB587">
            <v>6</v>
          </cell>
          <cell r="CC587">
            <v>6</v>
          </cell>
          <cell r="CD587">
            <v>6</v>
          </cell>
          <cell r="CE587">
            <v>6</v>
          </cell>
          <cell r="CF587">
            <v>6</v>
          </cell>
          <cell r="CG587">
            <v>6</v>
          </cell>
          <cell r="CH587">
            <v>6.8</v>
          </cell>
          <cell r="CI587">
            <v>6.8</v>
          </cell>
          <cell r="CJ587">
            <v>6.8</v>
          </cell>
          <cell r="CK587">
            <v>6.8</v>
          </cell>
          <cell r="CL587" t="str">
            <v>VT sang PHT trường thuộc từ T9/21</v>
          </cell>
        </row>
        <row r="588">
          <cell r="F588">
            <v>1564</v>
          </cell>
          <cell r="G588" t="str">
            <v>51010000190892</v>
          </cell>
          <cell r="H588" t="str">
            <v>Trường Sư phạm</v>
          </cell>
          <cell r="I588" t="str">
            <v>Khoa Ngữ văn</v>
          </cell>
          <cell r="J588" t="str">
            <v>Nữ</v>
          </cell>
          <cell r="K588">
            <v>1984</v>
          </cell>
          <cell r="L588">
            <v>30906</v>
          </cell>
          <cell r="M588">
            <v>38</v>
          </cell>
          <cell r="N588" t="str">
            <v>Kinh</v>
          </cell>
          <cell r="O588">
            <v>0</v>
          </cell>
          <cell r="P588">
            <v>0</v>
          </cell>
          <cell r="Q588">
            <v>0</v>
          </cell>
          <cell r="R588">
            <v>0</v>
          </cell>
          <cell r="S588">
            <v>0</v>
          </cell>
          <cell r="T588">
            <v>0</v>
          </cell>
          <cell r="U588" t="str">
            <v>Thành phố Vinh, Tỉnh Nghệ An</v>
          </cell>
          <cell r="V588" t="str">
            <v>Thành phố Vinh, Tỉnh Nghệ An</v>
          </cell>
          <cell r="W588">
            <v>0</v>
          </cell>
          <cell r="X588">
            <v>0</v>
          </cell>
          <cell r="Y588">
            <v>40060</v>
          </cell>
          <cell r="Z588">
            <v>40969</v>
          </cell>
          <cell r="AA588" t="str">
            <v>Trường Đại học Vinh</v>
          </cell>
          <cell r="AB588">
            <v>0</v>
          </cell>
          <cell r="AC588" t="str">
            <v>BC</v>
          </cell>
          <cell r="AD588">
            <v>0</v>
          </cell>
          <cell r="AE588">
            <v>0</v>
          </cell>
          <cell r="AF588" t="str">
            <v>V.07.01.03</v>
          </cell>
          <cell r="AG588" t="str">
            <v>Giảng viên (hạng III)</v>
          </cell>
          <cell r="AH588">
            <v>0</v>
          </cell>
          <cell r="AI588" t="str">
            <v>Phó Trưởng khoa</v>
          </cell>
          <cell r="AJ588">
            <v>0</v>
          </cell>
          <cell r="AK588">
            <v>5</v>
          </cell>
          <cell r="AL588">
            <v>0.4</v>
          </cell>
          <cell r="AM588">
            <v>3.66</v>
          </cell>
          <cell r="AN588">
            <v>5</v>
          </cell>
          <cell r="AO588">
            <v>0</v>
          </cell>
          <cell r="AP588">
            <v>0</v>
          </cell>
          <cell r="AQ588">
            <v>10</v>
          </cell>
          <cell r="AR588">
            <v>0.40600000000000008</v>
          </cell>
          <cell r="AS588">
            <v>4.4660000000000002</v>
          </cell>
          <cell r="AT588">
            <v>40</v>
          </cell>
          <cell r="AU588">
            <v>0</v>
          </cell>
          <cell r="AV588">
            <v>0</v>
          </cell>
          <cell r="AW588">
            <v>0</v>
          </cell>
          <cell r="AX588" t="str">
            <v>Tiến sĩ</v>
          </cell>
          <cell r="AY588">
            <v>0</v>
          </cell>
          <cell r="AZ588">
            <v>0</v>
          </cell>
          <cell r="BA588" t="str">
            <v>Văn</v>
          </cell>
          <cell r="BB588" t="str">
            <v>Ngữ văn/Văn học Việt Nam</v>
          </cell>
          <cell r="BC588" t="str">
            <v>Văn học Việt Nam</v>
          </cell>
          <cell r="BD588">
            <v>0</v>
          </cell>
          <cell r="BE588" t="str">
            <v>GVSP</v>
          </cell>
          <cell r="BF588">
            <v>0</v>
          </cell>
          <cell r="BG588" t="str">
            <v>ICT 2018</v>
          </cell>
          <cell r="BH588" t="str">
            <v>x</v>
          </cell>
          <cell r="BI588">
            <v>0</v>
          </cell>
          <cell r="BJ588">
            <v>0</v>
          </cell>
          <cell r="BK588">
            <v>0</v>
          </cell>
          <cell r="BL588">
            <v>0</v>
          </cell>
          <cell r="BM588">
            <v>0</v>
          </cell>
          <cell r="BN588">
            <v>0</v>
          </cell>
          <cell r="BO588">
            <v>0</v>
          </cell>
          <cell r="BP588">
            <v>0</v>
          </cell>
          <cell r="BQ588">
            <v>0</v>
          </cell>
          <cell r="BR588">
            <v>16.916666666666668</v>
          </cell>
          <cell r="BS588" t="str">
            <v>ĐHV đã phát</v>
          </cell>
          <cell r="BT588">
            <v>0</v>
          </cell>
          <cell r="BU588">
            <v>0</v>
          </cell>
          <cell r="BV588">
            <v>5.5</v>
          </cell>
          <cell r="BW588">
            <v>5.5</v>
          </cell>
          <cell r="BX588">
            <v>5.5</v>
          </cell>
          <cell r="BY588">
            <v>5.5</v>
          </cell>
          <cell r="BZ588">
            <v>5.5</v>
          </cell>
          <cell r="CA588">
            <v>5.5</v>
          </cell>
          <cell r="CB588">
            <v>5.5</v>
          </cell>
          <cell r="CC588">
            <v>5.5</v>
          </cell>
          <cell r="CD588">
            <v>5.5</v>
          </cell>
          <cell r="CE588">
            <v>5.5</v>
          </cell>
          <cell r="CF588">
            <v>5.5</v>
          </cell>
          <cell r="CG588">
            <v>5.5</v>
          </cell>
          <cell r="CH588">
            <v>4</v>
          </cell>
          <cell r="CI588">
            <v>4</v>
          </cell>
          <cell r="CJ588">
            <v>4</v>
          </cell>
          <cell r="CK588">
            <v>5</v>
          </cell>
          <cell r="CL588" t="str">
            <v>Thôi TBM từ T9/21, BN PTK cấp 3 từ T12/21</v>
          </cell>
        </row>
        <row r="589">
          <cell r="F589">
            <v>1561</v>
          </cell>
          <cell r="G589" t="str">
            <v>51010000190795</v>
          </cell>
          <cell r="H589" t="str">
            <v>Trường Sư phạm</v>
          </cell>
          <cell r="I589" t="str">
            <v>Khoa Ngữ văn</v>
          </cell>
          <cell r="J589" t="str">
            <v>Nam</v>
          </cell>
          <cell r="K589">
            <v>1957</v>
          </cell>
          <cell r="L589">
            <v>20952</v>
          </cell>
          <cell r="M589">
            <v>65</v>
          </cell>
          <cell r="N589" t="str">
            <v>Kinh</v>
          </cell>
          <cell r="O589">
            <v>0</v>
          </cell>
          <cell r="P589">
            <v>182066210</v>
          </cell>
          <cell r="Q589">
            <v>0</v>
          </cell>
          <cell r="R589">
            <v>0</v>
          </cell>
          <cell r="S589">
            <v>0</v>
          </cell>
          <cell r="T589">
            <v>0</v>
          </cell>
          <cell r="U589">
            <v>0</v>
          </cell>
          <cell r="V589">
            <v>0</v>
          </cell>
          <cell r="W589" t="str">
            <v>0912583891</v>
          </cell>
          <cell r="X589" t="str">
            <v>bienminhdien@gmail.com</v>
          </cell>
          <cell r="Y589">
            <v>29099</v>
          </cell>
          <cell r="Z589">
            <v>29099</v>
          </cell>
          <cell r="AA589" t="str">
            <v>Trường Đại học Sư phạm Vinh</v>
          </cell>
          <cell r="AB589">
            <v>0</v>
          </cell>
          <cell r="AC589" t="str">
            <v>BC</v>
          </cell>
          <cell r="AD589">
            <v>0</v>
          </cell>
          <cell r="AE589">
            <v>0</v>
          </cell>
          <cell r="AF589" t="str">
            <v>V.07.01.01</v>
          </cell>
          <cell r="AG589" t="str">
            <v>Giảng viên cao cấp (hạng I)</v>
          </cell>
          <cell r="AH589">
            <v>0</v>
          </cell>
          <cell r="AI589">
            <v>0</v>
          </cell>
          <cell r="AJ589">
            <v>0</v>
          </cell>
          <cell r="AK589">
            <v>6</v>
          </cell>
          <cell r="AL589">
            <v>0.4</v>
          </cell>
          <cell r="AM589">
            <v>7.64</v>
          </cell>
          <cell r="AN589">
            <v>5</v>
          </cell>
          <cell r="AO589">
            <v>0</v>
          </cell>
          <cell r="AP589">
            <v>0</v>
          </cell>
          <cell r="AQ589">
            <v>39</v>
          </cell>
          <cell r="AR589">
            <v>3.1355999999999993</v>
          </cell>
          <cell r="AS589">
            <v>11.175599999999999</v>
          </cell>
          <cell r="AT589">
            <v>40</v>
          </cell>
          <cell r="AU589">
            <v>0</v>
          </cell>
          <cell r="AV589">
            <v>0</v>
          </cell>
          <cell r="AW589">
            <v>0</v>
          </cell>
          <cell r="AX589" t="str">
            <v>Tiến sĩ</v>
          </cell>
          <cell r="AY589" t="str">
            <v>Phó Giáo sư</v>
          </cell>
          <cell r="AZ589">
            <v>0</v>
          </cell>
          <cell r="BA589" t="str">
            <v>Văn</v>
          </cell>
          <cell r="BB589" t="str">
            <v>KHXH&amp;NV/Văn học Việt Nam</v>
          </cell>
          <cell r="BC589" t="str">
            <v>Ngữ văn/Văn học Việt Nam</v>
          </cell>
          <cell r="BD589">
            <v>0</v>
          </cell>
          <cell r="BE589" t="str">
            <v>GVSP</v>
          </cell>
          <cell r="BF589" t="str">
            <v>B2</v>
          </cell>
          <cell r="BG589">
            <v>0</v>
          </cell>
          <cell r="BH589" t="str">
            <v>x</v>
          </cell>
          <cell r="BI589">
            <v>0</v>
          </cell>
          <cell r="BJ589">
            <v>0</v>
          </cell>
          <cell r="BK589">
            <v>0</v>
          </cell>
          <cell r="BL589">
            <v>0</v>
          </cell>
          <cell r="BM589" t="str">
            <v>13/10/2000</v>
          </cell>
          <cell r="BN589">
            <v>37177</v>
          </cell>
          <cell r="BO589">
            <v>0</v>
          </cell>
          <cell r="BP589">
            <v>0</v>
          </cell>
          <cell r="BQ589">
            <v>0</v>
          </cell>
          <cell r="BR589">
            <v>-5.333333333333333</v>
          </cell>
          <cell r="BS589" t="str">
            <v>ĐHV đã phát</v>
          </cell>
          <cell r="BT589">
            <v>0</v>
          </cell>
          <cell r="BU589">
            <v>0</v>
          </cell>
          <cell r="BV589">
            <v>6</v>
          </cell>
          <cell r="BW589">
            <v>6</v>
          </cell>
          <cell r="BX589">
            <v>6</v>
          </cell>
          <cell r="BY589">
            <v>6</v>
          </cell>
          <cell r="BZ589">
            <v>6</v>
          </cell>
          <cell r="CA589">
            <v>6</v>
          </cell>
          <cell r="CB589">
            <v>6</v>
          </cell>
          <cell r="CC589">
            <v>6</v>
          </cell>
          <cell r="CD589">
            <v>6</v>
          </cell>
          <cell r="CE589">
            <v>6</v>
          </cell>
          <cell r="CF589">
            <v>6</v>
          </cell>
          <cell r="CG589">
            <v>6</v>
          </cell>
          <cell r="CH589">
            <v>6</v>
          </cell>
          <cell r="CI589">
            <v>6</v>
          </cell>
          <cell r="CJ589">
            <v>6</v>
          </cell>
          <cell r="CK589">
            <v>6</v>
          </cell>
          <cell r="CL589">
            <v>0</v>
          </cell>
        </row>
        <row r="590">
          <cell r="F590">
            <v>1552</v>
          </cell>
          <cell r="G590" t="str">
            <v>51010000277111</v>
          </cell>
          <cell r="H590" t="str">
            <v>Trường Sư phạm</v>
          </cell>
          <cell r="I590" t="str">
            <v>Khoa Ngữ văn</v>
          </cell>
          <cell r="J590" t="str">
            <v>Nữ</v>
          </cell>
          <cell r="K590">
            <v>1986</v>
          </cell>
          <cell r="L590">
            <v>31557</v>
          </cell>
          <cell r="M590">
            <v>36</v>
          </cell>
          <cell r="N590" t="str">
            <v>Kinh</v>
          </cell>
          <cell r="O590" t="str">
            <v>Thiên chúa giáo</v>
          </cell>
          <cell r="P590">
            <v>183551819</v>
          </cell>
          <cell r="Q590">
            <v>0</v>
          </cell>
          <cell r="R590">
            <v>0</v>
          </cell>
          <cell r="S590" t="str">
            <v xml:space="preserve">Xã Thạch Thượng, huyện Thạch Hà, tỉnh Hà Tĩnh </v>
          </cell>
          <cell r="T590" t="str">
            <v>Mĩ Lộc, Can Lộc, Hà Tĩnh</v>
          </cell>
          <cell r="U590" t="str">
            <v>Nhà 2ngõ 5, Đường Đặng Nguyên Cẩn, K. Phúc Lộc, Vinh Tân, Thành phố Vinh, Tỉnh Nghệ An</v>
          </cell>
          <cell r="V590" t="str">
            <v>Nhà 2ngõ 5, Đường Đặng Nguyên Cẩn, K. Phúc Lộc, Vinh Tân, Thành phố Vinh, Tỉnh Nghệ An</v>
          </cell>
          <cell r="W590" t="str">
            <v>0984460579</v>
          </cell>
          <cell r="X590" t="str">
            <v>danghoangoanh86@gmail.com</v>
          </cell>
          <cell r="Y590">
            <v>40736</v>
          </cell>
          <cell r="Z590">
            <v>41334</v>
          </cell>
          <cell r="AA590" t="str">
            <v>Trường Đại học Vinh</v>
          </cell>
          <cell r="AB590">
            <v>0</v>
          </cell>
          <cell r="AC590" t="str">
            <v>BC</v>
          </cell>
          <cell r="AD590">
            <v>0</v>
          </cell>
          <cell r="AE590">
            <v>0</v>
          </cell>
          <cell r="AF590" t="str">
            <v>V.07.01.03</v>
          </cell>
          <cell r="AG590" t="str">
            <v>Giảng viên (hạng III)</v>
          </cell>
          <cell r="AH590">
            <v>0</v>
          </cell>
          <cell r="AI590">
            <v>0</v>
          </cell>
          <cell r="AJ590">
            <v>0</v>
          </cell>
          <cell r="AK590">
            <v>4</v>
          </cell>
          <cell r="AL590">
            <v>0</v>
          </cell>
          <cell r="AM590">
            <v>3.33</v>
          </cell>
          <cell r="AN590">
            <v>4</v>
          </cell>
          <cell r="AO590">
            <v>0</v>
          </cell>
          <cell r="AP590">
            <v>0</v>
          </cell>
          <cell r="AQ590">
            <v>8</v>
          </cell>
          <cell r="AR590">
            <v>0.26640000000000003</v>
          </cell>
          <cell r="AS590">
            <v>3.5964</v>
          </cell>
          <cell r="AT590">
            <v>40</v>
          </cell>
          <cell r="AU590">
            <v>0</v>
          </cell>
          <cell r="AV590">
            <v>0</v>
          </cell>
          <cell r="AW590">
            <v>0</v>
          </cell>
          <cell r="AX590" t="str">
            <v>Thạc sĩ</v>
          </cell>
          <cell r="AY590">
            <v>0</v>
          </cell>
          <cell r="AZ590">
            <v>0</v>
          </cell>
          <cell r="BA590" t="str">
            <v>Văn</v>
          </cell>
          <cell r="BB590" t="str">
            <v xml:space="preserve">LL văn học </v>
          </cell>
          <cell r="BC590" t="str">
            <v xml:space="preserve"> </v>
          </cell>
          <cell r="BD590">
            <v>0</v>
          </cell>
          <cell r="BE590" t="str">
            <v>GVSP</v>
          </cell>
          <cell r="BF590">
            <v>0</v>
          </cell>
          <cell r="BG590" t="str">
            <v>ICT 2018</v>
          </cell>
          <cell r="BH590" t="str">
            <v>x</v>
          </cell>
          <cell r="BI590">
            <v>0</v>
          </cell>
          <cell r="BJ590">
            <v>0</v>
          </cell>
          <cell r="BK590">
            <v>0</v>
          </cell>
          <cell r="BL590">
            <v>0</v>
          </cell>
          <cell r="BM590" t="str">
            <v>20/1/1999</v>
          </cell>
          <cell r="BN590">
            <v>36545</v>
          </cell>
          <cell r="BO590" t="str">
            <v xml:space="preserve"> Huân chương Lao động hạng 3; Bằng khen của Thủ tướng Chính phủ; Huy hiệu Vì sự nghiệp Giáo dục, Huy hiệu Vì sự nghiệp khoa học công nghệ, Huy hiệu Vì sự nghiệp công đoàn,...; Nhiều Bằng khen của Bộ trưởng Bộ GD và Đào tạo, Tổng Liên đoàn Lao động Việt Nam, Chủ tịch UBND Tỉnh Nghệ An; Nhiều Bằng khen của Công đoàn GDVN, Liên đoàn Lao động Nghệ An; Từ năm 199 đến nay (2012): liên tục đạt danh hiệu CSTĐ cấp Trường, một năm đạt CSTĐ cấp Bộ</v>
          </cell>
          <cell r="BP590">
            <v>0</v>
          </cell>
          <cell r="BQ590">
            <v>0</v>
          </cell>
          <cell r="BR590">
            <v>18.75</v>
          </cell>
          <cell r="BS590" t="str">
            <v>BĐ đã phát</v>
          </cell>
          <cell r="BT590">
            <v>0</v>
          </cell>
          <cell r="BU590">
            <v>0</v>
          </cell>
          <cell r="BV590">
            <v>4</v>
          </cell>
          <cell r="BW590">
            <v>4</v>
          </cell>
          <cell r="BX590">
            <v>4</v>
          </cell>
          <cell r="BY590">
            <v>4</v>
          </cell>
          <cell r="BZ590">
            <v>4</v>
          </cell>
          <cell r="CA590">
            <v>4</v>
          </cell>
          <cell r="CB590">
            <v>4</v>
          </cell>
          <cell r="CC590">
            <v>4</v>
          </cell>
          <cell r="CD590">
            <v>4</v>
          </cell>
          <cell r="CE590">
            <v>4</v>
          </cell>
          <cell r="CF590">
            <v>4</v>
          </cell>
          <cell r="CG590">
            <v>4</v>
          </cell>
          <cell r="CH590">
            <v>4</v>
          </cell>
          <cell r="CI590">
            <v>4</v>
          </cell>
          <cell r="CJ590">
            <v>4</v>
          </cell>
          <cell r="CK590">
            <v>4</v>
          </cell>
          <cell r="CL590">
            <v>0</v>
          </cell>
        </row>
        <row r="591">
          <cell r="F591">
            <v>1568</v>
          </cell>
          <cell r="G591" t="str">
            <v>51010000255986</v>
          </cell>
          <cell r="H591" t="str">
            <v>Trường Sư phạm</v>
          </cell>
          <cell r="I591" t="str">
            <v>Khoa Ngữ văn</v>
          </cell>
          <cell r="J591" t="str">
            <v>Nữ</v>
          </cell>
          <cell r="K591">
            <v>1986</v>
          </cell>
          <cell r="L591">
            <v>31729</v>
          </cell>
          <cell r="M591">
            <v>36</v>
          </cell>
          <cell r="N591" t="str">
            <v>Kinh</v>
          </cell>
          <cell r="O591">
            <v>0</v>
          </cell>
          <cell r="P591">
            <v>186346708</v>
          </cell>
          <cell r="Q591">
            <v>0</v>
          </cell>
          <cell r="R591">
            <v>0</v>
          </cell>
          <cell r="S591" t="str">
            <v xml:space="preserve">Phường Hưng Bình, TP Vinh, Nghệ An </v>
          </cell>
          <cell r="T591" t="str">
            <v xml:space="preserve">Hưng Lĩnh, Hưng Nguyên, Nghệ An </v>
          </cell>
          <cell r="U591" t="str">
            <v>Nhà 6,Đường Kim Đồng, K19, Hưng Bình, Thành phố Vinh, Tỉnh Nghệ An</v>
          </cell>
          <cell r="V591" t="str">
            <v>Nhà 6,Đường Kim Đồng, K19, Hưng Bình, Thành phố Vinh, Tỉnh Nghệ An</v>
          </cell>
          <cell r="W591" t="str">
            <v>0918986989</v>
          </cell>
          <cell r="X591" t="str">
            <v>anhhtv@vinhuni.edu.vn</v>
          </cell>
          <cell r="Y591">
            <v>40575</v>
          </cell>
          <cell r="Z591">
            <v>40969</v>
          </cell>
          <cell r="AA591" t="str">
            <v>Trường Đại học Vinh</v>
          </cell>
          <cell r="AB591">
            <v>0</v>
          </cell>
          <cell r="AC591" t="str">
            <v>BC</v>
          </cell>
          <cell r="AD591">
            <v>0</v>
          </cell>
          <cell r="AE591">
            <v>0</v>
          </cell>
          <cell r="AF591" t="str">
            <v>V.07.01.03</v>
          </cell>
          <cell r="AG591" t="str">
            <v>Giảng viên (hạng III)</v>
          </cell>
          <cell r="AH591">
            <v>0</v>
          </cell>
          <cell r="AI591">
            <v>0</v>
          </cell>
          <cell r="AJ591" t="str">
            <v>TL ĐTTT</v>
          </cell>
          <cell r="AK591">
            <v>4</v>
          </cell>
          <cell r="AL591">
            <v>0</v>
          </cell>
          <cell r="AM591">
            <v>3.66</v>
          </cell>
          <cell r="AN591">
            <v>5</v>
          </cell>
          <cell r="AO591">
            <v>0</v>
          </cell>
          <cell r="AP591">
            <v>0</v>
          </cell>
          <cell r="AQ591">
            <v>9</v>
          </cell>
          <cell r="AR591">
            <v>0.32939999999999997</v>
          </cell>
          <cell r="AS591">
            <v>3.9894000000000003</v>
          </cell>
          <cell r="AT591">
            <v>40</v>
          </cell>
          <cell r="AU591">
            <v>0</v>
          </cell>
          <cell r="AV591">
            <v>0</v>
          </cell>
          <cell r="AW591">
            <v>0</v>
          </cell>
          <cell r="AX591" t="str">
            <v>Thạc sĩ</v>
          </cell>
          <cell r="AY591">
            <v>0</v>
          </cell>
          <cell r="AZ591">
            <v>0</v>
          </cell>
          <cell r="BA591" t="str">
            <v>Văn</v>
          </cell>
          <cell r="BB591" t="str">
            <v>Ngữ văn/Văn học nước ngoài</v>
          </cell>
          <cell r="BC591" t="str">
            <v xml:space="preserve"> </v>
          </cell>
          <cell r="BD591">
            <v>0</v>
          </cell>
          <cell r="BE591" t="str">
            <v>GVSP</v>
          </cell>
          <cell r="BF591">
            <v>0</v>
          </cell>
          <cell r="BG591" t="str">
            <v>ICT 2018</v>
          </cell>
          <cell r="BH591" t="str">
            <v>x</v>
          </cell>
          <cell r="BI591">
            <v>0</v>
          </cell>
          <cell r="BJ591">
            <v>0</v>
          </cell>
          <cell r="BK591">
            <v>0</v>
          </cell>
          <cell r="BL591">
            <v>0</v>
          </cell>
          <cell r="BM591">
            <v>0</v>
          </cell>
          <cell r="BN591">
            <v>0</v>
          </cell>
          <cell r="BO591">
            <v>0</v>
          </cell>
          <cell r="BP591">
            <v>0</v>
          </cell>
          <cell r="BQ591">
            <v>0</v>
          </cell>
          <cell r="BR591">
            <v>19.166666666666668</v>
          </cell>
          <cell r="BS591" t="str">
            <v>BĐ đã phát</v>
          </cell>
          <cell r="BT591">
            <v>0</v>
          </cell>
          <cell r="BU591">
            <v>0</v>
          </cell>
          <cell r="BV591">
            <v>4</v>
          </cell>
          <cell r="BW591">
            <v>4</v>
          </cell>
          <cell r="BX591">
            <v>4</v>
          </cell>
          <cell r="BY591">
            <v>4</v>
          </cell>
          <cell r="BZ591">
            <v>4</v>
          </cell>
          <cell r="CA591">
            <v>4</v>
          </cell>
          <cell r="CB591">
            <v>4</v>
          </cell>
          <cell r="CC591">
            <v>4</v>
          </cell>
          <cell r="CD591">
            <v>4</v>
          </cell>
          <cell r="CE591">
            <v>4</v>
          </cell>
          <cell r="CF591">
            <v>4</v>
          </cell>
          <cell r="CG591">
            <v>4</v>
          </cell>
          <cell r="CH591">
            <v>4</v>
          </cell>
          <cell r="CI591">
            <v>4</v>
          </cell>
          <cell r="CJ591">
            <v>4</v>
          </cell>
          <cell r="CK591">
            <v>4</v>
          </cell>
          <cell r="CL591">
            <v>0</v>
          </cell>
        </row>
        <row r="592">
          <cell r="F592">
            <v>1572</v>
          </cell>
          <cell r="G592" t="str">
            <v>51010000190698</v>
          </cell>
          <cell r="H592" t="str">
            <v>Trường Sư phạm</v>
          </cell>
          <cell r="I592" t="str">
            <v>Khoa Ngữ văn</v>
          </cell>
          <cell r="J592" t="str">
            <v>Nam</v>
          </cell>
          <cell r="K592">
            <v>1957</v>
          </cell>
          <cell r="L592">
            <v>21064</v>
          </cell>
          <cell r="M592">
            <v>65</v>
          </cell>
          <cell r="N592" t="str">
            <v>Kinh</v>
          </cell>
          <cell r="O592">
            <v>0</v>
          </cell>
          <cell r="P592">
            <v>180011691</v>
          </cell>
          <cell r="Q592">
            <v>0</v>
          </cell>
          <cell r="R592">
            <v>0</v>
          </cell>
          <cell r="S592" t="str">
            <v>Xã Xuân Yên, huyện Nghi Xuân, tỉnh Hà Tĩnh</v>
          </cell>
          <cell r="T592" t="str">
            <v>Xã Xuân Yên, huyện Nghi Xuân, tỉnh Hà Tĩnh</v>
          </cell>
          <cell r="U592" t="str">
            <v>Số 06, ngõ 01, đường Phạm Kinh Vỹ, phường Bến Thủy, Thành phố Vinh, Tỉnh Nghệ An</v>
          </cell>
          <cell r="V592" t="str">
            <v>Số 06, ngõ 01, đường Phạm Kinh Vỹ, phường Bến Thủy, Thành phố Vinh, Tỉnh Nghệ An</v>
          </cell>
          <cell r="W592" t="str">
            <v>0983694575</v>
          </cell>
          <cell r="X592" t="str">
            <v>hoangtrongcanh@gmail.com</v>
          </cell>
          <cell r="Y592">
            <v>28712</v>
          </cell>
          <cell r="Z592">
            <v>28712</v>
          </cell>
          <cell r="AA592" t="str">
            <v>Trường Đại học Sư phạm Vinh</v>
          </cell>
          <cell r="AB592">
            <v>0</v>
          </cell>
          <cell r="AC592" t="str">
            <v>BC</v>
          </cell>
          <cell r="AD592">
            <v>0</v>
          </cell>
          <cell r="AE592">
            <v>0</v>
          </cell>
          <cell r="AF592" t="str">
            <v>V.07.01.01</v>
          </cell>
          <cell r="AG592" t="str">
            <v>Giảng viên cao cấp (hạng I)</v>
          </cell>
          <cell r="AH592">
            <v>0</v>
          </cell>
          <cell r="AI592">
            <v>0</v>
          </cell>
          <cell r="AJ592">
            <v>0</v>
          </cell>
          <cell r="AK592">
            <v>6</v>
          </cell>
          <cell r="AL592">
            <v>0.4</v>
          </cell>
          <cell r="AM592">
            <v>7.64</v>
          </cell>
          <cell r="AN592">
            <v>5</v>
          </cell>
          <cell r="AO592">
            <v>0</v>
          </cell>
          <cell r="AP592">
            <v>0</v>
          </cell>
          <cell r="AQ592">
            <v>40</v>
          </cell>
          <cell r="AR592">
            <v>3.2159999999999997</v>
          </cell>
          <cell r="AS592">
            <v>11.255999999999998</v>
          </cell>
          <cell r="AT592">
            <v>40</v>
          </cell>
          <cell r="AU592">
            <v>0</v>
          </cell>
          <cell r="AV592">
            <v>0</v>
          </cell>
          <cell r="AW592">
            <v>0</v>
          </cell>
          <cell r="AX592" t="str">
            <v>Tiến sĩ</v>
          </cell>
          <cell r="AY592" t="str">
            <v>Phó Giáo sư</v>
          </cell>
          <cell r="AZ592">
            <v>0</v>
          </cell>
          <cell r="BA592" t="str">
            <v>Văn</v>
          </cell>
          <cell r="BB592" t="str">
            <v xml:space="preserve">KHXH&amp;NV/LL ngôn ngữ </v>
          </cell>
          <cell r="BC592" t="str">
            <v xml:space="preserve">Ngữ văn/LL ngôn ngữ </v>
          </cell>
          <cell r="BD592">
            <v>0</v>
          </cell>
          <cell r="BE592" t="str">
            <v>GVSP</v>
          </cell>
          <cell r="BF592" t="str">
            <v>B1</v>
          </cell>
          <cell r="BG592">
            <v>0</v>
          </cell>
          <cell r="BH592" t="str">
            <v>x</v>
          </cell>
          <cell r="BI592">
            <v>0</v>
          </cell>
          <cell r="BJ592">
            <v>0</v>
          </cell>
          <cell r="BK592" t="str">
            <v>x</v>
          </cell>
          <cell r="BL592">
            <v>0</v>
          </cell>
          <cell r="BM592">
            <v>39057</v>
          </cell>
          <cell r="BN592">
            <v>39422</v>
          </cell>
          <cell r="BO592">
            <v>0</v>
          </cell>
          <cell r="BP592">
            <v>0</v>
          </cell>
          <cell r="BQ592">
            <v>0</v>
          </cell>
          <cell r="BR592">
            <v>-5</v>
          </cell>
          <cell r="BS592" t="str">
            <v>ĐHV đã phát</v>
          </cell>
          <cell r="BT592">
            <v>0</v>
          </cell>
          <cell r="BU592">
            <v>0</v>
          </cell>
          <cell r="BV592">
            <v>6</v>
          </cell>
          <cell r="BW592">
            <v>6</v>
          </cell>
          <cell r="BX592">
            <v>6</v>
          </cell>
          <cell r="BY592">
            <v>6</v>
          </cell>
          <cell r="BZ592">
            <v>6</v>
          </cell>
          <cell r="CA592">
            <v>6</v>
          </cell>
          <cell r="CB592">
            <v>6</v>
          </cell>
          <cell r="CC592">
            <v>6</v>
          </cell>
          <cell r="CD592">
            <v>6</v>
          </cell>
          <cell r="CE592">
            <v>6</v>
          </cell>
          <cell r="CF592">
            <v>6</v>
          </cell>
          <cell r="CG592">
            <v>6</v>
          </cell>
          <cell r="CH592">
            <v>6</v>
          </cell>
          <cell r="CI592">
            <v>6</v>
          </cell>
          <cell r="CJ592">
            <v>6</v>
          </cell>
          <cell r="CK592">
            <v>6</v>
          </cell>
          <cell r="CL592">
            <v>0</v>
          </cell>
        </row>
        <row r="593">
          <cell r="F593">
            <v>1562</v>
          </cell>
          <cell r="G593" t="str">
            <v>51010000286108</v>
          </cell>
          <cell r="H593" t="str">
            <v>Trường Sư phạm</v>
          </cell>
          <cell r="I593" t="str">
            <v>Khoa Ngữ văn</v>
          </cell>
          <cell r="J593" t="str">
            <v>Nam</v>
          </cell>
          <cell r="K593">
            <v>1976</v>
          </cell>
          <cell r="L593">
            <v>28009</v>
          </cell>
          <cell r="M593">
            <v>46</v>
          </cell>
          <cell r="N593" t="str">
            <v>Kinh</v>
          </cell>
          <cell r="O593">
            <v>0</v>
          </cell>
          <cell r="P593">
            <v>182124569</v>
          </cell>
          <cell r="Q593">
            <v>0</v>
          </cell>
          <cell r="R593">
            <v>0</v>
          </cell>
          <cell r="S593" t="str">
            <v>Xã Đồng Văn, huyện Thanh Chương, tỉnh Nghệ An</v>
          </cell>
          <cell r="T593" t="str">
            <v>Xã Đồng Văn, huyện Thanh Chương, tỉnh Nghệ An</v>
          </cell>
          <cell r="U593" t="str">
            <v>Xóm 06, xã Hưng Thịnh, huyện Hưng Nguyên, Tỉnh Nghệ An</v>
          </cell>
          <cell r="V593" t="str">
            <v>Xóm 06, xã Hưng Thịnh, huyện Hưng Nguyên, Tỉnh Nghệ An</v>
          </cell>
          <cell r="W593" t="str">
            <v>0914342088</v>
          </cell>
          <cell r="X593" t="str">
            <v>lethanhnga.tcsl@gmail.com, ngalt@vinhuni.edu.vn</v>
          </cell>
          <cell r="Y593">
            <v>40787</v>
          </cell>
          <cell r="Z593" t="str">
            <v xml:space="preserve">  -   -</v>
          </cell>
          <cell r="AA593" t="str">
            <v>Hội LHVHNT Nghệ An</v>
          </cell>
          <cell r="AB593">
            <v>0</v>
          </cell>
          <cell r="AC593" t="str">
            <v>BC</v>
          </cell>
          <cell r="AD593">
            <v>0</v>
          </cell>
          <cell r="AE593">
            <v>0</v>
          </cell>
          <cell r="AF593" t="str">
            <v>V.07.01.02</v>
          </cell>
          <cell r="AG593" t="str">
            <v>Giảng viên chính (hạng II)</v>
          </cell>
          <cell r="AH593">
            <v>0</v>
          </cell>
          <cell r="AI593">
            <v>0</v>
          </cell>
          <cell r="AJ593">
            <v>0</v>
          </cell>
          <cell r="AK593">
            <v>5</v>
          </cell>
          <cell r="AL593">
            <v>0</v>
          </cell>
          <cell r="AM593">
            <v>4.4000000000000004</v>
          </cell>
          <cell r="AN593">
            <v>1</v>
          </cell>
          <cell r="AO593">
            <v>0</v>
          </cell>
          <cell r="AP593">
            <v>0</v>
          </cell>
          <cell r="AQ593">
            <v>9</v>
          </cell>
          <cell r="AR593">
            <v>0.39600000000000002</v>
          </cell>
          <cell r="AS593">
            <v>4.7960000000000003</v>
          </cell>
          <cell r="AT593">
            <v>40</v>
          </cell>
          <cell r="AU593">
            <v>0</v>
          </cell>
          <cell r="AV593">
            <v>0</v>
          </cell>
          <cell r="AW593">
            <v>0</v>
          </cell>
          <cell r="AX593" t="str">
            <v>Tiến sĩ</v>
          </cell>
          <cell r="AY593">
            <v>0</v>
          </cell>
          <cell r="AZ593">
            <v>0</v>
          </cell>
          <cell r="BA593" t="str">
            <v>Văn</v>
          </cell>
          <cell r="BB593" t="str">
            <v>Văn học Việt Nam</v>
          </cell>
          <cell r="BC593" t="str">
            <v>Văn học Việt Nam</v>
          </cell>
          <cell r="BD593">
            <v>0</v>
          </cell>
          <cell r="BE593" t="str">
            <v>GVSP</v>
          </cell>
          <cell r="BF593">
            <v>0</v>
          </cell>
          <cell r="BG593" t="str">
            <v>ICT 2018</v>
          </cell>
          <cell r="BH593" t="str">
            <v>x</v>
          </cell>
          <cell r="BI593">
            <v>2019</v>
          </cell>
          <cell r="BJ593">
            <v>0</v>
          </cell>
          <cell r="BK593">
            <v>0</v>
          </cell>
          <cell r="BL593">
            <v>0</v>
          </cell>
          <cell r="BM593">
            <v>0</v>
          </cell>
          <cell r="BN593">
            <v>0</v>
          </cell>
          <cell r="BO593">
            <v>0</v>
          </cell>
          <cell r="BP593">
            <v>0</v>
          </cell>
          <cell r="BQ593">
            <v>0</v>
          </cell>
          <cell r="BR593">
            <v>14</v>
          </cell>
          <cell r="BS593" t="str">
            <v>ĐHV đã phát</v>
          </cell>
          <cell r="BT593">
            <v>0</v>
          </cell>
          <cell r="BU593">
            <v>0</v>
          </cell>
          <cell r="BV593">
            <v>5</v>
          </cell>
          <cell r="BW593">
            <v>5</v>
          </cell>
          <cell r="BX593">
            <v>5</v>
          </cell>
          <cell r="BY593">
            <v>5</v>
          </cell>
          <cell r="BZ593">
            <v>5</v>
          </cell>
          <cell r="CA593">
            <v>5</v>
          </cell>
          <cell r="CB593">
            <v>5</v>
          </cell>
          <cell r="CC593">
            <v>5</v>
          </cell>
          <cell r="CD593">
            <v>5</v>
          </cell>
          <cell r="CE593">
            <v>5</v>
          </cell>
          <cell r="CF593">
            <v>5</v>
          </cell>
          <cell r="CG593">
            <v>5</v>
          </cell>
          <cell r="CH593">
            <v>5</v>
          </cell>
          <cell r="CI593">
            <v>5</v>
          </cell>
          <cell r="CJ593">
            <v>5</v>
          </cell>
          <cell r="CK593">
            <v>5</v>
          </cell>
          <cell r="CL593">
            <v>0</v>
          </cell>
        </row>
        <row r="594">
          <cell r="F594">
            <v>1550</v>
          </cell>
          <cell r="G594" t="str">
            <v>51010000191451</v>
          </cell>
          <cell r="H594" t="str">
            <v>Trường Sư phạm</v>
          </cell>
          <cell r="I594" t="str">
            <v>Khoa Ngữ văn</v>
          </cell>
          <cell r="J594" t="str">
            <v>Nữ</v>
          </cell>
          <cell r="K594">
            <v>1974</v>
          </cell>
          <cell r="L594">
            <v>27376</v>
          </cell>
          <cell r="M594">
            <v>48</v>
          </cell>
          <cell r="N594" t="str">
            <v>Kinh</v>
          </cell>
          <cell r="O594">
            <v>0</v>
          </cell>
          <cell r="P594">
            <v>186019422</v>
          </cell>
          <cell r="Q594">
            <v>0</v>
          </cell>
          <cell r="R594">
            <v>0</v>
          </cell>
          <cell r="S594">
            <v>0</v>
          </cell>
          <cell r="T594" t="str">
            <v>Xã Hải Hòa, huyện Tĩnh Gia, Thanh Hóa</v>
          </cell>
          <cell r="U594" t="str">
            <v>188 Phan Đình Phùng , P Quang Trung, Thành phố Vinh, Tỉnh Nghệ An</v>
          </cell>
          <cell r="V594" t="str">
            <v>188 Phan Đình Phùng , P Quang Trung, Thành phố Vinh, Tỉnh Nghệ An</v>
          </cell>
          <cell r="W594" t="str">
            <v>0912825056</v>
          </cell>
          <cell r="X594" t="str">
            <v>lehoquang1312@gmail.com</v>
          </cell>
          <cell r="Y594">
            <v>35400</v>
          </cell>
          <cell r="Z594">
            <v>35977</v>
          </cell>
          <cell r="AA594" t="str">
            <v>Trường Đại học Sư phạm Vinh</v>
          </cell>
          <cell r="AB594">
            <v>0</v>
          </cell>
          <cell r="AC594" t="str">
            <v>BC</v>
          </cell>
          <cell r="AD594">
            <v>0</v>
          </cell>
          <cell r="AE594">
            <v>0</v>
          </cell>
          <cell r="AF594" t="str">
            <v>V.07.01.02</v>
          </cell>
          <cell r="AG594" t="str">
            <v>Giảng viên chính (hạng II)</v>
          </cell>
          <cell r="AH594">
            <v>0</v>
          </cell>
          <cell r="AI594">
            <v>0</v>
          </cell>
          <cell r="AJ594">
            <v>0</v>
          </cell>
          <cell r="AK594">
            <v>5</v>
          </cell>
          <cell r="AL594">
            <v>0.4</v>
          </cell>
          <cell r="AM594">
            <v>5.42</v>
          </cell>
          <cell r="AN594">
            <v>4</v>
          </cell>
          <cell r="AO594">
            <v>0</v>
          </cell>
          <cell r="AP594">
            <v>0</v>
          </cell>
          <cell r="AQ594">
            <v>22</v>
          </cell>
          <cell r="AR594">
            <v>1.2804000000000002</v>
          </cell>
          <cell r="AS594">
            <v>7.1004000000000005</v>
          </cell>
          <cell r="AT594">
            <v>40</v>
          </cell>
          <cell r="AU594">
            <v>0</v>
          </cell>
          <cell r="AV594">
            <v>0</v>
          </cell>
          <cell r="AW594">
            <v>0</v>
          </cell>
          <cell r="AX594" t="str">
            <v>Tiến sĩ</v>
          </cell>
          <cell r="AY594">
            <v>0</v>
          </cell>
          <cell r="AZ594">
            <v>0</v>
          </cell>
          <cell r="BA594" t="str">
            <v>Ngữ văn</v>
          </cell>
          <cell r="BB594" t="str">
            <v>KHXH&amp;NV</v>
          </cell>
          <cell r="BC594" t="str">
            <v>Ngữ văn</v>
          </cell>
          <cell r="BD594">
            <v>0</v>
          </cell>
          <cell r="BE594" t="str">
            <v>GVSP chủ chốt</v>
          </cell>
          <cell r="BF594">
            <v>0</v>
          </cell>
          <cell r="BG594" t="str">
            <v>ICT 2018</v>
          </cell>
          <cell r="BH594" t="str">
            <v>x</v>
          </cell>
          <cell r="BI594">
            <v>2019</v>
          </cell>
          <cell r="BJ594">
            <v>0</v>
          </cell>
          <cell r="BK594" t="str">
            <v>Đợt 1 năm 2014</v>
          </cell>
          <cell r="BL594">
            <v>0</v>
          </cell>
          <cell r="BM594" t="str">
            <v>30/12/1985</v>
          </cell>
          <cell r="BN594">
            <v>31776</v>
          </cell>
          <cell r="BO594">
            <v>0</v>
          </cell>
          <cell r="BP594">
            <v>0</v>
          </cell>
          <cell r="BQ594">
            <v>0</v>
          </cell>
          <cell r="BR594">
            <v>7.25</v>
          </cell>
          <cell r="BS594" t="str">
            <v>BĐ đã phát</v>
          </cell>
          <cell r="BT594">
            <v>0</v>
          </cell>
          <cell r="BU594">
            <v>0</v>
          </cell>
          <cell r="BV594">
            <v>5.5</v>
          </cell>
          <cell r="BW594">
            <v>5.5</v>
          </cell>
          <cell r="BX594">
            <v>5.5</v>
          </cell>
          <cell r="BY594">
            <v>5.5</v>
          </cell>
          <cell r="BZ594">
            <v>5.5</v>
          </cell>
          <cell r="CA594">
            <v>5.5</v>
          </cell>
          <cell r="CB594">
            <v>5.5</v>
          </cell>
          <cell r="CC594">
            <v>5.5</v>
          </cell>
          <cell r="CD594">
            <v>5.5</v>
          </cell>
          <cell r="CE594">
            <v>5.5</v>
          </cell>
          <cell r="CF594">
            <v>5.5</v>
          </cell>
          <cell r="CG594">
            <v>5.5</v>
          </cell>
          <cell r="CH594">
            <v>5</v>
          </cell>
          <cell r="CI594">
            <v>5</v>
          </cell>
          <cell r="CJ594">
            <v>5</v>
          </cell>
          <cell r="CK594">
            <v>5</v>
          </cell>
          <cell r="CL594" t="str">
            <v>Thôi TBM từ T9/21</v>
          </cell>
        </row>
        <row r="595">
          <cell r="F595">
            <v>1576</v>
          </cell>
          <cell r="G595" t="str">
            <v>51010000189580</v>
          </cell>
          <cell r="H595" t="str">
            <v>Trường Sư phạm</v>
          </cell>
          <cell r="I595" t="str">
            <v>Khoa Ngữ văn</v>
          </cell>
          <cell r="J595" t="str">
            <v>Nữ</v>
          </cell>
          <cell r="K595">
            <v>1976</v>
          </cell>
          <cell r="L595">
            <v>27886</v>
          </cell>
          <cell r="M595">
            <v>46</v>
          </cell>
          <cell r="N595" t="str">
            <v>Kinh</v>
          </cell>
          <cell r="O595">
            <v>0</v>
          </cell>
          <cell r="P595">
            <v>182112028</v>
          </cell>
          <cell r="Q595">
            <v>0</v>
          </cell>
          <cell r="R595">
            <v>0</v>
          </cell>
          <cell r="S595" t="str">
            <v>Kỳ Anh, Hà Tĩnh</v>
          </cell>
          <cell r="T595" t="str">
            <v>Thạch Hà, Hà Tĩnh</v>
          </cell>
          <cell r="U595" t="str">
            <v>Ngõ 6, Đường Trần Quang Khải, K17, Hà Huy Tập, Thành phố Vinh, Tỉnh Nghệ An</v>
          </cell>
          <cell r="V595" t="str">
            <v>Ngõ 6, Đường Trần Quang Khải, K17, Hà Huy Tập, Thành phố Vinh, Tỉnh Nghệ An</v>
          </cell>
          <cell r="W595" t="str">
            <v>0986878868</v>
          </cell>
          <cell r="X595" t="str">
            <v>saochidhvinh@gmail.com</v>
          </cell>
          <cell r="Y595">
            <v>37417</v>
          </cell>
          <cell r="Z595">
            <v>37708</v>
          </cell>
          <cell r="AA595" t="str">
            <v>Trường Đại học Vinh</v>
          </cell>
          <cell r="AB595">
            <v>0</v>
          </cell>
          <cell r="AC595" t="str">
            <v>BC</v>
          </cell>
          <cell r="AD595">
            <v>0</v>
          </cell>
          <cell r="AE595">
            <v>0</v>
          </cell>
          <cell r="AF595" t="str">
            <v>V.07.01.02</v>
          </cell>
          <cell r="AG595" t="str">
            <v>Giảng viên chính (hạng II)</v>
          </cell>
          <cell r="AH595">
            <v>0</v>
          </cell>
          <cell r="AI595" t="str">
            <v>Trưởng khoa</v>
          </cell>
          <cell r="AJ595" t="str">
            <v>Bí thư CB</v>
          </cell>
          <cell r="AK595">
            <v>5.5</v>
          </cell>
          <cell r="AL595">
            <v>0.5</v>
          </cell>
          <cell r="AM595">
            <v>4.4000000000000004</v>
          </cell>
          <cell r="AN595">
            <v>1</v>
          </cell>
          <cell r="AO595">
            <v>0</v>
          </cell>
          <cell r="AP595">
            <v>0</v>
          </cell>
          <cell r="AQ595">
            <v>18</v>
          </cell>
          <cell r="AR595">
            <v>0.88200000000000001</v>
          </cell>
          <cell r="AS595">
            <v>5.782</v>
          </cell>
          <cell r="AT595">
            <v>40</v>
          </cell>
          <cell r="AU595">
            <v>0</v>
          </cell>
          <cell r="AV595">
            <v>0</v>
          </cell>
          <cell r="AW595">
            <v>0</v>
          </cell>
          <cell r="AX595" t="str">
            <v>Tiến sĩ</v>
          </cell>
          <cell r="AY595">
            <v>0</v>
          </cell>
          <cell r="AZ595">
            <v>0</v>
          </cell>
          <cell r="BA595" t="str">
            <v>Văn</v>
          </cell>
          <cell r="BB595" t="str">
            <v xml:space="preserve">Ngữ văn/LL ngôn ngữ </v>
          </cell>
          <cell r="BC595" t="str">
            <v xml:space="preserve">Ngữ văn/LL ngôn ngữ </v>
          </cell>
          <cell r="BD595">
            <v>0</v>
          </cell>
          <cell r="BE595" t="str">
            <v>GVSP chủ chốt</v>
          </cell>
          <cell r="BF595" t="str">
            <v>Miễn</v>
          </cell>
          <cell r="BG595" t="str">
            <v>ICT 2018</v>
          </cell>
          <cell r="BH595" t="str">
            <v>x</v>
          </cell>
          <cell r="BI595">
            <v>2017</v>
          </cell>
          <cell r="BJ595">
            <v>0</v>
          </cell>
          <cell r="BK595">
            <v>0</v>
          </cell>
          <cell r="BL595">
            <v>0</v>
          </cell>
          <cell r="BM595">
            <v>0</v>
          </cell>
          <cell r="BN595">
            <v>0</v>
          </cell>
          <cell r="BO595">
            <v>0</v>
          </cell>
          <cell r="BP595">
            <v>0</v>
          </cell>
          <cell r="BQ595">
            <v>0</v>
          </cell>
          <cell r="BR595">
            <v>8.6666666666666661</v>
          </cell>
          <cell r="BS595" t="str">
            <v>BĐ đã phát</v>
          </cell>
          <cell r="BT595">
            <v>0</v>
          </cell>
          <cell r="BU595">
            <v>0</v>
          </cell>
          <cell r="BV595">
            <v>6</v>
          </cell>
          <cell r="BW595">
            <v>6</v>
          </cell>
          <cell r="BX595">
            <v>6</v>
          </cell>
          <cell r="BY595">
            <v>6</v>
          </cell>
          <cell r="BZ595">
            <v>6</v>
          </cell>
          <cell r="CA595">
            <v>6</v>
          </cell>
          <cell r="CB595">
            <v>6</v>
          </cell>
          <cell r="CC595">
            <v>6</v>
          </cell>
          <cell r="CD595">
            <v>6</v>
          </cell>
          <cell r="CE595">
            <v>6</v>
          </cell>
          <cell r="CF595">
            <v>6</v>
          </cell>
          <cell r="CG595">
            <v>6</v>
          </cell>
          <cell r="CH595">
            <v>5.5</v>
          </cell>
          <cell r="CI595">
            <v>5.5</v>
          </cell>
          <cell r="CJ595">
            <v>5.5</v>
          </cell>
          <cell r="CK595">
            <v>5.5</v>
          </cell>
          <cell r="CL595" t="str">
            <v>PVT về TK cấp 3 từ T9/21</v>
          </cell>
        </row>
        <row r="596">
          <cell r="F596">
            <v>2583</v>
          </cell>
          <cell r="G596" t="str">
            <v>51010001498951</v>
          </cell>
          <cell r="H596" t="str">
            <v>Trường Sư phạm</v>
          </cell>
          <cell r="I596" t="str">
            <v>Khoa Ngữ văn</v>
          </cell>
          <cell r="J596" t="str">
            <v>Nữ</v>
          </cell>
          <cell r="K596">
            <v>1981</v>
          </cell>
          <cell r="L596">
            <v>29778</v>
          </cell>
          <cell r="M596">
            <v>41</v>
          </cell>
          <cell r="N596" t="str">
            <v>Kinh</v>
          </cell>
          <cell r="O596">
            <v>0</v>
          </cell>
          <cell r="P596" t="str">
            <v>182259774</v>
          </cell>
          <cell r="Q596">
            <v>35521</v>
          </cell>
          <cell r="R596" t="str">
            <v>Tỉnh Nghệ An</v>
          </cell>
          <cell r="S596" t="str">
            <v>Phường Trường Thi, Thành phố Vinh, Tỉnh Nghệ An</v>
          </cell>
          <cell r="T596" t="str">
            <v>Hưng Đào, Hưng Nguyên, Nghệ An</v>
          </cell>
          <cell r="U596" t="str">
            <v>53, Nguyễn Kiệm, Khối 8, Phường Trường Thi, Thành phố Vinh, Tỉnh Nghệ An</v>
          </cell>
          <cell r="V596" t="str">
            <v>53, Nguyễn Kiệm, Khối 8, Phường Trường Thi, Thành phố Vinh, Tỉnh Nghệ An</v>
          </cell>
          <cell r="W596" t="str">
            <v>0914289776</v>
          </cell>
          <cell r="X596" t="str">
            <v>giangluu793776@gmail.com</v>
          </cell>
          <cell r="Y596">
            <v>43405</v>
          </cell>
          <cell r="Z596">
            <v>0</v>
          </cell>
          <cell r="AA596">
            <v>0</v>
          </cell>
          <cell r="AB596">
            <v>0</v>
          </cell>
          <cell r="AC596" t="str">
            <v>BC</v>
          </cell>
          <cell r="AD596">
            <v>0</v>
          </cell>
          <cell r="AE596">
            <v>0</v>
          </cell>
          <cell r="AF596" t="str">
            <v>V.07.01.03</v>
          </cell>
          <cell r="AG596" t="str">
            <v>Giảng viên (hạng III)</v>
          </cell>
          <cell r="AH596">
            <v>0</v>
          </cell>
          <cell r="AI596">
            <v>0</v>
          </cell>
          <cell r="AJ596">
            <v>0</v>
          </cell>
          <cell r="AK596">
            <v>4</v>
          </cell>
          <cell r="AL596">
            <v>0</v>
          </cell>
          <cell r="AM596">
            <v>3.99</v>
          </cell>
          <cell r="AN596">
            <v>6</v>
          </cell>
          <cell r="AO596">
            <v>0</v>
          </cell>
          <cell r="AP596">
            <v>0</v>
          </cell>
          <cell r="AQ596">
            <v>15</v>
          </cell>
          <cell r="AR596">
            <v>0.59850000000000003</v>
          </cell>
          <cell r="AS596">
            <v>4.5884999999999998</v>
          </cell>
          <cell r="AT596">
            <v>40</v>
          </cell>
          <cell r="AU596">
            <v>0</v>
          </cell>
          <cell r="AV596">
            <v>0</v>
          </cell>
          <cell r="AW596">
            <v>0</v>
          </cell>
          <cell r="AX596" t="str">
            <v>Tiến sĩ</v>
          </cell>
          <cell r="AY596">
            <v>0</v>
          </cell>
          <cell r="AZ596">
            <v>0</v>
          </cell>
          <cell r="BA596">
            <v>0</v>
          </cell>
          <cell r="BB596">
            <v>0</v>
          </cell>
          <cell r="BC596" t="str">
            <v>Văn học</v>
          </cell>
          <cell r="BD596">
            <v>0</v>
          </cell>
          <cell r="BE596" t="str">
            <v>GVSP</v>
          </cell>
          <cell r="BF596">
            <v>0</v>
          </cell>
          <cell r="BG596">
            <v>0</v>
          </cell>
          <cell r="BH596">
            <v>0</v>
          </cell>
          <cell r="BI596">
            <v>0</v>
          </cell>
          <cell r="BJ596">
            <v>0</v>
          </cell>
          <cell r="BK596">
            <v>0</v>
          </cell>
          <cell r="BL596">
            <v>0</v>
          </cell>
          <cell r="BM596">
            <v>0</v>
          </cell>
          <cell r="BN596">
            <v>0</v>
          </cell>
          <cell r="BO596">
            <v>0</v>
          </cell>
          <cell r="BP596">
            <v>0</v>
          </cell>
          <cell r="BQ596">
            <v>0</v>
          </cell>
          <cell r="BR596">
            <v>13.833333333333334</v>
          </cell>
          <cell r="BS596" t="str">
            <v>Không nộp sổ</v>
          </cell>
          <cell r="BT596">
            <v>0</v>
          </cell>
          <cell r="BU596">
            <v>0</v>
          </cell>
          <cell r="BV596">
            <v>4</v>
          </cell>
          <cell r="BW596">
            <v>4</v>
          </cell>
          <cell r="BX596">
            <v>4</v>
          </cell>
          <cell r="BY596">
            <v>4</v>
          </cell>
          <cell r="BZ596">
            <v>4</v>
          </cell>
          <cell r="CA596">
            <v>4</v>
          </cell>
          <cell r="CB596">
            <v>4</v>
          </cell>
          <cell r="CC596">
            <v>4</v>
          </cell>
          <cell r="CD596">
            <v>4</v>
          </cell>
          <cell r="CE596">
            <v>4</v>
          </cell>
          <cell r="CF596">
            <v>4</v>
          </cell>
          <cell r="CG596">
            <v>4</v>
          </cell>
          <cell r="CH596">
            <v>4</v>
          </cell>
          <cell r="CI596">
            <v>4</v>
          </cell>
          <cell r="CJ596">
            <v>4</v>
          </cell>
          <cell r="CK596">
            <v>4</v>
          </cell>
          <cell r="CL596">
            <v>0</v>
          </cell>
        </row>
        <row r="597">
          <cell r="F597">
            <v>1563</v>
          </cell>
          <cell r="G597" t="str">
            <v>51010000191017</v>
          </cell>
          <cell r="H597" t="str">
            <v>Trường Sư phạm</v>
          </cell>
          <cell r="I597" t="str">
            <v>Khoa Ngữ văn</v>
          </cell>
          <cell r="J597" t="str">
            <v>Nữ</v>
          </cell>
          <cell r="K597">
            <v>1983</v>
          </cell>
          <cell r="L597">
            <v>30346</v>
          </cell>
          <cell r="M597">
            <v>39</v>
          </cell>
          <cell r="N597" t="str">
            <v>Kinh</v>
          </cell>
          <cell r="O597">
            <v>0</v>
          </cell>
          <cell r="P597">
            <v>187406771</v>
          </cell>
          <cell r="Q597">
            <v>0</v>
          </cell>
          <cell r="R597">
            <v>0</v>
          </cell>
          <cell r="S597" t="str">
            <v>Xuân Vinh, Thọ Xuân, Thanh Hóa</v>
          </cell>
          <cell r="T597" t="str">
            <v>Hưng Phú, Hưng Nguyên, Nghệ An</v>
          </cell>
          <cell r="U597" t="str">
            <v>SN 16, khối 11, phường Trường Thi, Thành phố Vinh, Tỉnh Nghệ An</v>
          </cell>
          <cell r="V597" t="str">
            <v>SN 16, khối 11, phường Trường Thi, Thành phố Vinh, Tỉnh Nghệ An</v>
          </cell>
          <cell r="W597">
            <v>0</v>
          </cell>
          <cell r="X597">
            <v>0</v>
          </cell>
          <cell r="Y597">
            <v>39661</v>
          </cell>
          <cell r="Z597">
            <v>40360</v>
          </cell>
          <cell r="AA597" t="str">
            <v>Trường Đại học Vinh</v>
          </cell>
          <cell r="AB597">
            <v>0</v>
          </cell>
          <cell r="AC597" t="str">
            <v>BC</v>
          </cell>
          <cell r="AD597">
            <v>0</v>
          </cell>
          <cell r="AE597">
            <v>0</v>
          </cell>
          <cell r="AF597" t="str">
            <v>V.07.01.03</v>
          </cell>
          <cell r="AG597" t="str">
            <v>Giảng viên (hạng III)</v>
          </cell>
          <cell r="AH597">
            <v>0</v>
          </cell>
          <cell r="AI597">
            <v>0</v>
          </cell>
          <cell r="AJ597">
            <v>0</v>
          </cell>
          <cell r="AK597">
            <v>4</v>
          </cell>
          <cell r="AL597">
            <v>0</v>
          </cell>
          <cell r="AM597">
            <v>3.66</v>
          </cell>
          <cell r="AN597">
            <v>5</v>
          </cell>
          <cell r="AO597">
            <v>0</v>
          </cell>
          <cell r="AP597">
            <v>0</v>
          </cell>
          <cell r="AQ597">
            <v>11</v>
          </cell>
          <cell r="AR597">
            <v>0.40260000000000007</v>
          </cell>
          <cell r="AS597">
            <v>4.0625999999999998</v>
          </cell>
          <cell r="AT597">
            <v>40</v>
          </cell>
          <cell r="AU597">
            <v>0</v>
          </cell>
          <cell r="AV597">
            <v>0</v>
          </cell>
          <cell r="AW597">
            <v>0</v>
          </cell>
          <cell r="AX597" t="str">
            <v>Tiến sĩ</v>
          </cell>
          <cell r="AY597">
            <v>0</v>
          </cell>
          <cell r="AZ597">
            <v>0</v>
          </cell>
          <cell r="BA597" t="str">
            <v>Văn</v>
          </cell>
          <cell r="BB597" t="str">
            <v>Ngữ văn/Văn học Việt Nam</v>
          </cell>
          <cell r="BC597" t="str">
            <v>Văn học Việt Nam</v>
          </cell>
          <cell r="BD597">
            <v>0</v>
          </cell>
          <cell r="BE597" t="str">
            <v>GVSP</v>
          </cell>
          <cell r="BF597" t="str">
            <v>B1</v>
          </cell>
          <cell r="BG597" t="str">
            <v>ICT 2018</v>
          </cell>
          <cell r="BH597" t="str">
            <v>x</v>
          </cell>
          <cell r="BI597">
            <v>2017</v>
          </cell>
          <cell r="BJ597">
            <v>0</v>
          </cell>
          <cell r="BK597">
            <v>0</v>
          </cell>
          <cell r="BL597">
            <v>0</v>
          </cell>
          <cell r="BM597">
            <v>0</v>
          </cell>
          <cell r="BN597">
            <v>0</v>
          </cell>
          <cell r="BO597">
            <v>0</v>
          </cell>
          <cell r="BP597">
            <v>0</v>
          </cell>
          <cell r="BQ597">
            <v>0</v>
          </cell>
          <cell r="BR597">
            <v>15.416666666666666</v>
          </cell>
          <cell r="BS597" t="str">
            <v>BĐ đã phát</v>
          </cell>
          <cell r="BT597">
            <v>0</v>
          </cell>
          <cell r="BU597">
            <v>0</v>
          </cell>
          <cell r="BV597">
            <v>4</v>
          </cell>
          <cell r="BW597">
            <v>4</v>
          </cell>
          <cell r="BX597">
            <v>4</v>
          </cell>
          <cell r="BY597">
            <v>4</v>
          </cell>
          <cell r="BZ597">
            <v>4</v>
          </cell>
          <cell r="CA597">
            <v>4</v>
          </cell>
          <cell r="CB597">
            <v>4</v>
          </cell>
          <cell r="CC597">
            <v>4</v>
          </cell>
          <cell r="CD597">
            <v>4</v>
          </cell>
          <cell r="CE597">
            <v>4</v>
          </cell>
          <cell r="CF597">
            <v>4</v>
          </cell>
          <cell r="CG597">
            <v>4</v>
          </cell>
          <cell r="CH597">
            <v>4</v>
          </cell>
          <cell r="CI597">
            <v>4</v>
          </cell>
          <cell r="CJ597">
            <v>4</v>
          </cell>
          <cell r="CK597">
            <v>4</v>
          </cell>
          <cell r="CL597">
            <v>0</v>
          </cell>
        </row>
        <row r="598">
          <cell r="F598">
            <v>1556</v>
          </cell>
          <cell r="G598" t="str">
            <v>51010000189605</v>
          </cell>
          <cell r="H598" t="str">
            <v>Trường Sư phạm</v>
          </cell>
          <cell r="I598" t="str">
            <v>Khoa Ngữ văn</v>
          </cell>
          <cell r="J598" t="str">
            <v>Nữ</v>
          </cell>
          <cell r="K598">
            <v>1976</v>
          </cell>
          <cell r="L598">
            <v>27933</v>
          </cell>
          <cell r="M598">
            <v>46</v>
          </cell>
          <cell r="N598" t="str">
            <v>Kinh</v>
          </cell>
          <cell r="O598">
            <v>0</v>
          </cell>
          <cell r="P598">
            <v>187606197</v>
          </cell>
          <cell r="Q598">
            <v>0</v>
          </cell>
          <cell r="R598">
            <v>0</v>
          </cell>
          <cell r="S598" t="str">
            <v>Kỳ Anh Hà Tĩnh</v>
          </cell>
          <cell r="T598" t="str">
            <v>Kỳ Anh Hà Tĩnh</v>
          </cell>
          <cell r="U598" t="str">
            <v>Ngõ 302A, Đường  Ngô Thì Nhậm, K107, Trung Đô, Thành phố Vinh, Tỉnh Nghệ An</v>
          </cell>
          <cell r="V598" t="str">
            <v>Ngõ 302A, Đường  Ngô Thì Nhậm, K107, Trung Đô, Thành phố Vinh, Tỉnh Nghệ An</v>
          </cell>
          <cell r="W598" t="str">
            <v>0988440067</v>
          </cell>
          <cell r="X598" t="str">
            <v xml:space="preserve">hoaledhv@gmail.com </v>
          </cell>
          <cell r="Y598">
            <v>36161</v>
          </cell>
          <cell r="Z598">
            <v>36161</v>
          </cell>
          <cell r="AA598" t="str">
            <v>Trường Đại học Sư phạm Vinh</v>
          </cell>
          <cell r="AB598">
            <v>0</v>
          </cell>
          <cell r="AC598" t="str">
            <v>BC</v>
          </cell>
          <cell r="AD598">
            <v>0</v>
          </cell>
          <cell r="AE598">
            <v>0</v>
          </cell>
          <cell r="AF598" t="str">
            <v>V.07.01.03</v>
          </cell>
          <cell r="AG598" t="str">
            <v>Giảng viên (hạng III)</v>
          </cell>
          <cell r="AH598">
            <v>0</v>
          </cell>
          <cell r="AI598">
            <v>0</v>
          </cell>
          <cell r="AJ598" t="str">
            <v>Chủ nhiệm lớp</v>
          </cell>
          <cell r="AK598">
            <v>4</v>
          </cell>
          <cell r="AL598">
            <v>0</v>
          </cell>
          <cell r="AM598">
            <v>4.32</v>
          </cell>
          <cell r="AN598">
            <v>7</v>
          </cell>
          <cell r="AO598">
            <v>0</v>
          </cell>
          <cell r="AP598">
            <v>0</v>
          </cell>
          <cell r="AQ598">
            <v>21</v>
          </cell>
          <cell r="AR598">
            <v>0.90720000000000001</v>
          </cell>
          <cell r="AS598">
            <v>5.2271999999999998</v>
          </cell>
          <cell r="AT598">
            <v>40</v>
          </cell>
          <cell r="AU598">
            <v>0</v>
          </cell>
          <cell r="AV598">
            <v>0</v>
          </cell>
          <cell r="AW598">
            <v>0</v>
          </cell>
          <cell r="AX598" t="str">
            <v>Thạc sĩ</v>
          </cell>
          <cell r="AY598">
            <v>0</v>
          </cell>
          <cell r="AZ598">
            <v>0</v>
          </cell>
          <cell r="BA598" t="str">
            <v>Hán nôm</v>
          </cell>
          <cell r="BB598" t="str">
            <v>Hán nôm</v>
          </cell>
          <cell r="BC598" t="str">
            <v xml:space="preserve"> </v>
          </cell>
          <cell r="BD598">
            <v>0</v>
          </cell>
          <cell r="BE598" t="str">
            <v>GVSP</v>
          </cell>
          <cell r="BF598">
            <v>0</v>
          </cell>
          <cell r="BG598" t="str">
            <v>ICT 2018</v>
          </cell>
          <cell r="BH598" t="str">
            <v>x</v>
          </cell>
          <cell r="BI598">
            <v>0</v>
          </cell>
          <cell r="BJ598">
            <v>0</v>
          </cell>
          <cell r="BK598">
            <v>0</v>
          </cell>
          <cell r="BL598">
            <v>0</v>
          </cell>
          <cell r="BM598">
            <v>37735</v>
          </cell>
          <cell r="BN598">
            <v>38101</v>
          </cell>
          <cell r="BO598">
            <v>0</v>
          </cell>
          <cell r="BP598">
            <v>0</v>
          </cell>
          <cell r="BQ598">
            <v>0</v>
          </cell>
          <cell r="BR598">
            <v>8.8333333333333339</v>
          </cell>
          <cell r="BS598" t="str">
            <v>ĐHV đã phát</v>
          </cell>
          <cell r="BT598">
            <v>0</v>
          </cell>
          <cell r="BU598">
            <v>0</v>
          </cell>
          <cell r="BV598">
            <v>4</v>
          </cell>
          <cell r="BW598">
            <v>4</v>
          </cell>
          <cell r="BX598">
            <v>4</v>
          </cell>
          <cell r="BY598">
            <v>4</v>
          </cell>
          <cell r="BZ598">
            <v>4</v>
          </cell>
          <cell r="CA598">
            <v>4</v>
          </cell>
          <cell r="CB598">
            <v>4</v>
          </cell>
          <cell r="CC598">
            <v>4</v>
          </cell>
          <cell r="CD598">
            <v>4</v>
          </cell>
          <cell r="CE598">
            <v>4</v>
          </cell>
          <cell r="CF598">
            <v>4</v>
          </cell>
          <cell r="CG598">
            <v>4</v>
          </cell>
          <cell r="CH598">
            <v>4</v>
          </cell>
          <cell r="CI598">
            <v>4</v>
          </cell>
          <cell r="CJ598">
            <v>4</v>
          </cell>
          <cell r="CK598">
            <v>4</v>
          </cell>
          <cell r="CL598">
            <v>0</v>
          </cell>
        </row>
        <row r="599">
          <cell r="F599">
            <v>2029</v>
          </cell>
          <cell r="G599" t="str">
            <v>51010000329711</v>
          </cell>
          <cell r="H599" t="str">
            <v>Trường Sư phạm</v>
          </cell>
          <cell r="I599" t="str">
            <v>Khoa Ngữ văn</v>
          </cell>
          <cell r="J599" t="str">
            <v>Nữ</v>
          </cell>
          <cell r="K599">
            <v>1987</v>
          </cell>
          <cell r="L599">
            <v>32087</v>
          </cell>
          <cell r="M599">
            <v>35</v>
          </cell>
          <cell r="N599" t="str">
            <v>Kinh</v>
          </cell>
          <cell r="O599">
            <v>0</v>
          </cell>
          <cell r="P599">
            <v>187699341</v>
          </cell>
          <cell r="Q599">
            <v>0</v>
          </cell>
          <cell r="R599">
            <v>0</v>
          </cell>
          <cell r="S599">
            <v>0</v>
          </cell>
          <cell r="T599" t="str">
            <v>, Nghệ An</v>
          </cell>
          <cell r="U599" t="str">
            <v>Thành phố Vinh, Tỉnh Nghệ An</v>
          </cell>
          <cell r="V599" t="str">
            <v>Thành phố Vinh, Tỉnh Nghệ An</v>
          </cell>
          <cell r="W599" t="str">
            <v>0988402040</v>
          </cell>
          <cell r="X599" t="str">
            <v>hoaithukv@gmail.com</v>
          </cell>
          <cell r="Y599">
            <v>41061</v>
          </cell>
          <cell r="Z599" t="str">
            <v xml:space="preserve">  -   -</v>
          </cell>
          <cell r="AA599">
            <v>0</v>
          </cell>
          <cell r="AB599">
            <v>0</v>
          </cell>
          <cell r="AC599" t="str">
            <v>BC</v>
          </cell>
          <cell r="AD599">
            <v>0</v>
          </cell>
          <cell r="AE599">
            <v>0</v>
          </cell>
          <cell r="AF599" t="str">
            <v>V.07.01.03</v>
          </cell>
          <cell r="AG599" t="str">
            <v>Giảng viên (hạng III)</v>
          </cell>
          <cell r="AH599">
            <v>0</v>
          </cell>
          <cell r="AI599">
            <v>0</v>
          </cell>
          <cell r="AJ599" t="str">
            <v>TLĐT</v>
          </cell>
          <cell r="AK599">
            <v>4</v>
          </cell>
          <cell r="AL599">
            <v>0</v>
          </cell>
          <cell r="AM599">
            <v>3.33</v>
          </cell>
          <cell r="AN599">
            <v>4</v>
          </cell>
          <cell r="AO599">
            <v>0</v>
          </cell>
          <cell r="AP599">
            <v>0</v>
          </cell>
          <cell r="AQ599">
            <v>8</v>
          </cell>
          <cell r="AR599">
            <v>0.26640000000000003</v>
          </cell>
          <cell r="AS599">
            <v>3.5964</v>
          </cell>
          <cell r="AT599">
            <v>40</v>
          </cell>
          <cell r="AU599">
            <v>0</v>
          </cell>
          <cell r="AV599">
            <v>0</v>
          </cell>
          <cell r="AW599">
            <v>0</v>
          </cell>
          <cell r="AX599" t="str">
            <v>Tiến sĩ</v>
          </cell>
          <cell r="AY599">
            <v>0</v>
          </cell>
          <cell r="AZ599">
            <v>0</v>
          </cell>
          <cell r="BA599" t="str">
            <v>Giáo dục chính trị</v>
          </cell>
          <cell r="BB599" t="str">
            <v>Ngữ văn</v>
          </cell>
          <cell r="BC599" t="str">
            <v>Ngữ văn</v>
          </cell>
          <cell r="BD599">
            <v>44409</v>
          </cell>
          <cell r="BE599" t="str">
            <v>GVSP</v>
          </cell>
          <cell r="BF599" t="str">
            <v>B1</v>
          </cell>
          <cell r="BG599" t="str">
            <v>ICT 2018</v>
          </cell>
          <cell r="BH599" t="str">
            <v>x</v>
          </cell>
          <cell r="BI599">
            <v>0</v>
          </cell>
          <cell r="BJ599">
            <v>0</v>
          </cell>
          <cell r="BK599">
            <v>0</v>
          </cell>
          <cell r="BL599">
            <v>0</v>
          </cell>
          <cell r="BM599">
            <v>0</v>
          </cell>
          <cell r="BN599">
            <v>0</v>
          </cell>
          <cell r="BO599">
            <v>0</v>
          </cell>
          <cell r="BP599">
            <v>0</v>
          </cell>
          <cell r="BQ599">
            <v>0</v>
          </cell>
          <cell r="BR599">
            <v>20.166666666666668</v>
          </cell>
          <cell r="BS599" t="str">
            <v>BĐ đã phát</v>
          </cell>
          <cell r="BT599">
            <v>0</v>
          </cell>
          <cell r="BU599">
            <v>0</v>
          </cell>
          <cell r="BV599">
            <v>4</v>
          </cell>
          <cell r="BW599">
            <v>4</v>
          </cell>
          <cell r="BX599">
            <v>4</v>
          </cell>
          <cell r="BY599">
            <v>4</v>
          </cell>
          <cell r="BZ599">
            <v>4</v>
          </cell>
          <cell r="CA599">
            <v>4</v>
          </cell>
          <cell r="CB599">
            <v>4</v>
          </cell>
          <cell r="CC599">
            <v>4</v>
          </cell>
          <cell r="CD599">
            <v>4</v>
          </cell>
          <cell r="CE599">
            <v>4</v>
          </cell>
          <cell r="CF599">
            <v>4</v>
          </cell>
          <cell r="CG599">
            <v>4</v>
          </cell>
          <cell r="CH599">
            <v>4</v>
          </cell>
          <cell r="CI599">
            <v>4</v>
          </cell>
          <cell r="CJ599">
            <v>4</v>
          </cell>
          <cell r="CK599">
            <v>4</v>
          </cell>
          <cell r="CL599">
            <v>0</v>
          </cell>
        </row>
        <row r="600">
          <cell r="F600">
            <v>1577</v>
          </cell>
          <cell r="G600" t="str">
            <v>51010000224755</v>
          </cell>
          <cell r="H600" t="str">
            <v>Trường Sư phạm</v>
          </cell>
          <cell r="I600" t="str">
            <v>Khoa Ngữ văn</v>
          </cell>
          <cell r="J600" t="str">
            <v>Nữ</v>
          </cell>
          <cell r="K600">
            <v>1984</v>
          </cell>
          <cell r="L600">
            <v>30934</v>
          </cell>
          <cell r="M600">
            <v>38</v>
          </cell>
          <cell r="N600" t="str">
            <v>Kinh</v>
          </cell>
          <cell r="O600">
            <v>0</v>
          </cell>
          <cell r="P600">
            <v>186157451</v>
          </cell>
          <cell r="Q600">
            <v>0</v>
          </cell>
          <cell r="R600">
            <v>0</v>
          </cell>
          <cell r="S600">
            <v>0</v>
          </cell>
          <cell r="T600">
            <v>0</v>
          </cell>
          <cell r="U600" t="str">
            <v>khu tập thể huyện ủy, huyện Thanh Trì, thành phố Hà Nội</v>
          </cell>
          <cell r="V600" t="str">
            <v>khu tập thể huyện ủy, huyện Thanh Trì, thành phố Hà Nội</v>
          </cell>
          <cell r="W600" t="str">
            <v>0364060327</v>
          </cell>
          <cell r="X600" t="str">
            <v>khanhchi196@gmail.com</v>
          </cell>
          <cell r="Y600">
            <v>40330</v>
          </cell>
          <cell r="Z600">
            <v>40969</v>
          </cell>
          <cell r="AA600" t="str">
            <v>Trường Đại học Vinh</v>
          </cell>
          <cell r="AB600">
            <v>0</v>
          </cell>
          <cell r="AC600" t="str">
            <v>BC</v>
          </cell>
          <cell r="AD600">
            <v>0</v>
          </cell>
          <cell r="AE600">
            <v>0</v>
          </cell>
          <cell r="AF600" t="str">
            <v>V.07.01.03</v>
          </cell>
          <cell r="AG600" t="str">
            <v>Giảng viên (hạng III)</v>
          </cell>
          <cell r="AH600">
            <v>0</v>
          </cell>
          <cell r="AI600">
            <v>0</v>
          </cell>
          <cell r="AJ600">
            <v>0</v>
          </cell>
          <cell r="AK600">
            <v>4</v>
          </cell>
          <cell r="AL600">
            <v>0.3</v>
          </cell>
          <cell r="AM600">
            <v>3.66</v>
          </cell>
          <cell r="AN600">
            <v>5</v>
          </cell>
          <cell r="AO600">
            <v>0</v>
          </cell>
          <cell r="AP600">
            <v>0</v>
          </cell>
          <cell r="AQ600">
            <v>10</v>
          </cell>
          <cell r="AR600">
            <v>0.39600000000000002</v>
          </cell>
          <cell r="AS600">
            <v>4.3559999999999999</v>
          </cell>
          <cell r="AT600">
            <v>40</v>
          </cell>
          <cell r="AU600">
            <v>0</v>
          </cell>
          <cell r="AV600">
            <v>0</v>
          </cell>
          <cell r="AW600">
            <v>0</v>
          </cell>
          <cell r="AX600" t="str">
            <v>Tiến sĩ</v>
          </cell>
          <cell r="AY600">
            <v>0</v>
          </cell>
          <cell r="AZ600">
            <v>0</v>
          </cell>
          <cell r="BA600" t="str">
            <v>Văn</v>
          </cell>
          <cell r="BB600" t="str">
            <v xml:space="preserve">Ngôn ngữ học/LL ngôn ngữ </v>
          </cell>
          <cell r="BC600" t="str">
            <v>Văn học</v>
          </cell>
          <cell r="BD600">
            <v>0</v>
          </cell>
          <cell r="BE600" t="str">
            <v>GVSP</v>
          </cell>
          <cell r="BF600" t="str">
            <v>A2</v>
          </cell>
          <cell r="BG600" t="str">
            <v>ICT 2018</v>
          </cell>
          <cell r="BH600" t="str">
            <v>x</v>
          </cell>
          <cell r="BI600">
            <v>0</v>
          </cell>
          <cell r="BJ600">
            <v>0</v>
          </cell>
          <cell r="BK600">
            <v>0</v>
          </cell>
          <cell r="BL600">
            <v>0</v>
          </cell>
          <cell r="BM600">
            <v>34859</v>
          </cell>
          <cell r="BN600">
            <v>35225</v>
          </cell>
          <cell r="BO600">
            <v>0</v>
          </cell>
          <cell r="BP600">
            <v>0</v>
          </cell>
          <cell r="BQ600">
            <v>0</v>
          </cell>
          <cell r="BR600">
            <v>17</v>
          </cell>
          <cell r="BS600" t="str">
            <v>BĐ đã phát</v>
          </cell>
          <cell r="BT600">
            <v>0</v>
          </cell>
          <cell r="BU600">
            <v>0</v>
          </cell>
          <cell r="BV600">
            <v>5</v>
          </cell>
          <cell r="BW600">
            <v>5</v>
          </cell>
          <cell r="BX600">
            <v>5</v>
          </cell>
          <cell r="BY600">
            <v>5</v>
          </cell>
          <cell r="BZ600">
            <v>5</v>
          </cell>
          <cell r="CA600">
            <v>5</v>
          </cell>
          <cell r="CB600">
            <v>5</v>
          </cell>
          <cell r="CC600">
            <v>5</v>
          </cell>
          <cell r="CD600">
            <v>5</v>
          </cell>
          <cell r="CE600">
            <v>5</v>
          </cell>
          <cell r="CF600">
            <v>5</v>
          </cell>
          <cell r="CG600">
            <v>5</v>
          </cell>
          <cell r="CH600">
            <v>4</v>
          </cell>
          <cell r="CI600">
            <v>4</v>
          </cell>
          <cell r="CJ600">
            <v>4</v>
          </cell>
          <cell r="CK600">
            <v>4</v>
          </cell>
          <cell r="CL600" t="str">
            <v>Thôi PTBM từ T9/21</v>
          </cell>
        </row>
        <row r="601">
          <cell r="F601">
            <v>1557</v>
          </cell>
          <cell r="G601" t="str">
            <v>51010000189623</v>
          </cell>
          <cell r="H601" t="str">
            <v>Trường Sư phạm</v>
          </cell>
          <cell r="I601" t="str">
            <v>Khoa Ngữ văn</v>
          </cell>
          <cell r="J601" t="str">
            <v>Nữ</v>
          </cell>
          <cell r="K601">
            <v>1979</v>
          </cell>
          <cell r="L601">
            <v>29089</v>
          </cell>
          <cell r="M601">
            <v>43</v>
          </cell>
          <cell r="N601" t="str">
            <v>Kinh</v>
          </cell>
          <cell r="O601">
            <v>0</v>
          </cell>
          <cell r="P601">
            <v>186119486</v>
          </cell>
          <cell r="Q601">
            <v>0</v>
          </cell>
          <cell r="R601">
            <v>0</v>
          </cell>
          <cell r="S601" t="str">
            <v>Xã Sơn Thọ, Huyện Hương Sơn, Tỉnh Hà Tĩnh</v>
          </cell>
          <cell r="T601" t="str">
            <v>Xã Đức Bình, Huyện Đức Thọ, Tỉnh Hà Tĩnh</v>
          </cell>
          <cell r="U601" t="str">
            <v>Số 6, ngõ 13, đường Phạm Kinh Vỹ, khối 6, phường Bến Thủy,  Thành phố Vinh, Tỉnh Nghệ An</v>
          </cell>
          <cell r="V601" t="str">
            <v>Số 6, ngõ 13, đường Phạm Kinh Vỹ, khối 6, phường Bến Thủy,  Thành phố Vinh, Tỉnh Nghệ An</v>
          </cell>
          <cell r="W601" t="str">
            <v>0918345228</v>
          </cell>
          <cell r="X601" t="str">
            <v>ngochakv@gmail.com</v>
          </cell>
          <cell r="Y601">
            <v>38322</v>
          </cell>
          <cell r="Z601">
            <v>38924</v>
          </cell>
          <cell r="AA601" t="str">
            <v>Trường Đại học Vinh</v>
          </cell>
          <cell r="AB601">
            <v>0</v>
          </cell>
          <cell r="AC601" t="str">
            <v>BC</v>
          </cell>
          <cell r="AD601">
            <v>0</v>
          </cell>
          <cell r="AE601">
            <v>0</v>
          </cell>
          <cell r="AF601" t="str">
            <v>V.07.01.02</v>
          </cell>
          <cell r="AG601" t="str">
            <v>Giảng viên chính (hạng II)</v>
          </cell>
          <cell r="AH601">
            <v>0</v>
          </cell>
          <cell r="AI601" t="str">
            <v>Phó Trưởng khoa</v>
          </cell>
          <cell r="AJ601" t="str">
            <v>Phó Bí thư CB + Chủ tịch CĐBP</v>
          </cell>
          <cell r="AK601">
            <v>5</v>
          </cell>
          <cell r="AL601">
            <v>0.4</v>
          </cell>
          <cell r="AM601">
            <v>4.4000000000000004</v>
          </cell>
          <cell r="AN601">
            <v>1</v>
          </cell>
          <cell r="AO601">
            <v>0</v>
          </cell>
          <cell r="AP601">
            <v>0</v>
          </cell>
          <cell r="AQ601">
            <v>15</v>
          </cell>
          <cell r="AR601">
            <v>0.7200000000000002</v>
          </cell>
          <cell r="AS601">
            <v>5.5200000000000014</v>
          </cell>
          <cell r="AT601">
            <v>40</v>
          </cell>
          <cell r="AU601">
            <v>0</v>
          </cell>
          <cell r="AV601">
            <v>0</v>
          </cell>
          <cell r="AW601">
            <v>0</v>
          </cell>
          <cell r="AX601" t="str">
            <v>Tiến sĩ</v>
          </cell>
          <cell r="AY601">
            <v>0</v>
          </cell>
          <cell r="AZ601">
            <v>0</v>
          </cell>
          <cell r="BA601" t="str">
            <v>Văn</v>
          </cell>
          <cell r="BB601" t="str">
            <v>KHXH&amp;NV/Văn hóa học</v>
          </cell>
          <cell r="BC601" t="str">
            <v>Văn hóa dân gian</v>
          </cell>
          <cell r="BD601">
            <v>0</v>
          </cell>
          <cell r="BE601" t="str">
            <v>GVSP</v>
          </cell>
          <cell r="BF601" t="str">
            <v>A2</v>
          </cell>
          <cell r="BG601" t="str">
            <v>ICT 2018</v>
          </cell>
          <cell r="BH601" t="str">
            <v>x</v>
          </cell>
          <cell r="BI601">
            <v>2017</v>
          </cell>
          <cell r="BJ601">
            <v>0</v>
          </cell>
          <cell r="BK601">
            <v>0</v>
          </cell>
          <cell r="BL601">
            <v>0</v>
          </cell>
          <cell r="BM601">
            <v>0</v>
          </cell>
          <cell r="BN601">
            <v>0</v>
          </cell>
          <cell r="BO601">
            <v>0</v>
          </cell>
          <cell r="BP601">
            <v>0</v>
          </cell>
          <cell r="BQ601">
            <v>0</v>
          </cell>
          <cell r="BR601">
            <v>12</v>
          </cell>
          <cell r="BS601" t="str">
            <v>ĐHV đã phát</v>
          </cell>
          <cell r="BT601">
            <v>0</v>
          </cell>
          <cell r="BU601">
            <v>0</v>
          </cell>
          <cell r="BV601">
            <v>5</v>
          </cell>
          <cell r="BW601">
            <v>5</v>
          </cell>
          <cell r="BX601">
            <v>5</v>
          </cell>
          <cell r="BY601">
            <v>5</v>
          </cell>
          <cell r="BZ601">
            <v>5</v>
          </cell>
          <cell r="CA601">
            <v>5</v>
          </cell>
          <cell r="CB601">
            <v>5</v>
          </cell>
          <cell r="CC601">
            <v>5</v>
          </cell>
          <cell r="CD601">
            <v>5</v>
          </cell>
          <cell r="CE601">
            <v>5</v>
          </cell>
          <cell r="CF601">
            <v>5</v>
          </cell>
          <cell r="CG601">
            <v>5</v>
          </cell>
          <cell r="CH601">
            <v>5</v>
          </cell>
          <cell r="CI601">
            <v>5</v>
          </cell>
          <cell r="CJ601">
            <v>5</v>
          </cell>
          <cell r="CK601">
            <v>5</v>
          </cell>
          <cell r="CL601" t="str">
            <v>CT CĐBP từ T11/21, PTK cấp 3 từ T12/21</v>
          </cell>
        </row>
        <row r="602">
          <cell r="F602">
            <v>1567</v>
          </cell>
          <cell r="G602" t="str">
            <v>51010000191275</v>
          </cell>
          <cell r="H602" t="str">
            <v>Trường Sư phạm</v>
          </cell>
          <cell r="I602" t="str">
            <v>Khoa Ngữ văn</v>
          </cell>
          <cell r="J602" t="str">
            <v>Nữ</v>
          </cell>
          <cell r="K602">
            <v>1982</v>
          </cell>
          <cell r="L602">
            <v>30145</v>
          </cell>
          <cell r="M602">
            <v>40</v>
          </cell>
          <cell r="N602" t="str">
            <v>Kinh</v>
          </cell>
          <cell r="O602">
            <v>0</v>
          </cell>
          <cell r="P602">
            <v>182487509</v>
          </cell>
          <cell r="Q602">
            <v>0</v>
          </cell>
          <cell r="R602">
            <v>0</v>
          </cell>
          <cell r="S602" t="str">
            <v>Thành phố Vinh, Tỉnh Nghệ An</v>
          </cell>
          <cell r="T602">
            <v>0</v>
          </cell>
          <cell r="U602" t="str">
            <v>Nhà 3, ngõ 2, đường Nguyễn Đức Đạt, phường Bến Thủy, Thành phố Vinh, Tỉnh Nghệ An</v>
          </cell>
          <cell r="V602" t="str">
            <v>Nhà 3, ngõ 2, đường Nguyễn Đức Đạt, phường Bến Thủy, Thành phố Vinh, Tỉnh Nghệ An</v>
          </cell>
          <cell r="W602" t="str">
            <v>0912884185</v>
          </cell>
          <cell r="X602" t="str">
            <v>thanhhieu.kv@gmail.com</v>
          </cell>
          <cell r="Y602">
            <v>38169</v>
          </cell>
          <cell r="Z602">
            <v>39448</v>
          </cell>
          <cell r="AA602" t="str">
            <v>Trường Đại học Vinh</v>
          </cell>
          <cell r="AB602">
            <v>0</v>
          </cell>
          <cell r="AC602" t="str">
            <v>BC</v>
          </cell>
          <cell r="AD602">
            <v>0</v>
          </cell>
          <cell r="AE602">
            <v>0</v>
          </cell>
          <cell r="AF602" t="str">
            <v>V.07.01.02</v>
          </cell>
          <cell r="AG602" t="str">
            <v>Giảng viên chính (hạng II)</v>
          </cell>
          <cell r="AH602">
            <v>0</v>
          </cell>
          <cell r="AI602">
            <v>0</v>
          </cell>
          <cell r="AJ602">
            <v>0</v>
          </cell>
          <cell r="AK602">
            <v>5</v>
          </cell>
          <cell r="AL602">
            <v>0.5</v>
          </cell>
          <cell r="AM602">
            <v>4.4000000000000004</v>
          </cell>
          <cell r="AN602">
            <v>1</v>
          </cell>
          <cell r="AO602">
            <v>0</v>
          </cell>
          <cell r="AP602">
            <v>0</v>
          </cell>
          <cell r="AQ602">
            <v>13</v>
          </cell>
          <cell r="AR602">
            <v>0.63700000000000001</v>
          </cell>
          <cell r="AS602">
            <v>5.5370000000000008</v>
          </cell>
          <cell r="AT602">
            <v>40</v>
          </cell>
          <cell r="AU602">
            <v>0</v>
          </cell>
          <cell r="AV602">
            <v>0</v>
          </cell>
          <cell r="AW602">
            <v>0</v>
          </cell>
          <cell r="AX602" t="str">
            <v>Tiến sĩ</v>
          </cell>
          <cell r="AY602">
            <v>0</v>
          </cell>
          <cell r="AZ602">
            <v>0</v>
          </cell>
          <cell r="BA602" t="str">
            <v>SP ngữ văn</v>
          </cell>
          <cell r="BB602" t="str">
            <v>Ngữ văn/Văn học nước ngoài</v>
          </cell>
          <cell r="BC602" t="str">
            <v>Văn học Bắc Mỹ</v>
          </cell>
          <cell r="BD602">
            <v>0</v>
          </cell>
          <cell r="BE602" t="str">
            <v>GVSP chủ chốt</v>
          </cell>
          <cell r="BF602">
            <v>0</v>
          </cell>
          <cell r="BG602" t="str">
            <v>ICT 2018</v>
          </cell>
          <cell r="BH602" t="str">
            <v>x</v>
          </cell>
          <cell r="BI602">
            <v>2017</v>
          </cell>
          <cell r="BJ602">
            <v>0</v>
          </cell>
          <cell r="BK602" t="str">
            <v>Đã học 2012</v>
          </cell>
          <cell r="BL602" t="str">
            <v>Cao cấp</v>
          </cell>
          <cell r="BM602">
            <v>34988</v>
          </cell>
          <cell r="BN602">
            <v>35354</v>
          </cell>
          <cell r="BO602">
            <v>0</v>
          </cell>
          <cell r="BP602">
            <v>0</v>
          </cell>
          <cell r="BQ602">
            <v>0</v>
          </cell>
          <cell r="BR602">
            <v>14.833333333333334</v>
          </cell>
          <cell r="BS602" t="str">
            <v>ĐHV đã phát</v>
          </cell>
          <cell r="BT602">
            <v>0</v>
          </cell>
          <cell r="BU602">
            <v>0</v>
          </cell>
          <cell r="BV602">
            <v>6</v>
          </cell>
          <cell r="BW602">
            <v>6</v>
          </cell>
          <cell r="BX602">
            <v>6</v>
          </cell>
          <cell r="BY602">
            <v>6</v>
          </cell>
          <cell r="BZ602">
            <v>6</v>
          </cell>
          <cell r="CA602">
            <v>6</v>
          </cell>
          <cell r="CB602">
            <v>6</v>
          </cell>
          <cell r="CC602">
            <v>6</v>
          </cell>
          <cell r="CD602">
            <v>6</v>
          </cell>
          <cell r="CE602">
            <v>6</v>
          </cell>
          <cell r="CF602">
            <v>6</v>
          </cell>
          <cell r="CG602">
            <v>6</v>
          </cell>
          <cell r="CH602">
            <v>6</v>
          </cell>
          <cell r="CI602">
            <v>6</v>
          </cell>
          <cell r="CJ602">
            <v>5</v>
          </cell>
          <cell r="CK602">
            <v>5</v>
          </cell>
          <cell r="CL602" t="str">
            <v>Thôi PGĐ từ T11/21</v>
          </cell>
        </row>
        <row r="603">
          <cell r="F603">
            <v>1559</v>
          </cell>
          <cell r="G603" t="str">
            <v>51010000189632</v>
          </cell>
          <cell r="H603" t="str">
            <v>Trường Sư phạm</v>
          </cell>
          <cell r="I603" t="str">
            <v>Khoa Ngữ văn</v>
          </cell>
          <cell r="J603" t="str">
            <v>Nữ</v>
          </cell>
          <cell r="K603">
            <v>1982</v>
          </cell>
          <cell r="L603">
            <v>30224</v>
          </cell>
          <cell r="M603">
            <v>40</v>
          </cell>
          <cell r="N603" t="str">
            <v>Kinh</v>
          </cell>
          <cell r="O603">
            <v>0</v>
          </cell>
          <cell r="P603">
            <v>186038866</v>
          </cell>
          <cell r="Q603">
            <v>0</v>
          </cell>
          <cell r="R603">
            <v>0</v>
          </cell>
          <cell r="S603" t="str">
            <v>Xã Hưng Tân, Huyện Hưng Nguyên, Tỉnh Nghệ An</v>
          </cell>
          <cell r="T603" t="str">
            <v>Xã Hưng Tân, Huyện Hưng Nguyên, Tỉnh Nghệ An</v>
          </cell>
          <cell r="U603" t="str">
            <v>Số nhà 2Ngõ 2, Phạm Kinh Vỹ, Khối 6, Phường Bến Thuỷ, Thành phố Vinh, Tỉnh Nghệ An</v>
          </cell>
          <cell r="V603" t="str">
            <v>Số nhà 2, Ngõ 2, Phạm Kinh Vỹ, Khối 6, Phường Bến Thuỷ, Thành phố Vinh, Tỉnh Nghệ An</v>
          </cell>
          <cell r="W603" t="str">
            <v>0834300982</v>
          </cell>
          <cell r="X603" t="str">
            <v>tramntt@vinhuni.edu.vn</v>
          </cell>
          <cell r="Y603">
            <v>39661</v>
          </cell>
          <cell r="Z603">
            <v>40360</v>
          </cell>
          <cell r="AA603" t="str">
            <v>Trường Đại học Vinh</v>
          </cell>
          <cell r="AB603">
            <v>0</v>
          </cell>
          <cell r="AC603" t="str">
            <v>BC</v>
          </cell>
          <cell r="AD603">
            <v>0</v>
          </cell>
          <cell r="AE603">
            <v>0</v>
          </cell>
          <cell r="AF603" t="str">
            <v>V.07.01.02</v>
          </cell>
          <cell r="AG603" t="str">
            <v>Giảng viên chính (hạng II)</v>
          </cell>
          <cell r="AH603">
            <v>0</v>
          </cell>
          <cell r="AI603">
            <v>0</v>
          </cell>
          <cell r="AJ603">
            <v>0</v>
          </cell>
          <cell r="AK603">
            <v>5</v>
          </cell>
          <cell r="AL603">
            <v>0</v>
          </cell>
          <cell r="AM603">
            <v>4.4000000000000004</v>
          </cell>
          <cell r="AN603">
            <v>1</v>
          </cell>
          <cell r="AO603">
            <v>0</v>
          </cell>
          <cell r="AP603">
            <v>0</v>
          </cell>
          <cell r="AQ603">
            <v>11</v>
          </cell>
          <cell r="AR603">
            <v>0.48400000000000004</v>
          </cell>
          <cell r="AS603">
            <v>4.8840000000000003</v>
          </cell>
          <cell r="AT603">
            <v>40</v>
          </cell>
          <cell r="AU603">
            <v>0</v>
          </cell>
          <cell r="AV603">
            <v>0</v>
          </cell>
          <cell r="AW603">
            <v>0</v>
          </cell>
          <cell r="AX603" t="str">
            <v>Tiến sĩ</v>
          </cell>
          <cell r="AY603">
            <v>0</v>
          </cell>
          <cell r="AZ603">
            <v>0</v>
          </cell>
          <cell r="BA603" t="str">
            <v>Văn</v>
          </cell>
          <cell r="BB603" t="str">
            <v>Ngữ văn/Văn học Việt Nam</v>
          </cell>
          <cell r="BC603" t="str">
            <v>Văn học dân gian</v>
          </cell>
          <cell r="BD603">
            <v>0</v>
          </cell>
          <cell r="BE603" t="str">
            <v>GVSP</v>
          </cell>
          <cell r="BF603">
            <v>0</v>
          </cell>
          <cell r="BG603" t="str">
            <v>ICT 2018</v>
          </cell>
          <cell r="BH603" t="str">
            <v>x</v>
          </cell>
          <cell r="BI603">
            <v>2017</v>
          </cell>
          <cell r="BJ603">
            <v>0</v>
          </cell>
          <cell r="BK603" t="str">
            <v>Đã học năm 2012</v>
          </cell>
          <cell r="BL603">
            <v>0</v>
          </cell>
          <cell r="BM603" t="str">
            <v>29/01/2000</v>
          </cell>
          <cell r="BN603">
            <v>36920</v>
          </cell>
          <cell r="BO603">
            <v>0</v>
          </cell>
          <cell r="BP603">
            <v>0</v>
          </cell>
          <cell r="BQ603">
            <v>0</v>
          </cell>
          <cell r="BR603">
            <v>15.083333333333334</v>
          </cell>
          <cell r="BS603" t="str">
            <v>BĐ đã phát</v>
          </cell>
          <cell r="BT603">
            <v>0</v>
          </cell>
          <cell r="BU603">
            <v>0</v>
          </cell>
          <cell r="BV603">
            <v>4</v>
          </cell>
          <cell r="BW603">
            <v>4</v>
          </cell>
          <cell r="BX603">
            <v>4</v>
          </cell>
          <cell r="BY603">
            <v>5</v>
          </cell>
          <cell r="BZ603">
            <v>5</v>
          </cell>
          <cell r="CA603">
            <v>5</v>
          </cell>
          <cell r="CB603">
            <v>5</v>
          </cell>
          <cell r="CC603">
            <v>5</v>
          </cell>
          <cell r="CD603">
            <v>5</v>
          </cell>
          <cell r="CE603">
            <v>5</v>
          </cell>
          <cell r="CF603">
            <v>5</v>
          </cell>
          <cell r="CG603">
            <v>5</v>
          </cell>
          <cell r="CH603">
            <v>5</v>
          </cell>
          <cell r="CI603">
            <v>5</v>
          </cell>
          <cell r="CJ603">
            <v>5</v>
          </cell>
          <cell r="CK603">
            <v>5</v>
          </cell>
          <cell r="CL603">
            <v>0</v>
          </cell>
        </row>
        <row r="604">
          <cell r="F604">
            <v>2056</v>
          </cell>
          <cell r="G604" t="str">
            <v>51010000449929</v>
          </cell>
          <cell r="H604" t="str">
            <v>Trường Sư phạm</v>
          </cell>
          <cell r="I604" t="str">
            <v>Khoa Ngữ văn</v>
          </cell>
          <cell r="J604" t="str">
            <v>Nữ</v>
          </cell>
          <cell r="K604">
            <v>1987</v>
          </cell>
          <cell r="L604">
            <v>32126</v>
          </cell>
          <cell r="M604">
            <v>35</v>
          </cell>
          <cell r="N604" t="str">
            <v>Kinh</v>
          </cell>
          <cell r="O604">
            <v>0</v>
          </cell>
          <cell r="P604" t="str">
            <v>038187010756</v>
          </cell>
          <cell r="Q604">
            <v>0</v>
          </cell>
          <cell r="R604">
            <v>0</v>
          </cell>
          <cell r="S604">
            <v>0</v>
          </cell>
          <cell r="T604">
            <v>0</v>
          </cell>
          <cell r="U604">
            <v>0</v>
          </cell>
          <cell r="V604">
            <v>0</v>
          </cell>
          <cell r="W604" t="str">
            <v>0396367363</v>
          </cell>
          <cell r="X604" t="str">
            <v>quynhntx@vinhuni.edu.com</v>
          </cell>
          <cell r="Y604">
            <v>0</v>
          </cell>
          <cell r="Z604">
            <v>0</v>
          </cell>
          <cell r="AA604">
            <v>0</v>
          </cell>
          <cell r="AB604">
            <v>0</v>
          </cell>
          <cell r="AC604" t="str">
            <v>BC</v>
          </cell>
          <cell r="AD604">
            <v>0</v>
          </cell>
          <cell r="AE604">
            <v>0</v>
          </cell>
          <cell r="AF604" t="str">
            <v>V.07.01.03</v>
          </cell>
          <cell r="AG604" t="str">
            <v>Giảng viên (hạng III)</v>
          </cell>
          <cell r="AH604">
            <v>0</v>
          </cell>
          <cell r="AI604">
            <v>0</v>
          </cell>
          <cell r="AJ604">
            <v>0</v>
          </cell>
          <cell r="AK604">
            <v>4</v>
          </cell>
          <cell r="AL604">
            <v>0</v>
          </cell>
          <cell r="AM604">
            <v>3.33</v>
          </cell>
          <cell r="AN604">
            <v>4</v>
          </cell>
          <cell r="AO604">
            <v>0</v>
          </cell>
          <cell r="AP604">
            <v>0</v>
          </cell>
          <cell r="AQ604">
            <v>7</v>
          </cell>
          <cell r="AR604">
            <v>0.23310000000000003</v>
          </cell>
          <cell r="AS604">
            <v>3.5630999999999999</v>
          </cell>
          <cell r="AT604">
            <v>40</v>
          </cell>
          <cell r="AU604">
            <v>0</v>
          </cell>
          <cell r="AV604">
            <v>0</v>
          </cell>
          <cell r="AW604">
            <v>0</v>
          </cell>
          <cell r="AX604" t="str">
            <v>Thạc sĩ</v>
          </cell>
          <cell r="AY604">
            <v>0</v>
          </cell>
          <cell r="AZ604">
            <v>0</v>
          </cell>
          <cell r="BA604" t="str">
            <v>Văn</v>
          </cell>
          <cell r="BB604" t="str">
            <v>Văn học nước ngoài</v>
          </cell>
          <cell r="BC604" t="str">
            <v xml:space="preserve"> </v>
          </cell>
          <cell r="BD604">
            <v>0</v>
          </cell>
          <cell r="BE604" t="str">
            <v>GVSP</v>
          </cell>
          <cell r="BF604">
            <v>0</v>
          </cell>
          <cell r="BG604" t="str">
            <v>ICT 2018</v>
          </cell>
          <cell r="BH604">
            <v>0</v>
          </cell>
          <cell r="BI604">
            <v>0</v>
          </cell>
          <cell r="BJ604">
            <v>0</v>
          </cell>
          <cell r="BK604">
            <v>0</v>
          </cell>
          <cell r="BL604">
            <v>0</v>
          </cell>
          <cell r="BM604">
            <v>0</v>
          </cell>
          <cell r="BN604">
            <v>0</v>
          </cell>
          <cell r="BO604">
            <v>0</v>
          </cell>
          <cell r="BP604">
            <v>0</v>
          </cell>
          <cell r="BQ604">
            <v>0</v>
          </cell>
          <cell r="BR604">
            <v>20.333333333333332</v>
          </cell>
          <cell r="BS604" t="str">
            <v>ĐHV đã phát</v>
          </cell>
          <cell r="BT604">
            <v>0</v>
          </cell>
          <cell r="BU604">
            <v>0</v>
          </cell>
          <cell r="BV604">
            <v>4</v>
          </cell>
          <cell r="BW604">
            <v>4</v>
          </cell>
          <cell r="BX604">
            <v>4</v>
          </cell>
          <cell r="BY604">
            <v>4</v>
          </cell>
          <cell r="BZ604">
            <v>4</v>
          </cell>
          <cell r="CA604">
            <v>4</v>
          </cell>
          <cell r="CB604">
            <v>4</v>
          </cell>
          <cell r="CC604">
            <v>4</v>
          </cell>
          <cell r="CD604">
            <v>4</v>
          </cell>
          <cell r="CE604">
            <v>4</v>
          </cell>
          <cell r="CF604">
            <v>4</v>
          </cell>
          <cell r="CG604">
            <v>4</v>
          </cell>
          <cell r="CH604">
            <v>4</v>
          </cell>
          <cell r="CI604">
            <v>4</v>
          </cell>
          <cell r="CJ604">
            <v>4</v>
          </cell>
          <cell r="CK604">
            <v>4</v>
          </cell>
          <cell r="CL604">
            <v>0</v>
          </cell>
        </row>
        <row r="605">
          <cell r="F605">
            <v>1549</v>
          </cell>
          <cell r="G605" t="str">
            <v>51010000191318</v>
          </cell>
          <cell r="H605" t="str">
            <v>Trường Sư phạm</v>
          </cell>
          <cell r="I605" t="str">
            <v>Khoa Ngữ văn</v>
          </cell>
          <cell r="J605" t="str">
            <v>Nam</v>
          </cell>
          <cell r="K605">
            <v>1961</v>
          </cell>
          <cell r="L605">
            <v>22634</v>
          </cell>
          <cell r="M605">
            <v>61</v>
          </cell>
          <cell r="N605" t="str">
            <v>Kinh</v>
          </cell>
          <cell r="O605">
            <v>0</v>
          </cell>
          <cell r="P605">
            <v>181938222</v>
          </cell>
          <cell r="Q605">
            <v>0</v>
          </cell>
          <cell r="R605">
            <v>0</v>
          </cell>
          <cell r="S605" t="str">
            <v>Thành phố Vinh, Tỉnh Nghệ An</v>
          </cell>
          <cell r="T605" t="str">
            <v>xã Diễn Nguyên, huyện Diễn Châu, tỉnh Nghệ An</v>
          </cell>
          <cell r="U605" t="str">
            <v>Nhà số 18, ngõ 2, đường Nguyễn Kiệm, khối 9 phường Trường Thi, Thành phố Vinh, Tỉnh Nghệ An</v>
          </cell>
          <cell r="V605" t="str">
            <v>Nhà số 18, ngõ 2, đường Nguyễn Kiệm, khối 9 phường Trường Thi, Thành phố Vinh, Tỉnh Nghệ An</v>
          </cell>
          <cell r="W605" t="str">
            <v>0914565912</v>
          </cell>
          <cell r="X605" t="str">
            <v>dungphanhuy@gmail.com</v>
          </cell>
          <cell r="Y605">
            <v>32417</v>
          </cell>
          <cell r="Z605">
            <v>30355</v>
          </cell>
          <cell r="AA605" t="str">
            <v>TRường PTTH Cẩm xuyên-Hà Tĩnh</v>
          </cell>
          <cell r="AB605">
            <v>0</v>
          </cell>
          <cell r="AC605" t="str">
            <v>BC</v>
          </cell>
          <cell r="AD605">
            <v>0</v>
          </cell>
          <cell r="AE605">
            <v>0</v>
          </cell>
          <cell r="AF605" t="str">
            <v>V.07.01.01</v>
          </cell>
          <cell r="AG605" t="str">
            <v>Giảng viên cao cấp (hạng I)</v>
          </cell>
          <cell r="AH605">
            <v>0</v>
          </cell>
          <cell r="AI605">
            <v>0</v>
          </cell>
          <cell r="AJ605">
            <v>0</v>
          </cell>
          <cell r="AK605">
            <v>6</v>
          </cell>
          <cell r="AL605">
            <v>0</v>
          </cell>
          <cell r="AM605">
            <v>6.56</v>
          </cell>
          <cell r="AN605">
            <v>2</v>
          </cell>
          <cell r="AO605">
            <v>0</v>
          </cell>
          <cell r="AP605">
            <v>0</v>
          </cell>
          <cell r="AQ605">
            <v>34</v>
          </cell>
          <cell r="AR605">
            <v>2.2303999999999999</v>
          </cell>
          <cell r="AS605">
            <v>8.7904</v>
          </cell>
          <cell r="AT605">
            <v>40</v>
          </cell>
          <cell r="AU605">
            <v>0</v>
          </cell>
          <cell r="AV605">
            <v>0</v>
          </cell>
          <cell r="AW605">
            <v>0</v>
          </cell>
          <cell r="AX605" t="str">
            <v>Tiến sĩ</v>
          </cell>
          <cell r="AY605" t="str">
            <v>Phó Giáo sư</v>
          </cell>
          <cell r="AZ605">
            <v>0</v>
          </cell>
          <cell r="BA605" t="str">
            <v>Văn</v>
          </cell>
          <cell r="BB605" t="str">
            <v xml:space="preserve">KHXH&amp;NV/LL ngôn ngữ </v>
          </cell>
          <cell r="BC605" t="str">
            <v xml:space="preserve">LL ngôn ngữ </v>
          </cell>
          <cell r="BD605">
            <v>0</v>
          </cell>
          <cell r="BE605" t="str">
            <v>GVSP</v>
          </cell>
          <cell r="BF605" t="str">
            <v>A2</v>
          </cell>
          <cell r="BG605">
            <v>0</v>
          </cell>
          <cell r="BH605" t="str">
            <v>x</v>
          </cell>
          <cell r="BI605">
            <v>0</v>
          </cell>
          <cell r="BJ605">
            <v>0</v>
          </cell>
          <cell r="BK605">
            <v>0</v>
          </cell>
          <cell r="BL605">
            <v>0</v>
          </cell>
          <cell r="BM605" t="str">
            <v>26/6/1998</v>
          </cell>
          <cell r="BN605">
            <v>36337</v>
          </cell>
          <cell r="BO605">
            <v>0</v>
          </cell>
          <cell r="BP605">
            <v>0</v>
          </cell>
          <cell r="BQ605">
            <v>0</v>
          </cell>
          <cell r="BR605">
            <v>-0.66666666666666663</v>
          </cell>
          <cell r="BS605" t="str">
            <v>ĐHV đã phát</v>
          </cell>
          <cell r="BT605">
            <v>0</v>
          </cell>
          <cell r="BU605">
            <v>0</v>
          </cell>
          <cell r="BV605">
            <v>6</v>
          </cell>
          <cell r="BW605">
            <v>6</v>
          </cell>
          <cell r="BX605">
            <v>6</v>
          </cell>
          <cell r="BY605">
            <v>6</v>
          </cell>
          <cell r="BZ605">
            <v>6</v>
          </cell>
          <cell r="CA605">
            <v>6</v>
          </cell>
          <cell r="CB605">
            <v>6</v>
          </cell>
          <cell r="CC605">
            <v>6</v>
          </cell>
          <cell r="CD605">
            <v>6</v>
          </cell>
          <cell r="CE605">
            <v>6</v>
          </cell>
          <cell r="CF605">
            <v>6</v>
          </cell>
          <cell r="CG605">
            <v>6</v>
          </cell>
          <cell r="CH605">
            <v>6</v>
          </cell>
          <cell r="CI605">
            <v>6</v>
          </cell>
          <cell r="CJ605">
            <v>6</v>
          </cell>
          <cell r="CK605">
            <v>6</v>
          </cell>
          <cell r="CL605">
            <v>0</v>
          </cell>
        </row>
        <row r="606">
          <cell r="F606">
            <v>2627</v>
          </cell>
          <cell r="G606" t="str">
            <v>51010000524862</v>
          </cell>
          <cell r="H606" t="str">
            <v>Trường Sư phạm</v>
          </cell>
          <cell r="I606" t="str">
            <v>Khoa Ngữ văn</v>
          </cell>
          <cell r="J606" t="str">
            <v>Nữ</v>
          </cell>
          <cell r="K606">
            <v>1985</v>
          </cell>
          <cell r="L606">
            <v>31140</v>
          </cell>
          <cell r="M606">
            <v>37</v>
          </cell>
          <cell r="N606" t="str">
            <v>Kinh</v>
          </cell>
          <cell r="O606">
            <v>0</v>
          </cell>
          <cell r="P606" t="str">
            <v>183438293</v>
          </cell>
          <cell r="Q606">
            <v>39937</v>
          </cell>
          <cell r="R606" t="str">
            <v>Tỉnh Hà Tĩnh</v>
          </cell>
          <cell r="S606" t="str">
            <v>Huyện Nghi Xuân, Tỉnh Hà Tĩnh</v>
          </cell>
          <cell r="T606">
            <v>0</v>
          </cell>
          <cell r="U606" t="str">
            <v>K17, P.Trường Thi, TP.Vinh, tỉnh Nghệ An</v>
          </cell>
          <cell r="V606" t="str">
            <v>K17, P.Trường Thi, TP.Vinh, tỉnh Nghệ An</v>
          </cell>
          <cell r="W606">
            <v>0</v>
          </cell>
          <cell r="X606">
            <v>0</v>
          </cell>
          <cell r="Y606">
            <v>43966</v>
          </cell>
          <cell r="Z606">
            <v>43966</v>
          </cell>
          <cell r="AA606" t="str">
            <v>Trường Đại học Vinh</v>
          </cell>
          <cell r="AB606" t="str">
            <v>Giảng viên</v>
          </cell>
          <cell r="AC606" t="str">
            <v>BC</v>
          </cell>
          <cell r="AD606">
            <v>0</v>
          </cell>
          <cell r="AE606">
            <v>0</v>
          </cell>
          <cell r="AF606" t="str">
            <v>V.07.01.03</v>
          </cell>
          <cell r="AG606" t="str">
            <v>Giảng viên (hạng III)</v>
          </cell>
          <cell r="AH606">
            <v>0</v>
          </cell>
          <cell r="AI606">
            <v>0</v>
          </cell>
          <cell r="AJ606" t="str">
            <v>CVHT</v>
          </cell>
          <cell r="AK606">
            <v>4</v>
          </cell>
          <cell r="AL606">
            <v>0</v>
          </cell>
          <cell r="AM606">
            <v>3.66</v>
          </cell>
          <cell r="AN606">
            <v>5</v>
          </cell>
          <cell r="AO606">
            <v>0</v>
          </cell>
          <cell r="AP606">
            <v>0</v>
          </cell>
          <cell r="AQ606">
            <v>9</v>
          </cell>
          <cell r="AR606">
            <v>0.32939999999999997</v>
          </cell>
          <cell r="AS606">
            <v>3.9894000000000003</v>
          </cell>
          <cell r="AT606">
            <v>40</v>
          </cell>
          <cell r="AU606">
            <v>0</v>
          </cell>
          <cell r="AV606">
            <v>0</v>
          </cell>
          <cell r="AW606">
            <v>0</v>
          </cell>
          <cell r="AX606" t="str">
            <v>Tiến sĩ</v>
          </cell>
          <cell r="AY606">
            <v>0</v>
          </cell>
          <cell r="AZ606">
            <v>0</v>
          </cell>
          <cell r="BA606">
            <v>0</v>
          </cell>
          <cell r="BB606" t="str">
            <v>Ngữ văn</v>
          </cell>
          <cell r="BC606" t="str">
            <v>Ngôn ngữ Việt Nam</v>
          </cell>
          <cell r="BD606">
            <v>44166</v>
          </cell>
          <cell r="BE606" t="str">
            <v>GVSP</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4</v>
          </cell>
          <cell r="BW606">
            <v>4</v>
          </cell>
          <cell r="BX606">
            <v>4</v>
          </cell>
          <cell r="BY606">
            <v>4</v>
          </cell>
          <cell r="BZ606">
            <v>4</v>
          </cell>
          <cell r="CA606">
            <v>4</v>
          </cell>
          <cell r="CB606">
            <v>4</v>
          </cell>
          <cell r="CC606">
            <v>4</v>
          </cell>
          <cell r="CD606">
            <v>4</v>
          </cell>
          <cell r="CE606">
            <v>4</v>
          </cell>
          <cell r="CF606">
            <v>4</v>
          </cell>
          <cell r="CG606">
            <v>4</v>
          </cell>
          <cell r="CH606">
            <v>4</v>
          </cell>
          <cell r="CI606">
            <v>4</v>
          </cell>
          <cell r="CJ606">
            <v>4</v>
          </cell>
          <cell r="CK606">
            <v>4</v>
          </cell>
          <cell r="CL606">
            <v>0</v>
          </cell>
        </row>
        <row r="607">
          <cell r="F607">
            <v>1452</v>
          </cell>
          <cell r="G607" t="str">
            <v>51010000192393</v>
          </cell>
          <cell r="H607" t="str">
            <v>Trường Sư phạm</v>
          </cell>
          <cell r="I607" t="str">
            <v>Khoa Sinh học</v>
          </cell>
          <cell r="J607" t="str">
            <v>Nữ</v>
          </cell>
          <cell r="K607">
            <v>1975</v>
          </cell>
          <cell r="L607">
            <v>27572</v>
          </cell>
          <cell r="M607">
            <v>47</v>
          </cell>
          <cell r="N607" t="str">
            <v>Kinh</v>
          </cell>
          <cell r="O607">
            <v>0</v>
          </cell>
          <cell r="P607" t="str">
            <v>182039996</v>
          </cell>
          <cell r="Q607">
            <v>42430</v>
          </cell>
          <cell r="R607" t="str">
            <v>Tỉnh Nghệ An</v>
          </cell>
          <cell r="S607" t="str">
            <v>xã Quỳnh Ngọc, huyện Quỳnh Lưu, Nghệ An</v>
          </cell>
          <cell r="T607" t="str">
            <v>xã Sài Sơn, huyện Quốc Oai, Hà Nội</v>
          </cell>
          <cell r="U607" t="str">
            <v>Nhà số 3, ngõ 17, đường Tuệ Tĩnh, Thành phố Vinh, Tỉnh Nghệ An</v>
          </cell>
          <cell r="V607" t="str">
            <v>Nhà số 3, ngõ 17, đường Tuệ Tĩnh, Thành phố Vinh, Tỉnh Nghệ An</v>
          </cell>
          <cell r="W607" t="str">
            <v>0918618358</v>
          </cell>
          <cell r="X607" t="str">
            <v>daochau27@gmail.com/ chaudm@vinhui.edu.vn</v>
          </cell>
          <cell r="Y607">
            <v>37544</v>
          </cell>
          <cell r="Z607">
            <v>37708</v>
          </cell>
          <cell r="AA607" t="str">
            <v>Trường Đại học Vinh</v>
          </cell>
          <cell r="AB607">
            <v>0</v>
          </cell>
          <cell r="AC607" t="str">
            <v>BC</v>
          </cell>
          <cell r="AD607">
            <v>0</v>
          </cell>
          <cell r="AE607">
            <v>0</v>
          </cell>
          <cell r="AF607" t="str">
            <v>V.07.01.02</v>
          </cell>
          <cell r="AG607" t="str">
            <v>Giảng viên chính (hạng II)</v>
          </cell>
          <cell r="AH607">
            <v>0</v>
          </cell>
          <cell r="AI607">
            <v>0</v>
          </cell>
          <cell r="AJ607" t="str">
            <v>Chủ tịch CĐBP</v>
          </cell>
          <cell r="AK607">
            <v>5</v>
          </cell>
          <cell r="AL607">
            <v>0</v>
          </cell>
          <cell r="AM607">
            <v>4.74</v>
          </cell>
          <cell r="AN607">
            <v>2</v>
          </cell>
          <cell r="AO607">
            <v>0</v>
          </cell>
          <cell r="AP607">
            <v>0</v>
          </cell>
          <cell r="AQ607">
            <v>17</v>
          </cell>
          <cell r="AR607">
            <v>0.80579999999999996</v>
          </cell>
          <cell r="AS607">
            <v>5.5457999999999998</v>
          </cell>
          <cell r="AT607">
            <v>40</v>
          </cell>
          <cell r="AU607">
            <v>0</v>
          </cell>
          <cell r="AV607">
            <v>0</v>
          </cell>
          <cell r="AW607">
            <v>0</v>
          </cell>
          <cell r="AX607" t="str">
            <v>Tiến sĩ</v>
          </cell>
          <cell r="AY607">
            <v>0</v>
          </cell>
          <cell r="AZ607">
            <v>0</v>
          </cell>
          <cell r="BA607" t="str">
            <v>Sinh học</v>
          </cell>
          <cell r="BB607" t="str">
            <v>Thực vật học</v>
          </cell>
          <cell r="BC607" t="str">
            <v>Thực vật học</v>
          </cell>
          <cell r="BD607">
            <v>0</v>
          </cell>
          <cell r="BE607" t="str">
            <v>GVSP</v>
          </cell>
          <cell r="BF607">
            <v>0</v>
          </cell>
          <cell r="BG607">
            <v>0</v>
          </cell>
          <cell r="BH607" t="str">
            <v>x</v>
          </cell>
          <cell r="BI607">
            <v>2017</v>
          </cell>
          <cell r="BJ607">
            <v>0</v>
          </cell>
          <cell r="BK607" t="str">
            <v>x</v>
          </cell>
          <cell r="BL607">
            <v>0</v>
          </cell>
          <cell r="BM607">
            <v>0</v>
          </cell>
          <cell r="BN607">
            <v>0</v>
          </cell>
          <cell r="BO607">
            <v>0</v>
          </cell>
          <cell r="BP607">
            <v>0</v>
          </cell>
          <cell r="BQ607">
            <v>0</v>
          </cell>
          <cell r="BR607">
            <v>7.833333333333333</v>
          </cell>
          <cell r="BS607" t="str">
            <v>ĐHV đã phát</v>
          </cell>
          <cell r="BT607">
            <v>0</v>
          </cell>
          <cell r="BU607">
            <v>0</v>
          </cell>
          <cell r="BV607">
            <v>5</v>
          </cell>
          <cell r="BW607">
            <v>5</v>
          </cell>
          <cell r="BX607">
            <v>5</v>
          </cell>
          <cell r="BY607">
            <v>5</v>
          </cell>
          <cell r="BZ607">
            <v>5</v>
          </cell>
          <cell r="CA607">
            <v>5</v>
          </cell>
          <cell r="CB607">
            <v>5</v>
          </cell>
          <cell r="CC607">
            <v>5</v>
          </cell>
          <cell r="CD607">
            <v>5</v>
          </cell>
          <cell r="CE607">
            <v>5</v>
          </cell>
          <cell r="CF607">
            <v>5</v>
          </cell>
          <cell r="CG607">
            <v>5</v>
          </cell>
          <cell r="CH607">
            <v>5</v>
          </cell>
          <cell r="CI607">
            <v>5</v>
          </cell>
          <cell r="CJ607">
            <v>5</v>
          </cell>
          <cell r="CK607">
            <v>5</v>
          </cell>
          <cell r="CL607" t="str">
            <v>Lên CTCĐBP khoa cấp 3 từ T11/21</v>
          </cell>
        </row>
        <row r="608">
          <cell r="F608">
            <v>1926</v>
          </cell>
          <cell r="G608" t="str">
            <v>51010000191965</v>
          </cell>
          <cell r="H608" t="str">
            <v>Trường Sư phạm</v>
          </cell>
          <cell r="I608" t="str">
            <v>Khoa Sinh học</v>
          </cell>
          <cell r="J608" t="str">
            <v>Nam</v>
          </cell>
          <cell r="K608">
            <v>1976</v>
          </cell>
          <cell r="L608">
            <v>28004</v>
          </cell>
          <cell r="M608">
            <v>46</v>
          </cell>
          <cell r="N608" t="str">
            <v>Kinh</v>
          </cell>
          <cell r="O608">
            <v>0</v>
          </cell>
          <cell r="P608">
            <v>182062375</v>
          </cell>
          <cell r="Q608">
            <v>0</v>
          </cell>
          <cell r="R608">
            <v>0</v>
          </cell>
          <cell r="S608" t="str">
            <v>Phường Nghi Thu, Thị xã Cửa Lò, Tỉnh Nghệ An</v>
          </cell>
          <cell r="T608" t="str">
            <v>Nghi Thu, Cửa Lò, Nghệ An</v>
          </cell>
          <cell r="U608" t="str">
            <v>Khối Đông Quyền, Phường Nghi Thu, Thị xã Cửa Lò, Tỉnh Nghệ An</v>
          </cell>
          <cell r="V608" t="str">
            <v>Khối Đông Quyền, Phường Nghi Thu, Thị xã Cửa Lò, Tỉnh Nghệ An</v>
          </cell>
          <cell r="W608" t="str">
            <v>0903492899</v>
          </cell>
          <cell r="X608" t="str">
            <v>hoanhtuan18@gmail.com</v>
          </cell>
          <cell r="Y608">
            <v>37544</v>
          </cell>
          <cell r="Z608">
            <v>38587</v>
          </cell>
          <cell r="AA608" t="str">
            <v>Bộ đội</v>
          </cell>
          <cell r="AB608">
            <v>0</v>
          </cell>
          <cell r="AC608" t="str">
            <v>BC</v>
          </cell>
          <cell r="AD608">
            <v>0</v>
          </cell>
          <cell r="AE608">
            <v>0</v>
          </cell>
          <cell r="AF608" t="str">
            <v>V.07.01.02</v>
          </cell>
          <cell r="AG608" t="str">
            <v>Giảng viên chính (hạng II)</v>
          </cell>
          <cell r="AH608">
            <v>0</v>
          </cell>
          <cell r="AI608">
            <v>0</v>
          </cell>
          <cell r="AJ608" t="str">
            <v>TLĐT + CVHT</v>
          </cell>
          <cell r="AK608">
            <v>5</v>
          </cell>
          <cell r="AL608">
            <v>0</v>
          </cell>
          <cell r="AM608">
            <v>4.4000000000000004</v>
          </cell>
          <cell r="AN608">
            <v>1</v>
          </cell>
          <cell r="AO608">
            <v>0</v>
          </cell>
          <cell r="AP608">
            <v>0</v>
          </cell>
          <cell r="AQ608">
            <v>11</v>
          </cell>
          <cell r="AR608">
            <v>0.48400000000000004</v>
          </cell>
          <cell r="AS608">
            <v>4.8840000000000003</v>
          </cell>
          <cell r="AT608">
            <v>40</v>
          </cell>
          <cell r="AU608">
            <v>0</v>
          </cell>
          <cell r="AV608">
            <v>0</v>
          </cell>
          <cell r="AW608">
            <v>0</v>
          </cell>
          <cell r="AX608" t="str">
            <v>Tiến sĩ</v>
          </cell>
          <cell r="AY608">
            <v>0</v>
          </cell>
          <cell r="AZ608">
            <v>0</v>
          </cell>
          <cell r="BA608" t="str">
            <v>Sinh học</v>
          </cell>
          <cell r="BB608" t="str">
            <v>Động vật học</v>
          </cell>
          <cell r="BC608" t="str">
            <v>Khoa học sinh học</v>
          </cell>
          <cell r="BD608">
            <v>0</v>
          </cell>
          <cell r="BE608" t="str">
            <v>GVSP</v>
          </cell>
          <cell r="BF608">
            <v>0</v>
          </cell>
          <cell r="BG608" t="str">
            <v>ICT 2018</v>
          </cell>
          <cell r="BH608" t="str">
            <v>x</v>
          </cell>
          <cell r="BI608">
            <v>2019</v>
          </cell>
          <cell r="BJ608">
            <v>0</v>
          </cell>
          <cell r="BK608">
            <v>0</v>
          </cell>
          <cell r="BL608">
            <v>0</v>
          </cell>
          <cell r="BM608" t="str">
            <v>18/5/1996</v>
          </cell>
          <cell r="BN608">
            <v>35568</v>
          </cell>
          <cell r="BO608">
            <v>0</v>
          </cell>
          <cell r="BP608">
            <v>0</v>
          </cell>
          <cell r="BQ608">
            <v>0</v>
          </cell>
          <cell r="BR608">
            <v>14</v>
          </cell>
          <cell r="BS608" t="str">
            <v>BĐ phát không thành công</v>
          </cell>
          <cell r="BT608">
            <v>0</v>
          </cell>
          <cell r="BU608">
            <v>0</v>
          </cell>
          <cell r="BV608">
            <v>5</v>
          </cell>
          <cell r="BW608">
            <v>5</v>
          </cell>
          <cell r="BX608">
            <v>5</v>
          </cell>
          <cell r="BY608">
            <v>5</v>
          </cell>
          <cell r="BZ608">
            <v>5</v>
          </cell>
          <cell r="CA608">
            <v>5</v>
          </cell>
          <cell r="CB608">
            <v>5</v>
          </cell>
          <cell r="CC608">
            <v>5</v>
          </cell>
          <cell r="CD608">
            <v>5</v>
          </cell>
          <cell r="CE608">
            <v>5</v>
          </cell>
          <cell r="CF608">
            <v>5</v>
          </cell>
          <cell r="CG608">
            <v>5</v>
          </cell>
          <cell r="CH608">
            <v>5</v>
          </cell>
          <cell r="CI608">
            <v>5</v>
          </cell>
          <cell r="CJ608">
            <v>5</v>
          </cell>
          <cell r="CK608">
            <v>5</v>
          </cell>
          <cell r="CL608">
            <v>0</v>
          </cell>
        </row>
        <row r="609">
          <cell r="F609">
            <v>1457</v>
          </cell>
          <cell r="G609" t="str">
            <v>51010000386549</v>
          </cell>
          <cell r="H609" t="str">
            <v>Trường Sư phạm</v>
          </cell>
          <cell r="I609" t="str">
            <v>Khoa Sinh học</v>
          </cell>
          <cell r="J609" t="str">
            <v>Nam</v>
          </cell>
          <cell r="K609">
            <v>1973</v>
          </cell>
          <cell r="L609">
            <v>26988</v>
          </cell>
          <cell r="M609">
            <v>49</v>
          </cell>
          <cell r="N609" t="str">
            <v>Kinh</v>
          </cell>
          <cell r="O609">
            <v>0</v>
          </cell>
          <cell r="P609">
            <v>181860717</v>
          </cell>
          <cell r="Q609">
            <v>0</v>
          </cell>
          <cell r="R609">
            <v>0</v>
          </cell>
          <cell r="S609" t="str">
            <v>XUÂN THÀNH, YÊN THÀNH, NGHỆ AN</v>
          </cell>
          <cell r="T609" t="str">
            <v>XUÂN THÀNH, YÊN THÀNH, NGHỆ AN</v>
          </cell>
          <cell r="U609" t="str">
            <v>KHỐI 3, THỊ TRẤN XUÂN AN, NGHI XUÂN, HÀ TĨNH</v>
          </cell>
          <cell r="V609" t="str">
            <v>KHỐI 3, THỊ TRẤN XUÂN AN, NGHI XUÂN, HÀ TĨNH</v>
          </cell>
          <cell r="W609" t="str">
            <v>0987772618</v>
          </cell>
          <cell r="X609" t="str">
            <v>vuong201173@vinhuni.edu.vn</v>
          </cell>
          <cell r="Y609">
            <v>38292</v>
          </cell>
          <cell r="Z609">
            <v>34943</v>
          </cell>
          <cell r="AA609" t="str">
            <v>Sở GD Nghệ An</v>
          </cell>
          <cell r="AB609">
            <v>0</v>
          </cell>
          <cell r="AC609" t="str">
            <v>BC</v>
          </cell>
          <cell r="AD609">
            <v>0</v>
          </cell>
          <cell r="AE609">
            <v>0</v>
          </cell>
          <cell r="AF609" t="str">
            <v>V.07.01.03</v>
          </cell>
          <cell r="AG609" t="str">
            <v>Giảng viên (hạng III)</v>
          </cell>
          <cell r="AH609">
            <v>0</v>
          </cell>
          <cell r="AI609" t="str">
            <v>Trưởng khoa</v>
          </cell>
          <cell r="AJ609" t="str">
            <v>Bí thư CB</v>
          </cell>
          <cell r="AK609">
            <v>5.5</v>
          </cell>
          <cell r="AL609">
            <v>0.5</v>
          </cell>
          <cell r="AM609">
            <v>4.6500000000000004</v>
          </cell>
          <cell r="AN609">
            <v>8</v>
          </cell>
          <cell r="AO609">
            <v>0</v>
          </cell>
          <cell r="AP609">
            <v>0</v>
          </cell>
          <cell r="AQ609">
            <v>14</v>
          </cell>
          <cell r="AR609">
            <v>0.72100000000000009</v>
          </cell>
          <cell r="AS609">
            <v>5.8710000000000004</v>
          </cell>
          <cell r="AT609">
            <v>25</v>
          </cell>
          <cell r="AU609">
            <v>0</v>
          </cell>
          <cell r="AV609">
            <v>0</v>
          </cell>
          <cell r="AW609">
            <v>0</v>
          </cell>
          <cell r="AX609" t="str">
            <v>Tiến sĩ</v>
          </cell>
          <cell r="AY609">
            <v>0</v>
          </cell>
          <cell r="AZ609">
            <v>0</v>
          </cell>
          <cell r="BA609" t="str">
            <v>Sinh học</v>
          </cell>
          <cell r="BB609" t="str">
            <v>Sinh lý hóa sinh</v>
          </cell>
          <cell r="BC609" t="str">
            <v>Sinh học</v>
          </cell>
          <cell r="BD609">
            <v>0</v>
          </cell>
          <cell r="BE609">
            <v>0</v>
          </cell>
          <cell r="BF609">
            <v>0</v>
          </cell>
          <cell r="BG609">
            <v>0</v>
          </cell>
          <cell r="BH609">
            <v>2018</v>
          </cell>
          <cell r="BI609">
            <v>2019</v>
          </cell>
          <cell r="BJ609">
            <v>0</v>
          </cell>
          <cell r="BK609">
            <v>0</v>
          </cell>
          <cell r="BL609">
            <v>0</v>
          </cell>
          <cell r="BM609">
            <v>34796</v>
          </cell>
          <cell r="BN609">
            <v>35162</v>
          </cell>
          <cell r="BO609">
            <v>0</v>
          </cell>
          <cell r="BP609">
            <v>0</v>
          </cell>
          <cell r="BQ609">
            <v>0</v>
          </cell>
          <cell r="BR609">
            <v>11.25</v>
          </cell>
          <cell r="BS609" t="str">
            <v>ĐHV đã phát</v>
          </cell>
          <cell r="BT609">
            <v>0</v>
          </cell>
          <cell r="BU609">
            <v>0</v>
          </cell>
          <cell r="BV609">
            <v>6</v>
          </cell>
          <cell r="BW609">
            <v>6</v>
          </cell>
          <cell r="BX609">
            <v>6</v>
          </cell>
          <cell r="BY609">
            <v>6</v>
          </cell>
          <cell r="BZ609">
            <v>6</v>
          </cell>
          <cell r="CA609">
            <v>6</v>
          </cell>
          <cell r="CB609">
            <v>6</v>
          </cell>
          <cell r="CC609">
            <v>6</v>
          </cell>
          <cell r="CD609">
            <v>6</v>
          </cell>
          <cell r="CE609">
            <v>6</v>
          </cell>
          <cell r="CF609">
            <v>6</v>
          </cell>
          <cell r="CG609">
            <v>6</v>
          </cell>
          <cell r="CH609">
            <v>5.5</v>
          </cell>
          <cell r="CI609">
            <v>5.5</v>
          </cell>
          <cell r="CJ609">
            <v>5.5</v>
          </cell>
          <cell r="CK609">
            <v>5.5</v>
          </cell>
          <cell r="CL609" t="str">
            <v>PTB về TK cấp 3 từ T9/21</v>
          </cell>
        </row>
        <row r="610">
          <cell r="F610">
            <v>2024</v>
          </cell>
          <cell r="G610" t="str">
            <v>51010000388262</v>
          </cell>
          <cell r="H610" t="str">
            <v>Trường Sư phạm</v>
          </cell>
          <cell r="I610" t="str">
            <v>Khoa Sinh học</v>
          </cell>
          <cell r="J610" t="str">
            <v>Nữ</v>
          </cell>
          <cell r="K610">
            <v>1986</v>
          </cell>
          <cell r="L610">
            <v>31413</v>
          </cell>
          <cell r="M610">
            <v>36</v>
          </cell>
          <cell r="N610" t="str">
            <v>Kinh</v>
          </cell>
          <cell r="O610">
            <v>0</v>
          </cell>
          <cell r="P610" t="str">
            <v>038186001022</v>
          </cell>
          <cell r="Q610">
            <v>0</v>
          </cell>
          <cell r="R610">
            <v>0</v>
          </cell>
          <cell r="S610">
            <v>0</v>
          </cell>
          <cell r="T610">
            <v>0</v>
          </cell>
          <cell r="U610" t="str">
            <v>Thành phố Vinh, Tỉnh Nghệ An</v>
          </cell>
          <cell r="V610" t="str">
            <v>Thành phố Vinh, Tỉnh Nghệ An</v>
          </cell>
          <cell r="W610" t="str">
            <v>0982038638</v>
          </cell>
          <cell r="X610" t="str">
            <v>lehuong223@gmail.com</v>
          </cell>
          <cell r="Y610">
            <v>41323</v>
          </cell>
          <cell r="Z610" t="str">
            <v xml:space="preserve">  -   -</v>
          </cell>
          <cell r="AA610">
            <v>0</v>
          </cell>
          <cell r="AB610">
            <v>0</v>
          </cell>
          <cell r="AC610" t="str">
            <v>BC</v>
          </cell>
          <cell r="AD610">
            <v>0</v>
          </cell>
          <cell r="AE610">
            <v>0</v>
          </cell>
          <cell r="AF610" t="str">
            <v>V.07.01.01</v>
          </cell>
          <cell r="AG610" t="str">
            <v>Giảng viên cao cấp (hạng I)</v>
          </cell>
          <cell r="AH610">
            <v>0</v>
          </cell>
          <cell r="AI610">
            <v>0</v>
          </cell>
          <cell r="AJ610">
            <v>0</v>
          </cell>
          <cell r="AK610">
            <v>6</v>
          </cell>
          <cell r="AL610">
            <v>0</v>
          </cell>
          <cell r="AM610">
            <v>6.2</v>
          </cell>
          <cell r="AN610">
            <v>1</v>
          </cell>
          <cell r="AO610">
            <v>0</v>
          </cell>
          <cell r="AP610">
            <v>0</v>
          </cell>
          <cell r="AQ610">
            <v>7</v>
          </cell>
          <cell r="AR610">
            <v>0.434</v>
          </cell>
          <cell r="AS610">
            <v>6.6340000000000003</v>
          </cell>
          <cell r="AT610">
            <v>40</v>
          </cell>
          <cell r="AU610">
            <v>0</v>
          </cell>
          <cell r="AV610">
            <v>0</v>
          </cell>
          <cell r="AW610">
            <v>0</v>
          </cell>
          <cell r="AX610" t="str">
            <v>Tiến sĩ</v>
          </cell>
          <cell r="AY610" t="str">
            <v>Phó Giáo sư</v>
          </cell>
          <cell r="AZ610">
            <v>2021</v>
          </cell>
          <cell r="BA610" t="str">
            <v>Sinh học</v>
          </cell>
          <cell r="BB610" t="str">
            <v>Thực vật học</v>
          </cell>
          <cell r="BC610" t="str">
            <v>Sinh học</v>
          </cell>
          <cell r="BD610">
            <v>0</v>
          </cell>
          <cell r="BE610" t="str">
            <v>GVSP</v>
          </cell>
          <cell r="BF610" t="str">
            <v>B1</v>
          </cell>
          <cell r="BG610" t="str">
            <v>ICT 2018</v>
          </cell>
          <cell r="BH610" t="str">
            <v>x</v>
          </cell>
          <cell r="BI610">
            <v>2019</v>
          </cell>
          <cell r="BJ610">
            <v>0</v>
          </cell>
          <cell r="BK610" t="str">
            <v>Đợt 1 năm 2014</v>
          </cell>
          <cell r="BL610">
            <v>0</v>
          </cell>
          <cell r="BM610">
            <v>0</v>
          </cell>
          <cell r="BN610">
            <v>0</v>
          </cell>
          <cell r="BO610">
            <v>0</v>
          </cell>
          <cell r="BP610">
            <v>0</v>
          </cell>
          <cell r="BQ610">
            <v>0</v>
          </cell>
          <cell r="BR610">
            <v>18.333333333333332</v>
          </cell>
          <cell r="BS610" t="str">
            <v>BĐ đã phát</v>
          </cell>
          <cell r="BT610">
            <v>0</v>
          </cell>
          <cell r="BU610">
            <v>0</v>
          </cell>
          <cell r="BV610">
            <v>4</v>
          </cell>
          <cell r="BW610">
            <v>4</v>
          </cell>
          <cell r="BX610">
            <v>4</v>
          </cell>
          <cell r="BY610">
            <v>4</v>
          </cell>
          <cell r="BZ610">
            <v>4</v>
          </cell>
          <cell r="CA610">
            <v>4</v>
          </cell>
          <cell r="CB610">
            <v>4</v>
          </cell>
          <cell r="CC610">
            <v>4</v>
          </cell>
          <cell r="CD610">
            <v>4</v>
          </cell>
          <cell r="CE610">
            <v>4</v>
          </cell>
          <cell r="CF610">
            <v>4</v>
          </cell>
          <cell r="CG610">
            <v>4</v>
          </cell>
          <cell r="CH610">
            <v>4</v>
          </cell>
          <cell r="CI610">
            <v>4</v>
          </cell>
          <cell r="CJ610">
            <v>4</v>
          </cell>
          <cell r="CK610">
            <v>4</v>
          </cell>
          <cell r="CL610" t="str">
            <v>BN GVCC từ T1/21</v>
          </cell>
        </row>
        <row r="611">
          <cell r="F611">
            <v>1465</v>
          </cell>
          <cell r="G611" t="str">
            <v>51010000192490</v>
          </cell>
          <cell r="H611" t="str">
            <v>Trường Sư phạm</v>
          </cell>
          <cell r="I611" t="str">
            <v>Khoa Sinh học</v>
          </cell>
          <cell r="J611" t="str">
            <v>Nữ</v>
          </cell>
          <cell r="K611">
            <v>1970</v>
          </cell>
          <cell r="L611">
            <v>25847</v>
          </cell>
          <cell r="M611">
            <v>52</v>
          </cell>
          <cell r="N611" t="str">
            <v>Kinh</v>
          </cell>
          <cell r="O611">
            <v>0</v>
          </cell>
          <cell r="P611" t="str">
            <v>181938257</v>
          </cell>
          <cell r="Q611">
            <v>33000</v>
          </cell>
          <cell r="R611" t="str">
            <v>Tỉnh Nghệ An</v>
          </cell>
          <cell r="S611" t="str">
            <v>Đức Lạc, Đức Thọ, Hà Tĩnh</v>
          </cell>
          <cell r="T611" t="str">
            <v>Đức Lạc, Đức Thọ, Hà Tĩnh</v>
          </cell>
          <cell r="U611" t="str">
            <v>Trung Tiến, Hưng Dũng, Thành phố Vinh, Tỉnh Nghệ An</v>
          </cell>
          <cell r="V611" t="str">
            <v>Trung Tiến, Hưng Dũng, Thành phố Vinh, Tỉnh Nghệ An</v>
          </cell>
          <cell r="W611" t="str">
            <v>0904744246</v>
          </cell>
          <cell r="X611" t="str">
            <v>lethuyhabio@vinhuni.edu.vn, lethuyhadhvinh@gmail.com</v>
          </cell>
          <cell r="Y611">
            <v>38084</v>
          </cell>
          <cell r="Z611">
            <v>34220</v>
          </cell>
          <cell r="AA611" t="str">
            <v>Trường Đại học Vinh</v>
          </cell>
          <cell r="AB611">
            <v>0</v>
          </cell>
          <cell r="AC611" t="str">
            <v>BC</v>
          </cell>
          <cell r="AD611">
            <v>0</v>
          </cell>
          <cell r="AE611">
            <v>0</v>
          </cell>
          <cell r="AF611" t="str">
            <v>V.07.01.02</v>
          </cell>
          <cell r="AG611" t="str">
            <v>Giảng viên chính (hạng II)</v>
          </cell>
          <cell r="AH611">
            <v>0</v>
          </cell>
          <cell r="AI611">
            <v>0</v>
          </cell>
          <cell r="AJ611">
            <v>0</v>
          </cell>
          <cell r="AK611">
            <v>5</v>
          </cell>
          <cell r="AL611">
            <v>0.3</v>
          </cell>
          <cell r="AM611">
            <v>5.42</v>
          </cell>
          <cell r="AN611">
            <v>4</v>
          </cell>
          <cell r="AO611">
            <v>0</v>
          </cell>
          <cell r="AP611">
            <v>0</v>
          </cell>
          <cell r="AQ611">
            <v>27</v>
          </cell>
          <cell r="AR611">
            <v>1.5444</v>
          </cell>
          <cell r="AS611">
            <v>7.2644000000000002</v>
          </cell>
          <cell r="AT611">
            <v>40</v>
          </cell>
          <cell r="AU611">
            <v>0</v>
          </cell>
          <cell r="AV611">
            <v>0</v>
          </cell>
          <cell r="AW611">
            <v>0</v>
          </cell>
          <cell r="AX611" t="str">
            <v>Tiến sĩ</v>
          </cell>
          <cell r="AY611">
            <v>0</v>
          </cell>
          <cell r="AZ611">
            <v>0</v>
          </cell>
          <cell r="BA611" t="str">
            <v>Sinh học</v>
          </cell>
          <cell r="BB611" t="str">
            <v>Khoa học</v>
          </cell>
          <cell r="BC611" t="str">
            <v>Sinh học</v>
          </cell>
          <cell r="BD611">
            <v>0</v>
          </cell>
          <cell r="BE611" t="str">
            <v>GVSP</v>
          </cell>
          <cell r="BF611" t="str">
            <v>B2</v>
          </cell>
          <cell r="BG611" t="str">
            <v>ICT 2018</v>
          </cell>
          <cell r="BH611" t="str">
            <v>x</v>
          </cell>
          <cell r="BI611">
            <v>2019</v>
          </cell>
          <cell r="BJ611">
            <v>0</v>
          </cell>
          <cell r="BK611">
            <v>0</v>
          </cell>
          <cell r="BL611">
            <v>0</v>
          </cell>
          <cell r="BM611" t="str">
            <v>29/05/2007</v>
          </cell>
          <cell r="BN611">
            <v>39597</v>
          </cell>
          <cell r="BO611">
            <v>0</v>
          </cell>
          <cell r="BP611">
            <v>0</v>
          </cell>
          <cell r="BQ611">
            <v>0</v>
          </cell>
          <cell r="BR611">
            <v>3.0833333333333335</v>
          </cell>
          <cell r="BS611" t="str">
            <v>ĐHV đã phát</v>
          </cell>
          <cell r="BT611">
            <v>0</v>
          </cell>
          <cell r="BU611">
            <v>0</v>
          </cell>
          <cell r="BV611">
            <v>5</v>
          </cell>
          <cell r="BW611">
            <v>5</v>
          </cell>
          <cell r="BX611">
            <v>5</v>
          </cell>
          <cell r="BY611">
            <v>5</v>
          </cell>
          <cell r="BZ611">
            <v>5</v>
          </cell>
          <cell r="CA611">
            <v>5</v>
          </cell>
          <cell r="CB611">
            <v>5</v>
          </cell>
          <cell r="CC611">
            <v>5</v>
          </cell>
          <cell r="CD611">
            <v>5</v>
          </cell>
          <cell r="CE611">
            <v>5</v>
          </cell>
          <cell r="CF611">
            <v>5</v>
          </cell>
          <cell r="CG611">
            <v>5</v>
          </cell>
          <cell r="CH611">
            <v>5</v>
          </cell>
          <cell r="CI611">
            <v>5</v>
          </cell>
          <cell r="CJ611">
            <v>5</v>
          </cell>
          <cell r="CK611">
            <v>5</v>
          </cell>
          <cell r="CL611" t="str">
            <v>Thôi PTBM từ T9/21</v>
          </cell>
        </row>
        <row r="612">
          <cell r="F612">
            <v>1433</v>
          </cell>
          <cell r="G612" t="str">
            <v>51010000191257</v>
          </cell>
          <cell r="H612" t="str">
            <v>Trường Sư phạm</v>
          </cell>
          <cell r="I612" t="str">
            <v>Khoa Sinh học</v>
          </cell>
          <cell r="J612" t="str">
            <v>Nam</v>
          </cell>
          <cell r="K612">
            <v>1959</v>
          </cell>
          <cell r="L612">
            <v>21596</v>
          </cell>
          <cell r="M612">
            <v>63</v>
          </cell>
          <cell r="N612" t="str">
            <v>Kinh</v>
          </cell>
          <cell r="O612">
            <v>0</v>
          </cell>
          <cell r="P612" t="str">
            <v>180010634</v>
          </cell>
          <cell r="Q612" t="str">
            <v>07/10/2008</v>
          </cell>
          <cell r="R612" t="str">
            <v>Tỉnh Nghệ An</v>
          </cell>
          <cell r="S612" t="str">
            <v>Hưng Lợi, Hưng Nguyên, Nghệ An</v>
          </cell>
          <cell r="T612" t="str">
            <v>Hưng Lợi, Hưng Nguyên, Nghệ An</v>
          </cell>
          <cell r="U612" t="str">
            <v>Số 2 , Ngõ 1, Đường Hồng bàng, Thành phố Vinh, Nghệ An</v>
          </cell>
          <cell r="V612" t="str">
            <v>Số 2 , Ngõ 1, Đường Hồng bàng, Thành phố Vinh, Nghệ An</v>
          </cell>
          <cell r="W612" t="str">
            <v>0945975777</v>
          </cell>
          <cell r="X612" t="str">
            <v>nhamnd@vinhuni.edu.vn</v>
          </cell>
          <cell r="Y612">
            <v>36312</v>
          </cell>
          <cell r="Z612">
            <v>29787</v>
          </cell>
          <cell r="AA612" t="str">
            <v>Trường CĐSP Buôn Ma thuật</v>
          </cell>
          <cell r="AB612">
            <v>0</v>
          </cell>
          <cell r="AC612" t="str">
            <v>BC</v>
          </cell>
          <cell r="AD612">
            <v>0</v>
          </cell>
          <cell r="AE612">
            <v>0</v>
          </cell>
          <cell r="AF612" t="str">
            <v>V.07.01.01</v>
          </cell>
          <cell r="AG612" t="str">
            <v>Giảng viên cao cấp (hạng I)</v>
          </cell>
          <cell r="AH612">
            <v>0</v>
          </cell>
          <cell r="AI612">
            <v>0</v>
          </cell>
          <cell r="AJ612">
            <v>0</v>
          </cell>
          <cell r="AK612">
            <v>6</v>
          </cell>
          <cell r="AL612">
            <v>0.5</v>
          </cell>
          <cell r="AM612">
            <v>7.64</v>
          </cell>
          <cell r="AN612">
            <v>5</v>
          </cell>
          <cell r="AO612">
            <v>0</v>
          </cell>
          <cell r="AP612">
            <v>0</v>
          </cell>
          <cell r="AQ612">
            <v>33</v>
          </cell>
          <cell r="AR612">
            <v>2.6861999999999999</v>
          </cell>
          <cell r="AS612">
            <v>10.8262</v>
          </cell>
          <cell r="AT612">
            <v>40</v>
          </cell>
          <cell r="AU612">
            <v>0</v>
          </cell>
          <cell r="AV612">
            <v>0</v>
          </cell>
          <cell r="AW612">
            <v>0</v>
          </cell>
          <cell r="AX612" t="str">
            <v>Tiến sĩ</v>
          </cell>
          <cell r="AY612" t="str">
            <v>Phó Giáo sư</v>
          </cell>
          <cell r="AZ612">
            <v>0</v>
          </cell>
          <cell r="BA612" t="str">
            <v>Sinh học</v>
          </cell>
          <cell r="BB612" t="str">
            <v>Sinh học</v>
          </cell>
          <cell r="BC612" t="str">
            <v>LL&amp;PPDH bộ môn Sinh học</v>
          </cell>
          <cell r="BD612">
            <v>0</v>
          </cell>
          <cell r="BE612" t="str">
            <v>GVSP</v>
          </cell>
          <cell r="BF612" t="str">
            <v>B1</v>
          </cell>
          <cell r="BG612">
            <v>0</v>
          </cell>
          <cell r="BH612" t="str">
            <v>x</v>
          </cell>
          <cell r="BI612">
            <v>0</v>
          </cell>
          <cell r="BJ612">
            <v>0</v>
          </cell>
          <cell r="BK612" t="str">
            <v>Đã học 2012</v>
          </cell>
          <cell r="BL612">
            <v>0</v>
          </cell>
          <cell r="BM612">
            <v>0</v>
          </cell>
          <cell r="BN612">
            <v>0</v>
          </cell>
          <cell r="BO612">
            <v>0</v>
          </cell>
          <cell r="BP612">
            <v>0</v>
          </cell>
          <cell r="BQ612">
            <v>0</v>
          </cell>
          <cell r="BR612">
            <v>-3.5</v>
          </cell>
          <cell r="BS612" t="str">
            <v>ĐHV đã phát</v>
          </cell>
          <cell r="BT612">
            <v>0</v>
          </cell>
          <cell r="BU612">
            <v>0</v>
          </cell>
          <cell r="BV612">
            <v>6</v>
          </cell>
          <cell r="BW612">
            <v>6</v>
          </cell>
          <cell r="BX612">
            <v>6</v>
          </cell>
          <cell r="BY612">
            <v>6</v>
          </cell>
          <cell r="BZ612">
            <v>6</v>
          </cell>
          <cell r="CA612">
            <v>6</v>
          </cell>
          <cell r="CB612">
            <v>6</v>
          </cell>
          <cell r="CC612">
            <v>6</v>
          </cell>
          <cell r="CD612">
            <v>6</v>
          </cell>
          <cell r="CE612">
            <v>6</v>
          </cell>
          <cell r="CF612">
            <v>6</v>
          </cell>
          <cell r="CG612">
            <v>6</v>
          </cell>
          <cell r="CH612">
            <v>6</v>
          </cell>
          <cell r="CI612">
            <v>6</v>
          </cell>
          <cell r="CJ612">
            <v>6</v>
          </cell>
          <cell r="CK612">
            <v>6</v>
          </cell>
          <cell r="CL612">
            <v>0</v>
          </cell>
        </row>
        <row r="613">
          <cell r="F613">
            <v>1440</v>
          </cell>
          <cell r="G613" t="str">
            <v>51010000191761</v>
          </cell>
          <cell r="H613" t="str">
            <v>Trường Sư phạm</v>
          </cell>
          <cell r="I613" t="str">
            <v>Khoa Sinh học</v>
          </cell>
          <cell r="J613" t="str">
            <v>Nữ</v>
          </cell>
          <cell r="K613">
            <v>1970</v>
          </cell>
          <cell r="L613">
            <v>25613</v>
          </cell>
          <cell r="M613">
            <v>52</v>
          </cell>
          <cell r="N613" t="str">
            <v>Kinh</v>
          </cell>
          <cell r="O613">
            <v>0</v>
          </cell>
          <cell r="P613">
            <v>181902488</v>
          </cell>
          <cell r="Q613">
            <v>0</v>
          </cell>
          <cell r="R613">
            <v>0</v>
          </cell>
          <cell r="S613" t="str">
            <v>Nông trường Cờ Đỏ, Nghĩa Đàn, Nghệ An</v>
          </cell>
          <cell r="T613" t="str">
            <v>Thị trấn Nghèn, Can Lộc, Hà Tĩnh</v>
          </cell>
          <cell r="U613">
            <v>0</v>
          </cell>
          <cell r="V613">
            <v>0</v>
          </cell>
          <cell r="W613" t="str">
            <v>0917113270</v>
          </cell>
          <cell r="X613" t="str">
            <v>nguyengianganbio@vinhuni.edu.vn</v>
          </cell>
          <cell r="Y613">
            <v>38261</v>
          </cell>
          <cell r="Z613">
            <v>34912</v>
          </cell>
          <cell r="AA613" t="str">
            <v>Trường Đại học Vinh</v>
          </cell>
          <cell r="AB613">
            <v>0</v>
          </cell>
          <cell r="AC613" t="str">
            <v>BC</v>
          </cell>
          <cell r="AD613">
            <v>0</v>
          </cell>
          <cell r="AE613">
            <v>0</v>
          </cell>
          <cell r="AF613" t="str">
            <v>V.07.01.02</v>
          </cell>
          <cell r="AG613" t="str">
            <v>Giảng viên chính (hạng II)</v>
          </cell>
          <cell r="AH613">
            <v>0</v>
          </cell>
          <cell r="AI613" t="str">
            <v>Phó Trưởng khoa</v>
          </cell>
          <cell r="AJ613" t="str">
            <v>Phó Bí thư CB</v>
          </cell>
          <cell r="AK613">
            <v>5</v>
          </cell>
          <cell r="AL613">
            <v>0.5</v>
          </cell>
          <cell r="AM613">
            <v>4.74</v>
          </cell>
          <cell r="AN613">
            <v>2</v>
          </cell>
          <cell r="AO613">
            <v>0</v>
          </cell>
          <cell r="AP613">
            <v>0</v>
          </cell>
          <cell r="AQ613">
            <v>22</v>
          </cell>
          <cell r="AR613">
            <v>1.1528</v>
          </cell>
          <cell r="AS613">
            <v>6.3928000000000003</v>
          </cell>
          <cell r="AT613">
            <v>40</v>
          </cell>
          <cell r="AU613">
            <v>0</v>
          </cell>
          <cell r="AV613">
            <v>0</v>
          </cell>
          <cell r="AW613">
            <v>0</v>
          </cell>
          <cell r="AX613" t="str">
            <v>Tiến sĩ</v>
          </cell>
          <cell r="AY613">
            <v>0</v>
          </cell>
          <cell r="AZ613">
            <v>0</v>
          </cell>
          <cell r="BA613" t="str">
            <v>Sinh học</v>
          </cell>
          <cell r="BB613" t="str">
            <v>KH tự nhiên</v>
          </cell>
          <cell r="BC613" t="str">
            <v>Sinh học/KH tự nhiên</v>
          </cell>
          <cell r="BD613">
            <v>0</v>
          </cell>
          <cell r="BE613" t="str">
            <v>GVSP chủ chốt</v>
          </cell>
          <cell r="BF613">
            <v>0</v>
          </cell>
          <cell r="BG613" t="str">
            <v>ICT 2018</v>
          </cell>
          <cell r="BH613" t="str">
            <v>x</v>
          </cell>
          <cell r="BI613">
            <v>2017</v>
          </cell>
          <cell r="BJ613">
            <v>0</v>
          </cell>
          <cell r="BK613">
            <v>0</v>
          </cell>
          <cell r="BL613">
            <v>0</v>
          </cell>
          <cell r="BM613" t="str">
            <v>18/9/2001</v>
          </cell>
          <cell r="BN613">
            <v>37517</v>
          </cell>
          <cell r="BO613">
            <v>0</v>
          </cell>
          <cell r="BP613">
            <v>0</v>
          </cell>
          <cell r="BQ613">
            <v>0</v>
          </cell>
          <cell r="BR613">
            <v>2.5</v>
          </cell>
          <cell r="BS613" t="str">
            <v>BĐ đã phát</v>
          </cell>
          <cell r="BT613">
            <v>0</v>
          </cell>
          <cell r="BU613">
            <v>0</v>
          </cell>
          <cell r="BV613">
            <v>6</v>
          </cell>
          <cell r="BW613">
            <v>6</v>
          </cell>
          <cell r="BX613">
            <v>6</v>
          </cell>
          <cell r="BY613">
            <v>6</v>
          </cell>
          <cell r="BZ613">
            <v>6</v>
          </cell>
          <cell r="CA613">
            <v>6</v>
          </cell>
          <cell r="CB613">
            <v>6</v>
          </cell>
          <cell r="CC613">
            <v>6</v>
          </cell>
          <cell r="CD613">
            <v>6</v>
          </cell>
          <cell r="CE613">
            <v>6</v>
          </cell>
          <cell r="CF613">
            <v>6</v>
          </cell>
          <cell r="CG613">
            <v>6</v>
          </cell>
          <cell r="CH613">
            <v>5</v>
          </cell>
          <cell r="CI613">
            <v>5</v>
          </cell>
          <cell r="CJ613">
            <v>5</v>
          </cell>
          <cell r="CK613">
            <v>5</v>
          </cell>
          <cell r="CL613" t="str">
            <v>PVT về PTK cấp 3 từ T9/21</v>
          </cell>
        </row>
        <row r="614">
          <cell r="F614">
            <v>1448</v>
          </cell>
          <cell r="G614" t="str">
            <v>51010000199817</v>
          </cell>
          <cell r="H614" t="str">
            <v>Trường Sư phạm</v>
          </cell>
          <cell r="I614" t="str">
            <v>Khoa Sinh học</v>
          </cell>
          <cell r="J614" t="str">
            <v>Nữ</v>
          </cell>
          <cell r="K614">
            <v>1980</v>
          </cell>
          <cell r="L614">
            <v>29323</v>
          </cell>
          <cell r="M614">
            <v>42</v>
          </cell>
          <cell r="N614" t="str">
            <v>Kinh</v>
          </cell>
          <cell r="O614">
            <v>0</v>
          </cell>
          <cell r="P614">
            <v>182308792</v>
          </cell>
          <cell r="Q614">
            <v>0</v>
          </cell>
          <cell r="R614">
            <v>0</v>
          </cell>
          <cell r="S614" t="str">
            <v>Thành phố Vinh tỉnh Nghệ An</v>
          </cell>
          <cell r="T614" t="str">
            <v>Thị trấn huyện Đô Lương tỉnh Nghệ An</v>
          </cell>
          <cell r="U614" t="str">
            <v>Khu tập thể Trường Chính trị Nghệ An, đường Hải Thượng Lãn Ông, khối Yên Sơn, phường Hà Huy Tập , Thành phố Vinh, Tỉnh Nghệ An</v>
          </cell>
          <cell r="V614" t="str">
            <v>Khu tập thể Trường Chính trị Nghệ An, đường Hải Thượng Lãn Ông, khối Yên Sơn, phường Hà Huy Tập , Thành phố Vinh, Tỉnh Nghệ An</v>
          </cell>
          <cell r="W614">
            <v>912884246</v>
          </cell>
          <cell r="X614">
            <v>0</v>
          </cell>
          <cell r="Y614">
            <v>37544</v>
          </cell>
          <cell r="Z614" t="str">
            <v xml:space="preserve">  -   -</v>
          </cell>
          <cell r="AA614" t="str">
            <v>Trường Đại học Vinh</v>
          </cell>
          <cell r="AB614">
            <v>0</v>
          </cell>
          <cell r="AC614" t="str">
            <v>BC</v>
          </cell>
          <cell r="AD614">
            <v>0</v>
          </cell>
          <cell r="AE614">
            <v>0</v>
          </cell>
          <cell r="AF614" t="str">
            <v>V.07.01.02</v>
          </cell>
          <cell r="AG614" t="str">
            <v>Giảng viên chính (hạng II)</v>
          </cell>
          <cell r="AH614">
            <v>0</v>
          </cell>
          <cell r="AI614" t="str">
            <v>Phó Trưởng khoa</v>
          </cell>
          <cell r="AJ614">
            <v>0</v>
          </cell>
          <cell r="AK614">
            <v>5</v>
          </cell>
          <cell r="AL614">
            <v>0.4</v>
          </cell>
          <cell r="AM614">
            <v>4.4000000000000004</v>
          </cell>
          <cell r="AN614">
            <v>1</v>
          </cell>
          <cell r="AO614">
            <v>0</v>
          </cell>
          <cell r="AP614">
            <v>0</v>
          </cell>
          <cell r="AQ614">
            <v>15</v>
          </cell>
          <cell r="AR614">
            <v>0.7200000000000002</v>
          </cell>
          <cell r="AS614">
            <v>5.5200000000000014</v>
          </cell>
          <cell r="AT614">
            <v>40</v>
          </cell>
          <cell r="AU614">
            <v>0</v>
          </cell>
          <cell r="AV614">
            <v>0</v>
          </cell>
          <cell r="AW614">
            <v>0</v>
          </cell>
          <cell r="AX614" t="str">
            <v>Tiến sĩ</v>
          </cell>
          <cell r="AY614">
            <v>0</v>
          </cell>
          <cell r="AZ614">
            <v>0</v>
          </cell>
          <cell r="BA614" t="str">
            <v>Sinh học</v>
          </cell>
          <cell r="BB614" t="str">
            <v>Sinh học/CN sinh học</v>
          </cell>
          <cell r="BC614" t="str">
            <v>Sinh học/CN sinh học</v>
          </cell>
          <cell r="BD614">
            <v>0</v>
          </cell>
          <cell r="BE614" t="str">
            <v>GVSP</v>
          </cell>
          <cell r="BF614">
            <v>0</v>
          </cell>
          <cell r="BG614" t="str">
            <v>ICT 2018</v>
          </cell>
          <cell r="BH614">
            <v>2016</v>
          </cell>
          <cell r="BI614">
            <v>2019</v>
          </cell>
          <cell r="BJ614">
            <v>0</v>
          </cell>
          <cell r="BK614">
            <v>0</v>
          </cell>
          <cell r="BL614">
            <v>0</v>
          </cell>
          <cell r="BM614" t="str">
            <v>27/05/2007</v>
          </cell>
          <cell r="BN614">
            <v>39595</v>
          </cell>
          <cell r="BO614">
            <v>0</v>
          </cell>
          <cell r="BP614">
            <v>0</v>
          </cell>
          <cell r="BQ614">
            <v>0</v>
          </cell>
          <cell r="BR614">
            <v>12.583333333333334</v>
          </cell>
          <cell r="BS614" t="str">
            <v>ĐHV đã phát</v>
          </cell>
          <cell r="BT614">
            <v>0</v>
          </cell>
          <cell r="BU614">
            <v>0</v>
          </cell>
          <cell r="BV614">
            <v>5</v>
          </cell>
          <cell r="BW614">
            <v>5</v>
          </cell>
          <cell r="BX614">
            <v>5</v>
          </cell>
          <cell r="BY614">
            <v>5</v>
          </cell>
          <cell r="BZ614">
            <v>5</v>
          </cell>
          <cell r="CA614">
            <v>5</v>
          </cell>
          <cell r="CB614">
            <v>5</v>
          </cell>
          <cell r="CC614">
            <v>5</v>
          </cell>
          <cell r="CD614">
            <v>5</v>
          </cell>
          <cell r="CE614">
            <v>5</v>
          </cell>
          <cell r="CF614">
            <v>5</v>
          </cell>
          <cell r="CG614">
            <v>5</v>
          </cell>
          <cell r="CH614">
            <v>5</v>
          </cell>
          <cell r="CI614">
            <v>5</v>
          </cell>
          <cell r="CJ614">
            <v>5</v>
          </cell>
          <cell r="CK614">
            <v>5</v>
          </cell>
          <cell r="CL614" t="str">
            <v>BN PTK cấp 3 từ T12/21</v>
          </cell>
        </row>
        <row r="615">
          <cell r="F615">
            <v>1444</v>
          </cell>
          <cell r="G615" t="str">
            <v>51010000275665</v>
          </cell>
          <cell r="H615" t="str">
            <v>Trường Sư phạm</v>
          </cell>
          <cell r="I615" t="str">
            <v>Khoa Sinh học</v>
          </cell>
          <cell r="J615" t="str">
            <v>Nữ</v>
          </cell>
          <cell r="K615">
            <v>1985</v>
          </cell>
          <cell r="L615">
            <v>31291</v>
          </cell>
          <cell r="M615">
            <v>37</v>
          </cell>
          <cell r="N615" t="str">
            <v>Kinh</v>
          </cell>
          <cell r="O615">
            <v>0</v>
          </cell>
          <cell r="P615" t="str">
            <v>187843598</v>
          </cell>
          <cell r="Q615">
            <v>42838</v>
          </cell>
          <cell r="R615" t="str">
            <v>Tỉnh Nghệ An</v>
          </cell>
          <cell r="S615" t="str">
            <v>Xã Thạch Thắng, Huyện Thạch Hà, Tỉnh Hà Tĩnh</v>
          </cell>
          <cell r="T615" t="str">
            <v>Thạch Thắng, Thạch Hà, Hà Tĩnh</v>
          </cell>
          <cell r="U615" t="str">
            <v>903, chung cư dầu khí Trường Thi, Phường Trường Thi, Thành phố Vinh, Tỉnh Nghệ An</v>
          </cell>
          <cell r="V615" t="str">
            <v>903, chung cư dầu khí Trường Thi, Phường Trường Thi, Thành phố Vinh, Tỉnh Nghệ An</v>
          </cell>
          <cell r="W615" t="str">
            <v>0943474688</v>
          </cell>
          <cell r="X615" t="str">
            <v>nguyenviet0705@gmail.com</v>
          </cell>
          <cell r="Y615">
            <v>40716</v>
          </cell>
          <cell r="Z615">
            <v>42887</v>
          </cell>
          <cell r="AA615" t="str">
            <v>Trường Đại học Vinh</v>
          </cell>
          <cell r="AB615">
            <v>0</v>
          </cell>
          <cell r="AC615" t="str">
            <v>BC</v>
          </cell>
          <cell r="AD615">
            <v>0</v>
          </cell>
          <cell r="AE615">
            <v>0</v>
          </cell>
          <cell r="AF615" t="str">
            <v>V.07.01.03</v>
          </cell>
          <cell r="AG615" t="str">
            <v>Giảng viên (hạng III)</v>
          </cell>
          <cell r="AH615">
            <v>0</v>
          </cell>
          <cell r="AI615">
            <v>0</v>
          </cell>
          <cell r="AJ615" t="str">
            <v>Bí thư CB HSSV</v>
          </cell>
          <cell r="AK615">
            <v>5</v>
          </cell>
          <cell r="AL615">
            <v>0</v>
          </cell>
          <cell r="AM615">
            <v>3.33</v>
          </cell>
          <cell r="AN615">
            <v>4</v>
          </cell>
          <cell r="AO615">
            <v>0</v>
          </cell>
          <cell r="AP615">
            <v>0</v>
          </cell>
          <cell r="AQ615">
            <v>9</v>
          </cell>
          <cell r="AR615">
            <v>0.29969999999999997</v>
          </cell>
          <cell r="AS615">
            <v>3.6297000000000001</v>
          </cell>
          <cell r="AT615">
            <v>40</v>
          </cell>
          <cell r="AU615">
            <v>0</v>
          </cell>
          <cell r="AV615">
            <v>0</v>
          </cell>
          <cell r="AW615">
            <v>0</v>
          </cell>
          <cell r="AX615" t="str">
            <v>Tiến sĩ</v>
          </cell>
          <cell r="AY615">
            <v>0</v>
          </cell>
          <cell r="AZ615">
            <v>0</v>
          </cell>
          <cell r="BA615" t="str">
            <v>Sinh học</v>
          </cell>
          <cell r="BB615" t="str">
            <v>Động vật học</v>
          </cell>
          <cell r="BC615" t="str">
            <v>Côn trùng học</v>
          </cell>
          <cell r="BD615">
            <v>0</v>
          </cell>
          <cell r="BE615" t="str">
            <v>GVSP</v>
          </cell>
          <cell r="BF615" t="str">
            <v>TS nước ngoài</v>
          </cell>
          <cell r="BG615" t="str">
            <v>ICT 2018</v>
          </cell>
          <cell r="BH615">
            <v>0</v>
          </cell>
          <cell r="BI615">
            <v>2019</v>
          </cell>
          <cell r="BJ615">
            <v>0</v>
          </cell>
          <cell r="BK615">
            <v>0</v>
          </cell>
          <cell r="BL615">
            <v>0</v>
          </cell>
          <cell r="BM615" t="str">
            <v>25/12/2007</v>
          </cell>
          <cell r="BN615">
            <v>39807</v>
          </cell>
          <cell r="BO615">
            <v>0</v>
          </cell>
          <cell r="BP615">
            <v>0</v>
          </cell>
          <cell r="BQ615">
            <v>0</v>
          </cell>
          <cell r="BR615">
            <v>18</v>
          </cell>
          <cell r="BS615" t="str">
            <v>ĐHV đã phát</v>
          </cell>
          <cell r="BT615">
            <v>0</v>
          </cell>
          <cell r="BU615">
            <v>0</v>
          </cell>
          <cell r="BV615">
            <v>5</v>
          </cell>
          <cell r="BW615">
            <v>5</v>
          </cell>
          <cell r="BX615">
            <v>5</v>
          </cell>
          <cell r="BY615">
            <v>5</v>
          </cell>
          <cell r="BZ615">
            <v>5</v>
          </cell>
          <cell r="CA615">
            <v>5</v>
          </cell>
          <cell r="CB615">
            <v>5</v>
          </cell>
          <cell r="CC615">
            <v>5</v>
          </cell>
          <cell r="CD615">
            <v>5</v>
          </cell>
          <cell r="CE615">
            <v>5</v>
          </cell>
          <cell r="CF615">
            <v>5</v>
          </cell>
          <cell r="CG615">
            <v>5</v>
          </cell>
          <cell r="CH615">
            <v>5</v>
          </cell>
          <cell r="CI615">
            <v>5</v>
          </cell>
          <cell r="CJ615">
            <v>5</v>
          </cell>
          <cell r="CK615">
            <v>5</v>
          </cell>
          <cell r="CL615">
            <v>0</v>
          </cell>
        </row>
        <row r="616">
          <cell r="F616">
            <v>1439</v>
          </cell>
          <cell r="G616" t="str">
            <v>51010000238765</v>
          </cell>
          <cell r="H616" t="str">
            <v>Trường Sư phạm</v>
          </cell>
          <cell r="I616" t="str">
            <v>Khoa Sinh học</v>
          </cell>
          <cell r="J616" t="str">
            <v>Nam</v>
          </cell>
          <cell r="K616">
            <v>1969</v>
          </cell>
          <cell r="L616">
            <v>25322</v>
          </cell>
          <cell r="M616">
            <v>53</v>
          </cell>
          <cell r="N616" t="str">
            <v>Kinh</v>
          </cell>
          <cell r="O616">
            <v>0</v>
          </cell>
          <cell r="P616">
            <v>182150485</v>
          </cell>
          <cell r="Q616">
            <v>0</v>
          </cell>
          <cell r="R616">
            <v>0</v>
          </cell>
          <cell r="S616" t="str">
            <v>Đông Hưng, Thái Bình</v>
          </cell>
          <cell r="T616" t="str">
            <v>Nam Lĩnh, Nam Đàn, Nghệ An</v>
          </cell>
          <cell r="U616" t="str">
            <v>Xóm 3, xã Nghi Hương, Thị xã Cửa Lò, Nghệ An</v>
          </cell>
          <cell r="V616" t="str">
            <v>Xóm 3, xã Nghi Hương, Thị xã Cửa Lò, Nghệ An</v>
          </cell>
          <cell r="W616" t="str">
            <v>0904787505</v>
          </cell>
          <cell r="X616" t="str">
            <v>an.ongvinh@yahoo.com.vn; an.ongvinh@vinhuni.edu.vn</v>
          </cell>
          <cell r="Y616">
            <v>40360</v>
          </cell>
          <cell r="Z616" t="str">
            <v xml:space="preserve">  -   -</v>
          </cell>
          <cell r="AA616" t="str">
            <v>Trường PTTH Cửa Lò</v>
          </cell>
          <cell r="AB616">
            <v>0</v>
          </cell>
          <cell r="AC616" t="str">
            <v>BC</v>
          </cell>
          <cell r="AD616">
            <v>0</v>
          </cell>
          <cell r="AE616">
            <v>0</v>
          </cell>
          <cell r="AF616" t="str">
            <v>V.07.01.03</v>
          </cell>
          <cell r="AG616" t="str">
            <v>Giảng viên (hạng III)</v>
          </cell>
          <cell r="AH616">
            <v>0</v>
          </cell>
          <cell r="AI616">
            <v>0</v>
          </cell>
          <cell r="AJ616">
            <v>0</v>
          </cell>
          <cell r="AK616">
            <v>4</v>
          </cell>
          <cell r="AL616">
            <v>0.4</v>
          </cell>
          <cell r="AM616">
            <v>4.6500000000000004</v>
          </cell>
          <cell r="AN616">
            <v>8</v>
          </cell>
          <cell r="AO616">
            <v>0</v>
          </cell>
          <cell r="AP616">
            <v>0</v>
          </cell>
          <cell r="AQ616">
            <v>21</v>
          </cell>
          <cell r="AR616">
            <v>1.0605000000000002</v>
          </cell>
          <cell r="AS616">
            <v>6.1105000000000009</v>
          </cell>
          <cell r="AT616">
            <v>40</v>
          </cell>
          <cell r="AU616">
            <v>0</v>
          </cell>
          <cell r="AV616">
            <v>0</v>
          </cell>
          <cell r="AW616">
            <v>0</v>
          </cell>
          <cell r="AX616" t="str">
            <v>Tiến sĩ</v>
          </cell>
          <cell r="AY616">
            <v>0</v>
          </cell>
          <cell r="AZ616">
            <v>0</v>
          </cell>
          <cell r="BA616" t="str">
            <v>Sinh học</v>
          </cell>
          <cell r="BB616" t="str">
            <v>Sinh học/KH tự nhiên</v>
          </cell>
          <cell r="BC616" t="str">
            <v>Sinh học/KH tự nhiên</v>
          </cell>
          <cell r="BD616">
            <v>0</v>
          </cell>
          <cell r="BE616" t="str">
            <v>GVSP</v>
          </cell>
          <cell r="BF616" t="str">
            <v>TS nước ngoài</v>
          </cell>
          <cell r="BG616" t="str">
            <v>ICT 2018</v>
          </cell>
          <cell r="BH616">
            <v>0</v>
          </cell>
          <cell r="BI616">
            <v>2019</v>
          </cell>
          <cell r="BJ616">
            <v>0</v>
          </cell>
          <cell r="BK616">
            <v>0</v>
          </cell>
          <cell r="BL616">
            <v>0</v>
          </cell>
          <cell r="BM616" t="str">
            <v>16/06/2002</v>
          </cell>
          <cell r="BN616">
            <v>37788</v>
          </cell>
          <cell r="BO616">
            <v>0</v>
          </cell>
          <cell r="BP616">
            <v>0</v>
          </cell>
          <cell r="BQ616">
            <v>0</v>
          </cell>
          <cell r="BR616">
            <v>6.666666666666667</v>
          </cell>
          <cell r="BS616">
            <v>0</v>
          </cell>
          <cell r="BT616">
            <v>0</v>
          </cell>
          <cell r="BU616">
            <v>0</v>
          </cell>
          <cell r="BV616">
            <v>5.5</v>
          </cell>
          <cell r="BW616">
            <v>5.5</v>
          </cell>
          <cell r="BX616">
            <v>5.5</v>
          </cell>
          <cell r="BY616">
            <v>5.5</v>
          </cell>
          <cell r="BZ616">
            <v>5.5</v>
          </cell>
          <cell r="CA616">
            <v>5.5</v>
          </cell>
          <cell r="CB616">
            <v>5.5</v>
          </cell>
          <cell r="CC616">
            <v>5.5</v>
          </cell>
          <cell r="CD616">
            <v>5.5</v>
          </cell>
          <cell r="CE616">
            <v>5.5</v>
          </cell>
          <cell r="CF616">
            <v>5.5</v>
          </cell>
          <cell r="CG616">
            <v>5.5</v>
          </cell>
          <cell r="CH616">
            <v>4</v>
          </cell>
          <cell r="CI616">
            <v>4</v>
          </cell>
          <cell r="CJ616">
            <v>4</v>
          </cell>
          <cell r="CK616">
            <v>4</v>
          </cell>
          <cell r="CL616" t="str">
            <v>Thôi TBM từ T9/21</v>
          </cell>
        </row>
        <row r="617">
          <cell r="F617">
            <v>1461</v>
          </cell>
          <cell r="G617" t="str">
            <v>51010000191628</v>
          </cell>
          <cell r="H617" t="str">
            <v>Trường Sư phạm</v>
          </cell>
          <cell r="I617" t="str">
            <v>Khoa Sinh học</v>
          </cell>
          <cell r="J617" t="str">
            <v>Nữ</v>
          </cell>
          <cell r="K617">
            <v>1979</v>
          </cell>
          <cell r="L617">
            <v>29209</v>
          </cell>
          <cell r="M617">
            <v>43</v>
          </cell>
          <cell r="N617" t="str">
            <v>Kinh</v>
          </cell>
          <cell r="O617">
            <v>0</v>
          </cell>
          <cell r="P617">
            <v>182342527</v>
          </cell>
          <cell r="Q617">
            <v>0</v>
          </cell>
          <cell r="R617">
            <v>0</v>
          </cell>
          <cell r="S617" t="str">
            <v>Thạch Việt, Thạch Hà, Hà Tĩnh</v>
          </cell>
          <cell r="T617" t="str">
            <v>Thạch Việt, Thạch Hà, Hà Tĩnh</v>
          </cell>
          <cell r="U617" t="str">
            <v>SN: 22 Nguyễn Tiến Tài, Khối 17, Phường Hưng Bình, Thành phố Vinh, Tỉnh Nghệ An</v>
          </cell>
          <cell r="V617" t="str">
            <v>SN: 22 Nguyễn Tiến Tài, Khối 17, Phường Hưng Bình, Thành phố Vinh, Tỉnh Nghệ An</v>
          </cell>
          <cell r="W617">
            <v>915227999</v>
          </cell>
          <cell r="X617">
            <v>0</v>
          </cell>
          <cell r="Y617">
            <v>38579</v>
          </cell>
          <cell r="Z617">
            <v>39448</v>
          </cell>
          <cell r="AA617" t="str">
            <v>Trường Đại học Vinh</v>
          </cell>
          <cell r="AB617">
            <v>0</v>
          </cell>
          <cell r="AC617" t="str">
            <v>BC</v>
          </cell>
          <cell r="AD617">
            <v>0</v>
          </cell>
          <cell r="AE617">
            <v>0</v>
          </cell>
          <cell r="AF617" t="str">
            <v>V.07.01.03</v>
          </cell>
          <cell r="AG617" t="str">
            <v>Giảng viên (hạng III)</v>
          </cell>
          <cell r="AH617">
            <v>0</v>
          </cell>
          <cell r="AI617">
            <v>0</v>
          </cell>
          <cell r="AJ617">
            <v>0</v>
          </cell>
          <cell r="AK617">
            <v>4</v>
          </cell>
          <cell r="AL617">
            <v>0</v>
          </cell>
          <cell r="AM617">
            <v>3.99</v>
          </cell>
          <cell r="AN617">
            <v>6</v>
          </cell>
          <cell r="AO617">
            <v>0</v>
          </cell>
          <cell r="AP617">
            <v>0</v>
          </cell>
          <cell r="AQ617">
            <v>14</v>
          </cell>
          <cell r="AR617">
            <v>0.55859999999999999</v>
          </cell>
          <cell r="AS617">
            <v>4.5486000000000004</v>
          </cell>
          <cell r="AT617">
            <v>40</v>
          </cell>
          <cell r="AU617">
            <v>0</v>
          </cell>
          <cell r="AV617">
            <v>0</v>
          </cell>
          <cell r="AW617">
            <v>0</v>
          </cell>
          <cell r="AX617" t="str">
            <v>Thạc sĩ</v>
          </cell>
          <cell r="AY617">
            <v>0</v>
          </cell>
          <cell r="AZ617">
            <v>0</v>
          </cell>
          <cell r="BA617" t="str">
            <v>Sinh học</v>
          </cell>
          <cell r="BB617" t="str">
            <v>Sinh học/Hóa sinh</v>
          </cell>
          <cell r="BC617" t="str">
            <v xml:space="preserve"> </v>
          </cell>
          <cell r="BD617">
            <v>0</v>
          </cell>
          <cell r="BE617" t="str">
            <v>GVSP</v>
          </cell>
          <cell r="BF617" t="str">
            <v>A2</v>
          </cell>
          <cell r="BG617" t="str">
            <v>ICT 2018</v>
          </cell>
          <cell r="BH617" t="str">
            <v>x</v>
          </cell>
          <cell r="BI617">
            <v>0</v>
          </cell>
          <cell r="BJ617">
            <v>0</v>
          </cell>
          <cell r="BK617">
            <v>0</v>
          </cell>
          <cell r="BL617">
            <v>0</v>
          </cell>
          <cell r="BM617" t="str">
            <v>17/ 04/ 2007</v>
          </cell>
          <cell r="BN617">
            <v>39555</v>
          </cell>
          <cell r="BO617" t="str">
            <v>Liên hiệp các hội Khoa học Kỹ thuật Việt Nam (năm 2010); Huy chương</v>
          </cell>
          <cell r="BP617">
            <v>0</v>
          </cell>
          <cell r="BQ617">
            <v>0</v>
          </cell>
          <cell r="BR617">
            <v>12.333333333333334</v>
          </cell>
          <cell r="BS617" t="str">
            <v>ĐHV đã phát</v>
          </cell>
          <cell r="BT617">
            <v>0</v>
          </cell>
          <cell r="BU617">
            <v>0</v>
          </cell>
          <cell r="BV617">
            <v>4</v>
          </cell>
          <cell r="BW617">
            <v>4</v>
          </cell>
          <cell r="BX617">
            <v>4</v>
          </cell>
          <cell r="BY617">
            <v>4</v>
          </cell>
          <cell r="BZ617">
            <v>0</v>
          </cell>
          <cell r="CA617">
            <v>0</v>
          </cell>
          <cell r="CB617">
            <v>0</v>
          </cell>
          <cell r="CC617">
            <v>0</v>
          </cell>
          <cell r="CD617">
            <v>0</v>
          </cell>
          <cell r="CE617">
            <v>0</v>
          </cell>
          <cell r="CF617">
            <v>0</v>
          </cell>
          <cell r="CG617">
            <v>0</v>
          </cell>
          <cell r="CH617">
            <v>4</v>
          </cell>
          <cell r="CI617">
            <v>4</v>
          </cell>
          <cell r="CJ617">
            <v>4</v>
          </cell>
          <cell r="CK617">
            <v>4</v>
          </cell>
          <cell r="CL617" t="str">
            <v>Nghỉ không lương từ T1/21 đến tháng 8/21</v>
          </cell>
        </row>
        <row r="618">
          <cell r="F618">
            <v>1459</v>
          </cell>
          <cell r="G618" t="str">
            <v>51010000294411</v>
          </cell>
          <cell r="H618" t="str">
            <v>Trường Sư phạm</v>
          </cell>
          <cell r="I618" t="str">
            <v>Khoa Sinh học</v>
          </cell>
          <cell r="J618" t="str">
            <v>Nam</v>
          </cell>
          <cell r="K618">
            <v>1977</v>
          </cell>
          <cell r="L618">
            <v>28150</v>
          </cell>
          <cell r="M618">
            <v>45</v>
          </cell>
          <cell r="N618" t="str">
            <v>Kinh</v>
          </cell>
          <cell r="O618" t="str">
            <v>Thiên chúa giáo</v>
          </cell>
          <cell r="P618">
            <v>182191117</v>
          </cell>
          <cell r="Q618">
            <v>0</v>
          </cell>
          <cell r="R618">
            <v>0</v>
          </cell>
          <cell r="S618" t="str">
            <v>Hợp Thành, Yên Thành, Nghệ An</v>
          </cell>
          <cell r="T618" t="str">
            <v>Hợp Thành, Yên Thành, Nghệ An</v>
          </cell>
          <cell r="U618" t="str">
            <v>Số nhà 13, K13, Hưng Phúc, Vinh, Nghệ An, Thành phố Vinh, Tỉnh Nghệ An</v>
          </cell>
          <cell r="V618" t="str">
            <v>Số nhà 13, K13, Hưng Phúc, Vinh, Nghệ An, Thành phố Vinh, Tỉnh Nghệ An</v>
          </cell>
          <cell r="W618">
            <v>0</v>
          </cell>
          <cell r="X618">
            <v>0</v>
          </cell>
          <cell r="Y618">
            <v>37712</v>
          </cell>
          <cell r="Z618" t="str">
            <v xml:space="preserve">  -   -</v>
          </cell>
          <cell r="AA618" t="str">
            <v>Trường Đại học Vinh</v>
          </cell>
          <cell r="AB618">
            <v>0</v>
          </cell>
          <cell r="AC618" t="str">
            <v>BC</v>
          </cell>
          <cell r="AD618">
            <v>0</v>
          </cell>
          <cell r="AE618">
            <v>0</v>
          </cell>
          <cell r="AF618" t="str">
            <v>V.07.01.03</v>
          </cell>
          <cell r="AG618" t="str">
            <v>Giảng viên (hạng III)</v>
          </cell>
          <cell r="AH618">
            <v>0</v>
          </cell>
          <cell r="AI618">
            <v>0</v>
          </cell>
          <cell r="AJ618">
            <v>0</v>
          </cell>
          <cell r="AK618">
            <v>4</v>
          </cell>
          <cell r="AL618">
            <v>0</v>
          </cell>
          <cell r="AM618">
            <v>4.32</v>
          </cell>
          <cell r="AN618">
            <v>7</v>
          </cell>
          <cell r="AO618">
            <v>0</v>
          </cell>
          <cell r="AP618">
            <v>0</v>
          </cell>
          <cell r="AQ618">
            <v>5</v>
          </cell>
          <cell r="AR618">
            <v>0.21600000000000003</v>
          </cell>
          <cell r="AS618">
            <v>4.5360000000000005</v>
          </cell>
          <cell r="AT618">
            <v>0</v>
          </cell>
          <cell r="AU618">
            <v>0</v>
          </cell>
          <cell r="AV618">
            <v>0</v>
          </cell>
          <cell r="AW618">
            <v>0</v>
          </cell>
          <cell r="AX618" t="str">
            <v>Tiến sĩ</v>
          </cell>
          <cell r="AY618">
            <v>0</v>
          </cell>
          <cell r="AZ618">
            <v>0</v>
          </cell>
          <cell r="BA618" t="str">
            <v>Sinh học</v>
          </cell>
          <cell r="BB618" t="str">
            <v>Hóa sinh</v>
          </cell>
          <cell r="BC618" t="str">
            <v>Hóa sinh</v>
          </cell>
          <cell r="BD618">
            <v>0</v>
          </cell>
          <cell r="BE618">
            <v>0</v>
          </cell>
          <cell r="BF618">
            <v>0</v>
          </cell>
          <cell r="BG618">
            <v>0</v>
          </cell>
          <cell r="BH618" t="str">
            <v>x</v>
          </cell>
          <cell r="BI618">
            <v>0</v>
          </cell>
          <cell r="BJ618">
            <v>0</v>
          </cell>
          <cell r="BK618" t="str">
            <v>Đã học 2012</v>
          </cell>
          <cell r="BL618">
            <v>0</v>
          </cell>
          <cell r="BM618">
            <v>0</v>
          </cell>
          <cell r="BN618">
            <v>0</v>
          </cell>
          <cell r="BO618">
            <v>0</v>
          </cell>
          <cell r="BP618">
            <v>0</v>
          </cell>
          <cell r="BQ618">
            <v>0</v>
          </cell>
          <cell r="BR618">
            <v>14.416666666666666</v>
          </cell>
          <cell r="BS618" t="str">
            <v>Chưa phát</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t="str">
            <v>Đi học NN</v>
          </cell>
        </row>
        <row r="619">
          <cell r="F619">
            <v>1443</v>
          </cell>
          <cell r="G619" t="str">
            <v>51010000304082</v>
          </cell>
          <cell r="H619" t="str">
            <v>Trường Sư phạm</v>
          </cell>
          <cell r="I619" t="str">
            <v>Khoa Sinh học</v>
          </cell>
          <cell r="J619" t="str">
            <v>Nữ</v>
          </cell>
          <cell r="K619">
            <v>1980</v>
          </cell>
          <cell r="L619">
            <v>29412</v>
          </cell>
          <cell r="M619">
            <v>42</v>
          </cell>
          <cell r="N619" t="str">
            <v>Kinh</v>
          </cell>
          <cell r="O619" t="str">
            <v>Thiên chúa giáo</v>
          </cell>
          <cell r="P619">
            <v>182316422</v>
          </cell>
          <cell r="Q619">
            <v>0</v>
          </cell>
          <cell r="R619">
            <v>0</v>
          </cell>
          <cell r="S619" t="str">
            <v>Hưng Phúc, Tp Vinh, Nghệ An</v>
          </cell>
          <cell r="T619" t="str">
            <v>Võ liệt, Thanh Chương, Nghệ An</v>
          </cell>
          <cell r="U619" t="str">
            <v>Số nhà 13, K13, phường Hưng Phúc, Thành phố Vinh, Tỉnh Nghệ An</v>
          </cell>
          <cell r="V619" t="str">
            <v>Số nhà 13, K13, phường Hưng Phúc, Thành phố Vinh, Tỉnh Nghệ An</v>
          </cell>
          <cell r="W619">
            <v>0</v>
          </cell>
          <cell r="X619">
            <v>0</v>
          </cell>
          <cell r="Y619">
            <v>38518</v>
          </cell>
          <cell r="Z619">
            <v>39448</v>
          </cell>
          <cell r="AA619" t="str">
            <v>Trường Đại học Vinh</v>
          </cell>
          <cell r="AB619">
            <v>0</v>
          </cell>
          <cell r="AC619" t="str">
            <v>BC</v>
          </cell>
          <cell r="AD619">
            <v>0</v>
          </cell>
          <cell r="AE619">
            <v>0</v>
          </cell>
          <cell r="AF619" t="str">
            <v>V.07.01.03</v>
          </cell>
          <cell r="AG619" t="str">
            <v>Giảng viên (hạng III)</v>
          </cell>
          <cell r="AH619">
            <v>0</v>
          </cell>
          <cell r="AI619">
            <v>0</v>
          </cell>
          <cell r="AJ619">
            <v>0</v>
          </cell>
          <cell r="AK619">
            <v>4</v>
          </cell>
          <cell r="AL619">
            <v>0</v>
          </cell>
          <cell r="AM619">
            <v>3.99</v>
          </cell>
          <cell r="AN619">
            <v>6</v>
          </cell>
          <cell r="AO619">
            <v>0</v>
          </cell>
          <cell r="AP619">
            <v>0</v>
          </cell>
          <cell r="AQ619">
            <v>0</v>
          </cell>
          <cell r="AR619">
            <v>0</v>
          </cell>
          <cell r="AS619">
            <v>3.99</v>
          </cell>
          <cell r="AT619">
            <v>0</v>
          </cell>
          <cell r="AU619">
            <v>0</v>
          </cell>
          <cell r="AV619">
            <v>0</v>
          </cell>
          <cell r="AW619">
            <v>0</v>
          </cell>
          <cell r="AX619" t="str">
            <v>Tiến sĩ</v>
          </cell>
          <cell r="AY619">
            <v>0</v>
          </cell>
          <cell r="AZ619">
            <v>0</v>
          </cell>
          <cell r="BA619" t="str">
            <v>Sinh học</v>
          </cell>
          <cell r="BB619" t="str">
            <v>GiảI phẩu động vật</v>
          </cell>
          <cell r="BC619" t="str">
            <v>GiảI phẩu động vật</v>
          </cell>
          <cell r="BD619">
            <v>0</v>
          </cell>
          <cell r="BE619">
            <v>0</v>
          </cell>
          <cell r="BF619" t="str">
            <v>B1</v>
          </cell>
          <cell r="BG619">
            <v>0</v>
          </cell>
          <cell r="BH619" t="str">
            <v>x</v>
          </cell>
          <cell r="BI619">
            <v>0</v>
          </cell>
          <cell r="BJ619">
            <v>0</v>
          </cell>
          <cell r="BK619">
            <v>0</v>
          </cell>
          <cell r="BL619">
            <v>0</v>
          </cell>
          <cell r="BM619">
            <v>0</v>
          </cell>
          <cell r="BN619">
            <v>0</v>
          </cell>
          <cell r="BO619">
            <v>0</v>
          </cell>
          <cell r="BP619">
            <v>0</v>
          </cell>
          <cell r="BQ619">
            <v>0</v>
          </cell>
          <cell r="BR619">
            <v>12.833333333333334</v>
          </cell>
          <cell r="BS619" t="str">
            <v>Chưa phát</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t="str">
            <v>Đi học NN</v>
          </cell>
        </row>
        <row r="620">
          <cell r="F620">
            <v>1450</v>
          </cell>
          <cell r="G620" t="str">
            <v>51010000191026</v>
          </cell>
          <cell r="H620" t="str">
            <v>Trường Sư phạm</v>
          </cell>
          <cell r="I620" t="str">
            <v>Khoa Sinh học</v>
          </cell>
          <cell r="J620" t="str">
            <v>Nữ</v>
          </cell>
          <cell r="K620">
            <v>1986</v>
          </cell>
          <cell r="L620">
            <v>31596</v>
          </cell>
          <cell r="M620">
            <v>36</v>
          </cell>
          <cell r="N620" t="str">
            <v>Kinh</v>
          </cell>
          <cell r="O620">
            <v>0</v>
          </cell>
          <cell r="P620">
            <v>172021911</v>
          </cell>
          <cell r="Q620">
            <v>0</v>
          </cell>
          <cell r="R620">
            <v>0</v>
          </cell>
          <cell r="S620" t="str">
            <v>Tp. Thanh Hóa, Thanh Hóa</v>
          </cell>
          <cell r="T620" t="str">
            <v>Thiệu Trung, Thiệu Hóa, Thanh Hóa</v>
          </cell>
          <cell r="U620" t="str">
            <v>04/13 Phạm Kinh Vĩ,  Khối 6, Bến Thủy, Thành phố Vinh, Tỉnh Nghệ An</v>
          </cell>
          <cell r="V620" t="str">
            <v>04/13 Phạm Kinh Vĩ,  Khối 6, Bến Thủy, Thành phố Vinh, Tỉnh Nghệ An</v>
          </cell>
          <cell r="W620">
            <v>0</v>
          </cell>
          <cell r="X620" t="str">
            <v>Trang.tranhuyendhv@gmail.com</v>
          </cell>
          <cell r="Y620">
            <v>39755</v>
          </cell>
          <cell r="Z620">
            <v>40360</v>
          </cell>
          <cell r="AA620" t="str">
            <v>Trường Đại học Vinh</v>
          </cell>
          <cell r="AB620">
            <v>0</v>
          </cell>
          <cell r="AC620" t="str">
            <v>BC</v>
          </cell>
          <cell r="AD620">
            <v>0</v>
          </cell>
          <cell r="AE620">
            <v>0</v>
          </cell>
          <cell r="AF620" t="str">
            <v>V.07.01.03</v>
          </cell>
          <cell r="AG620" t="str">
            <v>Giảng viên (hạng III)</v>
          </cell>
          <cell r="AH620">
            <v>0</v>
          </cell>
          <cell r="AI620">
            <v>0</v>
          </cell>
          <cell r="AJ620" t="str">
            <v>TL ĐTTT</v>
          </cell>
          <cell r="AK620">
            <v>4</v>
          </cell>
          <cell r="AL620">
            <v>0</v>
          </cell>
          <cell r="AM620">
            <v>3.33</v>
          </cell>
          <cell r="AN620">
            <v>4</v>
          </cell>
          <cell r="AO620">
            <v>0</v>
          </cell>
          <cell r="AP620">
            <v>0</v>
          </cell>
          <cell r="AQ620">
            <v>0</v>
          </cell>
          <cell r="AR620">
            <v>0</v>
          </cell>
          <cell r="AS620">
            <v>3.33</v>
          </cell>
          <cell r="AT620">
            <v>40</v>
          </cell>
          <cell r="AU620">
            <v>0</v>
          </cell>
          <cell r="AV620">
            <v>0</v>
          </cell>
          <cell r="AW620">
            <v>0</v>
          </cell>
          <cell r="AX620" t="str">
            <v>Tiến sĩ</v>
          </cell>
          <cell r="AY620">
            <v>0</v>
          </cell>
          <cell r="AZ620">
            <v>0</v>
          </cell>
          <cell r="BA620" t="str">
            <v>Sinh học</v>
          </cell>
          <cell r="BB620" t="str">
            <v>Di truyền</v>
          </cell>
          <cell r="BC620" t="str">
            <v>Toán học</v>
          </cell>
          <cell r="BD620">
            <v>0</v>
          </cell>
          <cell r="BE620" t="str">
            <v>GVSP</v>
          </cell>
          <cell r="BF620">
            <v>0</v>
          </cell>
          <cell r="BG620">
            <v>0</v>
          </cell>
          <cell r="BH620" t="str">
            <v>x</v>
          </cell>
          <cell r="BI620">
            <v>0</v>
          </cell>
          <cell r="BJ620">
            <v>0</v>
          </cell>
          <cell r="BK620" t="str">
            <v>Đợt năm 2014</v>
          </cell>
          <cell r="BL620">
            <v>0</v>
          </cell>
          <cell r="BM620" t="str">
            <v>17/06/1999</v>
          </cell>
          <cell r="BN620">
            <v>36694</v>
          </cell>
          <cell r="BO620">
            <v>0</v>
          </cell>
          <cell r="BP620">
            <v>0</v>
          </cell>
          <cell r="BQ620">
            <v>0</v>
          </cell>
          <cell r="BR620">
            <v>18.833333333333332</v>
          </cell>
          <cell r="BS620" t="str">
            <v>Chưa phát</v>
          </cell>
          <cell r="BT620">
            <v>0</v>
          </cell>
          <cell r="BU620">
            <v>0</v>
          </cell>
          <cell r="BV620">
            <v>4</v>
          </cell>
          <cell r="BW620">
            <v>4</v>
          </cell>
          <cell r="BX620">
            <v>4</v>
          </cell>
          <cell r="BY620">
            <v>4</v>
          </cell>
          <cell r="BZ620">
            <v>4</v>
          </cell>
          <cell r="CA620">
            <v>4</v>
          </cell>
          <cell r="CB620">
            <v>4</v>
          </cell>
          <cell r="CC620">
            <v>4</v>
          </cell>
          <cell r="CD620">
            <v>4</v>
          </cell>
          <cell r="CE620">
            <v>4</v>
          </cell>
          <cell r="CF620">
            <v>4</v>
          </cell>
          <cell r="CG620">
            <v>4</v>
          </cell>
          <cell r="CH620">
            <v>4</v>
          </cell>
          <cell r="CI620">
            <v>4</v>
          </cell>
          <cell r="CJ620">
            <v>4</v>
          </cell>
          <cell r="CK620">
            <v>4</v>
          </cell>
          <cell r="CL620">
            <v>0</v>
          </cell>
        </row>
        <row r="621">
          <cell r="F621">
            <v>2610</v>
          </cell>
          <cell r="G621" t="str">
            <v>51010000797390</v>
          </cell>
          <cell r="H621" t="str">
            <v>Trường Sư phạm</v>
          </cell>
          <cell r="I621" t="str">
            <v>Khoa Tâm lý - Giáo dục</v>
          </cell>
          <cell r="J621" t="str">
            <v>Nữ</v>
          </cell>
          <cell r="K621">
            <v>1997</v>
          </cell>
          <cell r="L621">
            <v>35684</v>
          </cell>
          <cell r="M621">
            <v>25</v>
          </cell>
          <cell r="N621" t="str">
            <v>Kinh</v>
          </cell>
          <cell r="O621">
            <v>0</v>
          </cell>
          <cell r="P621" t="str">
            <v>186636997</v>
          </cell>
          <cell r="Q621">
            <v>41163</v>
          </cell>
          <cell r="R621" t="str">
            <v>Tỉnh Nghệ An</v>
          </cell>
          <cell r="S621">
            <v>0</v>
          </cell>
          <cell r="T621" t="str">
            <v>Xã Hòa Liên, huyện Hòa Vang, tỉnh Đà Nẵng</v>
          </cell>
          <cell r="U621" t="str">
            <v>Phường Bến Thủy, TP.Vinh, tỉnh Nghệ An</v>
          </cell>
          <cell r="V621">
            <v>0</v>
          </cell>
          <cell r="W621">
            <v>0</v>
          </cell>
          <cell r="X621">
            <v>0</v>
          </cell>
          <cell r="Y621">
            <v>43831</v>
          </cell>
          <cell r="Z621">
            <v>0</v>
          </cell>
          <cell r="AA621">
            <v>0</v>
          </cell>
          <cell r="AB621">
            <v>0</v>
          </cell>
          <cell r="AC621" t="str">
            <v>HĐXĐTH</v>
          </cell>
          <cell r="AD621">
            <v>44167</v>
          </cell>
          <cell r="AE621">
            <v>44532</v>
          </cell>
          <cell r="AF621" t="str">
            <v>V.07.01.03</v>
          </cell>
          <cell r="AG621" t="str">
            <v>Giảng viên (hạng III)</v>
          </cell>
          <cell r="AH621">
            <v>0</v>
          </cell>
          <cell r="AI621">
            <v>0</v>
          </cell>
          <cell r="AJ621">
            <v>0</v>
          </cell>
          <cell r="AK621">
            <v>4</v>
          </cell>
          <cell r="AL621">
            <v>0</v>
          </cell>
          <cell r="AM621">
            <v>2.34</v>
          </cell>
          <cell r="AN621">
            <v>1</v>
          </cell>
          <cell r="AO621">
            <v>0</v>
          </cell>
          <cell r="AP621">
            <v>0</v>
          </cell>
          <cell r="AQ621">
            <v>0</v>
          </cell>
          <cell r="AR621">
            <v>0</v>
          </cell>
          <cell r="AS621">
            <v>2.34</v>
          </cell>
          <cell r="AT621">
            <v>0</v>
          </cell>
          <cell r="AU621">
            <v>0</v>
          </cell>
          <cell r="AV621">
            <v>0</v>
          </cell>
          <cell r="AW621">
            <v>0</v>
          </cell>
          <cell r="AX621" t="str">
            <v>Đại học</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2</v>
          </cell>
          <cell r="BW621">
            <v>2</v>
          </cell>
          <cell r="BX621">
            <v>2</v>
          </cell>
          <cell r="BY621">
            <v>4</v>
          </cell>
          <cell r="BZ621">
            <v>4</v>
          </cell>
          <cell r="CA621">
            <v>4</v>
          </cell>
          <cell r="CB621">
            <v>4</v>
          </cell>
          <cell r="CC621">
            <v>4</v>
          </cell>
          <cell r="CD621">
            <v>4</v>
          </cell>
          <cell r="CE621">
            <v>4</v>
          </cell>
          <cell r="CF621">
            <v>4</v>
          </cell>
          <cell r="CG621">
            <v>4</v>
          </cell>
          <cell r="CH621">
            <v>4</v>
          </cell>
          <cell r="CI621">
            <v>4</v>
          </cell>
          <cell r="CJ621">
            <v>4</v>
          </cell>
          <cell r="CK621">
            <v>4</v>
          </cell>
          <cell r="CL621">
            <v>0</v>
          </cell>
        </row>
        <row r="622">
          <cell r="F622">
            <v>1127</v>
          </cell>
          <cell r="G622" t="str">
            <v>51010000193299</v>
          </cell>
          <cell r="H622" t="str">
            <v>Trường Sư phạm</v>
          </cell>
          <cell r="I622" t="str">
            <v>Khoa Tâm lý - Giáo dục</v>
          </cell>
          <cell r="J622" t="str">
            <v>Nam</v>
          </cell>
          <cell r="K622">
            <v>1981</v>
          </cell>
          <cell r="L622">
            <v>29832</v>
          </cell>
          <cell r="M622">
            <v>41</v>
          </cell>
          <cell r="N622" t="str">
            <v>Kinh</v>
          </cell>
          <cell r="O622">
            <v>0</v>
          </cell>
          <cell r="P622">
            <v>182521391</v>
          </cell>
          <cell r="Q622">
            <v>0</v>
          </cell>
          <cell r="R622">
            <v>0</v>
          </cell>
          <cell r="S622" t="str">
            <v>Xã Diễn Kim, Huyện Diễn Châu, Tỉnh Nghệ An</v>
          </cell>
          <cell r="T622" t="str">
            <v>Diễn Kim, Diễn Châu, Nghệ An</v>
          </cell>
          <cell r="U622" t="str">
            <v>233 Nguyễn Thiếp, Phường Trung Đô, Thành phố Vinh, Tỉnh Nghệ An</v>
          </cell>
          <cell r="V622" t="str">
            <v>233 Nguyễn Thiếp, Phường Trung Đô, Thành phố Vinh, Tỉnh Nghệ An</v>
          </cell>
          <cell r="W622" t="str">
            <v>0949328199</v>
          </cell>
          <cell r="X622" t="str">
            <v>hungvinhquan@gmail.com</v>
          </cell>
          <cell r="Y622">
            <v>40102</v>
          </cell>
          <cell r="Z622">
            <v>40969</v>
          </cell>
          <cell r="AA622" t="str">
            <v>Trường Đại học Vinh</v>
          </cell>
          <cell r="AB622">
            <v>0</v>
          </cell>
          <cell r="AC622" t="str">
            <v>BC</v>
          </cell>
          <cell r="AD622">
            <v>0</v>
          </cell>
          <cell r="AE622">
            <v>0</v>
          </cell>
          <cell r="AF622" t="str">
            <v>V.07.01.03</v>
          </cell>
          <cell r="AG622" t="str">
            <v>Giảng viên (hạng III)</v>
          </cell>
          <cell r="AH622">
            <v>0</v>
          </cell>
          <cell r="AI622">
            <v>0</v>
          </cell>
          <cell r="AJ622" t="str">
            <v>TLĐT</v>
          </cell>
          <cell r="AK622">
            <v>4</v>
          </cell>
          <cell r="AL622">
            <v>0</v>
          </cell>
          <cell r="AM622">
            <v>3.66</v>
          </cell>
          <cell r="AN622">
            <v>5</v>
          </cell>
          <cell r="AO622">
            <v>0</v>
          </cell>
          <cell r="AP622">
            <v>0</v>
          </cell>
          <cell r="AQ622">
            <v>9</v>
          </cell>
          <cell r="AR622">
            <v>0.32939999999999997</v>
          </cell>
          <cell r="AS622">
            <v>3.9894000000000003</v>
          </cell>
          <cell r="AT622">
            <v>40</v>
          </cell>
          <cell r="AU622">
            <v>0</v>
          </cell>
          <cell r="AV622">
            <v>0</v>
          </cell>
          <cell r="AW622">
            <v>0</v>
          </cell>
          <cell r="AX622" t="str">
            <v>Tiến sĩ</v>
          </cell>
          <cell r="AY622">
            <v>0</v>
          </cell>
          <cell r="AZ622">
            <v>0</v>
          </cell>
          <cell r="BA622" t="str">
            <v xml:space="preserve">Giáo dục học </v>
          </cell>
          <cell r="BB622" t="str">
            <v>Giáo dục học/LL &amp; lịch sử giáo dục học</v>
          </cell>
          <cell r="BC622" t="str">
            <v xml:space="preserve">Quản lý giáo dục </v>
          </cell>
          <cell r="BD622">
            <v>0</v>
          </cell>
          <cell r="BE622" t="str">
            <v>GVSP QLGD chủ chốt</v>
          </cell>
          <cell r="BF622">
            <v>0</v>
          </cell>
          <cell r="BG622">
            <v>0</v>
          </cell>
          <cell r="BH622" t="str">
            <v>x</v>
          </cell>
          <cell r="BI622">
            <v>2019</v>
          </cell>
          <cell r="BJ622">
            <v>0</v>
          </cell>
          <cell r="BK622" t="str">
            <v>x</v>
          </cell>
          <cell r="BL622">
            <v>0</v>
          </cell>
          <cell r="BM622">
            <v>0</v>
          </cell>
          <cell r="BN622">
            <v>0</v>
          </cell>
          <cell r="BO622">
            <v>0</v>
          </cell>
          <cell r="BP622">
            <v>0</v>
          </cell>
          <cell r="BQ622">
            <v>0</v>
          </cell>
          <cell r="BR622">
            <v>19</v>
          </cell>
          <cell r="BS622" t="str">
            <v>BĐ đã phát</v>
          </cell>
          <cell r="BT622">
            <v>0</v>
          </cell>
          <cell r="BU622">
            <v>0</v>
          </cell>
          <cell r="BV622">
            <v>4</v>
          </cell>
          <cell r="BW622">
            <v>4</v>
          </cell>
          <cell r="BX622">
            <v>4</v>
          </cell>
          <cell r="BY622">
            <v>4</v>
          </cell>
          <cell r="BZ622">
            <v>4</v>
          </cell>
          <cell r="CA622">
            <v>4</v>
          </cell>
          <cell r="CB622">
            <v>4</v>
          </cell>
          <cell r="CC622">
            <v>4</v>
          </cell>
          <cell r="CD622">
            <v>4</v>
          </cell>
          <cell r="CE622">
            <v>4</v>
          </cell>
          <cell r="CF622">
            <v>4</v>
          </cell>
          <cell r="CG622">
            <v>4</v>
          </cell>
          <cell r="CH622">
            <v>4</v>
          </cell>
          <cell r="CI622">
            <v>4</v>
          </cell>
          <cell r="CJ622">
            <v>4</v>
          </cell>
          <cell r="CK622">
            <v>4</v>
          </cell>
          <cell r="CL622">
            <v>0</v>
          </cell>
        </row>
        <row r="623">
          <cell r="F623">
            <v>2014</v>
          </cell>
          <cell r="G623" t="str">
            <v>51010000341900</v>
          </cell>
          <cell r="H623" t="str">
            <v>Trường Sư phạm</v>
          </cell>
          <cell r="I623" t="str">
            <v>Khoa Tâm lý - Giáo dục</v>
          </cell>
          <cell r="J623" t="str">
            <v>Nữ</v>
          </cell>
          <cell r="K623">
            <v>1988</v>
          </cell>
          <cell r="L623">
            <v>32227</v>
          </cell>
          <cell r="M623">
            <v>34</v>
          </cell>
          <cell r="N623" t="str">
            <v>Kinh</v>
          </cell>
          <cell r="O623">
            <v>0</v>
          </cell>
          <cell r="P623">
            <v>186407337</v>
          </cell>
          <cell r="Q623">
            <v>0</v>
          </cell>
          <cell r="R623">
            <v>0</v>
          </cell>
          <cell r="S623" t="str">
            <v>Thành phố Vinh, Tỉnh Nghệ An</v>
          </cell>
          <cell r="T623" t="str">
            <v>Nghi Thu, Cửa Lò, Nghệ An</v>
          </cell>
          <cell r="U623" t="str">
            <v>Khối 12, Phường Trường Thi, Thành phố Vinh, Tỉnh Nghệ An</v>
          </cell>
          <cell r="V623" t="str">
            <v>Khối 12, Phường Trường Thi, Thành phố Vinh, Tỉnh Nghệ An</v>
          </cell>
          <cell r="W623" t="str">
            <v>0987178289</v>
          </cell>
          <cell r="X623" t="str">
            <v>linhhaihvq@gmail.com</v>
          </cell>
          <cell r="Y623">
            <v>41061</v>
          </cell>
          <cell r="Z623" t="str">
            <v xml:space="preserve">  -   -</v>
          </cell>
          <cell r="AA623">
            <v>0</v>
          </cell>
          <cell r="AB623">
            <v>0</v>
          </cell>
          <cell r="AC623" t="str">
            <v>BC</v>
          </cell>
          <cell r="AD623">
            <v>0</v>
          </cell>
          <cell r="AE623">
            <v>0</v>
          </cell>
          <cell r="AF623" t="str">
            <v>V.07.01.03</v>
          </cell>
          <cell r="AG623" t="str">
            <v>Giảng viên (hạng III)</v>
          </cell>
          <cell r="AH623">
            <v>0</v>
          </cell>
          <cell r="AI623">
            <v>0</v>
          </cell>
          <cell r="AJ623">
            <v>0</v>
          </cell>
          <cell r="AK623">
            <v>4</v>
          </cell>
          <cell r="AL623">
            <v>0</v>
          </cell>
          <cell r="AM623">
            <v>3.33</v>
          </cell>
          <cell r="AN623">
            <v>4</v>
          </cell>
          <cell r="AO623">
            <v>0</v>
          </cell>
          <cell r="AP623">
            <v>0</v>
          </cell>
          <cell r="AQ623">
            <v>8</v>
          </cell>
          <cell r="AR623">
            <v>0.26640000000000003</v>
          </cell>
          <cell r="AS623">
            <v>3.5964</v>
          </cell>
          <cell r="AT623">
            <v>40</v>
          </cell>
          <cell r="AU623">
            <v>0</v>
          </cell>
          <cell r="AV623">
            <v>0</v>
          </cell>
          <cell r="AW623">
            <v>0</v>
          </cell>
          <cell r="AX623" t="str">
            <v>Tiến sĩ</v>
          </cell>
          <cell r="AY623">
            <v>0</v>
          </cell>
          <cell r="AZ623">
            <v>0</v>
          </cell>
          <cell r="BA623" t="str">
            <v>Quản lý giáo dục</v>
          </cell>
          <cell r="BB623" t="str">
            <v>Khoa học Giáo dục/Quản lý giáo dục</v>
          </cell>
          <cell r="BC623" t="str">
            <v xml:space="preserve">Quản lý giáo dục </v>
          </cell>
          <cell r="BD623">
            <v>43739</v>
          </cell>
          <cell r="BE623" t="str">
            <v>GV QLGD</v>
          </cell>
          <cell r="BF623">
            <v>0</v>
          </cell>
          <cell r="BG623">
            <v>0</v>
          </cell>
          <cell r="BH623" t="str">
            <v>x</v>
          </cell>
          <cell r="BI623">
            <v>0</v>
          </cell>
          <cell r="BJ623">
            <v>0</v>
          </cell>
          <cell r="BK623" t="str">
            <v>Đợt năm 2014</v>
          </cell>
          <cell r="BL623">
            <v>0</v>
          </cell>
          <cell r="BM623" t="str">
            <v>30/6/2008</v>
          </cell>
          <cell r="BN623">
            <v>39994</v>
          </cell>
          <cell r="BO623">
            <v>0</v>
          </cell>
          <cell r="BP623">
            <v>0</v>
          </cell>
          <cell r="BQ623">
            <v>0</v>
          </cell>
          <cell r="BR623">
            <v>20.583333333333332</v>
          </cell>
          <cell r="BS623" t="str">
            <v>BĐ đã phát</v>
          </cell>
          <cell r="BT623">
            <v>0</v>
          </cell>
          <cell r="BU623">
            <v>0</v>
          </cell>
          <cell r="BV623">
            <v>4</v>
          </cell>
          <cell r="BW623">
            <v>4</v>
          </cell>
          <cell r="BX623">
            <v>4</v>
          </cell>
          <cell r="BY623">
            <v>4</v>
          </cell>
          <cell r="BZ623">
            <v>4</v>
          </cell>
          <cell r="CA623">
            <v>4</v>
          </cell>
          <cell r="CB623">
            <v>4</v>
          </cell>
          <cell r="CC623">
            <v>4</v>
          </cell>
          <cell r="CD623">
            <v>4</v>
          </cell>
          <cell r="CE623">
            <v>4</v>
          </cell>
          <cell r="CF623">
            <v>4</v>
          </cell>
          <cell r="CG623">
            <v>4</v>
          </cell>
          <cell r="CH623">
            <v>4</v>
          </cell>
          <cell r="CI623">
            <v>4</v>
          </cell>
          <cell r="CJ623">
            <v>4</v>
          </cell>
          <cell r="CK623">
            <v>4</v>
          </cell>
          <cell r="CL623">
            <v>0</v>
          </cell>
        </row>
        <row r="624">
          <cell r="F624">
            <v>1129</v>
          </cell>
          <cell r="G624" t="str">
            <v>51010000198586</v>
          </cell>
          <cell r="H624" t="str">
            <v>Trường Sư phạm</v>
          </cell>
          <cell r="I624" t="str">
            <v>Khoa Tâm lý - Giáo dục</v>
          </cell>
          <cell r="J624" t="str">
            <v>Nữ</v>
          </cell>
          <cell r="K624">
            <v>1975</v>
          </cell>
          <cell r="L624">
            <v>27413</v>
          </cell>
          <cell r="M624">
            <v>47</v>
          </cell>
          <cell r="N624" t="str">
            <v>Kinh</v>
          </cell>
          <cell r="O624">
            <v>0</v>
          </cell>
          <cell r="P624">
            <v>182201628</v>
          </cell>
          <cell r="Q624">
            <v>0</v>
          </cell>
          <cell r="R624">
            <v>0</v>
          </cell>
          <cell r="S624" t="str">
            <v>Xã Quỳnh Đôi, Huyện Quỳnh Lưu, Tỉnh Nghệ An</v>
          </cell>
          <cell r="T624" t="str">
            <v>Quỳnh Đôi, Quỳnh Lưu, Nghệ An</v>
          </cell>
          <cell r="U624" t="str">
            <v>Phường Hưng Dũng, Thành phố Vinh, Tỉnh Nghệ An</v>
          </cell>
          <cell r="V624" t="str">
            <v>Phường Hưng Dũng, Thành phố Vinh, Tỉnh Nghệ An</v>
          </cell>
          <cell r="W624" t="str">
            <v>091258875</v>
          </cell>
          <cell r="X624" t="str">
            <v>linhkhoagd@gmail.com</v>
          </cell>
          <cell r="Y624">
            <v>36039</v>
          </cell>
          <cell r="Z624">
            <v>35370</v>
          </cell>
          <cell r="AA624" t="str">
            <v>Trường THSP Vinh</v>
          </cell>
          <cell r="AB624">
            <v>0</v>
          </cell>
          <cell r="AC624" t="str">
            <v>BC</v>
          </cell>
          <cell r="AD624">
            <v>0</v>
          </cell>
          <cell r="AE624">
            <v>0</v>
          </cell>
          <cell r="AF624" t="str">
            <v>V.07.01.03</v>
          </cell>
          <cell r="AG624" t="str">
            <v>Giảng viên (hạng III)</v>
          </cell>
          <cell r="AH624">
            <v>0</v>
          </cell>
          <cell r="AI624">
            <v>0</v>
          </cell>
          <cell r="AJ624">
            <v>0</v>
          </cell>
          <cell r="AK624">
            <v>4</v>
          </cell>
          <cell r="AL624">
            <v>0</v>
          </cell>
          <cell r="AM624">
            <v>4.6500000000000004</v>
          </cell>
          <cell r="AN624">
            <v>8</v>
          </cell>
          <cell r="AO624">
            <v>0</v>
          </cell>
          <cell r="AP624">
            <v>0</v>
          </cell>
          <cell r="AQ624">
            <v>20</v>
          </cell>
          <cell r="AR624">
            <v>0.93</v>
          </cell>
          <cell r="AS624">
            <v>5.58</v>
          </cell>
          <cell r="AT624">
            <v>40</v>
          </cell>
          <cell r="AU624">
            <v>0</v>
          </cell>
          <cell r="AV624">
            <v>0</v>
          </cell>
          <cell r="AW624">
            <v>0</v>
          </cell>
          <cell r="AX624" t="str">
            <v>Thạc sĩ</v>
          </cell>
          <cell r="AY624">
            <v>0</v>
          </cell>
          <cell r="AZ624">
            <v>0</v>
          </cell>
          <cell r="BA624" t="str">
            <v>Ngữ văn</v>
          </cell>
          <cell r="BB624" t="str">
            <v>Tâm lý giáo dục</v>
          </cell>
          <cell r="BC624" t="str">
            <v xml:space="preserve"> </v>
          </cell>
          <cell r="BD624">
            <v>0</v>
          </cell>
          <cell r="BE624" t="str">
            <v>GV QLGD</v>
          </cell>
          <cell r="BF624">
            <v>0</v>
          </cell>
          <cell r="BG624" t="str">
            <v>ICT 2018</v>
          </cell>
          <cell r="BH624" t="str">
            <v>x</v>
          </cell>
          <cell r="BI624">
            <v>0</v>
          </cell>
          <cell r="BJ624" t="str">
            <v>x</v>
          </cell>
          <cell r="BK624" t="str">
            <v>x</v>
          </cell>
          <cell r="BL624">
            <v>0</v>
          </cell>
          <cell r="BM624" t="str">
            <v>15/12/2010</v>
          </cell>
          <cell r="BN624">
            <v>40892</v>
          </cell>
          <cell r="BO624">
            <v>0</v>
          </cell>
          <cell r="BP624">
            <v>0</v>
          </cell>
          <cell r="BQ624">
            <v>0</v>
          </cell>
          <cell r="BR624">
            <v>7.416666666666667</v>
          </cell>
          <cell r="BS624" t="str">
            <v>BĐ đã phát</v>
          </cell>
          <cell r="BT624">
            <v>0</v>
          </cell>
          <cell r="BU624">
            <v>0</v>
          </cell>
          <cell r="BV624">
            <v>4</v>
          </cell>
          <cell r="BW624">
            <v>4</v>
          </cell>
          <cell r="BX624">
            <v>4</v>
          </cell>
          <cell r="BY624">
            <v>4</v>
          </cell>
          <cell r="BZ624">
            <v>4</v>
          </cell>
          <cell r="CA624">
            <v>4</v>
          </cell>
          <cell r="CB624">
            <v>4</v>
          </cell>
          <cell r="CC624">
            <v>4</v>
          </cell>
          <cell r="CD624">
            <v>4</v>
          </cell>
          <cell r="CE624">
            <v>4</v>
          </cell>
          <cell r="CF624">
            <v>4</v>
          </cell>
          <cell r="CG624">
            <v>4</v>
          </cell>
          <cell r="CH624">
            <v>4</v>
          </cell>
          <cell r="CI624">
            <v>4</v>
          </cell>
          <cell r="CJ624">
            <v>4</v>
          </cell>
          <cell r="CK624">
            <v>4</v>
          </cell>
          <cell r="CL624">
            <v>0</v>
          </cell>
        </row>
        <row r="625">
          <cell r="F625">
            <v>1126</v>
          </cell>
          <cell r="G625" t="str">
            <v>51010000024168</v>
          </cell>
          <cell r="H625" t="str">
            <v>Trường Sư phạm</v>
          </cell>
          <cell r="I625" t="str">
            <v>Khoa Tâm lý - Giáo dục</v>
          </cell>
          <cell r="J625" t="str">
            <v>Nữ</v>
          </cell>
          <cell r="K625">
            <v>1976</v>
          </cell>
          <cell r="L625">
            <v>28120</v>
          </cell>
          <cell r="M625">
            <v>46</v>
          </cell>
          <cell r="N625" t="str">
            <v>Kinh</v>
          </cell>
          <cell r="O625">
            <v>0</v>
          </cell>
          <cell r="P625">
            <v>182020365</v>
          </cell>
          <cell r="Q625">
            <v>0</v>
          </cell>
          <cell r="R625">
            <v>0</v>
          </cell>
          <cell r="S625" t="str">
            <v>Khu phố 5, Thành phố Vinh, Tỉnh Nghệ An</v>
          </cell>
          <cell r="T625" t="str">
            <v>Hưng Thịnh, Hưng Nguyên, Nghệ An</v>
          </cell>
          <cell r="U625" t="str">
            <v>Khối Phúc Vinh, Phường Vinh Tân, Thành phố Vinh, Tỉnh Nghệ An</v>
          </cell>
          <cell r="V625" t="str">
            <v>Khối Phúc Vinh, Phường Vinh Tân, Thành phố Vinh, Tỉnh Nghệ An</v>
          </cell>
          <cell r="W625" t="str">
            <v>0904768538</v>
          </cell>
          <cell r="X625" t="str">
            <v>thanhdtt@vinhuni.edu.vn</v>
          </cell>
          <cell r="Y625">
            <v>37316</v>
          </cell>
          <cell r="Z625">
            <v>37708</v>
          </cell>
          <cell r="AA625" t="str">
            <v>Trường Đại học Vinh</v>
          </cell>
          <cell r="AB625">
            <v>0</v>
          </cell>
          <cell r="AC625" t="str">
            <v>BC</v>
          </cell>
          <cell r="AD625">
            <v>0</v>
          </cell>
          <cell r="AE625">
            <v>0</v>
          </cell>
          <cell r="AF625" t="str">
            <v>V.07.01.02</v>
          </cell>
          <cell r="AG625" t="str">
            <v>Giảng viên chính (hạng II)</v>
          </cell>
          <cell r="AH625">
            <v>0</v>
          </cell>
          <cell r="AI625" t="str">
            <v>Phó Trưởng khoa</v>
          </cell>
          <cell r="AJ625">
            <v>0</v>
          </cell>
          <cell r="AK625">
            <v>5</v>
          </cell>
          <cell r="AL625">
            <v>0.4</v>
          </cell>
          <cell r="AM625">
            <v>4.4000000000000004</v>
          </cell>
          <cell r="AN625">
            <v>1</v>
          </cell>
          <cell r="AO625">
            <v>0</v>
          </cell>
          <cell r="AP625">
            <v>0</v>
          </cell>
          <cell r="AQ625">
            <v>16</v>
          </cell>
          <cell r="AR625">
            <v>0.76800000000000013</v>
          </cell>
          <cell r="AS625">
            <v>5.5680000000000005</v>
          </cell>
          <cell r="AT625">
            <v>40</v>
          </cell>
          <cell r="AU625">
            <v>0</v>
          </cell>
          <cell r="AV625">
            <v>0</v>
          </cell>
          <cell r="AW625">
            <v>0</v>
          </cell>
          <cell r="AX625" t="str">
            <v>Tiến sĩ</v>
          </cell>
          <cell r="AY625">
            <v>0</v>
          </cell>
          <cell r="AZ625">
            <v>0</v>
          </cell>
          <cell r="BA625" t="str">
            <v>Toán học</v>
          </cell>
          <cell r="BB625" t="str">
            <v>Tâm lý học/Tâm lý giáo dục</v>
          </cell>
          <cell r="BC625" t="str">
            <v>Tâm lý học</v>
          </cell>
          <cell r="BD625">
            <v>0</v>
          </cell>
          <cell r="BE625" t="str">
            <v>GVSP QLGD chủ chốt</v>
          </cell>
          <cell r="BF625">
            <v>0</v>
          </cell>
          <cell r="BG625">
            <v>0</v>
          </cell>
          <cell r="BH625" t="str">
            <v>x</v>
          </cell>
          <cell r="BI625">
            <v>2017</v>
          </cell>
          <cell r="BJ625">
            <v>0</v>
          </cell>
          <cell r="BK625">
            <v>0</v>
          </cell>
          <cell r="BL625">
            <v>0</v>
          </cell>
          <cell r="BM625">
            <v>0</v>
          </cell>
          <cell r="BN625">
            <v>0</v>
          </cell>
          <cell r="BO625">
            <v>0</v>
          </cell>
          <cell r="BP625">
            <v>0</v>
          </cell>
          <cell r="BQ625">
            <v>0</v>
          </cell>
          <cell r="BR625">
            <v>9.3333333333333339</v>
          </cell>
          <cell r="BS625" t="str">
            <v>BĐ đã phát</v>
          </cell>
          <cell r="BT625">
            <v>0</v>
          </cell>
          <cell r="BU625">
            <v>0</v>
          </cell>
          <cell r="BV625">
            <v>5.5</v>
          </cell>
          <cell r="BW625">
            <v>5.5</v>
          </cell>
          <cell r="BX625">
            <v>5.5</v>
          </cell>
          <cell r="BY625">
            <v>5.5</v>
          </cell>
          <cell r="BZ625">
            <v>5.5</v>
          </cell>
          <cell r="CA625">
            <v>5.5</v>
          </cell>
          <cell r="CB625">
            <v>5.5</v>
          </cell>
          <cell r="CC625">
            <v>5.5</v>
          </cell>
          <cell r="CD625">
            <v>5.5</v>
          </cell>
          <cell r="CE625">
            <v>5.5</v>
          </cell>
          <cell r="CF625">
            <v>5.5</v>
          </cell>
          <cell r="CG625">
            <v>5.5</v>
          </cell>
          <cell r="CH625">
            <v>5</v>
          </cell>
          <cell r="CI625">
            <v>5</v>
          </cell>
          <cell r="CJ625">
            <v>5</v>
          </cell>
          <cell r="CK625">
            <v>5</v>
          </cell>
          <cell r="CL625" t="str">
            <v>TBM về GVC từ T9/21, Lên PTK cấp 3 từ T01/2022</v>
          </cell>
        </row>
        <row r="626">
          <cell r="F626">
            <v>1130</v>
          </cell>
          <cell r="G626" t="str">
            <v>51010000218590</v>
          </cell>
          <cell r="H626" t="str">
            <v>Trường Sư phạm</v>
          </cell>
          <cell r="I626" t="str">
            <v>Khoa Tâm lý - Giáo dục</v>
          </cell>
          <cell r="J626" t="str">
            <v>Nữ</v>
          </cell>
          <cell r="K626">
            <v>1975</v>
          </cell>
          <cell r="L626">
            <v>27736</v>
          </cell>
          <cell r="M626">
            <v>47</v>
          </cell>
          <cell r="N626" t="str">
            <v>Kinh</v>
          </cell>
          <cell r="O626">
            <v>0</v>
          </cell>
          <cell r="P626">
            <v>182020379</v>
          </cell>
          <cell r="Q626">
            <v>0</v>
          </cell>
          <cell r="R626">
            <v>0</v>
          </cell>
          <cell r="S626" t="str">
            <v>Nam Sơn, Huyện Đô Lương, Tỉnh Nghệ An</v>
          </cell>
          <cell r="T626" t="str">
            <v>Diễn Yên, Diễn Châu, Nghệ An</v>
          </cell>
          <cell r="U626" t="str">
            <v>Nhà số 5 ngõ 22, đường Nguyễn Văn Cừ, Phường Hưng Phúc, Thành phố Vinh, Tỉnh Nghệ An</v>
          </cell>
          <cell r="V626" t="str">
            <v>Nhà số 5 ngõ 22, đường Nguyễn Văn Cừ, Phường Hưng Phúc, Thành phố Vinh, Tỉnh Nghệ An</v>
          </cell>
          <cell r="W626" t="str">
            <v>0912657006</v>
          </cell>
          <cell r="X626" t="str">
            <v>anhlt@vinhuni.edu.vn</v>
          </cell>
          <cell r="Y626">
            <v>37316</v>
          </cell>
          <cell r="Z626">
            <v>37708</v>
          </cell>
          <cell r="AA626" t="str">
            <v>Trường Đại học Vinh</v>
          </cell>
          <cell r="AB626">
            <v>0</v>
          </cell>
          <cell r="AC626" t="str">
            <v>BC</v>
          </cell>
          <cell r="AD626">
            <v>0</v>
          </cell>
          <cell r="AE626">
            <v>0</v>
          </cell>
          <cell r="AF626" t="str">
            <v>V.07.01.02</v>
          </cell>
          <cell r="AG626" t="str">
            <v>Giảng viên chính (hạng II)</v>
          </cell>
          <cell r="AH626">
            <v>0</v>
          </cell>
          <cell r="AI626">
            <v>0</v>
          </cell>
          <cell r="AJ626" t="str">
            <v>Phó Bí thư CB + Chủ tịch CĐBP</v>
          </cell>
          <cell r="AK626">
            <v>5</v>
          </cell>
          <cell r="AL626">
            <v>0</v>
          </cell>
          <cell r="AM626">
            <v>4.4000000000000004</v>
          </cell>
          <cell r="AN626">
            <v>1</v>
          </cell>
          <cell r="AO626">
            <v>0</v>
          </cell>
          <cell r="AP626">
            <v>0</v>
          </cell>
          <cell r="AQ626">
            <v>13</v>
          </cell>
          <cell r="AR626">
            <v>0.57200000000000006</v>
          </cell>
          <cell r="AS626">
            <v>4.9720000000000004</v>
          </cell>
          <cell r="AT626">
            <v>40</v>
          </cell>
          <cell r="AU626">
            <v>0</v>
          </cell>
          <cell r="AV626">
            <v>0</v>
          </cell>
          <cell r="AW626">
            <v>0</v>
          </cell>
          <cell r="AX626" t="str">
            <v>Tiến sĩ</v>
          </cell>
          <cell r="AY626">
            <v>0</v>
          </cell>
          <cell r="AZ626">
            <v>0</v>
          </cell>
          <cell r="BA626" t="str">
            <v>Ngữ văn</v>
          </cell>
          <cell r="BB626" t="str">
            <v>Tâm lý giáo dục</v>
          </cell>
          <cell r="BC626" t="str">
            <v>Tâm lý học</v>
          </cell>
          <cell r="BD626">
            <v>0</v>
          </cell>
          <cell r="BE626" t="str">
            <v>GV QLGD</v>
          </cell>
          <cell r="BF626" t="str">
            <v>Nga: C; Pháp: A</v>
          </cell>
          <cell r="BG626" t="str">
            <v>ICT 2018</v>
          </cell>
          <cell r="BH626" t="str">
            <v>x</v>
          </cell>
          <cell r="BI626">
            <v>2017</v>
          </cell>
          <cell r="BJ626">
            <v>0</v>
          </cell>
          <cell r="BK626" t="str">
            <v>Đã học 2012</v>
          </cell>
          <cell r="BL626">
            <v>0</v>
          </cell>
          <cell r="BM626">
            <v>34983</v>
          </cell>
          <cell r="BN626">
            <v>35349</v>
          </cell>
          <cell r="BO626" t="str">
            <v>Danh hiệu Chiến sĩ thi đua cấp cơ sở (8năm); Danh hiệu Chiến sĩ thi đua cấp Bộ; Bằng khen Bộ trưởng Bộ Giáo dục &amp; Đào tạo; Huy chương Vì sự nghiệp Giáo dục; Huy chương Vì sự nghiệp Khoa học - Công nghệ</v>
          </cell>
          <cell r="BP626">
            <v>0</v>
          </cell>
          <cell r="BQ626">
            <v>0</v>
          </cell>
          <cell r="BR626">
            <v>8.25</v>
          </cell>
          <cell r="BS626" t="str">
            <v>BĐ đã phát</v>
          </cell>
          <cell r="BT626">
            <v>0</v>
          </cell>
          <cell r="BU626">
            <v>0</v>
          </cell>
          <cell r="BV626">
            <v>5</v>
          </cell>
          <cell r="BW626">
            <v>5</v>
          </cell>
          <cell r="BX626">
            <v>5</v>
          </cell>
          <cell r="BY626">
            <v>5</v>
          </cell>
          <cell r="BZ626">
            <v>5</v>
          </cell>
          <cell r="CA626">
            <v>5</v>
          </cell>
          <cell r="CB626">
            <v>5</v>
          </cell>
          <cell r="CC626">
            <v>5</v>
          </cell>
          <cell r="CD626">
            <v>5</v>
          </cell>
          <cell r="CE626">
            <v>5</v>
          </cell>
          <cell r="CF626">
            <v>5</v>
          </cell>
          <cell r="CG626">
            <v>5</v>
          </cell>
          <cell r="CH626">
            <v>5</v>
          </cell>
          <cell r="CI626">
            <v>5</v>
          </cell>
          <cell r="CJ626">
            <v>5</v>
          </cell>
          <cell r="CK626">
            <v>5</v>
          </cell>
          <cell r="CL626">
            <v>0</v>
          </cell>
        </row>
        <row r="627">
          <cell r="F627">
            <v>1125</v>
          </cell>
          <cell r="G627" t="str">
            <v>51010000024195</v>
          </cell>
          <cell r="H627" t="str">
            <v>Trường Sư phạm</v>
          </cell>
          <cell r="I627" t="str">
            <v>Khoa Tâm lý - Giáo dục</v>
          </cell>
          <cell r="J627" t="str">
            <v>Nam</v>
          </cell>
          <cell r="K627">
            <v>1976</v>
          </cell>
          <cell r="L627">
            <v>27933</v>
          </cell>
          <cell r="M627">
            <v>46</v>
          </cell>
          <cell r="N627" t="str">
            <v>Kinh</v>
          </cell>
          <cell r="O627">
            <v>0</v>
          </cell>
          <cell r="P627">
            <v>182102559</v>
          </cell>
          <cell r="Q627">
            <v>0</v>
          </cell>
          <cell r="R627">
            <v>0</v>
          </cell>
          <cell r="S627" t="str">
            <v>Xã Thanh Mai, Huyện Thanh Chương, Tỉnh Nghệ An</v>
          </cell>
          <cell r="T627" t="str">
            <v>Thanh Mai, Thanh Chương, Nghệ An</v>
          </cell>
          <cell r="U627" t="str">
            <v>Khối Yên Toàn, Phường Hà Huy Tập, Thành phố Vinh, Tỉnh Nghệ An</v>
          </cell>
          <cell r="V627" t="str">
            <v>Khối Yên Toàn, Phường Hà Huy Tập, Thành phố Vinh, Tỉnh Nghệ An</v>
          </cell>
          <cell r="W627" t="str">
            <v>0912742787</v>
          </cell>
          <cell r="X627" t="str">
            <v>annn@vinhuni.edu.vn</v>
          </cell>
          <cell r="Y627">
            <v>37316</v>
          </cell>
          <cell r="Z627">
            <v>37708</v>
          </cell>
          <cell r="AA627" t="str">
            <v>Trường Đại học Vinh</v>
          </cell>
          <cell r="AB627">
            <v>0</v>
          </cell>
          <cell r="AC627" t="str">
            <v>BC</v>
          </cell>
          <cell r="AD627">
            <v>0</v>
          </cell>
          <cell r="AE627">
            <v>0</v>
          </cell>
          <cell r="AF627" t="str">
            <v>V.07.01.01</v>
          </cell>
          <cell r="AG627" t="str">
            <v>Giảng viên cao cấp (hạng I)</v>
          </cell>
          <cell r="AH627">
            <v>0</v>
          </cell>
          <cell r="AI627" t="str">
            <v>Trưởng khoa</v>
          </cell>
          <cell r="AJ627" t="str">
            <v>Bí thư CB</v>
          </cell>
          <cell r="AK627">
            <v>6</v>
          </cell>
          <cell r="AL627">
            <v>0.5</v>
          </cell>
          <cell r="AM627">
            <v>6.2</v>
          </cell>
          <cell r="AN627">
            <v>1</v>
          </cell>
          <cell r="AO627">
            <v>0</v>
          </cell>
          <cell r="AP627">
            <v>0</v>
          </cell>
          <cell r="AQ627">
            <v>16</v>
          </cell>
          <cell r="AR627">
            <v>1.0720000000000001</v>
          </cell>
          <cell r="AS627">
            <v>7.7720000000000002</v>
          </cell>
          <cell r="AT627">
            <v>40</v>
          </cell>
          <cell r="AU627">
            <v>0</v>
          </cell>
          <cell r="AV627">
            <v>0</v>
          </cell>
          <cell r="AW627">
            <v>0</v>
          </cell>
          <cell r="AX627" t="str">
            <v>Tiến sĩ</v>
          </cell>
          <cell r="AY627" t="str">
            <v>Phó Giáo sư</v>
          </cell>
          <cell r="AZ627">
            <v>0</v>
          </cell>
          <cell r="BA627" t="str">
            <v>SP Vật lý</v>
          </cell>
          <cell r="BB627" t="str">
            <v>Giáo dục học / LL &amp; lịch sử giáo dục học</v>
          </cell>
          <cell r="BC627" t="str">
            <v>Khoa học Giáo dục/LL &amp; lịch sử giáo dục</v>
          </cell>
          <cell r="BD627">
            <v>0</v>
          </cell>
          <cell r="BE627" t="str">
            <v>GVSP QLGD chủ chốt</v>
          </cell>
          <cell r="BF627" t="str">
            <v>A2</v>
          </cell>
          <cell r="BG627">
            <v>0</v>
          </cell>
          <cell r="BH627" t="str">
            <v>x</v>
          </cell>
          <cell r="BI627">
            <v>2017</v>
          </cell>
          <cell r="BJ627">
            <v>0</v>
          </cell>
          <cell r="BK627" t="str">
            <v>x</v>
          </cell>
          <cell r="BL627">
            <v>0</v>
          </cell>
          <cell r="BM627" t="str">
            <v>28/06/2003</v>
          </cell>
          <cell r="BN627">
            <v>38166</v>
          </cell>
          <cell r="BO627">
            <v>0</v>
          </cell>
          <cell r="BP627">
            <v>0</v>
          </cell>
          <cell r="BQ627">
            <v>0</v>
          </cell>
          <cell r="BR627">
            <v>13.833333333333334</v>
          </cell>
          <cell r="BS627" t="str">
            <v>BĐ đã phát</v>
          </cell>
          <cell r="BT627">
            <v>0</v>
          </cell>
          <cell r="BU627">
            <v>0</v>
          </cell>
          <cell r="BV627">
            <v>6</v>
          </cell>
          <cell r="BW627">
            <v>6</v>
          </cell>
          <cell r="BX627">
            <v>6</v>
          </cell>
          <cell r="BY627">
            <v>6</v>
          </cell>
          <cell r="BZ627">
            <v>6</v>
          </cell>
          <cell r="CA627">
            <v>6</v>
          </cell>
          <cell r="CB627">
            <v>6</v>
          </cell>
          <cell r="CC627">
            <v>6</v>
          </cell>
          <cell r="CD627">
            <v>6</v>
          </cell>
          <cell r="CE627">
            <v>6</v>
          </cell>
          <cell r="CF627">
            <v>6</v>
          </cell>
          <cell r="CG627">
            <v>6</v>
          </cell>
          <cell r="CH627">
            <v>6</v>
          </cell>
          <cell r="CI627">
            <v>6</v>
          </cell>
          <cell r="CJ627">
            <v>6</v>
          </cell>
          <cell r="CK627">
            <v>6</v>
          </cell>
          <cell r="CL627" t="str">
            <v>TBM sang PTK cấp 3 từ T9/21, TK cấp 3 từ T12/21</v>
          </cell>
        </row>
        <row r="628">
          <cell r="F628">
            <v>1105</v>
          </cell>
          <cell r="G628" t="str">
            <v>51010000193262</v>
          </cell>
          <cell r="H628" t="str">
            <v>Trường Sư phạm</v>
          </cell>
          <cell r="I628" t="str">
            <v>Khoa Tâm lý - Giáo dục</v>
          </cell>
          <cell r="J628" t="str">
            <v>Nữ</v>
          </cell>
          <cell r="K628">
            <v>1964</v>
          </cell>
          <cell r="L628">
            <v>23482</v>
          </cell>
          <cell r="M628">
            <v>58</v>
          </cell>
          <cell r="N628" t="str">
            <v>Kinh</v>
          </cell>
          <cell r="O628">
            <v>0</v>
          </cell>
          <cell r="P628">
            <v>182212048</v>
          </cell>
          <cell r="Q628">
            <v>0</v>
          </cell>
          <cell r="R628">
            <v>0</v>
          </cell>
          <cell r="S628" t="str">
            <v>Xã Quỳnh Hưng, Huyện Quỳnh Lưu, Tỉnh Nghệ An</v>
          </cell>
          <cell r="T628" t="str">
            <v>Quỳnh Hưng, Quỳnh Lưu, Nghệ An</v>
          </cell>
          <cell r="U628" t="str">
            <v>Khối Tân Phúc, Phường Vinh Tân, Thành phố Vinh, Tỉnh Nghệ An</v>
          </cell>
          <cell r="V628" t="str">
            <v>Khối Tân Phúc, Phường Vinh Tân, Thành phố Vinh, Tỉnh Nghệ An</v>
          </cell>
          <cell r="W628" t="str">
            <v>0915051198</v>
          </cell>
          <cell r="X628" t="str">
            <v>nguyenthihuongcd@gmail.com</v>
          </cell>
          <cell r="Y628">
            <v>34213</v>
          </cell>
          <cell r="Z628">
            <v>34213</v>
          </cell>
          <cell r="AA628" t="str">
            <v>Trường Đại học Sư phạm Vinh</v>
          </cell>
          <cell r="AB628">
            <v>0</v>
          </cell>
          <cell r="AC628" t="str">
            <v>BC</v>
          </cell>
          <cell r="AD628">
            <v>0</v>
          </cell>
          <cell r="AE628">
            <v>0</v>
          </cell>
          <cell r="AF628" t="str">
            <v>V.07.01.01</v>
          </cell>
          <cell r="AG628" t="str">
            <v>Giảng viên cao cấp (hạng I)</v>
          </cell>
          <cell r="AH628">
            <v>0</v>
          </cell>
          <cell r="AI628">
            <v>0</v>
          </cell>
          <cell r="AJ628">
            <v>0</v>
          </cell>
          <cell r="AK628">
            <v>6</v>
          </cell>
          <cell r="AL628">
            <v>0.4</v>
          </cell>
          <cell r="AM628">
            <v>6.56</v>
          </cell>
          <cell r="AN628">
            <v>2</v>
          </cell>
          <cell r="AO628">
            <v>0</v>
          </cell>
          <cell r="AP628">
            <v>0</v>
          </cell>
          <cell r="AQ628">
            <v>23</v>
          </cell>
          <cell r="AR628">
            <v>1.6008000000000002</v>
          </cell>
          <cell r="AS628">
            <v>8.5608000000000004</v>
          </cell>
          <cell r="AT628">
            <v>40</v>
          </cell>
          <cell r="AU628">
            <v>0</v>
          </cell>
          <cell r="AV628">
            <v>0</v>
          </cell>
          <cell r="AW628">
            <v>0</v>
          </cell>
          <cell r="AX628" t="str">
            <v>Tiến sĩ</v>
          </cell>
          <cell r="AY628" t="str">
            <v>Phó Giáo sư</v>
          </cell>
          <cell r="AZ628">
            <v>0</v>
          </cell>
          <cell r="BA628" t="str">
            <v>Tâm lý học &amp; giáo dục học</v>
          </cell>
          <cell r="BB628" t="str">
            <v xml:space="preserve">KHXH&amp;NV/Giáo dục học </v>
          </cell>
          <cell r="BC628" t="str">
            <v xml:space="preserve">Giáo dục học </v>
          </cell>
          <cell r="BD628">
            <v>0</v>
          </cell>
          <cell r="BE628" t="str">
            <v>GVSP chủ chốt</v>
          </cell>
          <cell r="BF628" t="str">
            <v>B2</v>
          </cell>
          <cell r="BG628">
            <v>0</v>
          </cell>
          <cell r="BH628">
            <v>0</v>
          </cell>
          <cell r="BI628">
            <v>0</v>
          </cell>
          <cell r="BJ628">
            <v>0</v>
          </cell>
          <cell r="BK628" t="str">
            <v>x</v>
          </cell>
          <cell r="BL628">
            <v>0</v>
          </cell>
          <cell r="BM628">
            <v>0</v>
          </cell>
          <cell r="BN628">
            <v>0</v>
          </cell>
          <cell r="BO628">
            <v>0</v>
          </cell>
          <cell r="BP628">
            <v>0</v>
          </cell>
          <cell r="BQ628">
            <v>0</v>
          </cell>
          <cell r="BR628">
            <v>-3.3333333333333335</v>
          </cell>
          <cell r="BS628" t="str">
            <v>BĐ đã phát</v>
          </cell>
          <cell r="BT628">
            <v>0</v>
          </cell>
          <cell r="BU628">
            <v>0</v>
          </cell>
          <cell r="BV628">
            <v>6</v>
          </cell>
          <cell r="BW628">
            <v>6</v>
          </cell>
          <cell r="BX628">
            <v>6</v>
          </cell>
          <cell r="BY628">
            <v>6</v>
          </cell>
          <cell r="BZ628">
            <v>6</v>
          </cell>
          <cell r="CA628">
            <v>6</v>
          </cell>
          <cell r="CB628">
            <v>6</v>
          </cell>
          <cell r="CC628">
            <v>6</v>
          </cell>
          <cell r="CD628">
            <v>6</v>
          </cell>
          <cell r="CE628">
            <v>6</v>
          </cell>
          <cell r="CF628">
            <v>6</v>
          </cell>
          <cell r="CG628">
            <v>6</v>
          </cell>
          <cell r="CH628">
            <v>6</v>
          </cell>
          <cell r="CI628">
            <v>6</v>
          </cell>
          <cell r="CJ628">
            <v>6</v>
          </cell>
          <cell r="CK628">
            <v>6</v>
          </cell>
          <cell r="CL628">
            <v>0</v>
          </cell>
        </row>
        <row r="629">
          <cell r="F629">
            <v>1106</v>
          </cell>
          <cell r="G629" t="str">
            <v>51010000193226</v>
          </cell>
          <cell r="H629" t="str">
            <v>Trường Sư phạm</v>
          </cell>
          <cell r="I629" t="str">
            <v>Khoa Tâm lý - Giáo dục</v>
          </cell>
          <cell r="J629" t="str">
            <v>Nữ</v>
          </cell>
          <cell r="K629">
            <v>1976</v>
          </cell>
          <cell r="L629">
            <v>27853</v>
          </cell>
          <cell r="M629">
            <v>46</v>
          </cell>
          <cell r="N629" t="str">
            <v>Kinh</v>
          </cell>
          <cell r="O629">
            <v>0</v>
          </cell>
          <cell r="P629">
            <v>182069748</v>
          </cell>
          <cell r="Q629">
            <v>0</v>
          </cell>
          <cell r="R629">
            <v>0</v>
          </cell>
          <cell r="S629" t="str">
            <v>Thành phố Vinh, Tỉnh Nghệ An</v>
          </cell>
          <cell r="T629" t="str">
            <v>Thạch Linh, Thạch Hà, Hà Tĩnh</v>
          </cell>
          <cell r="U629" t="str">
            <v>Phường Hưng Dũng, Thành phố Vinh, Tỉnh Nghệ An</v>
          </cell>
          <cell r="V629" t="str">
            <v>Phường Hưng Dũng, Thành phố Vinh, Tỉnh Nghệ An</v>
          </cell>
          <cell r="W629" t="str">
            <v>0936374476</v>
          </cell>
          <cell r="X629" t="str">
            <v>gdnhan@gmail.com</v>
          </cell>
          <cell r="Y629">
            <v>37534</v>
          </cell>
          <cell r="Z629" t="str">
            <v xml:space="preserve">  -   -</v>
          </cell>
          <cell r="AA629" t="str">
            <v>Trường Đại học Vinh</v>
          </cell>
          <cell r="AB629">
            <v>0</v>
          </cell>
          <cell r="AC629" t="str">
            <v>BC</v>
          </cell>
          <cell r="AD629">
            <v>0</v>
          </cell>
          <cell r="AE629">
            <v>0</v>
          </cell>
          <cell r="AF629" t="str">
            <v>V.07.01.02</v>
          </cell>
          <cell r="AG629" t="str">
            <v>Giảng viên chính (hạng II)</v>
          </cell>
          <cell r="AH629">
            <v>0</v>
          </cell>
          <cell r="AI629">
            <v>0</v>
          </cell>
          <cell r="AJ629">
            <v>0</v>
          </cell>
          <cell r="AK629">
            <v>5</v>
          </cell>
          <cell r="AL629">
            <v>0.4</v>
          </cell>
          <cell r="AM629">
            <v>4.4000000000000004</v>
          </cell>
          <cell r="AN629">
            <v>1</v>
          </cell>
          <cell r="AO629">
            <v>0</v>
          </cell>
          <cell r="AP629">
            <v>0</v>
          </cell>
          <cell r="AQ629">
            <v>12</v>
          </cell>
          <cell r="AR629">
            <v>0.57600000000000007</v>
          </cell>
          <cell r="AS629">
            <v>5.3760000000000012</v>
          </cell>
          <cell r="AT629">
            <v>40</v>
          </cell>
          <cell r="AU629">
            <v>0</v>
          </cell>
          <cell r="AV629">
            <v>0</v>
          </cell>
          <cell r="AW629">
            <v>0</v>
          </cell>
          <cell r="AX629" t="str">
            <v>Tiến sĩ</v>
          </cell>
          <cell r="AY629">
            <v>0</v>
          </cell>
          <cell r="AZ629">
            <v>0</v>
          </cell>
          <cell r="BA629" t="str">
            <v>Toán học</v>
          </cell>
          <cell r="BB629" t="str">
            <v>Giáo dục học/LL &amp; lịch sử giáo dục học</v>
          </cell>
          <cell r="BC629" t="str">
            <v>Khoa học Giáo dục/LL &amp; lịch sử giáo dục</v>
          </cell>
          <cell r="BD629">
            <v>0</v>
          </cell>
          <cell r="BE629" t="str">
            <v>GV QLGD</v>
          </cell>
          <cell r="BF629" t="str">
            <v>B1</v>
          </cell>
          <cell r="BG629" t="str">
            <v>ICT 2018</v>
          </cell>
          <cell r="BH629">
            <v>0</v>
          </cell>
          <cell r="BI629">
            <v>0</v>
          </cell>
          <cell r="BJ629">
            <v>0</v>
          </cell>
          <cell r="BK629">
            <v>0</v>
          </cell>
          <cell r="BL629">
            <v>0</v>
          </cell>
          <cell r="BM629">
            <v>0</v>
          </cell>
          <cell r="BN629">
            <v>0</v>
          </cell>
          <cell r="BO629">
            <v>0</v>
          </cell>
          <cell r="BP629">
            <v>0</v>
          </cell>
          <cell r="BQ629">
            <v>0</v>
          </cell>
          <cell r="BR629">
            <v>8.5833333333333339</v>
          </cell>
          <cell r="BS629" t="str">
            <v>ĐHV đã phát</v>
          </cell>
          <cell r="BT629">
            <v>0</v>
          </cell>
          <cell r="BU629">
            <v>0</v>
          </cell>
          <cell r="BV629">
            <v>5.5</v>
          </cell>
          <cell r="BW629">
            <v>5.5</v>
          </cell>
          <cell r="BX629">
            <v>5.5</v>
          </cell>
          <cell r="BY629">
            <v>5.5</v>
          </cell>
          <cell r="BZ629">
            <v>5.5</v>
          </cell>
          <cell r="CA629">
            <v>5.5</v>
          </cell>
          <cell r="CB629">
            <v>5.5</v>
          </cell>
          <cell r="CC629">
            <v>5.5</v>
          </cell>
          <cell r="CD629">
            <v>5.5</v>
          </cell>
          <cell r="CE629">
            <v>5.5</v>
          </cell>
          <cell r="CF629">
            <v>5.5</v>
          </cell>
          <cell r="CG629">
            <v>5.5</v>
          </cell>
          <cell r="CH629">
            <v>5</v>
          </cell>
          <cell r="CI629">
            <v>5</v>
          </cell>
          <cell r="CJ629">
            <v>5</v>
          </cell>
          <cell r="CK629">
            <v>5</v>
          </cell>
          <cell r="CL629" t="str">
            <v>Thôi TBM từ T9/21</v>
          </cell>
        </row>
        <row r="630">
          <cell r="F630">
            <v>1122</v>
          </cell>
          <cell r="G630" t="str">
            <v>51010000024140</v>
          </cell>
          <cell r="H630" t="str">
            <v>Trường Sư phạm</v>
          </cell>
          <cell r="I630" t="str">
            <v>Khoa Tâm lý - Giáo dục</v>
          </cell>
          <cell r="J630" t="str">
            <v>Nữ</v>
          </cell>
          <cell r="K630">
            <v>1977</v>
          </cell>
          <cell r="L630">
            <v>28146</v>
          </cell>
          <cell r="M630">
            <v>45</v>
          </cell>
          <cell r="N630" t="str">
            <v>Kinh</v>
          </cell>
          <cell r="O630">
            <v>0</v>
          </cell>
          <cell r="P630">
            <v>182108110</v>
          </cell>
          <cell r="Q630">
            <v>0</v>
          </cell>
          <cell r="R630">
            <v>0</v>
          </cell>
          <cell r="S630" t="str">
            <v>Phường Trung Đô, Thành phố Vinh, Tỉnh Nghệ An</v>
          </cell>
          <cell r="T630" t="str">
            <v>Cát Văn, Thanh Chương, Nghệ An</v>
          </cell>
          <cell r="U630" t="str">
            <v>Khối 4, Phường Trung Đô, Thành phố Vinh, Tỉnh Nghệ An</v>
          </cell>
          <cell r="V630" t="str">
            <v>Khối 4, Phường Trung Đô, Thành phố Vinh, Tỉnh Nghệ An</v>
          </cell>
          <cell r="W630" t="str">
            <v>0967586668</v>
          </cell>
          <cell r="X630" t="str">
            <v>quynhanhgddhv@gmail.com</v>
          </cell>
          <cell r="Y630">
            <v>37544</v>
          </cell>
          <cell r="Z630" t="str">
            <v xml:space="preserve">  -   -</v>
          </cell>
          <cell r="AA630" t="str">
            <v>Trường Đại học Vinh</v>
          </cell>
          <cell r="AB630">
            <v>0</v>
          </cell>
          <cell r="AC630" t="str">
            <v>BC</v>
          </cell>
          <cell r="AD630">
            <v>0</v>
          </cell>
          <cell r="AE630">
            <v>0</v>
          </cell>
          <cell r="AF630" t="str">
            <v>V.07.01.02</v>
          </cell>
          <cell r="AG630" t="str">
            <v>Giảng viên chính (hạng II)</v>
          </cell>
          <cell r="AH630">
            <v>0</v>
          </cell>
          <cell r="AI630">
            <v>0</v>
          </cell>
          <cell r="AJ630">
            <v>0</v>
          </cell>
          <cell r="AK630">
            <v>5</v>
          </cell>
          <cell r="AL630">
            <v>0</v>
          </cell>
          <cell r="AM630">
            <v>4.4000000000000004</v>
          </cell>
          <cell r="AN630">
            <v>1</v>
          </cell>
          <cell r="AO630">
            <v>0</v>
          </cell>
          <cell r="AP630">
            <v>0</v>
          </cell>
          <cell r="AQ630">
            <v>15</v>
          </cell>
          <cell r="AR630">
            <v>0.66</v>
          </cell>
          <cell r="AS630">
            <v>5.0600000000000005</v>
          </cell>
          <cell r="AT630">
            <v>40</v>
          </cell>
          <cell r="AU630">
            <v>0</v>
          </cell>
          <cell r="AV630">
            <v>0</v>
          </cell>
          <cell r="AW630">
            <v>0</v>
          </cell>
          <cell r="AX630" t="str">
            <v>Tiến sĩ</v>
          </cell>
          <cell r="AY630">
            <v>0</v>
          </cell>
          <cell r="AZ630">
            <v>0</v>
          </cell>
          <cell r="BA630" t="str">
            <v>Văn</v>
          </cell>
          <cell r="BB630" t="str">
            <v>Giáo dục học/LL &amp; Lích sử Giáo dục học</v>
          </cell>
          <cell r="BC630" t="str">
            <v>Giáo dục học</v>
          </cell>
          <cell r="BD630">
            <v>0</v>
          </cell>
          <cell r="BE630" t="str">
            <v>GV QLGD</v>
          </cell>
          <cell r="BF630" t="str">
            <v>B1</v>
          </cell>
          <cell r="BG630">
            <v>0</v>
          </cell>
          <cell r="BH630" t="str">
            <v>x</v>
          </cell>
          <cell r="BI630">
            <v>2017</v>
          </cell>
          <cell r="BJ630">
            <v>0</v>
          </cell>
          <cell r="BK630">
            <v>0</v>
          </cell>
          <cell r="BL630">
            <v>0</v>
          </cell>
          <cell r="BM630">
            <v>0</v>
          </cell>
          <cell r="BN630">
            <v>0</v>
          </cell>
          <cell r="BO630">
            <v>0</v>
          </cell>
          <cell r="BP630">
            <v>0</v>
          </cell>
          <cell r="BQ630">
            <v>0</v>
          </cell>
          <cell r="BR630">
            <v>9.4166666666666661</v>
          </cell>
          <cell r="BS630" t="str">
            <v>ĐHV đã phát</v>
          </cell>
          <cell r="BT630">
            <v>0</v>
          </cell>
          <cell r="BU630">
            <v>0</v>
          </cell>
          <cell r="BV630">
            <v>4</v>
          </cell>
          <cell r="BW630">
            <v>4</v>
          </cell>
          <cell r="BX630">
            <v>4</v>
          </cell>
          <cell r="BY630">
            <v>5</v>
          </cell>
          <cell r="BZ630">
            <v>5</v>
          </cell>
          <cell r="CA630">
            <v>5</v>
          </cell>
          <cell r="CB630">
            <v>5</v>
          </cell>
          <cell r="CC630">
            <v>5</v>
          </cell>
          <cell r="CD630">
            <v>5</v>
          </cell>
          <cell r="CE630">
            <v>5</v>
          </cell>
          <cell r="CF630">
            <v>5</v>
          </cell>
          <cell r="CG630">
            <v>5</v>
          </cell>
          <cell r="CH630">
            <v>5</v>
          </cell>
          <cell r="CI630">
            <v>5</v>
          </cell>
          <cell r="CJ630">
            <v>5</v>
          </cell>
          <cell r="CK630">
            <v>5</v>
          </cell>
          <cell r="CL630">
            <v>0</v>
          </cell>
        </row>
        <row r="631">
          <cell r="F631">
            <v>1131</v>
          </cell>
          <cell r="G631" t="str">
            <v>51010000250875</v>
          </cell>
          <cell r="H631" t="str">
            <v>Trường Sư phạm</v>
          </cell>
          <cell r="I631" t="str">
            <v>Khoa Tâm lý - Giáo dục</v>
          </cell>
          <cell r="J631" t="str">
            <v>Nữ</v>
          </cell>
          <cell r="K631">
            <v>1981</v>
          </cell>
          <cell r="L631">
            <v>29688</v>
          </cell>
          <cell r="M631">
            <v>41</v>
          </cell>
          <cell r="N631" t="str">
            <v>Kinh</v>
          </cell>
          <cell r="O631">
            <v>0</v>
          </cell>
          <cell r="P631">
            <v>182394618</v>
          </cell>
          <cell r="Q631">
            <v>0</v>
          </cell>
          <cell r="R631">
            <v>0</v>
          </cell>
          <cell r="S631" t="str">
            <v>Phường Hưng Bình, Thành phố Vinh, Tỉnh Nghệ An</v>
          </cell>
          <cell r="T631" t="str">
            <v>Thạch Liên, Thạch Hà, Hà Tĩnh</v>
          </cell>
          <cell r="U631" t="str">
            <v>Xóm Phúc Lộc, Xã Hưng Lộc, Thành phố Vinh, Tỉnh Nghệ An</v>
          </cell>
          <cell r="V631" t="str">
            <v>Xóm Phúc Lộc, Xã Hưng Lộc, Thành phố Vinh, Tỉnh Nghệ An</v>
          </cell>
          <cell r="W631" t="str">
            <v>091.5537.188</v>
          </cell>
          <cell r="X631">
            <v>0</v>
          </cell>
          <cell r="Y631">
            <v>40544</v>
          </cell>
          <cell r="Z631" t="str">
            <v xml:space="preserve">  -   -</v>
          </cell>
          <cell r="AA631" t="str">
            <v>Trường THPT Nghi Xuân</v>
          </cell>
          <cell r="AB631">
            <v>0</v>
          </cell>
          <cell r="AC631" t="str">
            <v>BC</v>
          </cell>
          <cell r="AD631">
            <v>0</v>
          </cell>
          <cell r="AE631">
            <v>0</v>
          </cell>
          <cell r="AF631" t="str">
            <v>V.07.01.02</v>
          </cell>
          <cell r="AG631" t="str">
            <v>Giảng viên chính (hạng II)</v>
          </cell>
          <cell r="AH631">
            <v>0</v>
          </cell>
          <cell r="AI631">
            <v>0</v>
          </cell>
          <cell r="AJ631" t="str">
            <v>TL ĐBCL</v>
          </cell>
          <cell r="AK631">
            <v>5</v>
          </cell>
          <cell r="AL631">
            <v>0</v>
          </cell>
          <cell r="AM631">
            <v>4.4000000000000004</v>
          </cell>
          <cell r="AN631">
            <v>1</v>
          </cell>
          <cell r="AO631">
            <v>0</v>
          </cell>
          <cell r="AP631">
            <v>0</v>
          </cell>
          <cell r="AQ631">
            <v>15</v>
          </cell>
          <cell r="AR631">
            <v>0.66</v>
          </cell>
          <cell r="AS631">
            <v>5.0600000000000005</v>
          </cell>
          <cell r="AT631">
            <v>40</v>
          </cell>
          <cell r="AU631">
            <v>0</v>
          </cell>
          <cell r="AV631">
            <v>0</v>
          </cell>
          <cell r="AW631">
            <v>0</v>
          </cell>
          <cell r="AX631" t="str">
            <v>Tiến sĩ</v>
          </cell>
          <cell r="AY631">
            <v>0</v>
          </cell>
          <cell r="AZ631">
            <v>0</v>
          </cell>
          <cell r="BA631" t="str">
            <v>Văn</v>
          </cell>
          <cell r="BB631" t="str">
            <v>Quản lý giáo dục</v>
          </cell>
          <cell r="BC631" t="str">
            <v xml:space="preserve">Quản lý giáo dục </v>
          </cell>
          <cell r="BD631">
            <v>0</v>
          </cell>
          <cell r="BE631" t="str">
            <v>GVSP QLGD chủ chốt</v>
          </cell>
          <cell r="BF631">
            <v>0</v>
          </cell>
          <cell r="BG631">
            <v>0</v>
          </cell>
          <cell r="BH631" t="str">
            <v>x</v>
          </cell>
          <cell r="BI631">
            <v>2019</v>
          </cell>
          <cell r="BJ631">
            <v>0</v>
          </cell>
          <cell r="BK631">
            <v>0</v>
          </cell>
          <cell r="BL631">
            <v>0</v>
          </cell>
          <cell r="BM631">
            <v>0</v>
          </cell>
          <cell r="BN631">
            <v>0</v>
          </cell>
          <cell r="BO631">
            <v>0</v>
          </cell>
          <cell r="BP631">
            <v>0</v>
          </cell>
          <cell r="BQ631">
            <v>0</v>
          </cell>
          <cell r="BR631">
            <v>13.583333333333334</v>
          </cell>
          <cell r="BS631" t="str">
            <v>BĐ đã phát</v>
          </cell>
          <cell r="BT631">
            <v>0</v>
          </cell>
          <cell r="BU631">
            <v>0</v>
          </cell>
          <cell r="BV631">
            <v>5</v>
          </cell>
          <cell r="BW631">
            <v>5</v>
          </cell>
          <cell r="BX631">
            <v>5</v>
          </cell>
          <cell r="BY631">
            <v>5</v>
          </cell>
          <cell r="BZ631">
            <v>5</v>
          </cell>
          <cell r="CA631">
            <v>5</v>
          </cell>
          <cell r="CB631">
            <v>5</v>
          </cell>
          <cell r="CC631">
            <v>5</v>
          </cell>
          <cell r="CD631">
            <v>5</v>
          </cell>
          <cell r="CE631">
            <v>5</v>
          </cell>
          <cell r="CF631">
            <v>5</v>
          </cell>
          <cell r="CG631">
            <v>5</v>
          </cell>
          <cell r="CH631">
            <v>5</v>
          </cell>
          <cell r="CI631">
            <v>5</v>
          </cell>
          <cell r="CJ631">
            <v>5</v>
          </cell>
          <cell r="CK631">
            <v>5</v>
          </cell>
          <cell r="CL631">
            <v>0</v>
          </cell>
        </row>
        <row r="632">
          <cell r="F632">
            <v>2467</v>
          </cell>
          <cell r="G632" t="str">
            <v>51010000819063</v>
          </cell>
          <cell r="H632" t="str">
            <v>Trường Sư phạm</v>
          </cell>
          <cell r="I632" t="str">
            <v>Khoa Tâm lý - Giáo dục</v>
          </cell>
          <cell r="J632" t="str">
            <v>Nam</v>
          </cell>
          <cell r="K632">
            <v>1989</v>
          </cell>
          <cell r="L632">
            <v>32651</v>
          </cell>
          <cell r="M632">
            <v>33</v>
          </cell>
          <cell r="N632" t="str">
            <v>Kinh</v>
          </cell>
          <cell r="O632">
            <v>0</v>
          </cell>
          <cell r="P632" t="str">
            <v>183668639</v>
          </cell>
          <cell r="Q632" t="str">
            <v>18/05/2015</v>
          </cell>
          <cell r="R632" t="str">
            <v>Tỉnh Hà Tây</v>
          </cell>
          <cell r="S632" t="str">
            <v>Xã Trường Sơn, Huyện Đức Thọ, Tỉnh Hà Tĩnh</v>
          </cell>
          <cell r="T632" t="str">
            <v>Trường Sơn, Đức Thọ, Hà Tĩnh</v>
          </cell>
          <cell r="U632" t="str">
            <v>Khối 4, Thị trấn Đức Thọ, Huyện Đức Thọ, Tỉnh Hà Tĩnh</v>
          </cell>
          <cell r="V632" t="str">
            <v>Khối 4, Thị trấn Đức Thọ, Huyện Đức Thọ, Tỉnh Hà Tĩnh</v>
          </cell>
          <cell r="W632" t="str">
            <v>0918634904</v>
          </cell>
          <cell r="X632" t="str">
            <v>Trungkiendhvinh@gmail.com</v>
          </cell>
          <cell r="Y632">
            <v>42494</v>
          </cell>
          <cell r="Z632">
            <v>43824</v>
          </cell>
          <cell r="AA632" t="str">
            <v>Trường Đại học Vinh</v>
          </cell>
          <cell r="AB632">
            <v>0</v>
          </cell>
          <cell r="AC632" t="str">
            <v>BC</v>
          </cell>
          <cell r="AD632">
            <v>0</v>
          </cell>
          <cell r="AE632">
            <v>0</v>
          </cell>
          <cell r="AF632" t="str">
            <v>V.07.01.03</v>
          </cell>
          <cell r="AG632" t="str">
            <v>Giảng viên (hạng III)</v>
          </cell>
          <cell r="AH632">
            <v>0</v>
          </cell>
          <cell r="AI632">
            <v>0</v>
          </cell>
          <cell r="AJ632">
            <v>0</v>
          </cell>
          <cell r="AK632">
            <v>4</v>
          </cell>
          <cell r="AL632">
            <v>0</v>
          </cell>
          <cell r="AM632">
            <v>2.67</v>
          </cell>
          <cell r="AN632">
            <v>2</v>
          </cell>
          <cell r="AO632">
            <v>0</v>
          </cell>
          <cell r="AP632">
            <v>0</v>
          </cell>
          <cell r="AQ632">
            <v>0</v>
          </cell>
          <cell r="AR632">
            <v>0</v>
          </cell>
          <cell r="AS632">
            <v>2.67</v>
          </cell>
          <cell r="AT632">
            <v>40</v>
          </cell>
          <cell r="AU632">
            <v>0</v>
          </cell>
          <cell r="AV632">
            <v>0</v>
          </cell>
          <cell r="AW632">
            <v>0</v>
          </cell>
          <cell r="AX632" t="str">
            <v>Thạc sĩ</v>
          </cell>
          <cell r="AY632">
            <v>0</v>
          </cell>
          <cell r="AZ632">
            <v>0</v>
          </cell>
          <cell r="BA632" t="str">
            <v>SP Hóa học</v>
          </cell>
          <cell r="BB632" t="str">
            <v>Giáo dục học</v>
          </cell>
          <cell r="BC632">
            <v>0</v>
          </cell>
          <cell r="BD632">
            <v>0</v>
          </cell>
          <cell r="BE632" t="str">
            <v>GV QLGD</v>
          </cell>
          <cell r="BF632">
            <v>0</v>
          </cell>
          <cell r="BG632">
            <v>0</v>
          </cell>
          <cell r="BH632">
            <v>2018</v>
          </cell>
          <cell r="BI632">
            <v>0</v>
          </cell>
          <cell r="BJ632">
            <v>0</v>
          </cell>
          <cell r="BK632">
            <v>0</v>
          </cell>
          <cell r="BL632">
            <v>0</v>
          </cell>
          <cell r="BM632" t="str">
            <v>30/06/1986</v>
          </cell>
          <cell r="BN632">
            <v>31958</v>
          </cell>
          <cell r="BO632">
            <v>0</v>
          </cell>
          <cell r="BP632">
            <v>0</v>
          </cell>
          <cell r="BQ632">
            <v>0</v>
          </cell>
          <cell r="BR632">
            <v>26.75</v>
          </cell>
          <cell r="BS632" t="str">
            <v>BĐ đã phát</v>
          </cell>
          <cell r="BT632">
            <v>0</v>
          </cell>
          <cell r="BU632">
            <v>0</v>
          </cell>
          <cell r="BV632">
            <v>4</v>
          </cell>
          <cell r="BW632">
            <v>4</v>
          </cell>
          <cell r="BX632">
            <v>4</v>
          </cell>
          <cell r="BY632">
            <v>4</v>
          </cell>
          <cell r="BZ632">
            <v>4</v>
          </cell>
          <cell r="CA632">
            <v>4</v>
          </cell>
          <cell r="CB632">
            <v>4</v>
          </cell>
          <cell r="CC632">
            <v>4</v>
          </cell>
          <cell r="CD632">
            <v>4</v>
          </cell>
          <cell r="CE632">
            <v>4</v>
          </cell>
          <cell r="CF632">
            <v>4</v>
          </cell>
          <cell r="CG632">
            <v>4</v>
          </cell>
          <cell r="CH632">
            <v>4</v>
          </cell>
          <cell r="CI632">
            <v>4</v>
          </cell>
          <cell r="CJ632">
            <v>4</v>
          </cell>
          <cell r="CK632">
            <v>4</v>
          </cell>
          <cell r="CL632">
            <v>0</v>
          </cell>
        </row>
        <row r="633">
          <cell r="F633">
            <v>1094</v>
          </cell>
          <cell r="G633" t="str">
            <v>51010000290747</v>
          </cell>
          <cell r="H633" t="str">
            <v>Trường Sư phạm</v>
          </cell>
          <cell r="I633" t="str">
            <v>Khoa Tâm lý - Giáo dục</v>
          </cell>
          <cell r="J633" t="str">
            <v>Nam</v>
          </cell>
          <cell r="K633">
            <v>1989</v>
          </cell>
          <cell r="L633">
            <v>32571</v>
          </cell>
          <cell r="M633">
            <v>33</v>
          </cell>
          <cell r="N633" t="str">
            <v>Kinh</v>
          </cell>
          <cell r="O633">
            <v>0</v>
          </cell>
          <cell r="P633">
            <v>186834235</v>
          </cell>
          <cell r="Q633">
            <v>0</v>
          </cell>
          <cell r="R633">
            <v>0</v>
          </cell>
          <cell r="S633" t="str">
            <v>Thành phố Vinh, Tỉnh Nghệ An</v>
          </cell>
          <cell r="T633" t="str">
            <v>Hưng Long, Hưng Nguyên, Nghệ An</v>
          </cell>
          <cell r="U633" t="str">
            <v>Số 6B1 - Đ. Đinh Lễ - TP.Vinh -Nghệ An</v>
          </cell>
          <cell r="V633" t="str">
            <v>Số 6B1 - Đ. Đinh Lễ - TP.Vinh -Nghệ An</v>
          </cell>
          <cell r="W633" t="str">
            <v>0943037379</v>
          </cell>
          <cell r="X633" t="str">
            <v>Phuongnv.hanu@gmail.com</v>
          </cell>
          <cell r="Y633">
            <v>40817</v>
          </cell>
          <cell r="Z633">
            <v>40817</v>
          </cell>
          <cell r="AA633">
            <v>0</v>
          </cell>
          <cell r="AB633">
            <v>0</v>
          </cell>
          <cell r="AC633" t="str">
            <v>BC</v>
          </cell>
          <cell r="AD633">
            <v>0</v>
          </cell>
          <cell r="AE633">
            <v>0</v>
          </cell>
          <cell r="AF633" t="str">
            <v>V.07.01.03</v>
          </cell>
          <cell r="AG633" t="str">
            <v>Giảng viên (hạng III)</v>
          </cell>
          <cell r="AH633">
            <v>0</v>
          </cell>
          <cell r="AI633">
            <v>0</v>
          </cell>
          <cell r="AJ633" t="str">
            <v>TL ĐTTT</v>
          </cell>
          <cell r="AK633">
            <v>4</v>
          </cell>
          <cell r="AL633">
            <v>0</v>
          </cell>
          <cell r="AM633">
            <v>3.33</v>
          </cell>
          <cell r="AN633">
            <v>4</v>
          </cell>
          <cell r="AO633">
            <v>0</v>
          </cell>
          <cell r="AP633">
            <v>0</v>
          </cell>
          <cell r="AQ633">
            <v>7</v>
          </cell>
          <cell r="AR633">
            <v>0.23310000000000003</v>
          </cell>
          <cell r="AS633">
            <v>3.5630999999999999</v>
          </cell>
          <cell r="AT633">
            <v>40</v>
          </cell>
          <cell r="AU633">
            <v>0</v>
          </cell>
          <cell r="AV633">
            <v>0</v>
          </cell>
          <cell r="AW633">
            <v>0</v>
          </cell>
          <cell r="AX633" t="str">
            <v>Thạc sĩ</v>
          </cell>
          <cell r="AY633">
            <v>0</v>
          </cell>
          <cell r="AZ633">
            <v>0</v>
          </cell>
          <cell r="BA633" t="str">
            <v>Công nghệ thông tin</v>
          </cell>
          <cell r="BB633" t="str">
            <v>Quản lý giáo dục</v>
          </cell>
          <cell r="BC633" t="str">
            <v xml:space="preserve"> </v>
          </cell>
          <cell r="BD633">
            <v>0</v>
          </cell>
          <cell r="BE633" t="str">
            <v>GVSP chủ chốt</v>
          </cell>
          <cell r="BF633">
            <v>0</v>
          </cell>
          <cell r="BG633">
            <v>0</v>
          </cell>
          <cell r="BH633" t="str">
            <v>x</v>
          </cell>
          <cell r="BI633">
            <v>0</v>
          </cell>
          <cell r="BJ633">
            <v>0</v>
          </cell>
          <cell r="BK633" t="str">
            <v>Đối tượng 4</v>
          </cell>
          <cell r="BL633">
            <v>0</v>
          </cell>
          <cell r="BM633">
            <v>0</v>
          </cell>
          <cell r="BN633">
            <v>0</v>
          </cell>
          <cell r="BO633">
            <v>0</v>
          </cell>
          <cell r="BP633">
            <v>0</v>
          </cell>
          <cell r="BQ633">
            <v>0</v>
          </cell>
          <cell r="BR633">
            <v>26.5</v>
          </cell>
          <cell r="BS633" t="str">
            <v>BĐ đã phát</v>
          </cell>
          <cell r="BT633">
            <v>0</v>
          </cell>
          <cell r="BU633">
            <v>0</v>
          </cell>
          <cell r="BV633">
            <v>4</v>
          </cell>
          <cell r="BW633">
            <v>4</v>
          </cell>
          <cell r="BX633">
            <v>4</v>
          </cell>
          <cell r="BY633">
            <v>4</v>
          </cell>
          <cell r="BZ633">
            <v>4</v>
          </cell>
          <cell r="CA633">
            <v>4</v>
          </cell>
          <cell r="CB633">
            <v>4</v>
          </cell>
          <cell r="CC633">
            <v>4</v>
          </cell>
          <cell r="CD633">
            <v>4</v>
          </cell>
          <cell r="CE633">
            <v>4</v>
          </cell>
          <cell r="CF633">
            <v>4</v>
          </cell>
          <cell r="CG633">
            <v>4</v>
          </cell>
          <cell r="CH633">
            <v>4</v>
          </cell>
          <cell r="CI633">
            <v>4</v>
          </cell>
          <cell r="CJ633">
            <v>4</v>
          </cell>
          <cell r="CK633">
            <v>4</v>
          </cell>
          <cell r="CL633">
            <v>0</v>
          </cell>
        </row>
        <row r="634">
          <cell r="F634">
            <v>1828</v>
          </cell>
          <cell r="G634" t="str">
            <v>51010000197413</v>
          </cell>
          <cell r="H634" t="str">
            <v>Trường Sư phạm</v>
          </cell>
          <cell r="I634" t="str">
            <v>Khoa Tâm lý - Giáo dục</v>
          </cell>
          <cell r="J634" t="str">
            <v>Nam</v>
          </cell>
          <cell r="K634">
            <v>1979</v>
          </cell>
          <cell r="L634">
            <v>29187</v>
          </cell>
          <cell r="M634">
            <v>43</v>
          </cell>
          <cell r="N634" t="str">
            <v>Kinh</v>
          </cell>
          <cell r="O634">
            <v>0</v>
          </cell>
          <cell r="P634" t="str">
            <v>186540207</v>
          </cell>
          <cell r="Q634" t="str">
            <v>30/08/2010</v>
          </cell>
          <cell r="R634" t="str">
            <v>Tỉnh Nghệ An</v>
          </cell>
          <cell r="S634" t="str">
            <v>Huyện Hà Trung, Tỉnh Thanh Hoá</v>
          </cell>
          <cell r="T634" t="str">
            <v>Hoằng Phúc, Hoằng Hóa, Thanh Hóa</v>
          </cell>
          <cell r="U634" t="str">
            <v>Số 11, Tân Phú 3, khu đô thị nghi Phú, Phường Nghi Phú, Thành phố Vinh, Tỉnh Nghệ An</v>
          </cell>
          <cell r="V634" t="str">
            <v>Số 11, Tân Phú 3, khu đô thị nghi Phú, Phường Nghi Phú, Thành phố Vinh, Tỉnh Nghệ An</v>
          </cell>
          <cell r="W634" t="str">
            <v>0912222927</v>
          </cell>
          <cell r="X634" t="str">
            <v>lecuong@vinhuni.edu.vn</v>
          </cell>
          <cell r="Y634">
            <v>37879</v>
          </cell>
          <cell r="Z634">
            <v>38587</v>
          </cell>
          <cell r="AA634" t="str">
            <v>Trường Đại học Vinh</v>
          </cell>
          <cell r="AB634">
            <v>0</v>
          </cell>
          <cell r="AC634" t="str">
            <v>BC</v>
          </cell>
          <cell r="AD634">
            <v>0</v>
          </cell>
          <cell r="AE634">
            <v>0</v>
          </cell>
          <cell r="AF634" t="str">
            <v>V.07.01.03</v>
          </cell>
          <cell r="AG634" t="str">
            <v>Giảng viên (hạng III)</v>
          </cell>
          <cell r="AH634" t="str">
            <v>Phó Hiệu trưởng trường thuộc</v>
          </cell>
          <cell r="AI634" t="str">
            <v>Phụ trách khoa</v>
          </cell>
          <cell r="AJ634">
            <v>0</v>
          </cell>
          <cell r="AK634">
            <v>6.5</v>
          </cell>
          <cell r="AL634">
            <v>0.6</v>
          </cell>
          <cell r="AM634">
            <v>3.99</v>
          </cell>
          <cell r="AN634">
            <v>6</v>
          </cell>
          <cell r="AO634">
            <v>0</v>
          </cell>
          <cell r="AP634">
            <v>0</v>
          </cell>
          <cell r="AQ634">
            <v>0</v>
          </cell>
          <cell r="AR634">
            <v>0</v>
          </cell>
          <cell r="AS634">
            <v>4.59</v>
          </cell>
          <cell r="AT634">
            <v>40</v>
          </cell>
          <cell r="AU634">
            <v>0</v>
          </cell>
          <cell r="AV634">
            <v>0.3</v>
          </cell>
          <cell r="AW634">
            <v>0</v>
          </cell>
          <cell r="AX634" t="str">
            <v>Tiến sĩ</v>
          </cell>
          <cell r="AY634">
            <v>0</v>
          </cell>
          <cell r="AZ634">
            <v>0</v>
          </cell>
          <cell r="BA634" t="str">
            <v>Tiếng Anh</v>
          </cell>
          <cell r="BB634" t="str">
            <v>Quản lý giáo dục</v>
          </cell>
          <cell r="BC634" t="str">
            <v>Quản lý giáo dục</v>
          </cell>
          <cell r="BD634">
            <v>0</v>
          </cell>
          <cell r="BE634" t="str">
            <v>GV QLGD</v>
          </cell>
          <cell r="BF634">
            <v>0</v>
          </cell>
          <cell r="BG634">
            <v>0</v>
          </cell>
          <cell r="BH634" t="str">
            <v>x</v>
          </cell>
          <cell r="BI634">
            <v>0</v>
          </cell>
          <cell r="BJ634">
            <v>0</v>
          </cell>
          <cell r="BK634" t="str">
            <v>Học 2016 ( Đối tượng 2)</v>
          </cell>
          <cell r="BL634" t="str">
            <v>Đang học CCLLCT</v>
          </cell>
          <cell r="BM634">
            <v>0</v>
          </cell>
          <cell r="BN634">
            <v>0</v>
          </cell>
          <cell r="BO634">
            <v>0</v>
          </cell>
          <cell r="BP634">
            <v>0</v>
          </cell>
          <cell r="BQ634">
            <v>0</v>
          </cell>
          <cell r="BR634">
            <v>17.25</v>
          </cell>
          <cell r="BS634" t="str">
            <v>BĐ đã phát</v>
          </cell>
          <cell r="BT634">
            <v>0</v>
          </cell>
          <cell r="BU634">
            <v>0</v>
          </cell>
          <cell r="BV634">
            <v>7.1</v>
          </cell>
          <cell r="BW634">
            <v>7.1</v>
          </cell>
          <cell r="BX634">
            <v>7.1</v>
          </cell>
          <cell r="BY634">
            <v>7.1</v>
          </cell>
          <cell r="BZ634">
            <v>7.1</v>
          </cell>
          <cell r="CA634">
            <v>7.1</v>
          </cell>
          <cell r="CB634">
            <v>7.1</v>
          </cell>
          <cell r="CC634">
            <v>7.1</v>
          </cell>
          <cell r="CD634">
            <v>7.1</v>
          </cell>
          <cell r="CE634">
            <v>7.1</v>
          </cell>
          <cell r="CF634">
            <v>7.1</v>
          </cell>
          <cell r="CG634">
            <v>7.1</v>
          </cell>
          <cell r="CH634">
            <v>6.8</v>
          </cell>
          <cell r="CI634">
            <v>6.8</v>
          </cell>
          <cell r="CJ634">
            <v>6.8</v>
          </cell>
          <cell r="CK634">
            <v>6.8</v>
          </cell>
          <cell r="CL634" t="str">
            <v>TK cấp 2 lên PHT trường thuộc từ T9/21</v>
          </cell>
        </row>
        <row r="635">
          <cell r="F635">
            <v>1010</v>
          </cell>
          <cell r="G635" t="str">
            <v>51010000196696</v>
          </cell>
          <cell r="H635" t="str">
            <v>Trường Sư phạm</v>
          </cell>
          <cell r="I635" t="str">
            <v>Khoa Tâm lý - Giáo dục</v>
          </cell>
          <cell r="J635" t="str">
            <v>Nam</v>
          </cell>
          <cell r="K635">
            <v>1955</v>
          </cell>
          <cell r="L635">
            <v>20320</v>
          </cell>
          <cell r="M635">
            <v>67</v>
          </cell>
          <cell r="N635" t="str">
            <v>Kinh</v>
          </cell>
          <cell r="O635">
            <v>0</v>
          </cell>
          <cell r="P635">
            <v>0</v>
          </cell>
          <cell r="Q635">
            <v>0</v>
          </cell>
          <cell r="R635">
            <v>0</v>
          </cell>
          <cell r="S635" t="str">
            <v>Xã Hoằng Phúc, Huyện Hoằng Hóa, Tỉnh Thanh Hoá</v>
          </cell>
          <cell r="T635" t="str">
            <v>Hoằng Phúc, Hoằng Hóa, Thanh Hóa</v>
          </cell>
          <cell r="U635" t="str">
            <v>11 Tân Phú 3 - Khu đô thị mới nghi Phú, Phường Nghi Phú, Thành phố Vinh, Tỉnh Nghệ An</v>
          </cell>
          <cell r="V635" t="str">
            <v>11 Tân Phú 3 - Khu đô thị mới nghi Phú, Phường Nghi Phú, Thành phố Vinh, Tỉnh Nghệ An</v>
          </cell>
          <cell r="W635">
            <v>0</v>
          </cell>
          <cell r="X635">
            <v>0</v>
          </cell>
          <cell r="Y635">
            <v>27760</v>
          </cell>
          <cell r="Z635">
            <v>28004</v>
          </cell>
          <cell r="AA635" t="str">
            <v>Trường Đại học Sư phạm Vinh</v>
          </cell>
          <cell r="AB635">
            <v>0</v>
          </cell>
          <cell r="AC635" t="str">
            <v>BC</v>
          </cell>
          <cell r="AD635">
            <v>0</v>
          </cell>
          <cell r="AE635">
            <v>0</v>
          </cell>
          <cell r="AF635" t="str">
            <v>V.07.01.01</v>
          </cell>
          <cell r="AG635" t="str">
            <v>Giảng viên cao cấp (hạng I)</v>
          </cell>
          <cell r="AH635">
            <v>0</v>
          </cell>
          <cell r="AI635">
            <v>0</v>
          </cell>
          <cell r="AJ635">
            <v>0</v>
          </cell>
          <cell r="AK635">
            <v>6</v>
          </cell>
          <cell r="AL635">
            <v>0.9</v>
          </cell>
          <cell r="AM635">
            <v>8</v>
          </cell>
          <cell r="AN635">
            <v>6</v>
          </cell>
          <cell r="AO635">
            <v>0</v>
          </cell>
          <cell r="AP635">
            <v>0</v>
          </cell>
          <cell r="AQ635">
            <v>40</v>
          </cell>
          <cell r="AR635">
            <v>3.56</v>
          </cell>
          <cell r="AS635">
            <v>12.46</v>
          </cell>
          <cell r="AT635">
            <v>40</v>
          </cell>
          <cell r="AU635">
            <v>0</v>
          </cell>
          <cell r="AV635">
            <v>0</v>
          </cell>
          <cell r="AW635">
            <v>0</v>
          </cell>
          <cell r="AX635" t="str">
            <v>Tiến sĩ</v>
          </cell>
          <cell r="AY635" t="str">
            <v>Phó Giáo sư</v>
          </cell>
          <cell r="AZ635">
            <v>0</v>
          </cell>
          <cell r="BA635" t="str">
            <v>Văn</v>
          </cell>
          <cell r="BB635" t="str">
            <v xml:space="preserve">Giáo dục học </v>
          </cell>
          <cell r="BC635" t="str">
            <v xml:space="preserve">Giáo dục học </v>
          </cell>
          <cell r="BD635">
            <v>0</v>
          </cell>
          <cell r="BE635" t="str">
            <v>GVSP QLGD chủ chốt</v>
          </cell>
          <cell r="BF635">
            <v>0</v>
          </cell>
          <cell r="BG635">
            <v>0</v>
          </cell>
          <cell r="BH635" t="str">
            <v>x</v>
          </cell>
          <cell r="BI635">
            <v>0</v>
          </cell>
          <cell r="BJ635">
            <v>0</v>
          </cell>
          <cell r="BK635">
            <v>0</v>
          </cell>
          <cell r="BL635" t="str">
            <v>Cao cấp</v>
          </cell>
          <cell r="BM635">
            <v>0</v>
          </cell>
          <cell r="BN635">
            <v>0</v>
          </cell>
          <cell r="BO635">
            <v>0</v>
          </cell>
          <cell r="BP635">
            <v>0</v>
          </cell>
          <cell r="BQ635">
            <v>0</v>
          </cell>
          <cell r="BR635">
            <v>-7</v>
          </cell>
          <cell r="BS635" t="str">
            <v>BĐ đã phát</v>
          </cell>
          <cell r="BT635">
            <v>0</v>
          </cell>
          <cell r="BU635">
            <v>0</v>
          </cell>
          <cell r="BV635">
            <v>6</v>
          </cell>
          <cell r="BW635">
            <v>6</v>
          </cell>
          <cell r="BX635">
            <v>6</v>
          </cell>
          <cell r="BY635">
            <v>6</v>
          </cell>
          <cell r="BZ635">
            <v>6</v>
          </cell>
          <cell r="CA635">
            <v>6</v>
          </cell>
          <cell r="CB635">
            <v>6</v>
          </cell>
          <cell r="CC635">
            <v>6</v>
          </cell>
          <cell r="CD635">
            <v>6</v>
          </cell>
          <cell r="CE635">
            <v>6</v>
          </cell>
          <cell r="CF635">
            <v>6</v>
          </cell>
          <cell r="CG635">
            <v>6</v>
          </cell>
          <cell r="CH635">
            <v>6</v>
          </cell>
          <cell r="CI635">
            <v>6</v>
          </cell>
          <cell r="CJ635">
            <v>6</v>
          </cell>
          <cell r="CK635">
            <v>6</v>
          </cell>
          <cell r="CL635">
            <v>0</v>
          </cell>
        </row>
        <row r="636">
          <cell r="F636">
            <v>1128</v>
          </cell>
          <cell r="G636" t="str">
            <v>51010000193156</v>
          </cell>
          <cell r="H636" t="str">
            <v>Trường Sư phạm</v>
          </cell>
          <cell r="I636" t="str">
            <v>Khoa Tâm lý - Giáo dục</v>
          </cell>
          <cell r="J636" t="str">
            <v>Nam</v>
          </cell>
          <cell r="K636">
            <v>1958</v>
          </cell>
          <cell r="L636">
            <v>21186</v>
          </cell>
          <cell r="M636">
            <v>64</v>
          </cell>
          <cell r="N636" t="str">
            <v>Kinh</v>
          </cell>
          <cell r="O636">
            <v>0</v>
          </cell>
          <cell r="P636">
            <v>240214480</v>
          </cell>
          <cell r="Q636">
            <v>0</v>
          </cell>
          <cell r="R636">
            <v>0</v>
          </cell>
          <cell r="S636" t="str">
            <v>Bùi Xá, Đức Thọ, Hà tĩnh</v>
          </cell>
          <cell r="T636" t="str">
            <v>Đức An, Đức Thọ, Hà Tĩnh</v>
          </cell>
          <cell r="U636" t="str">
            <v>Phường Bến Thủy, Thành phố Vinh, Tỉnh Nghệ An</v>
          </cell>
          <cell r="V636" t="str">
            <v>Phường Bến Thủy, Thành phố Vinh, Tỉnh Nghệ An</v>
          </cell>
          <cell r="W636">
            <v>912079483</v>
          </cell>
          <cell r="X636">
            <v>0</v>
          </cell>
          <cell r="Y636">
            <v>27760</v>
          </cell>
          <cell r="Z636">
            <v>28956</v>
          </cell>
          <cell r="AA636" t="str">
            <v>Trường ĐH Tây Nguyên</v>
          </cell>
          <cell r="AB636">
            <v>0</v>
          </cell>
          <cell r="AC636" t="str">
            <v>BC</v>
          </cell>
          <cell r="AD636">
            <v>0</v>
          </cell>
          <cell r="AE636">
            <v>0</v>
          </cell>
          <cell r="AF636" t="str">
            <v>V.07.01.02</v>
          </cell>
          <cell r="AG636" t="str">
            <v>Giảng viên chính (hạng II)</v>
          </cell>
          <cell r="AH636">
            <v>0</v>
          </cell>
          <cell r="AI636">
            <v>0</v>
          </cell>
          <cell r="AJ636">
            <v>0</v>
          </cell>
          <cell r="AK636">
            <v>5</v>
          </cell>
          <cell r="AL636">
            <v>0.5</v>
          </cell>
          <cell r="AM636">
            <v>6.78</v>
          </cell>
          <cell r="AN636">
            <v>8</v>
          </cell>
          <cell r="AO636">
            <v>6</v>
          </cell>
          <cell r="AP636">
            <v>0.40679999999999999</v>
          </cell>
          <cell r="AQ636">
            <v>40</v>
          </cell>
          <cell r="AR636">
            <v>3.0747199999999997</v>
          </cell>
          <cell r="AS636">
            <v>10.761519999999999</v>
          </cell>
          <cell r="AT636">
            <v>40</v>
          </cell>
          <cell r="AU636">
            <v>0</v>
          </cell>
          <cell r="AV636">
            <v>0</v>
          </cell>
          <cell r="AW636">
            <v>0</v>
          </cell>
          <cell r="AX636" t="str">
            <v>Tiến sĩ</v>
          </cell>
          <cell r="AY636">
            <v>0</v>
          </cell>
          <cell r="AZ636">
            <v>0</v>
          </cell>
          <cell r="BA636" t="str">
            <v>Tâm lý giáo dục</v>
          </cell>
          <cell r="BB636" t="str">
            <v>KHXH&amp;NV/Tâm lý giáo dục</v>
          </cell>
          <cell r="BC636" t="str">
            <v>Tâm lý học/Tâm lý giáo dục</v>
          </cell>
          <cell r="BD636">
            <v>0</v>
          </cell>
          <cell r="BE636" t="str">
            <v>GV QLGD</v>
          </cell>
          <cell r="BF636" t="str">
            <v>B1</v>
          </cell>
          <cell r="BG636">
            <v>0</v>
          </cell>
          <cell r="BH636" t="str">
            <v>x</v>
          </cell>
          <cell r="BI636">
            <v>2019</v>
          </cell>
          <cell r="BJ636">
            <v>0</v>
          </cell>
          <cell r="BK636">
            <v>0</v>
          </cell>
          <cell r="BL636">
            <v>0</v>
          </cell>
          <cell r="BM636">
            <v>0</v>
          </cell>
          <cell r="BN636">
            <v>0</v>
          </cell>
          <cell r="BO636">
            <v>0</v>
          </cell>
          <cell r="BP636">
            <v>0</v>
          </cell>
          <cell r="BQ636">
            <v>0</v>
          </cell>
          <cell r="BR636">
            <v>-4.666666666666667</v>
          </cell>
          <cell r="BS636" t="str">
            <v>BĐ đã phát</v>
          </cell>
          <cell r="BT636">
            <v>0</v>
          </cell>
          <cell r="BU636">
            <v>0</v>
          </cell>
          <cell r="BV636">
            <v>5</v>
          </cell>
          <cell r="BW636">
            <v>5</v>
          </cell>
          <cell r="BX636">
            <v>5</v>
          </cell>
          <cell r="BY636">
            <v>5</v>
          </cell>
          <cell r="BZ636">
            <v>5</v>
          </cell>
          <cell r="CA636">
            <v>5</v>
          </cell>
          <cell r="CB636">
            <v>5</v>
          </cell>
          <cell r="CC636">
            <v>5</v>
          </cell>
          <cell r="CD636">
            <v>5</v>
          </cell>
          <cell r="CE636">
            <v>5</v>
          </cell>
          <cell r="CF636">
            <v>5</v>
          </cell>
          <cell r="CG636">
            <v>5</v>
          </cell>
          <cell r="CH636">
            <v>5</v>
          </cell>
          <cell r="CI636">
            <v>5</v>
          </cell>
          <cell r="CJ636">
            <v>5</v>
          </cell>
          <cell r="CK636">
            <v>5</v>
          </cell>
          <cell r="CL636">
            <v>0</v>
          </cell>
        </row>
        <row r="637">
          <cell r="F637">
            <v>2385</v>
          </cell>
          <cell r="G637" t="str">
            <v>51010000710120</v>
          </cell>
          <cell r="H637" t="str">
            <v>Trường Sư phạm</v>
          </cell>
          <cell r="I637" t="str">
            <v>Khoa Tâm lý - Giáo dục</v>
          </cell>
          <cell r="J637" t="str">
            <v>Nữ</v>
          </cell>
          <cell r="K637">
            <v>1991</v>
          </cell>
          <cell r="L637">
            <v>33409</v>
          </cell>
          <cell r="M637">
            <v>31</v>
          </cell>
          <cell r="N637" t="str">
            <v>Kinh</v>
          </cell>
          <cell r="O637">
            <v>0</v>
          </cell>
          <cell r="P637">
            <v>186924612</v>
          </cell>
          <cell r="Q637">
            <v>0</v>
          </cell>
          <cell r="R637">
            <v>0</v>
          </cell>
          <cell r="S637" t="str">
            <v>Thành phố Vinh, Tỉnh Nghệ An</v>
          </cell>
          <cell r="T637" t="str">
            <v>Kim Lộc, Can Lộc, hà Tĩnh</v>
          </cell>
          <cell r="U637" t="str">
            <v>Phường Đông Vĩnh, Thành phố Vinh, Tỉnh Nghệ An</v>
          </cell>
          <cell r="V637" t="str">
            <v>Phường Đông Vĩnh, Thành phố Vinh, Tỉnh Nghệ An</v>
          </cell>
          <cell r="W637" t="str">
            <v>0982738148</v>
          </cell>
          <cell r="X637" t="str">
            <v xml:space="preserve">Lyxinh2006@gmai.com </v>
          </cell>
          <cell r="Y637">
            <v>42248</v>
          </cell>
          <cell r="Z637">
            <v>43824</v>
          </cell>
          <cell r="AA637" t="str">
            <v>Trường Đại học Vinh</v>
          </cell>
          <cell r="AB637">
            <v>0</v>
          </cell>
          <cell r="AC637" t="str">
            <v>BC</v>
          </cell>
          <cell r="AD637">
            <v>0</v>
          </cell>
          <cell r="AE637">
            <v>0</v>
          </cell>
          <cell r="AF637" t="str">
            <v>V.07.01.03</v>
          </cell>
          <cell r="AG637" t="str">
            <v>Giảng viên (hạng III)</v>
          </cell>
          <cell r="AH637">
            <v>0</v>
          </cell>
          <cell r="AI637">
            <v>0</v>
          </cell>
          <cell r="AJ637" t="str">
            <v>CVHT</v>
          </cell>
          <cell r="AK637">
            <v>4</v>
          </cell>
          <cell r="AL637">
            <v>0</v>
          </cell>
          <cell r="AM637">
            <v>3</v>
          </cell>
          <cell r="AN637">
            <v>3</v>
          </cell>
          <cell r="AO637">
            <v>0</v>
          </cell>
          <cell r="AP637">
            <v>0</v>
          </cell>
          <cell r="AQ637">
            <v>0</v>
          </cell>
          <cell r="AR637">
            <v>0</v>
          </cell>
          <cell r="AS637">
            <v>3</v>
          </cell>
          <cell r="AT637">
            <v>40</v>
          </cell>
          <cell r="AU637">
            <v>0</v>
          </cell>
          <cell r="AV637">
            <v>0</v>
          </cell>
          <cell r="AW637">
            <v>0</v>
          </cell>
          <cell r="AX637" t="str">
            <v>Tiến sĩ</v>
          </cell>
          <cell r="AY637">
            <v>0</v>
          </cell>
          <cell r="AZ637">
            <v>0</v>
          </cell>
          <cell r="BA637" t="str">
            <v>Tâm lý giáo dục</v>
          </cell>
          <cell r="BB637">
            <v>0</v>
          </cell>
          <cell r="BC637" t="str">
            <v>Tâm lý học chuyên ngành</v>
          </cell>
          <cell r="BD637">
            <v>0</v>
          </cell>
          <cell r="BE637" t="str">
            <v>GVSP</v>
          </cell>
          <cell r="BF637">
            <v>0</v>
          </cell>
          <cell r="BG637">
            <v>0</v>
          </cell>
          <cell r="BH637">
            <v>0</v>
          </cell>
          <cell r="BI637">
            <v>0</v>
          </cell>
          <cell r="BJ637" t="str">
            <v>x</v>
          </cell>
          <cell r="BK637" t="str">
            <v>x</v>
          </cell>
          <cell r="BL637">
            <v>0</v>
          </cell>
          <cell r="BM637">
            <v>0</v>
          </cell>
          <cell r="BN637">
            <v>0</v>
          </cell>
          <cell r="BO637">
            <v>0</v>
          </cell>
          <cell r="BP637">
            <v>0</v>
          </cell>
          <cell r="BQ637">
            <v>0</v>
          </cell>
          <cell r="BR637">
            <v>23.833333333333332</v>
          </cell>
          <cell r="BS637" t="str">
            <v>BĐ đã phát</v>
          </cell>
          <cell r="BT637">
            <v>0</v>
          </cell>
          <cell r="BU637">
            <v>0</v>
          </cell>
          <cell r="BV637">
            <v>4</v>
          </cell>
          <cell r="BW637">
            <v>4</v>
          </cell>
          <cell r="BX637">
            <v>4</v>
          </cell>
          <cell r="BY637">
            <v>4</v>
          </cell>
          <cell r="BZ637">
            <v>4</v>
          </cell>
          <cell r="CA637">
            <v>4</v>
          </cell>
          <cell r="CB637">
            <v>4</v>
          </cell>
          <cell r="CC637">
            <v>4</v>
          </cell>
          <cell r="CD637">
            <v>4</v>
          </cell>
          <cell r="CE637">
            <v>4</v>
          </cell>
          <cell r="CF637">
            <v>4</v>
          </cell>
          <cell r="CG637">
            <v>4</v>
          </cell>
          <cell r="CH637">
            <v>4</v>
          </cell>
          <cell r="CI637">
            <v>4</v>
          </cell>
          <cell r="CJ637">
            <v>4</v>
          </cell>
          <cell r="CK637">
            <v>4</v>
          </cell>
          <cell r="CL637">
            <v>0</v>
          </cell>
        </row>
        <row r="638">
          <cell r="F638">
            <v>2677</v>
          </cell>
          <cell r="G638" t="str">
            <v xml:space="preserve">51010002402900 </v>
          </cell>
          <cell r="H638" t="str">
            <v>Trường Sư phạm</v>
          </cell>
          <cell r="I638" t="str">
            <v>Khoa Tâm lý - Giáo dục</v>
          </cell>
          <cell r="J638" t="str">
            <v>Nữ</v>
          </cell>
          <cell r="K638">
            <v>1996</v>
          </cell>
          <cell r="L638">
            <v>35215</v>
          </cell>
          <cell r="M638">
            <v>26</v>
          </cell>
          <cell r="N638" t="str">
            <v>Kinh</v>
          </cell>
          <cell r="O638">
            <v>0</v>
          </cell>
          <cell r="P638" t="str">
            <v>184196848</v>
          </cell>
          <cell r="Q638">
            <v>41054</v>
          </cell>
          <cell r="R638" t="str">
            <v>Tỉnh Hà Tĩnh</v>
          </cell>
          <cell r="S638">
            <v>0</v>
          </cell>
          <cell r="T638" t="str">
            <v>Lâm Trung Thủy, huyện Đức Thọ, tỉnh Hà Tĩnh</v>
          </cell>
          <cell r="U638" t="str">
            <v>Thạch Linh, Tp Hà Tĩnh, tỉnh Hà Tĩnh</v>
          </cell>
          <cell r="V638" t="str">
            <v>Thạch Linh, Tp Hà Tĩnh, tỉnh Hà Tĩnh</v>
          </cell>
          <cell r="W638" t="str">
            <v>0949300596</v>
          </cell>
          <cell r="X638">
            <v>0</v>
          </cell>
          <cell r="Y638">
            <v>44414</v>
          </cell>
          <cell r="Z638">
            <v>0</v>
          </cell>
          <cell r="AA638">
            <v>0</v>
          </cell>
          <cell r="AB638">
            <v>0</v>
          </cell>
          <cell r="AC638" t="str">
            <v>HĐTS</v>
          </cell>
          <cell r="AD638">
            <v>44414</v>
          </cell>
          <cell r="AE638">
            <v>44773</v>
          </cell>
          <cell r="AF638" t="str">
            <v>V.07.01.03</v>
          </cell>
          <cell r="AG638" t="str">
            <v>Giảng viên (hạng III)</v>
          </cell>
          <cell r="AH638">
            <v>0</v>
          </cell>
          <cell r="AI638">
            <v>0</v>
          </cell>
          <cell r="AJ638">
            <v>0</v>
          </cell>
          <cell r="AK638">
            <v>4</v>
          </cell>
          <cell r="AL638">
            <v>0</v>
          </cell>
          <cell r="AM638">
            <v>1.9890000000000001</v>
          </cell>
          <cell r="AN638">
            <v>0</v>
          </cell>
          <cell r="AO638">
            <v>0</v>
          </cell>
          <cell r="AP638">
            <v>0</v>
          </cell>
          <cell r="AQ638">
            <v>0</v>
          </cell>
          <cell r="AR638">
            <v>0</v>
          </cell>
          <cell r="AS638">
            <v>0</v>
          </cell>
          <cell r="AT638">
            <v>0</v>
          </cell>
          <cell r="AU638">
            <v>0</v>
          </cell>
          <cell r="AV638">
            <v>0</v>
          </cell>
          <cell r="AW638">
            <v>0</v>
          </cell>
          <cell r="AX638" t="str">
            <v>Thạc sĩ</v>
          </cell>
          <cell r="AY638">
            <v>0</v>
          </cell>
          <cell r="AZ638">
            <v>0</v>
          </cell>
          <cell r="BA638" t="str">
            <v>Tâm lý - Giáo dục</v>
          </cell>
          <cell r="BB638" t="str">
            <v>Tâm lý - Giáo dục</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2</v>
          </cell>
          <cell r="CH638">
            <v>2</v>
          </cell>
          <cell r="CI638">
            <v>2</v>
          </cell>
          <cell r="CJ638">
            <v>2</v>
          </cell>
          <cell r="CK638">
            <v>2</v>
          </cell>
          <cell r="CL638">
            <v>0</v>
          </cell>
        </row>
        <row r="639">
          <cell r="F639">
            <v>1071</v>
          </cell>
          <cell r="G639" t="str">
            <v>51010000288317</v>
          </cell>
          <cell r="H639" t="str">
            <v>Trường Sư phạm</v>
          </cell>
          <cell r="I639" t="str">
            <v>Khoa Tin học</v>
          </cell>
          <cell r="J639" t="str">
            <v>Nam</v>
          </cell>
          <cell r="K639">
            <v>1989</v>
          </cell>
          <cell r="L639">
            <v>32644</v>
          </cell>
          <cell r="M639">
            <v>33</v>
          </cell>
          <cell r="N639" t="str">
            <v>Kinh</v>
          </cell>
          <cell r="O639">
            <v>0</v>
          </cell>
          <cell r="P639">
            <v>0</v>
          </cell>
          <cell r="Q639">
            <v>0</v>
          </cell>
          <cell r="R639">
            <v>0</v>
          </cell>
          <cell r="S639" t="str">
            <v>Xã Cát Văn, Huyện Thanh Chương, Tỉnh Nghệ An</v>
          </cell>
          <cell r="T639" t="str">
            <v>Cát Văn, Thanh Chương, Nghệ An</v>
          </cell>
          <cell r="U639" t="str">
            <v>Khối 1Phường Bến Thủy, Thành phố Vinh, Tỉnh Nghệ An</v>
          </cell>
          <cell r="V639" t="str">
            <v>Khối 1Phường Bến Thủy, Thành phố Vinh, Tỉnh Nghệ An</v>
          </cell>
          <cell r="W639" t="str">
            <v>0944.384.861</v>
          </cell>
          <cell r="X639">
            <v>0</v>
          </cell>
          <cell r="Y639">
            <v>40817</v>
          </cell>
          <cell r="Z639">
            <v>40817</v>
          </cell>
          <cell r="AA639">
            <v>0</v>
          </cell>
          <cell r="AB639">
            <v>0</v>
          </cell>
          <cell r="AC639" t="str">
            <v>BC</v>
          </cell>
          <cell r="AD639">
            <v>0</v>
          </cell>
          <cell r="AE639">
            <v>0</v>
          </cell>
          <cell r="AF639" t="str">
            <v>V.07.01.03</v>
          </cell>
          <cell r="AG639" t="str">
            <v>Giảng viên (hạng III)</v>
          </cell>
          <cell r="AH639">
            <v>0</v>
          </cell>
          <cell r="AI639">
            <v>0</v>
          </cell>
          <cell r="AJ639" t="str">
            <v>TLĐT + CVHT + TL ĐTTT</v>
          </cell>
          <cell r="AK639">
            <v>4</v>
          </cell>
          <cell r="AL639">
            <v>0</v>
          </cell>
          <cell r="AM639">
            <v>3.33</v>
          </cell>
          <cell r="AN639">
            <v>4</v>
          </cell>
          <cell r="AO639">
            <v>0</v>
          </cell>
          <cell r="AP639">
            <v>0</v>
          </cell>
          <cell r="AQ639">
            <v>7</v>
          </cell>
          <cell r="AR639">
            <v>0.23310000000000003</v>
          </cell>
          <cell r="AS639">
            <v>3.5630999999999999</v>
          </cell>
          <cell r="AT639">
            <v>40</v>
          </cell>
          <cell r="AU639">
            <v>0</v>
          </cell>
          <cell r="AV639">
            <v>0</v>
          </cell>
          <cell r="AW639">
            <v>0</v>
          </cell>
          <cell r="AX639" t="str">
            <v>Thạc sĩ</v>
          </cell>
          <cell r="AY639">
            <v>0</v>
          </cell>
          <cell r="AZ639">
            <v>0</v>
          </cell>
          <cell r="BA639" t="str">
            <v>Công nghệ thông tin</v>
          </cell>
          <cell r="BB639" t="str">
            <v>Hệ thống thông tin</v>
          </cell>
          <cell r="BC639" t="str">
            <v xml:space="preserve"> </v>
          </cell>
          <cell r="BD639">
            <v>0</v>
          </cell>
          <cell r="BE639" t="str">
            <v>GVSP</v>
          </cell>
          <cell r="BF639" t="str">
            <v>B1</v>
          </cell>
          <cell r="BG639">
            <v>0</v>
          </cell>
          <cell r="BH639" t="str">
            <v>x</v>
          </cell>
          <cell r="BI639">
            <v>0</v>
          </cell>
          <cell r="BJ639">
            <v>0</v>
          </cell>
          <cell r="BK639" t="str">
            <v>Đã học 2012</v>
          </cell>
          <cell r="BL639" t="str">
            <v>Trung cấp</v>
          </cell>
          <cell r="BM639">
            <v>7</v>
          </cell>
          <cell r="BN639">
            <v>37139</v>
          </cell>
          <cell r="BO639" t="str">
            <v>Kỷ niệm chương Vì sự phát triển của Phụ nữ  VN của Hội LHPNVN năm 2010. Bằng khen danh hiệu Giỏi việc trường - Đảm việc nhà giai đoạn 2005-2009 của Công đoàn Giáo dục Việt Nam năm 2009. Kỷ niệm chương Vì sự nghiệp xây dựng Tổ chức Công đoàn của Công đoàn Giáo dục Việt Nam tặng  năm 2009. Bằng khen Tổng liên đoàn Lao động Việt Nam năm 2008. Bằng khen Công đoàn Giáo dục Việt Nam về Gia đình nữ CBCC tiêu biểu năm 2007. Kỷ niệm chương Vì sự nghiệp Giáo dục của Bộ Giáo dục &amp; Đào tạo năm 2006. Bằng khen của Bộ giáo dục và đào tạo về hoạt động VSTBPN giai đoạn 2001-2005 (năm 2005). Bằng khen danh hiệu Giỏi việc trường-Đảm việc nhà giai đoạn 2001-2005 của Bộ giáo dục và đào tạo năm 2005. Bằng Khen của Bộ trưởng Bộ giáo dục và đào tạo về thành tích năm 2003-2004 (năm 2004). Bằng khen của Bộ giáo dục và đào tạo về Danh hiệu Giảng viên Giỏi cấp Bộ năm 2003. Đạt danh hiệu Giỏi việc trường-Đảm việc nhà của Tổng liên đoàn Lao Động VN năm 2000. Đạt danh hiệu Chiến sỹ thi đua cấp Trường:  2000 -&gt; 2008, 2012011. Giấy khen của Tỉnh đoàn Nghệ Tĩnh năm 1987</v>
          </cell>
          <cell r="BP639">
            <v>0</v>
          </cell>
          <cell r="BQ639">
            <v>0</v>
          </cell>
          <cell r="BR639">
            <v>26.75</v>
          </cell>
          <cell r="BS639" t="str">
            <v>BĐ đã phát</v>
          </cell>
          <cell r="BT639">
            <v>0</v>
          </cell>
          <cell r="BU639">
            <v>0</v>
          </cell>
          <cell r="BV639">
            <v>4</v>
          </cell>
          <cell r="BW639">
            <v>4</v>
          </cell>
          <cell r="BX639">
            <v>4</v>
          </cell>
          <cell r="BY639">
            <v>4</v>
          </cell>
          <cell r="BZ639">
            <v>4</v>
          </cell>
          <cell r="CA639">
            <v>4</v>
          </cell>
          <cell r="CB639">
            <v>4</v>
          </cell>
          <cell r="CC639">
            <v>4</v>
          </cell>
          <cell r="CD639">
            <v>4</v>
          </cell>
          <cell r="CE639">
            <v>4</v>
          </cell>
          <cell r="CF639">
            <v>4</v>
          </cell>
          <cell r="CG639">
            <v>4</v>
          </cell>
          <cell r="CH639">
            <v>4</v>
          </cell>
          <cell r="CI639">
            <v>4</v>
          </cell>
          <cell r="CJ639">
            <v>4</v>
          </cell>
          <cell r="CK639">
            <v>4</v>
          </cell>
          <cell r="CL639">
            <v>0</v>
          </cell>
        </row>
        <row r="640">
          <cell r="F640">
            <v>1086</v>
          </cell>
          <cell r="G640" t="str">
            <v>51010000191044</v>
          </cell>
          <cell r="H640" t="str">
            <v>Trường Sư phạm</v>
          </cell>
          <cell r="I640" t="str">
            <v>Khoa Tin học</v>
          </cell>
          <cell r="J640" t="str">
            <v>Nữ</v>
          </cell>
          <cell r="K640">
            <v>1974</v>
          </cell>
          <cell r="L640">
            <v>27179</v>
          </cell>
          <cell r="M640">
            <v>48</v>
          </cell>
          <cell r="N640" t="str">
            <v>Kinh</v>
          </cell>
          <cell r="O640">
            <v>0</v>
          </cell>
          <cell r="P640">
            <v>181900931</v>
          </cell>
          <cell r="Q640">
            <v>0</v>
          </cell>
          <cell r="R640">
            <v>0</v>
          </cell>
          <cell r="S640" t="str">
            <v>Phường Tân Giang, Thành phố Hà Tĩnh, Tỉnh Hà Tĩnh</v>
          </cell>
          <cell r="T640" t="str">
            <v>Gia Phố, Hương Khê, Hà Tĩnh</v>
          </cell>
          <cell r="U640" t="str">
            <v>B604 Tecco khối 15, Phường Quang Trung, Thành phố Vinh, Tỉnh Nghệ An</v>
          </cell>
          <cell r="V640" t="str">
            <v>B604 Tecco khối 15, Phường Quang Trung, Thành phố Vinh, Tỉnh Nghệ An</v>
          </cell>
          <cell r="W640" t="str">
            <v>0913274053</v>
          </cell>
          <cell r="X640" t="str">
            <v>phamhiendhv@gmail.com</v>
          </cell>
          <cell r="Y640">
            <v>36039</v>
          </cell>
          <cell r="Z640">
            <v>36557</v>
          </cell>
          <cell r="AA640" t="str">
            <v>Trường Đại học Sư phạm Vinh</v>
          </cell>
          <cell r="AB640">
            <v>0</v>
          </cell>
          <cell r="AC640" t="str">
            <v>BC</v>
          </cell>
          <cell r="AD640">
            <v>0</v>
          </cell>
          <cell r="AE640">
            <v>0</v>
          </cell>
          <cell r="AF640" t="str">
            <v>V.07.01.03</v>
          </cell>
          <cell r="AG640" t="str">
            <v>Giảng viên (hạng III)</v>
          </cell>
          <cell r="AH640">
            <v>0</v>
          </cell>
          <cell r="AI640">
            <v>0</v>
          </cell>
          <cell r="AJ640" t="str">
            <v>Chủ tịch CĐBP</v>
          </cell>
          <cell r="AK640">
            <v>4.5</v>
          </cell>
          <cell r="AL640">
            <v>0</v>
          </cell>
          <cell r="AM640">
            <v>4.6500000000000004</v>
          </cell>
          <cell r="AN640">
            <v>8</v>
          </cell>
          <cell r="AO640">
            <v>0</v>
          </cell>
          <cell r="AP640">
            <v>0</v>
          </cell>
          <cell r="AQ640">
            <v>21</v>
          </cell>
          <cell r="AR640">
            <v>0.97650000000000003</v>
          </cell>
          <cell r="AS640">
            <v>5.6265000000000001</v>
          </cell>
          <cell r="AT640">
            <v>40</v>
          </cell>
          <cell r="AU640">
            <v>0</v>
          </cell>
          <cell r="AV640">
            <v>0</v>
          </cell>
          <cell r="AW640">
            <v>0</v>
          </cell>
          <cell r="AX640" t="str">
            <v>Thạc sĩ</v>
          </cell>
          <cell r="AY640">
            <v>0</v>
          </cell>
          <cell r="AZ640">
            <v>0</v>
          </cell>
          <cell r="BA640" t="str">
            <v>Toán học</v>
          </cell>
          <cell r="BB640" t="str">
            <v>Công nghệ thông tin</v>
          </cell>
          <cell r="BC640" t="str">
            <v xml:space="preserve"> </v>
          </cell>
          <cell r="BD640">
            <v>0</v>
          </cell>
          <cell r="BE640" t="str">
            <v>GVSP</v>
          </cell>
          <cell r="BF640" t="str">
            <v>TS nước ngoài</v>
          </cell>
          <cell r="BG640">
            <v>0</v>
          </cell>
          <cell r="BH640" t="str">
            <v>x</v>
          </cell>
          <cell r="BI640">
            <v>0</v>
          </cell>
          <cell r="BJ640">
            <v>0</v>
          </cell>
          <cell r="BK640" t="str">
            <v>Đối tượng 4</v>
          </cell>
          <cell r="BL640">
            <v>0</v>
          </cell>
          <cell r="BM640" t="str">
            <v>19/01/2008</v>
          </cell>
          <cell r="BN640">
            <v>39832</v>
          </cell>
          <cell r="BO640">
            <v>0</v>
          </cell>
          <cell r="BP640">
            <v>0</v>
          </cell>
          <cell r="BQ640">
            <v>0</v>
          </cell>
          <cell r="BR640">
            <v>6.75</v>
          </cell>
          <cell r="BS640" t="str">
            <v>BĐ đã phát</v>
          </cell>
          <cell r="BT640">
            <v>0</v>
          </cell>
          <cell r="BU640">
            <v>0</v>
          </cell>
          <cell r="BV640">
            <v>4</v>
          </cell>
          <cell r="BW640">
            <v>4</v>
          </cell>
          <cell r="BX640">
            <v>4</v>
          </cell>
          <cell r="BY640">
            <v>4</v>
          </cell>
          <cell r="BZ640">
            <v>4</v>
          </cell>
          <cell r="CA640">
            <v>4</v>
          </cell>
          <cell r="CB640">
            <v>4</v>
          </cell>
          <cell r="CC640">
            <v>4</v>
          </cell>
          <cell r="CD640">
            <v>4</v>
          </cell>
          <cell r="CE640">
            <v>4</v>
          </cell>
          <cell r="CF640">
            <v>4</v>
          </cell>
          <cell r="CG640">
            <v>4</v>
          </cell>
          <cell r="CH640">
            <v>4</v>
          </cell>
          <cell r="CI640">
            <v>4</v>
          </cell>
          <cell r="CJ640">
            <v>4.5</v>
          </cell>
          <cell r="CK640">
            <v>4.5</v>
          </cell>
          <cell r="CL640" t="str">
            <v>GV lên CTCĐBP khoa cấp 3 từ T11/21</v>
          </cell>
        </row>
        <row r="641">
          <cell r="F641">
            <v>1073</v>
          </cell>
          <cell r="G641" t="str">
            <v>51010000190263</v>
          </cell>
          <cell r="H641" t="str">
            <v>Trường Sư phạm</v>
          </cell>
          <cell r="I641" t="str">
            <v>Khoa Tin học</v>
          </cell>
          <cell r="J641" t="str">
            <v>Nữ</v>
          </cell>
          <cell r="K641">
            <v>1964</v>
          </cell>
          <cell r="L641">
            <v>23489</v>
          </cell>
          <cell r="M641">
            <v>58</v>
          </cell>
          <cell r="N641" t="str">
            <v>Kinh</v>
          </cell>
          <cell r="O641">
            <v>0</v>
          </cell>
          <cell r="P641">
            <v>181338113</v>
          </cell>
          <cell r="Q641">
            <v>0</v>
          </cell>
          <cell r="R641">
            <v>0</v>
          </cell>
          <cell r="S641" t="str">
            <v>Thành phố Hà Nội</v>
          </cell>
          <cell r="T641" t="str">
            <v>Hưng Chính, Hưng Nguyên, Nghệ An</v>
          </cell>
          <cell r="U641" t="str">
            <v>Số 8, Bạch Liêu, Phường Bến Thủy, Thành phố Vinh, Tỉnh Nghệ An</v>
          </cell>
          <cell r="V641" t="str">
            <v>Số 8, Bạch Liêu, Phường Bến Thủy, Thành phố Vinh, Tỉnh Nghệ An</v>
          </cell>
          <cell r="W641" t="str">
            <v>0914855007</v>
          </cell>
          <cell r="X641" t="str">
            <v>lenaphan@vinhuni.edu.vn</v>
          </cell>
          <cell r="Y641">
            <v>31382</v>
          </cell>
          <cell r="Z641">
            <v>32112</v>
          </cell>
          <cell r="AA641" t="str">
            <v>Trường Đại học Sư phạm Vinh</v>
          </cell>
          <cell r="AB641">
            <v>0</v>
          </cell>
          <cell r="AC641" t="str">
            <v>BC</v>
          </cell>
          <cell r="AD641">
            <v>0</v>
          </cell>
          <cell r="AE641">
            <v>0</v>
          </cell>
          <cell r="AF641" t="str">
            <v>V.07.01.02</v>
          </cell>
          <cell r="AG641" t="str">
            <v>Giảng viên chính (hạng II)</v>
          </cell>
          <cell r="AH641">
            <v>0</v>
          </cell>
          <cell r="AI641">
            <v>0</v>
          </cell>
          <cell r="AJ641">
            <v>0</v>
          </cell>
          <cell r="AK641">
            <v>5</v>
          </cell>
          <cell r="AL641">
            <v>0.4</v>
          </cell>
          <cell r="AM641">
            <v>6.4399999999999995</v>
          </cell>
          <cell r="AN641">
            <v>6</v>
          </cell>
          <cell r="AO641">
            <v>0</v>
          </cell>
          <cell r="AP641">
            <v>0</v>
          </cell>
          <cell r="AQ641">
            <v>27</v>
          </cell>
          <cell r="AR641">
            <v>1.8468</v>
          </cell>
          <cell r="AS641">
            <v>8.6867999999999999</v>
          </cell>
          <cell r="AT641">
            <v>40</v>
          </cell>
          <cell r="AU641">
            <v>0</v>
          </cell>
          <cell r="AV641">
            <v>0</v>
          </cell>
          <cell r="AW641">
            <v>0</v>
          </cell>
          <cell r="AX641" t="str">
            <v>Tiến sĩ</v>
          </cell>
          <cell r="AY641">
            <v>0</v>
          </cell>
          <cell r="AZ641">
            <v>0</v>
          </cell>
          <cell r="BA641" t="str">
            <v>Toán học</v>
          </cell>
          <cell r="BB641" t="str">
            <v>Khoa học/Toán</v>
          </cell>
          <cell r="BC641" t="str">
            <v>Toán</v>
          </cell>
          <cell r="BD641">
            <v>0</v>
          </cell>
          <cell r="BE641" t="str">
            <v>GVSP</v>
          </cell>
          <cell r="BF641">
            <v>0</v>
          </cell>
          <cell r="BG641">
            <v>0</v>
          </cell>
          <cell r="BH641">
            <v>0</v>
          </cell>
          <cell r="BI641">
            <v>2019</v>
          </cell>
          <cell r="BJ641">
            <v>0</v>
          </cell>
          <cell r="BK641">
            <v>0</v>
          </cell>
          <cell r="BL641">
            <v>0</v>
          </cell>
          <cell r="BM641">
            <v>0</v>
          </cell>
          <cell r="BN641">
            <v>0</v>
          </cell>
          <cell r="BO641">
            <v>0</v>
          </cell>
          <cell r="BP641">
            <v>0</v>
          </cell>
          <cell r="BQ641">
            <v>0</v>
          </cell>
          <cell r="BR641">
            <v>-3.3333333333333335</v>
          </cell>
          <cell r="BS641" t="str">
            <v>BĐ đã phát</v>
          </cell>
          <cell r="BT641">
            <v>0</v>
          </cell>
          <cell r="BU641">
            <v>0</v>
          </cell>
          <cell r="BV641">
            <v>5</v>
          </cell>
          <cell r="BW641">
            <v>5</v>
          </cell>
          <cell r="BX641">
            <v>5</v>
          </cell>
          <cell r="BY641">
            <v>5</v>
          </cell>
          <cell r="BZ641">
            <v>5</v>
          </cell>
          <cell r="CA641">
            <v>5</v>
          </cell>
          <cell r="CB641">
            <v>5</v>
          </cell>
          <cell r="CC641">
            <v>5</v>
          </cell>
          <cell r="CD641">
            <v>5</v>
          </cell>
          <cell r="CE641">
            <v>5</v>
          </cell>
          <cell r="CF641">
            <v>5</v>
          </cell>
          <cell r="CG641">
            <v>5</v>
          </cell>
          <cell r="CH641">
            <v>5</v>
          </cell>
          <cell r="CI641">
            <v>5</v>
          </cell>
          <cell r="CJ641">
            <v>5</v>
          </cell>
          <cell r="CK641">
            <v>5</v>
          </cell>
          <cell r="CL641">
            <v>0</v>
          </cell>
        </row>
        <row r="642">
          <cell r="F642">
            <v>1066</v>
          </cell>
          <cell r="G642" t="str">
            <v>51010000191512</v>
          </cell>
          <cell r="H642" t="str">
            <v>Trường Sư phạm</v>
          </cell>
          <cell r="I642" t="str">
            <v>Khoa Tin học</v>
          </cell>
          <cell r="J642" t="str">
            <v>Nữ</v>
          </cell>
          <cell r="K642">
            <v>1975</v>
          </cell>
          <cell r="L642">
            <v>27569</v>
          </cell>
          <cell r="M642">
            <v>47</v>
          </cell>
          <cell r="N642" t="str">
            <v>Kinh</v>
          </cell>
          <cell r="O642">
            <v>0</v>
          </cell>
          <cell r="P642">
            <v>182306700</v>
          </cell>
          <cell r="Q642">
            <v>0</v>
          </cell>
          <cell r="R642">
            <v>0</v>
          </cell>
          <cell r="S642" t="str">
            <v>Bồi Sơn - Đô Lương - Nghệ An</v>
          </cell>
          <cell r="T642" t="str">
            <v>Đức Trung, Đức Thọ, Hà Tĩnh</v>
          </cell>
          <cell r="U642" t="str">
            <v>Khối 16, Phường Hà Huy Tập, Thành phố Vinh, Tỉnh Nghệ An</v>
          </cell>
          <cell r="V642" t="str">
            <v>Khối 16, Phường Hà Huy Tập, Thành phố Vinh, Tỉnh Nghệ An</v>
          </cell>
          <cell r="W642">
            <v>912488055</v>
          </cell>
          <cell r="X642">
            <v>0</v>
          </cell>
          <cell r="Y642">
            <v>35309</v>
          </cell>
          <cell r="Z642">
            <v>35674</v>
          </cell>
          <cell r="AA642" t="str">
            <v>Trường Đại học Sư phạm Vinh</v>
          </cell>
          <cell r="AB642">
            <v>0</v>
          </cell>
          <cell r="AC642" t="str">
            <v>BC</v>
          </cell>
          <cell r="AD642">
            <v>0</v>
          </cell>
          <cell r="AE642">
            <v>0</v>
          </cell>
          <cell r="AF642" t="str">
            <v>V.07.01.02</v>
          </cell>
          <cell r="AG642" t="str">
            <v>Giảng viên chính (hạng II)</v>
          </cell>
          <cell r="AH642">
            <v>0</v>
          </cell>
          <cell r="AI642" t="str">
            <v>Trưởng khoa</v>
          </cell>
          <cell r="AJ642" t="str">
            <v>Bí thư CB</v>
          </cell>
          <cell r="AK642">
            <v>5.5</v>
          </cell>
          <cell r="AL642">
            <v>0.5</v>
          </cell>
          <cell r="AM642">
            <v>5.08</v>
          </cell>
          <cell r="AN642">
            <v>3</v>
          </cell>
          <cell r="AO642">
            <v>0</v>
          </cell>
          <cell r="AP642">
            <v>0</v>
          </cell>
          <cell r="AQ642">
            <v>22</v>
          </cell>
          <cell r="AR642">
            <v>1.2276</v>
          </cell>
          <cell r="AS642">
            <v>6.8075999999999999</v>
          </cell>
          <cell r="AT642">
            <v>40</v>
          </cell>
          <cell r="AU642">
            <v>0</v>
          </cell>
          <cell r="AV642">
            <v>0</v>
          </cell>
          <cell r="AW642">
            <v>0</v>
          </cell>
          <cell r="AX642" t="str">
            <v>Tiến sĩ</v>
          </cell>
          <cell r="AY642">
            <v>0</v>
          </cell>
          <cell r="AZ642">
            <v>0</v>
          </cell>
          <cell r="BA642" t="str">
            <v>SP Toán học</v>
          </cell>
          <cell r="BB642" t="str">
            <v>Cao học Công nghệ Thông tin</v>
          </cell>
          <cell r="BC642" t="str">
            <v>Công nghệ thông tin</v>
          </cell>
          <cell r="BD642">
            <v>0</v>
          </cell>
          <cell r="BE642" t="str">
            <v>GVSP</v>
          </cell>
          <cell r="BF642">
            <v>0</v>
          </cell>
          <cell r="BG642">
            <v>0</v>
          </cell>
          <cell r="BH642">
            <v>0</v>
          </cell>
          <cell r="BI642">
            <v>2017</v>
          </cell>
          <cell r="BJ642">
            <v>0</v>
          </cell>
          <cell r="BK642">
            <v>0</v>
          </cell>
          <cell r="BL642">
            <v>0</v>
          </cell>
          <cell r="BM642">
            <v>0</v>
          </cell>
          <cell r="BN642">
            <v>0</v>
          </cell>
          <cell r="BO642">
            <v>0</v>
          </cell>
          <cell r="BP642">
            <v>0</v>
          </cell>
          <cell r="BQ642">
            <v>0</v>
          </cell>
          <cell r="BR642">
            <v>7.833333333333333</v>
          </cell>
          <cell r="BS642" t="str">
            <v>BĐ đã phát</v>
          </cell>
          <cell r="BT642">
            <v>0</v>
          </cell>
          <cell r="BU642">
            <v>0</v>
          </cell>
          <cell r="BV642">
            <v>6</v>
          </cell>
          <cell r="BW642">
            <v>6</v>
          </cell>
          <cell r="BX642">
            <v>6</v>
          </cell>
          <cell r="BY642">
            <v>6</v>
          </cell>
          <cell r="BZ642">
            <v>6</v>
          </cell>
          <cell r="CA642">
            <v>6</v>
          </cell>
          <cell r="CB642">
            <v>6</v>
          </cell>
          <cell r="CC642">
            <v>6</v>
          </cell>
          <cell r="CD642">
            <v>6</v>
          </cell>
          <cell r="CE642">
            <v>6</v>
          </cell>
          <cell r="CF642">
            <v>6</v>
          </cell>
          <cell r="CG642">
            <v>6</v>
          </cell>
          <cell r="CH642">
            <v>5.5</v>
          </cell>
          <cell r="CI642">
            <v>5.5</v>
          </cell>
          <cell r="CJ642">
            <v>5.5</v>
          </cell>
          <cell r="CK642">
            <v>5.5</v>
          </cell>
          <cell r="CL642" t="str">
            <v>PVT sang TK cấp 3 từ T9/21</v>
          </cell>
        </row>
        <row r="643">
          <cell r="F643">
            <v>1514</v>
          </cell>
          <cell r="G643" t="str">
            <v>51010000192241</v>
          </cell>
          <cell r="H643" t="str">
            <v>Trường Sư phạm</v>
          </cell>
          <cell r="I643" t="str">
            <v>Khoa Toán học</v>
          </cell>
          <cell r="J643" t="str">
            <v>Nữ</v>
          </cell>
          <cell r="K643">
            <v>1972</v>
          </cell>
          <cell r="L643">
            <v>26462</v>
          </cell>
          <cell r="M643">
            <v>50</v>
          </cell>
          <cell r="N643" t="str">
            <v>Kinh</v>
          </cell>
          <cell r="O643">
            <v>0</v>
          </cell>
          <cell r="P643">
            <v>181871984</v>
          </cell>
          <cell r="Q643">
            <v>0</v>
          </cell>
          <cell r="R643">
            <v>0</v>
          </cell>
          <cell r="S643" t="str">
            <v>Song Lộc, Can Lộc, Hà Tĩnh</v>
          </cell>
          <cell r="T643" t="str">
            <v>Song Lộc, Can Lộc, Hà Tĩnh</v>
          </cell>
          <cell r="U643" t="str">
            <v>Nhà số 1, Ngõ 6, Đường Phùng Phúc Kiều, Khối Tân Thành, Phường Lê Mao, Thành phố Vinh, Tỉnh Nghệ An</v>
          </cell>
          <cell r="V643" t="str">
            <v>Nhà số 1, Ngõ 6, Đường Phùng Phúc Kiều, Khối Tân Thành, Phường Lê Mao, Thành phố Vinh, Tỉnh Nghệ An</v>
          </cell>
          <cell r="W643">
            <v>0</v>
          </cell>
          <cell r="X643">
            <v>0</v>
          </cell>
          <cell r="Y643">
            <v>34182</v>
          </cell>
          <cell r="Z643">
            <v>34182</v>
          </cell>
          <cell r="AA643" t="str">
            <v>Trường Đại học Sư phạm Vinh</v>
          </cell>
          <cell r="AB643">
            <v>0</v>
          </cell>
          <cell r="AC643" t="str">
            <v>BC</v>
          </cell>
          <cell r="AD643">
            <v>0</v>
          </cell>
          <cell r="AE643">
            <v>0</v>
          </cell>
          <cell r="AF643" t="str">
            <v>V.07.01.03</v>
          </cell>
          <cell r="AG643" t="str">
            <v>Giảng viên (hạng III)</v>
          </cell>
          <cell r="AH643">
            <v>0</v>
          </cell>
          <cell r="AI643">
            <v>0</v>
          </cell>
          <cell r="AJ643">
            <v>0</v>
          </cell>
          <cell r="AK643">
            <v>4</v>
          </cell>
          <cell r="AL643">
            <v>0</v>
          </cell>
          <cell r="AM643">
            <v>4.9800000000000004</v>
          </cell>
          <cell r="AN643">
            <v>9</v>
          </cell>
          <cell r="AO643">
            <v>0</v>
          </cell>
          <cell r="AP643">
            <v>0</v>
          </cell>
          <cell r="AQ643">
            <v>23</v>
          </cell>
          <cell r="AR643">
            <v>1.1454</v>
          </cell>
          <cell r="AS643">
            <v>6.1254000000000008</v>
          </cell>
          <cell r="AT643">
            <v>40</v>
          </cell>
          <cell r="AU643">
            <v>0</v>
          </cell>
          <cell r="AV643">
            <v>0</v>
          </cell>
          <cell r="AW643">
            <v>0</v>
          </cell>
          <cell r="AX643" t="str">
            <v>Tiến sĩ</v>
          </cell>
          <cell r="AY643">
            <v>0</v>
          </cell>
          <cell r="AZ643">
            <v>0</v>
          </cell>
          <cell r="BA643" t="str">
            <v>Toán học</v>
          </cell>
          <cell r="BB643" t="str">
            <v>Toán học</v>
          </cell>
          <cell r="BC643" t="str">
            <v>Toán học</v>
          </cell>
          <cell r="BD643">
            <v>0</v>
          </cell>
          <cell r="BE643" t="str">
            <v>GVSP</v>
          </cell>
          <cell r="BF643">
            <v>0</v>
          </cell>
          <cell r="BG643">
            <v>0</v>
          </cell>
          <cell r="BH643" t="str">
            <v>x</v>
          </cell>
          <cell r="BI643">
            <v>0</v>
          </cell>
          <cell r="BJ643">
            <v>0</v>
          </cell>
          <cell r="BK643" t="str">
            <v>Đối tượng 2</v>
          </cell>
          <cell r="BL643" t="str">
            <v>Trung cấp</v>
          </cell>
          <cell r="BM643">
            <v>35504</v>
          </cell>
          <cell r="BN643">
            <v>35869</v>
          </cell>
          <cell r="BO643" t="str">
            <v xml:space="preserve">18 năm liên tục là Giảng viên giỏi, chiến sỹ thi đua cấp cơ sở của trường Đại học Vinh (Từ năm học 1994 – 1995 đến năm học 2011 – 2012); 2000: Bằng khen của Bộ trưởng Bộ GD&amp;ĐT; 2002: Bằng khen của Chủ tịch UBND tỉnh Nghệ An; 2004: Bằng khen của Thủ tướng chỉnh phủ; 2006: Bằng khen của Bộ trưởng Bộ GD&amp;ĐT; 2006: Bằng khen của Chủ tịch UBND tỉnh Nghệ An; </v>
          </cell>
          <cell r="BP643">
            <v>0</v>
          </cell>
          <cell r="BQ643">
            <v>0</v>
          </cell>
          <cell r="BR643">
            <v>4.75</v>
          </cell>
          <cell r="BS643" t="str">
            <v>BĐ đã phát</v>
          </cell>
          <cell r="BT643">
            <v>0</v>
          </cell>
          <cell r="BU643">
            <v>0</v>
          </cell>
          <cell r="BV643">
            <v>4</v>
          </cell>
          <cell r="BW643">
            <v>4</v>
          </cell>
          <cell r="BX643">
            <v>4</v>
          </cell>
          <cell r="BY643">
            <v>4</v>
          </cell>
          <cell r="BZ643">
            <v>4</v>
          </cell>
          <cell r="CA643">
            <v>4</v>
          </cell>
          <cell r="CB643">
            <v>4</v>
          </cell>
          <cell r="CC643">
            <v>4</v>
          </cell>
          <cell r="CD643">
            <v>4</v>
          </cell>
          <cell r="CE643">
            <v>4</v>
          </cell>
          <cell r="CF643">
            <v>4</v>
          </cell>
          <cell r="CG643">
            <v>4</v>
          </cell>
          <cell r="CH643">
            <v>4</v>
          </cell>
          <cell r="CI643">
            <v>4</v>
          </cell>
          <cell r="CJ643">
            <v>4</v>
          </cell>
          <cell r="CK643">
            <v>4</v>
          </cell>
          <cell r="CL643">
            <v>0</v>
          </cell>
        </row>
        <row r="644">
          <cell r="F644">
            <v>2319</v>
          </cell>
          <cell r="G644" t="str">
            <v>51010000527904</v>
          </cell>
          <cell r="H644" t="str">
            <v>Trường Sư phạm</v>
          </cell>
          <cell r="I644" t="str">
            <v>Khoa Toán học</v>
          </cell>
          <cell r="J644" t="str">
            <v>Nam</v>
          </cell>
          <cell r="K644">
            <v>1989</v>
          </cell>
          <cell r="L644">
            <v>32625</v>
          </cell>
          <cell r="M644">
            <v>33</v>
          </cell>
          <cell r="N644" t="str">
            <v>Kinh</v>
          </cell>
          <cell r="O644">
            <v>0</v>
          </cell>
          <cell r="P644" t="str">
            <v>183720462</v>
          </cell>
          <cell r="Q644">
            <v>38912</v>
          </cell>
          <cell r="R644" t="str">
            <v>Tỉnh Hà Tĩnh</v>
          </cell>
          <cell r="S644" t="str">
            <v>Cẩm Thành, Cẩm Xuyên, Hà Tĩnh</v>
          </cell>
          <cell r="T644">
            <v>0</v>
          </cell>
          <cell r="U644" t="str">
            <v>Phường Hưng Dũng, Thành phố Vinh, Tỉnh Nghệ An</v>
          </cell>
          <cell r="V644" t="str">
            <v>Phường Hưng Dũng, Thành phố Vinh, Tỉnh Nghệ An</v>
          </cell>
          <cell r="W644" t="str">
            <v>0902186274</v>
          </cell>
          <cell r="X644" t="str">
            <v>hongquan19dhv@gmail.com</v>
          </cell>
          <cell r="Y644">
            <v>41764</v>
          </cell>
          <cell r="Z644">
            <v>42887</v>
          </cell>
          <cell r="AA644" t="str">
            <v>Trường Đại học Vinh</v>
          </cell>
          <cell r="AB644">
            <v>0</v>
          </cell>
          <cell r="AC644" t="str">
            <v>BC</v>
          </cell>
          <cell r="AD644">
            <v>0</v>
          </cell>
          <cell r="AE644">
            <v>0</v>
          </cell>
          <cell r="AF644" t="str">
            <v>V.07.01.03</v>
          </cell>
          <cell r="AG644" t="str">
            <v>Giảng viên (hạng III)</v>
          </cell>
          <cell r="AH644">
            <v>0</v>
          </cell>
          <cell r="AI644">
            <v>0</v>
          </cell>
          <cell r="AJ644">
            <v>0</v>
          </cell>
          <cell r="AK644">
            <v>4</v>
          </cell>
          <cell r="AL644">
            <v>0</v>
          </cell>
          <cell r="AM644">
            <v>3</v>
          </cell>
          <cell r="AN644">
            <v>3</v>
          </cell>
          <cell r="AO644">
            <v>0</v>
          </cell>
          <cell r="AP644">
            <v>0</v>
          </cell>
          <cell r="AQ644">
            <v>0</v>
          </cell>
          <cell r="AR644">
            <v>0</v>
          </cell>
          <cell r="AS644">
            <v>3</v>
          </cell>
          <cell r="AT644">
            <v>40</v>
          </cell>
          <cell r="AU644">
            <v>0</v>
          </cell>
          <cell r="AV644">
            <v>0</v>
          </cell>
          <cell r="AW644">
            <v>0</v>
          </cell>
          <cell r="AX644" t="str">
            <v>Thạc sĩ</v>
          </cell>
          <cell r="AY644">
            <v>0</v>
          </cell>
          <cell r="AZ644">
            <v>0</v>
          </cell>
          <cell r="BA644" t="str">
            <v>SP Toán</v>
          </cell>
          <cell r="BB644" t="str">
            <v>Toán giải tích</v>
          </cell>
          <cell r="BC644" t="str">
            <v xml:space="preserve"> </v>
          </cell>
          <cell r="BD644">
            <v>0</v>
          </cell>
          <cell r="BE644" t="str">
            <v>GVSP</v>
          </cell>
          <cell r="BF644" t="str">
            <v>B2</v>
          </cell>
          <cell r="BG644" t="str">
            <v>ICT 2018</v>
          </cell>
          <cell r="BH644" t="str">
            <v>x</v>
          </cell>
          <cell r="BI644">
            <v>0</v>
          </cell>
          <cell r="BJ644">
            <v>0</v>
          </cell>
          <cell r="BK644">
            <v>0</v>
          </cell>
          <cell r="BL644">
            <v>0</v>
          </cell>
          <cell r="BM644">
            <v>0</v>
          </cell>
          <cell r="BN644">
            <v>0</v>
          </cell>
          <cell r="BO644" t="str">
            <v>Vì sự nghiệp giáo dục (năm 2006); Huân chương Lao động hạng III (năm 2012); Bộ trưởng Bộ Giáo dục và Đào tạo cấp 03 giấy khen về thành tích hướng dẫn sinh viên nghiên cứu khoa học</v>
          </cell>
          <cell r="BP644">
            <v>0</v>
          </cell>
          <cell r="BQ644">
            <v>0</v>
          </cell>
          <cell r="BR644">
            <v>26.666666666666668</v>
          </cell>
          <cell r="BS644" t="str">
            <v>BĐ đã phát</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t="str">
            <v>Đi học NN</v>
          </cell>
        </row>
        <row r="645">
          <cell r="F645">
            <v>1528</v>
          </cell>
          <cell r="G645" t="str">
            <v>51010000191910</v>
          </cell>
          <cell r="H645" t="str">
            <v>Trường Sư phạm</v>
          </cell>
          <cell r="I645" t="str">
            <v>Khoa Toán học</v>
          </cell>
          <cell r="J645" t="str">
            <v>Nam</v>
          </cell>
          <cell r="K645">
            <v>1956</v>
          </cell>
          <cell r="L645">
            <v>20730</v>
          </cell>
          <cell r="M645">
            <v>66</v>
          </cell>
          <cell r="N645" t="str">
            <v>Kinh</v>
          </cell>
          <cell r="O645">
            <v>0</v>
          </cell>
          <cell r="P645">
            <v>180009309</v>
          </cell>
          <cell r="Q645">
            <v>0</v>
          </cell>
          <cell r="R645">
            <v>0</v>
          </cell>
          <cell r="S645" t="str">
            <v>Tỉnh Nghệ An</v>
          </cell>
          <cell r="T645" t="str">
            <v>Xã  Liên Sơn, Huyện Đô Lương, Tỉnh Nghệ An</v>
          </cell>
          <cell r="U645" t="str">
            <v>Phường Hà Huy Tập, Thành phố Vinh, Tỉnh Nghệ An</v>
          </cell>
          <cell r="V645" t="str">
            <v>Phường Hà Huy Tập, Thành phố Vinh, Tỉnh Nghệ An</v>
          </cell>
          <cell r="W645" t="str">
            <v>0913057088</v>
          </cell>
          <cell r="X645" t="str">
            <v xml:space="preserve">hoangdh@vinhuni.edu.vn </v>
          </cell>
          <cell r="Y645">
            <v>28734</v>
          </cell>
          <cell r="Z645">
            <v>28734</v>
          </cell>
          <cell r="AA645" t="str">
            <v>Trường Đại học Sư phạm Vinh</v>
          </cell>
          <cell r="AB645">
            <v>0</v>
          </cell>
          <cell r="AC645" t="str">
            <v>BC</v>
          </cell>
          <cell r="AD645">
            <v>0</v>
          </cell>
          <cell r="AE645">
            <v>0</v>
          </cell>
          <cell r="AF645" t="str">
            <v>V.07.01.01</v>
          </cell>
          <cell r="AG645" t="str">
            <v>Giảng viên cao cấp (hạng I)</v>
          </cell>
          <cell r="AH645">
            <v>0</v>
          </cell>
          <cell r="AI645">
            <v>0</v>
          </cell>
          <cell r="AJ645">
            <v>0</v>
          </cell>
          <cell r="AK645">
            <v>6</v>
          </cell>
          <cell r="AL645">
            <v>0.4</v>
          </cell>
          <cell r="AM645">
            <v>7.64</v>
          </cell>
          <cell r="AN645">
            <v>5</v>
          </cell>
          <cell r="AO645">
            <v>0</v>
          </cell>
          <cell r="AP645">
            <v>0</v>
          </cell>
          <cell r="AQ645">
            <v>42</v>
          </cell>
          <cell r="AR645">
            <v>3.3767999999999994</v>
          </cell>
          <cell r="AS645">
            <v>11.416799999999999</v>
          </cell>
          <cell r="AT645">
            <v>40</v>
          </cell>
          <cell r="AU645">
            <v>0</v>
          </cell>
          <cell r="AV645">
            <v>0</v>
          </cell>
          <cell r="AW645">
            <v>0</v>
          </cell>
          <cell r="AX645" t="str">
            <v>Tiến sĩ</v>
          </cell>
          <cell r="AY645" t="str">
            <v>Phó Giáo sư</v>
          </cell>
          <cell r="AZ645">
            <v>0</v>
          </cell>
          <cell r="BA645" t="str">
            <v>SP Toán</v>
          </cell>
          <cell r="BB645" t="str">
            <v>Toán giải tích</v>
          </cell>
          <cell r="BC645" t="str">
            <v>Toán giải tích</v>
          </cell>
          <cell r="BD645">
            <v>0</v>
          </cell>
          <cell r="BE645" t="str">
            <v>GVSP</v>
          </cell>
          <cell r="BF645" t="str">
            <v>B1</v>
          </cell>
          <cell r="BG645">
            <v>0</v>
          </cell>
          <cell r="BH645" t="str">
            <v>x</v>
          </cell>
          <cell r="BI645">
            <v>0</v>
          </cell>
          <cell r="BJ645">
            <v>0</v>
          </cell>
          <cell r="BK645" t="str">
            <v>x</v>
          </cell>
          <cell r="BL645">
            <v>0</v>
          </cell>
          <cell r="BM645" t="str">
            <v>23/06/2003</v>
          </cell>
          <cell r="BN645">
            <v>38161</v>
          </cell>
          <cell r="BO645">
            <v>0</v>
          </cell>
          <cell r="BP645">
            <v>0</v>
          </cell>
          <cell r="BQ645">
            <v>0</v>
          </cell>
          <cell r="BR645">
            <v>-5.916666666666667</v>
          </cell>
          <cell r="BS645" t="str">
            <v>Chưa phát</v>
          </cell>
          <cell r="BT645">
            <v>0</v>
          </cell>
          <cell r="BU645">
            <v>0</v>
          </cell>
          <cell r="BV645">
            <v>6</v>
          </cell>
          <cell r="BW645">
            <v>6</v>
          </cell>
          <cell r="BX645">
            <v>6</v>
          </cell>
          <cell r="BY645">
            <v>6</v>
          </cell>
          <cell r="BZ645">
            <v>6</v>
          </cell>
          <cell r="CA645">
            <v>6</v>
          </cell>
          <cell r="CB645">
            <v>6</v>
          </cell>
          <cell r="CC645">
            <v>6</v>
          </cell>
          <cell r="CD645">
            <v>6</v>
          </cell>
          <cell r="CE645">
            <v>6</v>
          </cell>
          <cell r="CF645">
            <v>6</v>
          </cell>
          <cell r="CG645">
            <v>6</v>
          </cell>
          <cell r="CH645">
            <v>6</v>
          </cell>
          <cell r="CI645">
            <v>6</v>
          </cell>
          <cell r="CJ645">
            <v>6</v>
          </cell>
          <cell r="CK645">
            <v>6</v>
          </cell>
          <cell r="CL645">
            <v>0</v>
          </cell>
        </row>
        <row r="646">
          <cell r="F646">
            <v>1539</v>
          </cell>
          <cell r="G646" t="str">
            <v>51010000228331</v>
          </cell>
          <cell r="H646" t="str">
            <v>Trường Sư phạm</v>
          </cell>
          <cell r="I646" t="str">
            <v>Khoa Toán học</v>
          </cell>
          <cell r="J646" t="str">
            <v>Nữ</v>
          </cell>
          <cell r="K646">
            <v>1988</v>
          </cell>
          <cell r="L646">
            <v>32465</v>
          </cell>
          <cell r="M646">
            <v>34</v>
          </cell>
          <cell r="N646" t="str">
            <v>Kinh</v>
          </cell>
          <cell r="O646">
            <v>0</v>
          </cell>
          <cell r="P646" t="str">
            <v>186350974</v>
          </cell>
          <cell r="Q646">
            <v>37911</v>
          </cell>
          <cell r="R646" t="str">
            <v>Tỉnh Nghệ An</v>
          </cell>
          <cell r="S646" t="str">
            <v>Xã Đức Thủy, huyện Đức Thọ, tỉnh Hà Tĩnh</v>
          </cell>
          <cell r="T646" t="str">
            <v>xã Đức Thủy, huyện Đức Thọ, tỉnh Hà Tĩnh</v>
          </cell>
          <cell r="U646" t="str">
            <v>số 8, đường Bạch Liêu, khối 6, Phường Bến Thủy, Thành phố Vinh, Tỉnh Nghệ An</v>
          </cell>
          <cell r="V646" t="str">
            <v>số 8, đường Bạch Liêu, khối 6, Phường Bến Thủy, Thành phố Vinh, Tỉnh Nghệ An</v>
          </cell>
          <cell r="W646" t="str">
            <v>0984545188</v>
          </cell>
          <cell r="X646" t="str">
            <v>thanhgiang47a@gmail.com</v>
          </cell>
          <cell r="Y646">
            <v>40392</v>
          </cell>
          <cell r="Z646">
            <v>42887</v>
          </cell>
          <cell r="AA646" t="str">
            <v>Trường Đại học Vinh</v>
          </cell>
          <cell r="AB646">
            <v>0</v>
          </cell>
          <cell r="AC646" t="str">
            <v>BC</v>
          </cell>
          <cell r="AD646">
            <v>0</v>
          </cell>
          <cell r="AE646">
            <v>0</v>
          </cell>
          <cell r="AF646" t="str">
            <v>V.07.01.03</v>
          </cell>
          <cell r="AG646" t="str">
            <v>Giảng viên (hạng III)</v>
          </cell>
          <cell r="AH646">
            <v>0</v>
          </cell>
          <cell r="AI646">
            <v>0</v>
          </cell>
          <cell r="AJ646">
            <v>0</v>
          </cell>
          <cell r="AK646">
            <v>4</v>
          </cell>
          <cell r="AL646">
            <v>0</v>
          </cell>
          <cell r="AM646">
            <v>3</v>
          </cell>
          <cell r="AN646">
            <v>3</v>
          </cell>
          <cell r="AO646">
            <v>0</v>
          </cell>
          <cell r="AP646">
            <v>0</v>
          </cell>
          <cell r="AQ646">
            <v>0</v>
          </cell>
          <cell r="AR646">
            <v>0</v>
          </cell>
          <cell r="AS646">
            <v>3</v>
          </cell>
          <cell r="AT646">
            <v>40</v>
          </cell>
          <cell r="AU646">
            <v>0</v>
          </cell>
          <cell r="AV646">
            <v>0</v>
          </cell>
          <cell r="AW646">
            <v>0</v>
          </cell>
          <cell r="AX646" t="str">
            <v>Tiến sĩ</v>
          </cell>
          <cell r="AY646">
            <v>0</v>
          </cell>
          <cell r="AZ646">
            <v>0</v>
          </cell>
          <cell r="BA646" t="str">
            <v>Toán học</v>
          </cell>
          <cell r="BB646" t="str">
            <v>Hình học &amp; tôpô</v>
          </cell>
          <cell r="BC646" t="str">
            <v>Toán học</v>
          </cell>
          <cell r="BD646">
            <v>0</v>
          </cell>
          <cell r="BE646" t="str">
            <v>GVSP</v>
          </cell>
          <cell r="BF646" t="str">
            <v>B1</v>
          </cell>
          <cell r="BG646">
            <v>0</v>
          </cell>
          <cell r="BH646" t="str">
            <v>x</v>
          </cell>
          <cell r="BI646">
            <v>0</v>
          </cell>
          <cell r="BJ646">
            <v>0</v>
          </cell>
          <cell r="BK646" t="str">
            <v>Đợt năm 2014</v>
          </cell>
          <cell r="BL646">
            <v>0</v>
          </cell>
          <cell r="BM646" t="str">
            <v>26/8/1988</v>
          </cell>
          <cell r="BN646">
            <v>32746</v>
          </cell>
          <cell r="BO646">
            <v>0</v>
          </cell>
          <cell r="BP646">
            <v>0</v>
          </cell>
          <cell r="BQ646">
            <v>0</v>
          </cell>
          <cell r="BR646">
            <v>21.25</v>
          </cell>
          <cell r="BS646" t="str">
            <v>BĐ đã phát</v>
          </cell>
          <cell r="BT646" t="str">
            <v>Nghỉ không lương</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t="str">
            <v>Nghỉ không lương</v>
          </cell>
        </row>
        <row r="647">
          <cell r="F647">
            <v>1526</v>
          </cell>
          <cell r="G647" t="str">
            <v>51010000198601</v>
          </cell>
          <cell r="H647" t="str">
            <v>Trường Sư phạm</v>
          </cell>
          <cell r="I647" t="str">
            <v>Khoa Toán học</v>
          </cell>
          <cell r="J647" t="str">
            <v>Nam</v>
          </cell>
          <cell r="K647">
            <v>1984</v>
          </cell>
          <cell r="L647">
            <v>30843</v>
          </cell>
          <cell r="M647">
            <v>38</v>
          </cell>
          <cell r="N647" t="str">
            <v>Kinh</v>
          </cell>
          <cell r="O647">
            <v>0</v>
          </cell>
          <cell r="P647">
            <v>186181031</v>
          </cell>
          <cell r="Q647">
            <v>0</v>
          </cell>
          <cell r="R647">
            <v>0</v>
          </cell>
          <cell r="S647" t="str">
            <v>Xã Hưng Lộc, Thành phố Vinh, tỉnh Nghệ An</v>
          </cell>
          <cell r="T647" t="str">
            <v>Xã Hưng Lộc, Thành phố Vinh, tỉnh Nghệ An</v>
          </cell>
          <cell r="U647" t="str">
            <v>Xã Hưng Lộc, Thành phố Vinh, tỉnh Nghệ An</v>
          </cell>
          <cell r="V647" t="str">
            <v>Xã Hưng Lộc, Thành phố Vinh, tỉnh Nghệ An</v>
          </cell>
          <cell r="W647" t="str">
            <v>0912742589</v>
          </cell>
          <cell r="X647" t="str">
            <v>dxgiap@gmail.com</v>
          </cell>
          <cell r="Y647">
            <v>40276</v>
          </cell>
          <cell r="Z647">
            <v>40969</v>
          </cell>
          <cell r="AA647" t="str">
            <v>Trường Đại học Vinh</v>
          </cell>
          <cell r="AB647">
            <v>0</v>
          </cell>
          <cell r="AC647" t="str">
            <v>BC</v>
          </cell>
          <cell r="AD647">
            <v>0</v>
          </cell>
          <cell r="AE647">
            <v>0</v>
          </cell>
          <cell r="AF647" t="str">
            <v>V.07.01.03</v>
          </cell>
          <cell r="AG647" t="str">
            <v>Giảng viên (hạng III)</v>
          </cell>
          <cell r="AH647">
            <v>0</v>
          </cell>
          <cell r="AI647">
            <v>0</v>
          </cell>
          <cell r="AJ647" t="str">
            <v>TLĐT</v>
          </cell>
          <cell r="AK647">
            <v>4</v>
          </cell>
          <cell r="AL647">
            <v>0</v>
          </cell>
          <cell r="AM647">
            <v>3.66</v>
          </cell>
          <cell r="AN647">
            <v>5</v>
          </cell>
          <cell r="AO647">
            <v>0</v>
          </cell>
          <cell r="AP647">
            <v>0</v>
          </cell>
          <cell r="AQ647">
            <v>10</v>
          </cell>
          <cell r="AR647">
            <v>0.36599999999999999</v>
          </cell>
          <cell r="AS647">
            <v>4.0259999999999998</v>
          </cell>
          <cell r="AT647">
            <v>40</v>
          </cell>
          <cell r="AU647">
            <v>0</v>
          </cell>
          <cell r="AV647">
            <v>0</v>
          </cell>
          <cell r="AW647">
            <v>0</v>
          </cell>
          <cell r="AX647" t="str">
            <v>Tiến sĩ</v>
          </cell>
          <cell r="AY647">
            <v>0</v>
          </cell>
          <cell r="AZ647">
            <v>0</v>
          </cell>
          <cell r="BA647" t="str">
            <v>Toán học</v>
          </cell>
          <cell r="BB647" t="str">
            <v>Lý thuyết xác suất &amp; thống kê toán học</v>
          </cell>
          <cell r="BC647" t="str">
            <v>Toán học</v>
          </cell>
          <cell r="BD647">
            <v>0</v>
          </cell>
          <cell r="BE647" t="str">
            <v>GVSP</v>
          </cell>
          <cell r="BF647" t="str">
            <v>B1</v>
          </cell>
          <cell r="BG647" t="str">
            <v>ICT 2018</v>
          </cell>
          <cell r="BH647" t="str">
            <v>x</v>
          </cell>
          <cell r="BI647">
            <v>2019</v>
          </cell>
          <cell r="BJ647">
            <v>0</v>
          </cell>
          <cell r="BK647">
            <v>0</v>
          </cell>
          <cell r="BL647">
            <v>0</v>
          </cell>
          <cell r="BM647">
            <v>39274</v>
          </cell>
          <cell r="BN647">
            <v>39640</v>
          </cell>
          <cell r="BO647">
            <v>0</v>
          </cell>
          <cell r="BP647">
            <v>0</v>
          </cell>
          <cell r="BQ647">
            <v>0</v>
          </cell>
          <cell r="BR647">
            <v>21.75</v>
          </cell>
          <cell r="BS647" t="str">
            <v>BĐ đã phát</v>
          </cell>
          <cell r="BT647">
            <v>0</v>
          </cell>
          <cell r="BU647">
            <v>0</v>
          </cell>
          <cell r="BV647">
            <v>4</v>
          </cell>
          <cell r="BW647">
            <v>4</v>
          </cell>
          <cell r="BX647">
            <v>4</v>
          </cell>
          <cell r="BY647">
            <v>4</v>
          </cell>
          <cell r="BZ647">
            <v>4</v>
          </cell>
          <cell r="CA647">
            <v>4</v>
          </cell>
          <cell r="CB647">
            <v>4</v>
          </cell>
          <cell r="CC647">
            <v>4</v>
          </cell>
          <cell r="CD647">
            <v>4</v>
          </cell>
          <cell r="CE647">
            <v>4</v>
          </cell>
          <cell r="CF647">
            <v>4</v>
          </cell>
          <cell r="CG647">
            <v>4</v>
          </cell>
          <cell r="CH647">
            <v>4</v>
          </cell>
          <cell r="CI647">
            <v>4</v>
          </cell>
          <cell r="CJ647">
            <v>4</v>
          </cell>
          <cell r="CK647">
            <v>4</v>
          </cell>
          <cell r="CL647">
            <v>0</v>
          </cell>
        </row>
        <row r="648">
          <cell r="F648">
            <v>1523</v>
          </cell>
          <cell r="G648" t="str">
            <v>51010000216628</v>
          </cell>
          <cell r="H648" t="str">
            <v>Trường Sư phạm</v>
          </cell>
          <cell r="I648" t="str">
            <v>Khoa Toán học</v>
          </cell>
          <cell r="J648" t="str">
            <v>Nam</v>
          </cell>
          <cell r="K648">
            <v>1978</v>
          </cell>
          <cell r="L648">
            <v>28698</v>
          </cell>
          <cell r="M648">
            <v>44</v>
          </cell>
          <cell r="N648" t="str">
            <v>Kinh</v>
          </cell>
          <cell r="O648">
            <v>0</v>
          </cell>
          <cell r="P648">
            <v>187698849</v>
          </cell>
          <cell r="Q648">
            <v>0</v>
          </cell>
          <cell r="R648">
            <v>0</v>
          </cell>
          <cell r="S648" t="str">
            <v>xã Việt Xuyên, Thạch Hà,  Hà Tĩnh</v>
          </cell>
          <cell r="T648" t="str">
            <v>xã Việt Xuyên, Thạch Hà,  Hà Tĩnh</v>
          </cell>
          <cell r="U648" t="str">
            <v>Khối Trung Định, Phường Hưng Dũng, Tỉnh Hà Tĩnh</v>
          </cell>
          <cell r="V648" t="str">
            <v>Khối Trung Định, Phường Hưng Dũng, Tỉnh Hà Tĩnh</v>
          </cell>
          <cell r="W648">
            <v>919997628</v>
          </cell>
          <cell r="X648">
            <v>0</v>
          </cell>
          <cell r="Y648">
            <v>38183</v>
          </cell>
          <cell r="Z648">
            <v>38924</v>
          </cell>
          <cell r="AA648" t="str">
            <v>Trường Đại học Vinh</v>
          </cell>
          <cell r="AB648">
            <v>0</v>
          </cell>
          <cell r="AC648" t="str">
            <v>BC</v>
          </cell>
          <cell r="AD648">
            <v>0</v>
          </cell>
          <cell r="AE648">
            <v>0</v>
          </cell>
          <cell r="AF648" t="str">
            <v>V.07.01.01</v>
          </cell>
          <cell r="AG648" t="str">
            <v>Giảng viên cao cấp (hạng I)</v>
          </cell>
          <cell r="AH648">
            <v>0</v>
          </cell>
          <cell r="AI648">
            <v>0</v>
          </cell>
          <cell r="AJ648">
            <v>0</v>
          </cell>
          <cell r="AK648">
            <v>6</v>
          </cell>
          <cell r="AL648">
            <v>0</v>
          </cell>
          <cell r="AM648">
            <v>6.56</v>
          </cell>
          <cell r="AN648">
            <v>2</v>
          </cell>
          <cell r="AO648">
            <v>0</v>
          </cell>
          <cell r="AP648">
            <v>0</v>
          </cell>
          <cell r="AQ648">
            <v>13</v>
          </cell>
          <cell r="AR648">
            <v>0.8528</v>
          </cell>
          <cell r="AS648">
            <v>7.4127999999999998</v>
          </cell>
          <cell r="AT648">
            <v>40</v>
          </cell>
          <cell r="AU648">
            <v>0</v>
          </cell>
          <cell r="AV648">
            <v>0</v>
          </cell>
          <cell r="AW648">
            <v>0</v>
          </cell>
          <cell r="AX648" t="str">
            <v>Tiến sĩ</v>
          </cell>
          <cell r="AY648" t="str">
            <v>Phó Giáo sư</v>
          </cell>
          <cell r="AZ648">
            <v>0</v>
          </cell>
          <cell r="BA648" t="str">
            <v>Toán học</v>
          </cell>
          <cell r="BB648" t="str">
            <v>Toán học</v>
          </cell>
          <cell r="BC648" t="str">
            <v>Lý thuyết xác suất &amp; thống kê toán học</v>
          </cell>
          <cell r="BD648">
            <v>0</v>
          </cell>
          <cell r="BE648" t="str">
            <v>GVSP</v>
          </cell>
          <cell r="BF648" t="str">
            <v>B2</v>
          </cell>
          <cell r="BG648" t="str">
            <v>ICT 2018</v>
          </cell>
          <cell r="BH648" t="str">
            <v>x</v>
          </cell>
          <cell r="BI648">
            <v>0</v>
          </cell>
          <cell r="BJ648">
            <v>0</v>
          </cell>
          <cell r="BK648" t="str">
            <v>Đợt năm 2014</v>
          </cell>
          <cell r="BL648">
            <v>0</v>
          </cell>
          <cell r="BM648" t="str">
            <v>29/6/1999</v>
          </cell>
          <cell r="BN648">
            <v>36706</v>
          </cell>
          <cell r="BO648">
            <v>0</v>
          </cell>
          <cell r="BP648">
            <v>0</v>
          </cell>
          <cell r="BQ648">
            <v>0</v>
          </cell>
          <cell r="BR648">
            <v>15.916666666666666</v>
          </cell>
          <cell r="BS648" t="str">
            <v>BĐ đã phát</v>
          </cell>
          <cell r="BT648">
            <v>0</v>
          </cell>
          <cell r="BU648">
            <v>0</v>
          </cell>
          <cell r="BV648">
            <v>6</v>
          </cell>
          <cell r="BW648">
            <v>6</v>
          </cell>
          <cell r="BX648">
            <v>6</v>
          </cell>
          <cell r="BY648">
            <v>6</v>
          </cell>
          <cell r="BZ648">
            <v>6</v>
          </cell>
          <cell r="CA648">
            <v>6</v>
          </cell>
          <cell r="CB648">
            <v>6</v>
          </cell>
          <cell r="CC648">
            <v>6</v>
          </cell>
          <cell r="CD648">
            <v>6</v>
          </cell>
          <cell r="CE648">
            <v>6</v>
          </cell>
          <cell r="CF648">
            <v>6</v>
          </cell>
          <cell r="CG648">
            <v>6</v>
          </cell>
          <cell r="CH648">
            <v>6</v>
          </cell>
          <cell r="CI648">
            <v>6</v>
          </cell>
          <cell r="CJ648">
            <v>6</v>
          </cell>
          <cell r="CK648">
            <v>6</v>
          </cell>
          <cell r="CL648">
            <v>0</v>
          </cell>
        </row>
        <row r="649">
          <cell r="F649">
            <v>1545</v>
          </cell>
          <cell r="G649" t="str">
            <v>51010000033951</v>
          </cell>
          <cell r="H649" t="str">
            <v>Trường Sư phạm</v>
          </cell>
          <cell r="I649" t="str">
            <v>Khoa Toán học</v>
          </cell>
          <cell r="J649" t="str">
            <v>Nam</v>
          </cell>
          <cell r="K649">
            <v>1979</v>
          </cell>
          <cell r="L649">
            <v>28982</v>
          </cell>
          <cell r="M649">
            <v>43</v>
          </cell>
          <cell r="N649" t="str">
            <v>Kinh</v>
          </cell>
          <cell r="O649">
            <v>0</v>
          </cell>
          <cell r="P649">
            <v>182219920</v>
          </cell>
          <cell r="Q649">
            <v>0</v>
          </cell>
          <cell r="R649">
            <v>0</v>
          </cell>
          <cell r="S649" t="str">
            <v>Thành phố Vinh, Tỉnh Nghệ An</v>
          </cell>
          <cell r="T649" t="str">
            <v>Xã Nam Cát, Huyện Nam Đàn, Tỉnh Nghệ An</v>
          </cell>
          <cell r="U649" t="str">
            <v>Nhà số 05, ngõ số 05, đường Phạm Kinh Vỹ, Khối 6, phường Bến Thủy, Thành phố Vinh, Tỉnh Nghệ An</v>
          </cell>
          <cell r="V649" t="str">
            <v>Nhà số 05, ngõ số 05, đường Phạm Kinh Vỹ, Khối 6, phường Bến Thủy, Thành phố Vinh, Tỉnh Nghệ An</v>
          </cell>
          <cell r="W649">
            <v>0</v>
          </cell>
          <cell r="X649">
            <v>0</v>
          </cell>
          <cell r="Y649">
            <v>38047</v>
          </cell>
          <cell r="Z649">
            <v>38587</v>
          </cell>
          <cell r="AA649" t="str">
            <v>Trường Đại học Vinh</v>
          </cell>
          <cell r="AB649">
            <v>0</v>
          </cell>
          <cell r="AC649" t="str">
            <v>BC</v>
          </cell>
          <cell r="AD649">
            <v>0</v>
          </cell>
          <cell r="AE649">
            <v>0</v>
          </cell>
          <cell r="AF649" t="str">
            <v>V.07.01.01</v>
          </cell>
          <cell r="AG649" t="str">
            <v>Giảng viên cao cấp (hạng I)</v>
          </cell>
          <cell r="AH649">
            <v>0</v>
          </cell>
          <cell r="AI649" t="str">
            <v>Phó Trưởng khoa</v>
          </cell>
          <cell r="AJ649" t="str">
            <v>Phó Bí thư CB</v>
          </cell>
          <cell r="AK649">
            <v>6</v>
          </cell>
          <cell r="AL649">
            <v>0.4</v>
          </cell>
          <cell r="AM649">
            <v>6.56</v>
          </cell>
          <cell r="AN649">
            <v>2</v>
          </cell>
          <cell r="AO649">
            <v>0</v>
          </cell>
          <cell r="AP649">
            <v>0</v>
          </cell>
          <cell r="AQ649">
            <v>16</v>
          </cell>
          <cell r="AR649">
            <v>1.1135999999999999</v>
          </cell>
          <cell r="AS649">
            <v>8.073599999999999</v>
          </cell>
          <cell r="AT649">
            <v>40</v>
          </cell>
          <cell r="AU649">
            <v>0</v>
          </cell>
          <cell r="AV649">
            <v>0</v>
          </cell>
          <cell r="AW649">
            <v>0</v>
          </cell>
          <cell r="AX649" t="str">
            <v>Tiến sĩ</v>
          </cell>
          <cell r="AY649" t="str">
            <v>Phó Giáo sư</v>
          </cell>
          <cell r="AZ649">
            <v>0</v>
          </cell>
          <cell r="BA649" t="str">
            <v>Toán học</v>
          </cell>
          <cell r="BB649" t="str">
            <v>PPGD Toán</v>
          </cell>
          <cell r="BC649" t="str">
            <v>PPDH Toán</v>
          </cell>
          <cell r="BD649">
            <v>0</v>
          </cell>
          <cell r="BE649" t="str">
            <v>GVSP chủ chốt</v>
          </cell>
          <cell r="BF649" t="str">
            <v>B1</v>
          </cell>
          <cell r="BG649" t="str">
            <v>ICT 2018</v>
          </cell>
          <cell r="BH649" t="str">
            <v>x</v>
          </cell>
          <cell r="BI649">
            <v>0</v>
          </cell>
          <cell r="BJ649">
            <v>0</v>
          </cell>
          <cell r="BK649">
            <v>0</v>
          </cell>
          <cell r="BL649">
            <v>0</v>
          </cell>
          <cell r="BM649" t="str">
            <v>19/ 04/ 2000</v>
          </cell>
          <cell r="BN649">
            <v>37000</v>
          </cell>
          <cell r="BO649">
            <v>0</v>
          </cell>
          <cell r="BP649">
            <v>0</v>
          </cell>
          <cell r="BQ649">
            <v>0</v>
          </cell>
          <cell r="BR649">
            <v>16.666666666666668</v>
          </cell>
          <cell r="BS649" t="str">
            <v>ĐHV đã phát</v>
          </cell>
          <cell r="BT649">
            <v>0</v>
          </cell>
          <cell r="BU649">
            <v>0</v>
          </cell>
          <cell r="BV649">
            <v>6</v>
          </cell>
          <cell r="BW649">
            <v>6</v>
          </cell>
          <cell r="BX649">
            <v>6</v>
          </cell>
          <cell r="BY649">
            <v>6</v>
          </cell>
          <cell r="BZ649">
            <v>6</v>
          </cell>
          <cell r="CA649">
            <v>6</v>
          </cell>
          <cell r="CB649">
            <v>6</v>
          </cell>
          <cell r="CC649">
            <v>6</v>
          </cell>
          <cell r="CD649">
            <v>6</v>
          </cell>
          <cell r="CE649">
            <v>6</v>
          </cell>
          <cell r="CF649">
            <v>6</v>
          </cell>
          <cell r="CG649">
            <v>6</v>
          </cell>
          <cell r="CH649">
            <v>6</v>
          </cell>
          <cell r="CI649">
            <v>6</v>
          </cell>
          <cell r="CJ649">
            <v>6</v>
          </cell>
          <cell r="CK649">
            <v>6</v>
          </cell>
          <cell r="CL649" t="str">
            <v>Thôi TBM từ T9/21, BN PTK cấp 3 từ T12/21</v>
          </cell>
        </row>
        <row r="650">
          <cell r="F650">
            <v>1536</v>
          </cell>
          <cell r="G650" t="str">
            <v>51010000192038</v>
          </cell>
          <cell r="H650" t="str">
            <v>Trường Sư phạm</v>
          </cell>
          <cell r="I650" t="str">
            <v>Khoa Toán học</v>
          </cell>
          <cell r="J650" t="str">
            <v>Nam</v>
          </cell>
          <cell r="K650">
            <v>1959</v>
          </cell>
          <cell r="L650">
            <v>21791</v>
          </cell>
          <cell r="M650">
            <v>63</v>
          </cell>
          <cell r="N650" t="str">
            <v>Kinh</v>
          </cell>
          <cell r="O650">
            <v>0</v>
          </cell>
          <cell r="P650">
            <v>180010021</v>
          </cell>
          <cell r="Q650">
            <v>0</v>
          </cell>
          <cell r="R650">
            <v>0</v>
          </cell>
          <cell r="S650" t="str">
            <v>Khu phố 4, TP Vinh, Nghệ An</v>
          </cell>
          <cell r="T650" t="str">
            <v>Hưng Tiến, Hưng Nguyên, Nghệ An</v>
          </cell>
          <cell r="U650" t="str">
            <v>số 46, đường Đốc Thiết , k.Quang tiến, P. Hưng Bình, Thành phố Vinh, Tỉnh Nghệ An</v>
          </cell>
          <cell r="V650" t="str">
            <v>số 46, đường Đốc Thiết , k.Quang tiến, P. Hưng Bình, Thành phố Vinh, Tỉnh Nghệ An</v>
          </cell>
          <cell r="W650" t="str">
            <v>0904587838</v>
          </cell>
          <cell r="X650" t="str">
            <v>ndbinhdhv@gmail.com</v>
          </cell>
          <cell r="Y650">
            <v>30651</v>
          </cell>
          <cell r="Z650">
            <v>29465</v>
          </cell>
          <cell r="AA650" t="str">
            <v>Cao Đẳng sư phạm Nha Trang</v>
          </cell>
          <cell r="AB650">
            <v>0</v>
          </cell>
          <cell r="AC650" t="str">
            <v>BC</v>
          </cell>
          <cell r="AD650">
            <v>0</v>
          </cell>
          <cell r="AE650">
            <v>0</v>
          </cell>
          <cell r="AF650" t="str">
            <v>V.07.01.02</v>
          </cell>
          <cell r="AG650" t="str">
            <v>Giảng viên chính (hạng II)</v>
          </cell>
          <cell r="AH650">
            <v>0</v>
          </cell>
          <cell r="AI650">
            <v>0</v>
          </cell>
          <cell r="AJ650">
            <v>0</v>
          </cell>
          <cell r="AK650">
            <v>5</v>
          </cell>
          <cell r="AL650">
            <v>0.3</v>
          </cell>
          <cell r="AM650">
            <v>6.7799999999999994</v>
          </cell>
          <cell r="AN650">
            <v>7</v>
          </cell>
          <cell r="AO650">
            <v>5</v>
          </cell>
          <cell r="AP650">
            <v>0.33899999999999997</v>
          </cell>
          <cell r="AQ650">
            <v>37</v>
          </cell>
          <cell r="AR650">
            <v>2.7450299999999994</v>
          </cell>
          <cell r="AS650">
            <v>10.164029999999999</v>
          </cell>
          <cell r="AT650">
            <v>40</v>
          </cell>
          <cell r="AU650">
            <v>0</v>
          </cell>
          <cell r="AV650">
            <v>0</v>
          </cell>
          <cell r="AW650">
            <v>0</v>
          </cell>
          <cell r="AX650" t="str">
            <v>Tiến sĩ</v>
          </cell>
          <cell r="AY650">
            <v>0</v>
          </cell>
          <cell r="AZ650">
            <v>0</v>
          </cell>
          <cell r="BA650" t="str">
            <v>Toán học</v>
          </cell>
          <cell r="BB650" t="str">
            <v>Hình học &amp; tôpô</v>
          </cell>
          <cell r="BC650" t="str">
            <v>Toán giải tích</v>
          </cell>
          <cell r="BD650">
            <v>0</v>
          </cell>
          <cell r="BE650" t="str">
            <v>GVSP</v>
          </cell>
          <cell r="BF650">
            <v>0</v>
          </cell>
          <cell r="BG650">
            <v>0</v>
          </cell>
          <cell r="BH650">
            <v>0</v>
          </cell>
          <cell r="BI650">
            <v>0</v>
          </cell>
          <cell r="BJ650">
            <v>0</v>
          </cell>
          <cell r="BK650">
            <v>0</v>
          </cell>
          <cell r="BL650">
            <v>0</v>
          </cell>
          <cell r="BM650">
            <v>0</v>
          </cell>
          <cell r="BN650">
            <v>0</v>
          </cell>
          <cell r="BO650">
            <v>0</v>
          </cell>
          <cell r="BP650">
            <v>0</v>
          </cell>
          <cell r="BQ650">
            <v>0</v>
          </cell>
          <cell r="BR650">
            <v>-3</v>
          </cell>
          <cell r="BS650" t="str">
            <v>ĐHV đã phát</v>
          </cell>
          <cell r="BT650">
            <v>0</v>
          </cell>
          <cell r="BU650">
            <v>0</v>
          </cell>
          <cell r="BV650">
            <v>5</v>
          </cell>
          <cell r="BW650">
            <v>5</v>
          </cell>
          <cell r="BX650">
            <v>5</v>
          </cell>
          <cell r="BY650">
            <v>5</v>
          </cell>
          <cell r="BZ650">
            <v>5</v>
          </cell>
          <cell r="CA650">
            <v>5</v>
          </cell>
          <cell r="CB650">
            <v>5</v>
          </cell>
          <cell r="CC650">
            <v>5</v>
          </cell>
          <cell r="CD650">
            <v>5</v>
          </cell>
          <cell r="CE650">
            <v>5</v>
          </cell>
          <cell r="CF650">
            <v>5</v>
          </cell>
          <cell r="CG650">
            <v>5</v>
          </cell>
          <cell r="CH650">
            <v>5</v>
          </cell>
          <cell r="CI650">
            <v>5</v>
          </cell>
          <cell r="CJ650">
            <v>5</v>
          </cell>
          <cell r="CK650">
            <v>5</v>
          </cell>
          <cell r="CL650">
            <v>0</v>
          </cell>
        </row>
        <row r="651">
          <cell r="F651">
            <v>2028</v>
          </cell>
          <cell r="G651" t="str">
            <v>51010000192694</v>
          </cell>
          <cell r="H651" t="str">
            <v>Trường Sư phạm</v>
          </cell>
          <cell r="I651" t="str">
            <v>Khoa Toán học</v>
          </cell>
          <cell r="J651" t="str">
            <v>Nam</v>
          </cell>
          <cell r="K651">
            <v>1976</v>
          </cell>
          <cell r="L651">
            <v>28087</v>
          </cell>
          <cell r="M651">
            <v>46</v>
          </cell>
          <cell r="N651" t="str">
            <v>Kinh</v>
          </cell>
          <cell r="O651">
            <v>0</v>
          </cell>
          <cell r="P651">
            <v>183482368</v>
          </cell>
          <cell r="Q651">
            <v>0</v>
          </cell>
          <cell r="R651">
            <v>0</v>
          </cell>
          <cell r="S651">
            <v>0</v>
          </cell>
          <cell r="T651">
            <v>0</v>
          </cell>
          <cell r="U651">
            <v>0</v>
          </cell>
          <cell r="V651">
            <v>0</v>
          </cell>
          <cell r="W651" t="str">
            <v>+886975669458</v>
          </cell>
          <cell r="X651" t="str">
            <v>quangdhv@gmail.com</v>
          </cell>
          <cell r="Y651">
            <v>37408</v>
          </cell>
          <cell r="Z651">
            <v>37708</v>
          </cell>
          <cell r="AA651" t="str">
            <v>Trường Đại học Vinh</v>
          </cell>
          <cell r="AB651">
            <v>0</v>
          </cell>
          <cell r="AC651" t="str">
            <v>BC</v>
          </cell>
          <cell r="AD651">
            <v>0</v>
          </cell>
          <cell r="AE651">
            <v>0</v>
          </cell>
          <cell r="AF651" t="str">
            <v>V.07.01.03</v>
          </cell>
          <cell r="AG651" t="str">
            <v>Giảng viên (hạng III)</v>
          </cell>
          <cell r="AH651">
            <v>0</v>
          </cell>
          <cell r="AI651">
            <v>0</v>
          </cell>
          <cell r="AJ651" t="str">
            <v>TL ĐTTT</v>
          </cell>
          <cell r="AK651">
            <v>4</v>
          </cell>
          <cell r="AL651">
            <v>0</v>
          </cell>
          <cell r="AM651">
            <v>4.32</v>
          </cell>
          <cell r="AN651">
            <v>7</v>
          </cell>
          <cell r="AO651">
            <v>0</v>
          </cell>
          <cell r="AP651">
            <v>0</v>
          </cell>
          <cell r="AQ651">
            <v>7</v>
          </cell>
          <cell r="AR651">
            <v>0.3024</v>
          </cell>
          <cell r="AS651">
            <v>4.6224000000000007</v>
          </cell>
          <cell r="AT651">
            <v>0</v>
          </cell>
          <cell r="AU651">
            <v>0</v>
          </cell>
          <cell r="AV651">
            <v>0</v>
          </cell>
          <cell r="AW651">
            <v>0</v>
          </cell>
          <cell r="AX651" t="str">
            <v>Tiến sĩ</v>
          </cell>
          <cell r="AY651">
            <v>0</v>
          </cell>
          <cell r="AZ651">
            <v>0</v>
          </cell>
          <cell r="BA651" t="str">
            <v>Toán học</v>
          </cell>
          <cell r="BB651" t="str">
            <v>Hình học &amp; tôpô</v>
          </cell>
          <cell r="BC651" t="str">
            <v>Hình học &amp; tôpô</v>
          </cell>
          <cell r="BD651">
            <v>0</v>
          </cell>
          <cell r="BE651">
            <v>0</v>
          </cell>
          <cell r="BF651" t="str">
            <v>B1</v>
          </cell>
          <cell r="BG651">
            <v>0</v>
          </cell>
          <cell r="BH651" t="str">
            <v>x</v>
          </cell>
          <cell r="BI651">
            <v>0</v>
          </cell>
          <cell r="BJ651">
            <v>0</v>
          </cell>
          <cell r="BK651">
            <v>0</v>
          </cell>
          <cell r="BL651">
            <v>0</v>
          </cell>
          <cell r="BM651" t="str">
            <v>23/05/2006</v>
          </cell>
          <cell r="BN651">
            <v>39225</v>
          </cell>
          <cell r="BO651">
            <v>0</v>
          </cell>
          <cell r="BP651">
            <v>0</v>
          </cell>
          <cell r="BQ651">
            <v>0</v>
          </cell>
          <cell r="BR651">
            <v>14.25</v>
          </cell>
          <cell r="BS651" t="str">
            <v>BĐ phát không thành công</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4</v>
          </cell>
          <cell r="CH651">
            <v>4</v>
          </cell>
          <cell r="CI651">
            <v>4</v>
          </cell>
          <cell r="CJ651">
            <v>4</v>
          </cell>
          <cell r="CK651">
            <v>4</v>
          </cell>
          <cell r="CL651" t="str">
            <v>Đi học NN về từ T8/21</v>
          </cell>
        </row>
        <row r="652">
          <cell r="F652">
            <v>1532</v>
          </cell>
          <cell r="G652" t="str">
            <v>51010000192807</v>
          </cell>
          <cell r="H652" t="str">
            <v>Trường Sư phạm</v>
          </cell>
          <cell r="I652" t="str">
            <v>Khoa Toán học</v>
          </cell>
          <cell r="J652" t="str">
            <v>Nam</v>
          </cell>
          <cell r="K652">
            <v>1979</v>
          </cell>
          <cell r="L652">
            <v>28921</v>
          </cell>
          <cell r="M652">
            <v>43</v>
          </cell>
          <cell r="N652" t="str">
            <v>Kinh</v>
          </cell>
          <cell r="O652">
            <v>0</v>
          </cell>
          <cell r="P652">
            <v>182242297</v>
          </cell>
          <cell r="Q652">
            <v>0</v>
          </cell>
          <cell r="R652">
            <v>0</v>
          </cell>
          <cell r="S652">
            <v>0</v>
          </cell>
          <cell r="T652">
            <v>0</v>
          </cell>
          <cell r="U652">
            <v>0</v>
          </cell>
          <cell r="V652">
            <v>0</v>
          </cell>
          <cell r="W652" t="str">
            <v>0918135599</v>
          </cell>
          <cell r="X652" t="str">
            <v>chieunh@vinhuni.edu.vn</v>
          </cell>
          <cell r="Y652">
            <v>38139</v>
          </cell>
          <cell r="Z652">
            <v>38587</v>
          </cell>
          <cell r="AA652" t="str">
            <v>Trường Đại học Vinh</v>
          </cell>
          <cell r="AB652">
            <v>0</v>
          </cell>
          <cell r="AC652" t="str">
            <v>BC</v>
          </cell>
          <cell r="AD652">
            <v>0</v>
          </cell>
          <cell r="AE652">
            <v>0</v>
          </cell>
          <cell r="AF652" t="str">
            <v>V.07.01.01</v>
          </cell>
          <cell r="AG652" t="str">
            <v>Giảng viên cao cấp (hạng I)</v>
          </cell>
          <cell r="AH652">
            <v>0</v>
          </cell>
          <cell r="AI652">
            <v>0</v>
          </cell>
          <cell r="AJ652">
            <v>0</v>
          </cell>
          <cell r="AK652">
            <v>6</v>
          </cell>
          <cell r="AL652">
            <v>0</v>
          </cell>
          <cell r="AM652">
            <v>6.2</v>
          </cell>
          <cell r="AN652">
            <v>1</v>
          </cell>
          <cell r="AO652">
            <v>0</v>
          </cell>
          <cell r="AP652">
            <v>0</v>
          </cell>
          <cell r="AQ652">
            <v>12</v>
          </cell>
          <cell r="AR652">
            <v>0.74400000000000011</v>
          </cell>
          <cell r="AS652">
            <v>6.944</v>
          </cell>
          <cell r="AT652">
            <v>40</v>
          </cell>
          <cell r="AU652">
            <v>0</v>
          </cell>
          <cell r="AV652">
            <v>0</v>
          </cell>
          <cell r="AW652">
            <v>0</v>
          </cell>
          <cell r="AX652" t="str">
            <v>Tiến sĩ</v>
          </cell>
          <cell r="AY652" t="str">
            <v>Phó Giáo sư</v>
          </cell>
          <cell r="AZ652">
            <v>2020</v>
          </cell>
          <cell r="BA652" t="str">
            <v>SP Toán học</v>
          </cell>
          <cell r="BB652" t="str">
            <v>Toán giải tích</v>
          </cell>
          <cell r="BC652" t="str">
            <v>Toán giải tích/Lý thuyết tối ưu</v>
          </cell>
          <cell r="BD652">
            <v>0</v>
          </cell>
          <cell r="BE652" t="str">
            <v>GVSP</v>
          </cell>
          <cell r="BF652" t="str">
            <v>B2</v>
          </cell>
          <cell r="BG652" t="str">
            <v>ICT 2018</v>
          </cell>
          <cell r="BH652">
            <v>2018</v>
          </cell>
          <cell r="BI652">
            <v>2017</v>
          </cell>
          <cell r="BJ652">
            <v>0</v>
          </cell>
          <cell r="BK652">
            <v>0</v>
          </cell>
          <cell r="BL652">
            <v>0</v>
          </cell>
          <cell r="BM652" t="str">
            <v>19/07/2006</v>
          </cell>
          <cell r="BN652">
            <v>39282</v>
          </cell>
          <cell r="BO652">
            <v>0</v>
          </cell>
          <cell r="BP652">
            <v>0</v>
          </cell>
          <cell r="BQ652">
            <v>0</v>
          </cell>
          <cell r="BR652">
            <v>16.5</v>
          </cell>
          <cell r="BS652" t="str">
            <v>ĐHV đã phát</v>
          </cell>
          <cell r="BT652">
            <v>0</v>
          </cell>
          <cell r="BU652">
            <v>0</v>
          </cell>
          <cell r="BV652">
            <v>6</v>
          </cell>
          <cell r="BW652">
            <v>6</v>
          </cell>
          <cell r="BX652">
            <v>6</v>
          </cell>
          <cell r="BY652">
            <v>6</v>
          </cell>
          <cell r="BZ652">
            <v>6</v>
          </cell>
          <cell r="CA652">
            <v>6</v>
          </cell>
          <cell r="CB652">
            <v>6</v>
          </cell>
          <cell r="CC652">
            <v>6</v>
          </cell>
          <cell r="CD652">
            <v>6</v>
          </cell>
          <cell r="CE652">
            <v>6</v>
          </cell>
          <cell r="CF652">
            <v>6</v>
          </cell>
          <cell r="CG652">
            <v>6</v>
          </cell>
          <cell r="CH652">
            <v>6</v>
          </cell>
          <cell r="CI652">
            <v>6</v>
          </cell>
          <cell r="CJ652">
            <v>6</v>
          </cell>
          <cell r="CK652">
            <v>6</v>
          </cell>
          <cell r="CL652">
            <v>0</v>
          </cell>
        </row>
        <row r="653">
          <cell r="F653">
            <v>1538</v>
          </cell>
          <cell r="G653" t="str">
            <v>51010000192302</v>
          </cell>
          <cell r="H653" t="str">
            <v>Trường Sư phạm</v>
          </cell>
          <cell r="I653" t="str">
            <v>Khoa Toán học</v>
          </cell>
          <cell r="J653" t="str">
            <v>Nữ</v>
          </cell>
          <cell r="K653">
            <v>1977</v>
          </cell>
          <cell r="L653">
            <v>28462</v>
          </cell>
          <cell r="M653">
            <v>45</v>
          </cell>
          <cell r="N653" t="str">
            <v>Kinh</v>
          </cell>
          <cell r="O653">
            <v>0</v>
          </cell>
          <cell r="P653">
            <v>187366461</v>
          </cell>
          <cell r="Q653">
            <v>0</v>
          </cell>
          <cell r="R653">
            <v>0</v>
          </cell>
          <cell r="S653" t="str">
            <v>xã Thọ Hải, huyện Thọ Xuân, tỉnh Thanh Hóa</v>
          </cell>
          <cell r="T653" t="str">
            <v>xã Thọ Hải, huyện Thọ Xuân, tỉnh Thanh Hóa</v>
          </cell>
          <cell r="U653" t="str">
            <v>SN 03, ngõ 13, đường Phạm Kinh Vỹ, Thành phố Vinh, Tỉnh Nghệ An</v>
          </cell>
          <cell r="V653" t="str">
            <v>SN 03, ngõ 13, đường Phạm Kinh Vỹ, Thành phố Vinh, Tỉnh Nghệ An</v>
          </cell>
          <cell r="W653" t="str">
            <v>0913547283</v>
          </cell>
          <cell r="X653" t="str">
            <v>nnbich77@gmail.com</v>
          </cell>
          <cell r="Y653">
            <v>37408</v>
          </cell>
          <cell r="Z653">
            <v>37708</v>
          </cell>
          <cell r="AA653" t="str">
            <v>Trường Đại học Vinh</v>
          </cell>
          <cell r="AB653">
            <v>0</v>
          </cell>
          <cell r="AC653" t="str">
            <v>BC</v>
          </cell>
          <cell r="AD653">
            <v>0</v>
          </cell>
          <cell r="AE653">
            <v>0</v>
          </cell>
          <cell r="AF653" t="str">
            <v>V.07.01.02</v>
          </cell>
          <cell r="AG653" t="str">
            <v>Giảng viên chính (hạng II)</v>
          </cell>
          <cell r="AH653">
            <v>0</v>
          </cell>
          <cell r="AI653">
            <v>0</v>
          </cell>
          <cell r="AJ653" t="str">
            <v>Phó Chủ tịch CĐ BP</v>
          </cell>
          <cell r="AK653">
            <v>5</v>
          </cell>
          <cell r="AL653">
            <v>0</v>
          </cell>
          <cell r="AM653">
            <v>4.4000000000000004</v>
          </cell>
          <cell r="AN653">
            <v>1</v>
          </cell>
          <cell r="AO653">
            <v>0</v>
          </cell>
          <cell r="AP653">
            <v>0</v>
          </cell>
          <cell r="AQ653">
            <v>18</v>
          </cell>
          <cell r="AR653">
            <v>0.79200000000000004</v>
          </cell>
          <cell r="AS653">
            <v>5.1920000000000002</v>
          </cell>
          <cell r="AT653">
            <v>40</v>
          </cell>
          <cell r="AU653">
            <v>0</v>
          </cell>
          <cell r="AV653">
            <v>0</v>
          </cell>
          <cell r="AW653">
            <v>0</v>
          </cell>
          <cell r="AX653" t="str">
            <v>Tiến sĩ</v>
          </cell>
          <cell r="AY653">
            <v>0</v>
          </cell>
          <cell r="AZ653">
            <v>0</v>
          </cell>
          <cell r="BA653" t="str">
            <v>Toán học</v>
          </cell>
          <cell r="BB653" t="str">
            <v>Hình học &amp; tôpô</v>
          </cell>
          <cell r="BC653" t="str">
            <v>PPDH Toán</v>
          </cell>
          <cell r="BD653">
            <v>0</v>
          </cell>
          <cell r="BE653" t="str">
            <v>GVSP</v>
          </cell>
          <cell r="BF653">
            <v>0</v>
          </cell>
          <cell r="BG653" t="str">
            <v>ICT 2018</v>
          </cell>
          <cell r="BH653" t="str">
            <v>x</v>
          </cell>
          <cell r="BI653">
            <v>2017</v>
          </cell>
          <cell r="BJ653">
            <v>0</v>
          </cell>
          <cell r="BK653" t="str">
            <v>Đã học 2012</v>
          </cell>
          <cell r="BL653" t="str">
            <v>Trung cấp</v>
          </cell>
          <cell r="BM653">
            <v>34429</v>
          </cell>
          <cell r="BN653">
            <v>34794</v>
          </cell>
          <cell r="BO653" t="str">
            <v>Bằng khen Bộ trưởng Bộ Giáo dục và Đào tạo (năm 2002); Bằng khen</v>
          </cell>
          <cell r="BP653">
            <v>0</v>
          </cell>
          <cell r="BQ653">
            <v>0</v>
          </cell>
          <cell r="BR653">
            <v>10.25</v>
          </cell>
          <cell r="BS653" t="str">
            <v>ĐHV đã phát</v>
          </cell>
          <cell r="BT653">
            <v>0</v>
          </cell>
          <cell r="BU653">
            <v>0</v>
          </cell>
          <cell r="BV653">
            <v>5</v>
          </cell>
          <cell r="BW653">
            <v>5</v>
          </cell>
          <cell r="BX653">
            <v>5</v>
          </cell>
          <cell r="BY653">
            <v>5</v>
          </cell>
          <cell r="BZ653">
            <v>5</v>
          </cell>
          <cell r="CA653">
            <v>5</v>
          </cell>
          <cell r="CB653">
            <v>5</v>
          </cell>
          <cell r="CC653">
            <v>5</v>
          </cell>
          <cell r="CD653">
            <v>5</v>
          </cell>
          <cell r="CE653">
            <v>5</v>
          </cell>
          <cell r="CF653">
            <v>5</v>
          </cell>
          <cell r="CG653">
            <v>5</v>
          </cell>
          <cell r="CH653">
            <v>5</v>
          </cell>
          <cell r="CI653">
            <v>5</v>
          </cell>
          <cell r="CJ653">
            <v>5</v>
          </cell>
          <cell r="CK653">
            <v>5</v>
          </cell>
          <cell r="CL653">
            <v>0</v>
          </cell>
        </row>
        <row r="654">
          <cell r="F654">
            <v>1515</v>
          </cell>
          <cell r="G654" t="str">
            <v>51010000192542</v>
          </cell>
          <cell r="H654" t="str">
            <v>Trường Sư phạm</v>
          </cell>
          <cell r="I654" t="str">
            <v>Khoa Toán học</v>
          </cell>
          <cell r="J654" t="str">
            <v>Nam</v>
          </cell>
          <cell r="K654">
            <v>1973</v>
          </cell>
          <cell r="L654">
            <v>26692</v>
          </cell>
          <cell r="M654">
            <v>49</v>
          </cell>
          <cell r="N654" t="str">
            <v>Kinh</v>
          </cell>
          <cell r="O654">
            <v>0</v>
          </cell>
          <cell r="P654">
            <v>182218255</v>
          </cell>
          <cell r="Q654">
            <v>0</v>
          </cell>
          <cell r="R654">
            <v>0</v>
          </cell>
          <cell r="S654" t="str">
            <v>Nghi Diên, Nghi Lộc, Nghệ An</v>
          </cell>
          <cell r="T654" t="str">
            <v>Nghi Diên, Nghi Lộc, Nghệ An</v>
          </cell>
          <cell r="U654" t="str">
            <v>Khối 6, P.Bến Thủy, Thành phố Vinh, Tỉnh Nghệ An</v>
          </cell>
          <cell r="V654" t="str">
            <v>Khối 6, P.Bến Thủy, Thành phố Vinh, Tỉnh Nghệ An</v>
          </cell>
          <cell r="W654">
            <v>903433699</v>
          </cell>
          <cell r="X654">
            <v>0</v>
          </cell>
          <cell r="Y654">
            <v>35765</v>
          </cell>
          <cell r="Z654">
            <v>35765</v>
          </cell>
          <cell r="AA654" t="str">
            <v>Trường Đại học Sư phạm Vinh</v>
          </cell>
          <cell r="AB654">
            <v>0</v>
          </cell>
          <cell r="AC654" t="str">
            <v>BC</v>
          </cell>
          <cell r="AD654">
            <v>0</v>
          </cell>
          <cell r="AE654">
            <v>0</v>
          </cell>
          <cell r="AF654" t="str">
            <v>V.07.01.03</v>
          </cell>
          <cell r="AG654" t="str">
            <v>Giảng viên (hạng III)</v>
          </cell>
          <cell r="AH654">
            <v>0</v>
          </cell>
          <cell r="AI654">
            <v>0</v>
          </cell>
          <cell r="AJ654" t="str">
            <v>TL ĐBCL</v>
          </cell>
          <cell r="AK654">
            <v>4</v>
          </cell>
          <cell r="AL654">
            <v>0</v>
          </cell>
          <cell r="AM654">
            <v>4.6500000000000004</v>
          </cell>
          <cell r="AN654">
            <v>8</v>
          </cell>
          <cell r="AO654">
            <v>0</v>
          </cell>
          <cell r="AP654">
            <v>0</v>
          </cell>
          <cell r="AQ654">
            <v>22</v>
          </cell>
          <cell r="AR654">
            <v>1.0230000000000001</v>
          </cell>
          <cell r="AS654">
            <v>5.673</v>
          </cell>
          <cell r="AT654">
            <v>40</v>
          </cell>
          <cell r="AU654">
            <v>0</v>
          </cell>
          <cell r="AV654">
            <v>0</v>
          </cell>
          <cell r="AW654">
            <v>0</v>
          </cell>
          <cell r="AX654" t="str">
            <v>Tiến sĩ</v>
          </cell>
          <cell r="AY654">
            <v>0</v>
          </cell>
          <cell r="AZ654">
            <v>0</v>
          </cell>
          <cell r="BA654" t="str">
            <v>Toán học</v>
          </cell>
          <cell r="BB654" t="str">
            <v>Khoa học</v>
          </cell>
          <cell r="BC654" t="str">
            <v>Toán học</v>
          </cell>
          <cell r="BD654">
            <v>0</v>
          </cell>
          <cell r="BE654" t="str">
            <v>GVSP</v>
          </cell>
          <cell r="BF654" t="str">
            <v>B1</v>
          </cell>
          <cell r="BG654">
            <v>0</v>
          </cell>
          <cell r="BH654" t="str">
            <v>x</v>
          </cell>
          <cell r="BI654">
            <v>2019</v>
          </cell>
          <cell r="BJ654">
            <v>0</v>
          </cell>
          <cell r="BK654" t="str">
            <v>Đã học 2012</v>
          </cell>
          <cell r="BL654">
            <v>0</v>
          </cell>
          <cell r="BM654">
            <v>39025</v>
          </cell>
          <cell r="BN654">
            <v>39390</v>
          </cell>
          <cell r="BO654" t="str">
            <v>Thủ tướng Chính phủ (năm 2006); Danh hiệu Chiến sĩ thi đua Cấp Bộ (năm học 2008 - 2009); Danh hiệu Chiến sĩ thi đua cấp cơ sở (14 năm học từ 1998 đến 2012); Bằng khen</v>
          </cell>
          <cell r="BP654">
            <v>0</v>
          </cell>
          <cell r="BQ654">
            <v>0</v>
          </cell>
          <cell r="BR654">
            <v>10.416666666666666</v>
          </cell>
          <cell r="BS654" t="str">
            <v>BĐ đã phát</v>
          </cell>
          <cell r="BT654">
            <v>0</v>
          </cell>
          <cell r="BU654">
            <v>0</v>
          </cell>
          <cell r="BV654">
            <v>4</v>
          </cell>
          <cell r="BW654">
            <v>4</v>
          </cell>
          <cell r="BX654">
            <v>4</v>
          </cell>
          <cell r="BY654">
            <v>4</v>
          </cell>
          <cell r="BZ654">
            <v>4</v>
          </cell>
          <cell r="CA654">
            <v>4</v>
          </cell>
          <cell r="CB654">
            <v>4</v>
          </cell>
          <cell r="CC654">
            <v>4</v>
          </cell>
          <cell r="CD654">
            <v>4</v>
          </cell>
          <cell r="CE654">
            <v>4</v>
          </cell>
          <cell r="CF654">
            <v>4</v>
          </cell>
          <cell r="CG654">
            <v>4</v>
          </cell>
          <cell r="CH654">
            <v>4</v>
          </cell>
          <cell r="CI654">
            <v>4</v>
          </cell>
          <cell r="CJ654">
            <v>4</v>
          </cell>
          <cell r="CK654">
            <v>4</v>
          </cell>
          <cell r="CL654">
            <v>0</v>
          </cell>
        </row>
        <row r="655">
          <cell r="F655">
            <v>1522</v>
          </cell>
          <cell r="G655" t="str">
            <v>51010000192764</v>
          </cell>
          <cell r="H655" t="str">
            <v>Trường Sư phạm</v>
          </cell>
          <cell r="I655" t="str">
            <v>Khoa Toán học</v>
          </cell>
          <cell r="J655" t="str">
            <v>Nam</v>
          </cell>
          <cell r="K655">
            <v>1978</v>
          </cell>
          <cell r="L655">
            <v>28656</v>
          </cell>
          <cell r="M655">
            <v>44</v>
          </cell>
          <cell r="N655" t="str">
            <v>Kinh</v>
          </cell>
          <cell r="O655">
            <v>0</v>
          </cell>
          <cell r="P655">
            <v>183062464</v>
          </cell>
          <cell r="Q655">
            <v>0</v>
          </cell>
          <cell r="R655">
            <v>0</v>
          </cell>
          <cell r="S655" t="str">
            <v>Thạch Tân, Thạch Hà,  Hà Tĩnh</v>
          </cell>
          <cell r="T655" t="str">
            <v>Thạch Tân, Thạch Hà,  Hà Tĩnh</v>
          </cell>
          <cell r="U655" t="str">
            <v>Khối 2, P. Bến Thủy, Thành phố Vinh, Tỉnh Nghệ An</v>
          </cell>
          <cell r="V655" t="str">
            <v>Khối 2, P. Bến Thủy, Thành phố Vinh, Tỉnh Nghệ An</v>
          </cell>
          <cell r="W655">
            <v>913007332</v>
          </cell>
          <cell r="X655">
            <v>0</v>
          </cell>
          <cell r="Y655">
            <v>38139</v>
          </cell>
          <cell r="Z655">
            <v>38924</v>
          </cell>
          <cell r="AA655" t="str">
            <v>Trường Đại học Vinh</v>
          </cell>
          <cell r="AB655">
            <v>0</v>
          </cell>
          <cell r="AC655" t="str">
            <v>BC</v>
          </cell>
          <cell r="AD655">
            <v>0</v>
          </cell>
          <cell r="AE655">
            <v>0</v>
          </cell>
          <cell r="AF655" t="str">
            <v>V.07.01.01</v>
          </cell>
          <cell r="AG655" t="str">
            <v>Giảng viên cao cấp (hạng I)</v>
          </cell>
          <cell r="AH655">
            <v>0</v>
          </cell>
          <cell r="AI655" t="str">
            <v>Phó Trưởng khoa</v>
          </cell>
          <cell r="AJ655" t="str">
            <v>Chủ tịch CĐBP</v>
          </cell>
          <cell r="AK655">
            <v>6</v>
          </cell>
          <cell r="AL655">
            <v>0.4</v>
          </cell>
          <cell r="AM655">
            <v>6.2</v>
          </cell>
          <cell r="AN655">
            <v>1</v>
          </cell>
          <cell r="AO655">
            <v>0</v>
          </cell>
          <cell r="AP655">
            <v>0</v>
          </cell>
          <cell r="AQ655">
            <v>14</v>
          </cell>
          <cell r="AR655">
            <v>0.92400000000000004</v>
          </cell>
          <cell r="AS655">
            <v>7.5240000000000009</v>
          </cell>
          <cell r="AT655">
            <v>40</v>
          </cell>
          <cell r="AU655">
            <v>0</v>
          </cell>
          <cell r="AV655">
            <v>0</v>
          </cell>
          <cell r="AW655">
            <v>0</v>
          </cell>
          <cell r="AX655" t="str">
            <v>Tiến sĩ</v>
          </cell>
          <cell r="AY655" t="str">
            <v>Phó Giáo sư</v>
          </cell>
          <cell r="AZ655">
            <v>0</v>
          </cell>
          <cell r="BA655" t="str">
            <v>Toán học</v>
          </cell>
          <cell r="BB655" t="str">
            <v>Toán học</v>
          </cell>
          <cell r="BC655" t="str">
            <v>Toán học</v>
          </cell>
          <cell r="BD655">
            <v>0</v>
          </cell>
          <cell r="BE655" t="str">
            <v>GVSP</v>
          </cell>
          <cell r="BF655">
            <v>0</v>
          </cell>
          <cell r="BG655" t="str">
            <v>ICT 2018</v>
          </cell>
          <cell r="BH655">
            <v>0</v>
          </cell>
          <cell r="BI655">
            <v>2017</v>
          </cell>
          <cell r="BJ655">
            <v>0</v>
          </cell>
          <cell r="BK655">
            <v>0</v>
          </cell>
          <cell r="BL655">
            <v>0</v>
          </cell>
          <cell r="BM655">
            <v>0</v>
          </cell>
          <cell r="BN655">
            <v>0</v>
          </cell>
          <cell r="BO655">
            <v>0</v>
          </cell>
          <cell r="BP655">
            <v>0</v>
          </cell>
          <cell r="BQ655">
            <v>0</v>
          </cell>
          <cell r="BR655">
            <v>15.833333333333334</v>
          </cell>
          <cell r="BS655" t="str">
            <v>BĐ đã phát</v>
          </cell>
          <cell r="BT655">
            <v>0</v>
          </cell>
          <cell r="BU655">
            <v>0</v>
          </cell>
          <cell r="BV655">
            <v>6</v>
          </cell>
          <cell r="BW655">
            <v>6</v>
          </cell>
          <cell r="BX655">
            <v>6</v>
          </cell>
          <cell r="BY655">
            <v>6</v>
          </cell>
          <cell r="BZ655">
            <v>6</v>
          </cell>
          <cell r="CA655">
            <v>6</v>
          </cell>
          <cell r="CB655">
            <v>6</v>
          </cell>
          <cell r="CC655">
            <v>6</v>
          </cell>
          <cell r="CD655">
            <v>0</v>
          </cell>
          <cell r="CE655">
            <v>0</v>
          </cell>
          <cell r="CF655">
            <v>0</v>
          </cell>
          <cell r="CG655">
            <v>6</v>
          </cell>
          <cell r="CH655">
            <v>6</v>
          </cell>
          <cell r="CI655">
            <v>6</v>
          </cell>
          <cell r="CJ655">
            <v>6</v>
          </cell>
          <cell r="CK655">
            <v>6</v>
          </cell>
          <cell r="CL655" t="str">
            <v>BP từ T5-7/21, Lên CT CĐBP từ T11/21, PTK cấp 3 từ T12/21</v>
          </cell>
        </row>
        <row r="656">
          <cell r="F656">
            <v>1513</v>
          </cell>
          <cell r="G656" t="str">
            <v>51010000191567</v>
          </cell>
          <cell r="H656" t="str">
            <v>Trường Sư phạm</v>
          </cell>
          <cell r="I656" t="str">
            <v>Khoa Toán học</v>
          </cell>
          <cell r="J656" t="str">
            <v>Nam</v>
          </cell>
          <cell r="K656">
            <v>1958</v>
          </cell>
          <cell r="L656">
            <v>21262</v>
          </cell>
          <cell r="M656">
            <v>64</v>
          </cell>
          <cell r="N656" t="str">
            <v>Kinh</v>
          </cell>
          <cell r="O656">
            <v>0</v>
          </cell>
          <cell r="P656">
            <v>181378371</v>
          </cell>
          <cell r="Q656">
            <v>0</v>
          </cell>
          <cell r="R656">
            <v>0</v>
          </cell>
          <cell r="S656" t="str">
            <v>Khu phố I, thành phố Vinh, tỉnh Nghệ An</v>
          </cell>
          <cell r="T656" t="str">
            <v>xã Hiệp Cường, huyện Kim Động, tỉnh Hưng Yên</v>
          </cell>
          <cell r="U656" t="str">
            <v>Số nhà 144, Đường Nguyễn Trãi, Khối II, Phường Hà Huy Tập, TP. Vinh, Nghệ An</v>
          </cell>
          <cell r="V656" t="str">
            <v>Số nhà 144, Đường Nguyễn Trãi, Khối II, Phường Hà Huy Tập, TP. Vinh, Nghệ An</v>
          </cell>
          <cell r="W656" t="str">
            <v>0912480229</v>
          </cell>
          <cell r="X656" t="str">
            <v>ntquang@vinhuni.edu.vn</v>
          </cell>
          <cell r="Y656">
            <v>29099</v>
          </cell>
          <cell r="Z656">
            <v>29099</v>
          </cell>
          <cell r="AA656" t="str">
            <v>Trường Đại học sư phạm Vinh</v>
          </cell>
          <cell r="AB656">
            <v>0</v>
          </cell>
          <cell r="AC656" t="str">
            <v>BC</v>
          </cell>
          <cell r="AD656">
            <v>0</v>
          </cell>
          <cell r="AE656">
            <v>0</v>
          </cell>
          <cell r="AF656" t="str">
            <v>V.07.01.01</v>
          </cell>
          <cell r="AG656" t="str">
            <v>Giảng viên cao cấp (hạng I)</v>
          </cell>
          <cell r="AH656">
            <v>0</v>
          </cell>
          <cell r="AI656">
            <v>0</v>
          </cell>
          <cell r="AJ656">
            <v>0</v>
          </cell>
          <cell r="AK656">
            <v>6</v>
          </cell>
          <cell r="AL656">
            <v>0.4</v>
          </cell>
          <cell r="AM656">
            <v>7.64</v>
          </cell>
          <cell r="AN656">
            <v>5</v>
          </cell>
          <cell r="AO656">
            <v>0</v>
          </cell>
          <cell r="AP656">
            <v>0</v>
          </cell>
          <cell r="AQ656">
            <v>39</v>
          </cell>
          <cell r="AR656">
            <v>3.1355999999999993</v>
          </cell>
          <cell r="AS656">
            <v>11.175599999999999</v>
          </cell>
          <cell r="AT656">
            <v>40</v>
          </cell>
          <cell r="AU656">
            <v>0</v>
          </cell>
          <cell r="AV656">
            <v>0</v>
          </cell>
          <cell r="AW656">
            <v>0</v>
          </cell>
          <cell r="AX656" t="str">
            <v>Tiến sĩ</v>
          </cell>
          <cell r="AY656" t="str">
            <v>Phó Giáo sư</v>
          </cell>
          <cell r="AZ656">
            <v>0</v>
          </cell>
          <cell r="BA656" t="str">
            <v>SP Toán học</v>
          </cell>
          <cell r="BB656" t="str">
            <v>Toán học/Đại số &amp; lý thuyết số</v>
          </cell>
          <cell r="BC656" t="str">
            <v>Đại số &amp; lý thuyết số</v>
          </cell>
          <cell r="BD656">
            <v>0</v>
          </cell>
          <cell r="BE656" t="str">
            <v>GVSP</v>
          </cell>
          <cell r="BF656" t="str">
            <v>B1</v>
          </cell>
          <cell r="BG656">
            <v>0</v>
          </cell>
          <cell r="BH656" t="str">
            <v>x</v>
          </cell>
          <cell r="BI656">
            <v>0</v>
          </cell>
          <cell r="BJ656">
            <v>0</v>
          </cell>
          <cell r="BK656">
            <v>0</v>
          </cell>
          <cell r="BL656">
            <v>0</v>
          </cell>
          <cell r="BM656">
            <v>38205</v>
          </cell>
          <cell r="BN656">
            <v>38570</v>
          </cell>
          <cell r="BO656" t="str">
            <v>Vì sự nghiệp khoa học công nghệ (năm 2004); Kỷ niệm chương</v>
          </cell>
          <cell r="BP656">
            <v>0</v>
          </cell>
          <cell r="BQ656">
            <v>0</v>
          </cell>
          <cell r="BR656">
            <v>-4.416666666666667</v>
          </cell>
          <cell r="BS656">
            <v>0</v>
          </cell>
          <cell r="BT656">
            <v>0</v>
          </cell>
          <cell r="BU656">
            <v>0</v>
          </cell>
          <cell r="BV656">
            <v>6</v>
          </cell>
          <cell r="BW656">
            <v>6</v>
          </cell>
          <cell r="BX656">
            <v>6</v>
          </cell>
          <cell r="BY656">
            <v>6</v>
          </cell>
          <cell r="BZ656">
            <v>6</v>
          </cell>
          <cell r="CA656">
            <v>6</v>
          </cell>
          <cell r="CB656">
            <v>6</v>
          </cell>
          <cell r="CC656">
            <v>6</v>
          </cell>
          <cell r="CD656">
            <v>6</v>
          </cell>
          <cell r="CE656">
            <v>6</v>
          </cell>
          <cell r="CF656">
            <v>6</v>
          </cell>
          <cell r="CG656">
            <v>6</v>
          </cell>
          <cell r="CH656">
            <v>6</v>
          </cell>
          <cell r="CI656">
            <v>6</v>
          </cell>
          <cell r="CJ656">
            <v>6</v>
          </cell>
          <cell r="CK656">
            <v>6</v>
          </cell>
          <cell r="CL656">
            <v>0</v>
          </cell>
        </row>
        <row r="657">
          <cell r="F657">
            <v>1516</v>
          </cell>
          <cell r="G657" t="str">
            <v>51010000192074</v>
          </cell>
          <cell r="H657" t="str">
            <v>Trường Sư phạm</v>
          </cell>
          <cell r="I657" t="str">
            <v>Khoa Toán học</v>
          </cell>
          <cell r="J657" t="str">
            <v>Nữ</v>
          </cell>
          <cell r="K657">
            <v>1974</v>
          </cell>
          <cell r="L657">
            <v>27307</v>
          </cell>
          <cell r="M657">
            <v>48</v>
          </cell>
          <cell r="N657" t="str">
            <v>Kinh</v>
          </cell>
          <cell r="O657">
            <v>0</v>
          </cell>
          <cell r="P657">
            <v>182000067</v>
          </cell>
          <cell r="Q657">
            <v>0</v>
          </cell>
          <cell r="R657">
            <v>0</v>
          </cell>
          <cell r="S657" t="str">
            <v>Xã Xuân Hải, Huyện Nghi Xuân, Tỉnh Hà Tĩnh</v>
          </cell>
          <cell r="T657" t="str">
            <v>Xã Xuân Hải, Huyện Nghi Xuân, Tỉnh Hà Tĩnh</v>
          </cell>
          <cell r="U657" t="str">
            <v>Khối Mỹ Thành, Phường Đông Vĩnh, Thành phố Vinh, Tỉnh Nghệ An</v>
          </cell>
          <cell r="V657" t="str">
            <v>Khối Mỹ Thành, Phường Đông Vĩnh, Thành phố Vinh, Tỉnh Nghệ An</v>
          </cell>
          <cell r="W657" t="str">
            <v>0912292824</v>
          </cell>
          <cell r="X657" t="str">
            <v>nhloandhv@gmail.com</v>
          </cell>
          <cell r="Y657">
            <v>36651</v>
          </cell>
          <cell r="Z657">
            <v>36651</v>
          </cell>
          <cell r="AA657" t="str">
            <v>Trường Đại học Sư phạm Vinh</v>
          </cell>
          <cell r="AB657">
            <v>0</v>
          </cell>
          <cell r="AC657" t="str">
            <v>BC</v>
          </cell>
          <cell r="AD657">
            <v>0</v>
          </cell>
          <cell r="AE657">
            <v>0</v>
          </cell>
          <cell r="AF657" t="str">
            <v>V.07.01.01</v>
          </cell>
          <cell r="AG657" t="str">
            <v>Giảng viên cao cấp (hạng I)</v>
          </cell>
          <cell r="AH657">
            <v>0</v>
          </cell>
          <cell r="AI657" t="str">
            <v>Trưởng khoa</v>
          </cell>
          <cell r="AJ657" t="str">
            <v>Bí thư CB</v>
          </cell>
          <cell r="AK657">
            <v>6</v>
          </cell>
          <cell r="AL657">
            <v>0.5</v>
          </cell>
          <cell r="AM657">
            <v>6.56</v>
          </cell>
          <cell r="AN657">
            <v>2</v>
          </cell>
          <cell r="AO657">
            <v>0</v>
          </cell>
          <cell r="AP657">
            <v>0</v>
          </cell>
          <cell r="AQ657">
            <v>19</v>
          </cell>
          <cell r="AR657">
            <v>1.3413999999999999</v>
          </cell>
          <cell r="AS657">
            <v>8.4013999999999989</v>
          </cell>
          <cell r="AT657">
            <v>40</v>
          </cell>
          <cell r="AU657">
            <v>0</v>
          </cell>
          <cell r="AV657">
            <v>0</v>
          </cell>
          <cell r="AW657">
            <v>0</v>
          </cell>
          <cell r="AX657" t="str">
            <v>Tiến sĩ</v>
          </cell>
          <cell r="AY657" t="str">
            <v>Phó Giáo sư</v>
          </cell>
          <cell r="AZ657">
            <v>0</v>
          </cell>
          <cell r="BA657" t="str">
            <v>Toán học</v>
          </cell>
          <cell r="BB657" t="str">
            <v>Toán học</v>
          </cell>
          <cell r="BC657" t="str">
            <v>Toán học</v>
          </cell>
          <cell r="BD657">
            <v>0</v>
          </cell>
          <cell r="BE657" t="str">
            <v>GVSP</v>
          </cell>
          <cell r="BF657" t="str">
            <v>A2</v>
          </cell>
          <cell r="BG657" t="str">
            <v>ICT 2018</v>
          </cell>
          <cell r="BH657" t="str">
            <v>x</v>
          </cell>
          <cell r="BI657">
            <v>0</v>
          </cell>
          <cell r="BJ657">
            <v>0</v>
          </cell>
          <cell r="BK657">
            <v>0</v>
          </cell>
          <cell r="BL657">
            <v>0</v>
          </cell>
          <cell r="BM657">
            <v>0</v>
          </cell>
          <cell r="BN657">
            <v>0</v>
          </cell>
          <cell r="BO657">
            <v>0</v>
          </cell>
          <cell r="BP657">
            <v>0</v>
          </cell>
          <cell r="BQ657">
            <v>0</v>
          </cell>
          <cell r="BR657">
            <v>7.083333333333333</v>
          </cell>
          <cell r="BS657" t="str">
            <v>BĐ đã phát</v>
          </cell>
          <cell r="BT657">
            <v>0</v>
          </cell>
          <cell r="BU657">
            <v>0</v>
          </cell>
          <cell r="BV657">
            <v>6</v>
          </cell>
          <cell r="BW657">
            <v>6</v>
          </cell>
          <cell r="BX657">
            <v>6</v>
          </cell>
          <cell r="BY657">
            <v>6</v>
          </cell>
          <cell r="BZ657">
            <v>6</v>
          </cell>
          <cell r="CA657">
            <v>6</v>
          </cell>
          <cell r="CB657">
            <v>6</v>
          </cell>
          <cell r="CC657">
            <v>6</v>
          </cell>
          <cell r="CD657">
            <v>6</v>
          </cell>
          <cell r="CE657">
            <v>6</v>
          </cell>
          <cell r="CF657">
            <v>6</v>
          </cell>
          <cell r="CG657">
            <v>6</v>
          </cell>
          <cell r="CH657">
            <v>6</v>
          </cell>
          <cell r="CI657">
            <v>6</v>
          </cell>
          <cell r="CJ657">
            <v>6</v>
          </cell>
          <cell r="CK657">
            <v>6</v>
          </cell>
          <cell r="CL657" t="str">
            <v>TBM sang TK cấp 3 từ T9/21</v>
          </cell>
        </row>
        <row r="658">
          <cell r="F658">
            <v>1543</v>
          </cell>
          <cell r="G658" t="str">
            <v>51010000192676</v>
          </cell>
          <cell r="H658" t="str">
            <v>Trường Sư phạm</v>
          </cell>
          <cell r="I658" t="str">
            <v>Khoa Toán học</v>
          </cell>
          <cell r="J658" t="str">
            <v>Nữ</v>
          </cell>
          <cell r="K658">
            <v>1976</v>
          </cell>
          <cell r="L658">
            <v>28002</v>
          </cell>
          <cell r="M658">
            <v>46</v>
          </cell>
          <cell r="N658" t="str">
            <v>Kinh</v>
          </cell>
          <cell r="O658">
            <v>0</v>
          </cell>
          <cell r="P658">
            <v>182156820</v>
          </cell>
          <cell r="Q658">
            <v>0</v>
          </cell>
          <cell r="R658">
            <v>0</v>
          </cell>
          <cell r="S658" t="str">
            <v>Đô Lương, Nghệ An</v>
          </cell>
          <cell r="T658" t="str">
            <v>Xã Tràng Sơn, huyện Đô Lương, tỉnh Nghệ An</v>
          </cell>
          <cell r="U658" t="str">
            <v>Khối 1, Phường Bến Thủy, Thành phố Vinh, Tỉnh Nghệ An</v>
          </cell>
          <cell r="V658" t="str">
            <v>Khối 1, Phường Bến Thủy, Thành phố Vinh, Tỉnh Nghệ An</v>
          </cell>
          <cell r="W658" t="str">
            <v>0983122730</v>
          </cell>
          <cell r="X658" t="str">
            <v>nguyenmyhang3008@gmail.com</v>
          </cell>
          <cell r="Y658">
            <v>37408</v>
          </cell>
          <cell r="Z658">
            <v>37708</v>
          </cell>
          <cell r="AA658" t="str">
            <v>Trường Đại học Vinh</v>
          </cell>
          <cell r="AB658">
            <v>0</v>
          </cell>
          <cell r="AC658" t="str">
            <v>BC</v>
          </cell>
          <cell r="AD658">
            <v>0</v>
          </cell>
          <cell r="AE658">
            <v>0</v>
          </cell>
          <cell r="AF658" t="str">
            <v>V.07.01.02</v>
          </cell>
          <cell r="AG658" t="str">
            <v>Giảng viên chính (hạng II)</v>
          </cell>
          <cell r="AH658">
            <v>0</v>
          </cell>
          <cell r="AI658">
            <v>0</v>
          </cell>
          <cell r="AJ658">
            <v>0</v>
          </cell>
          <cell r="AK658">
            <v>5</v>
          </cell>
          <cell r="AL658">
            <v>0</v>
          </cell>
          <cell r="AM658">
            <v>4.4000000000000004</v>
          </cell>
          <cell r="AN658">
            <v>1</v>
          </cell>
          <cell r="AO658">
            <v>0</v>
          </cell>
          <cell r="AP658">
            <v>0</v>
          </cell>
          <cell r="AQ658">
            <v>18</v>
          </cell>
          <cell r="AR658">
            <v>0.79200000000000004</v>
          </cell>
          <cell r="AS658">
            <v>5.1920000000000002</v>
          </cell>
          <cell r="AT658">
            <v>40</v>
          </cell>
          <cell r="AU658">
            <v>0</v>
          </cell>
          <cell r="AV658">
            <v>0</v>
          </cell>
          <cell r="AW658">
            <v>0</v>
          </cell>
          <cell r="AX658" t="str">
            <v>Tiến sĩ</v>
          </cell>
          <cell r="AY658">
            <v>0</v>
          </cell>
          <cell r="AZ658">
            <v>0</v>
          </cell>
          <cell r="BA658" t="str">
            <v>Toán học</v>
          </cell>
          <cell r="BB658" t="str">
            <v>PPGD Toán</v>
          </cell>
          <cell r="BC658" t="str">
            <v>PPDH Toán</v>
          </cell>
          <cell r="BD658">
            <v>0</v>
          </cell>
          <cell r="BE658" t="str">
            <v>GVSP</v>
          </cell>
          <cell r="BF658" t="str">
            <v>B1</v>
          </cell>
          <cell r="BG658" t="str">
            <v>ICT 2018</v>
          </cell>
          <cell r="BH658" t="str">
            <v>x</v>
          </cell>
          <cell r="BI658">
            <v>2017</v>
          </cell>
          <cell r="BJ658">
            <v>0</v>
          </cell>
          <cell r="BK658">
            <v>0</v>
          </cell>
          <cell r="BL658">
            <v>0</v>
          </cell>
          <cell r="BM658" t="str">
            <v>21/04/2003</v>
          </cell>
          <cell r="BN658">
            <v>38098</v>
          </cell>
          <cell r="BO658">
            <v>0</v>
          </cell>
          <cell r="BP658">
            <v>0</v>
          </cell>
          <cell r="BQ658">
            <v>0</v>
          </cell>
          <cell r="BR658">
            <v>9</v>
          </cell>
          <cell r="BS658" t="str">
            <v>BĐ đã phát</v>
          </cell>
          <cell r="BT658">
            <v>0</v>
          </cell>
          <cell r="BU658">
            <v>0</v>
          </cell>
          <cell r="BV658">
            <v>5</v>
          </cell>
          <cell r="BW658">
            <v>5</v>
          </cell>
          <cell r="BX658">
            <v>5</v>
          </cell>
          <cell r="BY658">
            <v>5</v>
          </cell>
          <cell r="BZ658">
            <v>5</v>
          </cell>
          <cell r="CA658">
            <v>5</v>
          </cell>
          <cell r="CB658">
            <v>5</v>
          </cell>
          <cell r="CC658">
            <v>5</v>
          </cell>
          <cell r="CD658">
            <v>5</v>
          </cell>
          <cell r="CE658">
            <v>5</v>
          </cell>
          <cell r="CF658">
            <v>5</v>
          </cell>
          <cell r="CG658">
            <v>5</v>
          </cell>
          <cell r="CH658">
            <v>5</v>
          </cell>
          <cell r="CI658">
            <v>5</v>
          </cell>
          <cell r="CJ658">
            <v>5</v>
          </cell>
          <cell r="CK658">
            <v>5</v>
          </cell>
          <cell r="CL658">
            <v>0</v>
          </cell>
        </row>
        <row r="659">
          <cell r="F659">
            <v>1517</v>
          </cell>
          <cell r="G659" t="str">
            <v>51010000192782</v>
          </cell>
          <cell r="H659" t="str">
            <v>Trường Sư phạm</v>
          </cell>
          <cell r="I659" t="str">
            <v>Khoa Toán học</v>
          </cell>
          <cell r="J659" t="str">
            <v>Nữ</v>
          </cell>
          <cell r="K659">
            <v>1982</v>
          </cell>
          <cell r="L659">
            <v>30242</v>
          </cell>
          <cell r="M659">
            <v>40</v>
          </cell>
          <cell r="N659" t="str">
            <v>Kinh</v>
          </cell>
          <cell r="O659">
            <v>0</v>
          </cell>
          <cell r="P659">
            <v>182489422</v>
          </cell>
          <cell r="Q659">
            <v>0</v>
          </cell>
          <cell r="R659">
            <v>0</v>
          </cell>
          <cell r="S659" t="str">
            <v>Thạch Hương, Thạch Hà, Hà Tĩnh</v>
          </cell>
          <cell r="T659" t="str">
            <v>Thạch Xuân, Thạch Hà, Hà Tĩnh</v>
          </cell>
          <cell r="U659" t="str">
            <v>Số 79, đường Trần Quang Diệu, Thành phố Vinh, Tỉnh Nghệ An</v>
          </cell>
          <cell r="V659" t="str">
            <v>Số 79, đường Trần Quang Diệu, Thành phố Vinh, Tỉnh Nghệ An</v>
          </cell>
          <cell r="W659">
            <v>0</v>
          </cell>
          <cell r="X659">
            <v>0</v>
          </cell>
          <cell r="Y659">
            <v>39479</v>
          </cell>
          <cell r="Z659">
            <v>39995</v>
          </cell>
          <cell r="AA659" t="str">
            <v>Trường Đại học Vinh</v>
          </cell>
          <cell r="AB659">
            <v>0</v>
          </cell>
          <cell r="AC659" t="str">
            <v>BC</v>
          </cell>
          <cell r="AD659">
            <v>0</v>
          </cell>
          <cell r="AE659">
            <v>0</v>
          </cell>
          <cell r="AF659" t="str">
            <v>V.07.01.03</v>
          </cell>
          <cell r="AG659" t="str">
            <v>Giảng viên (hạng III)</v>
          </cell>
          <cell r="AH659">
            <v>0</v>
          </cell>
          <cell r="AI659">
            <v>0</v>
          </cell>
          <cell r="AJ659">
            <v>0</v>
          </cell>
          <cell r="AK659">
            <v>4</v>
          </cell>
          <cell r="AL659">
            <v>0</v>
          </cell>
          <cell r="AM659">
            <v>3.66</v>
          </cell>
          <cell r="AN659">
            <v>5</v>
          </cell>
          <cell r="AO659">
            <v>0</v>
          </cell>
          <cell r="AP659">
            <v>0</v>
          </cell>
          <cell r="AQ659">
            <v>12</v>
          </cell>
          <cell r="AR659">
            <v>0.43920000000000003</v>
          </cell>
          <cell r="AS659">
            <v>4.0991999999999997</v>
          </cell>
          <cell r="AT659">
            <v>40</v>
          </cell>
          <cell r="AU659">
            <v>0</v>
          </cell>
          <cell r="AV659">
            <v>0</v>
          </cell>
          <cell r="AW659">
            <v>0</v>
          </cell>
          <cell r="AX659" t="str">
            <v>Tiến sĩ</v>
          </cell>
          <cell r="AY659">
            <v>0</v>
          </cell>
          <cell r="AZ659">
            <v>0</v>
          </cell>
          <cell r="BA659" t="str">
            <v>Toán học</v>
          </cell>
          <cell r="BB659" t="str">
            <v>Toán học</v>
          </cell>
          <cell r="BC659" t="str">
            <v>Toán học</v>
          </cell>
          <cell r="BD659">
            <v>0</v>
          </cell>
          <cell r="BE659" t="str">
            <v>GVSP</v>
          </cell>
          <cell r="BF659">
            <v>0</v>
          </cell>
          <cell r="BG659" t="str">
            <v>ICT 2018</v>
          </cell>
          <cell r="BH659" t="str">
            <v>x</v>
          </cell>
          <cell r="BI659">
            <v>2019</v>
          </cell>
          <cell r="BJ659">
            <v>0</v>
          </cell>
          <cell r="BK659">
            <v>0</v>
          </cell>
          <cell r="BL659">
            <v>0</v>
          </cell>
          <cell r="BM659" t="str">
            <v>21/5/1999</v>
          </cell>
          <cell r="BN659">
            <v>36667</v>
          </cell>
          <cell r="BO659">
            <v>0</v>
          </cell>
          <cell r="BP659">
            <v>0</v>
          </cell>
          <cell r="BQ659">
            <v>0</v>
          </cell>
          <cell r="BR659">
            <v>15.166666666666666</v>
          </cell>
          <cell r="BS659" t="str">
            <v>BĐ đã phát</v>
          </cell>
          <cell r="BT659">
            <v>0</v>
          </cell>
          <cell r="BU659">
            <v>0</v>
          </cell>
          <cell r="BV659">
            <v>4</v>
          </cell>
          <cell r="BW659">
            <v>4</v>
          </cell>
          <cell r="BX659">
            <v>4</v>
          </cell>
          <cell r="BY659">
            <v>4</v>
          </cell>
          <cell r="BZ659">
            <v>4</v>
          </cell>
          <cell r="CA659">
            <v>4</v>
          </cell>
          <cell r="CB659">
            <v>4</v>
          </cell>
          <cell r="CC659">
            <v>4</v>
          </cell>
          <cell r="CD659">
            <v>4</v>
          </cell>
          <cell r="CE659">
            <v>4</v>
          </cell>
          <cell r="CF659">
            <v>4</v>
          </cell>
          <cell r="CG659">
            <v>4</v>
          </cell>
          <cell r="CH659">
            <v>4</v>
          </cell>
          <cell r="CI659">
            <v>4</v>
          </cell>
          <cell r="CJ659">
            <v>4</v>
          </cell>
          <cell r="CK659">
            <v>4</v>
          </cell>
          <cell r="CL659">
            <v>0</v>
          </cell>
        </row>
        <row r="660">
          <cell r="F660">
            <v>2440</v>
          </cell>
          <cell r="G660" t="str">
            <v>51010000155721</v>
          </cell>
          <cell r="H660" t="str">
            <v>Trường Sư phạm</v>
          </cell>
          <cell r="I660" t="str">
            <v>Khoa Toán học</v>
          </cell>
          <cell r="J660" t="str">
            <v>Nữ</v>
          </cell>
          <cell r="K660">
            <v>1982</v>
          </cell>
          <cell r="L660">
            <v>30200</v>
          </cell>
          <cell r="M660">
            <v>40</v>
          </cell>
          <cell r="N660" t="str">
            <v>Kinh</v>
          </cell>
          <cell r="O660">
            <v>0</v>
          </cell>
          <cell r="P660" t="str">
            <v>182497734</v>
          </cell>
          <cell r="Q660" t="str">
            <v>14/04/2007</v>
          </cell>
          <cell r="R660" t="str">
            <v>Tỉnh Nghệ An</v>
          </cell>
          <cell r="S660" t="str">
            <v>Xã Hưng Thắng, Huyện Hưng Nguyên, Tỉnh Nghệ An</v>
          </cell>
          <cell r="T660" t="str">
            <v>Xã Hưng Thắng, Huyện Hưng Nguyên, Tỉnh Nghệ An</v>
          </cell>
          <cell r="U660" t="str">
            <v>Phường Bến Thủy, Thành phố Vinh, Tỉnh Nghệ An</v>
          </cell>
          <cell r="V660" t="str">
            <v>Phường Bến Thủy, Thành phố Vinh, Tỉnh Nghệ An</v>
          </cell>
          <cell r="W660" t="str">
            <v>0948694577</v>
          </cell>
          <cell r="X660" t="str">
            <v>nqtrang@vinhuni.edu.vn, nqtrang609@gmail.com</v>
          </cell>
          <cell r="Y660">
            <v>42311</v>
          </cell>
          <cell r="Z660">
            <v>43283</v>
          </cell>
          <cell r="AA660" t="str">
            <v>Trường Đại học Vinh</v>
          </cell>
          <cell r="AB660">
            <v>0</v>
          </cell>
          <cell r="AC660" t="str">
            <v>BC</v>
          </cell>
          <cell r="AD660">
            <v>0</v>
          </cell>
          <cell r="AE660">
            <v>0</v>
          </cell>
          <cell r="AF660" t="str">
            <v>V.07.01.03</v>
          </cell>
          <cell r="AG660" t="str">
            <v>Giảng viên (hạng III)</v>
          </cell>
          <cell r="AH660">
            <v>0</v>
          </cell>
          <cell r="AI660">
            <v>0</v>
          </cell>
          <cell r="AJ660">
            <v>0</v>
          </cell>
          <cell r="AK660">
            <v>4</v>
          </cell>
          <cell r="AL660">
            <v>0</v>
          </cell>
          <cell r="AM660">
            <v>3</v>
          </cell>
          <cell r="AN660">
            <v>3</v>
          </cell>
          <cell r="AO660">
            <v>0</v>
          </cell>
          <cell r="AP660">
            <v>0</v>
          </cell>
          <cell r="AQ660">
            <v>0</v>
          </cell>
          <cell r="AR660">
            <v>0</v>
          </cell>
          <cell r="AS660">
            <v>3</v>
          </cell>
          <cell r="AT660">
            <v>40</v>
          </cell>
          <cell r="AU660">
            <v>0</v>
          </cell>
          <cell r="AV660">
            <v>0</v>
          </cell>
          <cell r="AW660">
            <v>0</v>
          </cell>
          <cell r="AX660" t="str">
            <v>Tiến sĩ</v>
          </cell>
          <cell r="AY660">
            <v>0</v>
          </cell>
          <cell r="AZ660">
            <v>0</v>
          </cell>
          <cell r="BA660" t="str">
            <v>SP Toán học</v>
          </cell>
          <cell r="BB660" t="str">
            <v>Lý thuyết xác suất &amp; thống kê toán học</v>
          </cell>
          <cell r="BC660" t="str">
            <v>Toán giải tích</v>
          </cell>
          <cell r="BD660">
            <v>0</v>
          </cell>
          <cell r="BE660" t="str">
            <v>GVSP</v>
          </cell>
          <cell r="BF660">
            <v>0</v>
          </cell>
          <cell r="BG660" t="str">
            <v>ICT 2018</v>
          </cell>
          <cell r="BH660" t="str">
            <v>x</v>
          </cell>
          <cell r="BI660">
            <v>0</v>
          </cell>
          <cell r="BJ660">
            <v>0</v>
          </cell>
          <cell r="BK660" t="str">
            <v>Đã học 2011 ĐT 2</v>
          </cell>
          <cell r="BL660">
            <v>0</v>
          </cell>
          <cell r="BM660">
            <v>30568</v>
          </cell>
          <cell r="BN660">
            <v>30934</v>
          </cell>
          <cell r="BO660">
            <v>0</v>
          </cell>
          <cell r="BP660">
            <v>0</v>
          </cell>
          <cell r="BQ660">
            <v>0</v>
          </cell>
          <cell r="BR660">
            <v>15</v>
          </cell>
          <cell r="BS660" t="str">
            <v>BĐ đã phát</v>
          </cell>
          <cell r="BT660">
            <v>0</v>
          </cell>
          <cell r="BU660">
            <v>0</v>
          </cell>
          <cell r="BV660">
            <v>4</v>
          </cell>
          <cell r="BW660">
            <v>4</v>
          </cell>
          <cell r="BX660">
            <v>4</v>
          </cell>
          <cell r="BY660">
            <v>4</v>
          </cell>
          <cell r="BZ660">
            <v>4</v>
          </cell>
          <cell r="CA660">
            <v>4</v>
          </cell>
          <cell r="CB660">
            <v>4</v>
          </cell>
          <cell r="CC660">
            <v>4</v>
          </cell>
          <cell r="CD660">
            <v>4</v>
          </cell>
          <cell r="CE660">
            <v>4</v>
          </cell>
          <cell r="CF660">
            <v>4</v>
          </cell>
          <cell r="CG660">
            <v>4</v>
          </cell>
          <cell r="CH660">
            <v>4</v>
          </cell>
          <cell r="CI660">
            <v>4</v>
          </cell>
          <cell r="CJ660">
            <v>4</v>
          </cell>
          <cell r="CK660">
            <v>4</v>
          </cell>
          <cell r="CL660">
            <v>0</v>
          </cell>
        </row>
        <row r="661">
          <cell r="F661">
            <v>1520</v>
          </cell>
          <cell r="G661" t="str">
            <v>51010000192171</v>
          </cell>
          <cell r="H661" t="str">
            <v>Trường Sư phạm</v>
          </cell>
          <cell r="I661" t="str">
            <v>Khoa Toán học</v>
          </cell>
          <cell r="J661" t="str">
            <v>Nữ</v>
          </cell>
          <cell r="K661">
            <v>1975</v>
          </cell>
          <cell r="L661">
            <v>27428</v>
          </cell>
          <cell r="M661">
            <v>47</v>
          </cell>
          <cell r="N661" t="str">
            <v>Kinh</v>
          </cell>
          <cell r="O661">
            <v>0</v>
          </cell>
          <cell r="P661">
            <v>181945024</v>
          </cell>
          <cell r="Q661">
            <v>0</v>
          </cell>
          <cell r="R661">
            <v>0</v>
          </cell>
          <cell r="S661" t="str">
            <v>Xã Hưng Tân- Huyện Hưng Nguyên- Tĩnh Nghệ An</v>
          </cell>
          <cell r="T661" t="str">
            <v>Xã Hưng Tân- Huyện Hưng Nguyên- Tĩnh Nghệ An</v>
          </cell>
          <cell r="U661" t="str">
            <v>26 Trần Hưng Nhượng, Khối Bình Phúc, Phường Hưng Phúc , Thành phố Vinh, Tỉnh Nghệ An</v>
          </cell>
          <cell r="V661" t="str">
            <v>26 Trần Hưng Nhượng, Khối Bình Phúc, Phường Hưng Phúc , Thành phố Vinh, Tỉnh Nghệ An</v>
          </cell>
          <cell r="W661" t="str">
            <v>0916545944</v>
          </cell>
          <cell r="X661" t="str">
            <v>nhanhthe@gmail.com</v>
          </cell>
          <cell r="Y661">
            <v>37417</v>
          </cell>
          <cell r="Z661">
            <v>37708</v>
          </cell>
          <cell r="AA661" t="str">
            <v>Trường Đại học Vinh</v>
          </cell>
          <cell r="AB661">
            <v>0</v>
          </cell>
          <cell r="AC661" t="str">
            <v>BC</v>
          </cell>
          <cell r="AD661">
            <v>0</v>
          </cell>
          <cell r="AE661">
            <v>0</v>
          </cell>
          <cell r="AF661" t="str">
            <v>V.07.01.02</v>
          </cell>
          <cell r="AG661" t="str">
            <v>Giảng viên chính (hạng II)</v>
          </cell>
          <cell r="AH661">
            <v>0</v>
          </cell>
          <cell r="AI661">
            <v>0</v>
          </cell>
          <cell r="AJ661">
            <v>0</v>
          </cell>
          <cell r="AK661">
            <v>5</v>
          </cell>
          <cell r="AL661">
            <v>0.4</v>
          </cell>
          <cell r="AM661">
            <v>4.4000000000000004</v>
          </cell>
          <cell r="AN661">
            <v>1</v>
          </cell>
          <cell r="AO661">
            <v>0</v>
          </cell>
          <cell r="AP661">
            <v>0</v>
          </cell>
          <cell r="AQ661">
            <v>16</v>
          </cell>
          <cell r="AR661">
            <v>0.76800000000000013</v>
          </cell>
          <cell r="AS661">
            <v>5.5680000000000005</v>
          </cell>
          <cell r="AT661">
            <v>40</v>
          </cell>
          <cell r="AU661">
            <v>0</v>
          </cell>
          <cell r="AV661">
            <v>0</v>
          </cell>
          <cell r="AW661">
            <v>0</v>
          </cell>
          <cell r="AX661" t="str">
            <v>Tiến sĩ</v>
          </cell>
          <cell r="AY661">
            <v>0</v>
          </cell>
          <cell r="AZ661">
            <v>0</v>
          </cell>
          <cell r="BA661" t="str">
            <v>Toán học</v>
          </cell>
          <cell r="BB661" t="str">
            <v>Lý thuyết xác suất &amp; thống kê toán học</v>
          </cell>
          <cell r="BC661" t="str">
            <v>Toán học</v>
          </cell>
          <cell r="BD661">
            <v>0</v>
          </cell>
          <cell r="BE661" t="str">
            <v>GVSP</v>
          </cell>
          <cell r="BF661">
            <v>0</v>
          </cell>
          <cell r="BG661" t="str">
            <v>ICT 2018</v>
          </cell>
          <cell r="BH661" t="str">
            <v>x</v>
          </cell>
          <cell r="BI661">
            <v>2017</v>
          </cell>
          <cell r="BJ661">
            <v>0</v>
          </cell>
          <cell r="BK661">
            <v>0</v>
          </cell>
          <cell r="BL661">
            <v>0</v>
          </cell>
          <cell r="BM661" t="str">
            <v>14/03/2003</v>
          </cell>
          <cell r="BN661">
            <v>38060</v>
          </cell>
          <cell r="BO661">
            <v>0</v>
          </cell>
          <cell r="BP661">
            <v>0</v>
          </cell>
          <cell r="BQ661">
            <v>0</v>
          </cell>
          <cell r="BR661">
            <v>7.416666666666667</v>
          </cell>
          <cell r="BS661" t="str">
            <v>BĐ đã phát</v>
          </cell>
          <cell r="BT661">
            <v>0</v>
          </cell>
          <cell r="BU661">
            <v>0</v>
          </cell>
          <cell r="BV661">
            <v>5.5</v>
          </cell>
          <cell r="BW661">
            <v>5.5</v>
          </cell>
          <cell r="BX661">
            <v>5.5</v>
          </cell>
          <cell r="BY661">
            <v>5.5</v>
          </cell>
          <cell r="BZ661">
            <v>5.5</v>
          </cell>
          <cell r="CA661">
            <v>5.5</v>
          </cell>
          <cell r="CB661">
            <v>5.5</v>
          </cell>
          <cell r="CC661">
            <v>5.5</v>
          </cell>
          <cell r="CD661">
            <v>5.5</v>
          </cell>
          <cell r="CE661">
            <v>5.5</v>
          </cell>
          <cell r="CF661">
            <v>5.5</v>
          </cell>
          <cell r="CG661">
            <v>5.5</v>
          </cell>
          <cell r="CH661">
            <v>5</v>
          </cell>
          <cell r="CI661">
            <v>5</v>
          </cell>
          <cell r="CJ661">
            <v>5</v>
          </cell>
          <cell r="CK661">
            <v>5</v>
          </cell>
          <cell r="CL661" t="str">
            <v>Thôi TBM từ T9/21</v>
          </cell>
        </row>
        <row r="662">
          <cell r="F662">
            <v>2026</v>
          </cell>
          <cell r="G662" t="str">
            <v>51010000327247</v>
          </cell>
          <cell r="H662" t="str">
            <v>Trường Sư phạm</v>
          </cell>
          <cell r="I662" t="str">
            <v>Khoa Toán học</v>
          </cell>
          <cell r="J662" t="str">
            <v>Nam</v>
          </cell>
          <cell r="K662">
            <v>1987</v>
          </cell>
          <cell r="L662">
            <v>31938</v>
          </cell>
          <cell r="M662">
            <v>35</v>
          </cell>
          <cell r="N662" t="str">
            <v>Kinh</v>
          </cell>
          <cell r="O662">
            <v>0</v>
          </cell>
          <cell r="P662">
            <v>240895385</v>
          </cell>
          <cell r="Q662">
            <v>0</v>
          </cell>
          <cell r="R662">
            <v>0</v>
          </cell>
          <cell r="S662">
            <v>0</v>
          </cell>
          <cell r="T662">
            <v>0</v>
          </cell>
          <cell r="U662" t="str">
            <v>Thành phố Vinh, Tỉnh Nghệ An</v>
          </cell>
          <cell r="V662" t="str">
            <v>Thành phố Vinh, Tỉnh Nghệ An</v>
          </cell>
          <cell r="W662" t="str">
            <v>0913099395</v>
          </cell>
          <cell r="X662" t="str">
            <v>tranthuandhv@gmail.com</v>
          </cell>
          <cell r="Y662">
            <v>41061</v>
          </cell>
          <cell r="Z662">
            <v>41334</v>
          </cell>
          <cell r="AA662" t="str">
            <v>Trường Đại học Vinh</v>
          </cell>
          <cell r="AB662">
            <v>0</v>
          </cell>
          <cell r="AC662" t="str">
            <v>BC</v>
          </cell>
          <cell r="AD662">
            <v>0</v>
          </cell>
          <cell r="AE662">
            <v>0</v>
          </cell>
          <cell r="AF662" t="str">
            <v>V.07.01.03</v>
          </cell>
          <cell r="AG662" t="str">
            <v>Giảng viên (hạng III)</v>
          </cell>
          <cell r="AH662">
            <v>0</v>
          </cell>
          <cell r="AI662">
            <v>0</v>
          </cell>
          <cell r="AJ662">
            <v>0</v>
          </cell>
          <cell r="AK662">
            <v>4</v>
          </cell>
          <cell r="AL662">
            <v>0</v>
          </cell>
          <cell r="AM662">
            <v>3.33</v>
          </cell>
          <cell r="AN662">
            <v>4</v>
          </cell>
          <cell r="AO662">
            <v>0</v>
          </cell>
          <cell r="AP662">
            <v>0</v>
          </cell>
          <cell r="AQ662">
            <v>0</v>
          </cell>
          <cell r="AR662">
            <v>0</v>
          </cell>
          <cell r="AS662">
            <v>3.33</v>
          </cell>
          <cell r="AT662">
            <v>0</v>
          </cell>
          <cell r="AU662">
            <v>0</v>
          </cell>
          <cell r="AV662">
            <v>0</v>
          </cell>
          <cell r="AW662">
            <v>0</v>
          </cell>
          <cell r="AX662" t="str">
            <v>Tiến sĩ</v>
          </cell>
          <cell r="AY662">
            <v>0</v>
          </cell>
          <cell r="AZ662">
            <v>0</v>
          </cell>
          <cell r="BA662" t="str">
            <v>Toán học</v>
          </cell>
          <cell r="BB662" t="str">
            <v>Lý thuyết xác suất &amp; thống kê toán học</v>
          </cell>
          <cell r="BC662" t="str">
            <v xml:space="preserve"> </v>
          </cell>
          <cell r="BD662">
            <v>0</v>
          </cell>
          <cell r="BE662">
            <v>0</v>
          </cell>
          <cell r="BF662">
            <v>0</v>
          </cell>
          <cell r="BG662">
            <v>0</v>
          </cell>
          <cell r="BH662" t="str">
            <v>x</v>
          </cell>
          <cell r="BI662">
            <v>0</v>
          </cell>
          <cell r="BJ662">
            <v>0</v>
          </cell>
          <cell r="BK662">
            <v>0</v>
          </cell>
          <cell r="BL662">
            <v>0</v>
          </cell>
          <cell r="BM662">
            <v>37571</v>
          </cell>
          <cell r="BN662">
            <v>37936</v>
          </cell>
          <cell r="BO662">
            <v>0</v>
          </cell>
          <cell r="BP662">
            <v>0</v>
          </cell>
          <cell r="BQ662">
            <v>0</v>
          </cell>
          <cell r="BR662">
            <v>24.75</v>
          </cell>
          <cell r="BS662" t="str">
            <v>BĐ đã phát</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t="str">
            <v>Đi học NN</v>
          </cell>
        </row>
        <row r="663">
          <cell r="F663">
            <v>1534</v>
          </cell>
          <cell r="G663" t="str">
            <v>51010000192603</v>
          </cell>
          <cell r="H663" t="str">
            <v>Trường Sư phạm</v>
          </cell>
          <cell r="I663" t="str">
            <v>Khoa Toán học</v>
          </cell>
          <cell r="J663" t="str">
            <v>Nam</v>
          </cell>
          <cell r="K663">
            <v>1981</v>
          </cell>
          <cell r="L663">
            <v>29595</v>
          </cell>
          <cell r="M663">
            <v>41</v>
          </cell>
          <cell r="N663" t="str">
            <v>Kinh</v>
          </cell>
          <cell r="O663">
            <v>0</v>
          </cell>
          <cell r="P663">
            <v>187756986</v>
          </cell>
          <cell r="Q663">
            <v>0</v>
          </cell>
          <cell r="R663">
            <v>0</v>
          </cell>
          <cell r="S663" t="str">
            <v>Xã Tiên Điền, huyện Nghi Xuân, Tỉnh Hà tĩnh</v>
          </cell>
          <cell r="T663" t="str">
            <v>Xã Yên Hồ, huyện Đức Thọ, tỉnh Hà Tĩnh</v>
          </cell>
          <cell r="U663" t="str">
            <v>Phường Lê Lợi, Thành phố Vinh, Tỉnh Nghệ An</v>
          </cell>
          <cell r="V663" t="str">
            <v>Phường Lê Lợi, Thành phố Vinh, Tỉnh Nghệ An</v>
          </cell>
          <cell r="W663" t="str">
            <v>0915188649</v>
          </cell>
          <cell r="X663" t="str">
            <v>ducnv@vinhuni.edu.vn</v>
          </cell>
          <cell r="Y663">
            <v>37865</v>
          </cell>
          <cell r="Z663">
            <v>38924</v>
          </cell>
          <cell r="AA663" t="str">
            <v>Trường Đại học Vinh</v>
          </cell>
          <cell r="AB663">
            <v>0</v>
          </cell>
          <cell r="AC663" t="str">
            <v>BC</v>
          </cell>
          <cell r="AD663">
            <v>0</v>
          </cell>
          <cell r="AE663">
            <v>0</v>
          </cell>
          <cell r="AF663" t="str">
            <v>V.07.01.01</v>
          </cell>
          <cell r="AG663" t="str">
            <v>Giảng viên cao cấp (hạng I)</v>
          </cell>
          <cell r="AH663">
            <v>0</v>
          </cell>
          <cell r="AI663">
            <v>0</v>
          </cell>
          <cell r="AJ663">
            <v>0</v>
          </cell>
          <cell r="AK663">
            <v>6</v>
          </cell>
          <cell r="AL663">
            <v>0.4</v>
          </cell>
          <cell r="AM663">
            <v>6.2</v>
          </cell>
          <cell r="AN663">
            <v>1</v>
          </cell>
          <cell r="AO663">
            <v>0</v>
          </cell>
          <cell r="AP663">
            <v>0</v>
          </cell>
          <cell r="AQ663">
            <v>15</v>
          </cell>
          <cell r="AR663">
            <v>0.9900000000000001</v>
          </cell>
          <cell r="AS663">
            <v>7.5900000000000007</v>
          </cell>
          <cell r="AT663">
            <v>40</v>
          </cell>
          <cell r="AU663">
            <v>0</v>
          </cell>
          <cell r="AV663">
            <v>0</v>
          </cell>
          <cell r="AW663">
            <v>0</v>
          </cell>
          <cell r="AX663" t="str">
            <v>Tiến sĩ</v>
          </cell>
          <cell r="AY663" t="str">
            <v>Phó Giáo sư</v>
          </cell>
          <cell r="AZ663">
            <v>0</v>
          </cell>
          <cell r="BA663" t="str">
            <v>Toán học</v>
          </cell>
          <cell r="BB663" t="str">
            <v>Toán giải tích</v>
          </cell>
          <cell r="BC663" t="str">
            <v>Toán giải tích</v>
          </cell>
          <cell r="BD663">
            <v>0</v>
          </cell>
          <cell r="BE663" t="str">
            <v>GVSP</v>
          </cell>
          <cell r="BF663" t="str">
            <v>B2</v>
          </cell>
          <cell r="BG663" t="str">
            <v>ICT 2018</v>
          </cell>
          <cell r="BH663" t="str">
            <v>x</v>
          </cell>
          <cell r="BI663">
            <v>2017</v>
          </cell>
          <cell r="BJ663">
            <v>0</v>
          </cell>
          <cell r="BK663">
            <v>0</v>
          </cell>
          <cell r="BL663">
            <v>0</v>
          </cell>
          <cell r="BM663" t="str">
            <v>14/10/1997</v>
          </cell>
          <cell r="BN663">
            <v>36082</v>
          </cell>
          <cell r="BO663">
            <v>0</v>
          </cell>
          <cell r="BP663">
            <v>0</v>
          </cell>
          <cell r="BQ663">
            <v>0</v>
          </cell>
          <cell r="BR663">
            <v>18.333333333333332</v>
          </cell>
          <cell r="BS663" t="str">
            <v>BĐ đã phát</v>
          </cell>
          <cell r="BT663">
            <v>0</v>
          </cell>
          <cell r="BU663">
            <v>0</v>
          </cell>
          <cell r="BV663">
            <v>6</v>
          </cell>
          <cell r="BW663">
            <v>6</v>
          </cell>
          <cell r="BX663">
            <v>6</v>
          </cell>
          <cell r="BY663">
            <v>6</v>
          </cell>
          <cell r="BZ663">
            <v>6</v>
          </cell>
          <cell r="CA663">
            <v>6</v>
          </cell>
          <cell r="CB663">
            <v>6</v>
          </cell>
          <cell r="CC663">
            <v>6</v>
          </cell>
          <cell r="CD663">
            <v>6</v>
          </cell>
          <cell r="CE663">
            <v>6</v>
          </cell>
          <cell r="CF663">
            <v>6</v>
          </cell>
          <cell r="CG663">
            <v>6</v>
          </cell>
          <cell r="CH663">
            <v>6</v>
          </cell>
          <cell r="CI663">
            <v>6</v>
          </cell>
          <cell r="CJ663">
            <v>6</v>
          </cell>
          <cell r="CK663">
            <v>6</v>
          </cell>
          <cell r="CL663" t="str">
            <v>Thôi TBM từ T9/21</v>
          </cell>
        </row>
        <row r="664">
          <cell r="F664">
            <v>1519</v>
          </cell>
          <cell r="G664" t="str">
            <v>51010000191619</v>
          </cell>
          <cell r="H664" t="str">
            <v>Trường Sư phạm</v>
          </cell>
          <cell r="I664" t="str">
            <v>Khoa Toán học</v>
          </cell>
          <cell r="J664" t="str">
            <v>Nam</v>
          </cell>
          <cell r="K664">
            <v>1957</v>
          </cell>
          <cell r="L664">
            <v>20839</v>
          </cell>
          <cell r="M664">
            <v>65</v>
          </cell>
          <cell r="N664" t="str">
            <v>Kinh</v>
          </cell>
          <cell r="O664">
            <v>0</v>
          </cell>
          <cell r="P664">
            <v>181861447</v>
          </cell>
          <cell r="Q664">
            <v>0</v>
          </cell>
          <cell r="R664">
            <v>0</v>
          </cell>
          <cell r="S664" t="str">
            <v>Sơn An, Hương Sơn, Hà Tĩnh</v>
          </cell>
          <cell r="T664" t="str">
            <v>Sơn An, Hương Sơn, Hà Tĩnh</v>
          </cell>
          <cell r="U664" t="str">
            <v>Số nhà 12, Đường Trà Lân, Khối 7,Phường Trường Thi, Thành phố Vinh, Tỉnh Nghệ An</v>
          </cell>
          <cell r="V664" t="str">
            <v>Số nhà 12, Đường Trà Lân, Khối 7,Phường Trường Thi, Thành phố Vinh, Tỉnh Nghệ An</v>
          </cell>
          <cell r="W664" t="str">
            <v>0912435734</v>
          </cell>
          <cell r="X664" t="str">
            <v>nvquang@hotmail.com</v>
          </cell>
          <cell r="Y664">
            <v>35490</v>
          </cell>
          <cell r="Z664">
            <v>28734</v>
          </cell>
          <cell r="AA664" t="str">
            <v>Trường CĐSP Đà Nẵng</v>
          </cell>
          <cell r="AB664">
            <v>0</v>
          </cell>
          <cell r="AC664" t="str">
            <v>BC</v>
          </cell>
          <cell r="AD664">
            <v>0</v>
          </cell>
          <cell r="AE664">
            <v>0</v>
          </cell>
          <cell r="AF664" t="str">
            <v>V.07.01.01</v>
          </cell>
          <cell r="AG664" t="str">
            <v>Giảng viên cao cấp (hạng I)</v>
          </cell>
          <cell r="AH664">
            <v>0</v>
          </cell>
          <cell r="AI664">
            <v>0</v>
          </cell>
          <cell r="AJ664">
            <v>0</v>
          </cell>
          <cell r="AK664">
            <v>6</v>
          </cell>
          <cell r="AL664">
            <v>0.5</v>
          </cell>
          <cell r="AM664">
            <v>8</v>
          </cell>
          <cell r="AN664">
            <v>6</v>
          </cell>
          <cell r="AO664">
            <v>0</v>
          </cell>
          <cell r="AP664">
            <v>0</v>
          </cell>
          <cell r="AQ664">
            <v>38</v>
          </cell>
          <cell r="AR664">
            <v>3.23</v>
          </cell>
          <cell r="AS664">
            <v>11.73</v>
          </cell>
          <cell r="AT664">
            <v>40</v>
          </cell>
          <cell r="AU664">
            <v>0</v>
          </cell>
          <cell r="AV664">
            <v>0</v>
          </cell>
          <cell r="AW664">
            <v>0</v>
          </cell>
          <cell r="AX664" t="str">
            <v>Tiến sĩ</v>
          </cell>
          <cell r="AY664" t="str">
            <v>Giáo sư</v>
          </cell>
          <cell r="AZ664">
            <v>0</v>
          </cell>
          <cell r="BA664" t="str">
            <v>Toán học</v>
          </cell>
          <cell r="BB664" t="str">
            <v>Lý thuyết xác suất &amp; thống kê toán học</v>
          </cell>
          <cell r="BC664" t="str">
            <v>Lý thuyết xác suất &amp; thống kê toán học</v>
          </cell>
          <cell r="BD664">
            <v>0</v>
          </cell>
          <cell r="BE664" t="str">
            <v>GVSP</v>
          </cell>
          <cell r="BF664" t="str">
            <v>B1</v>
          </cell>
          <cell r="BG664">
            <v>0</v>
          </cell>
          <cell r="BH664" t="str">
            <v>x</v>
          </cell>
          <cell r="BI664">
            <v>0</v>
          </cell>
          <cell r="BJ664">
            <v>0</v>
          </cell>
          <cell r="BK664" t="str">
            <v>Đối tượng 4</v>
          </cell>
          <cell r="BL664">
            <v>0</v>
          </cell>
          <cell r="BM664">
            <v>37783</v>
          </cell>
          <cell r="BN664">
            <v>38149</v>
          </cell>
          <cell r="BO664">
            <v>0</v>
          </cell>
          <cell r="BP664">
            <v>0</v>
          </cell>
          <cell r="BQ664">
            <v>0</v>
          </cell>
          <cell r="BR664">
            <v>-5.583333333333333</v>
          </cell>
          <cell r="BS664" t="str">
            <v>ĐHV đã phát</v>
          </cell>
          <cell r="BT664">
            <v>0</v>
          </cell>
          <cell r="BU664">
            <v>0</v>
          </cell>
          <cell r="BV664">
            <v>6</v>
          </cell>
          <cell r="BW664">
            <v>6</v>
          </cell>
          <cell r="BX664">
            <v>6</v>
          </cell>
          <cell r="BY664">
            <v>6</v>
          </cell>
          <cell r="BZ664">
            <v>6</v>
          </cell>
          <cell r="CA664">
            <v>6</v>
          </cell>
          <cell r="CB664">
            <v>6</v>
          </cell>
          <cell r="CC664">
            <v>6</v>
          </cell>
          <cell r="CD664">
            <v>6</v>
          </cell>
          <cell r="CE664">
            <v>6</v>
          </cell>
          <cell r="CF664">
            <v>6</v>
          </cell>
          <cell r="CG664">
            <v>6</v>
          </cell>
          <cell r="CH664">
            <v>6</v>
          </cell>
          <cell r="CI664">
            <v>6</v>
          </cell>
          <cell r="CJ664">
            <v>6</v>
          </cell>
          <cell r="CK664">
            <v>6</v>
          </cell>
          <cell r="CL664">
            <v>0</v>
          </cell>
        </row>
        <row r="665">
          <cell r="F665">
            <v>1541</v>
          </cell>
          <cell r="G665" t="str">
            <v>51010000192126</v>
          </cell>
          <cell r="H665" t="str">
            <v>Trường Sư phạm</v>
          </cell>
          <cell r="I665" t="str">
            <v>Khoa Toán học</v>
          </cell>
          <cell r="J665" t="str">
            <v>Nữ</v>
          </cell>
          <cell r="K665">
            <v>1975</v>
          </cell>
          <cell r="L665">
            <v>27410</v>
          </cell>
          <cell r="M665">
            <v>47</v>
          </cell>
          <cell r="N665" t="str">
            <v>Kinh</v>
          </cell>
          <cell r="O665">
            <v>0</v>
          </cell>
          <cell r="P665">
            <v>182000115</v>
          </cell>
          <cell r="Q665">
            <v>0</v>
          </cell>
          <cell r="R665">
            <v>0</v>
          </cell>
          <cell r="S665" t="str">
            <v>Đức Thọ, Hà Tĩnh</v>
          </cell>
          <cell r="T665" t="str">
            <v>Xã Kỳ Phong, Huyện Kỳ Anh, Tỉnh Hà Tĩnh</v>
          </cell>
          <cell r="U665" t="str">
            <v>Khối 8, Phường Đội Cung, Thành phố Vinh, Tỉnh Nghệ An</v>
          </cell>
          <cell r="V665" t="str">
            <v>Khối 8, Phường Đội Cung, Thành phố Vinh, Tỉnh Nghệ An</v>
          </cell>
          <cell r="W665" t="str">
            <v>0912553208</v>
          </cell>
          <cell r="X665" t="str">
            <v>hlamdhv@gmail.com</v>
          </cell>
          <cell r="Y665">
            <v>36617</v>
          </cell>
          <cell r="Z665">
            <v>35004</v>
          </cell>
          <cell r="AA665" t="str">
            <v>Trường CĐ sư phạm Hà Tĩnh</v>
          </cell>
          <cell r="AB665">
            <v>0</v>
          </cell>
          <cell r="AC665" t="str">
            <v>BC</v>
          </cell>
          <cell r="AD665">
            <v>0</v>
          </cell>
          <cell r="AE665">
            <v>0</v>
          </cell>
          <cell r="AF665" t="str">
            <v>V.07.01.02</v>
          </cell>
          <cell r="AG665" t="str">
            <v>Giảng viên chính (hạng II)</v>
          </cell>
          <cell r="AH665">
            <v>0</v>
          </cell>
          <cell r="AI665">
            <v>0</v>
          </cell>
          <cell r="AJ665">
            <v>0</v>
          </cell>
          <cell r="AK665">
            <v>5</v>
          </cell>
          <cell r="AL665">
            <v>0</v>
          </cell>
          <cell r="AM665">
            <v>5.42</v>
          </cell>
          <cell r="AN665">
            <v>4</v>
          </cell>
          <cell r="AO665">
            <v>0</v>
          </cell>
          <cell r="AP665">
            <v>0</v>
          </cell>
          <cell r="AQ665">
            <v>22</v>
          </cell>
          <cell r="AR665">
            <v>1.1923999999999999</v>
          </cell>
          <cell r="AS665">
            <v>6.6124000000000001</v>
          </cell>
          <cell r="AT665">
            <v>40</v>
          </cell>
          <cell r="AU665">
            <v>0</v>
          </cell>
          <cell r="AV665">
            <v>0</v>
          </cell>
          <cell r="AW665">
            <v>0</v>
          </cell>
          <cell r="AX665" t="str">
            <v>Tiến sĩ</v>
          </cell>
          <cell r="AY665">
            <v>0</v>
          </cell>
          <cell r="AZ665">
            <v>0</v>
          </cell>
          <cell r="BA665" t="str">
            <v>Toán học</v>
          </cell>
          <cell r="BB665" t="str">
            <v>LL&amp;PPDH Toán</v>
          </cell>
          <cell r="BC665" t="str">
            <v>LL&amp;PPDH Toán</v>
          </cell>
          <cell r="BD665">
            <v>0</v>
          </cell>
          <cell r="BE665" t="str">
            <v>GVSP</v>
          </cell>
          <cell r="BF665">
            <v>0</v>
          </cell>
          <cell r="BG665" t="str">
            <v>ICT 2018</v>
          </cell>
          <cell r="BH665" t="str">
            <v>x</v>
          </cell>
          <cell r="BI665">
            <v>2019</v>
          </cell>
          <cell r="BJ665">
            <v>0</v>
          </cell>
          <cell r="BK665">
            <v>0</v>
          </cell>
          <cell r="BL665">
            <v>0</v>
          </cell>
          <cell r="BM665">
            <v>0</v>
          </cell>
          <cell r="BN665">
            <v>0</v>
          </cell>
          <cell r="BO665">
            <v>0</v>
          </cell>
          <cell r="BP665">
            <v>0</v>
          </cell>
          <cell r="BQ665">
            <v>0</v>
          </cell>
          <cell r="BR665">
            <v>7.416666666666667</v>
          </cell>
          <cell r="BS665" t="str">
            <v>BĐ đã phát</v>
          </cell>
          <cell r="BT665">
            <v>0</v>
          </cell>
          <cell r="BU665">
            <v>0</v>
          </cell>
          <cell r="BV665">
            <v>5</v>
          </cell>
          <cell r="BW665">
            <v>5</v>
          </cell>
          <cell r="BX665">
            <v>5</v>
          </cell>
          <cell r="BY665">
            <v>5</v>
          </cell>
          <cell r="BZ665">
            <v>5</v>
          </cell>
          <cell r="CA665">
            <v>5</v>
          </cell>
          <cell r="CB665">
            <v>5</v>
          </cell>
          <cell r="CC665">
            <v>5</v>
          </cell>
          <cell r="CD665">
            <v>5</v>
          </cell>
          <cell r="CE665">
            <v>5</v>
          </cell>
          <cell r="CF665">
            <v>5</v>
          </cell>
          <cell r="CG665">
            <v>5</v>
          </cell>
          <cell r="CH665">
            <v>5</v>
          </cell>
          <cell r="CI665">
            <v>5</v>
          </cell>
          <cell r="CJ665">
            <v>5</v>
          </cell>
          <cell r="CK665">
            <v>5</v>
          </cell>
          <cell r="CL665">
            <v>0</v>
          </cell>
        </row>
        <row r="666">
          <cell r="F666">
            <v>1524</v>
          </cell>
          <cell r="G666" t="str">
            <v>51010000192719</v>
          </cell>
          <cell r="H666" t="str">
            <v>Trường Sư phạm</v>
          </cell>
          <cell r="I666" t="str">
            <v>Khoa Toán học</v>
          </cell>
          <cell r="J666" t="str">
            <v>Nam</v>
          </cell>
          <cell r="K666">
            <v>1978</v>
          </cell>
          <cell r="L666">
            <v>28807</v>
          </cell>
          <cell r="M666">
            <v>44</v>
          </cell>
          <cell r="N666" t="str">
            <v>Kinh</v>
          </cell>
          <cell r="O666">
            <v>0</v>
          </cell>
          <cell r="P666">
            <v>182179897</v>
          </cell>
          <cell r="Q666">
            <v>0</v>
          </cell>
          <cell r="R666">
            <v>0</v>
          </cell>
          <cell r="S666" t="str">
            <v>Thành phố Vinh, Nghệ An</v>
          </cell>
          <cell r="T666" t="str">
            <v>Kỳ Châu, Kỳ Anh, Hà Tĩnh</v>
          </cell>
          <cell r="U666" t="str">
            <v>Số 19A, đường Tân Yên, Khối Tân Yên, Phường Hưng Bình, Thành phố Vinh, Tỉnh Nghệ An</v>
          </cell>
          <cell r="V666" t="str">
            <v>Số 19A, đường Tân Yên, Khối Tân Yên, Phường Hưng Bình, Thành phố Vinh, Tỉnh Nghệ An</v>
          </cell>
          <cell r="W666" t="str">
            <v>0904402359</v>
          </cell>
          <cell r="X666" t="str">
            <v>Trananhnghia@vinhuni.edu.vn</v>
          </cell>
          <cell r="Y666">
            <v>37761</v>
          </cell>
          <cell r="Z666">
            <v>38485</v>
          </cell>
          <cell r="AA666" t="str">
            <v>Trường Đại học Vinh</v>
          </cell>
          <cell r="AB666">
            <v>0</v>
          </cell>
          <cell r="AC666" t="str">
            <v>BC</v>
          </cell>
          <cell r="AD666">
            <v>0</v>
          </cell>
          <cell r="AE666">
            <v>0</v>
          </cell>
          <cell r="AF666" t="str">
            <v>V.07.01.02</v>
          </cell>
          <cell r="AG666" t="str">
            <v>Giảng viên chính (hạng II)</v>
          </cell>
          <cell r="AH666">
            <v>0</v>
          </cell>
          <cell r="AI666">
            <v>0</v>
          </cell>
          <cell r="AJ666" t="str">
            <v>CVHT</v>
          </cell>
          <cell r="AK666">
            <v>5</v>
          </cell>
          <cell r="AL666">
            <v>0</v>
          </cell>
          <cell r="AM666">
            <v>4.4000000000000004</v>
          </cell>
          <cell r="AN666">
            <v>1</v>
          </cell>
          <cell r="AO666">
            <v>0</v>
          </cell>
          <cell r="AP666">
            <v>0</v>
          </cell>
          <cell r="AQ666">
            <v>12</v>
          </cell>
          <cell r="AR666">
            <v>0.52800000000000002</v>
          </cell>
          <cell r="AS666">
            <v>4.9280000000000008</v>
          </cell>
          <cell r="AT666">
            <v>40</v>
          </cell>
          <cell r="AU666">
            <v>0</v>
          </cell>
          <cell r="AV666">
            <v>0</v>
          </cell>
          <cell r="AW666">
            <v>0</v>
          </cell>
          <cell r="AX666" t="str">
            <v>Tiến sĩ</v>
          </cell>
          <cell r="AY666">
            <v>0</v>
          </cell>
          <cell r="AZ666">
            <v>0</v>
          </cell>
          <cell r="BA666" t="str">
            <v>Toán học</v>
          </cell>
          <cell r="BB666" t="str">
            <v>Toán học</v>
          </cell>
          <cell r="BC666" t="str">
            <v>Toán Lí</v>
          </cell>
          <cell r="BD666">
            <v>0</v>
          </cell>
          <cell r="BE666" t="str">
            <v>GVSP</v>
          </cell>
          <cell r="BF666" t="str">
            <v>B2</v>
          </cell>
          <cell r="BG666">
            <v>0</v>
          </cell>
          <cell r="BH666" t="str">
            <v>x</v>
          </cell>
          <cell r="BI666">
            <v>0</v>
          </cell>
          <cell r="BJ666">
            <v>0</v>
          </cell>
          <cell r="BK666" t="str">
            <v>x</v>
          </cell>
          <cell r="BL666">
            <v>0</v>
          </cell>
          <cell r="BM666" t="str">
            <v>17/6/2008</v>
          </cell>
          <cell r="BN666">
            <v>39981</v>
          </cell>
          <cell r="BO666" t="str">
            <v>Bằng khen Học sinh Giỏi Quốc gia Môn Địa lý, năm 2000.</v>
          </cell>
          <cell r="BP666">
            <v>0</v>
          </cell>
          <cell r="BQ666">
            <v>0</v>
          </cell>
          <cell r="BR666">
            <v>16.166666666666668</v>
          </cell>
          <cell r="BS666" t="str">
            <v>ĐHV đã phát</v>
          </cell>
          <cell r="BT666">
            <v>0</v>
          </cell>
          <cell r="BU666">
            <v>0</v>
          </cell>
          <cell r="BV666">
            <v>4</v>
          </cell>
          <cell r="BW666">
            <v>4</v>
          </cell>
          <cell r="BX666">
            <v>4</v>
          </cell>
          <cell r="BY666">
            <v>5</v>
          </cell>
          <cell r="BZ666">
            <v>5</v>
          </cell>
          <cell r="CA666">
            <v>5</v>
          </cell>
          <cell r="CB666">
            <v>5</v>
          </cell>
          <cell r="CC666">
            <v>5</v>
          </cell>
          <cell r="CD666">
            <v>5</v>
          </cell>
          <cell r="CE666">
            <v>5</v>
          </cell>
          <cell r="CF666">
            <v>5</v>
          </cell>
          <cell r="CG666">
            <v>5</v>
          </cell>
          <cell r="CH666">
            <v>5</v>
          </cell>
          <cell r="CI666">
            <v>5</v>
          </cell>
          <cell r="CJ666">
            <v>5</v>
          </cell>
          <cell r="CK666">
            <v>5</v>
          </cell>
          <cell r="CL666">
            <v>0</v>
          </cell>
        </row>
        <row r="667">
          <cell r="F667">
            <v>1542</v>
          </cell>
          <cell r="G667" t="str">
            <v>51010000192658</v>
          </cell>
          <cell r="H667" t="str">
            <v>Trường Sư phạm</v>
          </cell>
          <cell r="I667" t="str">
            <v>Khoa Toán học</v>
          </cell>
          <cell r="J667" t="str">
            <v>Nữ</v>
          </cell>
          <cell r="K667">
            <v>1975</v>
          </cell>
          <cell r="L667">
            <v>27478</v>
          </cell>
          <cell r="M667">
            <v>47</v>
          </cell>
          <cell r="N667" t="str">
            <v>Kinh</v>
          </cell>
          <cell r="O667">
            <v>0</v>
          </cell>
          <cell r="P667">
            <v>0</v>
          </cell>
          <cell r="Q667">
            <v>0</v>
          </cell>
          <cell r="R667">
            <v>0</v>
          </cell>
          <cell r="S667" t="str">
            <v>Thọ Xuân, Thanh Hóa</v>
          </cell>
          <cell r="T667" t="str">
            <v>Thọ Xuân, Thanh Hóa</v>
          </cell>
          <cell r="U667" t="str">
            <v>Số 24, Đường Cao Huy Đỉnh, Khối 15, Phương Trường Thi, Thành phố Vinh, Tỉnh Nghệ An</v>
          </cell>
          <cell r="V667" t="str">
            <v>Số 24, Đường Cao Huy Đỉnh, Khối 15, Phương Trường Thi, Thành phố Vinh, Tỉnh Nghệ An</v>
          </cell>
          <cell r="W667">
            <v>0</v>
          </cell>
          <cell r="X667">
            <v>0</v>
          </cell>
          <cell r="Y667">
            <v>36495</v>
          </cell>
          <cell r="Z667">
            <v>36861</v>
          </cell>
          <cell r="AA667" t="str">
            <v>Trường Đại học Sư phạm Vinh</v>
          </cell>
          <cell r="AB667">
            <v>0</v>
          </cell>
          <cell r="AC667" t="str">
            <v>BC</v>
          </cell>
          <cell r="AD667">
            <v>0</v>
          </cell>
          <cell r="AE667">
            <v>0</v>
          </cell>
          <cell r="AF667" t="str">
            <v>V.07.01.02</v>
          </cell>
          <cell r="AG667" t="str">
            <v>Giảng viên chính (hạng II)</v>
          </cell>
          <cell r="AH667">
            <v>0</v>
          </cell>
          <cell r="AI667">
            <v>0</v>
          </cell>
          <cell r="AJ667">
            <v>0</v>
          </cell>
          <cell r="AK667">
            <v>5</v>
          </cell>
          <cell r="AL667">
            <v>0</v>
          </cell>
          <cell r="AM667">
            <v>4.4000000000000004</v>
          </cell>
          <cell r="AN667">
            <v>1</v>
          </cell>
          <cell r="AO667">
            <v>0</v>
          </cell>
          <cell r="AP667">
            <v>0</v>
          </cell>
          <cell r="AQ667">
            <v>20</v>
          </cell>
          <cell r="AR667">
            <v>0.88</v>
          </cell>
          <cell r="AS667">
            <v>5.28</v>
          </cell>
          <cell r="AT667">
            <v>40</v>
          </cell>
          <cell r="AU667">
            <v>0</v>
          </cell>
          <cell r="AV667">
            <v>0</v>
          </cell>
          <cell r="AW667">
            <v>0</v>
          </cell>
          <cell r="AX667" t="str">
            <v>Tiến sĩ</v>
          </cell>
          <cell r="AY667">
            <v>0</v>
          </cell>
          <cell r="AZ667">
            <v>0</v>
          </cell>
          <cell r="BA667" t="str">
            <v>Toán học</v>
          </cell>
          <cell r="BB667" t="str">
            <v>LL&amp;PPDH Toán</v>
          </cell>
          <cell r="BC667" t="str">
            <v>LL&amp;PPDH Toán</v>
          </cell>
          <cell r="BD667">
            <v>0</v>
          </cell>
          <cell r="BE667" t="str">
            <v>GVSP</v>
          </cell>
          <cell r="BF667">
            <v>0</v>
          </cell>
          <cell r="BG667" t="str">
            <v>ICT 2018</v>
          </cell>
          <cell r="BH667" t="str">
            <v>x</v>
          </cell>
          <cell r="BI667">
            <v>2017</v>
          </cell>
          <cell r="BJ667">
            <v>0</v>
          </cell>
          <cell r="BK667" t="str">
            <v>Đợt năm 2014</v>
          </cell>
          <cell r="BL667">
            <v>0</v>
          </cell>
          <cell r="BM667">
            <v>38631</v>
          </cell>
          <cell r="BN667">
            <v>38996</v>
          </cell>
          <cell r="BO667">
            <v>0</v>
          </cell>
          <cell r="BP667">
            <v>0</v>
          </cell>
          <cell r="BQ667">
            <v>0</v>
          </cell>
          <cell r="BR667">
            <v>7.583333333333333</v>
          </cell>
          <cell r="BS667" t="str">
            <v>BĐ đã phát</v>
          </cell>
          <cell r="BT667">
            <v>0</v>
          </cell>
          <cell r="BU667">
            <v>0</v>
          </cell>
          <cell r="BV667">
            <v>5</v>
          </cell>
          <cell r="BW667">
            <v>5</v>
          </cell>
          <cell r="BX667">
            <v>5</v>
          </cell>
          <cell r="BY667">
            <v>5</v>
          </cell>
          <cell r="BZ667">
            <v>5</v>
          </cell>
          <cell r="CA667">
            <v>5</v>
          </cell>
          <cell r="CB667">
            <v>5</v>
          </cell>
          <cell r="CC667">
            <v>5</v>
          </cell>
          <cell r="CD667">
            <v>5</v>
          </cell>
          <cell r="CE667">
            <v>5</v>
          </cell>
          <cell r="CF667">
            <v>5</v>
          </cell>
          <cell r="CG667">
            <v>5</v>
          </cell>
          <cell r="CH667">
            <v>5</v>
          </cell>
          <cell r="CI667">
            <v>5</v>
          </cell>
          <cell r="CJ667">
            <v>5</v>
          </cell>
          <cell r="CK667">
            <v>5</v>
          </cell>
          <cell r="CL667">
            <v>0</v>
          </cell>
        </row>
        <row r="668">
          <cell r="F668">
            <v>1525</v>
          </cell>
          <cell r="G668" t="str">
            <v>51010000448971</v>
          </cell>
          <cell r="H668" t="str">
            <v>Trường Sư phạm</v>
          </cell>
          <cell r="I668" t="str">
            <v>Khoa Toán học</v>
          </cell>
          <cell r="J668" t="str">
            <v>Nữ</v>
          </cell>
          <cell r="K668">
            <v>1981</v>
          </cell>
          <cell r="L668">
            <v>29800</v>
          </cell>
          <cell r="M668">
            <v>41</v>
          </cell>
          <cell r="N668" t="str">
            <v>Kinh</v>
          </cell>
          <cell r="O668">
            <v>0</v>
          </cell>
          <cell r="P668">
            <v>182413071</v>
          </cell>
          <cell r="Q668">
            <v>0</v>
          </cell>
          <cell r="R668">
            <v>0</v>
          </cell>
          <cell r="S668" t="str">
            <v>Nghi Phú, TP Vinh, Nghệ An</v>
          </cell>
          <cell r="T668" t="str">
            <v>Hưng Xá, Hưng Nguyên, Nghệ An</v>
          </cell>
          <cell r="U668" t="str">
            <v>36 Hoàng Thị Loan, Khối 8, Bến Thủy, Thành phố Vinh, Tỉnh Nghệ An</v>
          </cell>
          <cell r="V668" t="str">
            <v>Số, Phường Hà Huy Tập, Thành phố Vinh, Tỉnh Nghệ An</v>
          </cell>
          <cell r="W668" t="str">
            <v>0916955958</v>
          </cell>
          <cell r="X668" t="str">
            <v>vanvth@gmail.com</v>
          </cell>
          <cell r="Y668">
            <v>38200</v>
          </cell>
          <cell r="Z668">
            <v>38924</v>
          </cell>
          <cell r="AA668" t="str">
            <v>Trường Đại học Vinh</v>
          </cell>
          <cell r="AB668">
            <v>0</v>
          </cell>
          <cell r="AC668" t="str">
            <v>BC</v>
          </cell>
          <cell r="AD668">
            <v>0</v>
          </cell>
          <cell r="AE668">
            <v>0</v>
          </cell>
          <cell r="AF668" t="str">
            <v>V.07.01.02</v>
          </cell>
          <cell r="AG668" t="str">
            <v>Giảng viên chính (hạng II)</v>
          </cell>
          <cell r="AH668">
            <v>0</v>
          </cell>
          <cell r="AI668">
            <v>0</v>
          </cell>
          <cell r="AJ668">
            <v>0</v>
          </cell>
          <cell r="AK668">
            <v>5</v>
          </cell>
          <cell r="AL668">
            <v>0</v>
          </cell>
          <cell r="AM668">
            <v>4.4000000000000004</v>
          </cell>
          <cell r="AN668">
            <v>1</v>
          </cell>
          <cell r="AO668">
            <v>0</v>
          </cell>
          <cell r="AP668">
            <v>0</v>
          </cell>
          <cell r="AQ668">
            <v>11</v>
          </cell>
          <cell r="AR668">
            <v>0.48400000000000004</v>
          </cell>
          <cell r="AS668">
            <v>4.8840000000000003</v>
          </cell>
          <cell r="AT668">
            <v>40</v>
          </cell>
          <cell r="AU668">
            <v>0</v>
          </cell>
          <cell r="AV668">
            <v>0</v>
          </cell>
          <cell r="AW668">
            <v>0</v>
          </cell>
          <cell r="AX668" t="str">
            <v>Tiến sĩ</v>
          </cell>
          <cell r="AY668">
            <v>0</v>
          </cell>
          <cell r="AZ668">
            <v>0</v>
          </cell>
          <cell r="BA668" t="str">
            <v>Toán học</v>
          </cell>
          <cell r="BB668" t="str">
            <v>Toán học</v>
          </cell>
          <cell r="BC668" t="str">
            <v>Lý thuyết xác suất &amp; thống kê toán học</v>
          </cell>
          <cell r="BD668">
            <v>0</v>
          </cell>
          <cell r="BE668" t="str">
            <v>GVSP</v>
          </cell>
          <cell r="BF668" t="str">
            <v>B1</v>
          </cell>
          <cell r="BG668" t="str">
            <v>ICT 2018</v>
          </cell>
          <cell r="BH668" t="str">
            <v>x</v>
          </cell>
          <cell r="BI668">
            <v>2019</v>
          </cell>
          <cell r="BJ668">
            <v>0</v>
          </cell>
          <cell r="BK668" t="str">
            <v>Đợt 1 năm 2014</v>
          </cell>
          <cell r="BL668" t="str">
            <v>Trung cấp</v>
          </cell>
          <cell r="BM668">
            <v>37126</v>
          </cell>
          <cell r="BN668">
            <v>37491</v>
          </cell>
          <cell r="BO668">
            <v>0</v>
          </cell>
          <cell r="BP668">
            <v>0</v>
          </cell>
          <cell r="BQ668">
            <v>0</v>
          </cell>
          <cell r="BR668">
            <v>13.916666666666666</v>
          </cell>
          <cell r="BS668" t="str">
            <v>BĐ đã phát</v>
          </cell>
          <cell r="BT668">
            <v>0</v>
          </cell>
          <cell r="BU668">
            <v>0</v>
          </cell>
          <cell r="BV668">
            <v>5</v>
          </cell>
          <cell r="BW668">
            <v>5</v>
          </cell>
          <cell r="BX668">
            <v>5</v>
          </cell>
          <cell r="BY668">
            <v>5</v>
          </cell>
          <cell r="BZ668">
            <v>5</v>
          </cell>
          <cell r="CA668">
            <v>5</v>
          </cell>
          <cell r="CB668">
            <v>5</v>
          </cell>
          <cell r="CC668">
            <v>5</v>
          </cell>
          <cell r="CD668">
            <v>5</v>
          </cell>
          <cell r="CE668">
            <v>5</v>
          </cell>
          <cell r="CF668">
            <v>5</v>
          </cell>
          <cell r="CG668">
            <v>5</v>
          </cell>
          <cell r="CH668">
            <v>5</v>
          </cell>
          <cell r="CI668">
            <v>5</v>
          </cell>
          <cell r="CJ668">
            <v>5</v>
          </cell>
          <cell r="CK668">
            <v>5</v>
          </cell>
          <cell r="CL668">
            <v>0</v>
          </cell>
        </row>
        <row r="669">
          <cell r="F669">
            <v>1529</v>
          </cell>
          <cell r="G669" t="str">
            <v>51010000192506</v>
          </cell>
          <cell r="H669" t="str">
            <v>Trường Sư phạm</v>
          </cell>
          <cell r="I669" t="str">
            <v>Khoa Toán học</v>
          </cell>
          <cell r="J669" t="str">
            <v>Nữ</v>
          </cell>
          <cell r="K669">
            <v>1974</v>
          </cell>
          <cell r="L669">
            <v>27314</v>
          </cell>
          <cell r="M669">
            <v>48</v>
          </cell>
          <cell r="N669" t="str">
            <v>Kinh</v>
          </cell>
          <cell r="O669">
            <v>0</v>
          </cell>
          <cell r="P669">
            <v>181997622</v>
          </cell>
          <cell r="Q669">
            <v>0</v>
          </cell>
          <cell r="R669">
            <v>0</v>
          </cell>
          <cell r="S669" t="str">
            <v>Hương Thanh, Hương Khê, Hà Tĩnh</v>
          </cell>
          <cell r="T669" t="str">
            <v>Khu phố II, TP Vinh, T. Nghệ An</v>
          </cell>
          <cell r="U669" t="str">
            <v>Số 25, Đường Phan Bội Châu, Thành phố Vinh, Tỉnh Nghệ An</v>
          </cell>
          <cell r="V669" t="str">
            <v>Số 25, Đường Phan Bội Châu, Thành phố Vinh, Tỉnh Nghệ An</v>
          </cell>
          <cell r="W669" t="str">
            <v>0915109968</v>
          </cell>
          <cell r="X669" t="str">
            <v>vhthanhdhv@gmail.com, thanhvth@vinhuni.edu.vn</v>
          </cell>
          <cell r="Y669">
            <v>39934</v>
          </cell>
          <cell r="Z669">
            <v>36411</v>
          </cell>
          <cell r="AA669" t="str">
            <v>Trường CĐSP Nghệ an</v>
          </cell>
          <cell r="AB669">
            <v>0</v>
          </cell>
          <cell r="AC669" t="str">
            <v>BC</v>
          </cell>
          <cell r="AD669">
            <v>0</v>
          </cell>
          <cell r="AE669">
            <v>0</v>
          </cell>
          <cell r="AF669" t="str">
            <v>V.07.01.02</v>
          </cell>
          <cell r="AG669" t="str">
            <v>Giảng viên chính (hạng II)</v>
          </cell>
          <cell r="AH669">
            <v>0</v>
          </cell>
          <cell r="AI669">
            <v>0</v>
          </cell>
          <cell r="AJ669">
            <v>0</v>
          </cell>
          <cell r="AK669">
            <v>5</v>
          </cell>
          <cell r="AL669">
            <v>0</v>
          </cell>
          <cell r="AM669">
            <v>4.74</v>
          </cell>
          <cell r="AN669">
            <v>2</v>
          </cell>
          <cell r="AO669">
            <v>0</v>
          </cell>
          <cell r="AP669">
            <v>0</v>
          </cell>
          <cell r="AQ669">
            <v>20</v>
          </cell>
          <cell r="AR669">
            <v>0.94800000000000006</v>
          </cell>
          <cell r="AS669">
            <v>5.6880000000000006</v>
          </cell>
          <cell r="AT669">
            <v>40</v>
          </cell>
          <cell r="AU669">
            <v>0</v>
          </cell>
          <cell r="AV669">
            <v>0</v>
          </cell>
          <cell r="AW669">
            <v>0</v>
          </cell>
          <cell r="AX669" t="str">
            <v>Tiến sĩ</v>
          </cell>
          <cell r="AY669">
            <v>0</v>
          </cell>
          <cell r="AZ669">
            <v>0</v>
          </cell>
          <cell r="BA669" t="str">
            <v>SP Toán</v>
          </cell>
          <cell r="BB669" t="str">
            <v>Toán giải tích</v>
          </cell>
          <cell r="BC669" t="str">
            <v>Toán giải tích</v>
          </cell>
          <cell r="BD669">
            <v>0</v>
          </cell>
          <cell r="BE669" t="str">
            <v>GVSP</v>
          </cell>
          <cell r="BF669" t="str">
            <v>B2</v>
          </cell>
          <cell r="BG669">
            <v>0</v>
          </cell>
          <cell r="BH669" t="str">
            <v>x</v>
          </cell>
          <cell r="BI669">
            <v>2019</v>
          </cell>
          <cell r="BJ669">
            <v>0</v>
          </cell>
          <cell r="BK669" t="str">
            <v>Đợt 2 năm 2017</v>
          </cell>
          <cell r="BL669">
            <v>0</v>
          </cell>
          <cell r="BM669">
            <v>38813</v>
          </cell>
          <cell r="BN669">
            <v>39178</v>
          </cell>
          <cell r="BO669">
            <v>0</v>
          </cell>
          <cell r="BP669">
            <v>0</v>
          </cell>
          <cell r="BQ669">
            <v>0</v>
          </cell>
          <cell r="BR669">
            <v>7.083333333333333</v>
          </cell>
          <cell r="BS669" t="str">
            <v>BĐ đã phát</v>
          </cell>
          <cell r="BT669">
            <v>0</v>
          </cell>
          <cell r="BU669">
            <v>0</v>
          </cell>
          <cell r="BV669">
            <v>5</v>
          </cell>
          <cell r="BW669">
            <v>5</v>
          </cell>
          <cell r="BX669">
            <v>5</v>
          </cell>
          <cell r="BY669">
            <v>5</v>
          </cell>
          <cell r="BZ669">
            <v>5</v>
          </cell>
          <cell r="CA669">
            <v>5</v>
          </cell>
          <cell r="CB669">
            <v>5</v>
          </cell>
          <cell r="CC669">
            <v>5</v>
          </cell>
          <cell r="CD669">
            <v>5</v>
          </cell>
          <cell r="CE669">
            <v>5</v>
          </cell>
          <cell r="CF669">
            <v>5</v>
          </cell>
          <cell r="CG669">
            <v>5</v>
          </cell>
          <cell r="CH669">
            <v>5</v>
          </cell>
          <cell r="CI669">
            <v>5</v>
          </cell>
          <cell r="CJ669">
            <v>5</v>
          </cell>
          <cell r="CK669">
            <v>5</v>
          </cell>
          <cell r="CL669">
            <v>0</v>
          </cell>
        </row>
        <row r="670">
          <cell r="F670">
            <v>1335</v>
          </cell>
          <cell r="G670" t="str">
            <v>51010000197723</v>
          </cell>
          <cell r="H670" t="str">
            <v>Trường Sư phạm</v>
          </cell>
          <cell r="I670" t="str">
            <v>Khoa Vật lý</v>
          </cell>
          <cell r="J670" t="str">
            <v>Nam</v>
          </cell>
          <cell r="K670">
            <v>1977</v>
          </cell>
          <cell r="L670">
            <v>28460</v>
          </cell>
          <cell r="M670">
            <v>45</v>
          </cell>
          <cell r="N670" t="str">
            <v>Kinh</v>
          </cell>
          <cell r="O670">
            <v>0</v>
          </cell>
          <cell r="P670">
            <v>182103011</v>
          </cell>
          <cell r="Q670">
            <v>0</v>
          </cell>
          <cell r="R670">
            <v>0</v>
          </cell>
          <cell r="S670" t="str">
            <v>Xã Diễn tháp, Huyện Diễn Châu, Nghệ an</v>
          </cell>
          <cell r="T670" t="str">
            <v>Xã Diễn tháp, Huyện Diễn Châu, Nghệ an</v>
          </cell>
          <cell r="U670" t="str">
            <v>Phòng 131, Nhà B1, Khối Tân hợp, Phường Hưng dũng, Thành phố Vinh, Nghệ an</v>
          </cell>
          <cell r="V670" t="str">
            <v>Phòng 131, Nhà B1, Khối Tân hợp, Phường Hưng dũng, Thành phố Vinh, Nghệ an</v>
          </cell>
          <cell r="W670">
            <v>946069997</v>
          </cell>
          <cell r="X670">
            <v>0</v>
          </cell>
          <cell r="Y670">
            <v>37422</v>
          </cell>
          <cell r="Z670">
            <v>37708</v>
          </cell>
          <cell r="AA670" t="str">
            <v>Trường Đại học Vinh</v>
          </cell>
          <cell r="AB670">
            <v>0</v>
          </cell>
          <cell r="AC670" t="str">
            <v>BC</v>
          </cell>
          <cell r="AD670">
            <v>0</v>
          </cell>
          <cell r="AE670">
            <v>0</v>
          </cell>
          <cell r="AF670" t="str">
            <v>V.07.01.01</v>
          </cell>
          <cell r="AG670" t="str">
            <v>Giảng viên cao cấp (hạng I)</v>
          </cell>
          <cell r="AH670">
            <v>0</v>
          </cell>
          <cell r="AI670" t="str">
            <v>Trưởng khoa</v>
          </cell>
          <cell r="AJ670" t="str">
            <v>Bí thư CB</v>
          </cell>
          <cell r="AK670">
            <v>6</v>
          </cell>
          <cell r="AL670">
            <v>0.5</v>
          </cell>
          <cell r="AM670">
            <v>6.56</v>
          </cell>
          <cell r="AN670">
            <v>2</v>
          </cell>
          <cell r="AO670">
            <v>0</v>
          </cell>
          <cell r="AP670">
            <v>0</v>
          </cell>
          <cell r="AQ670">
            <v>18</v>
          </cell>
          <cell r="AR670">
            <v>1.2707999999999999</v>
          </cell>
          <cell r="AS670">
            <v>8.3308</v>
          </cell>
          <cell r="AT670">
            <v>40</v>
          </cell>
          <cell r="AU670">
            <v>0</v>
          </cell>
          <cell r="AV670">
            <v>0</v>
          </cell>
          <cell r="AW670">
            <v>0</v>
          </cell>
          <cell r="AX670" t="str">
            <v>Tiến sĩ</v>
          </cell>
          <cell r="AY670" t="str">
            <v>Phó Giáo sư</v>
          </cell>
          <cell r="AZ670">
            <v>0</v>
          </cell>
          <cell r="BA670" t="str">
            <v>Vật lý</v>
          </cell>
          <cell r="BB670" t="str">
            <v>Quang học</v>
          </cell>
          <cell r="BC670" t="str">
            <v>Quang học</v>
          </cell>
          <cell r="BD670">
            <v>0</v>
          </cell>
          <cell r="BE670" t="str">
            <v>GVSP chủ chốt</v>
          </cell>
          <cell r="BF670">
            <v>0</v>
          </cell>
          <cell r="BG670">
            <v>0</v>
          </cell>
          <cell r="BH670">
            <v>0</v>
          </cell>
          <cell r="BI670">
            <v>0</v>
          </cell>
          <cell r="BJ670">
            <v>0</v>
          </cell>
          <cell r="BK670">
            <v>0</v>
          </cell>
          <cell r="BL670">
            <v>0</v>
          </cell>
          <cell r="BM670">
            <v>0</v>
          </cell>
          <cell r="BN670">
            <v>0</v>
          </cell>
          <cell r="BO670">
            <v>0</v>
          </cell>
          <cell r="BP670">
            <v>0</v>
          </cell>
          <cell r="BQ670">
            <v>0</v>
          </cell>
          <cell r="BR670">
            <v>15.25</v>
          </cell>
          <cell r="BS670" t="str">
            <v>BĐ đã phát</v>
          </cell>
          <cell r="BT670">
            <v>0</v>
          </cell>
          <cell r="BU670">
            <v>0</v>
          </cell>
          <cell r="BV670">
            <v>6</v>
          </cell>
          <cell r="BW670">
            <v>6</v>
          </cell>
          <cell r="BX670">
            <v>6</v>
          </cell>
          <cell r="BY670">
            <v>6</v>
          </cell>
          <cell r="BZ670">
            <v>6</v>
          </cell>
          <cell r="CA670">
            <v>6</v>
          </cell>
          <cell r="CB670">
            <v>6</v>
          </cell>
          <cell r="CC670">
            <v>6</v>
          </cell>
          <cell r="CD670">
            <v>6</v>
          </cell>
          <cell r="CE670">
            <v>6</v>
          </cell>
          <cell r="CF670">
            <v>6</v>
          </cell>
          <cell r="CG670">
            <v>6</v>
          </cell>
          <cell r="CH670">
            <v>6</v>
          </cell>
          <cell r="CI670">
            <v>6</v>
          </cell>
          <cell r="CJ670">
            <v>6</v>
          </cell>
          <cell r="CK670">
            <v>6</v>
          </cell>
          <cell r="CL670" t="str">
            <v>Thôi PVT, BN TK cấp 3 từ T9/21</v>
          </cell>
        </row>
        <row r="671">
          <cell r="F671">
            <v>1009</v>
          </cell>
          <cell r="G671" t="str">
            <v>51010000197477</v>
          </cell>
          <cell r="H671" t="str">
            <v>Trường Sư phạm</v>
          </cell>
          <cell r="I671" t="str">
            <v>Khoa Vật lý</v>
          </cell>
          <cell r="J671" t="str">
            <v>Nam</v>
          </cell>
          <cell r="K671">
            <v>1960</v>
          </cell>
          <cell r="L671">
            <v>22073</v>
          </cell>
          <cell r="M671">
            <v>62</v>
          </cell>
          <cell r="N671" t="str">
            <v>Kinh</v>
          </cell>
          <cell r="O671">
            <v>0</v>
          </cell>
          <cell r="P671">
            <v>180009601</v>
          </cell>
          <cell r="Q671">
            <v>0</v>
          </cell>
          <cell r="R671">
            <v>0</v>
          </cell>
          <cell r="S671" t="str">
            <v>Huyện Thanh Chương, Tỉnh Nghệ An</v>
          </cell>
          <cell r="T671" t="str">
            <v>xã Xuân Tường, huyện Thanh Chương, Tỉnh Nghệ An</v>
          </cell>
          <cell r="U671" t="str">
            <v>P. Cửa Nam, Thành phố Vinh, Tỉnh Nghệ An</v>
          </cell>
          <cell r="V671" t="str">
            <v>P. Cửa Nam, Thành phố Vinh, Tỉnh Nghệ An</v>
          </cell>
          <cell r="W671">
            <v>0</v>
          </cell>
          <cell r="X671">
            <v>0</v>
          </cell>
          <cell r="Y671">
            <v>29830</v>
          </cell>
          <cell r="Z671">
            <v>29830</v>
          </cell>
          <cell r="AA671" t="str">
            <v>Trường Đại học Sư phạm Vinh</v>
          </cell>
          <cell r="AB671">
            <v>0</v>
          </cell>
          <cell r="AC671" t="str">
            <v>BC</v>
          </cell>
          <cell r="AD671">
            <v>0</v>
          </cell>
          <cell r="AE671">
            <v>0</v>
          </cell>
          <cell r="AF671" t="str">
            <v>V.07.01.01</v>
          </cell>
          <cell r="AG671" t="str">
            <v>Giảng viên cao cấp (hạng I)</v>
          </cell>
          <cell r="AH671">
            <v>0</v>
          </cell>
          <cell r="AI671">
            <v>0</v>
          </cell>
          <cell r="AJ671">
            <v>0</v>
          </cell>
          <cell r="AK671">
            <v>6</v>
          </cell>
          <cell r="AL671">
            <v>1.1000000000000001</v>
          </cell>
          <cell r="AM671">
            <v>7.28</v>
          </cell>
          <cell r="AN671">
            <v>4</v>
          </cell>
          <cell r="AO671">
            <v>0</v>
          </cell>
          <cell r="AP671">
            <v>0</v>
          </cell>
          <cell r="AQ671">
            <v>33</v>
          </cell>
          <cell r="AR671">
            <v>2.7654000000000001</v>
          </cell>
          <cell r="AS671">
            <v>11.1454</v>
          </cell>
          <cell r="AT671">
            <v>40</v>
          </cell>
          <cell r="AU671">
            <v>0</v>
          </cell>
          <cell r="AV671">
            <v>0</v>
          </cell>
          <cell r="AW671">
            <v>0</v>
          </cell>
          <cell r="AX671" t="str">
            <v>Tiến sĩ</v>
          </cell>
          <cell r="AY671" t="str">
            <v>Giáo sư</v>
          </cell>
          <cell r="AZ671">
            <v>0</v>
          </cell>
          <cell r="BA671" t="str">
            <v>Vật lý</v>
          </cell>
          <cell r="BB671" t="str">
            <v>Vật lý</v>
          </cell>
          <cell r="BC671" t="str">
            <v>Quang học</v>
          </cell>
          <cell r="BD671">
            <v>0</v>
          </cell>
          <cell r="BE671" t="str">
            <v>GV QLGD</v>
          </cell>
          <cell r="BF671">
            <v>0</v>
          </cell>
          <cell r="BG671">
            <v>0</v>
          </cell>
          <cell r="BH671">
            <v>0</v>
          </cell>
          <cell r="BI671">
            <v>0</v>
          </cell>
          <cell r="BJ671">
            <v>0</v>
          </cell>
          <cell r="BK671" t="str">
            <v>x</v>
          </cell>
          <cell r="BL671" t="str">
            <v>Cao cấp</v>
          </cell>
          <cell r="BM671" t="str">
            <v>28/6/2003</v>
          </cell>
          <cell r="BN671">
            <v>38166</v>
          </cell>
          <cell r="BO671">
            <v>0</v>
          </cell>
          <cell r="BP671">
            <v>0</v>
          </cell>
          <cell r="BQ671">
            <v>0</v>
          </cell>
          <cell r="BR671">
            <v>-2.25</v>
          </cell>
          <cell r="BS671" t="str">
            <v>Chưa phát</v>
          </cell>
          <cell r="BT671">
            <v>0</v>
          </cell>
          <cell r="BU671">
            <v>0</v>
          </cell>
          <cell r="BV671">
            <v>6</v>
          </cell>
          <cell r="BW671">
            <v>6</v>
          </cell>
          <cell r="BX671">
            <v>6</v>
          </cell>
          <cell r="BY671">
            <v>6</v>
          </cell>
          <cell r="BZ671">
            <v>6</v>
          </cell>
          <cell r="CA671">
            <v>6</v>
          </cell>
          <cell r="CB671">
            <v>6</v>
          </cell>
          <cell r="CC671">
            <v>6</v>
          </cell>
          <cell r="CD671">
            <v>6</v>
          </cell>
          <cell r="CE671">
            <v>6</v>
          </cell>
          <cell r="CF671">
            <v>6</v>
          </cell>
          <cell r="CG671">
            <v>6</v>
          </cell>
          <cell r="CH671">
            <v>6</v>
          </cell>
          <cell r="CI671">
            <v>6</v>
          </cell>
          <cell r="CJ671">
            <v>6</v>
          </cell>
          <cell r="CK671">
            <v>6</v>
          </cell>
          <cell r="CL671">
            <v>0</v>
          </cell>
        </row>
        <row r="672">
          <cell r="F672">
            <v>1330</v>
          </cell>
          <cell r="G672" t="str">
            <v>51010000026784</v>
          </cell>
          <cell r="H672" t="str">
            <v>Trường Sư phạm</v>
          </cell>
          <cell r="I672" t="str">
            <v>Khoa Vật lý</v>
          </cell>
          <cell r="J672" t="str">
            <v>Nữ</v>
          </cell>
          <cell r="K672">
            <v>1982</v>
          </cell>
          <cell r="L672">
            <v>29976</v>
          </cell>
          <cell r="M672">
            <v>40</v>
          </cell>
          <cell r="N672" t="str">
            <v>Kinh</v>
          </cell>
          <cell r="O672">
            <v>0</v>
          </cell>
          <cell r="P672">
            <v>182451434</v>
          </cell>
          <cell r="Q672">
            <v>0</v>
          </cell>
          <cell r="R672">
            <v>0</v>
          </cell>
          <cell r="S672" t="str">
            <v>Thành phố Vinh, Tỉnh Nghệ An</v>
          </cell>
          <cell r="T672" t="str">
            <v>Nga Liên, Nga Sơn Thanh Hóa</v>
          </cell>
          <cell r="U672" t="str">
            <v>nhà 7B, ngõ 27, Đường Hồ Sĩ Dương, Hưng Bình,  Thành phố Vinh, Tỉnh Nghệ An</v>
          </cell>
          <cell r="V672" t="str">
            <v>nhà 7B, ngõ 27, Đường Hồ Sĩ Dương, Hưng Bình,  Thành phố Vinh, Tỉnh Nghệ An</v>
          </cell>
          <cell r="W672">
            <v>372558888</v>
          </cell>
          <cell r="X672">
            <v>0</v>
          </cell>
          <cell r="Y672">
            <v>38720</v>
          </cell>
          <cell r="Z672">
            <v>39448</v>
          </cell>
          <cell r="AA672" t="str">
            <v>Trường Đại học Vinh</v>
          </cell>
          <cell r="AB672">
            <v>0</v>
          </cell>
          <cell r="AC672" t="str">
            <v>BC</v>
          </cell>
          <cell r="AD672">
            <v>0</v>
          </cell>
          <cell r="AE672">
            <v>0</v>
          </cell>
          <cell r="AF672" t="str">
            <v>V.07.01.03</v>
          </cell>
          <cell r="AG672" t="str">
            <v>Giảng viên (hạng III)</v>
          </cell>
          <cell r="AH672">
            <v>0</v>
          </cell>
          <cell r="AI672">
            <v>0</v>
          </cell>
          <cell r="AJ672" t="str">
            <v>Chủ tịch CĐBP</v>
          </cell>
          <cell r="AK672">
            <v>4.5</v>
          </cell>
          <cell r="AL672">
            <v>0</v>
          </cell>
          <cell r="AM672">
            <v>3.99</v>
          </cell>
          <cell r="AN672">
            <v>6</v>
          </cell>
          <cell r="AO672">
            <v>0</v>
          </cell>
          <cell r="AP672">
            <v>0</v>
          </cell>
          <cell r="AQ672">
            <v>13</v>
          </cell>
          <cell r="AR672">
            <v>0.51870000000000005</v>
          </cell>
          <cell r="AS672">
            <v>4.5087000000000002</v>
          </cell>
          <cell r="AT672">
            <v>40</v>
          </cell>
          <cell r="AU672">
            <v>0</v>
          </cell>
          <cell r="AV672">
            <v>0</v>
          </cell>
          <cell r="AW672">
            <v>0</v>
          </cell>
          <cell r="AX672" t="str">
            <v>Tiến sĩ</v>
          </cell>
          <cell r="AY672">
            <v>0</v>
          </cell>
          <cell r="AZ672">
            <v>0</v>
          </cell>
          <cell r="BA672" t="str">
            <v>Vật lý</v>
          </cell>
          <cell r="BB672" t="str">
            <v>Quang học</v>
          </cell>
          <cell r="BC672" t="str">
            <v xml:space="preserve"> </v>
          </cell>
          <cell r="BD672">
            <v>44075</v>
          </cell>
          <cell r="BE672" t="str">
            <v>GVSP</v>
          </cell>
          <cell r="BF672">
            <v>0</v>
          </cell>
          <cell r="BG672" t="str">
            <v>ICT 2018</v>
          </cell>
          <cell r="BH672" t="str">
            <v>x</v>
          </cell>
          <cell r="BI672">
            <v>0</v>
          </cell>
          <cell r="BJ672">
            <v>0</v>
          </cell>
          <cell r="BK672" t="str">
            <v>x</v>
          </cell>
          <cell r="BL672">
            <v>0</v>
          </cell>
          <cell r="BM672">
            <v>0</v>
          </cell>
          <cell r="BN672">
            <v>0</v>
          </cell>
          <cell r="BO672">
            <v>0</v>
          </cell>
          <cell r="BP672">
            <v>0</v>
          </cell>
          <cell r="BQ672">
            <v>0</v>
          </cell>
          <cell r="BR672">
            <v>14.416666666666666</v>
          </cell>
          <cell r="BS672" t="str">
            <v>BĐ đã phát</v>
          </cell>
          <cell r="BT672">
            <v>0</v>
          </cell>
          <cell r="BU672">
            <v>0</v>
          </cell>
          <cell r="BV672">
            <v>4</v>
          </cell>
          <cell r="BW672">
            <v>4</v>
          </cell>
          <cell r="BX672">
            <v>4</v>
          </cell>
          <cell r="BY672">
            <v>4</v>
          </cell>
          <cell r="BZ672">
            <v>4</v>
          </cell>
          <cell r="CA672">
            <v>4</v>
          </cell>
          <cell r="CB672">
            <v>4</v>
          </cell>
          <cell r="CC672">
            <v>4</v>
          </cell>
          <cell r="CD672">
            <v>4</v>
          </cell>
          <cell r="CE672">
            <v>4</v>
          </cell>
          <cell r="CF672">
            <v>4</v>
          </cell>
          <cell r="CG672">
            <v>4</v>
          </cell>
          <cell r="CH672">
            <v>4</v>
          </cell>
          <cell r="CI672">
            <v>4</v>
          </cell>
          <cell r="CJ672">
            <v>4.5</v>
          </cell>
          <cell r="CK672">
            <v>4.5</v>
          </cell>
          <cell r="CL672" t="str">
            <v>Lên CTCĐBP khoa cấp 3 từ T11/21</v>
          </cell>
        </row>
        <row r="673">
          <cell r="F673">
            <v>1322</v>
          </cell>
          <cell r="G673" t="str">
            <v>51010000197699</v>
          </cell>
          <cell r="H673" t="str">
            <v>Trường Sư phạm</v>
          </cell>
          <cell r="I673" t="str">
            <v>Khoa Vật lý</v>
          </cell>
          <cell r="J673" t="str">
            <v>Nam</v>
          </cell>
          <cell r="K673">
            <v>1983</v>
          </cell>
          <cell r="L673">
            <v>30460</v>
          </cell>
          <cell r="M673">
            <v>39</v>
          </cell>
          <cell r="N673" t="str">
            <v>Kinh</v>
          </cell>
          <cell r="O673">
            <v>0</v>
          </cell>
          <cell r="P673">
            <v>182487279</v>
          </cell>
          <cell r="Q673">
            <v>0</v>
          </cell>
          <cell r="R673">
            <v>0</v>
          </cell>
          <cell r="S673" t="str">
            <v>xã Hưng Dũng, Thành phố Vinh, Tỉnh Nghệ An</v>
          </cell>
          <cell r="T673" t="str">
            <v>Xã Hoàng Thanh, Hyện Hiệp Hòa, Tỉnh Bắc Giang</v>
          </cell>
          <cell r="U673" t="str">
            <v>N53 Võ Thị Sáu,Khối 7, Trường Thi, Thành phố Vinh, Tỉnh Nghệ An</v>
          </cell>
          <cell r="V673" t="str">
            <v>N53 Võ Thị Sáu,Khối 7, Trường Thi, Thành phố Vinh, Tỉnh Nghệ An</v>
          </cell>
          <cell r="W673">
            <v>889623639</v>
          </cell>
          <cell r="X673" t="str">
            <v>doanvinhdhv@gmail.com</v>
          </cell>
          <cell r="Y673">
            <v>39601</v>
          </cell>
          <cell r="Z673">
            <v>39995</v>
          </cell>
          <cell r="AA673" t="str">
            <v>Trường Đại học Vinh</v>
          </cell>
          <cell r="AB673">
            <v>0</v>
          </cell>
          <cell r="AC673" t="str">
            <v>BC</v>
          </cell>
          <cell r="AD673">
            <v>0</v>
          </cell>
          <cell r="AE673">
            <v>0</v>
          </cell>
          <cell r="AF673" t="str">
            <v>V.07.01.03</v>
          </cell>
          <cell r="AG673" t="str">
            <v>Giảng viên (hạng III)</v>
          </cell>
          <cell r="AH673">
            <v>0</v>
          </cell>
          <cell r="AI673">
            <v>0</v>
          </cell>
          <cell r="AJ673">
            <v>0</v>
          </cell>
          <cell r="AK673">
            <v>4</v>
          </cell>
          <cell r="AL673">
            <v>0</v>
          </cell>
          <cell r="AM673">
            <v>3.66</v>
          </cell>
          <cell r="AN673">
            <v>5</v>
          </cell>
          <cell r="AO673">
            <v>0</v>
          </cell>
          <cell r="AP673">
            <v>0</v>
          </cell>
          <cell r="AQ673">
            <v>6</v>
          </cell>
          <cell r="AR673">
            <v>0.21960000000000002</v>
          </cell>
          <cell r="AS673">
            <v>3.8795999999999999</v>
          </cell>
          <cell r="AT673">
            <v>40</v>
          </cell>
          <cell r="AU673">
            <v>0</v>
          </cell>
          <cell r="AV673">
            <v>0</v>
          </cell>
          <cell r="AW673">
            <v>0</v>
          </cell>
          <cell r="AX673" t="str">
            <v>Thạc sĩ</v>
          </cell>
          <cell r="AY673">
            <v>0</v>
          </cell>
          <cell r="AZ673">
            <v>0</v>
          </cell>
          <cell r="BA673" t="str">
            <v>Vật lý</v>
          </cell>
          <cell r="BB673" t="str">
            <v>Quang học</v>
          </cell>
          <cell r="BC673" t="str">
            <v xml:space="preserve"> </v>
          </cell>
          <cell r="BD673">
            <v>0</v>
          </cell>
          <cell r="BE673" t="str">
            <v>GVSP</v>
          </cell>
          <cell r="BF673">
            <v>0</v>
          </cell>
          <cell r="BG673">
            <v>0</v>
          </cell>
          <cell r="BH673" t="str">
            <v>x</v>
          </cell>
          <cell r="BI673">
            <v>0</v>
          </cell>
          <cell r="BJ673">
            <v>0</v>
          </cell>
          <cell r="BK673" t="str">
            <v>Đối tượng 4</v>
          </cell>
          <cell r="BL673">
            <v>0</v>
          </cell>
          <cell r="BM673">
            <v>0</v>
          </cell>
          <cell r="BN673">
            <v>0</v>
          </cell>
          <cell r="BO673">
            <v>0</v>
          </cell>
          <cell r="BP673">
            <v>0</v>
          </cell>
          <cell r="BQ673">
            <v>0</v>
          </cell>
          <cell r="BR673">
            <v>20.75</v>
          </cell>
          <cell r="BS673" t="str">
            <v>BĐ phát không thành công</v>
          </cell>
          <cell r="BT673">
            <v>0</v>
          </cell>
          <cell r="BU673">
            <v>0</v>
          </cell>
          <cell r="BV673">
            <v>4</v>
          </cell>
          <cell r="BW673">
            <v>4</v>
          </cell>
          <cell r="BX673">
            <v>4</v>
          </cell>
          <cell r="BY673">
            <v>4</v>
          </cell>
          <cell r="BZ673">
            <v>4</v>
          </cell>
          <cell r="CA673">
            <v>4</v>
          </cell>
          <cell r="CB673">
            <v>4</v>
          </cell>
          <cell r="CC673">
            <v>4</v>
          </cell>
          <cell r="CD673">
            <v>4</v>
          </cell>
          <cell r="CE673">
            <v>4</v>
          </cell>
          <cell r="CF673">
            <v>4</v>
          </cell>
          <cell r="CG673">
            <v>4</v>
          </cell>
          <cell r="CH673">
            <v>4</v>
          </cell>
          <cell r="CI673">
            <v>4</v>
          </cell>
          <cell r="CJ673">
            <v>4</v>
          </cell>
          <cell r="CK673">
            <v>4</v>
          </cell>
          <cell r="CL673">
            <v>0</v>
          </cell>
        </row>
        <row r="674">
          <cell r="F674">
            <v>2022</v>
          </cell>
          <cell r="G674" t="str">
            <v>51010000388925</v>
          </cell>
          <cell r="H674" t="str">
            <v>Trường Sư phạm</v>
          </cell>
          <cell r="I674" t="str">
            <v>Khoa Vật lý</v>
          </cell>
          <cell r="J674" t="str">
            <v>Nam</v>
          </cell>
          <cell r="K674">
            <v>1987</v>
          </cell>
          <cell r="L674">
            <v>31804</v>
          </cell>
          <cell r="M674">
            <v>35</v>
          </cell>
          <cell r="N674" t="str">
            <v>Kinh</v>
          </cell>
          <cell r="O674">
            <v>0</v>
          </cell>
          <cell r="P674">
            <v>0</v>
          </cell>
          <cell r="Q674">
            <v>0</v>
          </cell>
          <cell r="R674">
            <v>0</v>
          </cell>
          <cell r="S674">
            <v>0</v>
          </cell>
          <cell r="T674">
            <v>0</v>
          </cell>
          <cell r="U674" t="str">
            <v>Thành phố Vinh, Tỉnh Nghệ An</v>
          </cell>
          <cell r="V674" t="str">
            <v>Thành phố Vinh, Tỉnh Nghệ An</v>
          </cell>
          <cell r="W674">
            <v>0</v>
          </cell>
          <cell r="X674" t="str">
            <v>hoangthuy.iop@gmail.com</v>
          </cell>
          <cell r="Y674">
            <v>41323</v>
          </cell>
          <cell r="Z674" t="str">
            <v xml:space="preserve">  -   -</v>
          </cell>
          <cell r="AA674">
            <v>0</v>
          </cell>
          <cell r="AB674">
            <v>0</v>
          </cell>
          <cell r="AC674" t="str">
            <v>BC</v>
          </cell>
          <cell r="AD674">
            <v>0</v>
          </cell>
          <cell r="AE674">
            <v>0</v>
          </cell>
          <cell r="AF674" t="str">
            <v>V.07.01.03</v>
          </cell>
          <cell r="AG674" t="str">
            <v>Giảng viên (hạng III)</v>
          </cell>
          <cell r="AH674">
            <v>0</v>
          </cell>
          <cell r="AI674">
            <v>0</v>
          </cell>
          <cell r="AJ674">
            <v>0</v>
          </cell>
          <cell r="AK674">
            <v>4</v>
          </cell>
          <cell r="AL674">
            <v>0</v>
          </cell>
          <cell r="AM674">
            <v>3.33</v>
          </cell>
          <cell r="AN674">
            <v>4</v>
          </cell>
          <cell r="AO674">
            <v>0</v>
          </cell>
          <cell r="AP674">
            <v>0</v>
          </cell>
          <cell r="AQ674">
            <v>0</v>
          </cell>
          <cell r="AR674">
            <v>0</v>
          </cell>
          <cell r="AS674">
            <v>3.33</v>
          </cell>
          <cell r="AT674">
            <v>0</v>
          </cell>
          <cell r="AU674">
            <v>0</v>
          </cell>
          <cell r="AV674">
            <v>0</v>
          </cell>
          <cell r="AW674">
            <v>0</v>
          </cell>
          <cell r="AX674" t="str">
            <v>Tiến sĩ</v>
          </cell>
          <cell r="AY674">
            <v>0</v>
          </cell>
          <cell r="AZ674">
            <v>0</v>
          </cell>
          <cell r="BA674" t="str">
            <v>Vật lý</v>
          </cell>
          <cell r="BB674" t="str">
            <v>Quang học</v>
          </cell>
          <cell r="BC674" t="str">
            <v xml:space="preserve"> </v>
          </cell>
          <cell r="BD674">
            <v>0</v>
          </cell>
          <cell r="BE674">
            <v>0</v>
          </cell>
          <cell r="BF674" t="str">
            <v>IELTS 630</v>
          </cell>
          <cell r="BG674">
            <v>0</v>
          </cell>
          <cell r="BH674" t="str">
            <v>x</v>
          </cell>
          <cell r="BI674">
            <v>0</v>
          </cell>
          <cell r="BJ674">
            <v>0</v>
          </cell>
          <cell r="BK674" t="str">
            <v>Đối tượng 4</v>
          </cell>
          <cell r="BL674">
            <v>0</v>
          </cell>
          <cell r="BM674" t="str">
            <v>30/12/2004</v>
          </cell>
          <cell r="BN674">
            <v>38716</v>
          </cell>
          <cell r="BO674">
            <v>0</v>
          </cell>
          <cell r="BP674">
            <v>0</v>
          </cell>
          <cell r="BQ674">
            <v>0</v>
          </cell>
          <cell r="BR674">
            <v>24.416666666666668</v>
          </cell>
          <cell r="BS674" t="str">
            <v>BĐ phát không thành công</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t="str">
            <v>Đi học NN</v>
          </cell>
        </row>
        <row r="675">
          <cell r="F675">
            <v>1437</v>
          </cell>
          <cell r="G675" t="str">
            <v>51010000223813</v>
          </cell>
          <cell r="H675" t="str">
            <v>Trường Sư phạm</v>
          </cell>
          <cell r="I675" t="str">
            <v>Khoa Vật lý</v>
          </cell>
          <cell r="J675" t="str">
            <v>Nam</v>
          </cell>
          <cell r="K675">
            <v>1983</v>
          </cell>
          <cell r="L675">
            <v>30442</v>
          </cell>
          <cell r="M675">
            <v>39</v>
          </cell>
          <cell r="N675" t="str">
            <v>Kinh</v>
          </cell>
          <cell r="O675">
            <v>0</v>
          </cell>
          <cell r="P675" t="str">
            <v>182559123</v>
          </cell>
          <cell r="Q675" t="str">
            <v>03/01/2009</v>
          </cell>
          <cell r="R675" t="str">
            <v>Tỉnh Nghệ An</v>
          </cell>
          <cell r="S675" t="str">
            <v>Huyện Nghi Xuân, Tỉnh Hà Tĩnh</v>
          </cell>
          <cell r="T675" t="str">
            <v>Ngọc Sơn, Thanh Chương, Nghệ An</v>
          </cell>
          <cell r="U675" t="str">
            <v>Khối 1Phường Quang Trung, Thành phố Vinh, Tỉnh Nghệ An</v>
          </cell>
          <cell r="V675" t="str">
            <v>Khối 1Phường Quang Trung, Thành phố Vinh, Tỉnh Nghệ An</v>
          </cell>
          <cell r="W675">
            <v>0</v>
          </cell>
          <cell r="X675">
            <v>0</v>
          </cell>
          <cell r="Y675">
            <v>40375</v>
          </cell>
          <cell r="Z675">
            <v>41334</v>
          </cell>
          <cell r="AA675" t="str">
            <v>Trường Đại học Vinh</v>
          </cell>
          <cell r="AB675">
            <v>0</v>
          </cell>
          <cell r="AC675" t="str">
            <v>BC</v>
          </cell>
          <cell r="AD675">
            <v>0</v>
          </cell>
          <cell r="AE675">
            <v>0</v>
          </cell>
          <cell r="AF675" t="str">
            <v>V.07.01.03</v>
          </cell>
          <cell r="AG675" t="str">
            <v>Giảng viên (hạng III)</v>
          </cell>
          <cell r="AH675">
            <v>0</v>
          </cell>
          <cell r="AI675" t="str">
            <v>Phó Trưởng khoa</v>
          </cell>
          <cell r="AJ675">
            <v>0</v>
          </cell>
          <cell r="AK675">
            <v>5</v>
          </cell>
          <cell r="AL675">
            <v>0.4</v>
          </cell>
          <cell r="AM675">
            <v>3.33</v>
          </cell>
          <cell r="AN675">
            <v>4</v>
          </cell>
          <cell r="AO675">
            <v>0</v>
          </cell>
          <cell r="AP675">
            <v>0</v>
          </cell>
          <cell r="AQ675">
            <v>0</v>
          </cell>
          <cell r="AR675">
            <v>0</v>
          </cell>
          <cell r="AS675">
            <v>3.73</v>
          </cell>
          <cell r="AT675">
            <v>40</v>
          </cell>
          <cell r="AU675">
            <v>0</v>
          </cell>
          <cell r="AV675">
            <v>0</v>
          </cell>
          <cell r="AW675">
            <v>0</v>
          </cell>
          <cell r="AX675" t="str">
            <v>Tiến sĩ</v>
          </cell>
          <cell r="AY675">
            <v>0</v>
          </cell>
          <cell r="AZ675">
            <v>0</v>
          </cell>
          <cell r="BA675" t="str">
            <v>Vật lý</v>
          </cell>
          <cell r="BB675" t="str">
            <v>Vật lý_SP</v>
          </cell>
          <cell r="BC675" t="str">
            <v>Quang học</v>
          </cell>
          <cell r="BD675">
            <v>0</v>
          </cell>
          <cell r="BE675" t="str">
            <v>GVSP</v>
          </cell>
          <cell r="BF675">
            <v>0</v>
          </cell>
          <cell r="BG675" t="str">
            <v>ICT 2018</v>
          </cell>
          <cell r="BH675">
            <v>2018</v>
          </cell>
          <cell r="BI675">
            <v>0</v>
          </cell>
          <cell r="BJ675">
            <v>0</v>
          </cell>
          <cell r="BK675" t="str">
            <v>Đã học 2012</v>
          </cell>
          <cell r="BL675">
            <v>0</v>
          </cell>
          <cell r="BM675">
            <v>0</v>
          </cell>
          <cell r="BN675">
            <v>0</v>
          </cell>
          <cell r="BO675">
            <v>0</v>
          </cell>
          <cell r="BP675">
            <v>0</v>
          </cell>
          <cell r="BQ675">
            <v>0</v>
          </cell>
          <cell r="BR675">
            <v>20.666666666666668</v>
          </cell>
          <cell r="BS675" t="str">
            <v>ĐHV đã phát</v>
          </cell>
          <cell r="BT675">
            <v>0</v>
          </cell>
          <cell r="BU675">
            <v>0</v>
          </cell>
          <cell r="BV675">
            <v>5.5</v>
          </cell>
          <cell r="BW675">
            <v>5.5</v>
          </cell>
          <cell r="BX675">
            <v>5.5</v>
          </cell>
          <cell r="BY675">
            <v>5.5</v>
          </cell>
          <cell r="BZ675">
            <v>5.5</v>
          </cell>
          <cell r="CA675">
            <v>5.5</v>
          </cell>
          <cell r="CB675">
            <v>5.5</v>
          </cell>
          <cell r="CC675">
            <v>5.5</v>
          </cell>
          <cell r="CD675">
            <v>5.5</v>
          </cell>
          <cell r="CE675">
            <v>5.5</v>
          </cell>
          <cell r="CF675">
            <v>5.5</v>
          </cell>
          <cell r="CG675">
            <v>5.5</v>
          </cell>
          <cell r="CH675">
            <v>4</v>
          </cell>
          <cell r="CI675">
            <v>4</v>
          </cell>
          <cell r="CJ675">
            <v>4</v>
          </cell>
          <cell r="CK675">
            <v>5</v>
          </cell>
          <cell r="CL675" t="str">
            <v>Thôi TBM từ T9/21, BN PTK cấp 3 từ T12/21</v>
          </cell>
        </row>
        <row r="676">
          <cell r="F676">
            <v>2491</v>
          </cell>
          <cell r="G676" t="str">
            <v>51010000878046</v>
          </cell>
          <cell r="H676" t="str">
            <v>Trường Sư phạm</v>
          </cell>
          <cell r="I676" t="str">
            <v>Khoa Vật lý</v>
          </cell>
          <cell r="J676" t="str">
            <v>Nam</v>
          </cell>
          <cell r="K676">
            <v>1981</v>
          </cell>
          <cell r="L676">
            <v>29944</v>
          </cell>
          <cell r="M676">
            <v>41</v>
          </cell>
          <cell r="N676" t="str">
            <v>Kinh</v>
          </cell>
          <cell r="O676">
            <v>0</v>
          </cell>
          <cell r="P676" t="str">
            <v>182325893</v>
          </cell>
          <cell r="Q676" t="str">
            <v>10/11/2012</v>
          </cell>
          <cell r="R676" t="str">
            <v>Tỉnh Nghệ An</v>
          </cell>
          <cell r="S676" t="str">
            <v>Xã Xuân Tường, Huyện Thanh Chương, Tỉnh Nghệ An</v>
          </cell>
          <cell r="T676" t="str">
            <v>Xã Xuân Tường, Huyện Thanh Chương, Tỉnh Nghệ An</v>
          </cell>
          <cell r="U676" t="str">
            <v>P506, Chung cư Hưng Thịnh, Xã Hưng Lộc, Thành phố Vinh, Tỉnh Nghệ An</v>
          </cell>
          <cell r="V676" t="str">
            <v>P506, Chung cư Hưng Thịnh, Xã Hưng Lộc, Thành phố Vinh, Tỉnh Nghệ An</v>
          </cell>
          <cell r="W676">
            <v>919148969</v>
          </cell>
          <cell r="X676">
            <v>0</v>
          </cell>
          <cell r="Y676">
            <v>42614</v>
          </cell>
          <cell r="Z676">
            <v>38596</v>
          </cell>
          <cell r="AA676" t="str">
            <v>Trường THPT Nguyễn Sỹ Sách</v>
          </cell>
          <cell r="AB676">
            <v>0</v>
          </cell>
          <cell r="AC676" t="str">
            <v>BC</v>
          </cell>
          <cell r="AD676">
            <v>0</v>
          </cell>
          <cell r="AE676">
            <v>0</v>
          </cell>
          <cell r="AF676" t="str">
            <v>V.07.01.02</v>
          </cell>
          <cell r="AG676" t="str">
            <v>Giảng viên chính (hạng II)</v>
          </cell>
          <cell r="AH676">
            <v>0</v>
          </cell>
          <cell r="AI676">
            <v>0</v>
          </cell>
          <cell r="AJ676">
            <v>0</v>
          </cell>
          <cell r="AK676">
            <v>5</v>
          </cell>
          <cell r="AL676">
            <v>0</v>
          </cell>
          <cell r="AM676">
            <v>4.4000000000000004</v>
          </cell>
          <cell r="AN676">
            <v>1</v>
          </cell>
          <cell r="AO676">
            <v>0</v>
          </cell>
          <cell r="AP676">
            <v>0</v>
          </cell>
          <cell r="AQ676">
            <v>13</v>
          </cell>
          <cell r="AR676">
            <v>0.57200000000000006</v>
          </cell>
          <cell r="AS676">
            <v>4.9720000000000004</v>
          </cell>
          <cell r="AT676">
            <v>40</v>
          </cell>
          <cell r="AU676">
            <v>0</v>
          </cell>
          <cell r="AV676">
            <v>0</v>
          </cell>
          <cell r="AW676">
            <v>0</v>
          </cell>
          <cell r="AX676" t="str">
            <v>Tiến sĩ</v>
          </cell>
          <cell r="AY676">
            <v>0</v>
          </cell>
          <cell r="AZ676">
            <v>0</v>
          </cell>
          <cell r="BA676" t="str">
            <v>SP Vật lý</v>
          </cell>
          <cell r="BB676" t="str">
            <v>Quang học</v>
          </cell>
          <cell r="BC676" t="str">
            <v>Quang học</v>
          </cell>
          <cell r="BD676">
            <v>0</v>
          </cell>
          <cell r="BE676" t="str">
            <v>GVSP</v>
          </cell>
          <cell r="BF676" t="str">
            <v>TS nước ngoài</v>
          </cell>
          <cell r="BG676" t="str">
            <v>ICT 2018</v>
          </cell>
          <cell r="BH676" t="str">
            <v>x</v>
          </cell>
          <cell r="BI676">
            <v>2019</v>
          </cell>
          <cell r="BJ676">
            <v>0</v>
          </cell>
          <cell r="BK676">
            <v>0</v>
          </cell>
          <cell r="BL676">
            <v>0</v>
          </cell>
          <cell r="BM676" t="str">
            <v>16/05/2006</v>
          </cell>
          <cell r="BN676">
            <v>39218</v>
          </cell>
          <cell r="BO676">
            <v>0</v>
          </cell>
          <cell r="BP676">
            <v>0</v>
          </cell>
          <cell r="BQ676">
            <v>0</v>
          </cell>
          <cell r="BR676">
            <v>19.333333333333332</v>
          </cell>
          <cell r="BS676" t="str">
            <v>BĐ đã phát</v>
          </cell>
          <cell r="BT676">
            <v>0</v>
          </cell>
          <cell r="BU676">
            <v>0</v>
          </cell>
          <cell r="BV676">
            <v>4</v>
          </cell>
          <cell r="BW676">
            <v>4</v>
          </cell>
          <cell r="BX676">
            <v>4</v>
          </cell>
          <cell r="BY676">
            <v>5</v>
          </cell>
          <cell r="BZ676">
            <v>5</v>
          </cell>
          <cell r="CA676">
            <v>5</v>
          </cell>
          <cell r="CB676">
            <v>5</v>
          </cell>
          <cell r="CC676">
            <v>5</v>
          </cell>
          <cell r="CD676">
            <v>5</v>
          </cell>
          <cell r="CE676">
            <v>5</v>
          </cell>
          <cell r="CF676">
            <v>5</v>
          </cell>
          <cell r="CG676">
            <v>5</v>
          </cell>
          <cell r="CH676">
            <v>5</v>
          </cell>
          <cell r="CI676">
            <v>5</v>
          </cell>
          <cell r="CJ676">
            <v>5</v>
          </cell>
          <cell r="CK676">
            <v>5</v>
          </cell>
          <cell r="CL676">
            <v>0</v>
          </cell>
        </row>
        <row r="677">
          <cell r="F677">
            <v>2317</v>
          </cell>
          <cell r="G677" t="str">
            <v>51010000528545</v>
          </cell>
          <cell r="H677" t="str">
            <v>Trường Sư phạm</v>
          </cell>
          <cell r="I677" t="str">
            <v>Khoa Vật lý</v>
          </cell>
          <cell r="J677" t="str">
            <v>Nam</v>
          </cell>
          <cell r="K677">
            <v>1987</v>
          </cell>
          <cell r="L677">
            <v>32051</v>
          </cell>
          <cell r="M677">
            <v>35</v>
          </cell>
          <cell r="N677" t="str">
            <v>Kinh</v>
          </cell>
          <cell r="O677">
            <v>0</v>
          </cell>
          <cell r="P677">
            <v>172641905</v>
          </cell>
          <cell r="Q677">
            <v>0</v>
          </cell>
          <cell r="R677">
            <v>0</v>
          </cell>
          <cell r="S677">
            <v>0</v>
          </cell>
          <cell r="T677">
            <v>0</v>
          </cell>
          <cell r="U677" t="str">
            <v>Thành phố Vinh, Tỉnh Nghệ An</v>
          </cell>
          <cell r="V677" t="str">
            <v>Thành phố Vinh, Tỉnh Nghệ An</v>
          </cell>
          <cell r="W677" t="str">
            <v>0969575498</v>
          </cell>
          <cell r="X677" t="str">
            <v>levinh47aly.bs@gmail.com</v>
          </cell>
          <cell r="Y677">
            <v>41765</v>
          </cell>
          <cell r="Z677">
            <v>43824</v>
          </cell>
          <cell r="AA677" t="str">
            <v>Trường Đại học Vinh</v>
          </cell>
          <cell r="AB677">
            <v>0</v>
          </cell>
          <cell r="AC677" t="str">
            <v>BC</v>
          </cell>
          <cell r="AD677">
            <v>0</v>
          </cell>
          <cell r="AE677">
            <v>0</v>
          </cell>
          <cell r="AF677" t="str">
            <v>V.07.01.03</v>
          </cell>
          <cell r="AG677" t="str">
            <v>Giảng viên (hạng III)</v>
          </cell>
          <cell r="AH677">
            <v>0</v>
          </cell>
          <cell r="AI677">
            <v>0</v>
          </cell>
          <cell r="AJ677" t="str">
            <v>TLĐT + CVHT + TL ĐTTT</v>
          </cell>
          <cell r="AK677">
            <v>4</v>
          </cell>
          <cell r="AL677">
            <v>0</v>
          </cell>
          <cell r="AM677">
            <v>3</v>
          </cell>
          <cell r="AN677">
            <v>3</v>
          </cell>
          <cell r="AO677">
            <v>0</v>
          </cell>
          <cell r="AP677">
            <v>0</v>
          </cell>
          <cell r="AQ677">
            <v>6</v>
          </cell>
          <cell r="AR677">
            <v>0.18</v>
          </cell>
          <cell r="AS677">
            <v>3.18</v>
          </cell>
          <cell r="AT677">
            <v>40</v>
          </cell>
          <cell r="AU677">
            <v>0</v>
          </cell>
          <cell r="AV677">
            <v>0</v>
          </cell>
          <cell r="AW677">
            <v>0</v>
          </cell>
          <cell r="AX677" t="str">
            <v>Thạc sĩ</v>
          </cell>
          <cell r="AY677">
            <v>0</v>
          </cell>
          <cell r="AZ677">
            <v>0</v>
          </cell>
          <cell r="BA677" t="str">
            <v>Vật lý</v>
          </cell>
          <cell r="BB677" t="str">
            <v>LL &amp; PPGD bộ môn Vật lý</v>
          </cell>
          <cell r="BC677" t="str">
            <v xml:space="preserve"> </v>
          </cell>
          <cell r="BD677">
            <v>0</v>
          </cell>
          <cell r="BE677" t="str">
            <v>GVSP</v>
          </cell>
          <cell r="BF677">
            <v>0</v>
          </cell>
          <cell r="BG677">
            <v>0</v>
          </cell>
          <cell r="BH677" t="str">
            <v>x</v>
          </cell>
          <cell r="BI677">
            <v>0</v>
          </cell>
          <cell r="BJ677">
            <v>0</v>
          </cell>
          <cell r="BK677">
            <v>0</v>
          </cell>
          <cell r="BL677">
            <v>0</v>
          </cell>
          <cell r="BM677" t="str">
            <v>20/07/2004</v>
          </cell>
          <cell r="BN677">
            <v>38553</v>
          </cell>
          <cell r="BO677">
            <v>0</v>
          </cell>
          <cell r="BP677">
            <v>0</v>
          </cell>
          <cell r="BQ677">
            <v>0</v>
          </cell>
          <cell r="BR677">
            <v>25.083333333333332</v>
          </cell>
          <cell r="BS677" t="str">
            <v>BĐ đã phát</v>
          </cell>
          <cell r="BT677">
            <v>0</v>
          </cell>
          <cell r="BU677">
            <v>0</v>
          </cell>
          <cell r="BV677">
            <v>4</v>
          </cell>
          <cell r="BW677">
            <v>4</v>
          </cell>
          <cell r="BX677">
            <v>4</v>
          </cell>
          <cell r="BY677">
            <v>4</v>
          </cell>
          <cell r="BZ677">
            <v>4</v>
          </cell>
          <cell r="CA677">
            <v>4</v>
          </cell>
          <cell r="CB677">
            <v>4</v>
          </cell>
          <cell r="CC677">
            <v>4</v>
          </cell>
          <cell r="CD677">
            <v>4</v>
          </cell>
          <cell r="CE677">
            <v>4</v>
          </cell>
          <cell r="CF677">
            <v>4</v>
          </cell>
          <cell r="CG677">
            <v>4</v>
          </cell>
          <cell r="CH677">
            <v>4</v>
          </cell>
          <cell r="CI677">
            <v>4</v>
          </cell>
          <cell r="CJ677">
            <v>4</v>
          </cell>
          <cell r="CK677">
            <v>4</v>
          </cell>
          <cell r="CL677">
            <v>0</v>
          </cell>
        </row>
        <row r="678">
          <cell r="F678">
            <v>1320</v>
          </cell>
          <cell r="G678" t="str">
            <v>51010000200834</v>
          </cell>
          <cell r="H678" t="str">
            <v>Trường Sư phạm</v>
          </cell>
          <cell r="I678" t="str">
            <v>Khoa Vật lý</v>
          </cell>
          <cell r="J678" t="str">
            <v>Nam</v>
          </cell>
          <cell r="K678">
            <v>1975</v>
          </cell>
          <cell r="L678">
            <v>27531</v>
          </cell>
          <cell r="M678">
            <v>47</v>
          </cell>
          <cell r="N678" t="str">
            <v>Kinh</v>
          </cell>
          <cell r="O678">
            <v>0</v>
          </cell>
          <cell r="P678">
            <v>182230018</v>
          </cell>
          <cell r="Q678">
            <v>0</v>
          </cell>
          <cell r="R678">
            <v>0</v>
          </cell>
          <cell r="S678" t="str">
            <v>THANH GIANG, THANH CHƯƠNG, NGHỆ AN</v>
          </cell>
          <cell r="T678" t="str">
            <v>THANH GIANG, THANH CHƯƠNG, NGHỆ AN</v>
          </cell>
          <cell r="U678" t="str">
            <v>NHÀ SỐ 02 ĐƯỜNG TẠ QUANG BỬU, KHỐI 8 PHƯỜNG BẾN THỦY, VINH, NGHỆ AN</v>
          </cell>
          <cell r="V678" t="str">
            <v>NHÀ SỐ 02 ĐƯỜNG TẠ QUANG BỬU, KHỐI 8 PHƯỜNG BẾN THỦY, VINH, NGHỆ AN</v>
          </cell>
          <cell r="W678" t="str">
            <v>0903456123</v>
          </cell>
          <cell r="X678" t="str">
            <v>nhatancong2@gmail.com</v>
          </cell>
          <cell r="Y678">
            <v>35309</v>
          </cell>
          <cell r="Z678">
            <v>35309</v>
          </cell>
          <cell r="AA678" t="str">
            <v>Trường Đại học Sư phạm Vinh</v>
          </cell>
          <cell r="AB678">
            <v>0</v>
          </cell>
          <cell r="AC678" t="str">
            <v>BC</v>
          </cell>
          <cell r="AD678">
            <v>0</v>
          </cell>
          <cell r="AE678">
            <v>0</v>
          </cell>
          <cell r="AF678" t="str">
            <v>V.07.01.02</v>
          </cell>
          <cell r="AG678" t="str">
            <v>Giảng viên chính (hạng II)</v>
          </cell>
          <cell r="AH678">
            <v>0</v>
          </cell>
          <cell r="AI678">
            <v>0</v>
          </cell>
          <cell r="AJ678">
            <v>0</v>
          </cell>
          <cell r="AK678">
            <v>5</v>
          </cell>
          <cell r="AL678">
            <v>0</v>
          </cell>
          <cell r="AM678">
            <v>5.42</v>
          </cell>
          <cell r="AN678">
            <v>4</v>
          </cell>
          <cell r="AO678">
            <v>0</v>
          </cell>
          <cell r="AP678">
            <v>0</v>
          </cell>
          <cell r="AQ678">
            <v>22</v>
          </cell>
          <cell r="AR678">
            <v>1.1923999999999999</v>
          </cell>
          <cell r="AS678">
            <v>6.6124000000000001</v>
          </cell>
          <cell r="AT678">
            <v>40</v>
          </cell>
          <cell r="AU678">
            <v>0</v>
          </cell>
          <cell r="AV678">
            <v>0</v>
          </cell>
          <cell r="AW678">
            <v>0</v>
          </cell>
          <cell r="AX678" t="str">
            <v>Tiến sĩ</v>
          </cell>
          <cell r="AY678">
            <v>0</v>
          </cell>
          <cell r="AZ678">
            <v>0</v>
          </cell>
          <cell r="BA678" t="str">
            <v>Vật lý</v>
          </cell>
          <cell r="BB678" t="str">
            <v>Vật lý hạt nhân nguyên tử</v>
          </cell>
          <cell r="BC678" t="str">
            <v>Vật lý hạt nhân nguyên tử</v>
          </cell>
          <cell r="BD678">
            <v>0</v>
          </cell>
          <cell r="BE678" t="str">
            <v>GVSP</v>
          </cell>
          <cell r="BF678">
            <v>0</v>
          </cell>
          <cell r="BG678" t="str">
            <v>ICT 2018</v>
          </cell>
          <cell r="BH678" t="str">
            <v>x</v>
          </cell>
          <cell r="BI678">
            <v>2019</v>
          </cell>
          <cell r="BJ678">
            <v>0</v>
          </cell>
          <cell r="BK678">
            <v>0</v>
          </cell>
          <cell r="BL678">
            <v>0</v>
          </cell>
          <cell r="BM678" t="str">
            <v>13/09/2002</v>
          </cell>
          <cell r="BN678">
            <v>37877</v>
          </cell>
          <cell r="BO678">
            <v>0</v>
          </cell>
          <cell r="BP678">
            <v>0</v>
          </cell>
          <cell r="BQ678">
            <v>0</v>
          </cell>
          <cell r="BR678">
            <v>12.75</v>
          </cell>
          <cell r="BS678" t="str">
            <v>ĐHV đã phát</v>
          </cell>
          <cell r="BT678">
            <v>0</v>
          </cell>
          <cell r="BU678">
            <v>0</v>
          </cell>
          <cell r="BV678">
            <v>5</v>
          </cell>
          <cell r="BW678">
            <v>5</v>
          </cell>
          <cell r="BX678">
            <v>5</v>
          </cell>
          <cell r="BY678">
            <v>5</v>
          </cell>
          <cell r="BZ678">
            <v>5</v>
          </cell>
          <cell r="CA678">
            <v>5</v>
          </cell>
          <cell r="CB678">
            <v>5</v>
          </cell>
          <cell r="CC678">
            <v>5</v>
          </cell>
          <cell r="CD678">
            <v>5</v>
          </cell>
          <cell r="CE678">
            <v>5</v>
          </cell>
          <cell r="CF678">
            <v>5</v>
          </cell>
          <cell r="CG678">
            <v>5</v>
          </cell>
          <cell r="CH678">
            <v>5</v>
          </cell>
          <cell r="CI678">
            <v>5</v>
          </cell>
          <cell r="CJ678">
            <v>5</v>
          </cell>
          <cell r="CK678">
            <v>5</v>
          </cell>
          <cell r="CL678" t="str">
            <v>Thôi CT CĐBP từ T11/21</v>
          </cell>
        </row>
        <row r="679">
          <cell r="F679">
            <v>1326</v>
          </cell>
          <cell r="G679" t="str">
            <v>51010000197510</v>
          </cell>
          <cell r="H679" t="str">
            <v>Trường Sư phạm</v>
          </cell>
          <cell r="I679" t="str">
            <v>Khoa Vật lý</v>
          </cell>
          <cell r="J679" t="str">
            <v>Nữ</v>
          </cell>
          <cell r="K679">
            <v>1976</v>
          </cell>
          <cell r="L679">
            <v>28063</v>
          </cell>
          <cell r="M679">
            <v>46</v>
          </cell>
          <cell r="N679" t="str">
            <v>Kinh</v>
          </cell>
          <cell r="O679">
            <v>0</v>
          </cell>
          <cell r="P679">
            <v>182060655</v>
          </cell>
          <cell r="Q679">
            <v>0</v>
          </cell>
          <cell r="R679">
            <v>0</v>
          </cell>
          <cell r="S679" t="str">
            <v xml:space="preserve">Xã Văn Thành, Huyện Yên Thành, Tĩnh Nghệ An </v>
          </cell>
          <cell r="T679" t="str">
            <v xml:space="preserve">Xã Văn Thành, Huyện Yên Thành, Tĩnh Nghệ An </v>
          </cell>
          <cell r="U679" t="str">
            <v>Nhà 8, ngõ 2 đường Văn Thánh, Phường Hồng Sơn, Thành phố Vinh, Tỉnh Nghệ An</v>
          </cell>
          <cell r="V679" t="str">
            <v>Nhà 8, ngõ 2 đường Văn Thánh, Phường Hồng Sơn, Thành phố Vinh, Tỉnh Nghệ An</v>
          </cell>
          <cell r="W679" t="str">
            <v>0983564456</v>
          </cell>
          <cell r="X679" t="str">
            <v>Nhint@vinhuni.edu.vn</v>
          </cell>
          <cell r="Y679">
            <v>37408</v>
          </cell>
          <cell r="Z679">
            <v>37708</v>
          </cell>
          <cell r="AA679" t="str">
            <v>Trường Đại học Vinh</v>
          </cell>
          <cell r="AB679">
            <v>0</v>
          </cell>
          <cell r="AC679" t="str">
            <v>BC</v>
          </cell>
          <cell r="AD679">
            <v>0</v>
          </cell>
          <cell r="AE679">
            <v>0</v>
          </cell>
          <cell r="AF679" t="str">
            <v>V.07.01.01</v>
          </cell>
          <cell r="AG679" t="str">
            <v>Giảng viên cao cấp (hạng I)</v>
          </cell>
          <cell r="AH679">
            <v>0</v>
          </cell>
          <cell r="AI679" t="str">
            <v>Phó Trưởng khoa</v>
          </cell>
          <cell r="AJ679" t="str">
            <v>Phó Bí thư CB</v>
          </cell>
          <cell r="AK679">
            <v>6</v>
          </cell>
          <cell r="AL679">
            <v>0.4</v>
          </cell>
          <cell r="AM679">
            <v>6.56</v>
          </cell>
          <cell r="AN679">
            <v>2</v>
          </cell>
          <cell r="AO679">
            <v>0</v>
          </cell>
          <cell r="AP679">
            <v>0</v>
          </cell>
          <cell r="AQ679">
            <v>18</v>
          </cell>
          <cell r="AR679">
            <v>1.2527999999999999</v>
          </cell>
          <cell r="AS679">
            <v>8.2127999999999997</v>
          </cell>
          <cell r="AT679">
            <v>40</v>
          </cell>
          <cell r="AU679">
            <v>0</v>
          </cell>
          <cell r="AV679">
            <v>0</v>
          </cell>
          <cell r="AW679">
            <v>0</v>
          </cell>
          <cell r="AX679" t="str">
            <v>Tiến sĩ</v>
          </cell>
          <cell r="AY679" t="str">
            <v>Phó Giáo sư</v>
          </cell>
          <cell r="AZ679">
            <v>0</v>
          </cell>
          <cell r="BA679" t="str">
            <v>Vật lý</v>
          </cell>
          <cell r="BB679" t="str">
            <v>LL&amp;PP dạy học BM Vật lý/Quang học</v>
          </cell>
          <cell r="BC679" t="str">
            <v>Khoa học Giáo dục/LL&amp;PP dạy học BM Vật lý</v>
          </cell>
          <cell r="BD679">
            <v>0</v>
          </cell>
          <cell r="BE679" t="str">
            <v>GVSP chủ chốt</v>
          </cell>
          <cell r="BF679" t="str">
            <v>B2</v>
          </cell>
          <cell r="BG679">
            <v>0</v>
          </cell>
          <cell r="BH679" t="str">
            <v>x</v>
          </cell>
          <cell r="BI679">
            <v>0</v>
          </cell>
          <cell r="BJ679">
            <v>0</v>
          </cell>
          <cell r="BK679">
            <v>0</v>
          </cell>
          <cell r="BL679">
            <v>0</v>
          </cell>
          <cell r="BM679">
            <v>0</v>
          </cell>
          <cell r="BN679">
            <v>0</v>
          </cell>
          <cell r="BO679">
            <v>0</v>
          </cell>
          <cell r="BP679">
            <v>0</v>
          </cell>
          <cell r="BQ679">
            <v>0</v>
          </cell>
          <cell r="BR679">
            <v>9.1666666666666661</v>
          </cell>
          <cell r="BS679" t="str">
            <v>BĐ đã phát</v>
          </cell>
          <cell r="BT679">
            <v>0</v>
          </cell>
          <cell r="BU679">
            <v>0</v>
          </cell>
          <cell r="BV679">
            <v>6</v>
          </cell>
          <cell r="BW679">
            <v>6</v>
          </cell>
          <cell r="BX679">
            <v>6</v>
          </cell>
          <cell r="BY679">
            <v>6</v>
          </cell>
          <cell r="BZ679">
            <v>6</v>
          </cell>
          <cell r="CA679">
            <v>6</v>
          </cell>
          <cell r="CB679">
            <v>6</v>
          </cell>
          <cell r="CC679">
            <v>6</v>
          </cell>
          <cell r="CD679">
            <v>6</v>
          </cell>
          <cell r="CE679">
            <v>6</v>
          </cell>
          <cell r="CF679">
            <v>6</v>
          </cell>
          <cell r="CG679">
            <v>6</v>
          </cell>
          <cell r="CH679">
            <v>6</v>
          </cell>
          <cell r="CI679">
            <v>6</v>
          </cell>
          <cell r="CJ679">
            <v>6</v>
          </cell>
          <cell r="CK679">
            <v>6</v>
          </cell>
          <cell r="CL679" t="str">
            <v>Thôi TBM từ T9/21, BN PTK cấp 3 từ T12/21</v>
          </cell>
        </row>
        <row r="680">
          <cell r="F680">
            <v>2588</v>
          </cell>
          <cell r="G680" t="str">
            <v>51010000248898</v>
          </cell>
          <cell r="H680" t="str">
            <v>Trường Sư phạm</v>
          </cell>
          <cell r="I680" t="str">
            <v>Trung tâm Bồi dưỡng Nghiệp vụ sư phạm</v>
          </cell>
          <cell r="J680" t="str">
            <v>Nữ</v>
          </cell>
          <cell r="K680">
            <v>1980</v>
          </cell>
          <cell r="L680">
            <v>29257</v>
          </cell>
          <cell r="M680">
            <v>42</v>
          </cell>
          <cell r="N680" t="str">
            <v>Kinh</v>
          </cell>
          <cell r="O680">
            <v>0</v>
          </cell>
          <cell r="P680" t="str">
            <v>171688737</v>
          </cell>
          <cell r="Q680">
            <v>35856</v>
          </cell>
          <cell r="R680" t="str">
            <v>Tỉnh Thanh Hóa</v>
          </cell>
          <cell r="S680" t="str">
            <v>Xã Tân Dân, Huyện Tĩnh Gia, Tỉnh Thanh Hoá</v>
          </cell>
          <cell r="T680" t="str">
            <v>Tân Dân, Tĩnh Gia, Thanh Hóa</v>
          </cell>
          <cell r="U680" t="str">
            <v>1010, chung cư Tân Phát, Phường Vinh Tân, Thành phố Vinh, Tỉnh Nghệ An</v>
          </cell>
          <cell r="V680" t="str">
            <v>1010, chung cư Tân Phát, Phường Vinh Tân, Thành phố Vinh, Tỉnh Nghệ An</v>
          </cell>
          <cell r="W680">
            <v>0</v>
          </cell>
          <cell r="X680">
            <v>0</v>
          </cell>
          <cell r="Y680">
            <v>43525</v>
          </cell>
          <cell r="Z680">
            <v>43966</v>
          </cell>
          <cell r="AA680" t="str">
            <v>Trường Đại học Vinh</v>
          </cell>
          <cell r="AB680">
            <v>0</v>
          </cell>
          <cell r="AC680" t="str">
            <v>BC</v>
          </cell>
          <cell r="AD680">
            <v>0</v>
          </cell>
          <cell r="AE680">
            <v>0</v>
          </cell>
          <cell r="AF680" t="str">
            <v>01.003</v>
          </cell>
          <cell r="AG680" t="str">
            <v>Chuyên viên</v>
          </cell>
          <cell r="AH680">
            <v>0</v>
          </cell>
          <cell r="AI680">
            <v>0</v>
          </cell>
          <cell r="AJ680" t="str">
            <v>Chủ tịch CĐBP</v>
          </cell>
          <cell r="AK680">
            <v>4.5</v>
          </cell>
          <cell r="AL680">
            <v>0</v>
          </cell>
          <cell r="AM680">
            <v>2.67</v>
          </cell>
          <cell r="AN680">
            <v>2</v>
          </cell>
          <cell r="AO680">
            <v>0</v>
          </cell>
          <cell r="AP680">
            <v>0</v>
          </cell>
          <cell r="AQ680">
            <v>0</v>
          </cell>
          <cell r="AR680">
            <v>0</v>
          </cell>
          <cell r="AS680">
            <v>2.67</v>
          </cell>
          <cell r="AT680">
            <v>20</v>
          </cell>
          <cell r="AU680">
            <v>0</v>
          </cell>
          <cell r="AV680">
            <v>0</v>
          </cell>
          <cell r="AW680">
            <v>0</v>
          </cell>
          <cell r="AX680" t="str">
            <v>Thạc sĩ</v>
          </cell>
          <cell r="AY680">
            <v>0</v>
          </cell>
          <cell r="AZ680">
            <v>0</v>
          </cell>
          <cell r="BA680">
            <v>0</v>
          </cell>
          <cell r="BB680" t="str">
            <v xml:space="preserve">Văn học </v>
          </cell>
          <cell r="BC680">
            <v>0</v>
          </cell>
          <cell r="BD680">
            <v>0</v>
          </cell>
          <cell r="BE680">
            <v>0</v>
          </cell>
          <cell r="BF680">
            <v>0</v>
          </cell>
          <cell r="BG680">
            <v>0</v>
          </cell>
          <cell r="BH680">
            <v>0</v>
          </cell>
          <cell r="BI680">
            <v>0</v>
          </cell>
          <cell r="BJ680" t="str">
            <v>CV 2019</v>
          </cell>
          <cell r="BK680">
            <v>0</v>
          </cell>
          <cell r="BL680">
            <v>0</v>
          </cell>
          <cell r="BM680">
            <v>0</v>
          </cell>
          <cell r="BN680">
            <v>0</v>
          </cell>
          <cell r="BO680">
            <v>0</v>
          </cell>
          <cell r="BP680">
            <v>0</v>
          </cell>
          <cell r="BQ680">
            <v>0</v>
          </cell>
          <cell r="BR680">
            <v>12.416666666666666</v>
          </cell>
          <cell r="BS680" t="str">
            <v>Không nộp sổ</v>
          </cell>
          <cell r="BT680">
            <v>0</v>
          </cell>
          <cell r="BU680">
            <v>0</v>
          </cell>
          <cell r="BV680">
            <v>4</v>
          </cell>
          <cell r="BW680">
            <v>4</v>
          </cell>
          <cell r="BX680">
            <v>4</v>
          </cell>
          <cell r="BY680">
            <v>4</v>
          </cell>
          <cell r="BZ680">
            <v>4</v>
          </cell>
          <cell r="CA680">
            <v>4</v>
          </cell>
          <cell r="CB680">
            <v>4</v>
          </cell>
          <cell r="CC680">
            <v>4</v>
          </cell>
          <cell r="CD680">
            <v>4</v>
          </cell>
          <cell r="CE680">
            <v>4</v>
          </cell>
          <cell r="CF680">
            <v>4</v>
          </cell>
          <cell r="CG680">
            <v>4</v>
          </cell>
          <cell r="CH680">
            <v>4</v>
          </cell>
          <cell r="CI680">
            <v>4</v>
          </cell>
          <cell r="CJ680">
            <v>4.5</v>
          </cell>
          <cell r="CK680">
            <v>4.5</v>
          </cell>
          <cell r="CL680" t="str">
            <v>GV lên CTCĐBP khoa cấp 3 từ T11/21</v>
          </cell>
        </row>
        <row r="681">
          <cell r="F681">
            <v>2513</v>
          </cell>
          <cell r="G681" t="str">
            <v>51010000992593</v>
          </cell>
          <cell r="H681" t="str">
            <v>Trường Sư phạm</v>
          </cell>
          <cell r="I681" t="str">
            <v>Trung tâm Bồi dưỡng Nghiệp vụ sư phạm</v>
          </cell>
          <cell r="J681" t="str">
            <v>Nữ</v>
          </cell>
          <cell r="K681">
            <v>1992</v>
          </cell>
          <cell r="L681">
            <v>33927</v>
          </cell>
          <cell r="M681">
            <v>30</v>
          </cell>
          <cell r="N681" t="str">
            <v>Kinh</v>
          </cell>
          <cell r="O681">
            <v>0</v>
          </cell>
          <cell r="P681">
            <v>187320764</v>
          </cell>
          <cell r="Q681">
            <v>40805</v>
          </cell>
          <cell r="R681" t="str">
            <v>Tỉnh Nghệ An</v>
          </cell>
          <cell r="S681" t="str">
            <v>Xã Bùi Xá, Huyện Đức Thọ, Tỉnh Hà Tĩnh</v>
          </cell>
          <cell r="T681" t="str">
            <v>Đức Bùi, Đức Thọ, Hà Tĩnh</v>
          </cell>
          <cell r="U681" t="str">
            <v>Số nhà 44, đường Phong Đình Cảng, Phường Bến Thủy, Thành phố Vinh, Tỉnh Nghệ An</v>
          </cell>
          <cell r="V681" t="str">
            <v>Số nhà 44, đường Phong Đình Cảng, Phường Bến Thủy, Thành phố Vinh, Tỉnh Nghệ An</v>
          </cell>
          <cell r="W681" t="str">
            <v>0366936087</v>
          </cell>
          <cell r="X681" t="str">
            <v>buiquynhsuong1911@gmail.com</v>
          </cell>
          <cell r="Y681">
            <v>42826</v>
          </cell>
          <cell r="Z681">
            <v>43824</v>
          </cell>
          <cell r="AA681" t="str">
            <v>Trường Đại học Vinh</v>
          </cell>
          <cell r="AB681">
            <v>0</v>
          </cell>
          <cell r="AC681" t="str">
            <v>BC</v>
          </cell>
          <cell r="AD681">
            <v>0</v>
          </cell>
          <cell r="AE681">
            <v>0</v>
          </cell>
          <cell r="AF681" t="str">
            <v>01.003</v>
          </cell>
          <cell r="AG681" t="str">
            <v>Chuyên viên</v>
          </cell>
          <cell r="AH681">
            <v>0</v>
          </cell>
          <cell r="AI681">
            <v>0</v>
          </cell>
          <cell r="AJ681">
            <v>0</v>
          </cell>
          <cell r="AK681">
            <v>4</v>
          </cell>
          <cell r="AL681">
            <v>0</v>
          </cell>
          <cell r="AM681">
            <v>2.67</v>
          </cell>
          <cell r="AN681">
            <v>2</v>
          </cell>
          <cell r="AO681">
            <v>0</v>
          </cell>
          <cell r="AP681">
            <v>0</v>
          </cell>
          <cell r="AQ681">
            <v>0</v>
          </cell>
          <cell r="AR681">
            <v>0</v>
          </cell>
          <cell r="AS681">
            <v>2.67</v>
          </cell>
          <cell r="AT681">
            <v>20</v>
          </cell>
          <cell r="AU681">
            <v>0</v>
          </cell>
          <cell r="AV681">
            <v>0</v>
          </cell>
          <cell r="AW681">
            <v>0</v>
          </cell>
          <cell r="AX681" t="str">
            <v>Thạc sĩ</v>
          </cell>
          <cell r="AY681">
            <v>0</v>
          </cell>
          <cell r="AZ681">
            <v>0</v>
          </cell>
          <cell r="BA681" t="str">
            <v>Quản lý giáo dục</v>
          </cell>
          <cell r="BB681" t="str">
            <v>Quản lý giáo dục</v>
          </cell>
          <cell r="BC681">
            <v>0</v>
          </cell>
          <cell r="BD681">
            <v>0</v>
          </cell>
          <cell r="BE681">
            <v>0</v>
          </cell>
          <cell r="BF681" t="str">
            <v>B1</v>
          </cell>
          <cell r="BG681">
            <v>0</v>
          </cell>
          <cell r="BH681" t="str">
            <v>x</v>
          </cell>
          <cell r="BI681">
            <v>0</v>
          </cell>
          <cell r="BJ681" t="str">
            <v>CV 2019</v>
          </cell>
          <cell r="BK681" t="str">
            <v>Đợt năm 2014</v>
          </cell>
          <cell r="BL681">
            <v>0</v>
          </cell>
          <cell r="BM681">
            <v>0</v>
          </cell>
          <cell r="BN681">
            <v>0</v>
          </cell>
          <cell r="BO681">
            <v>0</v>
          </cell>
          <cell r="BP681">
            <v>0</v>
          </cell>
          <cell r="BQ681">
            <v>0</v>
          </cell>
          <cell r="BR681">
            <v>25.25</v>
          </cell>
          <cell r="BS681" t="str">
            <v>ĐHV đã phát</v>
          </cell>
          <cell r="BT681">
            <v>0</v>
          </cell>
          <cell r="BU681">
            <v>0</v>
          </cell>
          <cell r="BV681">
            <v>4</v>
          </cell>
          <cell r="BW681">
            <v>4</v>
          </cell>
          <cell r="BX681">
            <v>4</v>
          </cell>
          <cell r="BY681">
            <v>4</v>
          </cell>
          <cell r="BZ681">
            <v>4</v>
          </cell>
          <cell r="CA681">
            <v>4</v>
          </cell>
          <cell r="CB681">
            <v>4</v>
          </cell>
          <cell r="CC681">
            <v>4</v>
          </cell>
          <cell r="CD681">
            <v>4</v>
          </cell>
          <cell r="CE681">
            <v>4</v>
          </cell>
          <cell r="CF681">
            <v>4</v>
          </cell>
          <cell r="CG681">
            <v>4</v>
          </cell>
          <cell r="CH681">
            <v>4</v>
          </cell>
          <cell r="CI681">
            <v>4</v>
          </cell>
          <cell r="CJ681">
            <v>4</v>
          </cell>
          <cell r="CK681">
            <v>4</v>
          </cell>
          <cell r="CL681">
            <v>0</v>
          </cell>
        </row>
        <row r="682">
          <cell r="F682">
            <v>1840</v>
          </cell>
          <cell r="G682" t="str">
            <v>51010000191707</v>
          </cell>
          <cell r="H682" t="str">
            <v>Trường Sư phạm</v>
          </cell>
          <cell r="I682" t="str">
            <v>Trung tâm Bồi dưỡng Nghiệp vụ sư phạm</v>
          </cell>
          <cell r="J682" t="str">
            <v>Nam</v>
          </cell>
          <cell r="K682">
            <v>1979</v>
          </cell>
          <cell r="L682">
            <v>28867</v>
          </cell>
          <cell r="M682">
            <v>43</v>
          </cell>
          <cell r="N682" t="str">
            <v>Kinh</v>
          </cell>
          <cell r="O682">
            <v>0</v>
          </cell>
          <cell r="P682" t="str">
            <v>182132579</v>
          </cell>
          <cell r="Q682" t="str">
            <v>16/10/2005</v>
          </cell>
          <cell r="R682" t="str">
            <v>Tỉnh Nghệ An</v>
          </cell>
          <cell r="S682" t="str">
            <v>Thị trấn Hòa Bình, Huyện Tương Dương, Tỉnh Nghệ An</v>
          </cell>
          <cell r="T682" t="str">
            <v>Thụy Hải, Thái Thụy, Thái Bình</v>
          </cell>
          <cell r="U682" t="str">
            <v>Nhà 9, ngõ 2, đường lê Khôi, khối 1Phường Quang Trung, Thành phố Vinh, Tỉnh Nghệ An</v>
          </cell>
          <cell r="V682" t="str">
            <v>Nhà 9, ngõ 2, đường lê Khôi, khối 1Phường Quang Trung, Thành phố Vinh, Tỉnh Nghệ An</v>
          </cell>
          <cell r="W682" t="str">
            <v>0912690306</v>
          </cell>
          <cell r="X682" t="str">
            <v>leduylinhdhv@gmail.com</v>
          </cell>
          <cell r="Y682">
            <v>40219</v>
          </cell>
          <cell r="Z682">
            <v>37347</v>
          </cell>
          <cell r="AA682" t="str">
            <v>Trường THPT Dân tộc nội trú</v>
          </cell>
          <cell r="AB682">
            <v>0</v>
          </cell>
          <cell r="AC682" t="str">
            <v>BC</v>
          </cell>
          <cell r="AD682">
            <v>0</v>
          </cell>
          <cell r="AE682">
            <v>0</v>
          </cell>
          <cell r="AF682" t="str">
            <v>01.003</v>
          </cell>
          <cell r="AG682" t="str">
            <v>Chuyên viên</v>
          </cell>
          <cell r="AH682">
            <v>0</v>
          </cell>
          <cell r="AI682" t="str">
            <v>Phó Giám đốc TT</v>
          </cell>
          <cell r="AJ682" t="str">
            <v>Phó Bí thư CB</v>
          </cell>
          <cell r="AK682">
            <v>5</v>
          </cell>
          <cell r="AL682">
            <v>0.4</v>
          </cell>
          <cell r="AM682">
            <v>4.32</v>
          </cell>
          <cell r="AN682">
            <v>7</v>
          </cell>
          <cell r="AO682">
            <v>0</v>
          </cell>
          <cell r="AP682">
            <v>0</v>
          </cell>
          <cell r="AQ682">
            <v>0</v>
          </cell>
          <cell r="AR682">
            <v>0</v>
          </cell>
          <cell r="AS682">
            <v>4.7200000000000006</v>
          </cell>
          <cell r="AT682">
            <v>20</v>
          </cell>
          <cell r="AU682">
            <v>0</v>
          </cell>
          <cell r="AV682">
            <v>0</v>
          </cell>
          <cell r="AW682">
            <v>0</v>
          </cell>
          <cell r="AX682" t="str">
            <v>Tiến sĩ</v>
          </cell>
          <cell r="AY682">
            <v>0</v>
          </cell>
          <cell r="AZ682">
            <v>0</v>
          </cell>
          <cell r="BA682" t="str">
            <v>Sinh học</v>
          </cell>
          <cell r="BB682" t="str">
            <v>Sinh học/Thực vật học</v>
          </cell>
          <cell r="BC682" t="str">
            <v xml:space="preserve"> </v>
          </cell>
          <cell r="BD682" t="str">
            <v>2020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16.333333333333332</v>
          </cell>
          <cell r="BS682" t="str">
            <v>BĐ đã phát</v>
          </cell>
          <cell r="BT682">
            <v>0</v>
          </cell>
          <cell r="BU682">
            <v>0</v>
          </cell>
          <cell r="BV682">
            <v>6</v>
          </cell>
          <cell r="BW682">
            <v>6</v>
          </cell>
          <cell r="BX682">
            <v>6</v>
          </cell>
          <cell r="BY682">
            <v>6</v>
          </cell>
          <cell r="BZ682">
            <v>6</v>
          </cell>
          <cell r="CA682">
            <v>6</v>
          </cell>
          <cell r="CB682">
            <v>6</v>
          </cell>
          <cell r="CC682">
            <v>6</v>
          </cell>
          <cell r="CD682">
            <v>6</v>
          </cell>
          <cell r="CE682">
            <v>6</v>
          </cell>
          <cell r="CF682">
            <v>6</v>
          </cell>
          <cell r="CG682">
            <v>6</v>
          </cell>
          <cell r="CH682">
            <v>5</v>
          </cell>
          <cell r="CI682">
            <v>5</v>
          </cell>
          <cell r="CJ682">
            <v>5</v>
          </cell>
          <cell r="CK682">
            <v>5</v>
          </cell>
          <cell r="CL682" t="str">
            <v>PGĐ TT cấp 2 sang PGĐ TT cấp 3 từ T9/21</v>
          </cell>
        </row>
        <row r="683">
          <cell r="F683">
            <v>1610</v>
          </cell>
          <cell r="G683" t="str">
            <v>51010000196739</v>
          </cell>
          <cell r="H683" t="str">
            <v>Trường Sư phạm</v>
          </cell>
          <cell r="I683" t="str">
            <v>Trung tâm Bồi dưỡng Nghiệp vụ sư phạm</v>
          </cell>
          <cell r="J683" t="str">
            <v>Nam</v>
          </cell>
          <cell r="K683">
            <v>1971</v>
          </cell>
          <cell r="L683">
            <v>26236</v>
          </cell>
          <cell r="M683">
            <v>51</v>
          </cell>
          <cell r="N683" t="str">
            <v>Kinh</v>
          </cell>
          <cell r="O683">
            <v>0</v>
          </cell>
          <cell r="P683" t="str">
            <v>187320751</v>
          </cell>
          <cell r="Q683" t="str">
            <v>07/12/2010</v>
          </cell>
          <cell r="R683" t="str">
            <v>Tỉnh Nghệ An</v>
          </cell>
          <cell r="S683" t="str">
            <v>Xã Cẩm Vĩnh, Huyện Cẩm Xuyên, Tỉnh Hà Tĩnh</v>
          </cell>
          <cell r="T683" t="str">
            <v>Cẩm Vĩnh, Cẩm Xuyên, Hà Tĩnh</v>
          </cell>
          <cell r="U683" t="str">
            <v>733, Phường Lê Mao, Thành phố Vinh, Tỉnh Nghệ An</v>
          </cell>
          <cell r="V683" t="str">
            <v>733, Phường Lê Mao, Thành phố Vinh, Tỉnh Nghệ An</v>
          </cell>
          <cell r="W683" t="str">
            <v>0903484579</v>
          </cell>
          <cell r="X683" t="str">
            <v>mynt@vinhuni.edu.vn</v>
          </cell>
          <cell r="Y683">
            <v>35674</v>
          </cell>
          <cell r="Z683">
            <v>34201</v>
          </cell>
          <cell r="AA683" t="str">
            <v>Sở GD Hà Tĩnh</v>
          </cell>
          <cell r="AB683">
            <v>0</v>
          </cell>
          <cell r="AC683" t="str">
            <v>BC</v>
          </cell>
          <cell r="AD683">
            <v>0</v>
          </cell>
          <cell r="AE683">
            <v>0</v>
          </cell>
          <cell r="AF683" t="str">
            <v>V.07.01.03</v>
          </cell>
          <cell r="AG683" t="str">
            <v>Giảng viên (hạng III)</v>
          </cell>
          <cell r="AH683">
            <v>0</v>
          </cell>
          <cell r="AI683" t="str">
            <v>Giám đốc TT</v>
          </cell>
          <cell r="AJ683" t="str">
            <v>Bí thư CB</v>
          </cell>
          <cell r="AK683">
            <v>5.5</v>
          </cell>
          <cell r="AL683">
            <v>0.5</v>
          </cell>
          <cell r="AM683">
            <v>4.9800000000000004</v>
          </cell>
          <cell r="AN683">
            <v>9</v>
          </cell>
          <cell r="AO683">
            <v>0</v>
          </cell>
          <cell r="AP683">
            <v>0</v>
          </cell>
          <cell r="AQ683">
            <v>7</v>
          </cell>
          <cell r="AR683">
            <v>0.3836</v>
          </cell>
          <cell r="AS683">
            <v>5.8636000000000008</v>
          </cell>
          <cell r="AT683">
            <v>40</v>
          </cell>
          <cell r="AU683">
            <v>0</v>
          </cell>
          <cell r="AV683">
            <v>0</v>
          </cell>
          <cell r="AW683">
            <v>0</v>
          </cell>
          <cell r="AX683" t="str">
            <v>Tiến sĩ</v>
          </cell>
          <cell r="AY683">
            <v>0</v>
          </cell>
          <cell r="AZ683">
            <v>0</v>
          </cell>
          <cell r="BA683" t="str">
            <v>Sinh học</v>
          </cell>
          <cell r="BB683" t="str">
            <v>Sinh học</v>
          </cell>
          <cell r="BC683" t="str">
            <v>Sinh lý học thực vật</v>
          </cell>
          <cell r="BD683">
            <v>0</v>
          </cell>
          <cell r="BE683" t="str">
            <v>GV QLGD</v>
          </cell>
          <cell r="BF683" t="str">
            <v>B2</v>
          </cell>
          <cell r="BG683">
            <v>0</v>
          </cell>
          <cell r="BH683" t="str">
            <v>x</v>
          </cell>
          <cell r="BI683">
            <v>2019</v>
          </cell>
          <cell r="BJ683">
            <v>0</v>
          </cell>
          <cell r="BK683" t="str">
            <v>Đối tượng 3</v>
          </cell>
          <cell r="BL683">
            <v>0</v>
          </cell>
          <cell r="BM683">
            <v>36266</v>
          </cell>
          <cell r="BN683">
            <v>36632</v>
          </cell>
          <cell r="BO683">
            <v>0</v>
          </cell>
          <cell r="BP683">
            <v>0</v>
          </cell>
          <cell r="BQ683">
            <v>0</v>
          </cell>
          <cell r="BR683">
            <v>9.1666666666666661</v>
          </cell>
          <cell r="BS683" t="str">
            <v>BĐ đã phát</v>
          </cell>
          <cell r="BT683">
            <v>0</v>
          </cell>
          <cell r="BU683">
            <v>0</v>
          </cell>
          <cell r="BV683">
            <v>6</v>
          </cell>
          <cell r="BW683">
            <v>6</v>
          </cell>
          <cell r="BX683">
            <v>6</v>
          </cell>
          <cell r="BY683">
            <v>6</v>
          </cell>
          <cell r="BZ683">
            <v>6</v>
          </cell>
          <cell r="CA683">
            <v>6</v>
          </cell>
          <cell r="CB683">
            <v>6</v>
          </cell>
          <cell r="CC683">
            <v>6</v>
          </cell>
          <cell r="CD683">
            <v>6</v>
          </cell>
          <cell r="CE683">
            <v>6</v>
          </cell>
          <cell r="CF683">
            <v>6</v>
          </cell>
          <cell r="CG683">
            <v>6</v>
          </cell>
          <cell r="CH683">
            <v>5.5</v>
          </cell>
          <cell r="CI683">
            <v>5.5</v>
          </cell>
          <cell r="CJ683">
            <v>5.5</v>
          </cell>
          <cell r="CK683">
            <v>5.5</v>
          </cell>
          <cell r="CL683" t="str">
            <v>PTP sang GĐ TT cấp 3 từ T9/21</v>
          </cell>
        </row>
        <row r="684">
          <cell r="F684">
            <v>1486</v>
          </cell>
          <cell r="G684" t="str">
            <v>51010000190801</v>
          </cell>
          <cell r="H684" t="str">
            <v>Trường Sư phạm</v>
          </cell>
          <cell r="I684" t="str">
            <v>Trung tâm Bồi dưỡng Nghiệp vụ sư phạm</v>
          </cell>
          <cell r="J684" t="str">
            <v>Nữ</v>
          </cell>
          <cell r="K684">
            <v>1977</v>
          </cell>
          <cell r="L684">
            <v>28436</v>
          </cell>
          <cell r="M684">
            <v>45</v>
          </cell>
          <cell r="N684" t="str">
            <v>Kinh</v>
          </cell>
          <cell r="O684">
            <v>0</v>
          </cell>
          <cell r="P684" t="str">
            <v>182125957</v>
          </cell>
          <cell r="Q684" t="str">
            <v>09/08/2013</v>
          </cell>
          <cell r="R684" t="str">
            <v>Tỉnh Nghệ An</v>
          </cell>
          <cell r="S684">
            <v>0</v>
          </cell>
          <cell r="T684" t="str">
            <v>Đô Lương, Nghệ An</v>
          </cell>
          <cell r="U684" t="str">
            <v>Thành phố Vinh, Tỉnh Nghệ An</v>
          </cell>
          <cell r="V684" t="str">
            <v>Thành phố Vinh, Tỉnh Nghệ An</v>
          </cell>
          <cell r="W684">
            <v>0</v>
          </cell>
          <cell r="X684">
            <v>0</v>
          </cell>
          <cell r="Y684">
            <v>39234</v>
          </cell>
          <cell r="Z684">
            <v>39995</v>
          </cell>
          <cell r="AA684" t="str">
            <v>Trường Đại học Vinh</v>
          </cell>
          <cell r="AB684">
            <v>0</v>
          </cell>
          <cell r="AC684" t="str">
            <v>BC</v>
          </cell>
          <cell r="AD684">
            <v>0</v>
          </cell>
          <cell r="AE684">
            <v>0</v>
          </cell>
          <cell r="AF684" t="str">
            <v>01.003</v>
          </cell>
          <cell r="AG684" t="str">
            <v>Chuyên viên</v>
          </cell>
          <cell r="AH684">
            <v>0</v>
          </cell>
          <cell r="AI684">
            <v>0</v>
          </cell>
          <cell r="AJ684">
            <v>0</v>
          </cell>
          <cell r="AK684">
            <v>4</v>
          </cell>
          <cell r="AL684">
            <v>0</v>
          </cell>
          <cell r="AM684">
            <v>4.32</v>
          </cell>
          <cell r="AN684">
            <v>7</v>
          </cell>
          <cell r="AO684">
            <v>0</v>
          </cell>
          <cell r="AP684">
            <v>0</v>
          </cell>
          <cell r="AQ684">
            <v>0</v>
          </cell>
          <cell r="AR684">
            <v>0</v>
          </cell>
          <cell r="AS684">
            <v>4.32</v>
          </cell>
          <cell r="AT684">
            <v>20</v>
          </cell>
          <cell r="AU684">
            <v>0</v>
          </cell>
          <cell r="AV684">
            <v>0</v>
          </cell>
          <cell r="AW684">
            <v>0</v>
          </cell>
          <cell r="AX684" t="str">
            <v>Thạc sĩ</v>
          </cell>
          <cell r="AY684">
            <v>0</v>
          </cell>
          <cell r="AZ684">
            <v>0</v>
          </cell>
          <cell r="BA684" t="str">
            <v>Lịch sử</v>
          </cell>
          <cell r="BB684" t="str">
            <v>Lịch sử</v>
          </cell>
          <cell r="BC684" t="str">
            <v xml:space="preserve"> </v>
          </cell>
          <cell r="BD684">
            <v>0</v>
          </cell>
          <cell r="BE684">
            <v>0</v>
          </cell>
          <cell r="BF684" t="str">
            <v>Miễn</v>
          </cell>
          <cell r="BG684">
            <v>0</v>
          </cell>
          <cell r="BH684" t="str">
            <v>x</v>
          </cell>
          <cell r="BI684">
            <v>0</v>
          </cell>
          <cell r="BJ684">
            <v>0</v>
          </cell>
          <cell r="BK684" t="str">
            <v>Đã học 2012</v>
          </cell>
          <cell r="BL684">
            <v>0</v>
          </cell>
          <cell r="BM684" t="str">
            <v>19/01/2008</v>
          </cell>
          <cell r="BN684">
            <v>39832</v>
          </cell>
          <cell r="BO684">
            <v>0</v>
          </cell>
          <cell r="BP684">
            <v>0</v>
          </cell>
          <cell r="BQ684">
            <v>0</v>
          </cell>
          <cell r="BR684">
            <v>10.166666666666666</v>
          </cell>
          <cell r="BS684" t="str">
            <v>BĐ đã phát</v>
          </cell>
          <cell r="BT684">
            <v>0</v>
          </cell>
          <cell r="BU684">
            <v>0</v>
          </cell>
          <cell r="BV684">
            <v>4</v>
          </cell>
          <cell r="BW684">
            <v>4</v>
          </cell>
          <cell r="BX684">
            <v>4</v>
          </cell>
          <cell r="BY684">
            <v>4</v>
          </cell>
          <cell r="BZ684">
            <v>4</v>
          </cell>
          <cell r="CA684">
            <v>4</v>
          </cell>
          <cell r="CB684">
            <v>4</v>
          </cell>
          <cell r="CC684">
            <v>4</v>
          </cell>
          <cell r="CD684">
            <v>4</v>
          </cell>
          <cell r="CE684">
            <v>4</v>
          </cell>
          <cell r="CF684">
            <v>4</v>
          </cell>
          <cell r="CG684">
            <v>4</v>
          </cell>
          <cell r="CH684">
            <v>4</v>
          </cell>
          <cell r="CI684">
            <v>4</v>
          </cell>
          <cell r="CJ684">
            <v>4</v>
          </cell>
          <cell r="CK684">
            <v>4</v>
          </cell>
          <cell r="CL684">
            <v>0</v>
          </cell>
        </row>
        <row r="685">
          <cell r="F685">
            <v>1133</v>
          </cell>
          <cell r="G685" t="str">
            <v>51010000193174</v>
          </cell>
          <cell r="H685" t="str">
            <v>Trường Sư phạm</v>
          </cell>
          <cell r="I685" t="str">
            <v>Văn phòng Trường</v>
          </cell>
          <cell r="J685" t="str">
            <v>Nữ</v>
          </cell>
          <cell r="K685">
            <v>1970</v>
          </cell>
          <cell r="L685">
            <v>25594</v>
          </cell>
          <cell r="M685">
            <v>52</v>
          </cell>
          <cell r="N685" t="str">
            <v>Kinh</v>
          </cell>
          <cell r="O685">
            <v>0</v>
          </cell>
          <cell r="P685">
            <v>186543920</v>
          </cell>
          <cell r="Q685">
            <v>0</v>
          </cell>
          <cell r="R685">
            <v>0</v>
          </cell>
          <cell r="S685" t="str">
            <v>Thành phố Vinh, Tỉnh Nghệ An</v>
          </cell>
          <cell r="T685" t="str">
            <v>Hòa Liên, Hòa Vang, Đà Nẵng</v>
          </cell>
          <cell r="U685" t="str">
            <v>Khối 3, đường Xuân Diệu, Phường Trung Đô, Thành phố Vinh, Tỉnh Nghệ An</v>
          </cell>
          <cell r="V685" t="str">
            <v>Khối 3, đường Xuân Diệu, Phường Trung Đô, Thành phố Vinh, Tỉnh Nghệ An</v>
          </cell>
          <cell r="W685" t="str">
            <v>0984404016</v>
          </cell>
          <cell r="X685" t="str">
            <v>hoagddhv@gmail.com</v>
          </cell>
          <cell r="Y685">
            <v>34578</v>
          </cell>
          <cell r="Z685">
            <v>34578</v>
          </cell>
          <cell r="AA685" t="str">
            <v>Trường Đại học Sư phạm Vinh</v>
          </cell>
          <cell r="AB685">
            <v>0</v>
          </cell>
          <cell r="AC685" t="str">
            <v>BC</v>
          </cell>
          <cell r="AD685">
            <v>0</v>
          </cell>
          <cell r="AE685">
            <v>0</v>
          </cell>
          <cell r="AF685" t="str">
            <v>01.004</v>
          </cell>
          <cell r="AG685" t="str">
            <v>Cán sự</v>
          </cell>
          <cell r="AH685">
            <v>0</v>
          </cell>
          <cell r="AI685">
            <v>0</v>
          </cell>
          <cell r="AJ685">
            <v>0</v>
          </cell>
          <cell r="AK685">
            <v>3.5</v>
          </cell>
          <cell r="AL685">
            <v>0</v>
          </cell>
          <cell r="AM685">
            <v>4.0599999999999996</v>
          </cell>
          <cell r="AN685">
            <v>12</v>
          </cell>
          <cell r="AO685">
            <v>8</v>
          </cell>
          <cell r="AP685">
            <v>0.32479999999999998</v>
          </cell>
          <cell r="AQ685">
            <v>0</v>
          </cell>
          <cell r="AR685">
            <v>0</v>
          </cell>
          <cell r="AS685">
            <v>4.3847999999999994</v>
          </cell>
          <cell r="AT685">
            <v>20</v>
          </cell>
          <cell r="AU685">
            <v>0</v>
          </cell>
          <cell r="AV685">
            <v>0.3</v>
          </cell>
          <cell r="AW685">
            <v>0</v>
          </cell>
          <cell r="AX685" t="str">
            <v>Đại học</v>
          </cell>
          <cell r="AY685">
            <v>0</v>
          </cell>
          <cell r="AZ685">
            <v>0</v>
          </cell>
          <cell r="BA685" t="str">
            <v>SP âm nhạc</v>
          </cell>
          <cell r="BB685">
            <v>0</v>
          </cell>
          <cell r="BC685" t="str">
            <v xml:space="preserve"> </v>
          </cell>
          <cell r="BD685">
            <v>0</v>
          </cell>
          <cell r="BE685">
            <v>0</v>
          </cell>
          <cell r="BF685" t="str">
            <v>Tiếng Nga (B)</v>
          </cell>
          <cell r="BG685">
            <v>0</v>
          </cell>
          <cell r="BH685">
            <v>0</v>
          </cell>
          <cell r="BI685">
            <v>0</v>
          </cell>
          <cell r="BJ685">
            <v>0</v>
          </cell>
          <cell r="BK685" t="str">
            <v>x</v>
          </cell>
          <cell r="BL685">
            <v>0</v>
          </cell>
          <cell r="BM685">
            <v>0</v>
          </cell>
          <cell r="BN685">
            <v>0</v>
          </cell>
          <cell r="BO685">
            <v>0</v>
          </cell>
          <cell r="BP685">
            <v>0</v>
          </cell>
          <cell r="BQ685">
            <v>0</v>
          </cell>
          <cell r="BR685">
            <v>2.4166666666666665</v>
          </cell>
          <cell r="BS685" t="str">
            <v>BĐ đã phát</v>
          </cell>
          <cell r="BT685">
            <v>0</v>
          </cell>
          <cell r="BU685">
            <v>0</v>
          </cell>
          <cell r="BV685">
            <v>3.8</v>
          </cell>
          <cell r="BW685">
            <v>3.8</v>
          </cell>
          <cell r="BX685">
            <v>3.8</v>
          </cell>
          <cell r="BY685">
            <v>3.8</v>
          </cell>
          <cell r="BZ685">
            <v>3.8</v>
          </cell>
          <cell r="CA685">
            <v>3.8</v>
          </cell>
          <cell r="CB685">
            <v>3.8</v>
          </cell>
          <cell r="CC685">
            <v>3.8</v>
          </cell>
          <cell r="CD685">
            <v>3.8</v>
          </cell>
          <cell r="CE685">
            <v>3.8</v>
          </cell>
          <cell r="CF685">
            <v>3.8</v>
          </cell>
          <cell r="CG685">
            <v>3.8</v>
          </cell>
          <cell r="CH685">
            <v>3.8</v>
          </cell>
          <cell r="CI685">
            <v>3.8</v>
          </cell>
          <cell r="CJ685">
            <v>3.8</v>
          </cell>
          <cell r="CK685">
            <v>3.8</v>
          </cell>
          <cell r="CL685">
            <v>0</v>
          </cell>
        </row>
        <row r="686">
          <cell r="F686">
            <v>1490</v>
          </cell>
          <cell r="G686" t="str">
            <v>51010000198294</v>
          </cell>
          <cell r="H686" t="str">
            <v>Trường Sư phạm</v>
          </cell>
          <cell r="I686" t="str">
            <v>Văn phòng Trường</v>
          </cell>
          <cell r="J686" t="str">
            <v>Nữ</v>
          </cell>
          <cell r="K686">
            <v>1979</v>
          </cell>
          <cell r="L686">
            <v>29089</v>
          </cell>
          <cell r="M686">
            <v>43</v>
          </cell>
          <cell r="N686" t="str">
            <v>Kinh</v>
          </cell>
          <cell r="O686">
            <v>0</v>
          </cell>
          <cell r="P686">
            <v>197230549</v>
          </cell>
          <cell r="Q686">
            <v>0</v>
          </cell>
          <cell r="R686">
            <v>0</v>
          </cell>
          <cell r="S686" t="str">
            <v>Xã Tiên Điền, Huyện Nghi Xuân, Tỉnh Hà Tĩnh</v>
          </cell>
          <cell r="T686" t="str">
            <v>Tiên Điền, Nghi Xuân, Hà Tĩnh</v>
          </cell>
          <cell r="U686" t="str">
            <v>Khối Phúc Lộc, Phường Vinh Tân, Thành phố Vinh, Tỉnh Nghệ An</v>
          </cell>
          <cell r="V686" t="str">
            <v>Khối Phúc Lộc, Phường Vinh Tân, Thành phố Vinh, Tỉnh Nghệ An</v>
          </cell>
          <cell r="W686" t="str">
            <v>0989383539</v>
          </cell>
          <cell r="X686" t="str">
            <v>tinhdang268@gmail.com</v>
          </cell>
          <cell r="Y686">
            <v>37865</v>
          </cell>
          <cell r="Z686">
            <v>38587</v>
          </cell>
          <cell r="AA686" t="str">
            <v>Trường Đại học Vinh</v>
          </cell>
          <cell r="AB686">
            <v>0</v>
          </cell>
          <cell r="AC686" t="str">
            <v>BC</v>
          </cell>
          <cell r="AD686">
            <v>0</v>
          </cell>
          <cell r="AE686">
            <v>0</v>
          </cell>
          <cell r="AF686" t="str">
            <v>01.003</v>
          </cell>
          <cell r="AG686" t="str">
            <v>Chuyên viên</v>
          </cell>
          <cell r="AH686">
            <v>0</v>
          </cell>
          <cell r="AI686">
            <v>0</v>
          </cell>
          <cell r="AJ686">
            <v>0</v>
          </cell>
          <cell r="AK686">
            <v>4</v>
          </cell>
          <cell r="AL686">
            <v>0</v>
          </cell>
          <cell r="AM686">
            <v>3.99</v>
          </cell>
          <cell r="AN686">
            <v>6</v>
          </cell>
          <cell r="AO686">
            <v>0</v>
          </cell>
          <cell r="AP686">
            <v>0</v>
          </cell>
          <cell r="AQ686">
            <v>0</v>
          </cell>
          <cell r="AR686">
            <v>0</v>
          </cell>
          <cell r="AS686">
            <v>3.99</v>
          </cell>
          <cell r="AT686">
            <v>20</v>
          </cell>
          <cell r="AU686">
            <v>0</v>
          </cell>
          <cell r="AV686">
            <v>0.3</v>
          </cell>
          <cell r="AW686">
            <v>0</v>
          </cell>
          <cell r="AX686" t="str">
            <v>Thạc sĩ</v>
          </cell>
          <cell r="AY686">
            <v>0</v>
          </cell>
          <cell r="AZ686">
            <v>0</v>
          </cell>
          <cell r="BA686" t="str">
            <v>Tiếng Anh</v>
          </cell>
          <cell r="BB686">
            <v>0</v>
          </cell>
          <cell r="BC686" t="str">
            <v xml:space="preserve"> </v>
          </cell>
          <cell r="BD686">
            <v>0</v>
          </cell>
          <cell r="BE686">
            <v>0</v>
          </cell>
          <cell r="BF686">
            <v>0</v>
          </cell>
          <cell r="BG686">
            <v>0</v>
          </cell>
          <cell r="BH686">
            <v>0</v>
          </cell>
          <cell r="BI686">
            <v>0</v>
          </cell>
          <cell r="BJ686">
            <v>0</v>
          </cell>
          <cell r="BK686" t="str">
            <v>Đợt 2 năm 2017</v>
          </cell>
          <cell r="BL686">
            <v>0</v>
          </cell>
          <cell r="BM686">
            <v>37989</v>
          </cell>
          <cell r="BN686">
            <v>38355</v>
          </cell>
          <cell r="BO686">
            <v>0</v>
          </cell>
          <cell r="BP686">
            <v>0</v>
          </cell>
          <cell r="BQ686">
            <v>0</v>
          </cell>
          <cell r="BR686">
            <v>12</v>
          </cell>
          <cell r="BS686" t="str">
            <v>BĐ đã phát</v>
          </cell>
          <cell r="BT686">
            <v>0</v>
          </cell>
          <cell r="BU686">
            <v>0</v>
          </cell>
          <cell r="BV686">
            <v>4.0999999999999996</v>
          </cell>
          <cell r="BW686">
            <v>4.0999999999999996</v>
          </cell>
          <cell r="BX686">
            <v>4.0999999999999996</v>
          </cell>
          <cell r="BY686">
            <v>4.0999999999999996</v>
          </cell>
          <cell r="BZ686">
            <v>4.0999999999999996</v>
          </cell>
          <cell r="CA686">
            <v>4.0999999999999996</v>
          </cell>
          <cell r="CB686">
            <v>4.0999999999999996</v>
          </cell>
          <cell r="CC686">
            <v>4.0999999999999996</v>
          </cell>
          <cell r="CD686">
            <v>4.0999999999999996</v>
          </cell>
          <cell r="CE686">
            <v>4.0999999999999996</v>
          </cell>
          <cell r="CF686">
            <v>4.0999999999999996</v>
          </cell>
          <cell r="CG686">
            <v>4.0999999999999996</v>
          </cell>
          <cell r="CH686">
            <v>4.3</v>
          </cell>
          <cell r="CI686">
            <v>4.3</v>
          </cell>
          <cell r="CJ686">
            <v>4.3</v>
          </cell>
          <cell r="CK686">
            <v>4.3</v>
          </cell>
          <cell r="CL686">
            <v>0</v>
          </cell>
        </row>
        <row r="687">
          <cell r="F687">
            <v>1285</v>
          </cell>
          <cell r="G687" t="str">
            <v>51010000199428</v>
          </cell>
          <cell r="H687" t="str">
            <v>Trường Sư phạm</v>
          </cell>
          <cell r="I687" t="str">
            <v>Văn phòng Trường</v>
          </cell>
          <cell r="J687" t="str">
            <v>Nam</v>
          </cell>
          <cell r="K687">
            <v>1973</v>
          </cell>
          <cell r="L687">
            <v>26932</v>
          </cell>
          <cell r="M687">
            <v>49</v>
          </cell>
          <cell r="N687" t="str">
            <v>Kinh</v>
          </cell>
          <cell r="O687">
            <v>0</v>
          </cell>
          <cell r="P687">
            <v>182006969</v>
          </cell>
          <cell r="Q687">
            <v>0</v>
          </cell>
          <cell r="R687">
            <v>0</v>
          </cell>
          <cell r="S687" t="str">
            <v>Đại Sơn, Đô Lương, Nghệ An</v>
          </cell>
          <cell r="T687" t="str">
            <v>Đại Sơn, Đô Lương, Nghệ An</v>
          </cell>
          <cell r="U687" t="str">
            <v>Khối 11, phường Bến Thủy, Thành phố Vinh, Tỉnh Nghệ An</v>
          </cell>
          <cell r="V687" t="str">
            <v>Khối 11, phường Bến Thủy, Thành phố Vinh, Tỉnh Nghệ An</v>
          </cell>
          <cell r="W687">
            <v>0</v>
          </cell>
          <cell r="X687">
            <v>0</v>
          </cell>
          <cell r="Y687">
            <v>36784</v>
          </cell>
          <cell r="Z687">
            <v>38587</v>
          </cell>
          <cell r="AA687" t="str">
            <v>Trường Đại học Sư phạm Vinh</v>
          </cell>
          <cell r="AB687">
            <v>0</v>
          </cell>
          <cell r="AC687" t="str">
            <v>BC</v>
          </cell>
          <cell r="AD687">
            <v>0</v>
          </cell>
          <cell r="AE687">
            <v>0</v>
          </cell>
          <cell r="AF687" t="str">
            <v>01.003</v>
          </cell>
          <cell r="AG687" t="str">
            <v>Chuyên viên</v>
          </cell>
          <cell r="AH687">
            <v>0</v>
          </cell>
          <cell r="AI687">
            <v>0</v>
          </cell>
          <cell r="AJ687" t="str">
            <v>TLQLSV</v>
          </cell>
          <cell r="AK687">
            <v>4</v>
          </cell>
          <cell r="AL687">
            <v>0</v>
          </cell>
          <cell r="AM687">
            <v>4.32</v>
          </cell>
          <cell r="AN687">
            <v>7</v>
          </cell>
          <cell r="AO687">
            <v>0</v>
          </cell>
          <cell r="AP687">
            <v>0</v>
          </cell>
          <cell r="AQ687">
            <v>0</v>
          </cell>
          <cell r="AR687">
            <v>0</v>
          </cell>
          <cell r="AS687">
            <v>4.32</v>
          </cell>
          <cell r="AT687">
            <v>20</v>
          </cell>
          <cell r="AU687">
            <v>0</v>
          </cell>
          <cell r="AV687">
            <v>0</v>
          </cell>
          <cell r="AW687">
            <v>0</v>
          </cell>
          <cell r="AX687" t="str">
            <v>Thạc sĩ</v>
          </cell>
          <cell r="AY687">
            <v>0</v>
          </cell>
          <cell r="AZ687">
            <v>0</v>
          </cell>
          <cell r="BA687" t="str">
            <v>Sinh học</v>
          </cell>
          <cell r="BB687" t="str">
            <v>Khoa học Giáo dục/Quản lý giáo dục</v>
          </cell>
          <cell r="BC687" t="str">
            <v xml:space="preserve"> </v>
          </cell>
          <cell r="BD687">
            <v>0</v>
          </cell>
          <cell r="BE687">
            <v>0</v>
          </cell>
          <cell r="BF687">
            <v>0</v>
          </cell>
          <cell r="BG687">
            <v>0</v>
          </cell>
          <cell r="BH687" t="str">
            <v>x</v>
          </cell>
          <cell r="BI687">
            <v>0</v>
          </cell>
          <cell r="BJ687">
            <v>0</v>
          </cell>
          <cell r="BK687">
            <v>0</v>
          </cell>
          <cell r="BL687">
            <v>0</v>
          </cell>
          <cell r="BM687">
            <v>0</v>
          </cell>
          <cell r="BN687">
            <v>0</v>
          </cell>
          <cell r="BO687">
            <v>0</v>
          </cell>
          <cell r="BP687">
            <v>0</v>
          </cell>
          <cell r="BQ687">
            <v>0</v>
          </cell>
          <cell r="BR687">
            <v>11.083333333333334</v>
          </cell>
          <cell r="BS687" t="str">
            <v>BĐ đã phát</v>
          </cell>
          <cell r="BT687">
            <v>0</v>
          </cell>
          <cell r="BU687">
            <v>0</v>
          </cell>
          <cell r="BV687">
            <v>4</v>
          </cell>
          <cell r="BW687">
            <v>4</v>
          </cell>
          <cell r="BX687">
            <v>4</v>
          </cell>
          <cell r="BY687">
            <v>4</v>
          </cell>
          <cell r="BZ687">
            <v>4</v>
          </cell>
          <cell r="CA687">
            <v>4</v>
          </cell>
          <cell r="CB687">
            <v>4</v>
          </cell>
          <cell r="CC687">
            <v>4</v>
          </cell>
          <cell r="CD687">
            <v>4</v>
          </cell>
          <cell r="CE687">
            <v>4</v>
          </cell>
          <cell r="CF687">
            <v>4</v>
          </cell>
          <cell r="CG687">
            <v>4</v>
          </cell>
          <cell r="CH687">
            <v>4</v>
          </cell>
          <cell r="CI687">
            <v>4</v>
          </cell>
          <cell r="CJ687">
            <v>4</v>
          </cell>
          <cell r="CK687">
            <v>4</v>
          </cell>
          <cell r="CL687">
            <v>0</v>
          </cell>
        </row>
        <row r="688">
          <cell r="F688">
            <v>1137</v>
          </cell>
          <cell r="G688" t="str">
            <v>51010000191345</v>
          </cell>
          <cell r="H688" t="str">
            <v>Trường Sư phạm</v>
          </cell>
          <cell r="I688" t="str">
            <v>Văn phòng Trường</v>
          </cell>
          <cell r="J688" t="str">
            <v>Nữ</v>
          </cell>
          <cell r="K688">
            <v>1977</v>
          </cell>
          <cell r="L688">
            <v>28259</v>
          </cell>
          <cell r="M688">
            <v>45</v>
          </cell>
          <cell r="N688" t="str">
            <v>Kinh</v>
          </cell>
          <cell r="O688">
            <v>0</v>
          </cell>
          <cell r="P688">
            <v>187818040</v>
          </cell>
          <cell r="Q688">
            <v>0</v>
          </cell>
          <cell r="R688">
            <v>0</v>
          </cell>
          <cell r="S688" t="str">
            <v>Đông Anh,  Hà Nội</v>
          </cell>
          <cell r="T688" t="str">
            <v>Bắc Hồng, Hồng Lĩnh, Hà Tĩnh</v>
          </cell>
          <cell r="U688">
            <v>0</v>
          </cell>
          <cell r="V688">
            <v>0</v>
          </cell>
          <cell r="W688" t="str">
            <v>0904646035</v>
          </cell>
          <cell r="X688" t="str">
            <v>doanhadhv@gmail.com</v>
          </cell>
          <cell r="Y688">
            <v>38353</v>
          </cell>
          <cell r="Z688">
            <v>36770</v>
          </cell>
          <cell r="AA688" t="str">
            <v>trường THPT Đồng Lộc, Can Lộc, Hà Tĩnh</v>
          </cell>
          <cell r="AB688">
            <v>0</v>
          </cell>
          <cell r="AC688" t="str">
            <v>BC</v>
          </cell>
          <cell r="AD688">
            <v>0</v>
          </cell>
          <cell r="AE688">
            <v>0</v>
          </cell>
          <cell r="AF688" t="str">
            <v>01.003</v>
          </cell>
          <cell r="AG688" t="str">
            <v>Chuyên viên</v>
          </cell>
          <cell r="AH688">
            <v>0</v>
          </cell>
          <cell r="AI688">
            <v>0</v>
          </cell>
          <cell r="AJ688" t="str">
            <v>TLQLSV</v>
          </cell>
          <cell r="AK688">
            <v>4</v>
          </cell>
          <cell r="AL688">
            <v>0</v>
          </cell>
          <cell r="AM688">
            <v>4.32</v>
          </cell>
          <cell r="AN688">
            <v>7</v>
          </cell>
          <cell r="AO688">
            <v>0</v>
          </cell>
          <cell r="AP688">
            <v>0</v>
          </cell>
          <cell r="AQ688">
            <v>0</v>
          </cell>
          <cell r="AR688">
            <v>0</v>
          </cell>
          <cell r="AS688">
            <v>4.32</v>
          </cell>
          <cell r="AT688">
            <v>20</v>
          </cell>
          <cell r="AU688">
            <v>0</v>
          </cell>
          <cell r="AV688">
            <v>0</v>
          </cell>
          <cell r="AW688">
            <v>0</v>
          </cell>
          <cell r="AX688" t="str">
            <v>Đại học</v>
          </cell>
          <cell r="AY688">
            <v>0</v>
          </cell>
          <cell r="AZ688">
            <v>0</v>
          </cell>
          <cell r="BA688" t="str">
            <v>Giáo dục chính trị</v>
          </cell>
          <cell r="BB688">
            <v>0</v>
          </cell>
          <cell r="BC688" t="str">
            <v xml:space="preserve"> </v>
          </cell>
          <cell r="BD688">
            <v>0</v>
          </cell>
          <cell r="BE688">
            <v>0</v>
          </cell>
          <cell r="BF688" t="str">
            <v>TS nước ngoài</v>
          </cell>
          <cell r="BG688">
            <v>0</v>
          </cell>
          <cell r="BH688" t="str">
            <v>x</v>
          </cell>
          <cell r="BI688">
            <v>0</v>
          </cell>
          <cell r="BJ688">
            <v>0</v>
          </cell>
          <cell r="BK688" t="str">
            <v>Đợt năm 2014</v>
          </cell>
          <cell r="BL688">
            <v>0</v>
          </cell>
          <cell r="BM688" t="str">
            <v>30/12/2004</v>
          </cell>
          <cell r="BN688">
            <v>38716</v>
          </cell>
          <cell r="BO688">
            <v>0</v>
          </cell>
          <cell r="BP688">
            <v>0</v>
          </cell>
          <cell r="BQ688">
            <v>0</v>
          </cell>
          <cell r="BR688">
            <v>9.75</v>
          </cell>
          <cell r="BS688" t="str">
            <v>BĐ đã phát</v>
          </cell>
          <cell r="BT688">
            <v>0</v>
          </cell>
          <cell r="BU688">
            <v>0</v>
          </cell>
          <cell r="BV688">
            <v>4</v>
          </cell>
          <cell r="BW688">
            <v>4</v>
          </cell>
          <cell r="BX688">
            <v>4</v>
          </cell>
          <cell r="BY688">
            <v>4</v>
          </cell>
          <cell r="BZ688">
            <v>4</v>
          </cell>
          <cell r="CA688">
            <v>4</v>
          </cell>
          <cell r="CB688">
            <v>4</v>
          </cell>
          <cell r="CC688">
            <v>4</v>
          </cell>
          <cell r="CD688">
            <v>4</v>
          </cell>
          <cell r="CE688">
            <v>4</v>
          </cell>
          <cell r="CF688">
            <v>4</v>
          </cell>
          <cell r="CG688">
            <v>4</v>
          </cell>
          <cell r="CH688">
            <v>4</v>
          </cell>
          <cell r="CI688">
            <v>4</v>
          </cell>
          <cell r="CJ688">
            <v>4</v>
          </cell>
          <cell r="CK688">
            <v>4</v>
          </cell>
          <cell r="CL688">
            <v>0</v>
          </cell>
        </row>
        <row r="689">
          <cell r="F689">
            <v>1023</v>
          </cell>
          <cell r="G689" t="str">
            <v>51010000197617</v>
          </cell>
          <cell r="H689" t="str">
            <v>Trường Sư phạm</v>
          </cell>
          <cell r="I689" t="str">
            <v>Văn phòng Trường</v>
          </cell>
          <cell r="J689" t="str">
            <v>Nam</v>
          </cell>
          <cell r="K689">
            <v>1974</v>
          </cell>
          <cell r="L689">
            <v>27238</v>
          </cell>
          <cell r="M689">
            <v>48</v>
          </cell>
          <cell r="N689">
            <v>0</v>
          </cell>
          <cell r="O689">
            <v>0</v>
          </cell>
          <cell r="P689">
            <v>0</v>
          </cell>
          <cell r="Q689">
            <v>0</v>
          </cell>
          <cell r="R689">
            <v>0</v>
          </cell>
          <cell r="S689">
            <v>0</v>
          </cell>
          <cell r="T689" t="str">
            <v>Hưng Nguyên, Nghệ An</v>
          </cell>
          <cell r="U689">
            <v>0</v>
          </cell>
          <cell r="V689" t="str">
            <v>Trường Thi</v>
          </cell>
          <cell r="W689">
            <v>0</v>
          </cell>
          <cell r="X689">
            <v>0</v>
          </cell>
          <cell r="Y689">
            <v>35309</v>
          </cell>
          <cell r="Z689">
            <v>35309</v>
          </cell>
          <cell r="AA689" t="str">
            <v>Trường Đại học Sư phạm Vinh</v>
          </cell>
          <cell r="AB689">
            <v>0</v>
          </cell>
          <cell r="AC689" t="str">
            <v>BC</v>
          </cell>
          <cell r="AD689">
            <v>0</v>
          </cell>
          <cell r="AE689">
            <v>0</v>
          </cell>
          <cell r="AF689" t="str">
            <v>V.07.01.01</v>
          </cell>
          <cell r="AG689">
            <v>0</v>
          </cell>
          <cell r="AH689" t="str">
            <v>Hiệu trưởng trường thuộc</v>
          </cell>
          <cell r="AI689">
            <v>0</v>
          </cell>
          <cell r="AJ689" t="str">
            <v>Phó Bí thư ĐBBP</v>
          </cell>
          <cell r="AK689">
            <v>7.5</v>
          </cell>
          <cell r="AL689">
            <v>0.9</v>
          </cell>
          <cell r="AM689">
            <v>6.56</v>
          </cell>
          <cell r="AN689">
            <v>0</v>
          </cell>
          <cell r="AO689">
            <v>0</v>
          </cell>
          <cell r="AP689">
            <v>0</v>
          </cell>
          <cell r="AQ689">
            <v>21</v>
          </cell>
          <cell r="AR689">
            <v>1.0720000000000001</v>
          </cell>
          <cell r="AS689">
            <v>7.7720000000000002</v>
          </cell>
          <cell r="AT689">
            <v>40</v>
          </cell>
          <cell r="AU689">
            <v>0</v>
          </cell>
          <cell r="AV689">
            <v>0.3</v>
          </cell>
          <cell r="AW689">
            <v>0</v>
          </cell>
          <cell r="AX689" t="str">
            <v>Tiến sĩ</v>
          </cell>
          <cell r="AY689" t="str">
            <v>Phó Giáo sư</v>
          </cell>
          <cell r="AZ689">
            <v>0</v>
          </cell>
          <cell r="BA689" t="str">
            <v>Vật lý</v>
          </cell>
          <cell r="BB689" t="str">
            <v>Vật lý</v>
          </cell>
          <cell r="BC689" t="str">
            <v>Vật lý</v>
          </cell>
          <cell r="BD689">
            <v>0</v>
          </cell>
          <cell r="BE689">
            <v>0</v>
          </cell>
          <cell r="BF689">
            <v>0</v>
          </cell>
          <cell r="BG689">
            <v>0</v>
          </cell>
          <cell r="BH689" t="str">
            <v>x</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7.8</v>
          </cell>
          <cell r="CJ689">
            <v>7.8</v>
          </cell>
          <cell r="CK689">
            <v>7.8</v>
          </cell>
          <cell r="CL689" t="str">
            <v>Về trường từ T10/21</v>
          </cell>
        </row>
        <row r="690">
          <cell r="F690">
            <v>1425</v>
          </cell>
          <cell r="G690" t="str">
            <v>51010000300071</v>
          </cell>
          <cell r="H690" t="str">
            <v>Trường Sư phạm</v>
          </cell>
          <cell r="I690" t="str">
            <v>Văn phòng Trường</v>
          </cell>
          <cell r="J690" t="str">
            <v>Nữ</v>
          </cell>
          <cell r="K690">
            <v>1980</v>
          </cell>
          <cell r="L690">
            <v>29484</v>
          </cell>
          <cell r="M690">
            <v>42</v>
          </cell>
          <cell r="N690" t="str">
            <v>Kinh</v>
          </cell>
          <cell r="O690">
            <v>0</v>
          </cell>
          <cell r="P690">
            <v>182416177</v>
          </cell>
          <cell r="Q690">
            <v>0</v>
          </cell>
          <cell r="R690">
            <v>0</v>
          </cell>
          <cell r="S690" t="str">
            <v>Xã Vĩnh Thành, Huyện Yên Thành, Tỉnh Nghệ An</v>
          </cell>
          <cell r="T690" t="str">
            <v>Vĩnh Thành, Yên Thành, Nghệ An</v>
          </cell>
          <cell r="U690" t="str">
            <v>Phường Hà Huy Tập, Thành phố Vinh, Tỉnh Nghệ An</v>
          </cell>
          <cell r="V690" t="str">
            <v>Phường Hà Huy Tập, Thành phố Vinh, Tỉnh Nghệ An</v>
          </cell>
          <cell r="W690" t="str">
            <v>0978965818</v>
          </cell>
          <cell r="X690" t="str">
            <v>dam209dhv@gmail.com</v>
          </cell>
          <cell r="Y690">
            <v>40878</v>
          </cell>
          <cell r="Z690" t="str">
            <v xml:space="preserve">  -   -</v>
          </cell>
          <cell r="AA690">
            <v>0</v>
          </cell>
          <cell r="AB690">
            <v>0</v>
          </cell>
          <cell r="AC690" t="str">
            <v>BC</v>
          </cell>
          <cell r="AD690">
            <v>0</v>
          </cell>
          <cell r="AE690">
            <v>0</v>
          </cell>
          <cell r="AF690" t="str">
            <v>01.003</v>
          </cell>
          <cell r="AG690" t="str">
            <v>Chuyên viên</v>
          </cell>
          <cell r="AH690">
            <v>0</v>
          </cell>
          <cell r="AI690">
            <v>0</v>
          </cell>
          <cell r="AJ690" t="str">
            <v>TL QLSV + CV VP Khoa</v>
          </cell>
          <cell r="AK690">
            <v>4</v>
          </cell>
          <cell r="AL690">
            <v>0</v>
          </cell>
          <cell r="AM690">
            <v>3</v>
          </cell>
          <cell r="AN690">
            <v>3</v>
          </cell>
          <cell r="AO690">
            <v>0</v>
          </cell>
          <cell r="AP690">
            <v>0</v>
          </cell>
          <cell r="AQ690">
            <v>0</v>
          </cell>
          <cell r="AR690">
            <v>0</v>
          </cell>
          <cell r="AS690">
            <v>3</v>
          </cell>
          <cell r="AT690">
            <v>20</v>
          </cell>
          <cell r="AU690">
            <v>0</v>
          </cell>
          <cell r="AV690">
            <v>0</v>
          </cell>
          <cell r="AW690">
            <v>0</v>
          </cell>
          <cell r="AX690" t="str">
            <v>Thạc sĩ</v>
          </cell>
          <cell r="AY690">
            <v>0</v>
          </cell>
          <cell r="AZ690">
            <v>0</v>
          </cell>
          <cell r="BA690" t="str">
            <v>Ngữ văn</v>
          </cell>
          <cell r="BB690" t="str">
            <v>Ngôn ngữ &amp; văn học</v>
          </cell>
          <cell r="BC690" t="str">
            <v xml:space="preserve"> </v>
          </cell>
          <cell r="BD690">
            <v>0</v>
          </cell>
          <cell r="BE690">
            <v>0</v>
          </cell>
          <cell r="BF690">
            <v>0</v>
          </cell>
          <cell r="BG690">
            <v>0</v>
          </cell>
          <cell r="BH690">
            <v>0</v>
          </cell>
          <cell r="BI690">
            <v>0</v>
          </cell>
          <cell r="BJ690" t="str">
            <v>CV 2019</v>
          </cell>
          <cell r="BK690" t="str">
            <v>Đợt 2 năm 2017</v>
          </cell>
          <cell r="BL690">
            <v>0</v>
          </cell>
          <cell r="BM690">
            <v>0</v>
          </cell>
          <cell r="BN690">
            <v>0</v>
          </cell>
          <cell r="BO690">
            <v>0</v>
          </cell>
          <cell r="BP690">
            <v>0</v>
          </cell>
          <cell r="BQ690">
            <v>0</v>
          </cell>
          <cell r="BR690">
            <v>13.083333333333334</v>
          </cell>
          <cell r="BS690" t="str">
            <v>BĐ đã phát</v>
          </cell>
          <cell r="BT690">
            <v>0</v>
          </cell>
          <cell r="BU690">
            <v>0</v>
          </cell>
          <cell r="BV690">
            <v>4</v>
          </cell>
          <cell r="BW690">
            <v>4</v>
          </cell>
          <cell r="BX690">
            <v>4</v>
          </cell>
          <cell r="BY690">
            <v>4</v>
          </cell>
          <cell r="BZ690">
            <v>4</v>
          </cell>
          <cell r="CA690">
            <v>4</v>
          </cell>
          <cell r="CB690">
            <v>4</v>
          </cell>
          <cell r="CC690">
            <v>4</v>
          </cell>
          <cell r="CD690">
            <v>4</v>
          </cell>
          <cell r="CE690">
            <v>4</v>
          </cell>
          <cell r="CF690">
            <v>4</v>
          </cell>
          <cell r="CG690">
            <v>4</v>
          </cell>
          <cell r="CH690">
            <v>4</v>
          </cell>
          <cell r="CI690">
            <v>4</v>
          </cell>
          <cell r="CJ690">
            <v>4</v>
          </cell>
          <cell r="CK690">
            <v>4</v>
          </cell>
          <cell r="CL690">
            <v>0</v>
          </cell>
        </row>
        <row r="691">
          <cell r="F691">
            <v>2584</v>
          </cell>
          <cell r="G691" t="str">
            <v>51010000951628</v>
          </cell>
          <cell r="H691" t="str">
            <v>Trường Sư phạm</v>
          </cell>
          <cell r="I691" t="str">
            <v>Văn phòng Trường</v>
          </cell>
          <cell r="J691" t="str">
            <v>Nữ</v>
          </cell>
          <cell r="K691">
            <v>1981</v>
          </cell>
          <cell r="L691">
            <v>29793</v>
          </cell>
          <cell r="M691">
            <v>41</v>
          </cell>
          <cell r="N691" t="str">
            <v>Kinh</v>
          </cell>
          <cell r="O691">
            <v>0</v>
          </cell>
          <cell r="P691" t="str">
            <v>182534359</v>
          </cell>
          <cell r="Q691">
            <v>36607</v>
          </cell>
          <cell r="R691" t="str">
            <v>Tỉnh Nghệ An</v>
          </cell>
          <cell r="S691" t="str">
            <v>Xã Diễn Phong, Huyện Diễn Châu, Tỉnh Nghệ An</v>
          </cell>
          <cell r="T691" t="str">
            <v>Diễn Phong, Diễn Châu, Nghệ An</v>
          </cell>
          <cell r="U691" t="str">
            <v>36, Lê Doãn Nhã, Khối 12, Phường Trung Đô, Thành phố Vinh, Tỉnh Nghệ An</v>
          </cell>
          <cell r="V691" t="str">
            <v>36, Lê Doãn Nhã, Khối 12, Phường Trung Đô, Thành phố Vinh, Tỉnh Nghệ An</v>
          </cell>
          <cell r="W691" t="str">
            <v>0946618618</v>
          </cell>
          <cell r="X691" t="str">
            <v>huongdhv2017@gmai.com</v>
          </cell>
          <cell r="Y691">
            <v>43435</v>
          </cell>
          <cell r="Z691">
            <v>43966</v>
          </cell>
          <cell r="AA691" t="str">
            <v>Trường Đại học Vinh</v>
          </cell>
          <cell r="AB691">
            <v>0</v>
          </cell>
          <cell r="AC691" t="str">
            <v>BC</v>
          </cell>
          <cell r="AD691">
            <v>0</v>
          </cell>
          <cell r="AE691">
            <v>0</v>
          </cell>
          <cell r="AF691" t="str">
            <v>01.003</v>
          </cell>
          <cell r="AG691" t="str">
            <v>Chuyên viên</v>
          </cell>
          <cell r="AH691">
            <v>0</v>
          </cell>
          <cell r="AI691">
            <v>0</v>
          </cell>
          <cell r="AJ691">
            <v>0</v>
          </cell>
          <cell r="AK691">
            <v>4</v>
          </cell>
          <cell r="AL691">
            <v>0</v>
          </cell>
          <cell r="AM691">
            <v>2.67</v>
          </cell>
          <cell r="AN691">
            <v>2</v>
          </cell>
          <cell r="AO691">
            <v>0</v>
          </cell>
          <cell r="AP691">
            <v>0</v>
          </cell>
          <cell r="AQ691">
            <v>0</v>
          </cell>
          <cell r="AR691">
            <v>0</v>
          </cell>
          <cell r="AS691">
            <v>2.67</v>
          </cell>
          <cell r="AT691">
            <v>20</v>
          </cell>
          <cell r="AU691">
            <v>0</v>
          </cell>
          <cell r="AV691">
            <v>0.3</v>
          </cell>
          <cell r="AW691">
            <v>0</v>
          </cell>
          <cell r="AX691" t="str">
            <v>Thạc sĩ</v>
          </cell>
          <cell r="AY691">
            <v>0</v>
          </cell>
          <cell r="AZ691">
            <v>0</v>
          </cell>
          <cell r="BA691">
            <v>0</v>
          </cell>
          <cell r="BB691" t="str">
            <v>Văn học</v>
          </cell>
          <cell r="BC691">
            <v>0</v>
          </cell>
          <cell r="BD691">
            <v>0</v>
          </cell>
          <cell r="BE691">
            <v>0</v>
          </cell>
          <cell r="BF691">
            <v>0</v>
          </cell>
          <cell r="BG691">
            <v>0</v>
          </cell>
          <cell r="BH691">
            <v>0</v>
          </cell>
          <cell r="BI691">
            <v>0</v>
          </cell>
          <cell r="BJ691" t="str">
            <v>CV 2019</v>
          </cell>
          <cell r="BK691">
            <v>0</v>
          </cell>
          <cell r="BL691">
            <v>0</v>
          </cell>
          <cell r="BM691">
            <v>0</v>
          </cell>
          <cell r="BN691">
            <v>0</v>
          </cell>
          <cell r="BO691">
            <v>0</v>
          </cell>
          <cell r="BP691">
            <v>0</v>
          </cell>
          <cell r="BQ691">
            <v>0</v>
          </cell>
          <cell r="BR691">
            <v>13.916666666666666</v>
          </cell>
          <cell r="BS691" t="str">
            <v>Không nộp sổ</v>
          </cell>
          <cell r="BT691">
            <v>0</v>
          </cell>
          <cell r="BU691">
            <v>0</v>
          </cell>
          <cell r="BV691">
            <v>4.3</v>
          </cell>
          <cell r="BW691">
            <v>4.3</v>
          </cell>
          <cell r="BX691">
            <v>4.3</v>
          </cell>
          <cell r="BY691">
            <v>4.3</v>
          </cell>
          <cell r="BZ691">
            <v>4.3</v>
          </cell>
          <cell r="CA691">
            <v>4.3</v>
          </cell>
          <cell r="CB691">
            <v>4.3</v>
          </cell>
          <cell r="CC691">
            <v>4.3</v>
          </cell>
          <cell r="CD691">
            <v>4.3</v>
          </cell>
          <cell r="CE691">
            <v>4.3</v>
          </cell>
          <cell r="CF691">
            <v>4.3</v>
          </cell>
          <cell r="CG691">
            <v>4.3</v>
          </cell>
          <cell r="CH691">
            <v>4.3</v>
          </cell>
          <cell r="CI691">
            <v>4.3</v>
          </cell>
          <cell r="CJ691">
            <v>4.3</v>
          </cell>
          <cell r="CK691">
            <v>4.3</v>
          </cell>
          <cell r="CL691">
            <v>0</v>
          </cell>
        </row>
        <row r="692">
          <cell r="F692">
            <v>1193</v>
          </cell>
          <cell r="G692" t="str">
            <v>51010000190184</v>
          </cell>
          <cell r="H692" t="str">
            <v>Trường Sư phạm</v>
          </cell>
          <cell r="I692" t="str">
            <v>Văn phòng Trường</v>
          </cell>
          <cell r="J692" t="str">
            <v>Nữ</v>
          </cell>
          <cell r="K692">
            <v>1980</v>
          </cell>
          <cell r="L692">
            <v>29243</v>
          </cell>
          <cell r="M692">
            <v>42</v>
          </cell>
          <cell r="N692" t="str">
            <v>Kinh</v>
          </cell>
          <cell r="O692">
            <v>0</v>
          </cell>
          <cell r="P692">
            <v>182331445</v>
          </cell>
          <cell r="Q692">
            <v>0</v>
          </cell>
          <cell r="R692">
            <v>0</v>
          </cell>
          <cell r="S692" t="str">
            <v>P. Bến Thuỷ,Tp. Vinh, Nghệ An</v>
          </cell>
          <cell r="T692" t="str">
            <v>Đức Bình, Đức Thọ, Hà Tĩnh</v>
          </cell>
          <cell r="U692" t="str">
            <v>SN 03, ngõ 17, Đ. Bùi Thị Xuân, P. Trung Đô, TP. Vinh, Nghệ An</v>
          </cell>
          <cell r="V692" t="str">
            <v>SN 03, ngõ 17, Đ. Bùi Thị Xuân, P. Trung Đô, TP. Vinh, Nghệ An</v>
          </cell>
          <cell r="W692" t="str">
            <v>0904537859</v>
          </cell>
          <cell r="X692" t="str">
            <v xml:space="preserve">ntkdung.dhv@gmail.com </v>
          </cell>
          <cell r="Y692">
            <v>37881</v>
          </cell>
          <cell r="Z692">
            <v>38587</v>
          </cell>
          <cell r="AA692" t="str">
            <v>Trường Đại học Vinh</v>
          </cell>
          <cell r="AB692">
            <v>0</v>
          </cell>
          <cell r="AC692" t="str">
            <v>BC</v>
          </cell>
          <cell r="AD692">
            <v>0</v>
          </cell>
          <cell r="AE692">
            <v>0</v>
          </cell>
          <cell r="AF692" t="str">
            <v>01.003</v>
          </cell>
          <cell r="AG692" t="str">
            <v>Chuyên viên</v>
          </cell>
          <cell r="AH692">
            <v>0</v>
          </cell>
          <cell r="AI692">
            <v>0</v>
          </cell>
          <cell r="AJ692" t="str">
            <v>TLQLSV</v>
          </cell>
          <cell r="AK692">
            <v>4</v>
          </cell>
          <cell r="AL692">
            <v>0</v>
          </cell>
          <cell r="AM692">
            <v>3.99</v>
          </cell>
          <cell r="AN692">
            <v>6</v>
          </cell>
          <cell r="AO692">
            <v>0</v>
          </cell>
          <cell r="AP692">
            <v>0</v>
          </cell>
          <cell r="AQ692">
            <v>0</v>
          </cell>
          <cell r="AR692">
            <v>0</v>
          </cell>
          <cell r="AS692">
            <v>3.99</v>
          </cell>
          <cell r="AT692">
            <v>20</v>
          </cell>
          <cell r="AU692">
            <v>0</v>
          </cell>
          <cell r="AV692">
            <v>0</v>
          </cell>
          <cell r="AW692">
            <v>0</v>
          </cell>
          <cell r="AX692" t="str">
            <v>Đại học</v>
          </cell>
          <cell r="AY692">
            <v>0</v>
          </cell>
          <cell r="AZ692">
            <v>0</v>
          </cell>
          <cell r="BA692" t="str">
            <v>Tiếng Anh</v>
          </cell>
          <cell r="BB692">
            <v>0</v>
          </cell>
          <cell r="BC692" t="str">
            <v xml:space="preserve"> </v>
          </cell>
          <cell r="BD692">
            <v>0</v>
          </cell>
          <cell r="BE692">
            <v>0</v>
          </cell>
          <cell r="BF692" t="str">
            <v>TS nước ngoài</v>
          </cell>
          <cell r="BG692">
            <v>0</v>
          </cell>
          <cell r="BH692" t="str">
            <v>x</v>
          </cell>
          <cell r="BI692">
            <v>0</v>
          </cell>
          <cell r="BJ692">
            <v>0</v>
          </cell>
          <cell r="BK692">
            <v>0</v>
          </cell>
          <cell r="BL692">
            <v>0</v>
          </cell>
          <cell r="BM692" t="str">
            <v>26/12/2002</v>
          </cell>
          <cell r="BN692">
            <v>37981</v>
          </cell>
          <cell r="BO692">
            <v>0</v>
          </cell>
          <cell r="BP692">
            <v>0</v>
          </cell>
          <cell r="BQ692">
            <v>0</v>
          </cell>
          <cell r="BR692">
            <v>12.416666666666666</v>
          </cell>
          <cell r="BS692" t="str">
            <v>BĐ đã phát</v>
          </cell>
          <cell r="BT692">
            <v>0</v>
          </cell>
          <cell r="BU692">
            <v>0</v>
          </cell>
          <cell r="BV692">
            <v>4</v>
          </cell>
          <cell r="BW692">
            <v>4</v>
          </cell>
          <cell r="BX692">
            <v>4</v>
          </cell>
          <cell r="BY692">
            <v>4</v>
          </cell>
          <cell r="BZ692">
            <v>4</v>
          </cell>
          <cell r="CA692">
            <v>4</v>
          </cell>
          <cell r="CB692">
            <v>4</v>
          </cell>
          <cell r="CC692">
            <v>4</v>
          </cell>
          <cell r="CD692">
            <v>4</v>
          </cell>
          <cell r="CE692">
            <v>4</v>
          </cell>
          <cell r="CF692">
            <v>4</v>
          </cell>
          <cell r="CG692">
            <v>4</v>
          </cell>
          <cell r="CH692">
            <v>4</v>
          </cell>
          <cell r="CI692">
            <v>4</v>
          </cell>
          <cell r="CJ692">
            <v>4</v>
          </cell>
          <cell r="CK692">
            <v>4</v>
          </cell>
          <cell r="CL692">
            <v>0</v>
          </cell>
        </row>
        <row r="693">
          <cell r="F693">
            <v>1227</v>
          </cell>
          <cell r="G693" t="str">
            <v>51010000190591</v>
          </cell>
          <cell r="H693" t="str">
            <v>Trường Sư phạm</v>
          </cell>
          <cell r="I693" t="str">
            <v>Văn phòng Trường</v>
          </cell>
          <cell r="J693" t="str">
            <v>Nữ</v>
          </cell>
          <cell r="K693">
            <v>1976</v>
          </cell>
          <cell r="L693">
            <v>28031</v>
          </cell>
          <cell r="M693">
            <v>46</v>
          </cell>
          <cell r="N693" t="str">
            <v>Kinh</v>
          </cell>
          <cell r="O693">
            <v>0</v>
          </cell>
          <cell r="P693">
            <v>182065100</v>
          </cell>
          <cell r="Q693">
            <v>0</v>
          </cell>
          <cell r="R693">
            <v>0</v>
          </cell>
          <cell r="S693" t="str">
            <v>Xã Thạch Sơn, Huyện Anh Sơn, Tỉnh Nghệ An</v>
          </cell>
          <cell r="T693" t="str">
            <v>Liên Sơn, Đô Lương, Nghệ An</v>
          </cell>
          <cell r="U693" t="str">
            <v>Khối 3, Phường Trường Thi, Thành phố Vinh, Tỉnh Nghệ An</v>
          </cell>
          <cell r="V693" t="str">
            <v>Khối 3, Phường Trường Thi, Thành phố Vinh, Tỉnh Nghệ An</v>
          </cell>
          <cell r="W693">
            <v>0</v>
          </cell>
          <cell r="X693">
            <v>0</v>
          </cell>
          <cell r="Y693">
            <v>38504</v>
          </cell>
          <cell r="Z693">
            <v>36408</v>
          </cell>
          <cell r="AA693" t="str">
            <v>Sở GD Nghệ An</v>
          </cell>
          <cell r="AB693">
            <v>0</v>
          </cell>
          <cell r="AC693" t="str">
            <v>BC</v>
          </cell>
          <cell r="AD693">
            <v>0</v>
          </cell>
          <cell r="AE693">
            <v>0</v>
          </cell>
          <cell r="AF693" t="str">
            <v>01.003</v>
          </cell>
          <cell r="AG693" t="str">
            <v>Chuyên viên</v>
          </cell>
          <cell r="AH693">
            <v>0</v>
          </cell>
          <cell r="AI693">
            <v>0</v>
          </cell>
          <cell r="AJ693" t="str">
            <v>TLQLSV</v>
          </cell>
          <cell r="AK693">
            <v>4</v>
          </cell>
          <cell r="AL693">
            <v>0</v>
          </cell>
          <cell r="AM693">
            <v>4.32</v>
          </cell>
          <cell r="AN693">
            <v>7</v>
          </cell>
          <cell r="AO693">
            <v>0</v>
          </cell>
          <cell r="AP693">
            <v>0</v>
          </cell>
          <cell r="AQ693">
            <v>0</v>
          </cell>
          <cell r="AR693">
            <v>0</v>
          </cell>
          <cell r="AS693">
            <v>4.32</v>
          </cell>
          <cell r="AT693">
            <v>20</v>
          </cell>
          <cell r="AU693">
            <v>0</v>
          </cell>
          <cell r="AV693">
            <v>1.7999999999999998</v>
          </cell>
          <cell r="AW693">
            <v>0</v>
          </cell>
          <cell r="AX693" t="str">
            <v>Thạc sĩ</v>
          </cell>
          <cell r="AY693">
            <v>0</v>
          </cell>
          <cell r="AZ693">
            <v>0</v>
          </cell>
          <cell r="BA693" t="str">
            <v>Toán học</v>
          </cell>
          <cell r="BB693" t="str">
            <v>Toán học/LTXS&amp;TK toán học</v>
          </cell>
          <cell r="BC693" t="str">
            <v xml:space="preserve"> </v>
          </cell>
          <cell r="BD693">
            <v>0</v>
          </cell>
          <cell r="BE693">
            <v>0</v>
          </cell>
          <cell r="BF693">
            <v>0</v>
          </cell>
          <cell r="BG693">
            <v>0</v>
          </cell>
          <cell r="BH693" t="str">
            <v>x</v>
          </cell>
          <cell r="BI693">
            <v>0</v>
          </cell>
          <cell r="BJ693">
            <v>0</v>
          </cell>
          <cell r="BK693" t="str">
            <v>Đợt 1/2014</v>
          </cell>
          <cell r="BL693">
            <v>0</v>
          </cell>
          <cell r="BM693">
            <v>36246</v>
          </cell>
          <cell r="BN693">
            <v>36612</v>
          </cell>
          <cell r="BO693">
            <v>0</v>
          </cell>
          <cell r="BP693">
            <v>0</v>
          </cell>
          <cell r="BQ693">
            <v>0</v>
          </cell>
          <cell r="BR693">
            <v>9.0833333333333339</v>
          </cell>
          <cell r="BS693" t="str">
            <v>BĐ đã phát</v>
          </cell>
          <cell r="BT693">
            <v>0</v>
          </cell>
          <cell r="BU693">
            <v>0</v>
          </cell>
          <cell r="BV693">
            <v>4.0999999999999996</v>
          </cell>
          <cell r="BW693">
            <v>4.0999999999999996</v>
          </cell>
          <cell r="BX693">
            <v>4.0999999999999996</v>
          </cell>
          <cell r="BY693">
            <v>4.0999999999999996</v>
          </cell>
          <cell r="BZ693">
            <v>4.0999999999999996</v>
          </cell>
          <cell r="CA693">
            <v>4.0999999999999996</v>
          </cell>
          <cell r="CB693">
            <v>4.0999999999999996</v>
          </cell>
          <cell r="CC693">
            <v>4.0999999999999996</v>
          </cell>
          <cell r="CD693">
            <v>4.0999999999999996</v>
          </cell>
          <cell r="CE693">
            <v>4.0999999999999996</v>
          </cell>
          <cell r="CF693">
            <v>4.0999999999999996</v>
          </cell>
          <cell r="CG693">
            <v>4.0999999999999996</v>
          </cell>
          <cell r="CH693">
            <v>4.0999999999999996</v>
          </cell>
          <cell r="CI693">
            <v>4.2</v>
          </cell>
          <cell r="CJ693">
            <v>4.2</v>
          </cell>
          <cell r="CK693">
            <v>4.2</v>
          </cell>
          <cell r="CL693">
            <v>0</v>
          </cell>
        </row>
        <row r="694">
          <cell r="F694">
            <v>1451</v>
          </cell>
          <cell r="G694" t="str">
            <v>51010000275692</v>
          </cell>
          <cell r="H694" t="str">
            <v>Trường THPT Chuyên</v>
          </cell>
          <cell r="I694" t="str">
            <v>Khoa Sinh học</v>
          </cell>
          <cell r="J694" t="str">
            <v>Nữ</v>
          </cell>
          <cell r="K694">
            <v>1986</v>
          </cell>
          <cell r="L694">
            <v>31683</v>
          </cell>
          <cell r="M694">
            <v>36</v>
          </cell>
          <cell r="N694" t="str">
            <v>Kinh</v>
          </cell>
          <cell r="O694">
            <v>0</v>
          </cell>
          <cell r="P694">
            <v>186155521</v>
          </cell>
          <cell r="Q694">
            <v>0</v>
          </cell>
          <cell r="R694">
            <v>0</v>
          </cell>
          <cell r="S694" t="str">
            <v>Nam Đàn, Nghệ An</v>
          </cell>
          <cell r="T694" t="str">
            <v>Nam Đàn, Nghệ An</v>
          </cell>
          <cell r="U694" t="str">
            <v>Nhà Số 5Ngõ A4   Đường Nguyễn Bỉnh Khiêm, Khối Tân Tiến, Phường  Hưng Dũng, Thành phố Vinh, Tỉnh Nghệ An</v>
          </cell>
          <cell r="V694" t="str">
            <v>Nhà Số 5Ngõ A4   Đường Nguyễn Bỉnh Khiêm, Khối Tân Tiến, Phường  Hưng Dũng, Thành phố Vinh, Tỉnh Nghệ An</v>
          </cell>
          <cell r="W694">
            <v>936280986</v>
          </cell>
          <cell r="X694">
            <v>0</v>
          </cell>
          <cell r="Y694">
            <v>40716</v>
          </cell>
          <cell r="Z694">
            <v>41334</v>
          </cell>
          <cell r="AA694" t="str">
            <v>Trường Đại học Vinh</v>
          </cell>
          <cell r="AB694">
            <v>0</v>
          </cell>
          <cell r="AC694" t="str">
            <v>BC</v>
          </cell>
          <cell r="AD694">
            <v>0</v>
          </cell>
          <cell r="AE694">
            <v>0</v>
          </cell>
          <cell r="AF694" t="str">
            <v>V.07.01.03</v>
          </cell>
          <cell r="AG694" t="str">
            <v>Giảng viên (hạng III)</v>
          </cell>
          <cell r="AH694">
            <v>0</v>
          </cell>
          <cell r="AI694">
            <v>0</v>
          </cell>
          <cell r="AJ694">
            <v>0</v>
          </cell>
          <cell r="AK694">
            <v>4</v>
          </cell>
          <cell r="AL694">
            <v>0</v>
          </cell>
          <cell r="AM694">
            <v>3.66</v>
          </cell>
          <cell r="AN694">
            <v>5</v>
          </cell>
          <cell r="AO694">
            <v>0</v>
          </cell>
          <cell r="AP694">
            <v>0</v>
          </cell>
          <cell r="AQ694">
            <v>9</v>
          </cell>
          <cell r="AR694">
            <v>0.32939999999999997</v>
          </cell>
          <cell r="AS694">
            <v>3.9894000000000003</v>
          </cell>
          <cell r="AT694">
            <v>40</v>
          </cell>
          <cell r="AU694">
            <v>0</v>
          </cell>
          <cell r="AV694">
            <v>0</v>
          </cell>
          <cell r="AW694">
            <v>0</v>
          </cell>
          <cell r="AX694" t="str">
            <v>Tiến sĩ</v>
          </cell>
          <cell r="AY694">
            <v>0</v>
          </cell>
          <cell r="AZ694">
            <v>0</v>
          </cell>
          <cell r="BA694" t="str">
            <v>Sinh học</v>
          </cell>
          <cell r="BB694" t="str">
            <v>Khoa học giáo dục/LL&amp;PPDH bộ môn Sinh học</v>
          </cell>
          <cell r="BC694" t="str">
            <v>Sinh học</v>
          </cell>
          <cell r="BD694">
            <v>0</v>
          </cell>
          <cell r="BE694" t="str">
            <v>GVSP</v>
          </cell>
          <cell r="BF694">
            <v>0</v>
          </cell>
          <cell r="BG694" t="str">
            <v>ICT 2018</v>
          </cell>
          <cell r="BH694">
            <v>0</v>
          </cell>
          <cell r="BI694">
            <v>2019</v>
          </cell>
          <cell r="BJ694">
            <v>0</v>
          </cell>
          <cell r="BK694" t="str">
            <v>x</v>
          </cell>
          <cell r="BL694">
            <v>0</v>
          </cell>
          <cell r="BM694">
            <v>0</v>
          </cell>
          <cell r="BN694">
            <v>0</v>
          </cell>
          <cell r="BO694">
            <v>0</v>
          </cell>
          <cell r="BP694">
            <v>0</v>
          </cell>
          <cell r="BQ694">
            <v>0</v>
          </cell>
          <cell r="BR694">
            <v>19.083333333333332</v>
          </cell>
          <cell r="BS694" t="str">
            <v>BĐ đã phát</v>
          </cell>
          <cell r="BT694">
            <v>0</v>
          </cell>
          <cell r="BU694">
            <v>0</v>
          </cell>
          <cell r="BV694">
            <v>4</v>
          </cell>
          <cell r="BW694">
            <v>4</v>
          </cell>
          <cell r="BX694">
            <v>4</v>
          </cell>
          <cell r="BY694">
            <v>4</v>
          </cell>
          <cell r="BZ694">
            <v>4</v>
          </cell>
          <cell r="CA694">
            <v>4</v>
          </cell>
          <cell r="CB694">
            <v>4</v>
          </cell>
          <cell r="CC694">
            <v>4</v>
          </cell>
          <cell r="CD694">
            <v>4</v>
          </cell>
          <cell r="CE694">
            <v>4</v>
          </cell>
          <cell r="CF694">
            <v>4</v>
          </cell>
          <cell r="CG694">
            <v>4</v>
          </cell>
          <cell r="CH694">
            <v>4</v>
          </cell>
          <cell r="CI694">
            <v>4</v>
          </cell>
          <cell r="CJ694">
            <v>4</v>
          </cell>
          <cell r="CK694">
            <v>4</v>
          </cell>
          <cell r="CL694">
            <v>0</v>
          </cell>
        </row>
        <row r="695">
          <cell r="F695">
            <v>1544</v>
          </cell>
          <cell r="G695" t="str">
            <v>51010000192357</v>
          </cell>
          <cell r="H695" t="str">
            <v>Trường THPT Chuyên</v>
          </cell>
          <cell r="I695" t="str">
            <v>Phương pháp giảng dạy Toán học</v>
          </cell>
          <cell r="J695" t="str">
            <v>Nam</v>
          </cell>
          <cell r="K695">
            <v>1977</v>
          </cell>
          <cell r="L695">
            <v>28358</v>
          </cell>
          <cell r="M695">
            <v>45</v>
          </cell>
          <cell r="N695" t="str">
            <v>Kinh</v>
          </cell>
          <cell r="O695">
            <v>0</v>
          </cell>
          <cell r="P695">
            <v>182134222</v>
          </cell>
          <cell r="Q695">
            <v>0</v>
          </cell>
          <cell r="R695">
            <v>0</v>
          </cell>
          <cell r="S695" t="str">
            <v>xã Hưng Mỹ, huyện Hưng Nguyên, tỉnh Nghệ An</v>
          </cell>
          <cell r="T695" t="str">
            <v>xã Hưng Mỹ, huyện Hưng Nguyên, tỉnh Nghệ An</v>
          </cell>
          <cell r="U695" t="str">
            <v>SN 03, ngõ 13, đường Phạm Kinh Vỹ, Thành phố Vinh, Tỉnh Nghệ An</v>
          </cell>
          <cell r="V695" t="str">
            <v>SN 03, ngõ 13, đường Phạm Kinh Vỹ, Thành phố Vinh, Tỉnh Nghệ An</v>
          </cell>
          <cell r="W695">
            <v>912490011</v>
          </cell>
          <cell r="X695">
            <v>0</v>
          </cell>
          <cell r="Y695">
            <v>37408</v>
          </cell>
          <cell r="Z695">
            <v>37708</v>
          </cell>
          <cell r="AA695" t="str">
            <v>Trường Đại học Vinh</v>
          </cell>
          <cell r="AB695">
            <v>0</v>
          </cell>
          <cell r="AC695" t="str">
            <v>BC</v>
          </cell>
          <cell r="AD695">
            <v>0</v>
          </cell>
          <cell r="AE695">
            <v>0</v>
          </cell>
          <cell r="AF695" t="str">
            <v>V.07.01.02</v>
          </cell>
          <cell r="AG695" t="str">
            <v>Giảng viên chính (hạng II)</v>
          </cell>
          <cell r="AH695" t="str">
            <v>Hiệu trưởng trường trực thuộc</v>
          </cell>
          <cell r="AI695">
            <v>0</v>
          </cell>
          <cell r="AJ695" t="str">
            <v>Bí thư CB</v>
          </cell>
          <cell r="AK695">
            <v>7.5</v>
          </cell>
          <cell r="AL695">
            <v>0.6</v>
          </cell>
          <cell r="AM695">
            <v>4.74</v>
          </cell>
          <cell r="AN695">
            <v>2</v>
          </cell>
          <cell r="AO695">
            <v>0</v>
          </cell>
          <cell r="AP695">
            <v>0</v>
          </cell>
          <cell r="AQ695">
            <v>17</v>
          </cell>
          <cell r="AR695">
            <v>0.90780000000000005</v>
          </cell>
          <cell r="AS695">
            <v>6.2477999999999998</v>
          </cell>
          <cell r="AT695">
            <v>40</v>
          </cell>
          <cell r="AU695">
            <v>0</v>
          </cell>
          <cell r="AV695">
            <v>0</v>
          </cell>
          <cell r="AW695">
            <v>0</v>
          </cell>
          <cell r="AX695" t="str">
            <v>Tiến sĩ</v>
          </cell>
          <cell r="AY695">
            <v>0</v>
          </cell>
          <cell r="AZ695">
            <v>0</v>
          </cell>
          <cell r="BA695" t="str">
            <v>Toán học</v>
          </cell>
          <cell r="BB695" t="str">
            <v>PPGD Toán</v>
          </cell>
          <cell r="BC695" t="str">
            <v>LL&amp;PPDH Toán</v>
          </cell>
          <cell r="BD695">
            <v>0</v>
          </cell>
          <cell r="BE695" t="str">
            <v>GVSP chủ chốt</v>
          </cell>
          <cell r="BF695">
            <v>0</v>
          </cell>
          <cell r="BG695" t="str">
            <v>ICT 2018</v>
          </cell>
          <cell r="BH695" t="str">
            <v>x</v>
          </cell>
          <cell r="BI695">
            <v>2017</v>
          </cell>
          <cell r="BJ695">
            <v>0</v>
          </cell>
          <cell r="BK695">
            <v>0</v>
          </cell>
          <cell r="BL695" t="str">
            <v>Cao cấp</v>
          </cell>
          <cell r="BM695">
            <v>0</v>
          </cell>
          <cell r="BN695">
            <v>0</v>
          </cell>
          <cell r="BO695">
            <v>0</v>
          </cell>
          <cell r="BP695">
            <v>0</v>
          </cell>
          <cell r="BQ695">
            <v>0</v>
          </cell>
          <cell r="BR695">
            <v>15</v>
          </cell>
          <cell r="BS695" t="str">
            <v>BĐ đã phát</v>
          </cell>
          <cell r="BT695">
            <v>0</v>
          </cell>
          <cell r="BU695">
            <v>0</v>
          </cell>
          <cell r="BV695">
            <v>7.5</v>
          </cell>
          <cell r="BW695">
            <v>7.5</v>
          </cell>
          <cell r="BX695">
            <v>7.5</v>
          </cell>
          <cell r="BY695">
            <v>7.5</v>
          </cell>
          <cell r="BZ695">
            <v>7.5</v>
          </cell>
          <cell r="CA695">
            <v>7.5</v>
          </cell>
          <cell r="CB695">
            <v>7.5</v>
          </cell>
          <cell r="CC695">
            <v>7.5</v>
          </cell>
          <cell r="CD695">
            <v>7.5</v>
          </cell>
          <cell r="CE695">
            <v>7.5</v>
          </cell>
          <cell r="CF695">
            <v>7.5</v>
          </cell>
          <cell r="CG695">
            <v>7.5</v>
          </cell>
          <cell r="CH695">
            <v>7.5</v>
          </cell>
          <cell r="CI695">
            <v>7.5</v>
          </cell>
          <cell r="CJ695">
            <v>7.5</v>
          </cell>
          <cell r="CK695">
            <v>7.5</v>
          </cell>
          <cell r="CL695">
            <v>0</v>
          </cell>
        </row>
        <row r="696">
          <cell r="F696">
            <v>1775</v>
          </cell>
          <cell r="G696" t="str">
            <v>51010000198771</v>
          </cell>
          <cell r="H696" t="str">
            <v>Trường THPT Chuyên</v>
          </cell>
          <cell r="I696" t="str">
            <v>Tổ Anh</v>
          </cell>
          <cell r="J696" t="str">
            <v>Nữ</v>
          </cell>
          <cell r="K696">
            <v>1980</v>
          </cell>
          <cell r="L696">
            <v>29551</v>
          </cell>
          <cell r="M696">
            <v>42</v>
          </cell>
          <cell r="N696" t="str">
            <v>Kinh</v>
          </cell>
          <cell r="O696">
            <v>0</v>
          </cell>
          <cell r="P696" t="str">
            <v>182261946</v>
          </cell>
          <cell r="Q696" t="str">
            <v>01/01/1900</v>
          </cell>
          <cell r="R696" t="str">
            <v>Tỉnh Nghệ An</v>
          </cell>
          <cell r="S696" t="str">
            <v>Vinh- Nghệ An</v>
          </cell>
          <cell r="T696" t="str">
            <v>Thọ Xuân- Thanh Hóa</v>
          </cell>
          <cell r="U696" t="str">
            <v>1/1 Nguyễn Tài, Thành phố Vinh, Tỉnh Nghệ An</v>
          </cell>
          <cell r="V696" t="str">
            <v>1/1 Nguyễn Tài, Thành phố Vinh, Tỉnh Nghệ An</v>
          </cell>
          <cell r="W696" t="str">
            <v>0945010288</v>
          </cell>
          <cell r="X696" t="str">
            <v>lehienanh2009@gmail.com</v>
          </cell>
          <cell r="Y696">
            <v>38122</v>
          </cell>
          <cell r="Z696">
            <v>38924</v>
          </cell>
          <cell r="AA696" t="str">
            <v>Trường Đại học Vinh</v>
          </cell>
          <cell r="AB696">
            <v>0</v>
          </cell>
          <cell r="AC696" t="str">
            <v>BC</v>
          </cell>
          <cell r="AD696">
            <v>0</v>
          </cell>
          <cell r="AE696">
            <v>0</v>
          </cell>
          <cell r="AF696" t="str">
            <v>V.07.05.15</v>
          </cell>
          <cell r="AG696" t="str">
            <v>Giáo viên THPT (hạng III)</v>
          </cell>
          <cell r="AH696">
            <v>0</v>
          </cell>
          <cell r="AI696">
            <v>0</v>
          </cell>
          <cell r="AJ696">
            <v>0</v>
          </cell>
          <cell r="AK696">
            <v>4</v>
          </cell>
          <cell r="AL696">
            <v>0</v>
          </cell>
          <cell r="AM696">
            <v>3.99</v>
          </cell>
          <cell r="AN696">
            <v>6</v>
          </cell>
          <cell r="AO696">
            <v>0</v>
          </cell>
          <cell r="AP696">
            <v>0</v>
          </cell>
          <cell r="AQ696">
            <v>14</v>
          </cell>
          <cell r="AR696">
            <v>0.55859999999999999</v>
          </cell>
          <cell r="AS696">
            <v>4.5486000000000004</v>
          </cell>
          <cell r="AT696">
            <v>70</v>
          </cell>
          <cell r="AU696">
            <v>0</v>
          </cell>
          <cell r="AV696">
            <v>0</v>
          </cell>
          <cell r="AW696">
            <v>0</v>
          </cell>
          <cell r="AX696" t="str">
            <v>Thạc sĩ</v>
          </cell>
          <cell r="AY696">
            <v>0</v>
          </cell>
          <cell r="AZ696">
            <v>0</v>
          </cell>
          <cell r="BA696" t="str">
            <v>Tiếng Anh</v>
          </cell>
          <cell r="BB696" t="str">
            <v>LL&amp;PPDH bộ môn Tiếng Anh</v>
          </cell>
          <cell r="BC696" t="str">
            <v xml:space="preserve"> </v>
          </cell>
          <cell r="BD696">
            <v>0</v>
          </cell>
          <cell r="BE696">
            <v>0</v>
          </cell>
          <cell r="BF696" t="str">
            <v>B2</v>
          </cell>
          <cell r="BG696">
            <v>0</v>
          </cell>
          <cell r="BH696">
            <v>0</v>
          </cell>
          <cell r="BI696">
            <v>0</v>
          </cell>
          <cell r="BJ696">
            <v>0</v>
          </cell>
          <cell r="BK696">
            <v>0</v>
          </cell>
          <cell r="BL696">
            <v>0</v>
          </cell>
          <cell r="BM696">
            <v>0</v>
          </cell>
          <cell r="BN696">
            <v>0</v>
          </cell>
          <cell r="BO696">
            <v>0</v>
          </cell>
          <cell r="BP696">
            <v>0</v>
          </cell>
          <cell r="BQ696">
            <v>0</v>
          </cell>
          <cell r="BR696">
            <v>13.25</v>
          </cell>
          <cell r="BS696" t="str">
            <v>BĐ đã phát</v>
          </cell>
          <cell r="BT696">
            <v>0</v>
          </cell>
          <cell r="BU696">
            <v>0</v>
          </cell>
          <cell r="BV696">
            <v>4</v>
          </cell>
          <cell r="BW696">
            <v>4</v>
          </cell>
          <cell r="BX696">
            <v>4</v>
          </cell>
          <cell r="BY696">
            <v>4</v>
          </cell>
          <cell r="BZ696">
            <v>4</v>
          </cell>
          <cell r="CA696">
            <v>4</v>
          </cell>
          <cell r="CB696">
            <v>4</v>
          </cell>
          <cell r="CC696">
            <v>4</v>
          </cell>
          <cell r="CD696">
            <v>4</v>
          </cell>
          <cell r="CE696">
            <v>4</v>
          </cell>
          <cell r="CF696">
            <v>4</v>
          </cell>
          <cell r="CG696">
            <v>4</v>
          </cell>
          <cell r="CH696">
            <v>4</v>
          </cell>
          <cell r="CI696">
            <v>4</v>
          </cell>
          <cell r="CJ696">
            <v>4</v>
          </cell>
          <cell r="CK696">
            <v>4</v>
          </cell>
          <cell r="CL696">
            <v>0</v>
          </cell>
        </row>
        <row r="697">
          <cell r="F697">
            <v>1772</v>
          </cell>
          <cell r="G697" t="str">
            <v>51010000191813</v>
          </cell>
          <cell r="H697" t="str">
            <v>Trường THPT Chuyên</v>
          </cell>
          <cell r="I697" t="str">
            <v>Tổ Anh</v>
          </cell>
          <cell r="J697" t="str">
            <v>Nữ</v>
          </cell>
          <cell r="K697">
            <v>1975</v>
          </cell>
          <cell r="L697">
            <v>27493</v>
          </cell>
          <cell r="M697">
            <v>47</v>
          </cell>
          <cell r="N697" t="str">
            <v>Kinh</v>
          </cell>
          <cell r="O697">
            <v>0</v>
          </cell>
          <cell r="P697">
            <v>181997643</v>
          </cell>
          <cell r="Q697">
            <v>0</v>
          </cell>
          <cell r="R697">
            <v>0</v>
          </cell>
          <cell r="S697" t="str">
            <v>Quynh Luu- Nghệ An</v>
          </cell>
          <cell r="T697" t="str">
            <v>Quynh Luu- Nghệ An</v>
          </cell>
          <cell r="U697" t="str">
            <v>31, đườngTrần Đăng Dinh Phường Trung Đô, Vinh, Nghệ An.</v>
          </cell>
          <cell r="V697" t="str">
            <v>31, đườngTrần Đăng Dinh Phường Trung Đô, Vinh, Nghệ An.</v>
          </cell>
          <cell r="W697" t="str">
            <v>0912188633</v>
          </cell>
          <cell r="X697" t="str">
            <v>leviethuong1975@gmail.com</v>
          </cell>
          <cell r="Y697">
            <v>34943</v>
          </cell>
          <cell r="Z697">
            <v>35678</v>
          </cell>
          <cell r="AA697" t="str">
            <v>Trường Đại học Sư phạm Vinh</v>
          </cell>
          <cell r="AB697">
            <v>0</v>
          </cell>
          <cell r="AC697" t="str">
            <v>BC</v>
          </cell>
          <cell r="AD697">
            <v>0</v>
          </cell>
          <cell r="AE697">
            <v>0</v>
          </cell>
          <cell r="AF697" t="str">
            <v>V.07.05.15</v>
          </cell>
          <cell r="AG697" t="str">
            <v>Giáo viên THPT (hạng III)</v>
          </cell>
          <cell r="AH697">
            <v>0</v>
          </cell>
          <cell r="AI697">
            <v>0</v>
          </cell>
          <cell r="AJ697">
            <v>0</v>
          </cell>
          <cell r="AK697">
            <v>4</v>
          </cell>
          <cell r="AL697">
            <v>0</v>
          </cell>
          <cell r="AM697">
            <v>4.9800000000000004</v>
          </cell>
          <cell r="AN697">
            <v>9</v>
          </cell>
          <cell r="AO697">
            <v>0</v>
          </cell>
          <cell r="AP697">
            <v>0</v>
          </cell>
          <cell r="AQ697">
            <v>21</v>
          </cell>
          <cell r="AR697">
            <v>1.0458000000000001</v>
          </cell>
          <cell r="AS697">
            <v>6.0258000000000003</v>
          </cell>
          <cell r="AT697">
            <v>70</v>
          </cell>
          <cell r="AU697">
            <v>0</v>
          </cell>
          <cell r="AV697">
            <v>0</v>
          </cell>
          <cell r="AW697">
            <v>0</v>
          </cell>
          <cell r="AX697" t="str">
            <v>Thạc sĩ</v>
          </cell>
          <cell r="AY697">
            <v>0</v>
          </cell>
          <cell r="AZ697">
            <v>0</v>
          </cell>
          <cell r="BA697" t="str">
            <v>Tiếng Anh</v>
          </cell>
          <cell r="BB697" t="str">
            <v>Tiếng Anh</v>
          </cell>
          <cell r="BC697" t="str">
            <v xml:space="preserve"> </v>
          </cell>
          <cell r="BD697">
            <v>0</v>
          </cell>
          <cell r="BE697">
            <v>0</v>
          </cell>
          <cell r="BF697" t="str">
            <v>C1</v>
          </cell>
          <cell r="BG697">
            <v>0</v>
          </cell>
          <cell r="BH697">
            <v>0</v>
          </cell>
          <cell r="BI697">
            <v>0</v>
          </cell>
          <cell r="BJ697">
            <v>0</v>
          </cell>
          <cell r="BK697" t="str">
            <v>Đợt năm 2014</v>
          </cell>
          <cell r="BL697">
            <v>0</v>
          </cell>
          <cell r="BM697" t="str">
            <v>29/12/2003</v>
          </cell>
          <cell r="BN697">
            <v>38350</v>
          </cell>
          <cell r="BO697">
            <v>0</v>
          </cell>
          <cell r="BP697">
            <v>0</v>
          </cell>
          <cell r="BQ697">
            <v>0</v>
          </cell>
          <cell r="BR697">
            <v>7.583333333333333</v>
          </cell>
          <cell r="BS697" t="str">
            <v>BĐ đã phát</v>
          </cell>
          <cell r="BT697">
            <v>0</v>
          </cell>
          <cell r="BU697">
            <v>0</v>
          </cell>
          <cell r="BV697">
            <v>4</v>
          </cell>
          <cell r="BW697">
            <v>4</v>
          </cell>
          <cell r="BX697">
            <v>4</v>
          </cell>
          <cell r="BY697">
            <v>4</v>
          </cell>
          <cell r="BZ697">
            <v>4</v>
          </cell>
          <cell r="CA697">
            <v>4</v>
          </cell>
          <cell r="CB697">
            <v>4</v>
          </cell>
          <cell r="CC697">
            <v>4</v>
          </cell>
          <cell r="CD697">
            <v>4</v>
          </cell>
          <cell r="CE697">
            <v>4</v>
          </cell>
          <cell r="CF697">
            <v>4</v>
          </cell>
          <cell r="CG697">
            <v>4</v>
          </cell>
          <cell r="CH697">
            <v>4</v>
          </cell>
          <cell r="CI697">
            <v>4</v>
          </cell>
          <cell r="CJ697">
            <v>4</v>
          </cell>
          <cell r="CK697">
            <v>4</v>
          </cell>
          <cell r="CL697">
            <v>0</v>
          </cell>
        </row>
        <row r="698">
          <cell r="F698">
            <v>1776</v>
          </cell>
          <cell r="G698" t="str">
            <v>51010000198735</v>
          </cell>
          <cell r="H698" t="str">
            <v>Trường THPT Chuyên</v>
          </cell>
          <cell r="I698" t="str">
            <v>Tổ Anh</v>
          </cell>
          <cell r="J698" t="str">
            <v>Nữ</v>
          </cell>
          <cell r="K698">
            <v>1981</v>
          </cell>
          <cell r="L698">
            <v>29898</v>
          </cell>
          <cell r="M698">
            <v>41</v>
          </cell>
          <cell r="N698" t="str">
            <v>Kinh</v>
          </cell>
          <cell r="O698">
            <v>0</v>
          </cell>
          <cell r="P698">
            <v>0</v>
          </cell>
          <cell r="Q698">
            <v>0</v>
          </cell>
          <cell r="R698">
            <v>0</v>
          </cell>
          <cell r="S698" t="str">
            <v>Nghi Xuân- Hà Tĩnh</v>
          </cell>
          <cell r="T698" t="str">
            <v>Đức Thuận- Hồng Lĩnh- Hà Tĩnh</v>
          </cell>
          <cell r="U698" t="str">
            <v>Số nhà 40- Ngõ 71- Đường Nguyễn Đức Cảnh- Phường Hưng Bình- Tp Vinh- Nghệ An.</v>
          </cell>
          <cell r="V698" t="str">
            <v>Số nhà 40- Ngõ 71- Đường Nguyễn Đức Cảnh- Phường Hưng Bình- Tp Vinh- Nghệ An.</v>
          </cell>
          <cell r="W698">
            <v>0</v>
          </cell>
          <cell r="X698">
            <v>0</v>
          </cell>
          <cell r="Y698">
            <v>40174</v>
          </cell>
          <cell r="Z698">
            <v>40969</v>
          </cell>
          <cell r="AA698" t="str">
            <v>Trường Đại học Vinh</v>
          </cell>
          <cell r="AB698">
            <v>0</v>
          </cell>
          <cell r="AC698" t="str">
            <v>BC</v>
          </cell>
          <cell r="AD698">
            <v>0</v>
          </cell>
          <cell r="AE698">
            <v>0</v>
          </cell>
          <cell r="AF698" t="str">
            <v>V.07.05.15</v>
          </cell>
          <cell r="AG698" t="str">
            <v>Giáo viên THPT (hạng III)</v>
          </cell>
          <cell r="AH698">
            <v>0</v>
          </cell>
          <cell r="AI698">
            <v>0</v>
          </cell>
          <cell r="AJ698">
            <v>0</v>
          </cell>
          <cell r="AK698">
            <v>4</v>
          </cell>
          <cell r="AL698">
            <v>0</v>
          </cell>
          <cell r="AM698">
            <v>3.66</v>
          </cell>
          <cell r="AN698">
            <v>5</v>
          </cell>
          <cell r="AO698">
            <v>0</v>
          </cell>
          <cell r="AP698">
            <v>0</v>
          </cell>
          <cell r="AQ698">
            <v>10</v>
          </cell>
          <cell r="AR698">
            <v>0.36599999999999999</v>
          </cell>
          <cell r="AS698">
            <v>4.0259999999999998</v>
          </cell>
          <cell r="AT698">
            <v>70</v>
          </cell>
          <cell r="AU698">
            <v>0</v>
          </cell>
          <cell r="AV698">
            <v>0</v>
          </cell>
          <cell r="AW698">
            <v>0</v>
          </cell>
          <cell r="AX698" t="str">
            <v>Thạc sĩ</v>
          </cell>
          <cell r="AY698">
            <v>0</v>
          </cell>
          <cell r="AZ698">
            <v>0</v>
          </cell>
          <cell r="BA698" t="str">
            <v>Tiếng Anh</v>
          </cell>
          <cell r="BB698" t="str">
            <v>Ngôn ngữ Anh</v>
          </cell>
          <cell r="BC698" t="str">
            <v xml:space="preserve"> </v>
          </cell>
          <cell r="BD698">
            <v>0</v>
          </cell>
          <cell r="BE698">
            <v>0</v>
          </cell>
          <cell r="BF698" t="str">
            <v>B2</v>
          </cell>
          <cell r="BG698">
            <v>0</v>
          </cell>
          <cell r="BH698">
            <v>0</v>
          </cell>
          <cell r="BI698">
            <v>0</v>
          </cell>
          <cell r="BJ698">
            <v>0</v>
          </cell>
          <cell r="BK698">
            <v>0</v>
          </cell>
          <cell r="BL698">
            <v>0</v>
          </cell>
          <cell r="BM698">
            <v>0</v>
          </cell>
          <cell r="BN698">
            <v>0</v>
          </cell>
          <cell r="BO698">
            <v>0</v>
          </cell>
          <cell r="BP698">
            <v>0</v>
          </cell>
          <cell r="BQ698">
            <v>0</v>
          </cell>
          <cell r="BR698">
            <v>14.166666666666666</v>
          </cell>
          <cell r="BS698" t="str">
            <v>BĐ đã phát</v>
          </cell>
          <cell r="BT698">
            <v>0</v>
          </cell>
          <cell r="BU698">
            <v>0</v>
          </cell>
          <cell r="BV698">
            <v>4</v>
          </cell>
          <cell r="BW698">
            <v>4</v>
          </cell>
          <cell r="BX698">
            <v>4</v>
          </cell>
          <cell r="BY698">
            <v>4</v>
          </cell>
          <cell r="BZ698">
            <v>4</v>
          </cell>
          <cell r="CA698">
            <v>4</v>
          </cell>
          <cell r="CB698">
            <v>4</v>
          </cell>
          <cell r="CC698">
            <v>4</v>
          </cell>
          <cell r="CD698">
            <v>4</v>
          </cell>
          <cell r="CE698">
            <v>4</v>
          </cell>
          <cell r="CF698">
            <v>4</v>
          </cell>
          <cell r="CG698">
            <v>4</v>
          </cell>
          <cell r="CH698">
            <v>4</v>
          </cell>
          <cell r="CI698">
            <v>4</v>
          </cell>
          <cell r="CJ698">
            <v>4</v>
          </cell>
          <cell r="CK698">
            <v>4</v>
          </cell>
          <cell r="CL698">
            <v>0</v>
          </cell>
        </row>
        <row r="699">
          <cell r="F699">
            <v>1773</v>
          </cell>
          <cell r="G699" t="str">
            <v>51010000276899</v>
          </cell>
          <cell r="H699" t="str">
            <v>Trường THPT Chuyên</v>
          </cell>
          <cell r="I699" t="str">
            <v>Tổ Anh</v>
          </cell>
          <cell r="J699" t="str">
            <v>Nam</v>
          </cell>
          <cell r="K699">
            <v>1979</v>
          </cell>
          <cell r="L699">
            <v>28991</v>
          </cell>
          <cell r="M699">
            <v>43</v>
          </cell>
          <cell r="N699" t="str">
            <v>Kinh</v>
          </cell>
          <cell r="O699">
            <v>0</v>
          </cell>
          <cell r="P699" t="str">
            <v>183140767</v>
          </cell>
          <cell r="Q699" t="str">
            <v>01/01/1900</v>
          </cell>
          <cell r="R699" t="str">
            <v>Tỉnh Nghệ An</v>
          </cell>
          <cell r="S699" t="str">
            <v>Xuân Giang, Nghi Xuân, Hà Tĩnh</v>
          </cell>
          <cell r="T699" t="str">
            <v>Đức Nhân, Đức Thọ, Hà Tĩnh</v>
          </cell>
          <cell r="U699" t="str">
            <v>Hồng Thịnh, Xuân Giang, Nghi Xuân, Hà Tĩnh</v>
          </cell>
          <cell r="V699" t="str">
            <v>Hồng Thịnh, Xuân Giang, Nghi Xuân, Hà Tĩnh</v>
          </cell>
          <cell r="W699" t="str">
            <v>0913181222</v>
          </cell>
          <cell r="X699" t="str">
            <v>datphamxuan79@gmail.com</v>
          </cell>
          <cell r="Y699">
            <v>40729</v>
          </cell>
          <cell r="Z699" t="str">
            <v xml:space="preserve">  -   -</v>
          </cell>
          <cell r="AA699" t="str">
            <v>Sở Giáo dục Hà Tĩnh</v>
          </cell>
          <cell r="AB699">
            <v>0</v>
          </cell>
          <cell r="AC699" t="str">
            <v>BC</v>
          </cell>
          <cell r="AD699">
            <v>0</v>
          </cell>
          <cell r="AE699">
            <v>0</v>
          </cell>
          <cell r="AF699" t="str">
            <v>V.07.05.15</v>
          </cell>
          <cell r="AG699" t="str">
            <v>Giáo viên THPT (hạng III)</v>
          </cell>
          <cell r="AH699">
            <v>0</v>
          </cell>
          <cell r="AI699" t="str">
            <v>Tổ Trưởng chuyên môn</v>
          </cell>
          <cell r="AJ699">
            <v>0</v>
          </cell>
          <cell r="AK699">
            <v>5</v>
          </cell>
          <cell r="AL699">
            <v>0.25</v>
          </cell>
          <cell r="AM699">
            <v>4.32</v>
          </cell>
          <cell r="AN699">
            <v>7</v>
          </cell>
          <cell r="AO699">
            <v>0</v>
          </cell>
          <cell r="AP699">
            <v>0</v>
          </cell>
          <cell r="AQ699">
            <v>16</v>
          </cell>
          <cell r="AR699">
            <v>0.73120000000000007</v>
          </cell>
          <cell r="AS699">
            <v>5.3012000000000006</v>
          </cell>
          <cell r="AT699">
            <v>70</v>
          </cell>
          <cell r="AU699">
            <v>0</v>
          </cell>
          <cell r="AV699">
            <v>0</v>
          </cell>
          <cell r="AW699">
            <v>0</v>
          </cell>
          <cell r="AX699" t="str">
            <v>Thạc sĩ</v>
          </cell>
          <cell r="AY699">
            <v>0</v>
          </cell>
          <cell r="AZ699">
            <v>0</v>
          </cell>
          <cell r="BA699" t="str">
            <v>Tiếng Anh</v>
          </cell>
          <cell r="BB699" t="str">
            <v>Tiếng Anh</v>
          </cell>
          <cell r="BC699" t="str">
            <v xml:space="preserve"> </v>
          </cell>
          <cell r="BD699">
            <v>0</v>
          </cell>
          <cell r="BE699">
            <v>0</v>
          </cell>
          <cell r="BF699" t="str">
            <v>B2</v>
          </cell>
          <cell r="BG699">
            <v>0</v>
          </cell>
          <cell r="BH699">
            <v>0</v>
          </cell>
          <cell r="BI699">
            <v>0</v>
          </cell>
          <cell r="BJ699">
            <v>0</v>
          </cell>
          <cell r="BK699">
            <v>0</v>
          </cell>
          <cell r="BL699">
            <v>0</v>
          </cell>
          <cell r="BM699">
            <v>0</v>
          </cell>
          <cell r="BN699">
            <v>0</v>
          </cell>
          <cell r="BO699">
            <v>0</v>
          </cell>
          <cell r="BP699">
            <v>0</v>
          </cell>
          <cell r="BQ699">
            <v>0</v>
          </cell>
          <cell r="BR699">
            <v>16.75</v>
          </cell>
          <cell r="BS699" t="str">
            <v>ĐHV đã phát</v>
          </cell>
          <cell r="BT699">
            <v>0</v>
          </cell>
          <cell r="BU699">
            <v>0</v>
          </cell>
          <cell r="BV699">
            <v>5</v>
          </cell>
          <cell r="BW699">
            <v>5</v>
          </cell>
          <cell r="BX699">
            <v>5</v>
          </cell>
          <cell r="BY699">
            <v>5</v>
          </cell>
          <cell r="BZ699">
            <v>5</v>
          </cell>
          <cell r="CA699">
            <v>5</v>
          </cell>
          <cell r="CB699">
            <v>5</v>
          </cell>
          <cell r="CC699">
            <v>5</v>
          </cell>
          <cell r="CD699">
            <v>5</v>
          </cell>
          <cell r="CE699">
            <v>5</v>
          </cell>
          <cell r="CF699">
            <v>5</v>
          </cell>
          <cell r="CG699">
            <v>5</v>
          </cell>
          <cell r="CH699">
            <v>5</v>
          </cell>
          <cell r="CI699">
            <v>5</v>
          </cell>
          <cell r="CJ699">
            <v>5</v>
          </cell>
          <cell r="CK699">
            <v>5</v>
          </cell>
          <cell r="CL699">
            <v>0</v>
          </cell>
        </row>
        <row r="700">
          <cell r="F700">
            <v>1774</v>
          </cell>
          <cell r="G700" t="str">
            <v>51010000198656</v>
          </cell>
          <cell r="H700" t="str">
            <v>Trường THPT Chuyên</v>
          </cell>
          <cell r="I700" t="str">
            <v>Tổ Anh</v>
          </cell>
          <cell r="J700" t="str">
            <v>Nữ</v>
          </cell>
          <cell r="K700">
            <v>1980</v>
          </cell>
          <cell r="L700">
            <v>29297</v>
          </cell>
          <cell r="M700">
            <v>42</v>
          </cell>
          <cell r="N700" t="str">
            <v>Kinh</v>
          </cell>
          <cell r="O700">
            <v>0</v>
          </cell>
          <cell r="P700" t="str">
            <v>182200897</v>
          </cell>
          <cell r="Q700" t="str">
            <v>01/01/1900</v>
          </cell>
          <cell r="R700" t="str">
            <v>Tỉnh Nghệ An</v>
          </cell>
          <cell r="S700" t="str">
            <v>Đô Lương- Nghệ An</v>
          </cell>
          <cell r="T700" t="str">
            <v>Đô Lương- Nghệ An</v>
          </cell>
          <cell r="U700" t="str">
            <v>Đường Nguyễn Sơn- Khối 14- Phường Trung Đô Thành phố Vinh, Tỉnh Nghệ An</v>
          </cell>
          <cell r="V700" t="str">
            <v>Đường Nguyễn Sơn- Khối 14- Phường Trung Đô Thành phố Vinh, Tỉnh Nghệ An</v>
          </cell>
          <cell r="W700" t="str">
            <v>0918038115</v>
          </cell>
          <cell r="X700" t="str">
            <v>Chippham@gmail.con</v>
          </cell>
          <cell r="Y700">
            <v>39737</v>
          </cell>
          <cell r="Z700" t="str">
            <v xml:space="preserve">  -   -</v>
          </cell>
          <cell r="AA700" t="str">
            <v>trường THPT Cửa Lò</v>
          </cell>
          <cell r="AB700">
            <v>0</v>
          </cell>
          <cell r="AC700" t="str">
            <v>BC</v>
          </cell>
          <cell r="AD700">
            <v>0</v>
          </cell>
          <cell r="AE700">
            <v>0</v>
          </cell>
          <cell r="AF700" t="str">
            <v>V.07.05.14</v>
          </cell>
          <cell r="AG700" t="str">
            <v>Giáo viên THPT (hạng II)</v>
          </cell>
          <cell r="AH700">
            <v>0</v>
          </cell>
          <cell r="AI700" t="str">
            <v>Chủ nhiệm lớp</v>
          </cell>
          <cell r="AJ700">
            <v>0</v>
          </cell>
          <cell r="AK700">
            <v>4</v>
          </cell>
          <cell r="AL700">
            <v>0</v>
          </cell>
          <cell r="AM700">
            <v>4</v>
          </cell>
          <cell r="AN700">
            <v>1</v>
          </cell>
          <cell r="AO700">
            <v>0</v>
          </cell>
          <cell r="AP700">
            <v>0</v>
          </cell>
          <cell r="AQ700">
            <v>15</v>
          </cell>
          <cell r="AR700">
            <v>0.6</v>
          </cell>
          <cell r="AS700">
            <v>4.5999999999999996</v>
          </cell>
          <cell r="AT700">
            <v>70</v>
          </cell>
          <cell r="AU700">
            <v>0</v>
          </cell>
          <cell r="AV700">
            <v>0</v>
          </cell>
          <cell r="AW700">
            <v>0</v>
          </cell>
          <cell r="AX700" t="str">
            <v>Thạc sĩ</v>
          </cell>
          <cell r="AY700">
            <v>0</v>
          </cell>
          <cell r="AZ700">
            <v>0</v>
          </cell>
          <cell r="BA700" t="str">
            <v>Tiếng Anh</v>
          </cell>
          <cell r="BB700" t="str">
            <v>LL&amp;PPGDH bộ môn tiếng Anh</v>
          </cell>
          <cell r="BC700" t="str">
            <v xml:space="preserve"> </v>
          </cell>
          <cell r="BD700">
            <v>0</v>
          </cell>
          <cell r="BE700">
            <v>0</v>
          </cell>
          <cell r="BF700">
            <v>0</v>
          </cell>
          <cell r="BG700">
            <v>0</v>
          </cell>
          <cell r="BH700">
            <v>0</v>
          </cell>
          <cell r="BI700">
            <v>0</v>
          </cell>
          <cell r="BJ700" t="str">
            <v>x</v>
          </cell>
          <cell r="BK700" t="str">
            <v>x</v>
          </cell>
          <cell r="BL700">
            <v>0</v>
          </cell>
          <cell r="BM700">
            <v>40303</v>
          </cell>
          <cell r="BN700">
            <v>40668</v>
          </cell>
          <cell r="BO700">
            <v>0</v>
          </cell>
          <cell r="BP700">
            <v>0</v>
          </cell>
          <cell r="BQ700">
            <v>0</v>
          </cell>
          <cell r="BR700">
            <v>12.583333333333334</v>
          </cell>
          <cell r="BS700" t="str">
            <v>BĐ đã phát</v>
          </cell>
          <cell r="BT700">
            <v>0</v>
          </cell>
          <cell r="BU700">
            <v>0</v>
          </cell>
          <cell r="BV700">
            <v>4</v>
          </cell>
          <cell r="BW700">
            <v>4</v>
          </cell>
          <cell r="BX700">
            <v>4</v>
          </cell>
          <cell r="BY700">
            <v>4</v>
          </cell>
          <cell r="BZ700">
            <v>4</v>
          </cell>
          <cell r="CA700">
            <v>4</v>
          </cell>
          <cell r="CB700">
            <v>4</v>
          </cell>
          <cell r="CC700">
            <v>4</v>
          </cell>
          <cell r="CD700">
            <v>4</v>
          </cell>
          <cell r="CE700">
            <v>4</v>
          </cell>
          <cell r="CF700">
            <v>4</v>
          </cell>
          <cell r="CG700">
            <v>4</v>
          </cell>
          <cell r="CH700">
            <v>4</v>
          </cell>
          <cell r="CI700">
            <v>4</v>
          </cell>
          <cell r="CJ700">
            <v>4</v>
          </cell>
          <cell r="CK700">
            <v>4</v>
          </cell>
          <cell r="CL700">
            <v>0</v>
          </cell>
        </row>
        <row r="701">
          <cell r="F701">
            <v>2059</v>
          </cell>
          <cell r="G701" t="str">
            <v>51010000396502</v>
          </cell>
          <cell r="H701" t="str">
            <v>Trường THPT Chuyên</v>
          </cell>
          <cell r="I701" t="str">
            <v>Tổ Anh</v>
          </cell>
          <cell r="J701" t="str">
            <v>Nữ</v>
          </cell>
          <cell r="K701">
            <v>1987</v>
          </cell>
          <cell r="L701">
            <v>31906</v>
          </cell>
          <cell r="M701">
            <v>35</v>
          </cell>
          <cell r="N701" t="str">
            <v>Kinh</v>
          </cell>
          <cell r="O701">
            <v>0</v>
          </cell>
          <cell r="P701" t="str">
            <v>186346185</v>
          </cell>
          <cell r="Q701" t="str">
            <v>01/01/1900</v>
          </cell>
          <cell r="R701" t="str">
            <v>Tỉnh Nghệ An</v>
          </cell>
          <cell r="S701">
            <v>0</v>
          </cell>
          <cell r="T701">
            <v>0</v>
          </cell>
          <cell r="U701" t="str">
            <v>Thành phố Vinh, Tỉnh Nghệ An</v>
          </cell>
          <cell r="V701" t="str">
            <v>Thành phố Vinh, Tỉnh Nghệ An</v>
          </cell>
          <cell r="W701" t="str">
            <v>0339483835</v>
          </cell>
          <cell r="X701" t="str">
            <v>hanhtran905@gmail.com</v>
          </cell>
          <cell r="Y701">
            <v>0</v>
          </cell>
          <cell r="Z701">
            <v>0</v>
          </cell>
          <cell r="AA701">
            <v>0</v>
          </cell>
          <cell r="AB701">
            <v>0</v>
          </cell>
          <cell r="AC701" t="str">
            <v>BC</v>
          </cell>
          <cell r="AD701">
            <v>0</v>
          </cell>
          <cell r="AE701">
            <v>0</v>
          </cell>
          <cell r="AF701" t="str">
            <v>V.07.05.15</v>
          </cell>
          <cell r="AG701" t="str">
            <v>Giáo viên THPT (hạng III)</v>
          </cell>
          <cell r="AH701">
            <v>0</v>
          </cell>
          <cell r="AI701">
            <v>0</v>
          </cell>
          <cell r="AJ701">
            <v>0</v>
          </cell>
          <cell r="AK701">
            <v>4</v>
          </cell>
          <cell r="AL701">
            <v>0</v>
          </cell>
          <cell r="AM701">
            <v>3</v>
          </cell>
          <cell r="AN701">
            <v>3</v>
          </cell>
          <cell r="AO701">
            <v>0</v>
          </cell>
          <cell r="AP701">
            <v>0</v>
          </cell>
          <cell r="AQ701">
            <v>6</v>
          </cell>
          <cell r="AR701">
            <v>0.18</v>
          </cell>
          <cell r="AS701">
            <v>3.18</v>
          </cell>
          <cell r="AT701">
            <v>70</v>
          </cell>
          <cell r="AU701">
            <v>0</v>
          </cell>
          <cell r="AV701">
            <v>0</v>
          </cell>
          <cell r="AW701">
            <v>0</v>
          </cell>
          <cell r="AX701" t="str">
            <v>Đại học</v>
          </cell>
          <cell r="AY701">
            <v>0</v>
          </cell>
          <cell r="AZ701">
            <v>0</v>
          </cell>
          <cell r="BA701" t="str">
            <v>Tiếng Anh</v>
          </cell>
          <cell r="BB701">
            <v>0</v>
          </cell>
          <cell r="BC701" t="str">
            <v xml:space="preserve"> </v>
          </cell>
          <cell r="BD701">
            <v>0</v>
          </cell>
          <cell r="BE701">
            <v>0</v>
          </cell>
          <cell r="BF701">
            <v>0</v>
          </cell>
          <cell r="BG701">
            <v>0</v>
          </cell>
          <cell r="BH701">
            <v>0</v>
          </cell>
          <cell r="BI701">
            <v>0</v>
          </cell>
          <cell r="BJ701" t="str">
            <v>x</v>
          </cell>
          <cell r="BK701" t="str">
            <v>Đợt 2 năm 2017</v>
          </cell>
          <cell r="BL701">
            <v>0</v>
          </cell>
          <cell r="BM701">
            <v>0</v>
          </cell>
          <cell r="BN701">
            <v>0</v>
          </cell>
          <cell r="BO701">
            <v>0</v>
          </cell>
          <cell r="BP701">
            <v>0</v>
          </cell>
          <cell r="BQ701">
            <v>0</v>
          </cell>
          <cell r="BR701">
            <v>19.666666666666668</v>
          </cell>
          <cell r="BS701" t="str">
            <v>BĐ đã phát</v>
          </cell>
          <cell r="BT701">
            <v>0</v>
          </cell>
          <cell r="BU701">
            <v>0</v>
          </cell>
          <cell r="BV701">
            <v>4</v>
          </cell>
          <cell r="BW701">
            <v>4</v>
          </cell>
          <cell r="BX701">
            <v>4</v>
          </cell>
          <cell r="BY701">
            <v>4</v>
          </cell>
          <cell r="BZ701">
            <v>4</v>
          </cell>
          <cell r="CA701">
            <v>4</v>
          </cell>
          <cell r="CB701">
            <v>4</v>
          </cell>
          <cell r="CC701">
            <v>4</v>
          </cell>
          <cell r="CD701">
            <v>4</v>
          </cell>
          <cell r="CE701">
            <v>4</v>
          </cell>
          <cell r="CF701">
            <v>4</v>
          </cell>
          <cell r="CG701">
            <v>4</v>
          </cell>
          <cell r="CH701">
            <v>4</v>
          </cell>
          <cell r="CI701">
            <v>4</v>
          </cell>
          <cell r="CJ701">
            <v>4</v>
          </cell>
          <cell r="CK701">
            <v>4</v>
          </cell>
          <cell r="CL701">
            <v>0</v>
          </cell>
        </row>
        <row r="702">
          <cell r="F702">
            <v>1765</v>
          </cell>
          <cell r="G702" t="str">
            <v>51010000192685</v>
          </cell>
          <cell r="H702" t="str">
            <v>Trường THPT Chuyên</v>
          </cell>
          <cell r="I702" t="str">
            <v>Tổ Hóa</v>
          </cell>
          <cell r="J702" t="str">
            <v>Nữ</v>
          </cell>
          <cell r="K702">
            <v>1977</v>
          </cell>
          <cell r="L702">
            <v>28182</v>
          </cell>
          <cell r="M702">
            <v>45</v>
          </cell>
          <cell r="N702" t="str">
            <v>Kinh</v>
          </cell>
          <cell r="O702">
            <v>0</v>
          </cell>
          <cell r="P702" t="str">
            <v>182133597</v>
          </cell>
          <cell r="Q702" t="str">
            <v>01/01/1900</v>
          </cell>
          <cell r="R702" t="str">
            <v>Tỉnh Nghệ An</v>
          </cell>
          <cell r="S702" t="str">
            <v>Hưng Tân – Hưng Nguyên – Nghệ An</v>
          </cell>
          <cell r="T702" t="str">
            <v>Hưng Tân – Hưng Nguyên – Nghệ An</v>
          </cell>
          <cell r="U702" t="str">
            <v>Nhà số 2ngõ Dân Ca, đường Trường Chinh. Khối 1Phường Lê Lợi- Thành Phố Vinh- Tỉnh Nghệ An.</v>
          </cell>
          <cell r="V702" t="str">
            <v>Nhà số 2ngõ Dân Ca, đường Trường Chinh. Khối 1Phường Lê Lợi- Thành Phố Vinh- Tỉnh Nghệ An.</v>
          </cell>
          <cell r="W702" t="str">
            <v>0987485527</v>
          </cell>
          <cell r="X702" t="str">
            <v>huongtra77@gmail.com</v>
          </cell>
          <cell r="Y702">
            <v>40240</v>
          </cell>
          <cell r="Z702">
            <v>37073</v>
          </cell>
          <cell r="AA702" t="str">
            <v>Trường THPT Lê Hồng Phong – Nghệ An</v>
          </cell>
          <cell r="AB702">
            <v>0</v>
          </cell>
          <cell r="AC702" t="str">
            <v>BC</v>
          </cell>
          <cell r="AD702">
            <v>0</v>
          </cell>
          <cell r="AE702">
            <v>0</v>
          </cell>
          <cell r="AF702" t="str">
            <v>V.07.05.14</v>
          </cell>
          <cell r="AG702" t="str">
            <v>Giáo viên THPT (hạng II)</v>
          </cell>
          <cell r="AH702">
            <v>0</v>
          </cell>
          <cell r="AI702" t="str">
            <v>Chủ nhiệm lớp</v>
          </cell>
          <cell r="AJ702">
            <v>0</v>
          </cell>
          <cell r="AK702">
            <v>4</v>
          </cell>
          <cell r="AL702">
            <v>0</v>
          </cell>
          <cell r="AM702">
            <v>4.34</v>
          </cell>
          <cell r="AN702">
            <v>2</v>
          </cell>
          <cell r="AO702">
            <v>0</v>
          </cell>
          <cell r="AP702">
            <v>0</v>
          </cell>
          <cell r="AQ702">
            <v>19</v>
          </cell>
          <cell r="AR702">
            <v>0.82459999999999989</v>
          </cell>
          <cell r="AS702">
            <v>5.1646000000000001</v>
          </cell>
          <cell r="AT702">
            <v>70</v>
          </cell>
          <cell r="AU702">
            <v>0</v>
          </cell>
          <cell r="AV702">
            <v>0</v>
          </cell>
          <cell r="AW702">
            <v>0</v>
          </cell>
          <cell r="AX702" t="str">
            <v>Thạc sĩ</v>
          </cell>
          <cell r="AY702">
            <v>0</v>
          </cell>
          <cell r="AZ702">
            <v>0</v>
          </cell>
          <cell r="BA702" t="str">
            <v>Khoa học</v>
          </cell>
          <cell r="BB702" t="str">
            <v>PPGD Hóa học</v>
          </cell>
          <cell r="BC702" t="str">
            <v xml:space="preserve"> </v>
          </cell>
          <cell r="BD702">
            <v>0</v>
          </cell>
          <cell r="BE702">
            <v>0</v>
          </cell>
          <cell r="BF702">
            <v>0</v>
          </cell>
          <cell r="BG702">
            <v>0</v>
          </cell>
          <cell r="BH702">
            <v>0</v>
          </cell>
          <cell r="BI702">
            <v>0</v>
          </cell>
          <cell r="BJ702">
            <v>0</v>
          </cell>
          <cell r="BK702">
            <v>0</v>
          </cell>
          <cell r="BL702">
            <v>0</v>
          </cell>
          <cell r="BM702">
            <v>39269</v>
          </cell>
          <cell r="BN702">
            <v>39635</v>
          </cell>
          <cell r="BO702">
            <v>0</v>
          </cell>
          <cell r="BP702">
            <v>0</v>
          </cell>
          <cell r="BQ702">
            <v>0</v>
          </cell>
          <cell r="BR702">
            <v>9.5</v>
          </cell>
          <cell r="BS702" t="str">
            <v>BĐ đã phát</v>
          </cell>
          <cell r="BT702">
            <v>0</v>
          </cell>
          <cell r="BU702">
            <v>0</v>
          </cell>
          <cell r="BV702">
            <v>4</v>
          </cell>
          <cell r="BW702">
            <v>4</v>
          </cell>
          <cell r="BX702">
            <v>4</v>
          </cell>
          <cell r="BY702">
            <v>4</v>
          </cell>
          <cell r="BZ702">
            <v>4</v>
          </cell>
          <cell r="CA702">
            <v>4</v>
          </cell>
          <cell r="CB702">
            <v>4</v>
          </cell>
          <cell r="CC702">
            <v>4</v>
          </cell>
          <cell r="CD702">
            <v>4</v>
          </cell>
          <cell r="CE702">
            <v>4</v>
          </cell>
          <cell r="CF702">
            <v>4</v>
          </cell>
          <cell r="CG702">
            <v>4</v>
          </cell>
          <cell r="CH702">
            <v>4</v>
          </cell>
          <cell r="CI702">
            <v>4</v>
          </cell>
          <cell r="CJ702">
            <v>4</v>
          </cell>
          <cell r="CK702">
            <v>4</v>
          </cell>
          <cell r="CL702">
            <v>0</v>
          </cell>
        </row>
        <row r="703">
          <cell r="F703">
            <v>1764</v>
          </cell>
          <cell r="G703" t="str">
            <v>51010000200302</v>
          </cell>
          <cell r="H703" t="str">
            <v>Trường THPT Chuyên</v>
          </cell>
          <cell r="I703" t="str">
            <v>Tổ Hóa</v>
          </cell>
          <cell r="J703" t="str">
            <v>Nam</v>
          </cell>
          <cell r="K703">
            <v>1976</v>
          </cell>
          <cell r="L703">
            <v>28112</v>
          </cell>
          <cell r="M703">
            <v>46</v>
          </cell>
          <cell r="N703" t="str">
            <v>Kinh</v>
          </cell>
          <cell r="O703">
            <v>0</v>
          </cell>
          <cell r="P703" t="str">
            <v>182062141</v>
          </cell>
          <cell r="Q703" t="str">
            <v>01/01/1900</v>
          </cell>
          <cell r="R703" t="str">
            <v>Tỉnh Nghệ An</v>
          </cell>
          <cell r="S703" t="str">
            <v>Xã Thạch Sơn – Huyện Anh Sơn – Tỉnh Nghệ An</v>
          </cell>
          <cell r="T703" t="str">
            <v>Xã Thạch Sơn – Huyện Anh Sơn – Tỉnh Nghệ An</v>
          </cell>
          <cell r="U703" t="str">
            <v>Nhà 17, Ngõ 15, Đường NguyễnThị Minh Khai, TP Vinh, Nghệ An</v>
          </cell>
          <cell r="V703" t="str">
            <v>Nhà 17, Ngõ 15, Đường NguyễnThị Minh Khai, TP Vinh, Nghệ An</v>
          </cell>
          <cell r="W703" t="str">
            <v>0948776677</v>
          </cell>
          <cell r="X703" t="str">
            <v>tuonghoa79@gmail.com</v>
          </cell>
          <cell r="Y703">
            <v>37895</v>
          </cell>
          <cell r="Z703" t="str">
            <v xml:space="preserve">  -   -</v>
          </cell>
          <cell r="AA703" t="str">
            <v>Trường THPT Cửa Lò</v>
          </cell>
          <cell r="AB703">
            <v>0</v>
          </cell>
          <cell r="AC703" t="str">
            <v>BC</v>
          </cell>
          <cell r="AD703">
            <v>0</v>
          </cell>
          <cell r="AE703">
            <v>0</v>
          </cell>
          <cell r="AF703" t="str">
            <v>V.07.05.14</v>
          </cell>
          <cell r="AG703" t="str">
            <v>Giáo viên THPT (hạng II)</v>
          </cell>
          <cell r="AH703">
            <v>0</v>
          </cell>
          <cell r="AI703" t="str">
            <v>Chủ nhiệm lớp</v>
          </cell>
          <cell r="AJ703">
            <v>0</v>
          </cell>
          <cell r="AK703">
            <v>4</v>
          </cell>
          <cell r="AL703">
            <v>0</v>
          </cell>
          <cell r="AM703">
            <v>4.68</v>
          </cell>
          <cell r="AN703">
            <v>3</v>
          </cell>
          <cell r="AO703">
            <v>0</v>
          </cell>
          <cell r="AP703">
            <v>0</v>
          </cell>
          <cell r="AQ703">
            <v>19</v>
          </cell>
          <cell r="AR703">
            <v>0.88919999999999988</v>
          </cell>
          <cell r="AS703">
            <v>5.5691999999999995</v>
          </cell>
          <cell r="AT703">
            <v>70</v>
          </cell>
          <cell r="AU703">
            <v>0</v>
          </cell>
          <cell r="AV703">
            <v>0</v>
          </cell>
          <cell r="AW703">
            <v>0</v>
          </cell>
          <cell r="AX703" t="str">
            <v>Thạc sĩ</v>
          </cell>
          <cell r="AY703">
            <v>0</v>
          </cell>
          <cell r="AZ703">
            <v>0</v>
          </cell>
          <cell r="BA703" t="str">
            <v>Hóa học</v>
          </cell>
          <cell r="BB703" t="str">
            <v>Hóa Hữu cơ</v>
          </cell>
          <cell r="BC703" t="str">
            <v xml:space="preserve"> </v>
          </cell>
          <cell r="BD703">
            <v>0</v>
          </cell>
          <cell r="BE703">
            <v>0</v>
          </cell>
          <cell r="BF703" t="str">
            <v>A2</v>
          </cell>
          <cell r="BG703">
            <v>0</v>
          </cell>
          <cell r="BH703">
            <v>0</v>
          </cell>
          <cell r="BI703">
            <v>0</v>
          </cell>
          <cell r="BJ703">
            <v>0</v>
          </cell>
          <cell r="BK703">
            <v>0</v>
          </cell>
          <cell r="BL703">
            <v>0</v>
          </cell>
          <cell r="BM703">
            <v>0</v>
          </cell>
          <cell r="BN703">
            <v>0</v>
          </cell>
          <cell r="BO703">
            <v>0</v>
          </cell>
          <cell r="BP703">
            <v>0</v>
          </cell>
          <cell r="BQ703">
            <v>0</v>
          </cell>
          <cell r="BR703">
            <v>14.333333333333334</v>
          </cell>
          <cell r="BS703" t="str">
            <v>BĐ đã phát</v>
          </cell>
          <cell r="BT703">
            <v>0</v>
          </cell>
          <cell r="BU703">
            <v>0</v>
          </cell>
          <cell r="BV703">
            <v>4</v>
          </cell>
          <cell r="BW703">
            <v>4</v>
          </cell>
          <cell r="BX703">
            <v>4</v>
          </cell>
          <cell r="BY703">
            <v>4</v>
          </cell>
          <cell r="BZ703">
            <v>4</v>
          </cell>
          <cell r="CA703">
            <v>4</v>
          </cell>
          <cell r="CB703">
            <v>4</v>
          </cell>
          <cell r="CC703">
            <v>4</v>
          </cell>
          <cell r="CD703">
            <v>4</v>
          </cell>
          <cell r="CE703">
            <v>4</v>
          </cell>
          <cell r="CF703">
            <v>4</v>
          </cell>
          <cell r="CG703">
            <v>4</v>
          </cell>
          <cell r="CH703">
            <v>4</v>
          </cell>
          <cell r="CI703">
            <v>4</v>
          </cell>
          <cell r="CJ703">
            <v>4</v>
          </cell>
          <cell r="CK703">
            <v>4</v>
          </cell>
          <cell r="CL703">
            <v>0</v>
          </cell>
        </row>
        <row r="704">
          <cell r="F704">
            <v>1766</v>
          </cell>
          <cell r="G704" t="str">
            <v>51010000191080</v>
          </cell>
          <cell r="H704" t="str">
            <v>Trường THPT Chuyên</v>
          </cell>
          <cell r="I704" t="str">
            <v>Tổ Hóa</v>
          </cell>
          <cell r="J704" t="str">
            <v>Nữ</v>
          </cell>
          <cell r="K704">
            <v>1977</v>
          </cell>
          <cell r="L704">
            <v>28455</v>
          </cell>
          <cell r="M704">
            <v>45</v>
          </cell>
          <cell r="N704" t="str">
            <v>Kinh</v>
          </cell>
          <cell r="O704">
            <v>0</v>
          </cell>
          <cell r="P704" t="str">
            <v>182136458</v>
          </cell>
          <cell r="Q704" t="str">
            <v>01/01/1900</v>
          </cell>
          <cell r="R704" t="str">
            <v>Tỉnh Nghệ An</v>
          </cell>
          <cell r="S704" t="str">
            <v>Đình Bảng - Tiên Sơn - Hà Bắc.</v>
          </cell>
          <cell r="T704" t="str">
            <v>Lạng Sơn- Anh Sơn Nghệ An.</v>
          </cell>
          <cell r="U704" t="str">
            <v>36 - Phan Huy Ích - khối 11 - Trung Đô - TP Vinh - Nghệ An.</v>
          </cell>
          <cell r="V704" t="str">
            <v>36 - Phan Huy Ích - khối 11 - Trung Đô - TP Vinh - Nghệ An.</v>
          </cell>
          <cell r="W704" t="str">
            <v>0903450221</v>
          </cell>
          <cell r="X704" t="str">
            <v>kimtuyenct77@gmail.com</v>
          </cell>
          <cell r="Y704">
            <v>37865</v>
          </cell>
          <cell r="Z704">
            <v>36404</v>
          </cell>
          <cell r="AA704" t="str">
            <v>Sở Giáo dục-Nghệ An</v>
          </cell>
          <cell r="AB704">
            <v>0</v>
          </cell>
          <cell r="AC704" t="str">
            <v>BC</v>
          </cell>
          <cell r="AD704">
            <v>0</v>
          </cell>
          <cell r="AE704">
            <v>0</v>
          </cell>
          <cell r="AF704" t="str">
            <v>V.07.05.14</v>
          </cell>
          <cell r="AG704" t="str">
            <v>Giáo viên THPT (hạng II)</v>
          </cell>
          <cell r="AH704">
            <v>0</v>
          </cell>
          <cell r="AI704" t="str">
            <v>Chủ nhiệm lớp</v>
          </cell>
          <cell r="AJ704">
            <v>0</v>
          </cell>
          <cell r="AK704">
            <v>4</v>
          </cell>
          <cell r="AL704">
            <v>0</v>
          </cell>
          <cell r="AM704">
            <v>4.68</v>
          </cell>
          <cell r="AN704">
            <v>3</v>
          </cell>
          <cell r="AO704">
            <v>0</v>
          </cell>
          <cell r="AP704">
            <v>0</v>
          </cell>
          <cell r="AQ704">
            <v>20</v>
          </cell>
          <cell r="AR704">
            <v>0.93599999999999994</v>
          </cell>
          <cell r="AS704">
            <v>5.6159999999999997</v>
          </cell>
          <cell r="AT704">
            <v>70</v>
          </cell>
          <cell r="AU704">
            <v>0</v>
          </cell>
          <cell r="AV704">
            <v>0</v>
          </cell>
          <cell r="AW704">
            <v>0</v>
          </cell>
          <cell r="AX704" t="str">
            <v>Thạc sĩ</v>
          </cell>
          <cell r="AY704">
            <v>0</v>
          </cell>
          <cell r="AZ704">
            <v>0</v>
          </cell>
          <cell r="BA704" t="str">
            <v>Hóa học</v>
          </cell>
          <cell r="BB704" t="str">
            <v>Hoá học</v>
          </cell>
          <cell r="BC704" t="str">
            <v xml:space="preserve"> </v>
          </cell>
          <cell r="BD704">
            <v>0</v>
          </cell>
          <cell r="BE704">
            <v>0</v>
          </cell>
          <cell r="BF704">
            <v>0</v>
          </cell>
          <cell r="BG704">
            <v>0</v>
          </cell>
          <cell r="BH704">
            <v>0</v>
          </cell>
          <cell r="BI704">
            <v>0</v>
          </cell>
          <cell r="BJ704">
            <v>0</v>
          </cell>
          <cell r="BK704">
            <v>0</v>
          </cell>
          <cell r="BL704">
            <v>0</v>
          </cell>
          <cell r="BM704">
            <v>40700</v>
          </cell>
          <cell r="BN704">
            <v>41066</v>
          </cell>
          <cell r="BO704">
            <v>0</v>
          </cell>
          <cell r="BP704">
            <v>0</v>
          </cell>
          <cell r="BQ704">
            <v>0</v>
          </cell>
          <cell r="BR704">
            <v>10.25</v>
          </cell>
          <cell r="BS704" t="str">
            <v>BĐ đã phát</v>
          </cell>
          <cell r="BT704">
            <v>0</v>
          </cell>
          <cell r="BU704">
            <v>0</v>
          </cell>
          <cell r="BV704">
            <v>4</v>
          </cell>
          <cell r="BW704">
            <v>4</v>
          </cell>
          <cell r="BX704">
            <v>4</v>
          </cell>
          <cell r="BY704">
            <v>4</v>
          </cell>
          <cell r="BZ704">
            <v>4</v>
          </cell>
          <cell r="CA704">
            <v>4</v>
          </cell>
          <cell r="CB704">
            <v>4</v>
          </cell>
          <cell r="CC704">
            <v>4</v>
          </cell>
          <cell r="CD704">
            <v>4</v>
          </cell>
          <cell r="CE704">
            <v>4</v>
          </cell>
          <cell r="CF704">
            <v>4</v>
          </cell>
          <cell r="CG704">
            <v>4</v>
          </cell>
          <cell r="CH704">
            <v>4</v>
          </cell>
          <cell r="CI704">
            <v>4</v>
          </cell>
          <cell r="CJ704">
            <v>4</v>
          </cell>
          <cell r="CK704">
            <v>4</v>
          </cell>
          <cell r="CL704">
            <v>0</v>
          </cell>
        </row>
        <row r="705">
          <cell r="F705">
            <v>1769</v>
          </cell>
          <cell r="G705" t="str">
            <v>51010000225509</v>
          </cell>
          <cell r="H705" t="str">
            <v>Trường THPT Chuyên</v>
          </cell>
          <cell r="I705" t="str">
            <v>Tổ Hóa</v>
          </cell>
          <cell r="J705" t="str">
            <v>Nữ</v>
          </cell>
          <cell r="K705">
            <v>1986</v>
          </cell>
          <cell r="L705">
            <v>31721</v>
          </cell>
          <cell r="M705">
            <v>36</v>
          </cell>
          <cell r="N705" t="str">
            <v>Kinh</v>
          </cell>
          <cell r="O705">
            <v>0</v>
          </cell>
          <cell r="P705" t="str">
            <v>183470679</v>
          </cell>
          <cell r="Q705" t="str">
            <v>01/01/1900</v>
          </cell>
          <cell r="R705" t="str">
            <v>Tỉnh Nghệ An</v>
          </cell>
          <cell r="S705" t="str">
            <v>TP Vinh – Nghệ An</v>
          </cell>
          <cell r="T705" t="str">
            <v>Đại Lộc – Can Lộc – Hà Tĩnh</v>
          </cell>
          <cell r="U705" t="str">
            <v>Khối 6 - Xuân An – Nghi Xuân – Hà Tĩnh</v>
          </cell>
          <cell r="V705" t="str">
            <v>Khối 6 - Xuân An – Nghi Xuân – Hà Tĩnh</v>
          </cell>
          <cell r="W705" t="str">
            <v>0388906104</v>
          </cell>
          <cell r="X705" t="str">
            <v>luongthienn@gmail.com</v>
          </cell>
          <cell r="Y705">
            <v>40392</v>
          </cell>
          <cell r="Z705">
            <v>40969</v>
          </cell>
          <cell r="AA705" t="str">
            <v>Trường Đại học Vinh</v>
          </cell>
          <cell r="AB705">
            <v>0</v>
          </cell>
          <cell r="AC705" t="str">
            <v>BC</v>
          </cell>
          <cell r="AD705">
            <v>0</v>
          </cell>
          <cell r="AE705">
            <v>0</v>
          </cell>
          <cell r="AF705" t="str">
            <v>V.07.05.15</v>
          </cell>
          <cell r="AG705" t="str">
            <v>Giáo viên THPT (hạng III)</v>
          </cell>
          <cell r="AH705">
            <v>0</v>
          </cell>
          <cell r="AI705" t="str">
            <v>Chủ nhiệm lớp</v>
          </cell>
          <cell r="AJ705">
            <v>0</v>
          </cell>
          <cell r="AK705">
            <v>4</v>
          </cell>
          <cell r="AL705">
            <v>0</v>
          </cell>
          <cell r="AM705">
            <v>3.33</v>
          </cell>
          <cell r="AN705">
            <v>4</v>
          </cell>
          <cell r="AO705">
            <v>0</v>
          </cell>
          <cell r="AP705">
            <v>0</v>
          </cell>
          <cell r="AQ705">
            <v>9</v>
          </cell>
          <cell r="AR705">
            <v>0.29969999999999997</v>
          </cell>
          <cell r="AS705">
            <v>3.6297000000000001</v>
          </cell>
          <cell r="AT705">
            <v>70</v>
          </cell>
          <cell r="AU705">
            <v>0</v>
          </cell>
          <cell r="AV705">
            <v>0</v>
          </cell>
          <cell r="AW705">
            <v>0</v>
          </cell>
          <cell r="AX705" t="str">
            <v>Thạc sĩ</v>
          </cell>
          <cell r="AY705">
            <v>0</v>
          </cell>
          <cell r="AZ705">
            <v>0</v>
          </cell>
          <cell r="BA705" t="str">
            <v>Hóa học</v>
          </cell>
          <cell r="BB705" t="str">
            <v>Hoá học</v>
          </cell>
          <cell r="BC705" t="str">
            <v xml:space="preserve"> </v>
          </cell>
          <cell r="BD705">
            <v>0</v>
          </cell>
          <cell r="BE705">
            <v>0</v>
          </cell>
          <cell r="BF705" t="str">
            <v>B1</v>
          </cell>
          <cell r="BG705">
            <v>0</v>
          </cell>
          <cell r="BH705">
            <v>0</v>
          </cell>
          <cell r="BI705">
            <v>0</v>
          </cell>
          <cell r="BJ705">
            <v>0</v>
          </cell>
          <cell r="BK705" t="str">
            <v>Đối tượng 4</v>
          </cell>
          <cell r="BL705">
            <v>0</v>
          </cell>
          <cell r="BM705" t="str">
            <v>23/01/2002</v>
          </cell>
          <cell r="BN705">
            <v>37644</v>
          </cell>
          <cell r="BO705">
            <v>0</v>
          </cell>
          <cell r="BP705">
            <v>0</v>
          </cell>
          <cell r="BQ705">
            <v>0</v>
          </cell>
          <cell r="BR705">
            <v>19.166666666666668</v>
          </cell>
          <cell r="BS705" t="str">
            <v>BĐ đã phát</v>
          </cell>
          <cell r="BT705">
            <v>0</v>
          </cell>
          <cell r="BU705">
            <v>0</v>
          </cell>
          <cell r="BV705">
            <v>4</v>
          </cell>
          <cell r="BW705">
            <v>4</v>
          </cell>
          <cell r="BX705">
            <v>4</v>
          </cell>
          <cell r="BY705">
            <v>4</v>
          </cell>
          <cell r="BZ705">
            <v>4</v>
          </cell>
          <cell r="CA705">
            <v>4</v>
          </cell>
          <cell r="CB705">
            <v>4</v>
          </cell>
          <cell r="CC705">
            <v>4</v>
          </cell>
          <cell r="CD705">
            <v>4</v>
          </cell>
          <cell r="CE705">
            <v>4</v>
          </cell>
          <cell r="CF705">
            <v>4</v>
          </cell>
          <cell r="CG705">
            <v>4</v>
          </cell>
          <cell r="CH705">
            <v>4</v>
          </cell>
          <cell r="CI705">
            <v>4</v>
          </cell>
          <cell r="CJ705">
            <v>4</v>
          </cell>
          <cell r="CK705">
            <v>4</v>
          </cell>
          <cell r="CL705">
            <v>0</v>
          </cell>
        </row>
        <row r="706">
          <cell r="F706">
            <v>1762</v>
          </cell>
          <cell r="G706" t="str">
            <v>51010000195417</v>
          </cell>
          <cell r="H706" t="str">
            <v>Trường THPT Chuyên</v>
          </cell>
          <cell r="I706" t="str">
            <v>Tổ Hóa</v>
          </cell>
          <cell r="J706" t="str">
            <v>Nữ</v>
          </cell>
          <cell r="K706">
            <v>1975</v>
          </cell>
          <cell r="L706">
            <v>27494</v>
          </cell>
          <cell r="M706">
            <v>47</v>
          </cell>
          <cell r="N706" t="str">
            <v>Kinh</v>
          </cell>
          <cell r="O706">
            <v>0</v>
          </cell>
          <cell r="P706" t="str">
            <v>186246970</v>
          </cell>
          <cell r="Q706" t="str">
            <v>01/01/1900</v>
          </cell>
          <cell r="R706" t="str">
            <v>Tỉnh Nghệ An</v>
          </cell>
          <cell r="S706" t="str">
            <v>Quỳnh Văn - Quỳnh Lưu - Nghệ an</v>
          </cell>
          <cell r="T706" t="str">
            <v>Hợp Thành - Yên Thành - Nghệ an</v>
          </cell>
          <cell r="U706" t="str">
            <v>SN 07 - Đường Nguyễn Kiệm - Khối 9 -Phường Trường Thi - TP Vinh - Tỉnh Nghệ an</v>
          </cell>
          <cell r="V706" t="str">
            <v>SN 07 - Đường Nguyễn Kiệm - Khối 9 -Phường Trường Thi - TP Vinh - Tỉnh Nghệ an</v>
          </cell>
          <cell r="W706" t="str">
            <v>0946551415</v>
          </cell>
          <cell r="X706" t="str">
            <v>phuongthaokcdhv@gmail.com</v>
          </cell>
          <cell r="Y706">
            <v>35309</v>
          </cell>
          <cell r="Z706">
            <v>35309</v>
          </cell>
          <cell r="AA706" t="str">
            <v>Trường Đại học Sư phạm Vinh</v>
          </cell>
          <cell r="AB706">
            <v>0</v>
          </cell>
          <cell r="AC706" t="str">
            <v>BC</v>
          </cell>
          <cell r="AD706">
            <v>0</v>
          </cell>
          <cell r="AE706">
            <v>0</v>
          </cell>
          <cell r="AF706" t="str">
            <v>V.07.05.14</v>
          </cell>
          <cell r="AG706" t="str">
            <v>Giáo viên THPT (hạng II)</v>
          </cell>
          <cell r="AH706">
            <v>0</v>
          </cell>
          <cell r="AI706" t="str">
            <v>Chủ nhiệm lớp</v>
          </cell>
          <cell r="AJ706">
            <v>0</v>
          </cell>
          <cell r="AK706">
            <v>4</v>
          </cell>
          <cell r="AL706">
            <v>0</v>
          </cell>
          <cell r="AM706">
            <v>4.68</v>
          </cell>
          <cell r="AN706">
            <v>3</v>
          </cell>
          <cell r="AO706">
            <v>0</v>
          </cell>
          <cell r="AP706">
            <v>0</v>
          </cell>
          <cell r="AQ706">
            <v>22</v>
          </cell>
          <cell r="AR706">
            <v>1.0295999999999998</v>
          </cell>
          <cell r="AS706">
            <v>5.7096</v>
          </cell>
          <cell r="AT706">
            <v>70</v>
          </cell>
          <cell r="AU706">
            <v>0</v>
          </cell>
          <cell r="AV706">
            <v>0</v>
          </cell>
          <cell r="AW706">
            <v>0</v>
          </cell>
          <cell r="AX706" t="str">
            <v>Thạc sĩ</v>
          </cell>
          <cell r="AY706">
            <v>0</v>
          </cell>
          <cell r="AZ706">
            <v>0</v>
          </cell>
          <cell r="BA706" t="str">
            <v>Hóa học</v>
          </cell>
          <cell r="BB706" t="str">
            <v>Hoá học</v>
          </cell>
          <cell r="BC706" t="str">
            <v xml:space="preserve"> </v>
          </cell>
          <cell r="BD706">
            <v>0</v>
          </cell>
          <cell r="BE706">
            <v>0</v>
          </cell>
          <cell r="BF706" t="str">
            <v>B1</v>
          </cell>
          <cell r="BG706">
            <v>0</v>
          </cell>
          <cell r="BH706">
            <v>0</v>
          </cell>
          <cell r="BI706">
            <v>0</v>
          </cell>
          <cell r="BJ706">
            <v>0</v>
          </cell>
          <cell r="BK706">
            <v>0</v>
          </cell>
          <cell r="BL706">
            <v>0</v>
          </cell>
          <cell r="BM706">
            <v>39519</v>
          </cell>
          <cell r="BN706">
            <v>39884</v>
          </cell>
          <cell r="BO706">
            <v>0</v>
          </cell>
          <cell r="BP706">
            <v>0</v>
          </cell>
          <cell r="BQ706">
            <v>0</v>
          </cell>
          <cell r="BR706">
            <v>7.583333333333333</v>
          </cell>
          <cell r="BS706" t="str">
            <v>BĐ đã phát</v>
          </cell>
          <cell r="BT706">
            <v>0</v>
          </cell>
          <cell r="BU706">
            <v>0</v>
          </cell>
          <cell r="BV706">
            <v>4</v>
          </cell>
          <cell r="BW706">
            <v>4</v>
          </cell>
          <cell r="BX706">
            <v>4</v>
          </cell>
          <cell r="BY706">
            <v>4</v>
          </cell>
          <cell r="BZ706">
            <v>4</v>
          </cell>
          <cell r="CA706">
            <v>4</v>
          </cell>
          <cell r="CB706">
            <v>4</v>
          </cell>
          <cell r="CC706">
            <v>4</v>
          </cell>
          <cell r="CD706">
            <v>4</v>
          </cell>
          <cell r="CE706">
            <v>4</v>
          </cell>
          <cell r="CF706">
            <v>4</v>
          </cell>
          <cell r="CG706">
            <v>4</v>
          </cell>
          <cell r="CH706">
            <v>4</v>
          </cell>
          <cell r="CI706">
            <v>4</v>
          </cell>
          <cell r="CJ706">
            <v>4</v>
          </cell>
          <cell r="CK706">
            <v>4</v>
          </cell>
          <cell r="CL706">
            <v>0</v>
          </cell>
        </row>
        <row r="707">
          <cell r="F707">
            <v>1767</v>
          </cell>
          <cell r="G707" t="str">
            <v>51010000198832</v>
          </cell>
          <cell r="H707" t="str">
            <v>Trường THPT Chuyên</v>
          </cell>
          <cell r="I707" t="str">
            <v>Tổ Hóa</v>
          </cell>
          <cell r="J707" t="str">
            <v>Nam</v>
          </cell>
          <cell r="K707">
            <v>1980</v>
          </cell>
          <cell r="L707">
            <v>29257</v>
          </cell>
          <cell r="M707">
            <v>42</v>
          </cell>
          <cell r="N707" t="str">
            <v>Kinh</v>
          </cell>
          <cell r="O707">
            <v>0</v>
          </cell>
          <cell r="P707" t="str">
            <v>164138887</v>
          </cell>
          <cell r="Q707" t="str">
            <v>01/01/1900</v>
          </cell>
          <cell r="R707" t="str">
            <v>Tỉnh Nghệ An</v>
          </cell>
          <cell r="S707" t="str">
            <v>Gia Tường - Nho Quan- Ninh Bình</v>
          </cell>
          <cell r="T707" t="str">
            <v>Gia Tường - Nho Quan- Ninh Bình</v>
          </cell>
          <cell r="U707" t="str">
            <v>Số nhà 14 - Khối Phường Trường Thi, Thành phố Vinh, Tỉnh Nghệ An</v>
          </cell>
          <cell r="V707" t="str">
            <v>Số nhà 14 - Khối Phường Trường Thi, Thành phố Vinh, Tỉnh Nghệ An</v>
          </cell>
          <cell r="W707" t="str">
            <v>0915958975</v>
          </cell>
          <cell r="X707" t="str">
            <v>vanlongquach@gmail.com</v>
          </cell>
          <cell r="Y707">
            <v>39755</v>
          </cell>
          <cell r="Z707">
            <v>40360</v>
          </cell>
          <cell r="AA707" t="str">
            <v>Trường Đại học Vinh</v>
          </cell>
          <cell r="AB707">
            <v>0</v>
          </cell>
          <cell r="AC707" t="str">
            <v>BC</v>
          </cell>
          <cell r="AD707">
            <v>0</v>
          </cell>
          <cell r="AE707">
            <v>0</v>
          </cell>
          <cell r="AF707" t="str">
            <v>V.07.05.14</v>
          </cell>
          <cell r="AG707" t="str">
            <v>Giáo viên THPT (hạng II)</v>
          </cell>
          <cell r="AH707">
            <v>0</v>
          </cell>
          <cell r="AI707" t="str">
            <v>Chủ nhiệm lớp</v>
          </cell>
          <cell r="AJ707">
            <v>0</v>
          </cell>
          <cell r="AK707">
            <v>4</v>
          </cell>
          <cell r="AL707">
            <v>0</v>
          </cell>
          <cell r="AM707">
            <v>4</v>
          </cell>
          <cell r="AN707">
            <v>1</v>
          </cell>
          <cell r="AO707">
            <v>0</v>
          </cell>
          <cell r="AP707">
            <v>0</v>
          </cell>
          <cell r="AQ707">
            <v>11</v>
          </cell>
          <cell r="AR707">
            <v>0.44</v>
          </cell>
          <cell r="AS707">
            <v>4.4400000000000004</v>
          </cell>
          <cell r="AT707">
            <v>70</v>
          </cell>
          <cell r="AU707">
            <v>0</v>
          </cell>
          <cell r="AV707">
            <v>0</v>
          </cell>
          <cell r="AW707">
            <v>0</v>
          </cell>
          <cell r="AX707" t="str">
            <v>Thạc sĩ</v>
          </cell>
          <cell r="AY707">
            <v>0</v>
          </cell>
          <cell r="AZ707">
            <v>0</v>
          </cell>
          <cell r="BA707" t="str">
            <v>Hóa học</v>
          </cell>
          <cell r="BB707" t="str">
            <v>Hoá học</v>
          </cell>
          <cell r="BC707" t="str">
            <v xml:space="preserve"> </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17.416666666666668</v>
          </cell>
          <cell r="BS707" t="str">
            <v>BĐ đã phát</v>
          </cell>
          <cell r="BT707">
            <v>0</v>
          </cell>
          <cell r="BU707">
            <v>0</v>
          </cell>
          <cell r="BV707">
            <v>4</v>
          </cell>
          <cell r="BW707">
            <v>4</v>
          </cell>
          <cell r="BX707">
            <v>4</v>
          </cell>
          <cell r="BY707">
            <v>4</v>
          </cell>
          <cell r="BZ707">
            <v>4</v>
          </cell>
          <cell r="CA707">
            <v>4</v>
          </cell>
          <cell r="CB707">
            <v>4</v>
          </cell>
          <cell r="CC707">
            <v>4</v>
          </cell>
          <cell r="CD707">
            <v>4</v>
          </cell>
          <cell r="CE707">
            <v>4</v>
          </cell>
          <cell r="CF707">
            <v>4</v>
          </cell>
          <cell r="CG707">
            <v>4</v>
          </cell>
          <cell r="CH707">
            <v>4</v>
          </cell>
          <cell r="CI707">
            <v>4</v>
          </cell>
          <cell r="CJ707">
            <v>4</v>
          </cell>
          <cell r="CK707">
            <v>4</v>
          </cell>
          <cell r="CL707">
            <v>0</v>
          </cell>
        </row>
        <row r="708">
          <cell r="F708">
            <v>1796</v>
          </cell>
          <cell r="G708" t="str">
            <v>51010000198726</v>
          </cell>
          <cell r="H708" t="str">
            <v>Trường THPT Chuyên</v>
          </cell>
          <cell r="I708" t="str">
            <v>Tổ Ngữ văn - Ngoại ngữ</v>
          </cell>
          <cell r="J708" t="str">
            <v>Nữ</v>
          </cell>
          <cell r="K708">
            <v>1971</v>
          </cell>
          <cell r="L708">
            <v>26120</v>
          </cell>
          <cell r="M708">
            <v>51</v>
          </cell>
          <cell r="N708" t="str">
            <v>Kinh</v>
          </cell>
          <cell r="O708">
            <v>0</v>
          </cell>
          <cell r="P708" t="str">
            <v>181766633</v>
          </cell>
          <cell r="Q708" t="str">
            <v>01/01/1900</v>
          </cell>
          <cell r="R708" t="str">
            <v>Tỉnh Nghệ An</v>
          </cell>
          <cell r="S708" t="str">
            <v>Thịnh Sơn – Đô lương - tỉnh Nghệ an</v>
          </cell>
          <cell r="T708" t="str">
            <v>Thịnh Sơn – Đô lương - tỉnh Nghệ an</v>
          </cell>
          <cell r="U708" t="str">
            <v>SN 16 b – ngõ 14 – Đường Hải Thượng Lãn Ông – K 15- Hà huy Tập Vinh – Nghệ An</v>
          </cell>
          <cell r="V708" t="str">
            <v>SN 16 b – ngõ 14 – Đường Hải Thượng Lãn Ông – K 15- Hà huy Tập Vinh – Nghệ An</v>
          </cell>
          <cell r="W708" t="str">
            <v>0917504789</v>
          </cell>
          <cell r="X708" t="str">
            <v>doanhanh06@gmail.com</v>
          </cell>
          <cell r="Y708">
            <v>37570</v>
          </cell>
          <cell r="Z708" t="str">
            <v xml:space="preserve">  -   -</v>
          </cell>
          <cell r="AA708" t="str">
            <v>Sở GD Nghệ An</v>
          </cell>
          <cell r="AB708">
            <v>0</v>
          </cell>
          <cell r="AC708" t="str">
            <v>BC</v>
          </cell>
          <cell r="AD708">
            <v>0</v>
          </cell>
          <cell r="AE708">
            <v>0</v>
          </cell>
          <cell r="AF708" t="str">
            <v>V.07.05.14</v>
          </cell>
          <cell r="AG708" t="str">
            <v>Giáo viên THPT (hạng II)</v>
          </cell>
          <cell r="AH708">
            <v>0</v>
          </cell>
          <cell r="AI708" t="str">
            <v>Tổ Trưởng chuyên môn, Chủ nhiệm lớp</v>
          </cell>
          <cell r="AJ708">
            <v>0</v>
          </cell>
          <cell r="AK708">
            <v>5</v>
          </cell>
          <cell r="AL708">
            <v>0.25</v>
          </cell>
          <cell r="AM708">
            <v>5.0199999999999996</v>
          </cell>
          <cell r="AN708">
            <v>4</v>
          </cell>
          <cell r="AO708">
            <v>0</v>
          </cell>
          <cell r="AP708">
            <v>0</v>
          </cell>
          <cell r="AQ708">
            <v>23</v>
          </cell>
          <cell r="AR708">
            <v>1.2121</v>
          </cell>
          <cell r="AS708">
            <v>6.4820999999999991</v>
          </cell>
          <cell r="AT708">
            <v>70</v>
          </cell>
          <cell r="AU708">
            <v>0</v>
          </cell>
          <cell r="AV708">
            <v>0</v>
          </cell>
          <cell r="AW708">
            <v>0</v>
          </cell>
          <cell r="AX708" t="str">
            <v>Thạc sĩ</v>
          </cell>
          <cell r="AY708">
            <v>0</v>
          </cell>
          <cell r="AZ708">
            <v>0</v>
          </cell>
          <cell r="BA708" t="str">
            <v>Ngữ văn</v>
          </cell>
          <cell r="BB708" t="str">
            <v>Ngữ văn</v>
          </cell>
          <cell r="BC708" t="str">
            <v>LL văn học</v>
          </cell>
          <cell r="BD708">
            <v>0</v>
          </cell>
          <cell r="BE708">
            <v>0</v>
          </cell>
          <cell r="BF708" t="str">
            <v>B1</v>
          </cell>
          <cell r="BG708">
            <v>0</v>
          </cell>
          <cell r="BH708">
            <v>0</v>
          </cell>
          <cell r="BI708">
            <v>0</v>
          </cell>
          <cell r="BJ708">
            <v>0</v>
          </cell>
          <cell r="BK708">
            <v>0</v>
          </cell>
          <cell r="BL708">
            <v>0</v>
          </cell>
          <cell r="BM708">
            <v>0</v>
          </cell>
          <cell r="BN708">
            <v>0</v>
          </cell>
          <cell r="BO708">
            <v>0</v>
          </cell>
          <cell r="BP708">
            <v>0</v>
          </cell>
          <cell r="BQ708">
            <v>0</v>
          </cell>
          <cell r="BR708">
            <v>3.8333333333333335</v>
          </cell>
          <cell r="BS708" t="str">
            <v>BĐ đã phát</v>
          </cell>
          <cell r="BT708">
            <v>0</v>
          </cell>
          <cell r="BU708">
            <v>0</v>
          </cell>
          <cell r="BV708">
            <v>5</v>
          </cell>
          <cell r="BW708">
            <v>5</v>
          </cell>
          <cell r="BX708">
            <v>5</v>
          </cell>
          <cell r="BY708">
            <v>5</v>
          </cell>
          <cell r="BZ708">
            <v>5</v>
          </cell>
          <cell r="CA708">
            <v>5</v>
          </cell>
          <cell r="CB708">
            <v>5</v>
          </cell>
          <cell r="CC708">
            <v>5</v>
          </cell>
          <cell r="CD708">
            <v>5</v>
          </cell>
          <cell r="CE708">
            <v>5</v>
          </cell>
          <cell r="CF708">
            <v>5</v>
          </cell>
          <cell r="CG708">
            <v>5</v>
          </cell>
          <cell r="CH708">
            <v>5</v>
          </cell>
          <cell r="CI708">
            <v>5</v>
          </cell>
          <cell r="CJ708">
            <v>5</v>
          </cell>
          <cell r="CK708">
            <v>5</v>
          </cell>
          <cell r="CL708">
            <v>0</v>
          </cell>
        </row>
        <row r="709">
          <cell r="F709">
            <v>2045</v>
          </cell>
          <cell r="G709" t="str">
            <v>51010000352674</v>
          </cell>
          <cell r="H709" t="str">
            <v>Trường THPT Chuyên</v>
          </cell>
          <cell r="I709" t="str">
            <v>Tổ Ngữ văn - Ngoại ngữ</v>
          </cell>
          <cell r="J709" t="str">
            <v>Nữ</v>
          </cell>
          <cell r="K709">
            <v>1978</v>
          </cell>
          <cell r="L709">
            <v>28805</v>
          </cell>
          <cell r="M709">
            <v>44</v>
          </cell>
          <cell r="N709" t="str">
            <v>Kinh</v>
          </cell>
          <cell r="O709">
            <v>0</v>
          </cell>
          <cell r="P709">
            <v>0</v>
          </cell>
          <cell r="Q709">
            <v>0</v>
          </cell>
          <cell r="R709">
            <v>0</v>
          </cell>
          <cell r="S709">
            <v>0</v>
          </cell>
          <cell r="T709">
            <v>0</v>
          </cell>
          <cell r="U709" t="str">
            <v>Thành phố Vinh, Tỉnh Nghệ An</v>
          </cell>
          <cell r="V709" t="str">
            <v>Thành phố Vinh, Tỉnh Nghệ An</v>
          </cell>
          <cell r="W709">
            <v>0</v>
          </cell>
          <cell r="X709">
            <v>0</v>
          </cell>
          <cell r="Y709">
            <v>41153</v>
          </cell>
          <cell r="Z709">
            <v>38944</v>
          </cell>
          <cell r="AA709">
            <v>0</v>
          </cell>
          <cell r="AB709">
            <v>0</v>
          </cell>
          <cell r="AC709" t="str">
            <v>BC</v>
          </cell>
          <cell r="AD709">
            <v>0</v>
          </cell>
          <cell r="AE709">
            <v>0</v>
          </cell>
          <cell r="AF709" t="str">
            <v>V.07.05.14</v>
          </cell>
          <cell r="AG709" t="str">
            <v>Giáo viên THPT (hạng II)</v>
          </cell>
          <cell r="AH709">
            <v>0</v>
          </cell>
          <cell r="AI709" t="str">
            <v>Tổ phó</v>
          </cell>
          <cell r="AJ709">
            <v>0</v>
          </cell>
          <cell r="AK709">
            <v>4.5</v>
          </cell>
          <cell r="AL709">
            <v>0.15</v>
          </cell>
          <cell r="AM709">
            <v>4</v>
          </cell>
          <cell r="AN709">
            <v>1</v>
          </cell>
          <cell r="AO709">
            <v>0</v>
          </cell>
          <cell r="AP709">
            <v>0</v>
          </cell>
          <cell r="AQ709">
            <v>13</v>
          </cell>
          <cell r="AR709">
            <v>0.53949999999999998</v>
          </cell>
          <cell r="AS709">
            <v>4.6895000000000007</v>
          </cell>
          <cell r="AT709">
            <v>70</v>
          </cell>
          <cell r="AU709">
            <v>0</v>
          </cell>
          <cell r="AV709">
            <v>0</v>
          </cell>
          <cell r="AW709">
            <v>0</v>
          </cell>
          <cell r="AX709" t="str">
            <v>Đại học</v>
          </cell>
          <cell r="AY709">
            <v>0</v>
          </cell>
          <cell r="AZ709">
            <v>0</v>
          </cell>
          <cell r="BA709" t="str">
            <v>Tiếng Anh</v>
          </cell>
          <cell r="BB709">
            <v>0</v>
          </cell>
          <cell r="BC709">
            <v>0</v>
          </cell>
          <cell r="BD709">
            <v>0</v>
          </cell>
          <cell r="BE709">
            <v>0</v>
          </cell>
          <cell r="BF709" t="str">
            <v>B1</v>
          </cell>
          <cell r="BG709">
            <v>0</v>
          </cell>
          <cell r="BH709">
            <v>0</v>
          </cell>
          <cell r="BI709">
            <v>0</v>
          </cell>
          <cell r="BJ709">
            <v>0</v>
          </cell>
          <cell r="BK709">
            <v>0</v>
          </cell>
          <cell r="BL709">
            <v>0</v>
          </cell>
          <cell r="BM709">
            <v>38758</v>
          </cell>
          <cell r="BN709">
            <v>39123</v>
          </cell>
          <cell r="BO709">
            <v>0</v>
          </cell>
          <cell r="BP709">
            <v>0</v>
          </cell>
          <cell r="BQ709">
            <v>0</v>
          </cell>
          <cell r="BR709">
            <v>11.166666666666666</v>
          </cell>
          <cell r="BS709" t="str">
            <v>BĐ đã phát</v>
          </cell>
          <cell r="BT709">
            <v>0</v>
          </cell>
          <cell r="BU709">
            <v>0</v>
          </cell>
          <cell r="BV709">
            <v>4.5</v>
          </cell>
          <cell r="BW709">
            <v>4.5</v>
          </cell>
          <cell r="BX709">
            <v>4.5</v>
          </cell>
          <cell r="BY709">
            <v>4.5</v>
          </cell>
          <cell r="BZ709">
            <v>4.5</v>
          </cell>
          <cell r="CA709">
            <v>4.5</v>
          </cell>
          <cell r="CB709">
            <v>4.5</v>
          </cell>
          <cell r="CC709">
            <v>4.5</v>
          </cell>
          <cell r="CD709">
            <v>4.5</v>
          </cell>
          <cell r="CE709">
            <v>4.5</v>
          </cell>
          <cell r="CF709">
            <v>4.5</v>
          </cell>
          <cell r="CG709">
            <v>4.5</v>
          </cell>
          <cell r="CH709">
            <v>4.5</v>
          </cell>
          <cell r="CI709">
            <v>4.5</v>
          </cell>
          <cell r="CJ709">
            <v>4.5</v>
          </cell>
          <cell r="CK709">
            <v>4.5</v>
          </cell>
          <cell r="CL709">
            <v>0</v>
          </cell>
        </row>
        <row r="710">
          <cell r="F710">
            <v>1813</v>
          </cell>
          <cell r="G710" t="str">
            <v>51010000198638</v>
          </cell>
          <cell r="H710" t="str">
            <v>Trường THPT Chuyên</v>
          </cell>
          <cell r="I710" t="str">
            <v>Tổ Sinh,TD, QDQP</v>
          </cell>
          <cell r="J710" t="str">
            <v>Nữ</v>
          </cell>
          <cell r="K710">
            <v>1978</v>
          </cell>
          <cell r="L710">
            <v>28510</v>
          </cell>
          <cell r="M710">
            <v>44</v>
          </cell>
          <cell r="N710" t="str">
            <v>Kinh</v>
          </cell>
          <cell r="O710">
            <v>0</v>
          </cell>
          <cell r="P710" t="str">
            <v>187409318</v>
          </cell>
          <cell r="Q710" t="str">
            <v>01/01/1900</v>
          </cell>
          <cell r="R710" t="str">
            <v>Tỉnh Nghệ An</v>
          </cell>
          <cell r="S710" t="str">
            <v>Thạch Đài-Thạch Hà-Hà Tĩnh</v>
          </cell>
          <cell r="T710" t="str">
            <v>Thạch Đài-Thạch Hà-Hà Tĩnh</v>
          </cell>
          <cell r="U710" t="str">
            <v>Số nhà 19A đường Nguyễn Đức Đạt, K12 Phường Bến Thủy – TP. Vinh-Tỉnh Nghệ An</v>
          </cell>
          <cell r="V710" t="str">
            <v>Số nhà 19A đường Nguyễn Đức Đạt, K12 Phường Bến Thủy – TP. Vinh-Tỉnh Nghệ An</v>
          </cell>
          <cell r="W710" t="str">
            <v>0904783909</v>
          </cell>
          <cell r="X710" t="str">
            <v xml:space="preserve">hienthi1978@gmail.com </v>
          </cell>
          <cell r="Y710">
            <v>37544</v>
          </cell>
          <cell r="Z710">
            <v>36770</v>
          </cell>
          <cell r="AA710" t="str">
            <v>Trường THPT Nguyễn Trung Thiên Thạch Hà- Hà Tĩnh.</v>
          </cell>
          <cell r="AB710">
            <v>0</v>
          </cell>
          <cell r="AC710" t="str">
            <v>BC</v>
          </cell>
          <cell r="AD710">
            <v>0</v>
          </cell>
          <cell r="AE710">
            <v>0</v>
          </cell>
          <cell r="AF710" t="str">
            <v>V.07.05.14</v>
          </cell>
          <cell r="AG710" t="str">
            <v>Giáo viên THPT (hạng II)</v>
          </cell>
          <cell r="AH710">
            <v>0</v>
          </cell>
          <cell r="AI710" t="str">
            <v>Chủ nhiệm lớp</v>
          </cell>
          <cell r="AJ710">
            <v>0</v>
          </cell>
          <cell r="AK710">
            <v>4</v>
          </cell>
          <cell r="AL710">
            <v>0</v>
          </cell>
          <cell r="AM710">
            <v>4</v>
          </cell>
          <cell r="AN710">
            <v>1</v>
          </cell>
          <cell r="AO710">
            <v>0</v>
          </cell>
          <cell r="AP710">
            <v>0</v>
          </cell>
          <cell r="AQ710">
            <v>19</v>
          </cell>
          <cell r="AR710">
            <v>0.76</v>
          </cell>
          <cell r="AS710">
            <v>4.76</v>
          </cell>
          <cell r="AT710">
            <v>70</v>
          </cell>
          <cell r="AU710">
            <v>0</v>
          </cell>
          <cell r="AV710">
            <v>0</v>
          </cell>
          <cell r="AW710">
            <v>0</v>
          </cell>
          <cell r="AX710" t="str">
            <v>Đại học</v>
          </cell>
          <cell r="AY710">
            <v>0</v>
          </cell>
          <cell r="AZ710">
            <v>0</v>
          </cell>
          <cell r="BA710" t="str">
            <v>Giáo dục thể chất</v>
          </cell>
          <cell r="BB710">
            <v>0</v>
          </cell>
          <cell r="BC710" t="str">
            <v xml:space="preserve"> </v>
          </cell>
          <cell r="BD710">
            <v>0</v>
          </cell>
          <cell r="BE710">
            <v>0</v>
          </cell>
          <cell r="BF710" t="str">
            <v>A2</v>
          </cell>
          <cell r="BG710">
            <v>0</v>
          </cell>
          <cell r="BH710">
            <v>0</v>
          </cell>
          <cell r="BI710">
            <v>0</v>
          </cell>
          <cell r="BJ710">
            <v>0</v>
          </cell>
          <cell r="BK710">
            <v>0</v>
          </cell>
          <cell r="BL710">
            <v>0</v>
          </cell>
          <cell r="BM710">
            <v>40700</v>
          </cell>
          <cell r="BN710">
            <v>41066</v>
          </cell>
          <cell r="BO710">
            <v>0</v>
          </cell>
          <cell r="BP710">
            <v>0</v>
          </cell>
          <cell r="BQ710">
            <v>0</v>
          </cell>
          <cell r="BR710">
            <v>10.416666666666666</v>
          </cell>
          <cell r="BS710" t="str">
            <v>BĐ đã phát</v>
          </cell>
          <cell r="BT710">
            <v>0</v>
          </cell>
          <cell r="BU710">
            <v>0</v>
          </cell>
          <cell r="BV710">
            <v>4</v>
          </cell>
          <cell r="BW710">
            <v>4</v>
          </cell>
          <cell r="BX710">
            <v>4</v>
          </cell>
          <cell r="BY710">
            <v>4</v>
          </cell>
          <cell r="BZ710">
            <v>4</v>
          </cell>
          <cell r="CA710">
            <v>4</v>
          </cell>
          <cell r="CB710">
            <v>4</v>
          </cell>
          <cell r="CC710">
            <v>4</v>
          </cell>
          <cell r="CD710">
            <v>4</v>
          </cell>
          <cell r="CE710">
            <v>4</v>
          </cell>
          <cell r="CF710">
            <v>4</v>
          </cell>
          <cell r="CG710">
            <v>4</v>
          </cell>
          <cell r="CH710">
            <v>4</v>
          </cell>
          <cell r="CI710">
            <v>4</v>
          </cell>
          <cell r="CJ710">
            <v>4</v>
          </cell>
          <cell r="CK710">
            <v>4</v>
          </cell>
          <cell r="CL710">
            <v>0</v>
          </cell>
        </row>
        <row r="711">
          <cell r="F711">
            <v>2533</v>
          </cell>
          <cell r="G711" t="str">
            <v>51010002331411</v>
          </cell>
          <cell r="H711" t="str">
            <v>Trường THPT Chuyên</v>
          </cell>
          <cell r="I711" t="str">
            <v>Tổ Sinh,TD, QDQP</v>
          </cell>
          <cell r="J711" t="str">
            <v>Nam</v>
          </cell>
          <cell r="K711">
            <v>1987</v>
          </cell>
          <cell r="L711">
            <v>32024</v>
          </cell>
          <cell r="M711">
            <v>35</v>
          </cell>
          <cell r="N711" t="str">
            <v>Kinh</v>
          </cell>
          <cell r="O711">
            <v>0</v>
          </cell>
          <cell r="P711" t="str">
            <v>186367550</v>
          </cell>
          <cell r="Q711">
            <v>37904</v>
          </cell>
          <cell r="R711" t="str">
            <v>Tỉnh Nghệ An</v>
          </cell>
          <cell r="S711" t="str">
            <v>Xã Diễn Thịnh, Huyện Diễn Châu, Tỉnh Nghệ An</v>
          </cell>
          <cell r="T711" t="str">
            <v>Diễn Thịnh, Diễn Châu, Nghệ An</v>
          </cell>
          <cell r="U711" t="str">
            <v>Số 4, Trần Huy Liệu, Phường Hưng Phúc, Thành phố Vinh, Tỉnh Nghệ An</v>
          </cell>
          <cell r="V711" t="str">
            <v>Số 4, Trần Huy Liệu, Phường Hưng Phúc, Thành phố Vinh, Tỉnh Nghệ An</v>
          </cell>
          <cell r="W711" t="str">
            <v>0976449750</v>
          </cell>
          <cell r="X711" t="str">
            <v>dangdinhhhung0409@gmail.com</v>
          </cell>
          <cell r="Y711">
            <v>42994</v>
          </cell>
          <cell r="Z711">
            <v>43966</v>
          </cell>
          <cell r="AA711" t="str">
            <v>Trường Đại học Vinh</v>
          </cell>
          <cell r="AB711">
            <v>0</v>
          </cell>
          <cell r="AC711" t="str">
            <v>BC</v>
          </cell>
          <cell r="AD711">
            <v>0</v>
          </cell>
          <cell r="AE711">
            <v>0</v>
          </cell>
          <cell r="AF711" t="str">
            <v>V.07.05.15</v>
          </cell>
          <cell r="AG711" t="str">
            <v>Giáo viên THPT (hạng III)</v>
          </cell>
          <cell r="AH711">
            <v>0</v>
          </cell>
          <cell r="AI711">
            <v>0</v>
          </cell>
          <cell r="AJ711" t="str">
            <v>Bí thư ĐV</v>
          </cell>
          <cell r="AK711">
            <v>5</v>
          </cell>
          <cell r="AL711">
            <v>0</v>
          </cell>
          <cell r="AM711">
            <v>2.34</v>
          </cell>
          <cell r="AN711">
            <v>1</v>
          </cell>
          <cell r="AO711">
            <v>0</v>
          </cell>
          <cell r="AP711">
            <v>0</v>
          </cell>
          <cell r="AQ711">
            <v>0</v>
          </cell>
          <cell r="AR711">
            <v>0</v>
          </cell>
          <cell r="AS711">
            <v>2.34</v>
          </cell>
          <cell r="AT711">
            <v>70</v>
          </cell>
          <cell r="AU711">
            <v>0</v>
          </cell>
          <cell r="AV711">
            <v>0</v>
          </cell>
          <cell r="AW711">
            <v>0</v>
          </cell>
          <cell r="AX711" t="str">
            <v>Đại học</v>
          </cell>
          <cell r="AY711">
            <v>0</v>
          </cell>
          <cell r="AZ711">
            <v>0</v>
          </cell>
          <cell r="BA711" t="str">
            <v>Giáo dục Quốc phòng-SP</v>
          </cell>
          <cell r="BB711">
            <v>0</v>
          </cell>
          <cell r="BC711">
            <v>0</v>
          </cell>
          <cell r="BD711">
            <v>0</v>
          </cell>
          <cell r="BE711">
            <v>0</v>
          </cell>
          <cell r="BF711">
            <v>0</v>
          </cell>
          <cell r="BG711">
            <v>0</v>
          </cell>
          <cell r="BH711">
            <v>0</v>
          </cell>
          <cell r="BI711">
            <v>0</v>
          </cell>
          <cell r="BJ711">
            <v>0</v>
          </cell>
          <cell r="BK711">
            <v>0</v>
          </cell>
          <cell r="BL711">
            <v>0</v>
          </cell>
          <cell r="BM711" t="str">
            <v>17/4/2002</v>
          </cell>
          <cell r="BN711">
            <v>37728</v>
          </cell>
          <cell r="BO711">
            <v>0</v>
          </cell>
          <cell r="BP711">
            <v>0</v>
          </cell>
          <cell r="BQ711">
            <v>0</v>
          </cell>
          <cell r="BR711">
            <v>25</v>
          </cell>
          <cell r="BS711" t="str">
            <v>ĐHV đã phát</v>
          </cell>
          <cell r="BT711">
            <v>0</v>
          </cell>
          <cell r="BU711">
            <v>0</v>
          </cell>
          <cell r="BV711">
            <v>5</v>
          </cell>
          <cell r="BW711">
            <v>5</v>
          </cell>
          <cell r="BX711">
            <v>5</v>
          </cell>
          <cell r="BY711">
            <v>5</v>
          </cell>
          <cell r="BZ711">
            <v>5</v>
          </cell>
          <cell r="CA711">
            <v>5</v>
          </cell>
          <cell r="CB711">
            <v>5</v>
          </cell>
          <cell r="CC711">
            <v>5</v>
          </cell>
          <cell r="CD711">
            <v>5</v>
          </cell>
          <cell r="CE711">
            <v>5</v>
          </cell>
          <cell r="CF711">
            <v>5</v>
          </cell>
          <cell r="CG711">
            <v>5</v>
          </cell>
          <cell r="CH711">
            <v>5</v>
          </cell>
          <cell r="CI711">
            <v>5</v>
          </cell>
          <cell r="CJ711">
            <v>5</v>
          </cell>
          <cell r="CK711">
            <v>5</v>
          </cell>
          <cell r="CL711">
            <v>0</v>
          </cell>
        </row>
        <row r="712">
          <cell r="F712">
            <v>1763</v>
          </cell>
          <cell r="G712" t="str">
            <v>51010000191558</v>
          </cell>
          <cell r="H712" t="str">
            <v>Trường THPT Chuyên</v>
          </cell>
          <cell r="I712" t="str">
            <v>Tổ Sinh,TD, QDQP</v>
          </cell>
          <cell r="J712" t="str">
            <v>Nữ</v>
          </cell>
          <cell r="K712">
            <v>1976</v>
          </cell>
          <cell r="L712">
            <v>28101</v>
          </cell>
          <cell r="M712">
            <v>46</v>
          </cell>
          <cell r="N712" t="str">
            <v>Kinh</v>
          </cell>
          <cell r="O712">
            <v>0</v>
          </cell>
          <cell r="P712" t="str">
            <v>182112066</v>
          </cell>
          <cell r="Q712" t="str">
            <v>01/01/1900</v>
          </cell>
          <cell r="R712" t="str">
            <v>Tỉnh Nghệ An</v>
          </cell>
          <cell r="S712" t="str">
            <v>Thành phố Vinh – Nghệ An</v>
          </cell>
          <cell r="T712" t="str">
            <v>Nghi Phú- Vinh- Nghệ An</v>
          </cell>
          <cell r="U712" t="str">
            <v>Nhà số 1 ngõ 3 đường phan Thái Át- khối 13- P. Hà Huy Tập- Vinh- Ngệ An.</v>
          </cell>
          <cell r="V712" t="str">
            <v>Nhà số 1 ngõ 3 đường phan Thái Át- khối 13- P. Hà Huy Tập- Vinh- Ngệ An.</v>
          </cell>
          <cell r="W712" t="str">
            <v>0978950499</v>
          </cell>
          <cell r="X712" t="str">
            <v>longhoangthang2011@gmail.com</v>
          </cell>
          <cell r="Y712">
            <v>38275</v>
          </cell>
          <cell r="Z712">
            <v>39448</v>
          </cell>
          <cell r="AA712" t="str">
            <v>Trường Đại học Vinh</v>
          </cell>
          <cell r="AB712">
            <v>0</v>
          </cell>
          <cell r="AC712" t="str">
            <v>BC</v>
          </cell>
          <cell r="AD712">
            <v>0</v>
          </cell>
          <cell r="AE712">
            <v>0</v>
          </cell>
          <cell r="AF712" t="str">
            <v>V.07.05.14</v>
          </cell>
          <cell r="AG712" t="str">
            <v>Giáo viên THPT (hạng II)</v>
          </cell>
          <cell r="AH712">
            <v>0</v>
          </cell>
          <cell r="AI712" t="str">
            <v>Chủ nhiệm lớp</v>
          </cell>
          <cell r="AJ712">
            <v>0</v>
          </cell>
          <cell r="AK712">
            <v>4</v>
          </cell>
          <cell r="AL712">
            <v>0</v>
          </cell>
          <cell r="AM712">
            <v>4</v>
          </cell>
          <cell r="AN712">
            <v>1</v>
          </cell>
          <cell r="AO712">
            <v>0</v>
          </cell>
          <cell r="AP712">
            <v>0</v>
          </cell>
          <cell r="AQ712">
            <v>17</v>
          </cell>
          <cell r="AR712">
            <v>0.68</v>
          </cell>
          <cell r="AS712">
            <v>4.68</v>
          </cell>
          <cell r="AT712">
            <v>70</v>
          </cell>
          <cell r="AU712">
            <v>0</v>
          </cell>
          <cell r="AV712">
            <v>0</v>
          </cell>
          <cell r="AW712">
            <v>0</v>
          </cell>
          <cell r="AX712" t="str">
            <v>Thạc sĩ</v>
          </cell>
          <cell r="AY712">
            <v>0</v>
          </cell>
          <cell r="AZ712">
            <v>0</v>
          </cell>
          <cell r="BA712" t="str">
            <v>Sinh học</v>
          </cell>
          <cell r="BB712" t="str">
            <v>Công nghệ Sinh học</v>
          </cell>
          <cell r="BC712" t="str">
            <v xml:space="preserve"> </v>
          </cell>
          <cell r="BD712">
            <v>0</v>
          </cell>
          <cell r="BE712">
            <v>0</v>
          </cell>
          <cell r="BF712">
            <v>0</v>
          </cell>
          <cell r="BG712">
            <v>0</v>
          </cell>
          <cell r="BH712">
            <v>0</v>
          </cell>
          <cell r="BI712">
            <v>0</v>
          </cell>
          <cell r="BJ712">
            <v>0</v>
          </cell>
          <cell r="BK712" t="str">
            <v>Đối tượng 4</v>
          </cell>
          <cell r="BL712">
            <v>0</v>
          </cell>
          <cell r="BM712">
            <v>37687</v>
          </cell>
          <cell r="BN712">
            <v>38053</v>
          </cell>
          <cell r="BO712">
            <v>0</v>
          </cell>
          <cell r="BP712">
            <v>0</v>
          </cell>
          <cell r="BQ712">
            <v>0</v>
          </cell>
          <cell r="BR712">
            <v>9.25</v>
          </cell>
          <cell r="BS712" t="str">
            <v>BĐ đã phát</v>
          </cell>
          <cell r="BT712">
            <v>0</v>
          </cell>
          <cell r="BU712">
            <v>0</v>
          </cell>
          <cell r="BV712">
            <v>4</v>
          </cell>
          <cell r="BW712">
            <v>4</v>
          </cell>
          <cell r="BX712">
            <v>4</v>
          </cell>
          <cell r="BY712">
            <v>4</v>
          </cell>
          <cell r="BZ712">
            <v>4</v>
          </cell>
          <cell r="CA712">
            <v>4</v>
          </cell>
          <cell r="CB712">
            <v>4</v>
          </cell>
          <cell r="CC712">
            <v>4</v>
          </cell>
          <cell r="CD712">
            <v>4</v>
          </cell>
          <cell r="CE712">
            <v>4</v>
          </cell>
          <cell r="CF712">
            <v>4</v>
          </cell>
          <cell r="CG712">
            <v>4</v>
          </cell>
          <cell r="CH712">
            <v>4</v>
          </cell>
          <cell r="CI712">
            <v>4</v>
          </cell>
          <cell r="CJ712">
            <v>4</v>
          </cell>
          <cell r="CK712">
            <v>4</v>
          </cell>
          <cell r="CL712">
            <v>0</v>
          </cell>
        </row>
        <row r="713">
          <cell r="F713">
            <v>2349</v>
          </cell>
          <cell r="G713" t="str">
            <v>51010000591307</v>
          </cell>
          <cell r="H713" t="str">
            <v>Trường THPT Chuyên</v>
          </cell>
          <cell r="I713" t="str">
            <v>Tổ Sinh,TD, QDQP</v>
          </cell>
          <cell r="J713" t="str">
            <v>Nữ</v>
          </cell>
          <cell r="K713">
            <v>1985</v>
          </cell>
          <cell r="L713">
            <v>31202</v>
          </cell>
          <cell r="M713">
            <v>37</v>
          </cell>
          <cell r="N713" t="str">
            <v>Kinh</v>
          </cell>
          <cell r="O713">
            <v>0</v>
          </cell>
          <cell r="P713">
            <v>186246932</v>
          </cell>
          <cell r="Q713">
            <v>0</v>
          </cell>
          <cell r="R713">
            <v>0</v>
          </cell>
          <cell r="S713">
            <v>0</v>
          </cell>
          <cell r="T713">
            <v>0</v>
          </cell>
          <cell r="U713" t="str">
            <v>Thành phố Vinh, Tỉnh Nghệ An</v>
          </cell>
          <cell r="V713" t="str">
            <v>Thành phố Vinh, Tỉnh Nghệ An</v>
          </cell>
          <cell r="W713" t="str">
            <v>0985413468</v>
          </cell>
          <cell r="X713" t="str">
            <v>Huyendpbc2000@gmail.com</v>
          </cell>
          <cell r="Y713">
            <v>0</v>
          </cell>
          <cell r="Z713">
            <v>0</v>
          </cell>
          <cell r="AA713">
            <v>0</v>
          </cell>
          <cell r="AB713">
            <v>0</v>
          </cell>
          <cell r="AC713" t="str">
            <v>BC</v>
          </cell>
          <cell r="AD713">
            <v>0</v>
          </cell>
          <cell r="AE713">
            <v>0</v>
          </cell>
          <cell r="AF713" t="str">
            <v>V.07.05.15</v>
          </cell>
          <cell r="AG713" t="str">
            <v>Giáo viên THPT (hạng III)</v>
          </cell>
          <cell r="AH713">
            <v>0</v>
          </cell>
          <cell r="AI713">
            <v>0</v>
          </cell>
          <cell r="AJ713">
            <v>0</v>
          </cell>
          <cell r="AK713">
            <v>4</v>
          </cell>
          <cell r="AL713">
            <v>0</v>
          </cell>
          <cell r="AM713">
            <v>3.33</v>
          </cell>
          <cell r="AN713">
            <v>4</v>
          </cell>
          <cell r="AO713">
            <v>0</v>
          </cell>
          <cell r="AP713">
            <v>0</v>
          </cell>
          <cell r="AQ713">
            <v>5</v>
          </cell>
          <cell r="AR713">
            <v>0.16649999999999998</v>
          </cell>
          <cell r="AS713">
            <v>3.4965000000000002</v>
          </cell>
          <cell r="AT713">
            <v>70</v>
          </cell>
          <cell r="AU713">
            <v>0</v>
          </cell>
          <cell r="AV713">
            <v>0</v>
          </cell>
          <cell r="AW713">
            <v>0</v>
          </cell>
          <cell r="AX713" t="str">
            <v>Thạc sĩ</v>
          </cell>
          <cell r="AY713">
            <v>0</v>
          </cell>
          <cell r="AZ713">
            <v>0</v>
          </cell>
          <cell r="BA713" t="str">
            <v>Sinh học</v>
          </cell>
          <cell r="BB713" t="str">
            <v>Sinh học</v>
          </cell>
          <cell r="BC713" t="str">
            <v xml:space="preserve"> </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17.75</v>
          </cell>
          <cell r="BS713" t="str">
            <v>chưa phát</v>
          </cell>
          <cell r="BT713">
            <v>0</v>
          </cell>
          <cell r="BU713">
            <v>0</v>
          </cell>
          <cell r="BV713">
            <v>4</v>
          </cell>
          <cell r="BW713">
            <v>4</v>
          </cell>
          <cell r="BX713">
            <v>4</v>
          </cell>
          <cell r="BY713">
            <v>4</v>
          </cell>
          <cell r="BZ713">
            <v>4</v>
          </cell>
          <cell r="CA713">
            <v>4</v>
          </cell>
          <cell r="CB713">
            <v>4</v>
          </cell>
          <cell r="CC713">
            <v>4</v>
          </cell>
          <cell r="CD713">
            <v>4</v>
          </cell>
          <cell r="CE713">
            <v>4</v>
          </cell>
          <cell r="CF713">
            <v>4</v>
          </cell>
          <cell r="CG713">
            <v>4</v>
          </cell>
          <cell r="CH713">
            <v>4</v>
          </cell>
          <cell r="CI713">
            <v>4</v>
          </cell>
          <cell r="CJ713">
            <v>4</v>
          </cell>
          <cell r="CK713">
            <v>4</v>
          </cell>
          <cell r="CL713">
            <v>0</v>
          </cell>
        </row>
        <row r="714">
          <cell r="F714">
            <v>1812</v>
          </cell>
          <cell r="G714" t="str">
            <v>51010000224764</v>
          </cell>
          <cell r="H714" t="str">
            <v>Trường THPT Chuyên</v>
          </cell>
          <cell r="I714" t="str">
            <v>Tổ Sinh,TD, QDQP</v>
          </cell>
          <cell r="J714" t="str">
            <v>Nam</v>
          </cell>
          <cell r="K714">
            <v>1977</v>
          </cell>
          <cell r="L714">
            <v>28471</v>
          </cell>
          <cell r="M714">
            <v>45</v>
          </cell>
          <cell r="N714" t="str">
            <v>Kinh</v>
          </cell>
          <cell r="O714" t="str">
            <v>Thiên chúa giáo</v>
          </cell>
          <cell r="P714" t="str">
            <v>183069449</v>
          </cell>
          <cell r="Q714" t="str">
            <v>01/01/1900</v>
          </cell>
          <cell r="R714" t="str">
            <v>Tỉnh Nghệ An</v>
          </cell>
          <cell r="S714" t="str">
            <v>Gia phố - Hương khê – Hà Tĩnh</v>
          </cell>
          <cell r="T714" t="str">
            <v>Gia phố - Hương khê – Hà Tĩnh</v>
          </cell>
          <cell r="U714" t="str">
            <v>Số nhà 19A đường Nguyễn Đức Đạt, K12 Phường Bến Thủy – TP. Vinh-Tỉnh Nghệ An</v>
          </cell>
          <cell r="V714" t="str">
            <v>Số nhà 19A đường Nguyễn Đức Đạt, K12 Phường Bến Thủy – TP. Vinh-Tỉnh Nghệ An</v>
          </cell>
          <cell r="W714" t="str">
            <v>0982975310</v>
          </cell>
          <cell r="X714" t="str">
            <v>phamdinhthidhv@gmail.com</v>
          </cell>
          <cell r="Y714">
            <v>40379</v>
          </cell>
          <cell r="Z714" t="str">
            <v xml:space="preserve">  -   -</v>
          </cell>
          <cell r="AA714" t="str">
            <v>Trường THPT Hương khê Hà Tĩnh</v>
          </cell>
          <cell r="AB714">
            <v>0</v>
          </cell>
          <cell r="AC714" t="str">
            <v>BC</v>
          </cell>
          <cell r="AD714">
            <v>0</v>
          </cell>
          <cell r="AE714">
            <v>0</v>
          </cell>
          <cell r="AF714" t="str">
            <v>V.07.05.14</v>
          </cell>
          <cell r="AG714" t="str">
            <v>Giáo viên THPT (hạng II)</v>
          </cell>
          <cell r="AH714">
            <v>0</v>
          </cell>
          <cell r="AI714">
            <v>0</v>
          </cell>
          <cell r="AJ714">
            <v>0</v>
          </cell>
          <cell r="AK714">
            <v>4</v>
          </cell>
          <cell r="AL714">
            <v>0</v>
          </cell>
          <cell r="AM714">
            <v>4.68</v>
          </cell>
          <cell r="AN714">
            <v>3</v>
          </cell>
          <cell r="AO714">
            <v>0</v>
          </cell>
          <cell r="AP714">
            <v>0</v>
          </cell>
          <cell r="AQ714">
            <v>20</v>
          </cell>
          <cell r="AR714">
            <v>0.93599999999999994</v>
          </cell>
          <cell r="AS714">
            <v>5.6159999999999997</v>
          </cell>
          <cell r="AT714">
            <v>70</v>
          </cell>
          <cell r="AU714">
            <v>0</v>
          </cell>
          <cell r="AV714">
            <v>0</v>
          </cell>
          <cell r="AW714">
            <v>0</v>
          </cell>
          <cell r="AX714" t="str">
            <v>Đại học</v>
          </cell>
          <cell r="AY714">
            <v>0</v>
          </cell>
          <cell r="AZ714">
            <v>0</v>
          </cell>
          <cell r="BA714" t="str">
            <v>Thể dục thể thao</v>
          </cell>
          <cell r="BB714">
            <v>0</v>
          </cell>
          <cell r="BC714" t="str">
            <v xml:space="preserve"> </v>
          </cell>
          <cell r="BD714">
            <v>0</v>
          </cell>
          <cell r="BE714">
            <v>0</v>
          </cell>
          <cell r="BF714" t="str">
            <v>A2</v>
          </cell>
          <cell r="BG714">
            <v>0</v>
          </cell>
          <cell r="BH714">
            <v>0</v>
          </cell>
          <cell r="BI714">
            <v>0</v>
          </cell>
          <cell r="BJ714">
            <v>0</v>
          </cell>
          <cell r="BK714">
            <v>0</v>
          </cell>
          <cell r="BL714">
            <v>0</v>
          </cell>
          <cell r="BM714">
            <v>39022</v>
          </cell>
          <cell r="BN714">
            <v>39387</v>
          </cell>
          <cell r="BO714">
            <v>0</v>
          </cell>
          <cell r="BP714">
            <v>0</v>
          </cell>
          <cell r="BQ714">
            <v>0</v>
          </cell>
          <cell r="BR714">
            <v>15.25</v>
          </cell>
          <cell r="BS714" t="str">
            <v>BĐ đã phát</v>
          </cell>
          <cell r="BT714">
            <v>0</v>
          </cell>
          <cell r="BU714">
            <v>0</v>
          </cell>
          <cell r="BV714">
            <v>4</v>
          </cell>
          <cell r="BW714">
            <v>4</v>
          </cell>
          <cell r="BX714">
            <v>4</v>
          </cell>
          <cell r="BY714">
            <v>4</v>
          </cell>
          <cell r="BZ714">
            <v>4</v>
          </cell>
          <cell r="CA714">
            <v>4</v>
          </cell>
          <cell r="CB714">
            <v>4</v>
          </cell>
          <cell r="CC714">
            <v>4</v>
          </cell>
          <cell r="CD714">
            <v>4</v>
          </cell>
          <cell r="CE714">
            <v>4</v>
          </cell>
          <cell r="CF714">
            <v>4</v>
          </cell>
          <cell r="CG714">
            <v>4</v>
          </cell>
          <cell r="CH714">
            <v>4</v>
          </cell>
          <cell r="CI714">
            <v>4</v>
          </cell>
          <cell r="CJ714">
            <v>4</v>
          </cell>
          <cell r="CK714">
            <v>4</v>
          </cell>
          <cell r="CL714">
            <v>0</v>
          </cell>
        </row>
        <row r="715">
          <cell r="F715">
            <v>1814</v>
          </cell>
          <cell r="G715" t="str">
            <v>51010000192250</v>
          </cell>
          <cell r="H715" t="str">
            <v>Trường THPT Chuyên</v>
          </cell>
          <cell r="I715" t="str">
            <v>Tổ Sinh,TD, QDQP</v>
          </cell>
          <cell r="J715" t="str">
            <v>Nam</v>
          </cell>
          <cell r="K715">
            <v>1979</v>
          </cell>
          <cell r="L715">
            <v>28980</v>
          </cell>
          <cell r="M715">
            <v>43</v>
          </cell>
          <cell r="N715" t="str">
            <v>Kinh</v>
          </cell>
          <cell r="O715">
            <v>0</v>
          </cell>
          <cell r="P715" t="str">
            <v>171793960</v>
          </cell>
          <cell r="Q715" t="str">
            <v>01/01/1900</v>
          </cell>
          <cell r="R715" t="str">
            <v>Tỉnh Nghệ An</v>
          </cell>
          <cell r="S715" t="str">
            <v>Nga Thanh - Nga Sơn Thanh Hóa</v>
          </cell>
          <cell r="T715" t="str">
            <v>Nga Thanh - Nga Sơn Thanh Hóa</v>
          </cell>
          <cell r="U715" t="str">
            <v>Khu tập thể Trường Đại học Vinh</v>
          </cell>
          <cell r="V715" t="str">
            <v>Khu tập thể Trường Đại học Vinh</v>
          </cell>
          <cell r="W715" t="str">
            <v>078582999</v>
          </cell>
          <cell r="X715" t="str">
            <v>phongbithu@gmail.com</v>
          </cell>
          <cell r="Y715">
            <v>37544</v>
          </cell>
          <cell r="Z715">
            <v>39995</v>
          </cell>
          <cell r="AA715" t="str">
            <v>Trường Đại học Vinh</v>
          </cell>
          <cell r="AB715">
            <v>0</v>
          </cell>
          <cell r="AC715" t="str">
            <v>BC</v>
          </cell>
          <cell r="AD715">
            <v>0</v>
          </cell>
          <cell r="AE715">
            <v>0</v>
          </cell>
          <cell r="AF715" t="str">
            <v>V.07.05.14</v>
          </cell>
          <cell r="AG715" t="str">
            <v>Giáo viên THPT (hạng II)</v>
          </cell>
          <cell r="AH715">
            <v>0</v>
          </cell>
          <cell r="AI715">
            <v>0</v>
          </cell>
          <cell r="AJ715">
            <v>0</v>
          </cell>
          <cell r="AK715">
            <v>4</v>
          </cell>
          <cell r="AL715">
            <v>0</v>
          </cell>
          <cell r="AM715">
            <v>4</v>
          </cell>
          <cell r="AN715">
            <v>1</v>
          </cell>
          <cell r="AO715">
            <v>0</v>
          </cell>
          <cell r="AP715">
            <v>0</v>
          </cell>
          <cell r="AQ715">
            <v>11</v>
          </cell>
          <cell r="AR715">
            <v>0.44</v>
          </cell>
          <cell r="AS715">
            <v>4.4400000000000004</v>
          </cell>
          <cell r="AT715">
            <v>70</v>
          </cell>
          <cell r="AU715">
            <v>0</v>
          </cell>
          <cell r="AV715">
            <v>0</v>
          </cell>
          <cell r="AW715">
            <v>0</v>
          </cell>
          <cell r="AX715" t="str">
            <v>Thạc sĩ</v>
          </cell>
          <cell r="AY715">
            <v>0</v>
          </cell>
          <cell r="AZ715">
            <v>0</v>
          </cell>
          <cell r="BA715" t="str">
            <v>Giáo dục thể chất</v>
          </cell>
          <cell r="BB715" t="str">
            <v>Giáo dục học</v>
          </cell>
          <cell r="BC715" t="str">
            <v xml:space="preserve"> </v>
          </cell>
          <cell r="BD715">
            <v>0</v>
          </cell>
          <cell r="BE715">
            <v>0</v>
          </cell>
          <cell r="BF715" t="str">
            <v>B1</v>
          </cell>
          <cell r="BG715">
            <v>0</v>
          </cell>
          <cell r="BH715">
            <v>0</v>
          </cell>
          <cell r="BI715">
            <v>0</v>
          </cell>
          <cell r="BJ715">
            <v>0</v>
          </cell>
          <cell r="BK715">
            <v>0</v>
          </cell>
          <cell r="BL715">
            <v>0</v>
          </cell>
          <cell r="BM715">
            <v>38296</v>
          </cell>
          <cell r="BN715">
            <v>38661</v>
          </cell>
          <cell r="BO715">
            <v>0</v>
          </cell>
          <cell r="BP715">
            <v>0</v>
          </cell>
          <cell r="BQ715">
            <v>0</v>
          </cell>
          <cell r="BR715">
            <v>16.666666666666668</v>
          </cell>
          <cell r="BS715" t="str">
            <v>BĐ đã phát</v>
          </cell>
          <cell r="BT715">
            <v>0</v>
          </cell>
          <cell r="BU715">
            <v>0</v>
          </cell>
          <cell r="BV715">
            <v>4</v>
          </cell>
          <cell r="BW715">
            <v>4</v>
          </cell>
          <cell r="BX715">
            <v>4</v>
          </cell>
          <cell r="BY715">
            <v>4</v>
          </cell>
          <cell r="BZ715">
            <v>4</v>
          </cell>
          <cell r="CA715">
            <v>4</v>
          </cell>
          <cell r="CB715">
            <v>4</v>
          </cell>
          <cell r="CC715">
            <v>4</v>
          </cell>
          <cell r="CD715">
            <v>4</v>
          </cell>
          <cell r="CE715">
            <v>4</v>
          </cell>
          <cell r="CF715">
            <v>4</v>
          </cell>
          <cell r="CG715">
            <v>4</v>
          </cell>
          <cell r="CH715">
            <v>4</v>
          </cell>
          <cell r="CI715">
            <v>4</v>
          </cell>
          <cell r="CJ715">
            <v>4</v>
          </cell>
          <cell r="CK715">
            <v>4</v>
          </cell>
          <cell r="CL715">
            <v>0</v>
          </cell>
        </row>
        <row r="716">
          <cell r="F716">
            <v>1768</v>
          </cell>
          <cell r="G716" t="str">
            <v>51010000192737</v>
          </cell>
          <cell r="H716" t="str">
            <v>Trường THPT Chuyên</v>
          </cell>
          <cell r="I716" t="str">
            <v>Tổ Sinh,TD, QDQP</v>
          </cell>
          <cell r="J716" t="str">
            <v>Nữ</v>
          </cell>
          <cell r="K716">
            <v>1983</v>
          </cell>
          <cell r="L716">
            <v>30630</v>
          </cell>
          <cell r="M716">
            <v>39</v>
          </cell>
          <cell r="N716" t="str">
            <v>Kinh</v>
          </cell>
          <cell r="O716">
            <v>0</v>
          </cell>
          <cell r="P716" t="str">
            <v>182489409</v>
          </cell>
          <cell r="Q716" t="str">
            <v>01/01/1900</v>
          </cell>
          <cell r="R716" t="str">
            <v>Tỉnh Nghệ An</v>
          </cell>
          <cell r="S716">
            <v>0</v>
          </cell>
          <cell r="T716">
            <v>0</v>
          </cell>
          <cell r="U716" t="str">
            <v>Thành phố Vinh, Tỉnh Nghệ An</v>
          </cell>
          <cell r="V716" t="str">
            <v>Thành phố Vinh, Tỉnh Nghệ An</v>
          </cell>
          <cell r="W716" t="str">
            <v>0948235369</v>
          </cell>
          <cell r="X716" t="str">
            <v>tranthudungdhv@gmail.com</v>
          </cell>
          <cell r="Y716">
            <v>38992</v>
          </cell>
          <cell r="Z716">
            <v>39448</v>
          </cell>
          <cell r="AA716" t="str">
            <v>Trường Đại học Vinh</v>
          </cell>
          <cell r="AB716">
            <v>0</v>
          </cell>
          <cell r="AC716" t="str">
            <v>BC</v>
          </cell>
          <cell r="AD716">
            <v>0</v>
          </cell>
          <cell r="AE716">
            <v>0</v>
          </cell>
          <cell r="AF716" t="str">
            <v>V.07.05.14</v>
          </cell>
          <cell r="AG716" t="str">
            <v>Giáo viên THPT (hạng II)</v>
          </cell>
          <cell r="AH716">
            <v>0</v>
          </cell>
          <cell r="AI716" t="str">
            <v>Chủ nhiệm lớp</v>
          </cell>
          <cell r="AJ716">
            <v>0</v>
          </cell>
          <cell r="AK716">
            <v>4</v>
          </cell>
          <cell r="AL716">
            <v>0</v>
          </cell>
          <cell r="AM716">
            <v>4</v>
          </cell>
          <cell r="AN716">
            <v>1</v>
          </cell>
          <cell r="AO716">
            <v>0</v>
          </cell>
          <cell r="AP716">
            <v>0</v>
          </cell>
          <cell r="AQ716">
            <v>11</v>
          </cell>
          <cell r="AR716">
            <v>0.44</v>
          </cell>
          <cell r="AS716">
            <v>4.4400000000000004</v>
          </cell>
          <cell r="AT716">
            <v>70</v>
          </cell>
          <cell r="AU716">
            <v>0</v>
          </cell>
          <cell r="AV716">
            <v>0</v>
          </cell>
          <cell r="AW716">
            <v>0</v>
          </cell>
          <cell r="AX716" t="str">
            <v>Thạc sĩ</v>
          </cell>
          <cell r="AY716">
            <v>0</v>
          </cell>
          <cell r="AZ716">
            <v>0</v>
          </cell>
          <cell r="BA716" t="str">
            <v>Sinh học</v>
          </cell>
          <cell r="BB716" t="str">
            <v>Sinh học thực nghiệm</v>
          </cell>
          <cell r="BC716" t="str">
            <v xml:space="preserve"> </v>
          </cell>
          <cell r="BD716">
            <v>0</v>
          </cell>
          <cell r="BE716">
            <v>0</v>
          </cell>
          <cell r="BF716">
            <v>0</v>
          </cell>
          <cell r="BG716">
            <v>0</v>
          </cell>
          <cell r="BH716" t="str">
            <v>x</v>
          </cell>
          <cell r="BI716">
            <v>0</v>
          </cell>
          <cell r="BJ716">
            <v>0</v>
          </cell>
          <cell r="BK716">
            <v>0</v>
          </cell>
          <cell r="BL716">
            <v>0</v>
          </cell>
          <cell r="BM716">
            <v>38413</v>
          </cell>
          <cell r="BN716">
            <v>38778</v>
          </cell>
          <cell r="BO716">
            <v>0</v>
          </cell>
          <cell r="BP716">
            <v>0</v>
          </cell>
          <cell r="BQ716">
            <v>0</v>
          </cell>
          <cell r="BR716">
            <v>16.166666666666668</v>
          </cell>
          <cell r="BS716" t="str">
            <v>BĐ đã phát</v>
          </cell>
          <cell r="BT716">
            <v>0</v>
          </cell>
          <cell r="BU716">
            <v>0</v>
          </cell>
          <cell r="BV716">
            <v>4</v>
          </cell>
          <cell r="BW716">
            <v>4</v>
          </cell>
          <cell r="BX716">
            <v>4</v>
          </cell>
          <cell r="BY716">
            <v>4</v>
          </cell>
          <cell r="BZ716">
            <v>4</v>
          </cell>
          <cell r="CA716">
            <v>4</v>
          </cell>
          <cell r="CB716">
            <v>4</v>
          </cell>
          <cell r="CC716">
            <v>4</v>
          </cell>
          <cell r="CD716">
            <v>4</v>
          </cell>
          <cell r="CE716">
            <v>4</v>
          </cell>
          <cell r="CF716">
            <v>4</v>
          </cell>
          <cell r="CG716">
            <v>4</v>
          </cell>
          <cell r="CH716">
            <v>4</v>
          </cell>
          <cell r="CI716">
            <v>4</v>
          </cell>
          <cell r="CJ716">
            <v>4</v>
          </cell>
          <cell r="CK716">
            <v>4</v>
          </cell>
          <cell r="CL716">
            <v>0</v>
          </cell>
        </row>
        <row r="717">
          <cell r="F717">
            <v>1760</v>
          </cell>
          <cell r="G717" t="str">
            <v>51010000198665</v>
          </cell>
          <cell r="H717" t="str">
            <v>Trường THPT Chuyên</v>
          </cell>
          <cell r="I717" t="str">
            <v>Tổ Sử, Địa, GDCD</v>
          </cell>
          <cell r="J717" t="str">
            <v>Nữ</v>
          </cell>
          <cell r="K717">
            <v>1973</v>
          </cell>
          <cell r="L717">
            <v>26829</v>
          </cell>
          <cell r="M717">
            <v>49</v>
          </cell>
          <cell r="N717" t="str">
            <v>Kinh</v>
          </cell>
          <cell r="O717">
            <v>0</v>
          </cell>
          <cell r="P717">
            <v>181879036</v>
          </cell>
          <cell r="Q717">
            <v>0</v>
          </cell>
          <cell r="R717">
            <v>0</v>
          </cell>
          <cell r="S717" t="str">
            <v>Quỳ Hợp –Nghệ An</v>
          </cell>
          <cell r="T717" t="str">
            <v>Xá Hưng Thông Huyện Hưng Nguyên Tỉnh Nghệ An</v>
          </cell>
          <cell r="U717" t="str">
            <v>Xóm 11 Xã Hưng Lộc TP Vinh- Nghệ An</v>
          </cell>
          <cell r="V717" t="str">
            <v>Xóm 11 Xã Hưng Lộc TP Vinh- Nghệ An</v>
          </cell>
          <cell r="W717" t="str">
            <v>0912435888</v>
          </cell>
          <cell r="X717" t="str">
            <v>lethimai73@yahoo.com</v>
          </cell>
          <cell r="Y717">
            <v>36923</v>
          </cell>
          <cell r="Z717">
            <v>34943</v>
          </cell>
          <cell r="AA717" t="str">
            <v>Phòng Giáo dục Quỳ Hợp-Nghệ An</v>
          </cell>
          <cell r="AB717">
            <v>0</v>
          </cell>
          <cell r="AC717" t="str">
            <v>BC</v>
          </cell>
          <cell r="AD717">
            <v>0</v>
          </cell>
          <cell r="AE717">
            <v>0</v>
          </cell>
          <cell r="AF717" t="str">
            <v>V.07.05.14</v>
          </cell>
          <cell r="AG717" t="str">
            <v>Giáo viên THPT (hạng II)</v>
          </cell>
          <cell r="AH717">
            <v>0</v>
          </cell>
          <cell r="AI717">
            <v>0</v>
          </cell>
          <cell r="AJ717">
            <v>0</v>
          </cell>
          <cell r="AK717">
            <v>4</v>
          </cell>
          <cell r="AL717">
            <v>0</v>
          </cell>
          <cell r="AM717">
            <v>5.0199999999999996</v>
          </cell>
          <cell r="AN717">
            <v>4</v>
          </cell>
          <cell r="AO717">
            <v>0</v>
          </cell>
          <cell r="AP717">
            <v>0</v>
          </cell>
          <cell r="AQ717">
            <v>25</v>
          </cell>
          <cell r="AR717">
            <v>1.2549999999999999</v>
          </cell>
          <cell r="AS717">
            <v>6.2749999999999995</v>
          </cell>
          <cell r="AT717">
            <v>70</v>
          </cell>
          <cell r="AU717">
            <v>0</v>
          </cell>
          <cell r="AV717">
            <v>0</v>
          </cell>
          <cell r="AW717">
            <v>0</v>
          </cell>
          <cell r="AX717" t="str">
            <v>Đại học</v>
          </cell>
          <cell r="AY717">
            <v>0</v>
          </cell>
          <cell r="AZ717">
            <v>0</v>
          </cell>
          <cell r="BA717" t="str">
            <v>Lịch sử</v>
          </cell>
          <cell r="BB717">
            <v>0</v>
          </cell>
          <cell r="BC717" t="str">
            <v xml:space="preserve"> </v>
          </cell>
          <cell r="BD717">
            <v>0</v>
          </cell>
          <cell r="BE717">
            <v>0</v>
          </cell>
          <cell r="BF717" t="str">
            <v>B1</v>
          </cell>
          <cell r="BG717">
            <v>0</v>
          </cell>
          <cell r="BH717">
            <v>0</v>
          </cell>
          <cell r="BI717">
            <v>0</v>
          </cell>
          <cell r="BJ717">
            <v>0</v>
          </cell>
          <cell r="BK717">
            <v>0</v>
          </cell>
          <cell r="BL717">
            <v>0</v>
          </cell>
          <cell r="BM717">
            <v>0</v>
          </cell>
          <cell r="BN717">
            <v>0</v>
          </cell>
          <cell r="BO717">
            <v>0</v>
          </cell>
          <cell r="BP717">
            <v>0</v>
          </cell>
          <cell r="BQ717">
            <v>0</v>
          </cell>
          <cell r="BR717">
            <v>5.833333333333333</v>
          </cell>
          <cell r="BS717" t="str">
            <v>BĐ đã phát</v>
          </cell>
          <cell r="BT717">
            <v>0</v>
          </cell>
          <cell r="BU717">
            <v>0</v>
          </cell>
          <cell r="BV717">
            <v>4</v>
          </cell>
          <cell r="BW717">
            <v>4</v>
          </cell>
          <cell r="BX717">
            <v>4</v>
          </cell>
          <cell r="BY717">
            <v>4</v>
          </cell>
          <cell r="BZ717">
            <v>4</v>
          </cell>
          <cell r="CA717">
            <v>4</v>
          </cell>
          <cell r="CB717">
            <v>4</v>
          </cell>
          <cell r="CC717">
            <v>4</v>
          </cell>
          <cell r="CD717">
            <v>4</v>
          </cell>
          <cell r="CE717">
            <v>4</v>
          </cell>
          <cell r="CF717">
            <v>4</v>
          </cell>
          <cell r="CG717">
            <v>4</v>
          </cell>
          <cell r="CH717">
            <v>4</v>
          </cell>
          <cell r="CI717">
            <v>4</v>
          </cell>
          <cell r="CJ717">
            <v>4</v>
          </cell>
          <cell r="CK717">
            <v>4</v>
          </cell>
          <cell r="CL717">
            <v>0</v>
          </cell>
        </row>
        <row r="718">
          <cell r="F718">
            <v>1805</v>
          </cell>
          <cell r="G718" t="str">
            <v>51010000198762</v>
          </cell>
          <cell r="H718" t="str">
            <v>Trường THPT Chuyên</v>
          </cell>
          <cell r="I718" t="str">
            <v>Tổ Sử, Địa, GDCD</v>
          </cell>
          <cell r="J718" t="str">
            <v>Nữ</v>
          </cell>
          <cell r="K718">
            <v>1983</v>
          </cell>
          <cell r="L718">
            <v>30411</v>
          </cell>
          <cell r="M718">
            <v>39</v>
          </cell>
          <cell r="N718" t="str">
            <v>Kinh</v>
          </cell>
          <cell r="O718">
            <v>0</v>
          </cell>
          <cell r="P718" t="str">
            <v>187605311</v>
          </cell>
          <cell r="Q718" t="str">
            <v>01/01/1900</v>
          </cell>
          <cell r="R718" t="str">
            <v>Tỉnh Nghệ An</v>
          </cell>
          <cell r="S718" t="str">
            <v>Thành phố Hà Tĩnh</v>
          </cell>
          <cell r="T718" t="str">
            <v>Thành phố Hà Tĩnh</v>
          </cell>
          <cell r="U718" t="str">
            <v>Số nhà 04 - ngõ 4 - Đường Phạm Kinh Vỹ - TP Vinh - Nghệ An</v>
          </cell>
          <cell r="V718" t="str">
            <v>Số nhà 04 - ngõ 4 - Đường Phạm Kinh Vỹ - TP Vinh - Nghệ An</v>
          </cell>
          <cell r="W718">
            <v>0</v>
          </cell>
          <cell r="X718">
            <v>0</v>
          </cell>
          <cell r="Y718">
            <v>39173</v>
          </cell>
          <cell r="Z718">
            <v>39692</v>
          </cell>
          <cell r="AA718" t="str">
            <v>Trường Đại học Vinh</v>
          </cell>
          <cell r="AB718">
            <v>0</v>
          </cell>
          <cell r="AC718" t="str">
            <v>BC</v>
          </cell>
          <cell r="AD718">
            <v>0</v>
          </cell>
          <cell r="AE718">
            <v>0</v>
          </cell>
          <cell r="AF718" t="str">
            <v>V.07.05.14</v>
          </cell>
          <cell r="AG718" t="str">
            <v>Giáo viên THPT (hạng II)</v>
          </cell>
          <cell r="AH718">
            <v>0</v>
          </cell>
          <cell r="AI718" t="str">
            <v>Chủ nhiệm lớp</v>
          </cell>
          <cell r="AJ718">
            <v>0</v>
          </cell>
          <cell r="AK718">
            <v>4</v>
          </cell>
          <cell r="AL718">
            <v>0</v>
          </cell>
          <cell r="AM718">
            <v>4</v>
          </cell>
          <cell r="AN718">
            <v>1</v>
          </cell>
          <cell r="AO718">
            <v>0</v>
          </cell>
          <cell r="AP718">
            <v>0</v>
          </cell>
          <cell r="AQ718">
            <v>10</v>
          </cell>
          <cell r="AR718">
            <v>0.4</v>
          </cell>
          <cell r="AS718">
            <v>4.4000000000000004</v>
          </cell>
          <cell r="AT718">
            <v>70</v>
          </cell>
          <cell r="AU718">
            <v>0</v>
          </cell>
          <cell r="AV718">
            <v>0</v>
          </cell>
          <cell r="AW718">
            <v>0</v>
          </cell>
          <cell r="AX718" t="str">
            <v>Thạc sĩ</v>
          </cell>
          <cell r="AY718">
            <v>0</v>
          </cell>
          <cell r="AZ718">
            <v>0</v>
          </cell>
          <cell r="BA718" t="str">
            <v>Lịch sử</v>
          </cell>
          <cell r="BB718" t="str">
            <v>LL&amp;PPDH bộ môn Lịch sử</v>
          </cell>
          <cell r="BC718" t="str">
            <v xml:space="preserve"> </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15.583333333333334</v>
          </cell>
          <cell r="BS718" t="str">
            <v>BĐ đã phát</v>
          </cell>
          <cell r="BT718">
            <v>0</v>
          </cell>
          <cell r="BU718">
            <v>0</v>
          </cell>
          <cell r="BV718">
            <v>4</v>
          </cell>
          <cell r="BW718">
            <v>4</v>
          </cell>
          <cell r="BX718">
            <v>4</v>
          </cell>
          <cell r="BY718">
            <v>4</v>
          </cell>
          <cell r="BZ718">
            <v>4</v>
          </cell>
          <cell r="CA718">
            <v>4</v>
          </cell>
          <cell r="CB718">
            <v>4</v>
          </cell>
          <cell r="CC718">
            <v>4</v>
          </cell>
          <cell r="CD718">
            <v>4</v>
          </cell>
          <cell r="CE718">
            <v>4</v>
          </cell>
          <cell r="CF718">
            <v>4</v>
          </cell>
          <cell r="CG718">
            <v>4</v>
          </cell>
          <cell r="CH718">
            <v>4</v>
          </cell>
          <cell r="CI718">
            <v>4</v>
          </cell>
          <cell r="CJ718">
            <v>4</v>
          </cell>
          <cell r="CK718">
            <v>4</v>
          </cell>
          <cell r="CL718">
            <v>0</v>
          </cell>
        </row>
        <row r="719">
          <cell r="F719">
            <v>1800</v>
          </cell>
          <cell r="G719" t="str">
            <v>51010000192384</v>
          </cell>
          <cell r="H719" t="str">
            <v>Trường THPT Chuyên</v>
          </cell>
          <cell r="I719" t="str">
            <v>Tổ Sử, Địa, GDCD</v>
          </cell>
          <cell r="J719" t="str">
            <v>Nữ</v>
          </cell>
          <cell r="K719">
            <v>1979</v>
          </cell>
          <cell r="L719">
            <v>28894</v>
          </cell>
          <cell r="M719">
            <v>43</v>
          </cell>
          <cell r="N719" t="str">
            <v>Kinh</v>
          </cell>
          <cell r="O719">
            <v>0</v>
          </cell>
          <cell r="P719">
            <v>182163521</v>
          </cell>
          <cell r="Q719">
            <v>0</v>
          </cell>
          <cell r="R719">
            <v>0</v>
          </cell>
          <cell r="S719" t="str">
            <v>Hưng Lộc – TP Vinh – Nghệ An</v>
          </cell>
          <cell r="T719" t="str">
            <v>Hưng Lộc – TP Vinh – Nghệ An</v>
          </cell>
          <cell r="U719" t="str">
            <v>Số nhà 66 – đường Nguyễn Kiệm – Khối 8 Phường Trường Thi – TP. Vinh - Tỉnh Nghệ An</v>
          </cell>
          <cell r="V719" t="str">
            <v>Số nhà 66 – đường Nguyễn Kiệm – Khối 8 Phường Trường Thi – TP. Vinh - Tỉnh Nghệ An</v>
          </cell>
          <cell r="W719">
            <v>914896036</v>
          </cell>
          <cell r="X719">
            <v>0</v>
          </cell>
          <cell r="Y719">
            <v>37988</v>
          </cell>
          <cell r="Z719">
            <v>38587</v>
          </cell>
          <cell r="AA719" t="str">
            <v>Trường Đại học Vinh</v>
          </cell>
          <cell r="AB719">
            <v>0</v>
          </cell>
          <cell r="AC719" t="str">
            <v>BC</v>
          </cell>
          <cell r="AD719">
            <v>0</v>
          </cell>
          <cell r="AE719">
            <v>0</v>
          </cell>
          <cell r="AF719" t="str">
            <v>V.07.05.14</v>
          </cell>
          <cell r="AG719" t="str">
            <v>Giáo viên THPT (hạng II)</v>
          </cell>
          <cell r="AH719">
            <v>0</v>
          </cell>
          <cell r="AI719" t="str">
            <v>Chủ nhiệm lớp</v>
          </cell>
          <cell r="AJ719" t="str">
            <v>Phó CT CĐ BP</v>
          </cell>
          <cell r="AK719">
            <v>4</v>
          </cell>
          <cell r="AL719">
            <v>0</v>
          </cell>
          <cell r="AM719">
            <v>4</v>
          </cell>
          <cell r="AN719">
            <v>1</v>
          </cell>
          <cell r="AO719">
            <v>0</v>
          </cell>
          <cell r="AP719">
            <v>0</v>
          </cell>
          <cell r="AQ719">
            <v>15</v>
          </cell>
          <cell r="AR719">
            <v>0.6</v>
          </cell>
          <cell r="AS719">
            <v>4.5999999999999996</v>
          </cell>
          <cell r="AT719">
            <v>70</v>
          </cell>
          <cell r="AU719">
            <v>0</v>
          </cell>
          <cell r="AV719">
            <v>0</v>
          </cell>
          <cell r="AW719">
            <v>0</v>
          </cell>
          <cell r="AX719" t="str">
            <v>Thạc sĩ</v>
          </cell>
          <cell r="AY719">
            <v>0</v>
          </cell>
          <cell r="AZ719">
            <v>0</v>
          </cell>
          <cell r="BA719" t="str">
            <v>Giáo dục chính trị</v>
          </cell>
          <cell r="BB719" t="str">
            <v>Giáo dục chính trị</v>
          </cell>
          <cell r="BC719" t="str">
            <v xml:space="preserve"> </v>
          </cell>
          <cell r="BD719">
            <v>0</v>
          </cell>
          <cell r="BE719">
            <v>0</v>
          </cell>
          <cell r="BF719" t="str">
            <v>A2</v>
          </cell>
          <cell r="BG719">
            <v>0</v>
          </cell>
          <cell r="BH719">
            <v>0</v>
          </cell>
          <cell r="BI719">
            <v>0</v>
          </cell>
          <cell r="BJ719">
            <v>0</v>
          </cell>
          <cell r="BK719">
            <v>0</v>
          </cell>
          <cell r="BL719">
            <v>0</v>
          </cell>
          <cell r="BM719">
            <v>0</v>
          </cell>
          <cell r="BN719">
            <v>0</v>
          </cell>
          <cell r="BO719">
            <v>0</v>
          </cell>
          <cell r="BP719">
            <v>0</v>
          </cell>
          <cell r="BQ719">
            <v>0</v>
          </cell>
          <cell r="BR719">
            <v>11.416666666666666</v>
          </cell>
          <cell r="BS719" t="str">
            <v>chưa phát</v>
          </cell>
          <cell r="BT719">
            <v>0</v>
          </cell>
          <cell r="BU719">
            <v>0</v>
          </cell>
          <cell r="BV719">
            <v>4</v>
          </cell>
          <cell r="BW719">
            <v>4</v>
          </cell>
          <cell r="BX719">
            <v>4</v>
          </cell>
          <cell r="BY719">
            <v>4</v>
          </cell>
          <cell r="BZ719">
            <v>4</v>
          </cell>
          <cell r="CA719">
            <v>4</v>
          </cell>
          <cell r="CB719">
            <v>4</v>
          </cell>
          <cell r="CC719">
            <v>4</v>
          </cell>
          <cell r="CD719">
            <v>4</v>
          </cell>
          <cell r="CE719">
            <v>4</v>
          </cell>
          <cell r="CF719">
            <v>4</v>
          </cell>
          <cell r="CG719">
            <v>4</v>
          </cell>
          <cell r="CH719">
            <v>4</v>
          </cell>
          <cell r="CI719">
            <v>4</v>
          </cell>
          <cell r="CJ719">
            <v>4</v>
          </cell>
          <cell r="CK719">
            <v>4</v>
          </cell>
          <cell r="CL719">
            <v>0</v>
          </cell>
        </row>
        <row r="720">
          <cell r="F720">
            <v>2362</v>
          </cell>
          <cell r="G720" t="str">
            <v>51010000647273</v>
          </cell>
          <cell r="H720" t="str">
            <v>Trường THPT Chuyên</v>
          </cell>
          <cell r="I720" t="str">
            <v>Tổ Sử, Địa, GDCD</v>
          </cell>
          <cell r="J720" t="str">
            <v>Nữ</v>
          </cell>
          <cell r="K720">
            <v>1977</v>
          </cell>
          <cell r="L720">
            <v>28185</v>
          </cell>
          <cell r="M720">
            <v>45</v>
          </cell>
          <cell r="N720" t="str">
            <v>Kinh</v>
          </cell>
          <cell r="O720">
            <v>0</v>
          </cell>
          <cell r="P720" t="str">
            <v>182102740</v>
          </cell>
          <cell r="Q720" t="str">
            <v>01/01/1900</v>
          </cell>
          <cell r="R720" t="str">
            <v>Tỉnh Nghệ An</v>
          </cell>
          <cell r="S720">
            <v>0</v>
          </cell>
          <cell r="T720">
            <v>0</v>
          </cell>
          <cell r="U720" t="str">
            <v>Thành phố Vinh, Tỉnh Nghệ An</v>
          </cell>
          <cell r="V720" t="str">
            <v>Thành phố Vinh, Tỉnh Nghệ An</v>
          </cell>
          <cell r="W720" t="str">
            <v>0984214626</v>
          </cell>
          <cell r="X720" t="str">
            <v>luubinhtl@gmail.com</v>
          </cell>
          <cell r="Y720">
            <v>42095</v>
          </cell>
          <cell r="Z720">
            <v>0</v>
          </cell>
          <cell r="AA720">
            <v>0</v>
          </cell>
          <cell r="AB720">
            <v>0</v>
          </cell>
          <cell r="AC720" t="str">
            <v>BC</v>
          </cell>
          <cell r="AD720">
            <v>0</v>
          </cell>
          <cell r="AE720">
            <v>0</v>
          </cell>
          <cell r="AF720" t="str">
            <v>V.07.05.14</v>
          </cell>
          <cell r="AG720" t="str">
            <v>Giáo viên THPT (hạng II)</v>
          </cell>
          <cell r="AH720">
            <v>0</v>
          </cell>
          <cell r="AI720">
            <v>0</v>
          </cell>
          <cell r="AJ720">
            <v>0</v>
          </cell>
          <cell r="AK720">
            <v>4</v>
          </cell>
          <cell r="AL720">
            <v>0</v>
          </cell>
          <cell r="AM720">
            <v>4</v>
          </cell>
          <cell r="AN720">
            <v>1</v>
          </cell>
          <cell r="AO720">
            <v>0</v>
          </cell>
          <cell r="AP720">
            <v>0</v>
          </cell>
          <cell r="AQ720">
            <v>17</v>
          </cell>
          <cell r="AR720">
            <v>0.68</v>
          </cell>
          <cell r="AS720">
            <v>4.68</v>
          </cell>
          <cell r="AT720">
            <v>70</v>
          </cell>
          <cell r="AU720">
            <v>0</v>
          </cell>
          <cell r="AV720">
            <v>0</v>
          </cell>
          <cell r="AW720">
            <v>0</v>
          </cell>
          <cell r="AX720" t="str">
            <v>Thạc sĩ</v>
          </cell>
          <cell r="AY720">
            <v>0</v>
          </cell>
          <cell r="AZ720">
            <v>0</v>
          </cell>
          <cell r="BA720" t="str">
            <v>Giáo dục chính trị_SP</v>
          </cell>
          <cell r="BB720">
            <v>0</v>
          </cell>
          <cell r="BC720" t="str">
            <v xml:space="preserve"> </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9.5</v>
          </cell>
          <cell r="BS720" t="str">
            <v>BĐ đã phát</v>
          </cell>
          <cell r="BT720">
            <v>0</v>
          </cell>
          <cell r="BU720">
            <v>0</v>
          </cell>
          <cell r="BV720">
            <v>4</v>
          </cell>
          <cell r="BW720">
            <v>4</v>
          </cell>
          <cell r="BX720">
            <v>4</v>
          </cell>
          <cell r="BY720">
            <v>4</v>
          </cell>
          <cell r="BZ720">
            <v>4</v>
          </cell>
          <cell r="CA720">
            <v>4</v>
          </cell>
          <cell r="CB720">
            <v>4</v>
          </cell>
          <cell r="CC720">
            <v>4</v>
          </cell>
          <cell r="CD720">
            <v>4</v>
          </cell>
          <cell r="CE720">
            <v>4</v>
          </cell>
          <cell r="CF720">
            <v>4</v>
          </cell>
          <cell r="CG720">
            <v>4</v>
          </cell>
          <cell r="CH720">
            <v>4</v>
          </cell>
          <cell r="CI720">
            <v>4</v>
          </cell>
          <cell r="CJ720">
            <v>4</v>
          </cell>
          <cell r="CK720">
            <v>4</v>
          </cell>
          <cell r="CL720">
            <v>0</v>
          </cell>
        </row>
        <row r="721">
          <cell r="F721">
            <v>1758</v>
          </cell>
          <cell r="G721" t="str">
            <v>51010000191141</v>
          </cell>
          <cell r="H721" t="str">
            <v>Trường THPT Chuyên</v>
          </cell>
          <cell r="I721" t="str">
            <v>Tổ Sử, Địa, GDCD</v>
          </cell>
          <cell r="J721" t="str">
            <v>Nữ</v>
          </cell>
          <cell r="K721">
            <v>1971</v>
          </cell>
          <cell r="L721">
            <v>25937</v>
          </cell>
          <cell r="M721">
            <v>51</v>
          </cell>
          <cell r="N721" t="str">
            <v>Kinh</v>
          </cell>
          <cell r="O721">
            <v>0</v>
          </cell>
          <cell r="P721" t="str">
            <v>182218369</v>
          </cell>
          <cell r="Q721" t="str">
            <v>01/01/1900</v>
          </cell>
          <cell r="R721" t="str">
            <v>Tỉnh Nghệ An</v>
          </cell>
          <cell r="S721" t="str">
            <v>Nghi lộc Nghệ An</v>
          </cell>
          <cell r="T721" t="str">
            <v>Nghi lộc Nghệ An</v>
          </cell>
          <cell r="U721" t="str">
            <v>Số nhà 41 - Đường Hồ Sỹ Dương -  K17 Phường Hưng Bình – TP. Vinh-Tỉnh Nghệ An</v>
          </cell>
          <cell r="V721" t="str">
            <v>Số nhà 41 - Đường Hồ Sỹ Dương -  K17 Phường Hưng Bình – TP. Vinh-Tỉnh Nghệ An</v>
          </cell>
          <cell r="W721" t="str">
            <v>0976444472</v>
          </cell>
          <cell r="X721" t="str">
            <v>nguyenthivantcdhv@gmail.com</v>
          </cell>
          <cell r="Y721">
            <v>36923</v>
          </cell>
          <cell r="Z721">
            <v>34973</v>
          </cell>
          <cell r="AA721" t="str">
            <v>Phòng Giáo dục TP.Vinh-Nghệ An</v>
          </cell>
          <cell r="AB721">
            <v>0</v>
          </cell>
          <cell r="AC721" t="str">
            <v>BC</v>
          </cell>
          <cell r="AD721">
            <v>0</v>
          </cell>
          <cell r="AE721">
            <v>0</v>
          </cell>
          <cell r="AF721" t="str">
            <v>V.07.05.14</v>
          </cell>
          <cell r="AG721" t="str">
            <v>Giáo viên THPT (hạng II)</v>
          </cell>
          <cell r="AH721">
            <v>0</v>
          </cell>
          <cell r="AI721" t="str">
            <v>Chủ nhiệm lớp</v>
          </cell>
          <cell r="AJ721">
            <v>0</v>
          </cell>
          <cell r="AK721">
            <v>4</v>
          </cell>
          <cell r="AL721">
            <v>0</v>
          </cell>
          <cell r="AM721">
            <v>4.68</v>
          </cell>
          <cell r="AN721">
            <v>3</v>
          </cell>
          <cell r="AO721">
            <v>0</v>
          </cell>
          <cell r="AP721">
            <v>0</v>
          </cell>
          <cell r="AQ721">
            <v>23</v>
          </cell>
          <cell r="AR721">
            <v>1.0763999999999998</v>
          </cell>
          <cell r="AS721">
            <v>5.7563999999999993</v>
          </cell>
          <cell r="AT721">
            <v>70</v>
          </cell>
          <cell r="AU721">
            <v>0</v>
          </cell>
          <cell r="AV721">
            <v>0</v>
          </cell>
          <cell r="AW721">
            <v>0</v>
          </cell>
          <cell r="AX721" t="str">
            <v>Thạc sĩ</v>
          </cell>
          <cell r="AY721">
            <v>0</v>
          </cell>
          <cell r="AZ721">
            <v>0</v>
          </cell>
          <cell r="BA721" t="str">
            <v>Địa lý</v>
          </cell>
          <cell r="BB721">
            <v>0</v>
          </cell>
          <cell r="BC721" t="str">
            <v xml:space="preserve"> </v>
          </cell>
          <cell r="BD721">
            <v>0</v>
          </cell>
          <cell r="BE721">
            <v>0</v>
          </cell>
          <cell r="BF721" t="str">
            <v>B1</v>
          </cell>
          <cell r="BG721">
            <v>0</v>
          </cell>
          <cell r="BH721">
            <v>0</v>
          </cell>
          <cell r="BI721">
            <v>0</v>
          </cell>
          <cell r="BJ721">
            <v>0</v>
          </cell>
          <cell r="BK721">
            <v>0</v>
          </cell>
          <cell r="BL721">
            <v>0</v>
          </cell>
          <cell r="BM721">
            <v>38477</v>
          </cell>
          <cell r="BN721">
            <v>38842</v>
          </cell>
          <cell r="BO721">
            <v>0</v>
          </cell>
          <cell r="BP721">
            <v>0</v>
          </cell>
          <cell r="BQ721">
            <v>0</v>
          </cell>
          <cell r="BR721">
            <v>3.3333333333333335</v>
          </cell>
          <cell r="BS721" t="str">
            <v>BĐ phát không thành công</v>
          </cell>
          <cell r="BT721">
            <v>0</v>
          </cell>
          <cell r="BU721">
            <v>0</v>
          </cell>
          <cell r="BV721">
            <v>4</v>
          </cell>
          <cell r="BW721">
            <v>4</v>
          </cell>
          <cell r="BX721">
            <v>4</v>
          </cell>
          <cell r="BY721">
            <v>4</v>
          </cell>
          <cell r="BZ721">
            <v>4</v>
          </cell>
          <cell r="CA721">
            <v>4</v>
          </cell>
          <cell r="CB721">
            <v>4</v>
          </cell>
          <cell r="CC721">
            <v>4</v>
          </cell>
          <cell r="CD721">
            <v>4</v>
          </cell>
          <cell r="CE721">
            <v>4</v>
          </cell>
          <cell r="CF721">
            <v>4</v>
          </cell>
          <cell r="CG721">
            <v>4</v>
          </cell>
          <cell r="CH721">
            <v>4</v>
          </cell>
          <cell r="CI721">
            <v>4</v>
          </cell>
          <cell r="CJ721">
            <v>4</v>
          </cell>
          <cell r="CK721">
            <v>4</v>
          </cell>
          <cell r="CL721">
            <v>0</v>
          </cell>
        </row>
        <row r="722">
          <cell r="F722">
            <v>1798</v>
          </cell>
          <cell r="G722" t="str">
            <v>51010000198753</v>
          </cell>
          <cell r="H722" t="str">
            <v>Trường THPT Chuyên</v>
          </cell>
          <cell r="I722" t="str">
            <v>Tổ Sử, Địa, GDCD</v>
          </cell>
          <cell r="J722" t="str">
            <v>Nữ</v>
          </cell>
          <cell r="K722">
            <v>1976</v>
          </cell>
          <cell r="L722">
            <v>27922</v>
          </cell>
          <cell r="M722">
            <v>46</v>
          </cell>
          <cell r="N722" t="str">
            <v>Kinh</v>
          </cell>
          <cell r="O722">
            <v>0</v>
          </cell>
          <cell r="P722" t="str">
            <v>182005707</v>
          </cell>
          <cell r="Q722" t="str">
            <v>01/01/1900</v>
          </cell>
          <cell r="R722" t="str">
            <v>Tỉnh Nghệ An</v>
          </cell>
          <cell r="S722" t="str">
            <v>Quỳ hợp - Nghệ An</v>
          </cell>
          <cell r="T722" t="str">
            <v>Hưng Hòa – T.P Vinh Nghệ An</v>
          </cell>
          <cell r="U722" t="str">
            <v>Số nhà 115A đường Phạm Kinh Vỹ - K6 – Bến Thủy -  TP. Vinh-Tỉnh Nghệ An</v>
          </cell>
          <cell r="V722" t="str">
            <v>Số nhà 115A đường Phạm Kinh Vỹ - K6 – Bến Thủy -  TP. Vinh-Tỉnh Nghệ An</v>
          </cell>
          <cell r="W722" t="str">
            <v>0914896888</v>
          </cell>
          <cell r="X722" t="str">
            <v>Tranthikimthanhtc@gmail.com</v>
          </cell>
          <cell r="Y722">
            <v>39158</v>
          </cell>
          <cell r="Z722">
            <v>36408</v>
          </cell>
          <cell r="AA722" t="str">
            <v>Sở Giáo dục Nghệ An</v>
          </cell>
          <cell r="AB722">
            <v>0</v>
          </cell>
          <cell r="AC722" t="str">
            <v>BC</v>
          </cell>
          <cell r="AD722">
            <v>0</v>
          </cell>
          <cell r="AE722">
            <v>0</v>
          </cell>
          <cell r="AF722" t="str">
            <v>V.07.05.14</v>
          </cell>
          <cell r="AG722" t="str">
            <v>Giáo viên THPT (hạng II)</v>
          </cell>
          <cell r="AH722">
            <v>0</v>
          </cell>
          <cell r="AI722" t="str">
            <v>Chủ nhiệm lớp</v>
          </cell>
          <cell r="AJ722">
            <v>0</v>
          </cell>
          <cell r="AK722">
            <v>4</v>
          </cell>
          <cell r="AL722">
            <v>0</v>
          </cell>
          <cell r="AM722">
            <v>4.34</v>
          </cell>
          <cell r="AN722">
            <v>2</v>
          </cell>
          <cell r="AO722">
            <v>0</v>
          </cell>
          <cell r="AP722">
            <v>0</v>
          </cell>
          <cell r="AQ722">
            <v>19</v>
          </cell>
          <cell r="AR722">
            <v>0.82459999999999989</v>
          </cell>
          <cell r="AS722">
            <v>5.1646000000000001</v>
          </cell>
          <cell r="AT722">
            <v>70</v>
          </cell>
          <cell r="AU722">
            <v>0</v>
          </cell>
          <cell r="AV722">
            <v>0</v>
          </cell>
          <cell r="AW722">
            <v>0</v>
          </cell>
          <cell r="AX722" t="str">
            <v>Thạc sĩ</v>
          </cell>
          <cell r="AY722">
            <v>0</v>
          </cell>
          <cell r="AZ722">
            <v>0</v>
          </cell>
          <cell r="BA722" t="str">
            <v>Lịch sử</v>
          </cell>
          <cell r="BB722" t="str">
            <v>Lịch sử_SP</v>
          </cell>
          <cell r="BC722" t="str">
            <v xml:space="preserve"> </v>
          </cell>
          <cell r="BD722">
            <v>0</v>
          </cell>
          <cell r="BE722">
            <v>0</v>
          </cell>
          <cell r="BF722" t="str">
            <v>A2</v>
          </cell>
          <cell r="BG722">
            <v>0</v>
          </cell>
          <cell r="BH722">
            <v>0</v>
          </cell>
          <cell r="BI722">
            <v>0</v>
          </cell>
          <cell r="BJ722">
            <v>0</v>
          </cell>
          <cell r="BK722">
            <v>0</v>
          </cell>
          <cell r="BL722">
            <v>0</v>
          </cell>
          <cell r="BM722">
            <v>40700</v>
          </cell>
          <cell r="BN722">
            <v>41066</v>
          </cell>
          <cell r="BO722">
            <v>0</v>
          </cell>
          <cell r="BP722">
            <v>0</v>
          </cell>
          <cell r="BQ722">
            <v>0</v>
          </cell>
          <cell r="BR722">
            <v>8.75</v>
          </cell>
          <cell r="BS722" t="str">
            <v>BĐ đã phát</v>
          </cell>
          <cell r="BT722">
            <v>0</v>
          </cell>
          <cell r="BU722">
            <v>0</v>
          </cell>
          <cell r="BV722">
            <v>4</v>
          </cell>
          <cell r="BW722">
            <v>4</v>
          </cell>
          <cell r="BX722">
            <v>4</v>
          </cell>
          <cell r="BY722">
            <v>4</v>
          </cell>
          <cell r="BZ722">
            <v>4</v>
          </cell>
          <cell r="CA722">
            <v>4</v>
          </cell>
          <cell r="CB722">
            <v>4</v>
          </cell>
          <cell r="CC722">
            <v>4</v>
          </cell>
          <cell r="CD722">
            <v>4</v>
          </cell>
          <cell r="CE722">
            <v>4</v>
          </cell>
          <cell r="CF722">
            <v>4</v>
          </cell>
          <cell r="CG722">
            <v>4</v>
          </cell>
          <cell r="CH722">
            <v>4</v>
          </cell>
          <cell r="CI722">
            <v>4</v>
          </cell>
          <cell r="CJ722">
            <v>4</v>
          </cell>
          <cell r="CK722">
            <v>4</v>
          </cell>
          <cell r="CL722">
            <v>0</v>
          </cell>
        </row>
        <row r="723">
          <cell r="F723">
            <v>2527</v>
          </cell>
          <cell r="G723" t="str">
            <v>51010001110103</v>
          </cell>
          <cell r="H723" t="str">
            <v>Trường THPT Chuyên</v>
          </cell>
          <cell r="I723" t="str">
            <v>Tổ Toán-Tin</v>
          </cell>
          <cell r="J723" t="str">
            <v>Nữ</v>
          </cell>
          <cell r="K723">
            <v>1985</v>
          </cell>
          <cell r="L723">
            <v>31051</v>
          </cell>
          <cell r="M723">
            <v>37</v>
          </cell>
          <cell r="N723" t="str">
            <v>Kinh</v>
          </cell>
          <cell r="O723">
            <v>0</v>
          </cell>
          <cell r="P723" t="str">
            <v>186201789</v>
          </cell>
          <cell r="Q723">
            <v>40616</v>
          </cell>
          <cell r="R723" t="str">
            <v>Tỉnh Nghệ An</v>
          </cell>
          <cell r="S723" t="str">
            <v>Xã Bắc Thành, Huyện Yên Thành, Tỉnh Nghệ An</v>
          </cell>
          <cell r="T723" t="str">
            <v>Bắc Thành, Yên Thành, Nghệ An</v>
          </cell>
          <cell r="U723" t="str">
            <v>P1003, chung cư Handico 30, Xã Nghi Phú, Thành phố Vinh, Tỉnh Nghệ An</v>
          </cell>
          <cell r="V723" t="str">
            <v>P1003, chung cư Handico 30, Xã Nghi Phú, Thành phố Vinh, Tỉnh Nghệ An</v>
          </cell>
          <cell r="W723" t="str">
            <v>0975425855</v>
          </cell>
          <cell r="X723" t="str">
            <v>Dangvietha85@gmail.com</v>
          </cell>
          <cell r="Y723">
            <v>42979</v>
          </cell>
          <cell r="Z723">
            <v>43966</v>
          </cell>
          <cell r="AA723" t="str">
            <v>Trường Đại học Vinh</v>
          </cell>
          <cell r="AB723">
            <v>0</v>
          </cell>
          <cell r="AC723" t="str">
            <v>BC</v>
          </cell>
          <cell r="AD723">
            <v>0</v>
          </cell>
          <cell r="AE723">
            <v>0</v>
          </cell>
          <cell r="AF723" t="str">
            <v>V.07.05.15</v>
          </cell>
          <cell r="AG723" t="str">
            <v>Giáo viên THPT (hạng III)</v>
          </cell>
          <cell r="AH723">
            <v>0</v>
          </cell>
          <cell r="AI723" t="str">
            <v>Chủ nhiệm lớp</v>
          </cell>
          <cell r="AJ723">
            <v>0</v>
          </cell>
          <cell r="AK723">
            <v>4</v>
          </cell>
          <cell r="AL723">
            <v>0</v>
          </cell>
          <cell r="AM723">
            <v>2.34</v>
          </cell>
          <cell r="AN723">
            <v>1</v>
          </cell>
          <cell r="AO723">
            <v>0</v>
          </cell>
          <cell r="AP723">
            <v>0</v>
          </cell>
          <cell r="AQ723">
            <v>0</v>
          </cell>
          <cell r="AR723">
            <v>0</v>
          </cell>
          <cell r="AS723">
            <v>2.34</v>
          </cell>
          <cell r="AT723">
            <v>70</v>
          </cell>
          <cell r="AU723">
            <v>0</v>
          </cell>
          <cell r="AV723">
            <v>0</v>
          </cell>
          <cell r="AW723">
            <v>0</v>
          </cell>
          <cell r="AX723" t="str">
            <v>Đại học</v>
          </cell>
          <cell r="AY723">
            <v>0</v>
          </cell>
          <cell r="AZ723">
            <v>0</v>
          </cell>
          <cell r="BA723" t="str">
            <v>SP Toán học</v>
          </cell>
          <cell r="BB723">
            <v>0</v>
          </cell>
          <cell r="BC723">
            <v>0</v>
          </cell>
          <cell r="BD723">
            <v>0</v>
          </cell>
          <cell r="BE723">
            <v>0</v>
          </cell>
          <cell r="BF723" t="str">
            <v>B1</v>
          </cell>
          <cell r="BG723">
            <v>0</v>
          </cell>
          <cell r="BH723" t="str">
            <v>x</v>
          </cell>
          <cell r="BI723">
            <v>0</v>
          </cell>
          <cell r="BJ723">
            <v>0</v>
          </cell>
          <cell r="BK723" t="str">
            <v>Đã học 2012</v>
          </cell>
          <cell r="BL723">
            <v>0</v>
          </cell>
          <cell r="BM723" t="str">
            <v>15/3/1997</v>
          </cell>
          <cell r="BN723">
            <v>35869</v>
          </cell>
          <cell r="BO723">
            <v>0</v>
          </cell>
          <cell r="BP723">
            <v>0</v>
          </cell>
          <cell r="BQ723">
            <v>0</v>
          </cell>
          <cell r="BR723">
            <v>17.333333333333332</v>
          </cell>
          <cell r="BS723" t="str">
            <v>ĐHV đã phát</v>
          </cell>
          <cell r="BT723">
            <v>0</v>
          </cell>
          <cell r="BU723">
            <v>0</v>
          </cell>
          <cell r="BV723">
            <v>4</v>
          </cell>
          <cell r="BW723">
            <v>4</v>
          </cell>
          <cell r="BX723">
            <v>4</v>
          </cell>
          <cell r="BY723">
            <v>4</v>
          </cell>
          <cell r="BZ723">
            <v>4</v>
          </cell>
          <cell r="CA723">
            <v>4</v>
          </cell>
          <cell r="CB723">
            <v>4</v>
          </cell>
          <cell r="CC723">
            <v>4</v>
          </cell>
          <cell r="CD723">
            <v>4</v>
          </cell>
          <cell r="CE723">
            <v>4</v>
          </cell>
          <cell r="CF723">
            <v>4</v>
          </cell>
          <cell r="CG723">
            <v>4</v>
          </cell>
          <cell r="CH723">
            <v>4</v>
          </cell>
          <cell r="CI723">
            <v>4</v>
          </cell>
          <cell r="CJ723">
            <v>4</v>
          </cell>
          <cell r="CK723">
            <v>4</v>
          </cell>
          <cell r="CL723">
            <v>0</v>
          </cell>
        </row>
        <row r="724">
          <cell r="F724">
            <v>1792</v>
          </cell>
          <cell r="G724" t="str">
            <v>51010000198629</v>
          </cell>
          <cell r="H724" t="str">
            <v>Trường THPT Chuyên</v>
          </cell>
          <cell r="I724" t="str">
            <v>Tổ Toán-Tin</v>
          </cell>
          <cell r="J724" t="str">
            <v>Nam</v>
          </cell>
          <cell r="K724">
            <v>1983</v>
          </cell>
          <cell r="L724">
            <v>30480</v>
          </cell>
          <cell r="M724">
            <v>39</v>
          </cell>
          <cell r="N724" t="str">
            <v>Kinh</v>
          </cell>
          <cell r="O724">
            <v>0</v>
          </cell>
          <cell r="P724" t="str">
            <v>187697652</v>
          </cell>
          <cell r="Q724" t="str">
            <v>01/01/1900</v>
          </cell>
          <cell r="R724" t="str">
            <v>Tỉnh Nghệ An</v>
          </cell>
          <cell r="S724" t="str">
            <v>Đức Thọ – Hà Tĩnh</v>
          </cell>
          <cell r="T724" t="str">
            <v xml:space="preserve">Đức Hòa – Đức Thọ – Hà Tĩnh </v>
          </cell>
          <cell r="U724" t="str">
            <v>Phường Trung Đô, Thành phố Vinh, Tỉnh Nghệ An</v>
          </cell>
          <cell r="V724" t="str">
            <v>Phường Trung Đô, Thành phố Vinh, Tỉnh Nghệ An</v>
          </cell>
          <cell r="W724" t="str">
            <v>0979123000</v>
          </cell>
          <cell r="X724" t="str">
            <v>lekhanhhungdhv@gmail.com</v>
          </cell>
          <cell r="Y724">
            <v>38600</v>
          </cell>
          <cell r="Z724">
            <v>39692</v>
          </cell>
          <cell r="AA724" t="str">
            <v>Trường Đại học Vinh</v>
          </cell>
          <cell r="AB724">
            <v>0</v>
          </cell>
          <cell r="AC724" t="str">
            <v>BC</v>
          </cell>
          <cell r="AD724">
            <v>0</v>
          </cell>
          <cell r="AE724">
            <v>0</v>
          </cell>
          <cell r="AF724" t="str">
            <v>V.07.05.14</v>
          </cell>
          <cell r="AG724" t="str">
            <v>Giáo viên THPT (hạng II)</v>
          </cell>
          <cell r="AH724">
            <v>0</v>
          </cell>
          <cell r="AI724" t="str">
            <v>Chủ nhiệm lớp</v>
          </cell>
          <cell r="AJ724">
            <v>0</v>
          </cell>
          <cell r="AK724">
            <v>4</v>
          </cell>
          <cell r="AL724">
            <v>0</v>
          </cell>
          <cell r="AM724">
            <v>4.34</v>
          </cell>
          <cell r="AN724">
            <v>2</v>
          </cell>
          <cell r="AO724">
            <v>0</v>
          </cell>
          <cell r="AP724">
            <v>0</v>
          </cell>
          <cell r="AQ724">
            <v>14</v>
          </cell>
          <cell r="AR724">
            <v>0.60760000000000003</v>
          </cell>
          <cell r="AS724">
            <v>4.9475999999999996</v>
          </cell>
          <cell r="AT724">
            <v>70</v>
          </cell>
          <cell r="AU724">
            <v>0</v>
          </cell>
          <cell r="AV724">
            <v>0</v>
          </cell>
          <cell r="AW724">
            <v>0</v>
          </cell>
          <cell r="AX724" t="str">
            <v>Tiến sĩ</v>
          </cell>
          <cell r="AY724">
            <v>0</v>
          </cell>
          <cell r="AZ724">
            <v>0</v>
          </cell>
          <cell r="BA724" t="str">
            <v>Toán học</v>
          </cell>
          <cell r="BB724" t="str">
            <v>Toán học</v>
          </cell>
          <cell r="BC724" t="str">
            <v>Toán học</v>
          </cell>
          <cell r="BD724">
            <v>0</v>
          </cell>
          <cell r="BE724">
            <v>0</v>
          </cell>
          <cell r="BF724" t="str">
            <v>B2</v>
          </cell>
          <cell r="BG724">
            <v>0</v>
          </cell>
          <cell r="BH724">
            <v>0</v>
          </cell>
          <cell r="BI724">
            <v>0</v>
          </cell>
          <cell r="BJ724">
            <v>0</v>
          </cell>
          <cell r="BK724" t="str">
            <v>Đợt 1 năm 2014</v>
          </cell>
          <cell r="BL724">
            <v>0</v>
          </cell>
          <cell r="BM724">
            <v>36531</v>
          </cell>
          <cell r="BN724">
            <v>36897</v>
          </cell>
          <cell r="BO724">
            <v>0</v>
          </cell>
          <cell r="BP724">
            <v>0</v>
          </cell>
          <cell r="BQ724">
            <v>0</v>
          </cell>
          <cell r="BR724">
            <v>20.75</v>
          </cell>
          <cell r="BS724" t="str">
            <v>BĐ đã phát</v>
          </cell>
          <cell r="BT724">
            <v>0</v>
          </cell>
          <cell r="BU724">
            <v>0</v>
          </cell>
          <cell r="BV724">
            <v>4</v>
          </cell>
          <cell r="BW724">
            <v>4</v>
          </cell>
          <cell r="BX724">
            <v>4</v>
          </cell>
          <cell r="BY724">
            <v>4</v>
          </cell>
          <cell r="BZ724">
            <v>4</v>
          </cell>
          <cell r="CA724">
            <v>4</v>
          </cell>
          <cell r="CB724">
            <v>4</v>
          </cell>
          <cell r="CC724">
            <v>4</v>
          </cell>
          <cell r="CD724">
            <v>4</v>
          </cell>
          <cell r="CE724">
            <v>4</v>
          </cell>
          <cell r="CF724">
            <v>4</v>
          </cell>
          <cell r="CG724">
            <v>4</v>
          </cell>
          <cell r="CH724">
            <v>4</v>
          </cell>
          <cell r="CI724">
            <v>4</v>
          </cell>
          <cell r="CJ724">
            <v>4</v>
          </cell>
          <cell r="CK724">
            <v>4</v>
          </cell>
          <cell r="CL724">
            <v>0</v>
          </cell>
        </row>
        <row r="725">
          <cell r="F725">
            <v>1793</v>
          </cell>
          <cell r="G725" t="str">
            <v>51010000200144</v>
          </cell>
          <cell r="H725" t="str">
            <v>Trường THPT Chuyên</v>
          </cell>
          <cell r="I725" t="str">
            <v>Tổ Toán-Tin</v>
          </cell>
          <cell r="J725" t="str">
            <v>Nam</v>
          </cell>
          <cell r="K725">
            <v>1984</v>
          </cell>
          <cell r="L725">
            <v>30968</v>
          </cell>
          <cell r="M725">
            <v>38</v>
          </cell>
          <cell r="N725" t="str">
            <v>Kinh</v>
          </cell>
          <cell r="O725">
            <v>0</v>
          </cell>
          <cell r="P725" t="str">
            <v>186051630</v>
          </cell>
          <cell r="Q725" t="str">
            <v>01/01/1900</v>
          </cell>
          <cell r="R725" t="str">
            <v>Tỉnh Nghệ An</v>
          </cell>
          <cell r="S725" t="str">
            <v>Nghĩa Long, Nghĩa Đàn, Nghệ An</v>
          </cell>
          <cell r="T725" t="str">
            <v>Quỳnh Hậu, Quỳnh Lưu, Nghệ An</v>
          </cell>
          <cell r="U725" t="str">
            <v>Xóm 6, Nghi Liên, TP Vinh, Nghệ An</v>
          </cell>
          <cell r="V725" t="str">
            <v>Xóm 6, Nghi Liên, TP Vinh, Nghệ An</v>
          </cell>
          <cell r="W725" t="str">
            <v>0919222199</v>
          </cell>
          <cell r="X725" t="str">
            <v>Lemanhlinhdhv@gmail.com</v>
          </cell>
          <cell r="Y725">
            <v>39755</v>
          </cell>
          <cell r="Z725">
            <v>40360</v>
          </cell>
          <cell r="AA725" t="str">
            <v>Trường Đại học Vinh</v>
          </cell>
          <cell r="AB725">
            <v>0</v>
          </cell>
          <cell r="AC725" t="str">
            <v>BC</v>
          </cell>
          <cell r="AD725">
            <v>0</v>
          </cell>
          <cell r="AE725">
            <v>0</v>
          </cell>
          <cell r="AF725" t="str">
            <v>V.07.05.14</v>
          </cell>
          <cell r="AG725" t="str">
            <v>Giáo viên THPT (hạng II)</v>
          </cell>
          <cell r="AH725">
            <v>0</v>
          </cell>
          <cell r="AI725" t="str">
            <v>Chủ nhiệm lớp</v>
          </cell>
          <cell r="AJ725">
            <v>0</v>
          </cell>
          <cell r="AK725">
            <v>4</v>
          </cell>
          <cell r="AL725">
            <v>0</v>
          </cell>
          <cell r="AM725">
            <v>4</v>
          </cell>
          <cell r="AN725">
            <v>1</v>
          </cell>
          <cell r="AO725">
            <v>0</v>
          </cell>
          <cell r="AP725">
            <v>0</v>
          </cell>
          <cell r="AQ725">
            <v>11</v>
          </cell>
          <cell r="AR725">
            <v>0.44</v>
          </cell>
          <cell r="AS725">
            <v>4.4400000000000004</v>
          </cell>
          <cell r="AT725">
            <v>70</v>
          </cell>
          <cell r="AU725">
            <v>0</v>
          </cell>
          <cell r="AV725">
            <v>0</v>
          </cell>
          <cell r="AW725">
            <v>0</v>
          </cell>
          <cell r="AX725" t="str">
            <v>Thạc sĩ</v>
          </cell>
          <cell r="AY725">
            <v>0</v>
          </cell>
          <cell r="AZ725">
            <v>0</v>
          </cell>
          <cell r="BA725" t="str">
            <v>Toán học</v>
          </cell>
          <cell r="BB725" t="str">
            <v>LL&amp;PPDH bộ môn Toán</v>
          </cell>
          <cell r="BC725" t="str">
            <v xml:space="preserve"> </v>
          </cell>
          <cell r="BD725">
            <v>0</v>
          </cell>
          <cell r="BE725">
            <v>0</v>
          </cell>
          <cell r="BF725">
            <v>0</v>
          </cell>
          <cell r="BG725">
            <v>0</v>
          </cell>
          <cell r="BH725">
            <v>0</v>
          </cell>
          <cell r="BI725">
            <v>0</v>
          </cell>
          <cell r="BJ725">
            <v>0</v>
          </cell>
          <cell r="BK725">
            <v>0</v>
          </cell>
          <cell r="BL725">
            <v>0</v>
          </cell>
          <cell r="BM725" t="str">
            <v>15/11/2007</v>
          </cell>
          <cell r="BN725">
            <v>39767</v>
          </cell>
          <cell r="BO725">
            <v>0</v>
          </cell>
          <cell r="BP725">
            <v>0</v>
          </cell>
          <cell r="BQ725">
            <v>0</v>
          </cell>
          <cell r="BR725">
            <v>22.083333333333332</v>
          </cell>
          <cell r="BS725" t="str">
            <v>BĐ đã phát</v>
          </cell>
          <cell r="BT725">
            <v>0</v>
          </cell>
          <cell r="BU725">
            <v>0</v>
          </cell>
          <cell r="BV725">
            <v>4</v>
          </cell>
          <cell r="BW725">
            <v>4</v>
          </cell>
          <cell r="BX725">
            <v>4</v>
          </cell>
          <cell r="BY725">
            <v>4</v>
          </cell>
          <cell r="BZ725">
            <v>4</v>
          </cell>
          <cell r="CA725">
            <v>4</v>
          </cell>
          <cell r="CB725">
            <v>4</v>
          </cell>
          <cell r="CC725">
            <v>4</v>
          </cell>
          <cell r="CD725">
            <v>4</v>
          </cell>
          <cell r="CE725">
            <v>4</v>
          </cell>
          <cell r="CF725">
            <v>4</v>
          </cell>
          <cell r="CG725">
            <v>4</v>
          </cell>
          <cell r="CH725">
            <v>4</v>
          </cell>
          <cell r="CI725">
            <v>4</v>
          </cell>
          <cell r="CJ725">
            <v>4</v>
          </cell>
          <cell r="CK725">
            <v>4</v>
          </cell>
          <cell r="CL725">
            <v>0</v>
          </cell>
        </row>
        <row r="726">
          <cell r="F726">
            <v>1782</v>
          </cell>
          <cell r="G726" t="str">
            <v>51010000192533</v>
          </cell>
          <cell r="H726" t="str">
            <v>Trường THPT Chuyên</v>
          </cell>
          <cell r="I726" t="str">
            <v>Tổ Toán-Tin</v>
          </cell>
          <cell r="J726" t="str">
            <v>Nam</v>
          </cell>
          <cell r="K726">
            <v>1972</v>
          </cell>
          <cell r="L726">
            <v>26653</v>
          </cell>
          <cell r="M726">
            <v>50</v>
          </cell>
          <cell r="N726" t="str">
            <v>Kinh</v>
          </cell>
          <cell r="O726">
            <v>0</v>
          </cell>
          <cell r="P726" t="str">
            <v>186519815</v>
          </cell>
          <cell r="Q726" t="str">
            <v>01/01/1900</v>
          </cell>
          <cell r="R726" t="str">
            <v>Tỉnh Nghệ An</v>
          </cell>
          <cell r="S726" t="str">
            <v>Đông Thanh-Đông Sơn-Thanh Hóa</v>
          </cell>
          <cell r="T726" t="str">
            <v>Đông Thanh-Đông Sơn-Thanh Hóa</v>
          </cell>
          <cell r="U726" t="str">
            <v>Số 15, Ngõ 77, Đường Đậu Yên, Khối 15, Phường Trung Đô, TP. Vinh, Nghệ An</v>
          </cell>
          <cell r="V726" t="str">
            <v>Số 15, Ngõ 77, Đường Đậu Yên, Khối 15, Phường Trung Đô, TP. Vinh, Nghệ An</v>
          </cell>
          <cell r="W726" t="str">
            <v>0912235343</v>
          </cell>
          <cell r="X726" t="str">
            <v>lexuanson@gmail.com</v>
          </cell>
          <cell r="Y726">
            <v>34213</v>
          </cell>
          <cell r="Z726">
            <v>34943</v>
          </cell>
          <cell r="AA726" t="str">
            <v>Trường Đại học Sư phạm Vinh</v>
          </cell>
          <cell r="AB726">
            <v>0</v>
          </cell>
          <cell r="AC726" t="str">
            <v>BC</v>
          </cell>
          <cell r="AD726">
            <v>0</v>
          </cell>
          <cell r="AE726">
            <v>0</v>
          </cell>
          <cell r="AF726" t="str">
            <v>V.07.01.02</v>
          </cell>
          <cell r="AG726" t="str">
            <v>Giảng viên chính (hạng II)</v>
          </cell>
          <cell r="AH726" t="str">
            <v>Phó Hiệu trưởng trường trực thuộc</v>
          </cell>
          <cell r="AI726">
            <v>0</v>
          </cell>
          <cell r="AJ726">
            <v>0</v>
          </cell>
          <cell r="AK726">
            <v>6</v>
          </cell>
          <cell r="AL726">
            <v>0.55000000000000004</v>
          </cell>
          <cell r="AM726">
            <v>5.76</v>
          </cell>
          <cell r="AN726">
            <v>5</v>
          </cell>
          <cell r="AO726">
            <v>0</v>
          </cell>
          <cell r="AP726">
            <v>0</v>
          </cell>
          <cell r="AQ726">
            <v>25</v>
          </cell>
          <cell r="AR726">
            <v>1.5774999999999999</v>
          </cell>
          <cell r="AS726">
            <v>7.8874999999999993</v>
          </cell>
          <cell r="AT726">
            <v>40</v>
          </cell>
          <cell r="AU726">
            <v>0</v>
          </cell>
          <cell r="AV726">
            <v>0</v>
          </cell>
          <cell r="AW726">
            <v>0</v>
          </cell>
          <cell r="AX726" t="str">
            <v>Tiến sĩ</v>
          </cell>
          <cell r="AY726">
            <v>0</v>
          </cell>
          <cell r="AZ726">
            <v>0</v>
          </cell>
          <cell r="BA726" t="str">
            <v>Toán học</v>
          </cell>
          <cell r="BB726" t="str">
            <v>Khoa học</v>
          </cell>
          <cell r="BC726" t="str">
            <v>Toán học</v>
          </cell>
          <cell r="BD726">
            <v>0</v>
          </cell>
          <cell r="BE726" t="str">
            <v>GVSP</v>
          </cell>
          <cell r="BF726" t="str">
            <v>B1</v>
          </cell>
          <cell r="BG726">
            <v>0</v>
          </cell>
          <cell r="BH726">
            <v>0</v>
          </cell>
          <cell r="BI726">
            <v>0</v>
          </cell>
          <cell r="BJ726">
            <v>0</v>
          </cell>
          <cell r="BK726" t="str">
            <v>x</v>
          </cell>
          <cell r="BL726">
            <v>0</v>
          </cell>
          <cell r="BM726" t="str">
            <v>24/06/2003</v>
          </cell>
          <cell r="BN726">
            <v>38162</v>
          </cell>
          <cell r="BO726">
            <v>0</v>
          </cell>
          <cell r="BP726">
            <v>0</v>
          </cell>
          <cell r="BQ726">
            <v>0</v>
          </cell>
          <cell r="BR726">
            <v>10.333333333333334</v>
          </cell>
          <cell r="BS726" t="str">
            <v>BĐ đã phát</v>
          </cell>
          <cell r="BT726">
            <v>0</v>
          </cell>
          <cell r="BU726">
            <v>0</v>
          </cell>
          <cell r="BV726">
            <v>6</v>
          </cell>
          <cell r="BW726">
            <v>6</v>
          </cell>
          <cell r="BX726">
            <v>6</v>
          </cell>
          <cell r="BY726">
            <v>6</v>
          </cell>
          <cell r="BZ726">
            <v>6</v>
          </cell>
          <cell r="CA726">
            <v>6</v>
          </cell>
          <cell r="CB726">
            <v>6</v>
          </cell>
          <cell r="CC726">
            <v>6</v>
          </cell>
          <cell r="CD726">
            <v>6</v>
          </cell>
          <cell r="CE726">
            <v>6</v>
          </cell>
          <cell r="CF726">
            <v>6</v>
          </cell>
          <cell r="CG726">
            <v>6</v>
          </cell>
          <cell r="CH726">
            <v>6</v>
          </cell>
          <cell r="CI726">
            <v>6</v>
          </cell>
          <cell r="CJ726">
            <v>6</v>
          </cell>
          <cell r="CK726">
            <v>6</v>
          </cell>
          <cell r="CL726">
            <v>0</v>
          </cell>
        </row>
        <row r="727">
          <cell r="F727">
            <v>1781</v>
          </cell>
          <cell r="G727" t="str">
            <v>51010000191336</v>
          </cell>
          <cell r="H727" t="str">
            <v>Trường THPT Chuyên</v>
          </cell>
          <cell r="I727" t="str">
            <v>Tổ Toán-Tin</v>
          </cell>
          <cell r="J727" t="str">
            <v>Nam</v>
          </cell>
          <cell r="K727">
            <v>1972</v>
          </cell>
          <cell r="L727">
            <v>26370</v>
          </cell>
          <cell r="M727">
            <v>50</v>
          </cell>
          <cell r="N727" t="str">
            <v>Kinh</v>
          </cell>
          <cell r="O727">
            <v>0</v>
          </cell>
          <cell r="P727" t="str">
            <v>181884181</v>
          </cell>
          <cell r="Q727" t="str">
            <v>01/01/1900</v>
          </cell>
          <cell r="R727" t="str">
            <v>Tỉnh Nghệ An</v>
          </cell>
          <cell r="S727" t="str">
            <v>Xuân Phổ-Nghi Xuân-Hà Tĩnh</v>
          </cell>
          <cell r="T727" t="str">
            <v>Xuân Phổ-Nghi Xuân-Hà Tĩnh</v>
          </cell>
          <cell r="U727" t="str">
            <v>Số 3-Ngõ 14-Lương Thế Vinh-TP Vinh-Nghệ An</v>
          </cell>
          <cell r="V727" t="str">
            <v>Số 3-Ngõ 14-Lương Thế Vinh-TP Vinh-Nghệ An</v>
          </cell>
          <cell r="W727" t="str">
            <v>0989650848</v>
          </cell>
          <cell r="X727" t="str">
            <v>nguyenanhduongdhv@gmail.com</v>
          </cell>
          <cell r="Y727">
            <v>37773</v>
          </cell>
          <cell r="Z727">
            <v>35674</v>
          </cell>
          <cell r="AA727" t="str">
            <v>Sở Giáo dục-Nghệ An</v>
          </cell>
          <cell r="AB727">
            <v>0</v>
          </cell>
          <cell r="AC727" t="str">
            <v>BC</v>
          </cell>
          <cell r="AD727">
            <v>0</v>
          </cell>
          <cell r="AE727">
            <v>0</v>
          </cell>
          <cell r="AF727" t="str">
            <v>V.07.05.14</v>
          </cell>
          <cell r="AG727" t="str">
            <v>Giáo viên THPT (hạng II)</v>
          </cell>
          <cell r="AH727" t="str">
            <v>Phó Hiệu trưởng trường trực thuộc</v>
          </cell>
          <cell r="AI727">
            <v>0</v>
          </cell>
          <cell r="AJ727" t="str">
            <v>Phó Bí thư CBCB</v>
          </cell>
          <cell r="AK727">
            <v>6</v>
          </cell>
          <cell r="AL727">
            <v>0.55000000000000004</v>
          </cell>
          <cell r="AM727">
            <v>5.36</v>
          </cell>
          <cell r="AN727">
            <v>5</v>
          </cell>
          <cell r="AO727">
            <v>0</v>
          </cell>
          <cell r="AP727">
            <v>0</v>
          </cell>
          <cell r="AQ727">
            <v>23</v>
          </cell>
          <cell r="AR727">
            <v>1.3593000000000002</v>
          </cell>
          <cell r="AS727">
            <v>7.2693000000000003</v>
          </cell>
          <cell r="AT727">
            <v>70</v>
          </cell>
          <cell r="AU727">
            <v>0</v>
          </cell>
          <cell r="AV727">
            <v>0</v>
          </cell>
          <cell r="AW727">
            <v>0</v>
          </cell>
          <cell r="AX727" t="str">
            <v>Tiến sĩ</v>
          </cell>
          <cell r="AY727">
            <v>0</v>
          </cell>
          <cell r="AZ727">
            <v>0</v>
          </cell>
          <cell r="BA727" t="str">
            <v>Toán học</v>
          </cell>
          <cell r="BB727" t="str">
            <v>Toán học</v>
          </cell>
          <cell r="BC727" t="str">
            <v>Hình học &amp; tôpô</v>
          </cell>
          <cell r="BD727">
            <v>0</v>
          </cell>
          <cell r="BE727">
            <v>0</v>
          </cell>
          <cell r="BF727">
            <v>0</v>
          </cell>
          <cell r="BG727">
            <v>0</v>
          </cell>
          <cell r="BH727">
            <v>0</v>
          </cell>
          <cell r="BI727">
            <v>0</v>
          </cell>
          <cell r="BJ727">
            <v>0</v>
          </cell>
          <cell r="BK727" t="str">
            <v>x</v>
          </cell>
          <cell r="BL727">
            <v>0</v>
          </cell>
          <cell r="BM727">
            <v>38296</v>
          </cell>
          <cell r="BN727">
            <v>38661</v>
          </cell>
          <cell r="BO727">
            <v>0</v>
          </cell>
          <cell r="BP727">
            <v>0</v>
          </cell>
          <cell r="BQ727">
            <v>0</v>
          </cell>
          <cell r="BR727">
            <v>9.5</v>
          </cell>
          <cell r="BS727" t="str">
            <v>BĐ đã phát</v>
          </cell>
          <cell r="BT727">
            <v>0</v>
          </cell>
          <cell r="BU727">
            <v>0</v>
          </cell>
          <cell r="BV727">
            <v>6</v>
          </cell>
          <cell r="BW727">
            <v>6</v>
          </cell>
          <cell r="BX727">
            <v>6</v>
          </cell>
          <cell r="BY727">
            <v>6</v>
          </cell>
          <cell r="BZ727">
            <v>6</v>
          </cell>
          <cell r="CA727">
            <v>6</v>
          </cell>
          <cell r="CB727">
            <v>6</v>
          </cell>
          <cell r="CC727">
            <v>6</v>
          </cell>
          <cell r="CD727">
            <v>6</v>
          </cell>
          <cell r="CE727">
            <v>6</v>
          </cell>
          <cell r="CF727">
            <v>6</v>
          </cell>
          <cell r="CG727">
            <v>6</v>
          </cell>
          <cell r="CH727">
            <v>6</v>
          </cell>
          <cell r="CI727">
            <v>6</v>
          </cell>
          <cell r="CJ727">
            <v>6</v>
          </cell>
          <cell r="CK727">
            <v>6</v>
          </cell>
          <cell r="CL727">
            <v>0</v>
          </cell>
        </row>
        <row r="728">
          <cell r="F728">
            <v>1790</v>
          </cell>
          <cell r="G728" t="str">
            <v>51010000224676</v>
          </cell>
          <cell r="H728" t="str">
            <v>Trường THPT Chuyên</v>
          </cell>
          <cell r="I728" t="str">
            <v>Tổ Toán-Tin</v>
          </cell>
          <cell r="J728" t="str">
            <v>Nam</v>
          </cell>
          <cell r="K728">
            <v>1982</v>
          </cell>
          <cell r="L728">
            <v>30031</v>
          </cell>
          <cell r="M728">
            <v>40</v>
          </cell>
          <cell r="N728" t="str">
            <v>Kinh</v>
          </cell>
          <cell r="O728">
            <v>0</v>
          </cell>
          <cell r="P728" t="str">
            <v>183309495</v>
          </cell>
          <cell r="Q728" t="str">
            <v>01/01/1900</v>
          </cell>
          <cell r="R728" t="str">
            <v>Tỉnh Nghệ An</v>
          </cell>
          <cell r="S728" t="str">
            <v>Sơn Ninh, Hương Sơn, Hà Tĩnh</v>
          </cell>
          <cell r="T728" t="str">
            <v>Sơn Ninh, Hương Sơn, Hà Tĩnh</v>
          </cell>
          <cell r="U728" t="str">
            <v>Nhà số 3, Ngõ 3B, Đường Phong Đình Cảng, Thành phố Vinh, Nghệ An</v>
          </cell>
          <cell r="V728" t="str">
            <v>Nhà số 3, Ngõ 3B, Đường Phong Đình Cảng, Thành phố Vinh, Nghệ An</v>
          </cell>
          <cell r="W728" t="str">
            <v>0979720382</v>
          </cell>
          <cell r="X728" t="str">
            <v>nguyencongchuan1982@gmail.com</v>
          </cell>
          <cell r="Y728">
            <v>40391</v>
          </cell>
          <cell r="Z728" t="str">
            <v xml:space="preserve">  -   -</v>
          </cell>
          <cell r="AA728" t="str">
            <v xml:space="preserve">Sở giáo dục và đào tạo Hà Tĩnh </v>
          </cell>
          <cell r="AB728">
            <v>0</v>
          </cell>
          <cell r="AC728" t="str">
            <v>BC</v>
          </cell>
          <cell r="AD728">
            <v>0</v>
          </cell>
          <cell r="AE728">
            <v>0</v>
          </cell>
          <cell r="AF728" t="str">
            <v>V.07.05.15</v>
          </cell>
          <cell r="AG728" t="str">
            <v>Giáo viên THPT (hạng III)</v>
          </cell>
          <cell r="AH728">
            <v>0</v>
          </cell>
          <cell r="AI728" t="str">
            <v>Chủ nhiệm lớp</v>
          </cell>
          <cell r="AJ728">
            <v>0</v>
          </cell>
          <cell r="AK728">
            <v>4</v>
          </cell>
          <cell r="AL728">
            <v>0</v>
          </cell>
          <cell r="AM728">
            <v>3.99</v>
          </cell>
          <cell r="AN728">
            <v>6</v>
          </cell>
          <cell r="AO728">
            <v>0</v>
          </cell>
          <cell r="AP728">
            <v>0</v>
          </cell>
          <cell r="AQ728">
            <v>12</v>
          </cell>
          <cell r="AR728">
            <v>0.4788</v>
          </cell>
          <cell r="AS728">
            <v>4.4687999999999999</v>
          </cell>
          <cell r="AT728">
            <v>70</v>
          </cell>
          <cell r="AU728">
            <v>0</v>
          </cell>
          <cell r="AV728">
            <v>0</v>
          </cell>
          <cell r="AW728">
            <v>0</v>
          </cell>
          <cell r="AX728" t="str">
            <v>Thạc sĩ</v>
          </cell>
          <cell r="AY728">
            <v>0</v>
          </cell>
          <cell r="AZ728">
            <v>0</v>
          </cell>
          <cell r="BA728" t="str">
            <v>Toán học</v>
          </cell>
          <cell r="BB728" t="str">
            <v>PPDH bộ môn toán</v>
          </cell>
          <cell r="BC728" t="str">
            <v xml:space="preserve"> </v>
          </cell>
          <cell r="BD728">
            <v>0</v>
          </cell>
          <cell r="BE728">
            <v>0</v>
          </cell>
          <cell r="BF728" t="str">
            <v>B1</v>
          </cell>
          <cell r="BG728">
            <v>0</v>
          </cell>
          <cell r="BH728">
            <v>0</v>
          </cell>
          <cell r="BI728">
            <v>0</v>
          </cell>
          <cell r="BJ728">
            <v>0</v>
          </cell>
          <cell r="BK728">
            <v>0</v>
          </cell>
          <cell r="BL728">
            <v>0</v>
          </cell>
          <cell r="BM728" t="str">
            <v>13/ 6/ 2005</v>
          </cell>
          <cell r="BN728">
            <v>38881</v>
          </cell>
          <cell r="BO728">
            <v>0</v>
          </cell>
          <cell r="BP728">
            <v>0</v>
          </cell>
          <cell r="BQ728">
            <v>0</v>
          </cell>
          <cell r="BR728">
            <v>19.583333333333332</v>
          </cell>
          <cell r="BS728" t="str">
            <v>BĐ đã phát</v>
          </cell>
          <cell r="BT728">
            <v>0</v>
          </cell>
          <cell r="BU728">
            <v>0</v>
          </cell>
          <cell r="BV728">
            <v>4</v>
          </cell>
          <cell r="BW728">
            <v>4</v>
          </cell>
          <cell r="BX728">
            <v>4</v>
          </cell>
          <cell r="BY728">
            <v>4</v>
          </cell>
          <cell r="BZ728">
            <v>4</v>
          </cell>
          <cell r="CA728">
            <v>4</v>
          </cell>
          <cell r="CB728">
            <v>4</v>
          </cell>
          <cell r="CC728">
            <v>4</v>
          </cell>
          <cell r="CD728">
            <v>4</v>
          </cell>
          <cell r="CE728">
            <v>4</v>
          </cell>
          <cell r="CF728">
            <v>4</v>
          </cell>
          <cell r="CG728">
            <v>4</v>
          </cell>
          <cell r="CH728">
            <v>4</v>
          </cell>
          <cell r="CI728">
            <v>4</v>
          </cell>
          <cell r="CJ728">
            <v>4</v>
          </cell>
          <cell r="CK728">
            <v>4</v>
          </cell>
          <cell r="CL728">
            <v>0</v>
          </cell>
        </row>
        <row r="729">
          <cell r="F729">
            <v>1788</v>
          </cell>
          <cell r="G729" t="str">
            <v>51010000200409</v>
          </cell>
          <cell r="H729" t="str">
            <v>Trường THPT Chuyên</v>
          </cell>
          <cell r="I729" t="str">
            <v>Tổ Toán-Tin</v>
          </cell>
          <cell r="J729" t="str">
            <v>Nam</v>
          </cell>
          <cell r="K729">
            <v>1981</v>
          </cell>
          <cell r="L729">
            <v>29724</v>
          </cell>
          <cell r="M729">
            <v>41</v>
          </cell>
          <cell r="N729" t="str">
            <v>Kinh</v>
          </cell>
          <cell r="O729">
            <v>0</v>
          </cell>
          <cell r="P729" t="str">
            <v>182435179</v>
          </cell>
          <cell r="Q729" t="str">
            <v>01/01/1900</v>
          </cell>
          <cell r="R729" t="str">
            <v>Tỉnh Nghệ An</v>
          </cell>
          <cell r="S729" t="str">
            <v>Tràng Sơn - Đô Lương - Nghệ An</v>
          </cell>
          <cell r="T729" t="str">
            <v>Tràng Sơn - Đô Lương - Nghệ An</v>
          </cell>
          <cell r="U729" t="str">
            <v>8/9 Đặng Nguyên Cẩn, phường Vinh Tân, thành phố Vinh, tỉnh Nghệ An.</v>
          </cell>
          <cell r="V729" t="str">
            <v>8/9 Đặng Nguyên Cẩn, phường Vinh Tân, thành phố Vinh, tỉnh Nghệ An.</v>
          </cell>
          <cell r="W729" t="str">
            <v>0983420518</v>
          </cell>
          <cell r="X729" t="str">
            <v>nguyenductoandhv@gmail.com</v>
          </cell>
          <cell r="Y729">
            <v>39173</v>
          </cell>
          <cell r="Z729">
            <v>39692</v>
          </cell>
          <cell r="AA729" t="str">
            <v>Trường Đại học Vinh</v>
          </cell>
          <cell r="AB729">
            <v>0</v>
          </cell>
          <cell r="AC729" t="str">
            <v>BC</v>
          </cell>
          <cell r="AD729">
            <v>0</v>
          </cell>
          <cell r="AE729">
            <v>0</v>
          </cell>
          <cell r="AF729" t="str">
            <v>V.07.05.14</v>
          </cell>
          <cell r="AG729" t="str">
            <v>Giáo viên THPT (hạng II)</v>
          </cell>
          <cell r="AH729">
            <v>0</v>
          </cell>
          <cell r="AI729" t="str">
            <v>Tổ phó</v>
          </cell>
          <cell r="AJ729">
            <v>0</v>
          </cell>
          <cell r="AK729">
            <v>4.5</v>
          </cell>
          <cell r="AL729">
            <v>0.15</v>
          </cell>
          <cell r="AM729">
            <v>4</v>
          </cell>
          <cell r="AN729">
            <v>1</v>
          </cell>
          <cell r="AO729">
            <v>0</v>
          </cell>
          <cell r="AP729">
            <v>0</v>
          </cell>
          <cell r="AQ729">
            <v>10</v>
          </cell>
          <cell r="AR729">
            <v>0.41499999999999998</v>
          </cell>
          <cell r="AS729">
            <v>4.5650000000000004</v>
          </cell>
          <cell r="AT729">
            <v>70</v>
          </cell>
          <cell r="AU729">
            <v>0</v>
          </cell>
          <cell r="AV729">
            <v>0</v>
          </cell>
          <cell r="AW729">
            <v>0</v>
          </cell>
          <cell r="AX729" t="str">
            <v>Thạc sĩ</v>
          </cell>
          <cell r="AY729">
            <v>0</v>
          </cell>
          <cell r="AZ729">
            <v>0</v>
          </cell>
          <cell r="BA729" t="str">
            <v>Toán học</v>
          </cell>
          <cell r="BB729" t="str">
            <v>Toán_SP</v>
          </cell>
          <cell r="BC729" t="str">
            <v xml:space="preserve"> </v>
          </cell>
          <cell r="BD729">
            <v>0</v>
          </cell>
          <cell r="BE729">
            <v>0</v>
          </cell>
          <cell r="BF729" t="str">
            <v>B1</v>
          </cell>
          <cell r="BG729">
            <v>0</v>
          </cell>
          <cell r="BH729">
            <v>0</v>
          </cell>
          <cell r="BI729">
            <v>0</v>
          </cell>
          <cell r="BJ729">
            <v>0</v>
          </cell>
          <cell r="BK729">
            <v>0</v>
          </cell>
          <cell r="BL729">
            <v>0</v>
          </cell>
          <cell r="BM729">
            <v>0</v>
          </cell>
          <cell r="BN729">
            <v>0</v>
          </cell>
          <cell r="BO729">
            <v>0</v>
          </cell>
          <cell r="BP729">
            <v>0</v>
          </cell>
          <cell r="BQ729">
            <v>0</v>
          </cell>
          <cell r="BR729">
            <v>18.75</v>
          </cell>
          <cell r="BS729" t="str">
            <v>Chưa phát</v>
          </cell>
          <cell r="BT729">
            <v>0</v>
          </cell>
          <cell r="BU729">
            <v>0</v>
          </cell>
          <cell r="BV729">
            <v>4.5</v>
          </cell>
          <cell r="BW729">
            <v>4.5</v>
          </cell>
          <cell r="BX729">
            <v>4.5</v>
          </cell>
          <cell r="BY729">
            <v>4.5</v>
          </cell>
          <cell r="BZ729">
            <v>4.5</v>
          </cell>
          <cell r="CA729">
            <v>4.5</v>
          </cell>
          <cell r="CB729">
            <v>4.5</v>
          </cell>
          <cell r="CC729">
            <v>4.5</v>
          </cell>
          <cell r="CD729">
            <v>4.5</v>
          </cell>
          <cell r="CE729">
            <v>4.5</v>
          </cell>
          <cell r="CF729">
            <v>4.5</v>
          </cell>
          <cell r="CG729">
            <v>4.5</v>
          </cell>
          <cell r="CH729">
            <v>4.5</v>
          </cell>
          <cell r="CI729">
            <v>4.5</v>
          </cell>
          <cell r="CJ729">
            <v>4.5</v>
          </cell>
          <cell r="CK729">
            <v>4.5</v>
          </cell>
          <cell r="CL729">
            <v>0</v>
          </cell>
        </row>
        <row r="730">
          <cell r="F730">
            <v>1777</v>
          </cell>
          <cell r="G730" t="str">
            <v>51010000192667</v>
          </cell>
          <cell r="H730" t="str">
            <v>Trường THPT Chuyên</v>
          </cell>
          <cell r="I730" t="str">
            <v>Tổ Toán-Tin</v>
          </cell>
          <cell r="J730" t="str">
            <v>Nam</v>
          </cell>
          <cell r="K730">
            <v>1970</v>
          </cell>
          <cell r="L730">
            <v>25590</v>
          </cell>
          <cell r="M730">
            <v>52</v>
          </cell>
          <cell r="N730" t="str">
            <v>Kinh</v>
          </cell>
          <cell r="O730">
            <v>0</v>
          </cell>
          <cell r="P730" t="str">
            <v>181523478</v>
          </cell>
          <cell r="Q730" t="str">
            <v>01/01/1900</v>
          </cell>
          <cell r="R730" t="str">
            <v>Tỉnh Nghệ An</v>
          </cell>
          <cell r="S730" t="str">
            <v>Quỳnh Văn - Quỳnh Lưu – Nghệ An</v>
          </cell>
          <cell r="T730" t="str">
            <v>Phú Lộc – Can Lộc – Hà Tĩnh</v>
          </cell>
          <cell r="U730" t="str">
            <v>Số nhà 12 – đường Cao Huy Đỉnh – Phường Trường Thi – TP. Vinh - Tỉnh Nghệ An</v>
          </cell>
          <cell r="V730" t="str">
            <v>Số nhà 12 – đường Cao Huy Đỉnh – Phường Trường Thi – TP. Vinh - Tỉnh Nghệ An</v>
          </cell>
          <cell r="W730" t="str">
            <v>0913390028</v>
          </cell>
          <cell r="X730" t="str">
            <v>nguyennhanaidhv@gmail.com</v>
          </cell>
          <cell r="Y730">
            <v>35309</v>
          </cell>
          <cell r="Z730">
            <v>35309</v>
          </cell>
          <cell r="AA730" t="str">
            <v>Trường Đại học Sư phạm Vinh</v>
          </cell>
          <cell r="AB730">
            <v>0</v>
          </cell>
          <cell r="AC730" t="str">
            <v>BC</v>
          </cell>
          <cell r="AD730">
            <v>0</v>
          </cell>
          <cell r="AE730">
            <v>0</v>
          </cell>
          <cell r="AF730" t="str">
            <v>V.07.05.15</v>
          </cell>
          <cell r="AG730" t="str">
            <v>Giáo viên THPT (hạng III)</v>
          </cell>
          <cell r="AH730">
            <v>0</v>
          </cell>
          <cell r="AI730">
            <v>0</v>
          </cell>
          <cell r="AJ730" t="str">
            <v>CT CĐ BP</v>
          </cell>
          <cell r="AK730">
            <v>5</v>
          </cell>
          <cell r="AL730">
            <v>0</v>
          </cell>
          <cell r="AM730">
            <v>4.6500000000000004</v>
          </cell>
          <cell r="AN730">
            <v>8</v>
          </cell>
          <cell r="AO730">
            <v>0</v>
          </cell>
          <cell r="AP730">
            <v>0</v>
          </cell>
          <cell r="AQ730">
            <v>20</v>
          </cell>
          <cell r="AR730">
            <v>0.93</v>
          </cell>
          <cell r="AS730">
            <v>5.58</v>
          </cell>
          <cell r="AT730">
            <v>70</v>
          </cell>
          <cell r="AU730">
            <v>0</v>
          </cell>
          <cell r="AV730">
            <v>0</v>
          </cell>
          <cell r="AW730">
            <v>0</v>
          </cell>
          <cell r="AX730" t="str">
            <v>Thạc sĩ</v>
          </cell>
          <cell r="AY730">
            <v>0</v>
          </cell>
          <cell r="AZ730">
            <v>0</v>
          </cell>
          <cell r="BA730" t="str">
            <v>Toán học</v>
          </cell>
          <cell r="BB730" t="str">
            <v>Toán học</v>
          </cell>
          <cell r="BC730" t="str">
            <v xml:space="preserve"> </v>
          </cell>
          <cell r="BD730">
            <v>0</v>
          </cell>
          <cell r="BE730">
            <v>0</v>
          </cell>
          <cell r="BF730" t="str">
            <v>B1</v>
          </cell>
          <cell r="BG730">
            <v>0</v>
          </cell>
          <cell r="BH730">
            <v>0</v>
          </cell>
          <cell r="BI730">
            <v>0</v>
          </cell>
          <cell r="BJ730">
            <v>0</v>
          </cell>
          <cell r="BK730">
            <v>0</v>
          </cell>
          <cell r="BL730">
            <v>0</v>
          </cell>
          <cell r="BM730">
            <v>0</v>
          </cell>
          <cell r="BN730">
            <v>0</v>
          </cell>
          <cell r="BO730">
            <v>0</v>
          </cell>
          <cell r="BP730">
            <v>0</v>
          </cell>
          <cell r="BQ730">
            <v>0</v>
          </cell>
          <cell r="BR730">
            <v>7.416666666666667</v>
          </cell>
          <cell r="BS730" t="str">
            <v>BĐ đã phát</v>
          </cell>
          <cell r="BT730">
            <v>0</v>
          </cell>
          <cell r="BU730">
            <v>0</v>
          </cell>
          <cell r="BV730">
            <v>5</v>
          </cell>
          <cell r="BW730">
            <v>5</v>
          </cell>
          <cell r="BX730">
            <v>5</v>
          </cell>
          <cell r="BY730">
            <v>5</v>
          </cell>
          <cell r="BZ730">
            <v>5</v>
          </cell>
          <cell r="CA730">
            <v>5</v>
          </cell>
          <cell r="CB730">
            <v>5</v>
          </cell>
          <cell r="CC730">
            <v>5</v>
          </cell>
          <cell r="CD730">
            <v>5</v>
          </cell>
          <cell r="CE730">
            <v>5</v>
          </cell>
          <cell r="CF730">
            <v>5</v>
          </cell>
          <cell r="CG730">
            <v>5</v>
          </cell>
          <cell r="CH730">
            <v>5</v>
          </cell>
          <cell r="CI730">
            <v>5</v>
          </cell>
          <cell r="CJ730">
            <v>5</v>
          </cell>
          <cell r="CK730">
            <v>5</v>
          </cell>
          <cell r="CL730">
            <v>0</v>
          </cell>
        </row>
        <row r="731">
          <cell r="F731">
            <v>1794</v>
          </cell>
          <cell r="G731" t="str">
            <v>51010000261406</v>
          </cell>
          <cell r="H731" t="str">
            <v>Trường THPT Chuyên</v>
          </cell>
          <cell r="I731" t="str">
            <v>Tổ Toán-Tin</v>
          </cell>
          <cell r="J731" t="str">
            <v>Nữ</v>
          </cell>
          <cell r="K731">
            <v>1985</v>
          </cell>
          <cell r="L731">
            <v>31365</v>
          </cell>
          <cell r="M731">
            <v>37</v>
          </cell>
          <cell r="N731" t="str">
            <v>Kinh</v>
          </cell>
          <cell r="O731">
            <v>0</v>
          </cell>
          <cell r="P731" t="str">
            <v>186128119</v>
          </cell>
          <cell r="Q731" t="str">
            <v>01/01/1900</v>
          </cell>
          <cell r="R731" t="str">
            <v>Tỉnh Nghệ An</v>
          </cell>
          <cell r="S731" t="str">
            <v>Đồng Văn – Thanh Chương – Nghệ An</v>
          </cell>
          <cell r="T731" t="str">
            <v>Thạch Đài – Thạch Hà – Hà Tĩnh</v>
          </cell>
          <cell r="U731" t="str">
            <v>Phòng B102 – Chung cư Lê Lợi, Thành phố Vinh, Tỉnh Nghệ An</v>
          </cell>
          <cell r="V731" t="str">
            <v>Phòng B102 – Chung cư Lê Lợi, Thành phố Vinh, Tỉnh Nghệ An</v>
          </cell>
          <cell r="W731" t="str">
            <v>0915383070</v>
          </cell>
          <cell r="X731" t="str">
            <v>nguyenthiduchiendhv@gmail.com</v>
          </cell>
          <cell r="Y731">
            <v>40634</v>
          </cell>
          <cell r="Z731">
            <v>40634</v>
          </cell>
          <cell r="AA731">
            <v>0</v>
          </cell>
          <cell r="AB731">
            <v>0</v>
          </cell>
          <cell r="AC731" t="str">
            <v>BC</v>
          </cell>
          <cell r="AD731">
            <v>0</v>
          </cell>
          <cell r="AE731">
            <v>0</v>
          </cell>
          <cell r="AF731" t="str">
            <v>V.07.05.15</v>
          </cell>
          <cell r="AG731" t="str">
            <v>Giáo viên THPT (hạng III)</v>
          </cell>
          <cell r="AH731">
            <v>0</v>
          </cell>
          <cell r="AI731" t="str">
            <v>Chủ nhiệm lớp</v>
          </cell>
          <cell r="AJ731">
            <v>0</v>
          </cell>
          <cell r="AK731">
            <v>4</v>
          </cell>
          <cell r="AL731">
            <v>0</v>
          </cell>
          <cell r="AM731">
            <v>3.33</v>
          </cell>
          <cell r="AN731">
            <v>4</v>
          </cell>
          <cell r="AO731">
            <v>0</v>
          </cell>
          <cell r="AP731">
            <v>0</v>
          </cell>
          <cell r="AQ731">
            <v>9</v>
          </cell>
          <cell r="AR731">
            <v>0.29969999999999997</v>
          </cell>
          <cell r="AS731">
            <v>3.6297000000000001</v>
          </cell>
          <cell r="AT731">
            <v>70</v>
          </cell>
          <cell r="AU731">
            <v>0</v>
          </cell>
          <cell r="AV731">
            <v>0</v>
          </cell>
          <cell r="AW731">
            <v>0</v>
          </cell>
          <cell r="AX731" t="str">
            <v>Tiến sĩ</v>
          </cell>
          <cell r="AY731">
            <v>0</v>
          </cell>
          <cell r="AZ731">
            <v>0</v>
          </cell>
          <cell r="BA731" t="str">
            <v>Toán học</v>
          </cell>
          <cell r="BB731" t="str">
            <v>Toán học</v>
          </cell>
          <cell r="BC731" t="str">
            <v>Toán</v>
          </cell>
          <cell r="BD731">
            <v>0</v>
          </cell>
          <cell r="BE731">
            <v>0</v>
          </cell>
          <cell r="BF731" t="str">
            <v>B1</v>
          </cell>
          <cell r="BG731">
            <v>0</v>
          </cell>
          <cell r="BH731">
            <v>0</v>
          </cell>
          <cell r="BI731">
            <v>0</v>
          </cell>
          <cell r="BJ731">
            <v>0</v>
          </cell>
          <cell r="BK731">
            <v>0</v>
          </cell>
          <cell r="BL731">
            <v>0</v>
          </cell>
          <cell r="BM731">
            <v>0</v>
          </cell>
          <cell r="BN731">
            <v>0</v>
          </cell>
          <cell r="BO731">
            <v>0</v>
          </cell>
          <cell r="BP731">
            <v>0</v>
          </cell>
          <cell r="BQ731">
            <v>0</v>
          </cell>
          <cell r="BR731">
            <v>18.25</v>
          </cell>
          <cell r="BS731" t="str">
            <v>BĐ đã phát</v>
          </cell>
          <cell r="BT731">
            <v>0</v>
          </cell>
          <cell r="BU731">
            <v>0</v>
          </cell>
          <cell r="BV731">
            <v>4</v>
          </cell>
          <cell r="BW731">
            <v>4</v>
          </cell>
          <cell r="BX731">
            <v>4</v>
          </cell>
          <cell r="BY731">
            <v>4</v>
          </cell>
          <cell r="BZ731">
            <v>4</v>
          </cell>
          <cell r="CA731">
            <v>4</v>
          </cell>
          <cell r="CB731">
            <v>4</v>
          </cell>
          <cell r="CC731">
            <v>4</v>
          </cell>
          <cell r="CD731">
            <v>4</v>
          </cell>
          <cell r="CE731">
            <v>4</v>
          </cell>
          <cell r="CF731">
            <v>4</v>
          </cell>
          <cell r="CG731">
            <v>4</v>
          </cell>
          <cell r="CH731">
            <v>4</v>
          </cell>
          <cell r="CI731">
            <v>4</v>
          </cell>
          <cell r="CJ731">
            <v>4</v>
          </cell>
          <cell r="CK731">
            <v>4</v>
          </cell>
          <cell r="CL731">
            <v>0</v>
          </cell>
        </row>
        <row r="732">
          <cell r="F732">
            <v>1786</v>
          </cell>
          <cell r="G732" t="str">
            <v>51010000191637</v>
          </cell>
          <cell r="H732" t="str">
            <v>Trường THPT Chuyên</v>
          </cell>
          <cell r="I732" t="str">
            <v>Tổ Toán-Tin</v>
          </cell>
          <cell r="J732" t="str">
            <v>Nữ</v>
          </cell>
          <cell r="K732">
            <v>1980</v>
          </cell>
          <cell r="L732">
            <v>29548</v>
          </cell>
          <cell r="M732">
            <v>42</v>
          </cell>
          <cell r="N732" t="str">
            <v>Kinh</v>
          </cell>
          <cell r="O732">
            <v>0</v>
          </cell>
          <cell r="P732" t="str">
            <v>182219945</v>
          </cell>
          <cell r="Q732" t="str">
            <v>01/01/1900</v>
          </cell>
          <cell r="R732" t="str">
            <v>Tỉnh Nghệ An</v>
          </cell>
          <cell r="S732" t="str">
            <v>TP. Vinh - Nghệ An</v>
          </cell>
          <cell r="T732" t="str">
            <v>Nghi lộc Nghệ An</v>
          </cell>
          <cell r="U732" t="str">
            <v>Số nhà 33A đường Phạm Kinh Vỹ P.Bến Thủy TP. Vinh-Tỉnh Nghệ An</v>
          </cell>
          <cell r="V732" t="str">
            <v>Số nhà 33A đường Phạm Kinh Vỹ P.Bến Thủy TP. Vinh-Tỉnh Nghệ An</v>
          </cell>
          <cell r="W732" t="str">
            <v>0944367890</v>
          </cell>
          <cell r="X732" t="str">
            <v>quynhxuan.kct@gmail.com</v>
          </cell>
          <cell r="Y732">
            <v>39173</v>
          </cell>
          <cell r="Z732">
            <v>39692</v>
          </cell>
          <cell r="AA732" t="str">
            <v>Trường Đại học Vinh</v>
          </cell>
          <cell r="AB732">
            <v>0</v>
          </cell>
          <cell r="AC732" t="str">
            <v>BC</v>
          </cell>
          <cell r="AD732">
            <v>0</v>
          </cell>
          <cell r="AE732">
            <v>0</v>
          </cell>
          <cell r="AF732" t="str">
            <v>V.07.05.14</v>
          </cell>
          <cell r="AG732" t="str">
            <v>Giáo viên THPT (hạng II)</v>
          </cell>
          <cell r="AH732">
            <v>0</v>
          </cell>
          <cell r="AI732" t="str">
            <v>Chủ nhiệm lớp</v>
          </cell>
          <cell r="AJ732">
            <v>0</v>
          </cell>
          <cell r="AK732">
            <v>4</v>
          </cell>
          <cell r="AL732">
            <v>0</v>
          </cell>
          <cell r="AM732">
            <v>4</v>
          </cell>
          <cell r="AN732">
            <v>1</v>
          </cell>
          <cell r="AO732">
            <v>0</v>
          </cell>
          <cell r="AP732">
            <v>0</v>
          </cell>
          <cell r="AQ732">
            <v>13</v>
          </cell>
          <cell r="AR732">
            <v>0.52</v>
          </cell>
          <cell r="AS732">
            <v>4.5199999999999996</v>
          </cell>
          <cell r="AT732">
            <v>70</v>
          </cell>
          <cell r="AU732">
            <v>0</v>
          </cell>
          <cell r="AV732">
            <v>0</v>
          </cell>
          <cell r="AW732">
            <v>0</v>
          </cell>
          <cell r="AX732" t="str">
            <v>Thạc sĩ</v>
          </cell>
          <cell r="AY732">
            <v>0</v>
          </cell>
          <cell r="AZ732">
            <v>0</v>
          </cell>
          <cell r="BA732" t="str">
            <v>Toán học</v>
          </cell>
          <cell r="BB732" t="str">
            <v>Toán_SP</v>
          </cell>
          <cell r="BC732" t="str">
            <v xml:space="preserve"> </v>
          </cell>
          <cell r="BD732">
            <v>0</v>
          </cell>
          <cell r="BE732">
            <v>0</v>
          </cell>
          <cell r="BF732" t="str">
            <v>B1</v>
          </cell>
          <cell r="BG732">
            <v>0</v>
          </cell>
          <cell r="BH732">
            <v>0</v>
          </cell>
          <cell r="BI732">
            <v>0</v>
          </cell>
          <cell r="BJ732">
            <v>0</v>
          </cell>
          <cell r="BK732">
            <v>0</v>
          </cell>
          <cell r="BL732">
            <v>0</v>
          </cell>
          <cell r="BM732">
            <v>0</v>
          </cell>
          <cell r="BN732">
            <v>0</v>
          </cell>
          <cell r="BO732">
            <v>0</v>
          </cell>
          <cell r="BP732">
            <v>0</v>
          </cell>
          <cell r="BQ732">
            <v>0</v>
          </cell>
          <cell r="BR732">
            <v>13.25</v>
          </cell>
          <cell r="BS732" t="str">
            <v>BĐ đã phát</v>
          </cell>
          <cell r="BT732">
            <v>0</v>
          </cell>
          <cell r="BU732">
            <v>0</v>
          </cell>
          <cell r="BV732">
            <v>4</v>
          </cell>
          <cell r="BW732">
            <v>4</v>
          </cell>
          <cell r="BX732">
            <v>4</v>
          </cell>
          <cell r="BY732">
            <v>4</v>
          </cell>
          <cell r="BZ732">
            <v>4</v>
          </cell>
          <cell r="CA732">
            <v>4</v>
          </cell>
          <cell r="CB732">
            <v>4</v>
          </cell>
          <cell r="CC732">
            <v>4</v>
          </cell>
          <cell r="CD732">
            <v>4</v>
          </cell>
          <cell r="CE732">
            <v>4</v>
          </cell>
          <cell r="CF732">
            <v>4</v>
          </cell>
          <cell r="CG732">
            <v>4</v>
          </cell>
          <cell r="CH732">
            <v>4</v>
          </cell>
          <cell r="CI732">
            <v>4</v>
          </cell>
          <cell r="CJ732">
            <v>4</v>
          </cell>
          <cell r="CK732">
            <v>4</v>
          </cell>
          <cell r="CL732">
            <v>0</v>
          </cell>
        </row>
        <row r="733">
          <cell r="F733">
            <v>1784</v>
          </cell>
          <cell r="G733" t="str">
            <v>51010000224816</v>
          </cell>
          <cell r="H733" t="str">
            <v>Trường THPT Chuyên</v>
          </cell>
          <cell r="I733" t="str">
            <v>Tổ Toán-Tin</v>
          </cell>
          <cell r="J733" t="str">
            <v>Nữ</v>
          </cell>
          <cell r="K733">
            <v>1979</v>
          </cell>
          <cell r="L733">
            <v>29128</v>
          </cell>
          <cell r="M733">
            <v>43</v>
          </cell>
          <cell r="N733" t="str">
            <v>Kinh</v>
          </cell>
          <cell r="O733">
            <v>0</v>
          </cell>
          <cell r="P733" t="str">
            <v>182230811</v>
          </cell>
          <cell r="Q733" t="str">
            <v>01/01/1900</v>
          </cell>
          <cell r="R733" t="str">
            <v>Tỉnh Nghệ An</v>
          </cell>
          <cell r="S733">
            <v>0</v>
          </cell>
          <cell r="T733">
            <v>0</v>
          </cell>
          <cell r="U733" t="str">
            <v>Thành phố Vinh, Tỉnh Nghệ An</v>
          </cell>
          <cell r="V733" t="str">
            <v>Thành phố Vinh, Tỉnh Nghệ An</v>
          </cell>
          <cell r="W733" t="str">
            <v>0976347967</v>
          </cell>
          <cell r="X733" t="str">
            <v>chithuytc@gmail.com</v>
          </cell>
          <cell r="Y733">
            <v>40380</v>
          </cell>
          <cell r="Z733" t="str">
            <v xml:space="preserve">  -   -</v>
          </cell>
          <cell r="AA733">
            <v>0</v>
          </cell>
          <cell r="AB733">
            <v>0</v>
          </cell>
          <cell r="AC733" t="str">
            <v>BC</v>
          </cell>
          <cell r="AD733">
            <v>0</v>
          </cell>
          <cell r="AE733">
            <v>0</v>
          </cell>
          <cell r="AF733" t="str">
            <v>V.07.05.14</v>
          </cell>
          <cell r="AG733" t="str">
            <v>Giáo viên THPT (hạng II)</v>
          </cell>
          <cell r="AH733">
            <v>0</v>
          </cell>
          <cell r="AI733" t="str">
            <v>Chủ nhiệm lớp</v>
          </cell>
          <cell r="AJ733">
            <v>0</v>
          </cell>
          <cell r="AK733">
            <v>4</v>
          </cell>
          <cell r="AL733">
            <v>0</v>
          </cell>
          <cell r="AM733">
            <v>4.34</v>
          </cell>
          <cell r="AN733">
            <v>2</v>
          </cell>
          <cell r="AO733">
            <v>0</v>
          </cell>
          <cell r="AP733">
            <v>0</v>
          </cell>
          <cell r="AQ733">
            <v>16</v>
          </cell>
          <cell r="AR733">
            <v>0.69440000000000002</v>
          </cell>
          <cell r="AS733">
            <v>5.0343999999999998</v>
          </cell>
          <cell r="AT733">
            <v>70</v>
          </cell>
          <cell r="AU733">
            <v>0</v>
          </cell>
          <cell r="AV733">
            <v>0</v>
          </cell>
          <cell r="AW733">
            <v>0</v>
          </cell>
          <cell r="AX733" t="str">
            <v>Thạc sĩ</v>
          </cell>
          <cell r="AY733">
            <v>0</v>
          </cell>
          <cell r="AZ733">
            <v>0</v>
          </cell>
          <cell r="BA733" t="str">
            <v>Toán học</v>
          </cell>
          <cell r="BB733" t="str">
            <v>Toán học</v>
          </cell>
          <cell r="BC733" t="str">
            <v xml:space="preserve"> </v>
          </cell>
          <cell r="BD733">
            <v>0</v>
          </cell>
          <cell r="BE733">
            <v>0</v>
          </cell>
          <cell r="BF733">
            <v>0</v>
          </cell>
          <cell r="BG733">
            <v>0</v>
          </cell>
          <cell r="BH733">
            <v>0</v>
          </cell>
          <cell r="BI733">
            <v>0</v>
          </cell>
          <cell r="BJ733">
            <v>0</v>
          </cell>
          <cell r="BK733">
            <v>0</v>
          </cell>
          <cell r="BL733">
            <v>0</v>
          </cell>
          <cell r="BM733" t="str">
            <v>16/6/2004</v>
          </cell>
          <cell r="BN733">
            <v>38519</v>
          </cell>
          <cell r="BO733">
            <v>0</v>
          </cell>
          <cell r="BP733">
            <v>0</v>
          </cell>
          <cell r="BQ733">
            <v>0</v>
          </cell>
          <cell r="BR733">
            <v>12.083333333333334</v>
          </cell>
          <cell r="BS733" t="str">
            <v>BĐ đã phát</v>
          </cell>
          <cell r="BT733">
            <v>0</v>
          </cell>
          <cell r="BU733">
            <v>0</v>
          </cell>
          <cell r="BV733">
            <v>4</v>
          </cell>
          <cell r="BW733">
            <v>4</v>
          </cell>
          <cell r="BX733">
            <v>4</v>
          </cell>
          <cell r="BY733">
            <v>4</v>
          </cell>
          <cell r="BZ733">
            <v>4</v>
          </cell>
          <cell r="CA733">
            <v>4</v>
          </cell>
          <cell r="CB733">
            <v>4</v>
          </cell>
          <cell r="CC733">
            <v>4</v>
          </cell>
          <cell r="CD733">
            <v>4</v>
          </cell>
          <cell r="CE733">
            <v>4</v>
          </cell>
          <cell r="CF733">
            <v>4</v>
          </cell>
          <cell r="CG733">
            <v>4</v>
          </cell>
          <cell r="CH733">
            <v>4</v>
          </cell>
          <cell r="CI733">
            <v>4</v>
          </cell>
          <cell r="CJ733">
            <v>4</v>
          </cell>
          <cell r="CK733">
            <v>4</v>
          </cell>
          <cell r="CL733">
            <v>0</v>
          </cell>
        </row>
        <row r="734">
          <cell r="F734">
            <v>1785</v>
          </cell>
          <cell r="G734" t="str">
            <v>51010000198799</v>
          </cell>
          <cell r="H734" t="str">
            <v>Trường THPT Chuyên</v>
          </cell>
          <cell r="I734" t="str">
            <v>Tổ Toán-Tin</v>
          </cell>
          <cell r="J734" t="str">
            <v>Nữ</v>
          </cell>
          <cell r="K734">
            <v>1980</v>
          </cell>
          <cell r="L734">
            <v>29383</v>
          </cell>
          <cell r="M734">
            <v>42</v>
          </cell>
          <cell r="N734" t="str">
            <v>Kinh</v>
          </cell>
          <cell r="O734">
            <v>0</v>
          </cell>
          <cell r="P734" t="str">
            <v>182150061</v>
          </cell>
          <cell r="Q734" t="str">
            <v>01/01/1900</v>
          </cell>
          <cell r="R734" t="str">
            <v>Tỉnh Nghệ An</v>
          </cell>
          <cell r="S734" t="str">
            <v>T.P.Vinh - Nghệ An</v>
          </cell>
          <cell r="T734" t="str">
            <v>Thanh Khai – Thanh Chương - Nghệ An.</v>
          </cell>
          <cell r="U734" t="str">
            <v>Đường Tô Ngọc Vân – Hà Huy Tập- T.P. Vinh, Nghệ An.</v>
          </cell>
          <cell r="V734" t="str">
            <v>Đường Tô Ngọc Vân – Hà Huy Tập- T.P. Vinh, Nghệ An.</v>
          </cell>
          <cell r="W734" t="str">
            <v>0919811680</v>
          </cell>
          <cell r="X734" t="str">
            <v>vuanhdhv@gmail.com</v>
          </cell>
          <cell r="Y734">
            <v>37544</v>
          </cell>
          <cell r="Z734">
            <v>37708</v>
          </cell>
          <cell r="AA734" t="str">
            <v>Trường Đại học Vinh</v>
          </cell>
          <cell r="AB734">
            <v>0</v>
          </cell>
          <cell r="AC734" t="str">
            <v>BC</v>
          </cell>
          <cell r="AD734">
            <v>0</v>
          </cell>
          <cell r="AE734">
            <v>0</v>
          </cell>
          <cell r="AF734" t="str">
            <v>V.07.05.14</v>
          </cell>
          <cell r="AG734" t="str">
            <v>Giáo viên THPT (hạng II)</v>
          </cell>
          <cell r="AH734">
            <v>0</v>
          </cell>
          <cell r="AI734" t="str">
            <v>Chủ nhiệm lớp</v>
          </cell>
          <cell r="AJ734">
            <v>0</v>
          </cell>
          <cell r="AK734">
            <v>4</v>
          </cell>
          <cell r="AL734">
            <v>0</v>
          </cell>
          <cell r="AM734">
            <v>4</v>
          </cell>
          <cell r="AN734">
            <v>1</v>
          </cell>
          <cell r="AO734">
            <v>0</v>
          </cell>
          <cell r="AP734">
            <v>0</v>
          </cell>
          <cell r="AQ734">
            <v>14</v>
          </cell>
          <cell r="AR734">
            <v>0.56000000000000005</v>
          </cell>
          <cell r="AS734">
            <v>4.5600000000000005</v>
          </cell>
          <cell r="AT734">
            <v>70</v>
          </cell>
          <cell r="AU734">
            <v>0</v>
          </cell>
          <cell r="AV734">
            <v>0</v>
          </cell>
          <cell r="AW734">
            <v>0</v>
          </cell>
          <cell r="AX734" t="str">
            <v>Thạc sĩ</v>
          </cell>
          <cell r="AY734">
            <v>0</v>
          </cell>
          <cell r="AZ734">
            <v>0</v>
          </cell>
          <cell r="BA734" t="str">
            <v>Toán học</v>
          </cell>
          <cell r="BB734" t="str">
            <v>Tin học</v>
          </cell>
          <cell r="BC734" t="str">
            <v xml:space="preserve"> </v>
          </cell>
          <cell r="BD734">
            <v>0</v>
          </cell>
          <cell r="BE734">
            <v>0</v>
          </cell>
          <cell r="BF734" t="str">
            <v>B2</v>
          </cell>
          <cell r="BG734">
            <v>0</v>
          </cell>
          <cell r="BH734">
            <v>0</v>
          </cell>
          <cell r="BI734">
            <v>0</v>
          </cell>
          <cell r="BJ734">
            <v>0</v>
          </cell>
          <cell r="BK734">
            <v>0</v>
          </cell>
          <cell r="BL734">
            <v>0</v>
          </cell>
          <cell r="BM734">
            <v>0</v>
          </cell>
          <cell r="BN734">
            <v>0</v>
          </cell>
          <cell r="BO734">
            <v>0</v>
          </cell>
          <cell r="BP734">
            <v>0</v>
          </cell>
          <cell r="BQ734">
            <v>0</v>
          </cell>
          <cell r="BR734">
            <v>12.75</v>
          </cell>
          <cell r="BS734" t="str">
            <v>BĐ đã phát</v>
          </cell>
          <cell r="BT734">
            <v>0</v>
          </cell>
          <cell r="BU734">
            <v>0</v>
          </cell>
          <cell r="BV734">
            <v>4</v>
          </cell>
          <cell r="BW734">
            <v>4</v>
          </cell>
          <cell r="BX734">
            <v>4</v>
          </cell>
          <cell r="BY734">
            <v>4</v>
          </cell>
          <cell r="BZ734">
            <v>4</v>
          </cell>
          <cell r="CA734">
            <v>4</v>
          </cell>
          <cell r="CB734">
            <v>4</v>
          </cell>
          <cell r="CC734">
            <v>4</v>
          </cell>
          <cell r="CD734">
            <v>4</v>
          </cell>
          <cell r="CE734">
            <v>4</v>
          </cell>
          <cell r="CF734">
            <v>4</v>
          </cell>
          <cell r="CG734">
            <v>4</v>
          </cell>
          <cell r="CH734">
            <v>4</v>
          </cell>
          <cell r="CI734">
            <v>4</v>
          </cell>
          <cell r="CJ734">
            <v>4</v>
          </cell>
          <cell r="CK734">
            <v>4</v>
          </cell>
          <cell r="CL734">
            <v>0</v>
          </cell>
        </row>
        <row r="735">
          <cell r="F735">
            <v>1791</v>
          </cell>
          <cell r="G735" t="str">
            <v>51010000224366</v>
          </cell>
          <cell r="H735" t="str">
            <v>Trường THPT Chuyên</v>
          </cell>
          <cell r="I735" t="str">
            <v>Tổ Toán-Tin</v>
          </cell>
          <cell r="J735" t="str">
            <v>Nam</v>
          </cell>
          <cell r="K735">
            <v>1983</v>
          </cell>
          <cell r="L735">
            <v>30330</v>
          </cell>
          <cell r="M735">
            <v>39</v>
          </cell>
          <cell r="N735" t="str">
            <v>Kinh</v>
          </cell>
          <cell r="O735">
            <v>0</v>
          </cell>
          <cell r="P735" t="str">
            <v>186021983</v>
          </cell>
          <cell r="Q735" t="str">
            <v>01/01/1900</v>
          </cell>
          <cell r="R735" t="str">
            <v>Tỉnh Nghệ An</v>
          </cell>
          <cell r="S735" t="str">
            <v>Phường Cửa Nam, TP. Vinh, Tỉnh Nghệ An</v>
          </cell>
          <cell r="T735" t="str">
            <v>Liên Thành, Yên Thành, Nghệ An</v>
          </cell>
          <cell r="U735" t="str">
            <v>số 61, ngõ 86, đường Nguyễn Sinh Sắc, Phường Cửa Nam, TP Vinh, Nghệ An</v>
          </cell>
          <cell r="V735" t="str">
            <v>số 61, ngõ 86, đường Nguyễn Sinh Sắc, Phường Cửa Nam, TP Vinh, Nghệ An</v>
          </cell>
          <cell r="W735" t="str">
            <v>0982112141</v>
          </cell>
          <cell r="X735" t="str">
            <v>Tranlam.dhv@gmail.com</v>
          </cell>
          <cell r="Y735">
            <v>40392</v>
          </cell>
          <cell r="Z735">
            <v>40969</v>
          </cell>
          <cell r="AA735" t="str">
            <v>Trường Đại học Vinh</v>
          </cell>
          <cell r="AB735">
            <v>0</v>
          </cell>
          <cell r="AC735" t="str">
            <v>BC</v>
          </cell>
          <cell r="AD735">
            <v>0</v>
          </cell>
          <cell r="AE735">
            <v>0</v>
          </cell>
          <cell r="AF735" t="str">
            <v>V.07.05.15</v>
          </cell>
          <cell r="AG735" t="str">
            <v>Giáo viên THPT (hạng III)</v>
          </cell>
          <cell r="AH735">
            <v>0</v>
          </cell>
          <cell r="AI735">
            <v>0</v>
          </cell>
          <cell r="AJ735">
            <v>0</v>
          </cell>
          <cell r="AK735">
            <v>4</v>
          </cell>
          <cell r="AL735">
            <v>0</v>
          </cell>
          <cell r="AM735">
            <v>3.66</v>
          </cell>
          <cell r="AN735">
            <v>5</v>
          </cell>
          <cell r="AO735">
            <v>0</v>
          </cell>
          <cell r="AP735">
            <v>0</v>
          </cell>
          <cell r="AQ735">
            <v>9</v>
          </cell>
          <cell r="AR735">
            <v>0.32939999999999997</v>
          </cell>
          <cell r="AS735">
            <v>3.9894000000000003</v>
          </cell>
          <cell r="AT735">
            <v>70</v>
          </cell>
          <cell r="AU735">
            <v>0</v>
          </cell>
          <cell r="AV735">
            <v>0</v>
          </cell>
          <cell r="AW735">
            <v>0</v>
          </cell>
          <cell r="AX735" t="str">
            <v>Tiến sĩ</v>
          </cell>
          <cell r="AY735">
            <v>0</v>
          </cell>
          <cell r="AZ735">
            <v>0</v>
          </cell>
          <cell r="BA735" t="str">
            <v>Toán học</v>
          </cell>
          <cell r="BB735" t="str">
            <v>Toán học</v>
          </cell>
          <cell r="BC735" t="str">
            <v>Toán học</v>
          </cell>
          <cell r="BD735">
            <v>43922</v>
          </cell>
          <cell r="BE735">
            <v>0</v>
          </cell>
          <cell r="BF735" t="str">
            <v>A2</v>
          </cell>
          <cell r="BG735">
            <v>0</v>
          </cell>
          <cell r="BH735">
            <v>0</v>
          </cell>
          <cell r="BI735">
            <v>0</v>
          </cell>
          <cell r="BJ735">
            <v>0</v>
          </cell>
          <cell r="BK735">
            <v>0</v>
          </cell>
          <cell r="BL735">
            <v>0</v>
          </cell>
          <cell r="BM735">
            <v>40428</v>
          </cell>
          <cell r="BN735">
            <v>40793</v>
          </cell>
          <cell r="BO735">
            <v>0</v>
          </cell>
          <cell r="BP735">
            <v>0</v>
          </cell>
          <cell r="BQ735">
            <v>0</v>
          </cell>
          <cell r="BR735">
            <v>20.416666666666668</v>
          </cell>
          <cell r="BS735" t="str">
            <v>BĐ đã phát</v>
          </cell>
          <cell r="BT735">
            <v>0</v>
          </cell>
          <cell r="BU735">
            <v>0</v>
          </cell>
          <cell r="BV735">
            <v>4</v>
          </cell>
          <cell r="BW735">
            <v>4</v>
          </cell>
          <cell r="BX735">
            <v>4</v>
          </cell>
          <cell r="BY735">
            <v>4</v>
          </cell>
          <cell r="BZ735">
            <v>4</v>
          </cell>
          <cell r="CA735">
            <v>4</v>
          </cell>
          <cell r="CB735">
            <v>4</v>
          </cell>
          <cell r="CC735">
            <v>4</v>
          </cell>
          <cell r="CD735">
            <v>4</v>
          </cell>
          <cell r="CE735">
            <v>4</v>
          </cell>
          <cell r="CF735">
            <v>4</v>
          </cell>
          <cell r="CG735">
            <v>4</v>
          </cell>
          <cell r="CH735">
            <v>4</v>
          </cell>
          <cell r="CI735">
            <v>4</v>
          </cell>
          <cell r="CJ735">
            <v>4</v>
          </cell>
          <cell r="CK735">
            <v>4</v>
          </cell>
          <cell r="CL735">
            <v>0</v>
          </cell>
        </row>
        <row r="736">
          <cell r="F736">
            <v>1789</v>
          </cell>
          <cell r="G736" t="str">
            <v>51010000200418</v>
          </cell>
          <cell r="H736" t="str">
            <v>Trường THPT Chuyên</v>
          </cell>
          <cell r="I736" t="str">
            <v>Tổ Toán-Tin</v>
          </cell>
          <cell r="J736" t="str">
            <v>Nam</v>
          </cell>
          <cell r="K736">
            <v>1981</v>
          </cell>
          <cell r="L736">
            <v>29844</v>
          </cell>
          <cell r="M736">
            <v>41</v>
          </cell>
          <cell r="N736" t="str">
            <v>Kinh</v>
          </cell>
          <cell r="O736">
            <v>0</v>
          </cell>
          <cell r="P736" t="str">
            <v>182524449</v>
          </cell>
          <cell r="Q736" t="str">
            <v>01/01/1900</v>
          </cell>
          <cell r="R736" t="str">
            <v>Tỉnh Nghệ An</v>
          </cell>
          <cell r="S736" t="str">
            <v>Thành phố Vinh – Nghệ An</v>
          </cell>
          <cell r="T736" t="str">
            <v>Nam Phúc-Nam Đàn – Nghệ An</v>
          </cell>
          <cell r="U736" t="str">
            <v>Số nhà 04- Ngõ 16- Ngách 1- Đường Phan Vân- Khối 11- Phường Lê Lợi- Thành phố Vinh, Tỉnh Nghệ An</v>
          </cell>
          <cell r="V736" t="str">
            <v>Số nhà 04- Ngõ 16- Ngách 1- Đường Phan Vân- Khối 11- Phường Lê Lợi- Thành phố Vinh, Tỉnh Nghệ An</v>
          </cell>
          <cell r="W736" t="str">
            <v>0385999777</v>
          </cell>
          <cell r="X736" t="str">
            <v>phanvietbac1509@gmail.com</v>
          </cell>
          <cell r="Y736">
            <v>39755</v>
          </cell>
          <cell r="Z736">
            <v>40360</v>
          </cell>
          <cell r="AA736" t="str">
            <v>Trường Đại học Vinh</v>
          </cell>
          <cell r="AB736">
            <v>0</v>
          </cell>
          <cell r="AC736" t="str">
            <v>BC</v>
          </cell>
          <cell r="AD736">
            <v>0</v>
          </cell>
          <cell r="AE736">
            <v>0</v>
          </cell>
          <cell r="AF736" t="str">
            <v>V.07.05.14</v>
          </cell>
          <cell r="AG736" t="str">
            <v>Giáo viên THPT (hạng II)</v>
          </cell>
          <cell r="AH736">
            <v>0</v>
          </cell>
          <cell r="AI736" t="str">
            <v>Chủ nhiệm lớp</v>
          </cell>
          <cell r="AJ736">
            <v>0</v>
          </cell>
          <cell r="AK736">
            <v>4</v>
          </cell>
          <cell r="AL736">
            <v>0</v>
          </cell>
          <cell r="AM736">
            <v>4</v>
          </cell>
          <cell r="AN736">
            <v>1</v>
          </cell>
          <cell r="AO736">
            <v>0</v>
          </cell>
          <cell r="AP736">
            <v>0</v>
          </cell>
          <cell r="AQ736">
            <v>11</v>
          </cell>
          <cell r="AR736">
            <v>0.44</v>
          </cell>
          <cell r="AS736">
            <v>4.4400000000000004</v>
          </cell>
          <cell r="AT736">
            <v>70</v>
          </cell>
          <cell r="AU736">
            <v>0</v>
          </cell>
          <cell r="AV736">
            <v>0</v>
          </cell>
          <cell r="AW736">
            <v>0</v>
          </cell>
          <cell r="AX736" t="str">
            <v>Thạc sĩ</v>
          </cell>
          <cell r="AY736">
            <v>0</v>
          </cell>
          <cell r="AZ736">
            <v>0</v>
          </cell>
          <cell r="BA736" t="str">
            <v>SP toán</v>
          </cell>
          <cell r="BB736" t="str">
            <v>Toán học</v>
          </cell>
          <cell r="BC736" t="str">
            <v xml:space="preserve"> </v>
          </cell>
          <cell r="BD736">
            <v>0</v>
          </cell>
          <cell r="BE736">
            <v>0</v>
          </cell>
          <cell r="BF736">
            <v>0</v>
          </cell>
          <cell r="BG736">
            <v>0</v>
          </cell>
          <cell r="BH736">
            <v>0</v>
          </cell>
          <cell r="BI736">
            <v>0</v>
          </cell>
          <cell r="BJ736">
            <v>0</v>
          </cell>
          <cell r="BK736" t="str">
            <v>Đã học năm 2014</v>
          </cell>
          <cell r="BL736">
            <v>0</v>
          </cell>
          <cell r="BM736">
            <v>37228</v>
          </cell>
          <cell r="BN736">
            <v>37593</v>
          </cell>
          <cell r="BO736">
            <v>0</v>
          </cell>
          <cell r="BP736">
            <v>0</v>
          </cell>
          <cell r="BQ736">
            <v>0</v>
          </cell>
          <cell r="BR736">
            <v>19.083333333333332</v>
          </cell>
          <cell r="BS736" t="str">
            <v>ĐHV đã phát</v>
          </cell>
          <cell r="BT736">
            <v>0</v>
          </cell>
          <cell r="BU736">
            <v>0</v>
          </cell>
          <cell r="BV736">
            <v>4</v>
          </cell>
          <cell r="BW736">
            <v>4</v>
          </cell>
          <cell r="BX736">
            <v>4</v>
          </cell>
          <cell r="BY736">
            <v>4</v>
          </cell>
          <cell r="BZ736">
            <v>4</v>
          </cell>
          <cell r="CA736">
            <v>4</v>
          </cell>
          <cell r="CB736">
            <v>4</v>
          </cell>
          <cell r="CC736">
            <v>4</v>
          </cell>
          <cell r="CD736">
            <v>4</v>
          </cell>
          <cell r="CE736">
            <v>4</v>
          </cell>
          <cell r="CF736">
            <v>4</v>
          </cell>
          <cell r="CG736">
            <v>4</v>
          </cell>
          <cell r="CH736">
            <v>4</v>
          </cell>
          <cell r="CI736">
            <v>4</v>
          </cell>
          <cell r="CJ736">
            <v>4</v>
          </cell>
          <cell r="CK736">
            <v>4</v>
          </cell>
          <cell r="CL736">
            <v>0</v>
          </cell>
        </row>
        <row r="737">
          <cell r="F737">
            <v>1783</v>
          </cell>
          <cell r="G737" t="str">
            <v>51010000192612</v>
          </cell>
          <cell r="H737" t="str">
            <v>Trường THPT Chuyên</v>
          </cell>
          <cell r="I737" t="str">
            <v>Tổ Toán-Tin</v>
          </cell>
          <cell r="J737" t="str">
            <v>Nam</v>
          </cell>
          <cell r="K737">
            <v>1978</v>
          </cell>
          <cell r="L737">
            <v>28772</v>
          </cell>
          <cell r="M737">
            <v>44</v>
          </cell>
          <cell r="N737" t="str">
            <v>Kinh</v>
          </cell>
          <cell r="O737">
            <v>0</v>
          </cell>
          <cell r="P737" t="str">
            <v>182178573</v>
          </cell>
          <cell r="Q737" t="str">
            <v>01/01/1900</v>
          </cell>
          <cell r="R737" t="str">
            <v>Tỉnh Nghệ An</v>
          </cell>
          <cell r="S737" t="str">
            <v>Vinh - Nghệ An</v>
          </cell>
          <cell r="T737" t="str">
            <v>Thạch Linh- TPHà tĩnh- Hà tĩnh.</v>
          </cell>
          <cell r="U737" t="str">
            <v xml:space="preserve">K6- Bến Thủy- Vinh- N.An. </v>
          </cell>
          <cell r="V737" t="str">
            <v xml:space="preserve">K6- Bến Thủy- Vinh- N.An. </v>
          </cell>
          <cell r="W737">
            <v>0</v>
          </cell>
          <cell r="X737">
            <v>0</v>
          </cell>
          <cell r="Y737">
            <v>37712</v>
          </cell>
          <cell r="Z737" t="str">
            <v xml:space="preserve">  -   -</v>
          </cell>
          <cell r="AA737" t="str">
            <v>Trường Đại học Vinh</v>
          </cell>
          <cell r="AB737">
            <v>0</v>
          </cell>
          <cell r="AC737" t="str">
            <v>BC</v>
          </cell>
          <cell r="AD737">
            <v>0</v>
          </cell>
          <cell r="AE737">
            <v>0</v>
          </cell>
          <cell r="AF737" t="str">
            <v>V.07.05.15</v>
          </cell>
          <cell r="AG737" t="str">
            <v>Giáo viên THPT (hạng III)</v>
          </cell>
          <cell r="AH737">
            <v>0</v>
          </cell>
          <cell r="AI737">
            <v>0</v>
          </cell>
          <cell r="AJ737">
            <v>0</v>
          </cell>
          <cell r="AK737">
            <v>4</v>
          </cell>
          <cell r="AL737">
            <v>0</v>
          </cell>
          <cell r="AM737">
            <v>4.32</v>
          </cell>
          <cell r="AN737">
            <v>7</v>
          </cell>
          <cell r="AO737">
            <v>0</v>
          </cell>
          <cell r="AP737">
            <v>0</v>
          </cell>
          <cell r="AQ737">
            <v>17</v>
          </cell>
          <cell r="AR737">
            <v>0.73439999999999994</v>
          </cell>
          <cell r="AS737">
            <v>5.0544000000000002</v>
          </cell>
          <cell r="AT737">
            <v>70</v>
          </cell>
          <cell r="AU737">
            <v>0</v>
          </cell>
          <cell r="AV737">
            <v>0</v>
          </cell>
          <cell r="AW737">
            <v>0</v>
          </cell>
          <cell r="AX737" t="str">
            <v>Thạc sĩ</v>
          </cell>
          <cell r="AY737">
            <v>0</v>
          </cell>
          <cell r="AZ737">
            <v>0</v>
          </cell>
          <cell r="BA737" t="str">
            <v>Toán học</v>
          </cell>
          <cell r="BB737" t="str">
            <v>PPGD Toán</v>
          </cell>
          <cell r="BC737" t="str">
            <v xml:space="preserve"> </v>
          </cell>
          <cell r="BD737">
            <v>0</v>
          </cell>
          <cell r="BE737">
            <v>0</v>
          </cell>
          <cell r="BF737" t="str">
            <v>B1</v>
          </cell>
          <cell r="BG737">
            <v>0</v>
          </cell>
          <cell r="BH737">
            <v>0</v>
          </cell>
          <cell r="BI737">
            <v>0</v>
          </cell>
          <cell r="BJ737">
            <v>0</v>
          </cell>
          <cell r="BK737">
            <v>0</v>
          </cell>
          <cell r="BL737">
            <v>0</v>
          </cell>
          <cell r="BM737">
            <v>0</v>
          </cell>
          <cell r="BN737">
            <v>0</v>
          </cell>
          <cell r="BO737">
            <v>0</v>
          </cell>
          <cell r="BP737">
            <v>0</v>
          </cell>
          <cell r="BQ737">
            <v>0</v>
          </cell>
          <cell r="BR737">
            <v>16.083333333333332</v>
          </cell>
          <cell r="BS737" t="str">
            <v>ĐHV đã phát</v>
          </cell>
          <cell r="BT737">
            <v>0</v>
          </cell>
          <cell r="BU737">
            <v>0</v>
          </cell>
          <cell r="BV737">
            <v>4</v>
          </cell>
          <cell r="BW737">
            <v>4</v>
          </cell>
          <cell r="BX737">
            <v>4</v>
          </cell>
          <cell r="BY737">
            <v>4</v>
          </cell>
          <cell r="BZ737">
            <v>4</v>
          </cell>
          <cell r="CA737">
            <v>4</v>
          </cell>
          <cell r="CB737">
            <v>4</v>
          </cell>
          <cell r="CC737">
            <v>4</v>
          </cell>
          <cell r="CD737">
            <v>4</v>
          </cell>
          <cell r="CE737">
            <v>4</v>
          </cell>
          <cell r="CF737">
            <v>4</v>
          </cell>
          <cell r="CG737">
            <v>4</v>
          </cell>
          <cell r="CH737">
            <v>4</v>
          </cell>
          <cell r="CI737">
            <v>4</v>
          </cell>
          <cell r="CJ737">
            <v>4</v>
          </cell>
          <cell r="CK737">
            <v>4</v>
          </cell>
          <cell r="CL737">
            <v>0</v>
          </cell>
        </row>
        <row r="738">
          <cell r="F738">
            <v>1779</v>
          </cell>
          <cell r="G738" t="str">
            <v>51010000198692</v>
          </cell>
          <cell r="H738" t="str">
            <v>Trường THPT Chuyên</v>
          </cell>
          <cell r="I738" t="str">
            <v>Tổ Toán-Tin</v>
          </cell>
          <cell r="J738" t="str">
            <v>Nam</v>
          </cell>
          <cell r="K738">
            <v>1970</v>
          </cell>
          <cell r="L738">
            <v>25778</v>
          </cell>
          <cell r="M738">
            <v>52</v>
          </cell>
          <cell r="N738" t="str">
            <v>Kinh</v>
          </cell>
          <cell r="O738">
            <v>0</v>
          </cell>
          <cell r="P738" t="str">
            <v>181595454</v>
          </cell>
          <cell r="Q738" t="str">
            <v>01/01/1900</v>
          </cell>
          <cell r="R738" t="str">
            <v>Tỉnh Nghệ An</v>
          </cell>
          <cell r="S738" t="str">
            <v>Trù Sơn – Đô Lương- Nghệ An</v>
          </cell>
          <cell r="T738" t="str">
            <v>Hưng Lam – Hưng Nguyên – Nghệ An</v>
          </cell>
          <cell r="U738" t="str">
            <v>SN07, ngõ 14, đường Trần Quang Khải, Thành phố Vinh, Tỉnh Nghệ An</v>
          </cell>
          <cell r="V738" t="str">
            <v>SN07, ngõ 14, đường Trần Quang Khải, Thành phố Vinh, Tỉnh Nghệ An</v>
          </cell>
          <cell r="W738" t="str">
            <v>0708186789</v>
          </cell>
          <cell r="X738">
            <v>0</v>
          </cell>
          <cell r="Y738">
            <v>33420</v>
          </cell>
          <cell r="Z738">
            <v>33420</v>
          </cell>
          <cell r="AA738" t="str">
            <v>Trường Đại học Sư phạm Vinh</v>
          </cell>
          <cell r="AB738">
            <v>0</v>
          </cell>
          <cell r="AC738" t="str">
            <v>BC</v>
          </cell>
          <cell r="AD738">
            <v>0</v>
          </cell>
          <cell r="AE738">
            <v>0</v>
          </cell>
          <cell r="AF738" t="str">
            <v>V.07.05.13</v>
          </cell>
          <cell r="AG738" t="str">
            <v>Giáo viên THPT (hạng I)</v>
          </cell>
          <cell r="AH738">
            <v>0</v>
          </cell>
          <cell r="AI738" t="str">
            <v>Tổ Trưởng chuyên môn</v>
          </cell>
          <cell r="AJ738">
            <v>0</v>
          </cell>
          <cell r="AK738">
            <v>5</v>
          </cell>
          <cell r="AL738">
            <v>0.25</v>
          </cell>
          <cell r="AM738">
            <v>6.1</v>
          </cell>
          <cell r="AN738">
            <v>6</v>
          </cell>
          <cell r="AO738">
            <v>0</v>
          </cell>
          <cell r="AP738">
            <v>0</v>
          </cell>
          <cell r="AQ738">
            <v>27</v>
          </cell>
          <cell r="AR738">
            <v>1.7144999999999999</v>
          </cell>
          <cell r="AS738">
            <v>8.0644999999999989</v>
          </cell>
          <cell r="AT738">
            <v>70</v>
          </cell>
          <cell r="AU738">
            <v>0</v>
          </cell>
          <cell r="AV738">
            <v>0</v>
          </cell>
          <cell r="AW738">
            <v>0</v>
          </cell>
          <cell r="AX738" t="str">
            <v>Tiến sĩ</v>
          </cell>
          <cell r="AY738">
            <v>0</v>
          </cell>
          <cell r="AZ738">
            <v>0</v>
          </cell>
          <cell r="BA738" t="str">
            <v>Toán học</v>
          </cell>
          <cell r="BB738" t="str">
            <v>Khoa học</v>
          </cell>
          <cell r="BC738" t="str">
            <v>Khoa học Giáo dục</v>
          </cell>
          <cell r="BD738">
            <v>0</v>
          </cell>
          <cell r="BE738">
            <v>0</v>
          </cell>
          <cell r="BF738" t="str">
            <v>B1</v>
          </cell>
          <cell r="BG738">
            <v>0</v>
          </cell>
          <cell r="BH738" t="str">
            <v>x</v>
          </cell>
          <cell r="BI738">
            <v>0</v>
          </cell>
          <cell r="BJ738">
            <v>0</v>
          </cell>
          <cell r="BK738">
            <v>0</v>
          </cell>
          <cell r="BL738">
            <v>0</v>
          </cell>
          <cell r="BM738">
            <v>0</v>
          </cell>
          <cell r="BN738">
            <v>0</v>
          </cell>
          <cell r="BO738">
            <v>0</v>
          </cell>
          <cell r="BP738">
            <v>0</v>
          </cell>
          <cell r="BQ738">
            <v>0</v>
          </cell>
          <cell r="BR738">
            <v>7.916666666666667</v>
          </cell>
          <cell r="BS738" t="str">
            <v>BĐ đã phát</v>
          </cell>
          <cell r="BT738">
            <v>0</v>
          </cell>
          <cell r="BU738">
            <v>0</v>
          </cell>
          <cell r="BV738">
            <v>5</v>
          </cell>
          <cell r="BW738">
            <v>5</v>
          </cell>
          <cell r="BX738">
            <v>5</v>
          </cell>
          <cell r="BY738">
            <v>5</v>
          </cell>
          <cell r="BZ738">
            <v>5</v>
          </cell>
          <cell r="CA738">
            <v>5</v>
          </cell>
          <cell r="CB738">
            <v>5</v>
          </cell>
          <cell r="CC738">
            <v>5</v>
          </cell>
          <cell r="CD738">
            <v>5</v>
          </cell>
          <cell r="CE738">
            <v>5</v>
          </cell>
          <cell r="CF738">
            <v>5</v>
          </cell>
          <cell r="CG738">
            <v>5</v>
          </cell>
          <cell r="CH738">
            <v>5</v>
          </cell>
          <cell r="CI738">
            <v>5</v>
          </cell>
          <cell r="CJ738">
            <v>5</v>
          </cell>
          <cell r="CK738">
            <v>5</v>
          </cell>
          <cell r="CL738">
            <v>0</v>
          </cell>
        </row>
        <row r="739">
          <cell r="F739">
            <v>1809</v>
          </cell>
          <cell r="G739" t="str">
            <v>51010000192199</v>
          </cell>
          <cell r="H739" t="str">
            <v>Trường THPT Chuyên</v>
          </cell>
          <cell r="I739" t="str">
            <v>Tổ Tự nhiên</v>
          </cell>
          <cell r="J739" t="str">
            <v>Nam</v>
          </cell>
          <cell r="K739">
            <v>1973</v>
          </cell>
          <cell r="L739">
            <v>26893</v>
          </cell>
          <cell r="M739">
            <v>49</v>
          </cell>
          <cell r="N739" t="str">
            <v>Kinh</v>
          </cell>
          <cell r="O739">
            <v>0</v>
          </cell>
          <cell r="P739" t="str">
            <v>182033865</v>
          </cell>
          <cell r="Q739" t="str">
            <v>01/01/1900</v>
          </cell>
          <cell r="R739" t="str">
            <v>Tỉnh Nghệ An</v>
          </cell>
          <cell r="S739" t="str">
            <v>Quỳnh Lưu - Nghệ An</v>
          </cell>
          <cell r="T739" t="str">
            <v>Hùng Tiến – Nam Đàn - Nghệ An</v>
          </cell>
          <cell r="U739" t="str">
            <v>số nhà 26 – ngõ 5 - đường Ngư Hải – TP. Vinh - Tỉnh Nghệ An</v>
          </cell>
          <cell r="V739" t="str">
            <v>số nhà 26 – ngõ 5 - đường Ngư Hải – TP. Vinh - Tỉnh Nghệ An</v>
          </cell>
          <cell r="W739" t="str">
            <v>0983838597</v>
          </cell>
          <cell r="X739" t="str">
            <v>tienkct73@gmail.com</v>
          </cell>
          <cell r="Y739">
            <v>36404</v>
          </cell>
          <cell r="Z739">
            <v>36779</v>
          </cell>
          <cell r="AA739" t="str">
            <v>Trường Đại học Sư phạm Vinh</v>
          </cell>
          <cell r="AB739">
            <v>0</v>
          </cell>
          <cell r="AC739" t="str">
            <v>BC</v>
          </cell>
          <cell r="AD739">
            <v>0</v>
          </cell>
          <cell r="AE739">
            <v>0</v>
          </cell>
          <cell r="AF739" t="str">
            <v>V.07.05.15</v>
          </cell>
          <cell r="AG739" t="str">
            <v>Giáo viên THPT (hạng III)</v>
          </cell>
          <cell r="AH739">
            <v>0</v>
          </cell>
          <cell r="AI739" t="str">
            <v>Tổ phó</v>
          </cell>
          <cell r="AJ739">
            <v>0</v>
          </cell>
          <cell r="AK739">
            <v>4.5</v>
          </cell>
          <cell r="AL739">
            <v>0.15</v>
          </cell>
          <cell r="AM739">
            <v>4.32</v>
          </cell>
          <cell r="AN739">
            <v>7</v>
          </cell>
          <cell r="AO739">
            <v>0</v>
          </cell>
          <cell r="AP739">
            <v>0</v>
          </cell>
          <cell r="AQ739">
            <v>20</v>
          </cell>
          <cell r="AR739">
            <v>0.89400000000000002</v>
          </cell>
          <cell r="AS739">
            <v>5.3640000000000008</v>
          </cell>
          <cell r="AT739">
            <v>70</v>
          </cell>
          <cell r="AU739">
            <v>0</v>
          </cell>
          <cell r="AV739">
            <v>0</v>
          </cell>
          <cell r="AW739">
            <v>0</v>
          </cell>
          <cell r="AX739" t="str">
            <v>Tiến sĩ</v>
          </cell>
          <cell r="AY739">
            <v>0</v>
          </cell>
          <cell r="AZ739">
            <v>0</v>
          </cell>
          <cell r="BA739" t="str">
            <v>Vật lý</v>
          </cell>
          <cell r="BB739" t="str">
            <v>Vật lý</v>
          </cell>
          <cell r="BC739" t="str">
            <v>Vật lý_SP</v>
          </cell>
          <cell r="BD739">
            <v>0</v>
          </cell>
          <cell r="BE739">
            <v>0</v>
          </cell>
          <cell r="BF739" t="str">
            <v>A2</v>
          </cell>
          <cell r="BG739">
            <v>0</v>
          </cell>
          <cell r="BH739">
            <v>0</v>
          </cell>
          <cell r="BI739">
            <v>0</v>
          </cell>
          <cell r="BJ739">
            <v>0</v>
          </cell>
          <cell r="BK739">
            <v>0</v>
          </cell>
          <cell r="BL739">
            <v>0</v>
          </cell>
          <cell r="BM739">
            <v>0</v>
          </cell>
          <cell r="BN739">
            <v>0</v>
          </cell>
          <cell r="BO739">
            <v>0</v>
          </cell>
          <cell r="BP739">
            <v>0</v>
          </cell>
          <cell r="BQ739">
            <v>0</v>
          </cell>
          <cell r="BR739">
            <v>11</v>
          </cell>
          <cell r="BS739" t="str">
            <v>BĐ đã phát</v>
          </cell>
          <cell r="BT739">
            <v>0</v>
          </cell>
          <cell r="BU739">
            <v>0</v>
          </cell>
          <cell r="BV739">
            <v>4.5</v>
          </cell>
          <cell r="BW739">
            <v>4.5</v>
          </cell>
          <cell r="BX739">
            <v>4.5</v>
          </cell>
          <cell r="BY739">
            <v>4.5</v>
          </cell>
          <cell r="BZ739">
            <v>4.5</v>
          </cell>
          <cell r="CA739">
            <v>4.5</v>
          </cell>
          <cell r="CB739">
            <v>4.5</v>
          </cell>
          <cell r="CC739">
            <v>4.5</v>
          </cell>
          <cell r="CD739">
            <v>4.5</v>
          </cell>
          <cell r="CE739">
            <v>4.5</v>
          </cell>
          <cell r="CF739">
            <v>4.5</v>
          </cell>
          <cell r="CG739">
            <v>4.5</v>
          </cell>
          <cell r="CH739">
            <v>4.5</v>
          </cell>
          <cell r="CI739">
            <v>4.5</v>
          </cell>
          <cell r="CJ739">
            <v>4.5</v>
          </cell>
          <cell r="CK739">
            <v>4.5</v>
          </cell>
          <cell r="CL739">
            <v>0</v>
          </cell>
        </row>
        <row r="740">
          <cell r="F740">
            <v>1759</v>
          </cell>
          <cell r="G740" t="str">
            <v>51010000224737</v>
          </cell>
          <cell r="H740" t="str">
            <v>Trường THPT Chuyên</v>
          </cell>
          <cell r="I740" t="str">
            <v>Tổ Tự nhiên</v>
          </cell>
          <cell r="J740" t="str">
            <v>Nữ</v>
          </cell>
          <cell r="K740">
            <v>1972</v>
          </cell>
          <cell r="L740">
            <v>26644</v>
          </cell>
          <cell r="M740">
            <v>50</v>
          </cell>
          <cell r="N740" t="str">
            <v>Kinh</v>
          </cell>
          <cell r="O740">
            <v>0</v>
          </cell>
          <cell r="P740" t="str">
            <v>181938256</v>
          </cell>
          <cell r="Q740" t="str">
            <v>01/01/1900</v>
          </cell>
          <cell r="R740" t="str">
            <v>Tỉnh Nghệ An</v>
          </cell>
          <cell r="S740" t="str">
            <v>Quỳnh Lâm- Quỳnh Lưu- Nghệ An</v>
          </cell>
          <cell r="T740" t="str">
            <v>Đồng Hới- Quảng Bình</v>
          </cell>
          <cell r="U740" t="str">
            <v>Số nhà 5- Ngõ 2- Đường Lê Văn Tám- Phường Lê Mao- Tp Vinh- Nghệ An.</v>
          </cell>
          <cell r="V740" t="str">
            <v>Số nhà 5- Ngõ 2- Đường Lê Văn Tám- Phường Lê Mao- Tp Vinh- Nghệ An.</v>
          </cell>
          <cell r="W740" t="str">
            <v>0989737108</v>
          </cell>
          <cell r="X740" t="str">
            <v>hquynhnhu@gmail.com</v>
          </cell>
          <cell r="Y740">
            <v>40391</v>
          </cell>
          <cell r="Z740" t="str">
            <v xml:space="preserve">  -   -</v>
          </cell>
          <cell r="AA740" t="str">
            <v>Trường THPT Nguyễn Công Trứ</v>
          </cell>
          <cell r="AB740">
            <v>0</v>
          </cell>
          <cell r="AC740" t="str">
            <v>BC</v>
          </cell>
          <cell r="AD740">
            <v>0</v>
          </cell>
          <cell r="AE740">
            <v>0</v>
          </cell>
          <cell r="AF740" t="str">
            <v>V.07.05.14</v>
          </cell>
          <cell r="AG740" t="str">
            <v>Giáo viên THPT (hạng II)</v>
          </cell>
          <cell r="AH740">
            <v>0</v>
          </cell>
          <cell r="AI740" t="str">
            <v>Tổ Trưởng chuyên môn, Chủ nhiệm lớp</v>
          </cell>
          <cell r="AJ740">
            <v>0</v>
          </cell>
          <cell r="AK740">
            <v>5</v>
          </cell>
          <cell r="AL740">
            <v>0.25</v>
          </cell>
          <cell r="AM740">
            <v>5.0199999999999996</v>
          </cell>
          <cell r="AN740">
            <v>4</v>
          </cell>
          <cell r="AO740">
            <v>0</v>
          </cell>
          <cell r="AP740">
            <v>0</v>
          </cell>
          <cell r="AQ740">
            <v>23</v>
          </cell>
          <cell r="AR740">
            <v>1.2121</v>
          </cell>
          <cell r="AS740">
            <v>6.4820999999999991</v>
          </cell>
          <cell r="AT740">
            <v>70</v>
          </cell>
          <cell r="AU740">
            <v>0</v>
          </cell>
          <cell r="AV740">
            <v>0</v>
          </cell>
          <cell r="AW740">
            <v>0</v>
          </cell>
          <cell r="AX740" t="str">
            <v>Thạc sĩ</v>
          </cell>
          <cell r="AY740">
            <v>0</v>
          </cell>
          <cell r="AZ740">
            <v>0</v>
          </cell>
          <cell r="BA740" t="str">
            <v>Sinh học</v>
          </cell>
          <cell r="BB740" t="str">
            <v>Sinh học</v>
          </cell>
          <cell r="BC740" t="str">
            <v xml:space="preserve"> </v>
          </cell>
          <cell r="BD740">
            <v>0</v>
          </cell>
          <cell r="BE740">
            <v>0</v>
          </cell>
          <cell r="BF740">
            <v>0</v>
          </cell>
          <cell r="BG740">
            <v>0</v>
          </cell>
          <cell r="BH740">
            <v>0</v>
          </cell>
          <cell r="BI740">
            <v>0</v>
          </cell>
          <cell r="BJ740">
            <v>0</v>
          </cell>
          <cell r="BK740" t="str">
            <v>Đối tượng 4</v>
          </cell>
          <cell r="BL740">
            <v>0</v>
          </cell>
          <cell r="BM740">
            <v>37352</v>
          </cell>
          <cell r="BN740">
            <v>37717</v>
          </cell>
          <cell r="BO740">
            <v>0</v>
          </cell>
          <cell r="BP740">
            <v>0</v>
          </cell>
          <cell r="BQ740">
            <v>0</v>
          </cell>
          <cell r="BR740">
            <v>5.25</v>
          </cell>
          <cell r="BS740" t="str">
            <v>Chưa phát</v>
          </cell>
          <cell r="BT740">
            <v>0</v>
          </cell>
          <cell r="BU740">
            <v>0</v>
          </cell>
          <cell r="BV740">
            <v>5</v>
          </cell>
          <cell r="BW740">
            <v>5</v>
          </cell>
          <cell r="BX740">
            <v>5</v>
          </cell>
          <cell r="BY740">
            <v>5</v>
          </cell>
          <cell r="BZ740">
            <v>5</v>
          </cell>
          <cell r="CA740">
            <v>5</v>
          </cell>
          <cell r="CB740">
            <v>5</v>
          </cell>
          <cell r="CC740">
            <v>5</v>
          </cell>
          <cell r="CD740">
            <v>5</v>
          </cell>
          <cell r="CE740">
            <v>5</v>
          </cell>
          <cell r="CF740">
            <v>5</v>
          </cell>
          <cell r="CG740">
            <v>5</v>
          </cell>
          <cell r="CH740">
            <v>5</v>
          </cell>
          <cell r="CI740">
            <v>5</v>
          </cell>
          <cell r="CJ740">
            <v>5</v>
          </cell>
          <cell r="CK740">
            <v>5</v>
          </cell>
          <cell r="CL740">
            <v>0</v>
          </cell>
        </row>
        <row r="741">
          <cell r="F741">
            <v>1761</v>
          </cell>
          <cell r="G741" t="str">
            <v>51010000190980</v>
          </cell>
          <cell r="H741" t="str">
            <v>Trường THPT Chuyên</v>
          </cell>
          <cell r="I741" t="str">
            <v>Tổ Tự nhiên</v>
          </cell>
          <cell r="J741" t="str">
            <v>Nữ</v>
          </cell>
          <cell r="K741">
            <v>1973</v>
          </cell>
          <cell r="L741">
            <v>26971</v>
          </cell>
          <cell r="M741">
            <v>49</v>
          </cell>
          <cell r="N741" t="str">
            <v>Kinh</v>
          </cell>
          <cell r="O741">
            <v>0</v>
          </cell>
          <cell r="P741">
            <v>181945305</v>
          </cell>
          <cell r="Q741">
            <v>0</v>
          </cell>
          <cell r="R741">
            <v>0</v>
          </cell>
          <cell r="S741" t="str">
            <v>Nam Cường- Nam Đàn - Nghệ An</v>
          </cell>
          <cell r="T741" t="str">
            <v>Nam Cường- Nam Đàn - Nghệ An</v>
          </cell>
          <cell r="U741" t="str">
            <v>Nhà 39- Ngõ 1- đường Phan Công Tích -Phường Hưng Dũng– Vinh - Nghệ An</v>
          </cell>
          <cell r="V741" t="str">
            <v>Nhà 39- Ngõ 1- đường Phan Công Tích -Phường Hưng Dũng– Vinh - Nghệ An</v>
          </cell>
          <cell r="W741" t="str">
            <v>0915228755</v>
          </cell>
          <cell r="X741" t="str">
            <v>huongco73@gmail.com</v>
          </cell>
          <cell r="Y741">
            <v>34578</v>
          </cell>
          <cell r="Z741">
            <v>34578</v>
          </cell>
          <cell r="AA741" t="str">
            <v>Trường Đại học Sư phạm Vinh</v>
          </cell>
          <cell r="AB741">
            <v>0</v>
          </cell>
          <cell r="AC741" t="str">
            <v>BC</v>
          </cell>
          <cell r="AD741">
            <v>0</v>
          </cell>
          <cell r="AE741">
            <v>0</v>
          </cell>
          <cell r="AF741" t="str">
            <v>V.07.05.13</v>
          </cell>
          <cell r="AG741" t="str">
            <v>Giáo viên THPT (hạng I)</v>
          </cell>
          <cell r="AH741">
            <v>0</v>
          </cell>
          <cell r="AI741" t="str">
            <v>Tổ phó</v>
          </cell>
          <cell r="AJ741">
            <v>0</v>
          </cell>
          <cell r="AK741">
            <v>4.5</v>
          </cell>
          <cell r="AL741">
            <v>0.15</v>
          </cell>
          <cell r="AM741">
            <v>5.42</v>
          </cell>
          <cell r="AN741">
            <v>4</v>
          </cell>
          <cell r="AO741">
            <v>0</v>
          </cell>
          <cell r="AP741">
            <v>0</v>
          </cell>
          <cell r="AQ741">
            <v>24</v>
          </cell>
          <cell r="AR741">
            <v>1.3368</v>
          </cell>
          <cell r="AS741">
            <v>6.9068000000000005</v>
          </cell>
          <cell r="AT741">
            <v>70</v>
          </cell>
          <cell r="AU741">
            <v>0</v>
          </cell>
          <cell r="AV741">
            <v>0</v>
          </cell>
          <cell r="AW741">
            <v>0</v>
          </cell>
          <cell r="AX741" t="str">
            <v>Tiến sĩ</v>
          </cell>
          <cell r="AY741">
            <v>0</v>
          </cell>
          <cell r="AZ741">
            <v>0</v>
          </cell>
          <cell r="BA741" t="str">
            <v>Hóa học</v>
          </cell>
          <cell r="BB741" t="str">
            <v>Hóa học</v>
          </cell>
          <cell r="BC741" t="str">
            <v>Hoá vô cơ</v>
          </cell>
          <cell r="BD741">
            <v>0</v>
          </cell>
          <cell r="BE741">
            <v>0</v>
          </cell>
          <cell r="BF741" t="str">
            <v>B1</v>
          </cell>
          <cell r="BG741">
            <v>0</v>
          </cell>
          <cell r="BH741">
            <v>0</v>
          </cell>
          <cell r="BI741">
            <v>0</v>
          </cell>
          <cell r="BJ741">
            <v>0</v>
          </cell>
          <cell r="BK741">
            <v>0</v>
          </cell>
          <cell r="BL741">
            <v>0</v>
          </cell>
          <cell r="BM741" t="str">
            <v>30/9/1998</v>
          </cell>
          <cell r="BN741">
            <v>36433</v>
          </cell>
          <cell r="BO741">
            <v>0</v>
          </cell>
          <cell r="BP741">
            <v>0</v>
          </cell>
          <cell r="BQ741">
            <v>0</v>
          </cell>
          <cell r="BR741">
            <v>6.166666666666667</v>
          </cell>
          <cell r="BS741" t="str">
            <v>BĐ đã phát</v>
          </cell>
          <cell r="BT741">
            <v>0</v>
          </cell>
          <cell r="BU741">
            <v>0</v>
          </cell>
          <cell r="BV741">
            <v>4.5</v>
          </cell>
          <cell r="BW741">
            <v>4.5</v>
          </cell>
          <cell r="BX741">
            <v>4.5</v>
          </cell>
          <cell r="BY741">
            <v>4.5</v>
          </cell>
          <cell r="BZ741">
            <v>4.5</v>
          </cell>
          <cell r="CA741">
            <v>4.5</v>
          </cell>
          <cell r="CB741">
            <v>4.5</v>
          </cell>
          <cell r="CC741">
            <v>4.5</v>
          </cell>
          <cell r="CD741">
            <v>4.5</v>
          </cell>
          <cell r="CE741">
            <v>4.5</v>
          </cell>
          <cell r="CF741">
            <v>4.5</v>
          </cell>
          <cell r="CG741">
            <v>4.5</v>
          </cell>
          <cell r="CH741">
            <v>4.5</v>
          </cell>
          <cell r="CI741">
            <v>4.5</v>
          </cell>
          <cell r="CJ741">
            <v>4.5</v>
          </cell>
          <cell r="CK741">
            <v>4.5</v>
          </cell>
          <cell r="CL741">
            <v>0</v>
          </cell>
        </row>
        <row r="742">
          <cell r="F742">
            <v>2365</v>
          </cell>
          <cell r="G742" t="str">
            <v>51010000647495</v>
          </cell>
          <cell r="H742" t="str">
            <v>Trường THPT Chuyên</v>
          </cell>
          <cell r="I742" t="str">
            <v>Tổ Văn</v>
          </cell>
          <cell r="J742" t="str">
            <v>Nữ</v>
          </cell>
          <cell r="K742">
            <v>1985</v>
          </cell>
          <cell r="L742">
            <v>31393</v>
          </cell>
          <cell r="M742">
            <v>37</v>
          </cell>
          <cell r="N742" t="str">
            <v>Kinh</v>
          </cell>
          <cell r="O742">
            <v>0</v>
          </cell>
          <cell r="P742" t="str">
            <v>172703076</v>
          </cell>
          <cell r="Q742" t="str">
            <v>01/01/1900</v>
          </cell>
          <cell r="R742" t="str">
            <v>Tỉnh Nghệ An</v>
          </cell>
          <cell r="S742">
            <v>0</v>
          </cell>
          <cell r="T742">
            <v>0</v>
          </cell>
          <cell r="U742">
            <v>0</v>
          </cell>
          <cell r="V742">
            <v>0</v>
          </cell>
          <cell r="W742" t="str">
            <v>0978735888</v>
          </cell>
          <cell r="X742" t="str">
            <v>lykhanhkc@gmail.com</v>
          </cell>
          <cell r="Y742">
            <v>42095</v>
          </cell>
          <cell r="Z742">
            <v>0</v>
          </cell>
          <cell r="AA742">
            <v>0</v>
          </cell>
          <cell r="AB742">
            <v>0</v>
          </cell>
          <cell r="AC742" t="str">
            <v>BC</v>
          </cell>
          <cell r="AD742">
            <v>0</v>
          </cell>
          <cell r="AE742">
            <v>0</v>
          </cell>
          <cell r="AF742" t="str">
            <v>V.07.05.15</v>
          </cell>
          <cell r="AG742" t="str">
            <v>Giáo viên THPT (hạng III)</v>
          </cell>
          <cell r="AH742">
            <v>0</v>
          </cell>
          <cell r="AI742" t="str">
            <v>Chủ nhiệm lớp</v>
          </cell>
          <cell r="AJ742">
            <v>0</v>
          </cell>
          <cell r="AK742">
            <v>4</v>
          </cell>
          <cell r="AL742">
            <v>0</v>
          </cell>
          <cell r="AM742">
            <v>3.66</v>
          </cell>
          <cell r="AN742">
            <v>5</v>
          </cell>
          <cell r="AO742">
            <v>0</v>
          </cell>
          <cell r="AP742">
            <v>0</v>
          </cell>
          <cell r="AQ742">
            <v>8</v>
          </cell>
          <cell r="AR742">
            <v>0.2928</v>
          </cell>
          <cell r="AS742">
            <v>3.9528000000000003</v>
          </cell>
          <cell r="AT742">
            <v>70</v>
          </cell>
          <cell r="AU742">
            <v>0</v>
          </cell>
          <cell r="AV742">
            <v>0</v>
          </cell>
          <cell r="AW742">
            <v>0</v>
          </cell>
          <cell r="AX742" t="str">
            <v>Thạc sĩ</v>
          </cell>
          <cell r="AY742">
            <v>0</v>
          </cell>
          <cell r="AZ742">
            <v>0</v>
          </cell>
          <cell r="BA742" t="str">
            <v>Ngữ văn</v>
          </cell>
          <cell r="BB742" t="str">
            <v>Ngữ văn_SP</v>
          </cell>
          <cell r="BC742" t="str">
            <v xml:space="preserve"> </v>
          </cell>
          <cell r="BD742">
            <v>0</v>
          </cell>
          <cell r="BE742">
            <v>0</v>
          </cell>
          <cell r="BF742" t="str">
            <v>A2</v>
          </cell>
          <cell r="BG742">
            <v>0</v>
          </cell>
          <cell r="BH742">
            <v>0</v>
          </cell>
          <cell r="BI742">
            <v>0</v>
          </cell>
          <cell r="BJ742">
            <v>0</v>
          </cell>
          <cell r="BK742">
            <v>0</v>
          </cell>
          <cell r="BL742">
            <v>0</v>
          </cell>
          <cell r="BM742">
            <v>0</v>
          </cell>
          <cell r="BN742">
            <v>0</v>
          </cell>
          <cell r="BO742">
            <v>0</v>
          </cell>
          <cell r="BP742">
            <v>0</v>
          </cell>
          <cell r="BQ742">
            <v>0</v>
          </cell>
          <cell r="BR742">
            <v>18.25</v>
          </cell>
          <cell r="BS742" t="str">
            <v>BĐ đã phát</v>
          </cell>
          <cell r="BT742">
            <v>0</v>
          </cell>
          <cell r="BU742">
            <v>0</v>
          </cell>
          <cell r="BV742">
            <v>4</v>
          </cell>
          <cell r="BW742">
            <v>4</v>
          </cell>
          <cell r="BX742">
            <v>4</v>
          </cell>
          <cell r="BY742">
            <v>4</v>
          </cell>
          <cell r="BZ742">
            <v>4</v>
          </cell>
          <cell r="CA742">
            <v>4</v>
          </cell>
          <cell r="CB742">
            <v>4</v>
          </cell>
          <cell r="CC742">
            <v>4</v>
          </cell>
          <cell r="CD742">
            <v>4</v>
          </cell>
          <cell r="CE742">
            <v>4</v>
          </cell>
          <cell r="CF742">
            <v>4</v>
          </cell>
          <cell r="CG742">
            <v>4</v>
          </cell>
          <cell r="CH742">
            <v>4</v>
          </cell>
          <cell r="CI742">
            <v>4</v>
          </cell>
          <cell r="CJ742">
            <v>4</v>
          </cell>
          <cell r="CK742">
            <v>4</v>
          </cell>
          <cell r="CL742">
            <v>0</v>
          </cell>
        </row>
        <row r="743">
          <cell r="F743">
            <v>1806</v>
          </cell>
          <cell r="G743" t="str">
            <v>51010000191488</v>
          </cell>
          <cell r="H743" t="str">
            <v>Trường THPT Chuyên</v>
          </cell>
          <cell r="I743" t="str">
            <v>Tổ Văn</v>
          </cell>
          <cell r="J743" t="str">
            <v>Nữ</v>
          </cell>
          <cell r="K743">
            <v>1985</v>
          </cell>
          <cell r="L743">
            <v>31077</v>
          </cell>
          <cell r="M743">
            <v>37</v>
          </cell>
          <cell r="N743" t="str">
            <v>Kinh</v>
          </cell>
          <cell r="O743">
            <v>0</v>
          </cell>
          <cell r="P743" t="str">
            <v>186250075</v>
          </cell>
          <cell r="Q743" t="str">
            <v>01/01/1900</v>
          </cell>
          <cell r="R743" t="str">
            <v>Tỉnh Nghệ An</v>
          </cell>
          <cell r="S743">
            <v>0</v>
          </cell>
          <cell r="T743">
            <v>0</v>
          </cell>
          <cell r="U743" t="str">
            <v>Thành phố Vinh, Tỉnh Nghệ An</v>
          </cell>
          <cell r="V743" t="str">
            <v>Thành phố Vinh, Tỉnh Nghệ An</v>
          </cell>
          <cell r="W743" t="str">
            <v>0977883238</v>
          </cell>
          <cell r="X743" t="str">
            <v>Pvanhhong@gmail.com</v>
          </cell>
          <cell r="Y743">
            <v>40174</v>
          </cell>
          <cell r="Z743">
            <v>40969</v>
          </cell>
          <cell r="AA743" t="str">
            <v>Trường Đại học Vinh</v>
          </cell>
          <cell r="AB743">
            <v>0</v>
          </cell>
          <cell r="AC743" t="str">
            <v>BC</v>
          </cell>
          <cell r="AD743">
            <v>0</v>
          </cell>
          <cell r="AE743">
            <v>0</v>
          </cell>
          <cell r="AF743" t="str">
            <v>V.07.05.15</v>
          </cell>
          <cell r="AG743" t="str">
            <v>Giáo viên THPT (hạng III)</v>
          </cell>
          <cell r="AH743">
            <v>0</v>
          </cell>
          <cell r="AI743" t="str">
            <v>Chủ nhiệm lớp</v>
          </cell>
          <cell r="AJ743">
            <v>0</v>
          </cell>
          <cell r="AK743">
            <v>4</v>
          </cell>
          <cell r="AL743">
            <v>0</v>
          </cell>
          <cell r="AM743">
            <v>3.33</v>
          </cell>
          <cell r="AN743">
            <v>4</v>
          </cell>
          <cell r="AO743">
            <v>0</v>
          </cell>
          <cell r="AP743">
            <v>0</v>
          </cell>
          <cell r="AQ743">
            <v>10</v>
          </cell>
          <cell r="AR743">
            <v>0.33299999999999996</v>
          </cell>
          <cell r="AS743">
            <v>3.6630000000000003</v>
          </cell>
          <cell r="AT743">
            <v>70</v>
          </cell>
          <cell r="AU743">
            <v>0</v>
          </cell>
          <cell r="AV743">
            <v>0</v>
          </cell>
          <cell r="AW743">
            <v>0</v>
          </cell>
          <cell r="AX743" t="str">
            <v>Thạc sĩ</v>
          </cell>
          <cell r="AY743">
            <v>0</v>
          </cell>
          <cell r="AZ743">
            <v>0</v>
          </cell>
          <cell r="BA743" t="str">
            <v>Ngữ văn_SP</v>
          </cell>
          <cell r="BB743">
            <v>0</v>
          </cell>
          <cell r="BC743" t="str">
            <v xml:space="preserve"> </v>
          </cell>
          <cell r="BD743">
            <v>0</v>
          </cell>
          <cell r="BE743">
            <v>0</v>
          </cell>
          <cell r="BF743" t="str">
            <v>A2</v>
          </cell>
          <cell r="BG743">
            <v>0</v>
          </cell>
          <cell r="BH743">
            <v>0</v>
          </cell>
          <cell r="BI743">
            <v>0</v>
          </cell>
          <cell r="BJ743">
            <v>0</v>
          </cell>
          <cell r="BK743" t="str">
            <v>Đợt 2 năm 2017</v>
          </cell>
          <cell r="BL743">
            <v>0</v>
          </cell>
          <cell r="BM743">
            <v>0</v>
          </cell>
          <cell r="BN743">
            <v>0</v>
          </cell>
          <cell r="BO743">
            <v>0</v>
          </cell>
          <cell r="BP743">
            <v>0</v>
          </cell>
          <cell r="BQ743">
            <v>0</v>
          </cell>
          <cell r="BR743">
            <v>17.416666666666668</v>
          </cell>
          <cell r="BS743" t="str">
            <v>BĐ đã phát</v>
          </cell>
          <cell r="BT743">
            <v>0</v>
          </cell>
          <cell r="BU743">
            <v>0</v>
          </cell>
          <cell r="BV743">
            <v>4</v>
          </cell>
          <cell r="BW743">
            <v>4</v>
          </cell>
          <cell r="BX743">
            <v>4</v>
          </cell>
          <cell r="BY743">
            <v>4</v>
          </cell>
          <cell r="BZ743">
            <v>4</v>
          </cell>
          <cell r="CA743">
            <v>4</v>
          </cell>
          <cell r="CB743">
            <v>4</v>
          </cell>
          <cell r="CC743">
            <v>4</v>
          </cell>
          <cell r="CD743">
            <v>4</v>
          </cell>
          <cell r="CE743">
            <v>4</v>
          </cell>
          <cell r="CF743">
            <v>4</v>
          </cell>
          <cell r="CG743">
            <v>4</v>
          </cell>
          <cell r="CH743">
            <v>4</v>
          </cell>
          <cell r="CI743">
            <v>4</v>
          </cell>
          <cell r="CJ743">
            <v>4</v>
          </cell>
          <cell r="CK743">
            <v>4</v>
          </cell>
          <cell r="CL743">
            <v>0</v>
          </cell>
        </row>
        <row r="744">
          <cell r="F744">
            <v>1802</v>
          </cell>
          <cell r="G744" t="str">
            <v>51010000192791</v>
          </cell>
          <cell r="H744" t="str">
            <v>Trường THPT Chuyên</v>
          </cell>
          <cell r="I744" t="str">
            <v>Tổ Văn</v>
          </cell>
          <cell r="J744" t="str">
            <v>Nữ</v>
          </cell>
          <cell r="K744">
            <v>1980</v>
          </cell>
          <cell r="L744">
            <v>29317</v>
          </cell>
          <cell r="M744">
            <v>42</v>
          </cell>
          <cell r="N744" t="str">
            <v>Kinh</v>
          </cell>
          <cell r="O744">
            <v>0</v>
          </cell>
          <cell r="P744">
            <v>182313810</v>
          </cell>
          <cell r="Q744">
            <v>0</v>
          </cell>
          <cell r="R744">
            <v>0</v>
          </cell>
          <cell r="S744" t="str">
            <v>Nam Sơn - Đô Lương- Nghệ An</v>
          </cell>
          <cell r="T744" t="str">
            <v>Nam Sơn - Đô Lương- Nghệ An</v>
          </cell>
          <cell r="U744" t="str">
            <v>102- Đường Kim Đồng - Khối 22 - P. Hưng Bình, Thành phố Vinh, Tỉnh Nghệ An</v>
          </cell>
          <cell r="V744" t="str">
            <v>102- Đường Kim Đồng - Khối 22 - P. Hưng Bình, Thành phố Vinh, Tỉnh Nghệ An</v>
          </cell>
          <cell r="W744" t="str">
            <v>0976748555</v>
          </cell>
          <cell r="X744" t="str">
            <v>nguyenkimanhcdhv@gmail.com</v>
          </cell>
          <cell r="Y744">
            <v>40179</v>
          </cell>
          <cell r="Z744" t="str">
            <v xml:space="preserve">  -   -</v>
          </cell>
          <cell r="AA744" t="str">
            <v>Trường THPT Đô Lương 2</v>
          </cell>
          <cell r="AB744">
            <v>0</v>
          </cell>
          <cell r="AC744" t="str">
            <v>BC</v>
          </cell>
          <cell r="AD744">
            <v>0</v>
          </cell>
          <cell r="AE744">
            <v>0</v>
          </cell>
          <cell r="AF744" t="str">
            <v>V.07.05.14</v>
          </cell>
          <cell r="AG744" t="str">
            <v>Giáo viên THPT (hạng II)</v>
          </cell>
          <cell r="AH744">
            <v>0</v>
          </cell>
          <cell r="AI744" t="str">
            <v>Chủ nhiệm lớp</v>
          </cell>
          <cell r="AJ744">
            <v>0</v>
          </cell>
          <cell r="AK744">
            <v>4</v>
          </cell>
          <cell r="AL744">
            <v>0</v>
          </cell>
          <cell r="AM744">
            <v>4</v>
          </cell>
          <cell r="AN744">
            <v>1</v>
          </cell>
          <cell r="AO744">
            <v>0</v>
          </cell>
          <cell r="AP744">
            <v>0</v>
          </cell>
          <cell r="AQ744">
            <v>15</v>
          </cell>
          <cell r="AR744">
            <v>0.6</v>
          </cell>
          <cell r="AS744">
            <v>4.5999999999999996</v>
          </cell>
          <cell r="AT744">
            <v>70</v>
          </cell>
          <cell r="AU744">
            <v>0</v>
          </cell>
          <cell r="AV744">
            <v>0</v>
          </cell>
          <cell r="AW744">
            <v>0</v>
          </cell>
          <cell r="AX744" t="str">
            <v>Thạc sĩ</v>
          </cell>
          <cell r="AY744">
            <v>0</v>
          </cell>
          <cell r="AZ744">
            <v>0</v>
          </cell>
          <cell r="BA744" t="str">
            <v>Ngữ văn</v>
          </cell>
          <cell r="BB744" t="str">
            <v>Ngữ văn_SP</v>
          </cell>
          <cell r="BC744" t="str">
            <v xml:space="preserve"> </v>
          </cell>
          <cell r="BD744">
            <v>0</v>
          </cell>
          <cell r="BE744">
            <v>0</v>
          </cell>
          <cell r="BF744">
            <v>0</v>
          </cell>
          <cell r="BG744">
            <v>0</v>
          </cell>
          <cell r="BH744">
            <v>0</v>
          </cell>
          <cell r="BI744">
            <v>0</v>
          </cell>
          <cell r="BJ744">
            <v>0</v>
          </cell>
          <cell r="BK744">
            <v>0</v>
          </cell>
          <cell r="BL744">
            <v>0</v>
          </cell>
          <cell r="BM744">
            <v>40335</v>
          </cell>
          <cell r="BN744">
            <v>40700</v>
          </cell>
          <cell r="BO744">
            <v>0</v>
          </cell>
          <cell r="BP744">
            <v>0</v>
          </cell>
          <cell r="BQ744">
            <v>0</v>
          </cell>
          <cell r="BR744">
            <v>12.583333333333334</v>
          </cell>
          <cell r="BS744" t="str">
            <v>BĐ đã phát</v>
          </cell>
          <cell r="BT744">
            <v>0</v>
          </cell>
          <cell r="BU744">
            <v>0</v>
          </cell>
          <cell r="BV744">
            <v>4</v>
          </cell>
          <cell r="BW744">
            <v>4</v>
          </cell>
          <cell r="BX744">
            <v>4</v>
          </cell>
          <cell r="BY744">
            <v>4</v>
          </cell>
          <cell r="BZ744">
            <v>4</v>
          </cell>
          <cell r="CA744">
            <v>4</v>
          </cell>
          <cell r="CB744">
            <v>4</v>
          </cell>
          <cell r="CC744">
            <v>4</v>
          </cell>
          <cell r="CD744">
            <v>4</v>
          </cell>
          <cell r="CE744">
            <v>4</v>
          </cell>
          <cell r="CF744">
            <v>4</v>
          </cell>
          <cell r="CG744">
            <v>4</v>
          </cell>
          <cell r="CH744">
            <v>4</v>
          </cell>
          <cell r="CI744">
            <v>4</v>
          </cell>
          <cell r="CJ744">
            <v>4</v>
          </cell>
          <cell r="CK744">
            <v>4</v>
          </cell>
          <cell r="CL744">
            <v>0</v>
          </cell>
        </row>
        <row r="745">
          <cell r="F745">
            <v>1803</v>
          </cell>
          <cell r="G745" t="str">
            <v>51010000192092</v>
          </cell>
          <cell r="H745" t="str">
            <v>Trường THPT Chuyên</v>
          </cell>
          <cell r="I745" t="str">
            <v>Tổ Văn</v>
          </cell>
          <cell r="J745" t="str">
            <v>Nữ</v>
          </cell>
          <cell r="K745">
            <v>1981</v>
          </cell>
          <cell r="L745">
            <v>29894</v>
          </cell>
          <cell r="M745">
            <v>41</v>
          </cell>
          <cell r="N745" t="str">
            <v>Kinh</v>
          </cell>
          <cell r="O745">
            <v>0</v>
          </cell>
          <cell r="P745" t="str">
            <v>187605277</v>
          </cell>
          <cell r="Q745" t="str">
            <v>01/01/1900</v>
          </cell>
          <cell r="R745" t="str">
            <v>Tỉnh Nghệ An</v>
          </cell>
          <cell r="S745" t="str">
            <v>Thị trấn Kỳ Anh- Huyện Kỳ Anh- Tỉnh Hà Tĩnh</v>
          </cell>
          <cell r="T745" t="str">
            <v>Thị trấn Kỳ Anh- Huyện Kỳ Anh- Tỉnh Hà Tĩnh</v>
          </cell>
          <cell r="U745" t="str">
            <v>Nhà số 7, ngõ số 5, đường Phùng Phúc Kiều. Khối Tân Thành 1, Phường Lê Mao- Thành Phố Vinh- Tỉnh Nghệ An.</v>
          </cell>
          <cell r="V745" t="str">
            <v>Nhà số 7, ngõ số 5, đường Phùng Phúc Kiều. Khối Tân Thành 1, Phường Lê Mao- Thành Phố Vinh- Tỉnh Nghệ An.</v>
          </cell>
          <cell r="W745" t="str">
            <v>0914759000</v>
          </cell>
          <cell r="X745" t="str">
            <v>nguyenthituyetmaidhv@gmail.com</v>
          </cell>
          <cell r="Y745">
            <v>38992</v>
          </cell>
          <cell r="Z745">
            <v>39448</v>
          </cell>
          <cell r="AA745" t="str">
            <v>Trường Đại học Vinh</v>
          </cell>
          <cell r="AB745">
            <v>0</v>
          </cell>
          <cell r="AC745" t="str">
            <v>BC</v>
          </cell>
          <cell r="AD745">
            <v>0</v>
          </cell>
          <cell r="AE745">
            <v>0</v>
          </cell>
          <cell r="AF745" t="str">
            <v>V.07.05.14</v>
          </cell>
          <cell r="AG745" t="str">
            <v>Giáo viên THPT (hạng II)</v>
          </cell>
          <cell r="AH745">
            <v>0</v>
          </cell>
          <cell r="AI745" t="str">
            <v>Chủ nhiệm lớp</v>
          </cell>
          <cell r="AJ745">
            <v>0</v>
          </cell>
          <cell r="AK745">
            <v>4</v>
          </cell>
          <cell r="AL745">
            <v>0</v>
          </cell>
          <cell r="AM745">
            <v>4</v>
          </cell>
          <cell r="AN745">
            <v>1</v>
          </cell>
          <cell r="AO745">
            <v>0</v>
          </cell>
          <cell r="AP745">
            <v>0</v>
          </cell>
          <cell r="AQ745">
            <v>13</v>
          </cell>
          <cell r="AR745">
            <v>0.52</v>
          </cell>
          <cell r="AS745">
            <v>4.5199999999999996</v>
          </cell>
          <cell r="AT745">
            <v>70</v>
          </cell>
          <cell r="AU745">
            <v>0</v>
          </cell>
          <cell r="AV745">
            <v>0</v>
          </cell>
          <cell r="AW745">
            <v>0</v>
          </cell>
          <cell r="AX745" t="str">
            <v>Thạc sĩ</v>
          </cell>
          <cell r="AY745">
            <v>0</v>
          </cell>
          <cell r="AZ745">
            <v>0</v>
          </cell>
          <cell r="BA745" t="str">
            <v>Ngữ văn</v>
          </cell>
          <cell r="BB745" t="str">
            <v>Ngữ văn_SP</v>
          </cell>
          <cell r="BC745" t="str">
            <v xml:space="preserve"> </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14.166666666666666</v>
          </cell>
          <cell r="BS745" t="str">
            <v>BĐ đã phát</v>
          </cell>
          <cell r="BT745">
            <v>0</v>
          </cell>
          <cell r="BU745">
            <v>0</v>
          </cell>
          <cell r="BV745">
            <v>4</v>
          </cell>
          <cell r="BW745">
            <v>4</v>
          </cell>
          <cell r="BX745">
            <v>4</v>
          </cell>
          <cell r="BY745">
            <v>4</v>
          </cell>
          <cell r="BZ745">
            <v>4</v>
          </cell>
          <cell r="CA745">
            <v>4</v>
          </cell>
          <cell r="CB745">
            <v>4</v>
          </cell>
          <cell r="CC745">
            <v>4</v>
          </cell>
          <cell r="CD745">
            <v>4</v>
          </cell>
          <cell r="CE745">
            <v>4</v>
          </cell>
          <cell r="CF745">
            <v>4</v>
          </cell>
          <cell r="CG745">
            <v>4</v>
          </cell>
          <cell r="CH745">
            <v>4</v>
          </cell>
          <cell r="CI745">
            <v>4</v>
          </cell>
          <cell r="CJ745">
            <v>4</v>
          </cell>
          <cell r="CK745">
            <v>4</v>
          </cell>
          <cell r="CL745">
            <v>0</v>
          </cell>
        </row>
        <row r="746">
          <cell r="F746">
            <v>1801</v>
          </cell>
          <cell r="G746" t="str">
            <v>51010000198717</v>
          </cell>
          <cell r="H746" t="str">
            <v>Trường THPT Chuyên</v>
          </cell>
          <cell r="I746" t="str">
            <v>Tổ văn</v>
          </cell>
          <cell r="J746" t="str">
            <v>Nữ</v>
          </cell>
          <cell r="K746">
            <v>1979</v>
          </cell>
          <cell r="L746">
            <v>28898</v>
          </cell>
          <cell r="M746">
            <v>43</v>
          </cell>
          <cell r="N746" t="str">
            <v>Kinh</v>
          </cell>
          <cell r="O746">
            <v>0</v>
          </cell>
          <cell r="P746" t="str">
            <v>182259089</v>
          </cell>
          <cell r="Q746" t="str">
            <v>01/01/1900</v>
          </cell>
          <cell r="R746" t="str">
            <v>Tỉnh Nghệ An</v>
          </cell>
          <cell r="S746" t="str">
            <v>Vinh – Nghệ An</v>
          </cell>
          <cell r="T746" t="str">
            <v>Nam Đông- Nam Đàn- Nghệ An</v>
          </cell>
          <cell r="U746" t="str">
            <v>Nhà 3B, ngõ 2, đường Trần Quang Khải, khối 17- phường Hà Huy Tập- Vinh- Nghệ An</v>
          </cell>
          <cell r="V746" t="str">
            <v>Nhà 3B, ngõ 2, đường Trần Quang Khải, khối 17- phường Hà Huy Tập- Vinh- Nghệ An</v>
          </cell>
          <cell r="W746">
            <v>0</v>
          </cell>
          <cell r="X746">
            <v>0</v>
          </cell>
          <cell r="Y746">
            <v>40174</v>
          </cell>
          <cell r="Z746">
            <v>40969</v>
          </cell>
          <cell r="AA746" t="str">
            <v>Trường Đại học Vinh</v>
          </cell>
          <cell r="AB746">
            <v>0</v>
          </cell>
          <cell r="AC746" t="str">
            <v>BC</v>
          </cell>
          <cell r="AD746">
            <v>0</v>
          </cell>
          <cell r="AE746">
            <v>0</v>
          </cell>
          <cell r="AF746" t="str">
            <v>V.07.05.15</v>
          </cell>
          <cell r="AG746" t="str">
            <v>Giáo viên THPT (hạng III)</v>
          </cell>
          <cell r="AH746">
            <v>0</v>
          </cell>
          <cell r="AI746" t="str">
            <v>Chủ nhiệm lớp</v>
          </cell>
          <cell r="AJ746">
            <v>0</v>
          </cell>
          <cell r="AK746">
            <v>4</v>
          </cell>
          <cell r="AL746">
            <v>0</v>
          </cell>
          <cell r="AM746">
            <v>3.66</v>
          </cell>
          <cell r="AN746">
            <v>5</v>
          </cell>
          <cell r="AO746">
            <v>0</v>
          </cell>
          <cell r="AP746">
            <v>0</v>
          </cell>
          <cell r="AQ746">
            <v>10</v>
          </cell>
          <cell r="AR746">
            <v>0.36599999999999999</v>
          </cell>
          <cell r="AS746">
            <v>4.0259999999999998</v>
          </cell>
          <cell r="AT746">
            <v>70</v>
          </cell>
          <cell r="AU746">
            <v>0</v>
          </cell>
          <cell r="AV746">
            <v>0</v>
          </cell>
          <cell r="AW746">
            <v>0</v>
          </cell>
          <cell r="AX746" t="str">
            <v>Thạc sĩ</v>
          </cell>
          <cell r="AY746">
            <v>0</v>
          </cell>
          <cell r="AZ746">
            <v>0</v>
          </cell>
          <cell r="BA746" t="str">
            <v>Ngữ văn</v>
          </cell>
          <cell r="BB746" t="str">
            <v>Ngữ văn</v>
          </cell>
          <cell r="BC746" t="str">
            <v xml:space="preserve"> </v>
          </cell>
          <cell r="BD746">
            <v>0</v>
          </cell>
          <cell r="BE746">
            <v>0</v>
          </cell>
          <cell r="BF746" t="str">
            <v>B1</v>
          </cell>
          <cell r="BG746">
            <v>0</v>
          </cell>
          <cell r="BH746">
            <v>0</v>
          </cell>
          <cell r="BI746">
            <v>0</v>
          </cell>
          <cell r="BJ746">
            <v>0</v>
          </cell>
          <cell r="BK746">
            <v>0</v>
          </cell>
          <cell r="BL746">
            <v>0</v>
          </cell>
          <cell r="BM746">
            <v>38972</v>
          </cell>
          <cell r="BN746">
            <v>39337</v>
          </cell>
          <cell r="BO746">
            <v>0</v>
          </cell>
          <cell r="BP746">
            <v>0</v>
          </cell>
          <cell r="BQ746">
            <v>0</v>
          </cell>
          <cell r="BR746">
            <v>11.416666666666666</v>
          </cell>
          <cell r="BS746" t="str">
            <v>BĐ đã phát</v>
          </cell>
          <cell r="BT746">
            <v>0</v>
          </cell>
          <cell r="BU746">
            <v>0</v>
          </cell>
          <cell r="BV746">
            <v>4</v>
          </cell>
          <cell r="BW746">
            <v>4</v>
          </cell>
          <cell r="BX746">
            <v>4</v>
          </cell>
          <cell r="BY746">
            <v>4</v>
          </cell>
          <cell r="BZ746">
            <v>4</v>
          </cell>
          <cell r="CA746">
            <v>4</v>
          </cell>
          <cell r="CB746">
            <v>4</v>
          </cell>
          <cell r="CC746">
            <v>4</v>
          </cell>
          <cell r="CD746">
            <v>4</v>
          </cell>
          <cell r="CE746">
            <v>4</v>
          </cell>
          <cell r="CF746">
            <v>4</v>
          </cell>
          <cell r="CG746">
            <v>4</v>
          </cell>
          <cell r="CH746">
            <v>4</v>
          </cell>
          <cell r="CI746">
            <v>4</v>
          </cell>
          <cell r="CJ746">
            <v>4</v>
          </cell>
          <cell r="CK746">
            <v>4</v>
          </cell>
          <cell r="CL746">
            <v>0</v>
          </cell>
        </row>
        <row r="747">
          <cell r="F747">
            <v>1799</v>
          </cell>
          <cell r="G747" t="str">
            <v>51010000198595</v>
          </cell>
          <cell r="H747" t="str">
            <v>Trường THPT Chuyên</v>
          </cell>
          <cell r="I747" t="str">
            <v>Tổ Văn</v>
          </cell>
          <cell r="J747" t="str">
            <v>Nữ</v>
          </cell>
          <cell r="K747">
            <v>1977</v>
          </cell>
          <cell r="L747">
            <v>28176</v>
          </cell>
          <cell r="M747">
            <v>45</v>
          </cell>
          <cell r="N747" t="str">
            <v>Kinh</v>
          </cell>
          <cell r="O747">
            <v>0</v>
          </cell>
          <cell r="P747">
            <v>182144171</v>
          </cell>
          <cell r="Q747">
            <v>0</v>
          </cell>
          <cell r="R747">
            <v>0</v>
          </cell>
          <cell r="S747" t="str">
            <v>Hưng hòa, TP Vinh, Nghệ An</v>
          </cell>
          <cell r="T747" t="str">
            <v>Hưng hòa, TP Vinh, Nghệ An</v>
          </cell>
          <cell r="U747" t="str">
            <v>66 Lê Văn Hưu, Trường Thi, TP Vinh, Nghệ An.</v>
          </cell>
          <cell r="V747" t="str">
            <v>66 Lê Văn Hưu, Trường Thi, TP Vinh, Nghệ An.</v>
          </cell>
          <cell r="W747">
            <v>0</v>
          </cell>
          <cell r="X747">
            <v>0</v>
          </cell>
          <cell r="Y747">
            <v>38231</v>
          </cell>
          <cell r="Z747">
            <v>37012</v>
          </cell>
          <cell r="AA747" t="str">
            <v>Phòng GD huyện Nam Đàn</v>
          </cell>
          <cell r="AB747">
            <v>0</v>
          </cell>
          <cell r="AC747" t="str">
            <v>BC</v>
          </cell>
          <cell r="AD747">
            <v>0</v>
          </cell>
          <cell r="AE747">
            <v>0</v>
          </cell>
          <cell r="AF747" t="str">
            <v>V.07.05.14</v>
          </cell>
          <cell r="AG747" t="str">
            <v>Giáo viên THPT (hạng II)</v>
          </cell>
          <cell r="AH747">
            <v>0</v>
          </cell>
          <cell r="AI747" t="str">
            <v>Chủ nhiệm lớp</v>
          </cell>
          <cell r="AJ747">
            <v>0</v>
          </cell>
          <cell r="AK747">
            <v>4</v>
          </cell>
          <cell r="AL747">
            <v>0</v>
          </cell>
          <cell r="AM747">
            <v>4.68</v>
          </cell>
          <cell r="AN747">
            <v>3</v>
          </cell>
          <cell r="AO747">
            <v>0</v>
          </cell>
          <cell r="AP747">
            <v>0</v>
          </cell>
          <cell r="AQ747">
            <v>20</v>
          </cell>
          <cell r="AR747">
            <v>0.93599999999999994</v>
          </cell>
          <cell r="AS747">
            <v>5.6159999999999997</v>
          </cell>
          <cell r="AT747">
            <v>70</v>
          </cell>
          <cell r="AU747">
            <v>0</v>
          </cell>
          <cell r="AV747">
            <v>0</v>
          </cell>
          <cell r="AW747">
            <v>0</v>
          </cell>
          <cell r="AX747" t="str">
            <v>Thạc sĩ</v>
          </cell>
          <cell r="AY747">
            <v>0</v>
          </cell>
          <cell r="AZ747">
            <v>0</v>
          </cell>
          <cell r="BA747" t="str">
            <v>Ngữ văn</v>
          </cell>
          <cell r="BB747" t="str">
            <v>Ngữ văn_SP</v>
          </cell>
          <cell r="BC747" t="str">
            <v xml:space="preserve"> </v>
          </cell>
          <cell r="BD747">
            <v>0</v>
          </cell>
          <cell r="BE747">
            <v>0</v>
          </cell>
          <cell r="BF747">
            <v>0</v>
          </cell>
          <cell r="BG747">
            <v>0</v>
          </cell>
          <cell r="BH747">
            <v>0</v>
          </cell>
          <cell r="BI747">
            <v>0</v>
          </cell>
          <cell r="BJ747">
            <v>0</v>
          </cell>
          <cell r="BK747">
            <v>0</v>
          </cell>
          <cell r="BL747">
            <v>0</v>
          </cell>
          <cell r="BM747">
            <v>38296</v>
          </cell>
          <cell r="BN747">
            <v>38661</v>
          </cell>
          <cell r="BO747">
            <v>0</v>
          </cell>
          <cell r="BP747">
            <v>0</v>
          </cell>
          <cell r="BQ747">
            <v>0</v>
          </cell>
          <cell r="BR747">
            <v>9.5</v>
          </cell>
          <cell r="BS747" t="str">
            <v>BĐ đã phát</v>
          </cell>
          <cell r="BT747">
            <v>0</v>
          </cell>
          <cell r="BU747">
            <v>0</v>
          </cell>
          <cell r="BV747">
            <v>4</v>
          </cell>
          <cell r="BW747">
            <v>4</v>
          </cell>
          <cell r="BX747">
            <v>4</v>
          </cell>
          <cell r="BY747">
            <v>4</v>
          </cell>
          <cell r="BZ747">
            <v>4</v>
          </cell>
          <cell r="CA747">
            <v>4</v>
          </cell>
          <cell r="CB747">
            <v>4</v>
          </cell>
          <cell r="CC747">
            <v>4</v>
          </cell>
          <cell r="CD747">
            <v>4</v>
          </cell>
          <cell r="CE747">
            <v>4</v>
          </cell>
          <cell r="CF747">
            <v>4</v>
          </cell>
          <cell r="CG747">
            <v>4</v>
          </cell>
          <cell r="CH747">
            <v>4</v>
          </cell>
          <cell r="CI747">
            <v>4</v>
          </cell>
          <cell r="CJ747">
            <v>4</v>
          </cell>
          <cell r="CK747">
            <v>4</v>
          </cell>
          <cell r="CL747">
            <v>0</v>
          </cell>
        </row>
        <row r="748">
          <cell r="F748">
            <v>2181</v>
          </cell>
          <cell r="G748" t="str">
            <v>51010000498329</v>
          </cell>
          <cell r="H748" t="str">
            <v>Trường THPT Chuyên</v>
          </cell>
          <cell r="I748" t="str">
            <v>Tổ Văn</v>
          </cell>
          <cell r="J748" t="str">
            <v>Nữ</v>
          </cell>
          <cell r="K748">
            <v>1978</v>
          </cell>
          <cell r="L748">
            <v>28647</v>
          </cell>
          <cell r="M748">
            <v>44</v>
          </cell>
          <cell r="N748" t="str">
            <v>Kinh</v>
          </cell>
          <cell r="O748">
            <v>0</v>
          </cell>
          <cell r="P748" t="str">
            <v>186541535</v>
          </cell>
          <cell r="Q748" t="str">
            <v>01/01/1900</v>
          </cell>
          <cell r="R748" t="str">
            <v>Tỉnh Nghệ An</v>
          </cell>
          <cell r="S748">
            <v>0</v>
          </cell>
          <cell r="T748" t="str">
            <v>Cẩm Xuyên, Hà Tĩnh</v>
          </cell>
          <cell r="U748" t="str">
            <v>Thành phố Vinh, Tỉnh Nghệ An</v>
          </cell>
          <cell r="V748" t="str">
            <v>Thành phố Vinh, Tỉnh Nghệ An</v>
          </cell>
          <cell r="W748" t="str">
            <v>0915001414</v>
          </cell>
          <cell r="X748" t="str">
            <v>Tranthuyht78@gmail.com</v>
          </cell>
          <cell r="Y748">
            <v>0</v>
          </cell>
          <cell r="Z748">
            <v>40360</v>
          </cell>
          <cell r="AA748">
            <v>0</v>
          </cell>
          <cell r="AB748">
            <v>0</v>
          </cell>
          <cell r="AC748" t="str">
            <v>BC</v>
          </cell>
          <cell r="AD748">
            <v>0</v>
          </cell>
          <cell r="AE748">
            <v>0</v>
          </cell>
          <cell r="AF748" t="str">
            <v>V.07.05.14</v>
          </cell>
          <cell r="AG748" t="str">
            <v>Giáo viên THPT (hạng II)</v>
          </cell>
          <cell r="AH748">
            <v>0</v>
          </cell>
          <cell r="AI748" t="str">
            <v>Chủ nhiệm lớp</v>
          </cell>
          <cell r="AJ748">
            <v>0</v>
          </cell>
          <cell r="AK748">
            <v>4</v>
          </cell>
          <cell r="AL748">
            <v>0</v>
          </cell>
          <cell r="AM748">
            <v>4.34</v>
          </cell>
          <cell r="AN748">
            <v>2</v>
          </cell>
          <cell r="AO748">
            <v>0</v>
          </cell>
          <cell r="AP748">
            <v>0</v>
          </cell>
          <cell r="AQ748">
            <v>17</v>
          </cell>
          <cell r="AR748">
            <v>0.73780000000000001</v>
          </cell>
          <cell r="AS748">
            <v>5.0777999999999999</v>
          </cell>
          <cell r="AT748">
            <v>70</v>
          </cell>
          <cell r="AU748">
            <v>0</v>
          </cell>
          <cell r="AV748">
            <v>0</v>
          </cell>
          <cell r="AW748">
            <v>0</v>
          </cell>
          <cell r="AX748" t="str">
            <v>Thạc sĩ</v>
          </cell>
          <cell r="AY748">
            <v>0</v>
          </cell>
          <cell r="AZ748">
            <v>0</v>
          </cell>
          <cell r="BA748" t="str">
            <v>Du lịch</v>
          </cell>
          <cell r="BB748" t="str">
            <v>Du lịch</v>
          </cell>
          <cell r="BC748" t="str">
            <v xml:space="preserve"> </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10.75</v>
          </cell>
          <cell r="BS748" t="str">
            <v>ĐHV đã phát</v>
          </cell>
          <cell r="BT748">
            <v>0</v>
          </cell>
          <cell r="BU748">
            <v>0</v>
          </cell>
          <cell r="BV748">
            <v>4</v>
          </cell>
          <cell r="BW748">
            <v>4</v>
          </cell>
          <cell r="BX748">
            <v>4</v>
          </cell>
          <cell r="BY748">
            <v>4</v>
          </cell>
          <cell r="BZ748">
            <v>4</v>
          </cell>
          <cell r="CA748">
            <v>4</v>
          </cell>
          <cell r="CB748">
            <v>4</v>
          </cell>
          <cell r="CC748">
            <v>4</v>
          </cell>
          <cell r="CD748">
            <v>4</v>
          </cell>
          <cell r="CE748">
            <v>4</v>
          </cell>
          <cell r="CF748">
            <v>4</v>
          </cell>
          <cell r="CG748">
            <v>4</v>
          </cell>
          <cell r="CH748">
            <v>4</v>
          </cell>
          <cell r="CI748">
            <v>4</v>
          </cell>
          <cell r="CJ748">
            <v>4</v>
          </cell>
          <cell r="CK748">
            <v>4</v>
          </cell>
          <cell r="CL748">
            <v>0</v>
          </cell>
        </row>
        <row r="749">
          <cell r="F749">
            <v>1804</v>
          </cell>
          <cell r="G749" t="str">
            <v>51010000192047</v>
          </cell>
          <cell r="H749" t="str">
            <v>Trường THPT Chuyên</v>
          </cell>
          <cell r="I749" t="str">
            <v>Tổ Văn</v>
          </cell>
          <cell r="J749" t="str">
            <v>Nữ</v>
          </cell>
          <cell r="K749">
            <v>1982</v>
          </cell>
          <cell r="L749">
            <v>29997</v>
          </cell>
          <cell r="M749">
            <v>40</v>
          </cell>
          <cell r="N749" t="str">
            <v>Kinh</v>
          </cell>
          <cell r="O749">
            <v>0</v>
          </cell>
          <cell r="P749" t="str">
            <v>182489272</v>
          </cell>
          <cell r="Q749" t="str">
            <v>01/01/1900</v>
          </cell>
          <cell r="R749" t="str">
            <v>Tỉnh Nghệ An</v>
          </cell>
          <cell r="S749" t="str">
            <v>Thành phô Vinh- Tỉnh Nghệ An</v>
          </cell>
          <cell r="T749" t="str">
            <v>Lưu Sơn – Đô Lương – Nghệ An</v>
          </cell>
          <cell r="U749" t="str">
            <v>Số nhà 83  – Khối  4 - Phường Lê Lợi -  Thành Phố Vinh- Tỉnh Nghệ An</v>
          </cell>
          <cell r="V749" t="str">
            <v>Số nhà 83  – Khối  4 - Phường Lê Lợi -  Thành Phố Vinh- Tỉnh Nghệ An</v>
          </cell>
          <cell r="W749" t="str">
            <v>0914065678</v>
          </cell>
          <cell r="X749" t="str">
            <v>Hatran82dhv@gmail.com</v>
          </cell>
          <cell r="Y749">
            <v>39755</v>
          </cell>
          <cell r="Z749">
            <v>40360</v>
          </cell>
          <cell r="AA749" t="str">
            <v>Trường Đại học Vinh</v>
          </cell>
          <cell r="AB749">
            <v>0</v>
          </cell>
          <cell r="AC749" t="str">
            <v>BC</v>
          </cell>
          <cell r="AD749">
            <v>0</v>
          </cell>
          <cell r="AE749">
            <v>0</v>
          </cell>
          <cell r="AF749" t="str">
            <v>V.07.05.14</v>
          </cell>
          <cell r="AG749" t="str">
            <v>Giáo viên THPT (hạng II)</v>
          </cell>
          <cell r="AH749">
            <v>0</v>
          </cell>
          <cell r="AI749" t="str">
            <v>Chủ nhiệm lớp</v>
          </cell>
          <cell r="AJ749">
            <v>0</v>
          </cell>
          <cell r="AK749">
            <v>4</v>
          </cell>
          <cell r="AL749">
            <v>0</v>
          </cell>
          <cell r="AM749">
            <v>4</v>
          </cell>
          <cell r="AN749">
            <v>1</v>
          </cell>
          <cell r="AO749">
            <v>0</v>
          </cell>
          <cell r="AP749">
            <v>0</v>
          </cell>
          <cell r="AQ749">
            <v>11</v>
          </cell>
          <cell r="AR749">
            <v>0.44</v>
          </cell>
          <cell r="AS749">
            <v>4.4400000000000004</v>
          </cell>
          <cell r="AT749">
            <v>70</v>
          </cell>
          <cell r="AU749">
            <v>0</v>
          </cell>
          <cell r="AV749">
            <v>0</v>
          </cell>
          <cell r="AW749">
            <v>0</v>
          </cell>
          <cell r="AX749" t="str">
            <v>Thạc sĩ</v>
          </cell>
          <cell r="AY749">
            <v>0</v>
          </cell>
          <cell r="AZ749">
            <v>0</v>
          </cell>
          <cell r="BA749" t="str">
            <v>Ngữ văn</v>
          </cell>
          <cell r="BB749" t="str">
            <v>Ngữ văn_SP</v>
          </cell>
          <cell r="BC749" t="str">
            <v xml:space="preserve"> </v>
          </cell>
          <cell r="BD749">
            <v>0</v>
          </cell>
          <cell r="BE749">
            <v>0</v>
          </cell>
          <cell r="BF749" t="str">
            <v>A2</v>
          </cell>
          <cell r="BG749">
            <v>0</v>
          </cell>
          <cell r="BH749">
            <v>0</v>
          </cell>
          <cell r="BI749">
            <v>0</v>
          </cell>
          <cell r="BJ749">
            <v>0</v>
          </cell>
          <cell r="BK749" t="str">
            <v>x</v>
          </cell>
          <cell r="BL749">
            <v>0</v>
          </cell>
          <cell r="BM749">
            <v>39391</v>
          </cell>
          <cell r="BN749">
            <v>39757</v>
          </cell>
          <cell r="BO749">
            <v>0</v>
          </cell>
          <cell r="BP749">
            <v>0</v>
          </cell>
          <cell r="BQ749">
            <v>0</v>
          </cell>
          <cell r="BR749">
            <v>14.5</v>
          </cell>
          <cell r="BS749" t="str">
            <v>BĐ đã phát</v>
          </cell>
          <cell r="BT749">
            <v>0</v>
          </cell>
          <cell r="BU749">
            <v>0</v>
          </cell>
          <cell r="BV749">
            <v>4</v>
          </cell>
          <cell r="BW749">
            <v>4</v>
          </cell>
          <cell r="BX749">
            <v>4</v>
          </cell>
          <cell r="BY749">
            <v>4</v>
          </cell>
          <cell r="BZ749">
            <v>4</v>
          </cell>
          <cell r="CA749">
            <v>4</v>
          </cell>
          <cell r="CB749">
            <v>4</v>
          </cell>
          <cell r="CC749">
            <v>4</v>
          </cell>
          <cell r="CD749">
            <v>4</v>
          </cell>
          <cell r="CE749">
            <v>4</v>
          </cell>
          <cell r="CF749">
            <v>4</v>
          </cell>
          <cell r="CG749">
            <v>4</v>
          </cell>
          <cell r="CH749">
            <v>4</v>
          </cell>
          <cell r="CI749">
            <v>4</v>
          </cell>
          <cell r="CJ749">
            <v>4</v>
          </cell>
          <cell r="CK749">
            <v>4</v>
          </cell>
          <cell r="CL749">
            <v>0</v>
          </cell>
        </row>
        <row r="750">
          <cell r="F750">
            <v>1815</v>
          </cell>
          <cell r="G750" t="str">
            <v>51010000226618</v>
          </cell>
          <cell r="H750" t="str">
            <v>Trường THPT Chuyên</v>
          </cell>
          <cell r="I750" t="str">
            <v>Tổ Vật lý</v>
          </cell>
          <cell r="J750" t="str">
            <v>Nữ</v>
          </cell>
          <cell r="K750">
            <v>1980</v>
          </cell>
          <cell r="L750">
            <v>29226</v>
          </cell>
          <cell r="M750">
            <v>42</v>
          </cell>
          <cell r="N750" t="str">
            <v>Kinh</v>
          </cell>
          <cell r="O750">
            <v>0</v>
          </cell>
          <cell r="P750" t="str">
            <v>182255813</v>
          </cell>
          <cell r="Q750" t="str">
            <v>01/01/1900</v>
          </cell>
          <cell r="R750" t="str">
            <v>Tỉnh Nghệ An</v>
          </cell>
          <cell r="S750">
            <v>0</v>
          </cell>
          <cell r="T750">
            <v>0</v>
          </cell>
          <cell r="U750">
            <v>0</v>
          </cell>
          <cell r="V750">
            <v>0</v>
          </cell>
          <cell r="W750" t="str">
            <v>0976797979</v>
          </cell>
          <cell r="X750" t="str">
            <v>Liendhv1979@gmail.com</v>
          </cell>
          <cell r="Y750">
            <v>40634</v>
          </cell>
          <cell r="Z750" t="str">
            <v xml:space="preserve">  -   -</v>
          </cell>
          <cell r="AA750">
            <v>0</v>
          </cell>
          <cell r="AB750">
            <v>0</v>
          </cell>
          <cell r="AC750" t="str">
            <v>BC</v>
          </cell>
          <cell r="AD750">
            <v>0</v>
          </cell>
          <cell r="AE750">
            <v>0</v>
          </cell>
          <cell r="AF750" t="str">
            <v>V.07.05.15</v>
          </cell>
          <cell r="AG750" t="str">
            <v>Giáo viên THPT (hạng III)</v>
          </cell>
          <cell r="AH750">
            <v>0</v>
          </cell>
          <cell r="AI750">
            <v>0</v>
          </cell>
          <cell r="AJ750">
            <v>0</v>
          </cell>
          <cell r="AK750">
            <v>4</v>
          </cell>
          <cell r="AL750">
            <v>0</v>
          </cell>
          <cell r="AM750">
            <v>3.99</v>
          </cell>
          <cell r="AN750">
            <v>6</v>
          </cell>
          <cell r="AO750">
            <v>0</v>
          </cell>
          <cell r="AP750">
            <v>0</v>
          </cell>
          <cell r="AQ750">
            <v>15</v>
          </cell>
          <cell r="AR750">
            <v>0.59850000000000003</v>
          </cell>
          <cell r="AS750">
            <v>4.5884999999999998</v>
          </cell>
          <cell r="AT750">
            <v>70</v>
          </cell>
          <cell r="AU750">
            <v>0</v>
          </cell>
          <cell r="AV750">
            <v>0</v>
          </cell>
          <cell r="AW750">
            <v>0</v>
          </cell>
          <cell r="AX750" t="str">
            <v>Thạc sĩ</v>
          </cell>
          <cell r="AY750">
            <v>0</v>
          </cell>
          <cell r="AZ750">
            <v>0</v>
          </cell>
          <cell r="BA750" t="str">
            <v>Vật lý</v>
          </cell>
          <cell r="BB750" t="str">
            <v>Khoa học Giáo dục</v>
          </cell>
          <cell r="BC750" t="str">
            <v xml:space="preserve"> </v>
          </cell>
          <cell r="BD750">
            <v>0</v>
          </cell>
          <cell r="BE750">
            <v>0</v>
          </cell>
          <cell r="BF750" t="str">
            <v>B2</v>
          </cell>
          <cell r="BG750">
            <v>0</v>
          </cell>
          <cell r="BH750">
            <v>0</v>
          </cell>
          <cell r="BI750">
            <v>0</v>
          </cell>
          <cell r="BJ750">
            <v>0</v>
          </cell>
          <cell r="BK750" t="str">
            <v>x</v>
          </cell>
          <cell r="BL750">
            <v>0</v>
          </cell>
          <cell r="BM750" t="str">
            <v>31/12/2007</v>
          </cell>
          <cell r="BN750">
            <v>39813</v>
          </cell>
          <cell r="BO750">
            <v>0</v>
          </cell>
          <cell r="BP750">
            <v>0</v>
          </cell>
          <cell r="BQ750">
            <v>0</v>
          </cell>
          <cell r="BR750">
            <v>12.333333333333334</v>
          </cell>
          <cell r="BS750" t="str">
            <v>ĐHV đã phát</v>
          </cell>
          <cell r="BT750" t="str">
            <v>Nghỉ không lương từ T9/21</v>
          </cell>
          <cell r="BU750">
            <v>0</v>
          </cell>
          <cell r="BV750">
            <v>4</v>
          </cell>
          <cell r="BW750">
            <v>4</v>
          </cell>
          <cell r="BX750">
            <v>4</v>
          </cell>
          <cell r="BY750">
            <v>4</v>
          </cell>
          <cell r="BZ750">
            <v>4</v>
          </cell>
          <cell r="CA750">
            <v>4</v>
          </cell>
          <cell r="CB750">
            <v>4</v>
          </cell>
          <cell r="CC750">
            <v>4</v>
          </cell>
          <cell r="CD750">
            <v>4</v>
          </cell>
          <cell r="CE750">
            <v>4</v>
          </cell>
          <cell r="CF750">
            <v>4</v>
          </cell>
          <cell r="CG750">
            <v>4</v>
          </cell>
          <cell r="CH750">
            <v>0</v>
          </cell>
          <cell r="CI750">
            <v>0</v>
          </cell>
          <cell r="CJ750">
            <v>0</v>
          </cell>
          <cell r="CK750">
            <v>0</v>
          </cell>
          <cell r="CL750" t="str">
            <v>Nghỉ không lương từ T9/21</v>
          </cell>
        </row>
        <row r="751">
          <cell r="F751">
            <v>1817</v>
          </cell>
          <cell r="G751" t="str">
            <v>51010000224685</v>
          </cell>
          <cell r="H751" t="str">
            <v>Trường THPT Chuyên</v>
          </cell>
          <cell r="I751" t="str">
            <v>Tổ Vật lý</v>
          </cell>
          <cell r="J751" t="str">
            <v>Nam</v>
          </cell>
          <cell r="K751">
            <v>1985</v>
          </cell>
          <cell r="L751">
            <v>31105</v>
          </cell>
          <cell r="M751">
            <v>37</v>
          </cell>
          <cell r="N751" t="str">
            <v>Kinh</v>
          </cell>
          <cell r="O751">
            <v>0</v>
          </cell>
          <cell r="P751" t="str">
            <v>186275564</v>
          </cell>
          <cell r="Q751" t="str">
            <v>01/01/1900</v>
          </cell>
          <cell r="R751" t="str">
            <v>Tỉnh Nghệ An</v>
          </cell>
          <cell r="S751" t="str">
            <v>Văn Sơn – Đô Lương – Nghệ An</v>
          </cell>
          <cell r="T751" t="str">
            <v>Văn Sơn – Đô Lương – Nghệ An</v>
          </cell>
          <cell r="U751" t="str">
            <v>Khối 12 – phường Trung Đô - TP Vinh - Nghệ An</v>
          </cell>
          <cell r="V751" t="str">
            <v>Khối 12 – phường Trung Đô - TP Vinh - Nghệ An</v>
          </cell>
          <cell r="W751">
            <v>0</v>
          </cell>
          <cell r="X751">
            <v>0</v>
          </cell>
          <cell r="Y751">
            <v>40392</v>
          </cell>
          <cell r="Z751">
            <v>40969</v>
          </cell>
          <cell r="AA751" t="str">
            <v>Trường Đại học Vinh</v>
          </cell>
          <cell r="AB751">
            <v>0</v>
          </cell>
          <cell r="AC751" t="str">
            <v>BC</v>
          </cell>
          <cell r="AD751">
            <v>0</v>
          </cell>
          <cell r="AE751">
            <v>0</v>
          </cell>
          <cell r="AF751" t="str">
            <v>V.07.05.15</v>
          </cell>
          <cell r="AG751" t="str">
            <v>Giáo viên THPT (hạng III)</v>
          </cell>
          <cell r="AH751">
            <v>0</v>
          </cell>
          <cell r="AI751">
            <v>0</v>
          </cell>
          <cell r="AJ751">
            <v>0</v>
          </cell>
          <cell r="AK751">
            <v>4</v>
          </cell>
          <cell r="AL751">
            <v>0</v>
          </cell>
          <cell r="AM751">
            <v>3.66</v>
          </cell>
          <cell r="AN751">
            <v>5</v>
          </cell>
          <cell r="AO751">
            <v>0</v>
          </cell>
          <cell r="AP751">
            <v>0</v>
          </cell>
          <cell r="AQ751">
            <v>9</v>
          </cell>
          <cell r="AR751">
            <v>0.32939999999999997</v>
          </cell>
          <cell r="AS751">
            <v>3.9894000000000003</v>
          </cell>
          <cell r="AT751">
            <v>70</v>
          </cell>
          <cell r="AU751">
            <v>0</v>
          </cell>
          <cell r="AV751">
            <v>0</v>
          </cell>
          <cell r="AW751">
            <v>0</v>
          </cell>
          <cell r="AX751" t="str">
            <v>Thạc sĩ</v>
          </cell>
          <cell r="AY751">
            <v>0</v>
          </cell>
          <cell r="AZ751">
            <v>0</v>
          </cell>
          <cell r="BA751" t="str">
            <v>Vật lý</v>
          </cell>
          <cell r="BB751" t="str">
            <v>Vật lý_SP</v>
          </cell>
          <cell r="BC751" t="str">
            <v xml:space="preserve"> </v>
          </cell>
          <cell r="BD751">
            <v>0</v>
          </cell>
          <cell r="BE751">
            <v>0</v>
          </cell>
          <cell r="BF751">
            <v>0</v>
          </cell>
          <cell r="BG751">
            <v>0</v>
          </cell>
          <cell r="BH751">
            <v>0</v>
          </cell>
          <cell r="BI751">
            <v>0</v>
          </cell>
          <cell r="BJ751">
            <v>0</v>
          </cell>
          <cell r="BK751">
            <v>0</v>
          </cell>
          <cell r="BL751">
            <v>0</v>
          </cell>
          <cell r="BM751" t="str">
            <v>17/06/2003</v>
          </cell>
          <cell r="BN751">
            <v>38155</v>
          </cell>
          <cell r="BO751">
            <v>0</v>
          </cell>
          <cell r="BP751">
            <v>0</v>
          </cell>
          <cell r="BQ751">
            <v>0</v>
          </cell>
          <cell r="BR751">
            <v>22.5</v>
          </cell>
          <cell r="BS751" t="str">
            <v>BĐ đã phát</v>
          </cell>
          <cell r="BT751">
            <v>0</v>
          </cell>
          <cell r="BU751">
            <v>0</v>
          </cell>
          <cell r="BV751">
            <v>4</v>
          </cell>
          <cell r="BW751">
            <v>4</v>
          </cell>
          <cell r="BX751">
            <v>4</v>
          </cell>
          <cell r="BY751">
            <v>4</v>
          </cell>
          <cell r="BZ751">
            <v>4</v>
          </cell>
          <cell r="CA751">
            <v>4</v>
          </cell>
          <cell r="CB751">
            <v>4</v>
          </cell>
          <cell r="CC751">
            <v>4</v>
          </cell>
          <cell r="CD751">
            <v>4</v>
          </cell>
          <cell r="CE751">
            <v>4</v>
          </cell>
          <cell r="CF751">
            <v>4</v>
          </cell>
          <cell r="CG751">
            <v>4</v>
          </cell>
          <cell r="CH751">
            <v>4</v>
          </cell>
          <cell r="CI751">
            <v>4</v>
          </cell>
          <cell r="CJ751">
            <v>4</v>
          </cell>
          <cell r="CK751">
            <v>4</v>
          </cell>
          <cell r="CL751">
            <v>0</v>
          </cell>
        </row>
        <row r="752">
          <cell r="F752">
            <v>2363</v>
          </cell>
          <cell r="G752" t="str">
            <v>51010000138713</v>
          </cell>
          <cell r="H752" t="str">
            <v>Trường THPT Chuyên</v>
          </cell>
          <cell r="I752" t="str">
            <v>Tổ Vật lý</v>
          </cell>
          <cell r="J752" t="str">
            <v>Nữ</v>
          </cell>
          <cell r="K752">
            <v>1984</v>
          </cell>
          <cell r="L752">
            <v>30715</v>
          </cell>
          <cell r="M752">
            <v>38</v>
          </cell>
          <cell r="N752" t="str">
            <v>Kinh</v>
          </cell>
          <cell r="O752">
            <v>0</v>
          </cell>
          <cell r="P752" t="str">
            <v>187842709</v>
          </cell>
          <cell r="Q752">
            <v>42775</v>
          </cell>
          <cell r="R752" t="str">
            <v>Tỉnh Nghệ An</v>
          </cell>
          <cell r="S752" t="str">
            <v>Hậu Lộc, Thanh Hóa</v>
          </cell>
          <cell r="T752">
            <v>0</v>
          </cell>
          <cell r="U752">
            <v>0</v>
          </cell>
          <cell r="V752">
            <v>0</v>
          </cell>
          <cell r="W752">
            <v>987016987</v>
          </cell>
          <cell r="X752">
            <v>0</v>
          </cell>
          <cell r="Y752">
            <v>42110</v>
          </cell>
          <cell r="Z752">
            <v>43283</v>
          </cell>
          <cell r="AA752" t="str">
            <v>Trường Đại học Vinh</v>
          </cell>
          <cell r="AB752">
            <v>0</v>
          </cell>
          <cell r="AC752" t="str">
            <v>BC</v>
          </cell>
          <cell r="AD752">
            <v>0</v>
          </cell>
          <cell r="AE752">
            <v>0</v>
          </cell>
          <cell r="AF752" t="str">
            <v>V.07.05.15</v>
          </cell>
          <cell r="AG752" t="str">
            <v>Giáo viên THPT (hạng III)</v>
          </cell>
          <cell r="AH752">
            <v>0</v>
          </cell>
          <cell r="AI752">
            <v>0</v>
          </cell>
          <cell r="AJ752">
            <v>0</v>
          </cell>
          <cell r="AK752">
            <v>4</v>
          </cell>
          <cell r="AL752">
            <v>0</v>
          </cell>
          <cell r="AM752">
            <v>2.67</v>
          </cell>
          <cell r="AN752">
            <v>2</v>
          </cell>
          <cell r="AO752">
            <v>0</v>
          </cell>
          <cell r="AP752">
            <v>0</v>
          </cell>
          <cell r="AQ752">
            <v>5</v>
          </cell>
          <cell r="AR752">
            <v>0.13350000000000001</v>
          </cell>
          <cell r="AS752">
            <v>2.8035000000000001</v>
          </cell>
          <cell r="AT752">
            <v>70</v>
          </cell>
          <cell r="AU752">
            <v>0</v>
          </cell>
          <cell r="AV752">
            <v>0</v>
          </cell>
          <cell r="AW752">
            <v>0</v>
          </cell>
          <cell r="AX752" t="str">
            <v>Thạc sĩ</v>
          </cell>
          <cell r="AY752">
            <v>0</v>
          </cell>
          <cell r="AZ752">
            <v>0</v>
          </cell>
          <cell r="BA752" t="str">
            <v>Vật lý</v>
          </cell>
          <cell r="BB752" t="str">
            <v>Vật lý</v>
          </cell>
          <cell r="BC752" t="str">
            <v xml:space="preserve"> </v>
          </cell>
          <cell r="BD752">
            <v>0</v>
          </cell>
          <cell r="BE752">
            <v>0</v>
          </cell>
          <cell r="BF752" t="str">
            <v>B1</v>
          </cell>
          <cell r="BG752">
            <v>0</v>
          </cell>
          <cell r="BH752" t="str">
            <v>x</v>
          </cell>
          <cell r="BI752">
            <v>0</v>
          </cell>
          <cell r="BJ752">
            <v>0</v>
          </cell>
          <cell r="BK752" t="str">
            <v>Đợt 1 năm 2014</v>
          </cell>
          <cell r="BL752">
            <v>0</v>
          </cell>
          <cell r="BM752">
            <v>0</v>
          </cell>
          <cell r="BN752">
            <v>0</v>
          </cell>
          <cell r="BO752">
            <v>0</v>
          </cell>
          <cell r="BP752">
            <v>0</v>
          </cell>
          <cell r="BQ752">
            <v>0</v>
          </cell>
          <cell r="BR752">
            <v>16.416666666666668</v>
          </cell>
          <cell r="BS752" t="str">
            <v>Chưa phát</v>
          </cell>
          <cell r="BT752">
            <v>0</v>
          </cell>
          <cell r="BU752">
            <v>0</v>
          </cell>
          <cell r="BV752">
            <v>4</v>
          </cell>
          <cell r="BW752">
            <v>4</v>
          </cell>
          <cell r="BX752">
            <v>4</v>
          </cell>
          <cell r="BY752">
            <v>4</v>
          </cell>
          <cell r="BZ752">
            <v>4</v>
          </cell>
          <cell r="CA752">
            <v>4</v>
          </cell>
          <cell r="CB752">
            <v>4</v>
          </cell>
          <cell r="CC752">
            <v>4</v>
          </cell>
          <cell r="CD752">
            <v>4</v>
          </cell>
          <cell r="CE752">
            <v>4</v>
          </cell>
          <cell r="CF752">
            <v>4</v>
          </cell>
          <cell r="CG752">
            <v>4</v>
          </cell>
          <cell r="CH752">
            <v>4</v>
          </cell>
          <cell r="CI752">
            <v>4</v>
          </cell>
          <cell r="CJ752">
            <v>4</v>
          </cell>
          <cell r="CK752">
            <v>4</v>
          </cell>
          <cell r="CL752">
            <v>0</v>
          </cell>
        </row>
        <row r="753">
          <cell r="F753">
            <v>1811</v>
          </cell>
          <cell r="G753" t="str">
            <v>51010000198823</v>
          </cell>
          <cell r="H753" t="str">
            <v>Trường THPT Chuyên</v>
          </cell>
          <cell r="I753" t="str">
            <v>Tổ Vật lý</v>
          </cell>
          <cell r="J753" t="str">
            <v>Nam</v>
          </cell>
          <cell r="K753">
            <v>1976</v>
          </cell>
          <cell r="L753">
            <v>28073</v>
          </cell>
          <cell r="M753">
            <v>46</v>
          </cell>
          <cell r="N753" t="str">
            <v>Kinh</v>
          </cell>
          <cell r="O753">
            <v>0</v>
          </cell>
          <cell r="P753" t="str">
            <v>182033764</v>
          </cell>
          <cell r="Q753" t="str">
            <v>01/01/1900</v>
          </cell>
          <cell r="R753" t="str">
            <v>Tỉnh Nghệ An</v>
          </cell>
          <cell r="S753" t="str">
            <v>Hòa Sơn, Đô Lương, Nghệ An</v>
          </cell>
          <cell r="T753" t="str">
            <v>Hòa Sơn, Đô Lương, Nghệ An</v>
          </cell>
          <cell r="U753" t="str">
            <v>Khối Tân Phúc, Vinh Tân, Thành phố Vinh, Tỉnh Nghệ An</v>
          </cell>
          <cell r="V753" t="str">
            <v>Khối Tân Phúc, Vinh Tân, Thành phố Vinh, Tỉnh Nghệ An</v>
          </cell>
          <cell r="W753" t="str">
            <v>0912995799</v>
          </cell>
          <cell r="X753" t="str">
            <v>Thaitrung76dhv@gmail.com</v>
          </cell>
          <cell r="Y753">
            <v>38426</v>
          </cell>
          <cell r="Z753">
            <v>36161</v>
          </cell>
          <cell r="AA753" t="str">
            <v>Sở GD Nghệ An</v>
          </cell>
          <cell r="AB753">
            <v>0</v>
          </cell>
          <cell r="AC753" t="str">
            <v>BC</v>
          </cell>
          <cell r="AD753">
            <v>0</v>
          </cell>
          <cell r="AE753">
            <v>0</v>
          </cell>
          <cell r="AF753" t="str">
            <v>V.07.05.15</v>
          </cell>
          <cell r="AG753" t="str">
            <v>Giáo viên THPT (hạng III)</v>
          </cell>
          <cell r="AH753">
            <v>0</v>
          </cell>
          <cell r="AI753">
            <v>0</v>
          </cell>
          <cell r="AJ753">
            <v>0</v>
          </cell>
          <cell r="AK753">
            <v>4</v>
          </cell>
          <cell r="AL753">
            <v>0</v>
          </cell>
          <cell r="AM753">
            <v>4.6500000000000004</v>
          </cell>
          <cell r="AN753">
            <v>8</v>
          </cell>
          <cell r="AO753">
            <v>0</v>
          </cell>
          <cell r="AP753">
            <v>0</v>
          </cell>
          <cell r="AQ753">
            <v>19</v>
          </cell>
          <cell r="AR753">
            <v>0.88350000000000006</v>
          </cell>
          <cell r="AS753">
            <v>5.5335000000000001</v>
          </cell>
          <cell r="AT753">
            <v>70</v>
          </cell>
          <cell r="AU753">
            <v>0</v>
          </cell>
          <cell r="AV753">
            <v>0</v>
          </cell>
          <cell r="AW753">
            <v>0</v>
          </cell>
          <cell r="AX753" t="str">
            <v>Tiến sĩ</v>
          </cell>
          <cell r="AY753">
            <v>0</v>
          </cell>
          <cell r="AZ753">
            <v>0</v>
          </cell>
          <cell r="BA753" t="str">
            <v>Vật lý</v>
          </cell>
          <cell r="BB753" t="str">
            <v>Quang học</v>
          </cell>
          <cell r="BC753" t="str">
            <v>Vật lý</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14.166666666666666</v>
          </cell>
          <cell r="BS753" t="str">
            <v>BĐ đã phát</v>
          </cell>
          <cell r="BT753">
            <v>0</v>
          </cell>
          <cell r="BU753">
            <v>0</v>
          </cell>
          <cell r="BV753">
            <v>4</v>
          </cell>
          <cell r="BW753">
            <v>4</v>
          </cell>
          <cell r="BX753">
            <v>4</v>
          </cell>
          <cell r="BY753">
            <v>4</v>
          </cell>
          <cell r="BZ753">
            <v>4</v>
          </cell>
          <cell r="CA753">
            <v>4</v>
          </cell>
          <cell r="CB753">
            <v>4</v>
          </cell>
          <cell r="CC753">
            <v>4</v>
          </cell>
          <cell r="CD753">
            <v>4</v>
          </cell>
          <cell r="CE753">
            <v>4</v>
          </cell>
          <cell r="CF753">
            <v>4</v>
          </cell>
          <cell r="CG753">
            <v>4</v>
          </cell>
          <cell r="CH753">
            <v>4</v>
          </cell>
          <cell r="CI753">
            <v>4</v>
          </cell>
          <cell r="CJ753">
            <v>4</v>
          </cell>
          <cell r="CK753">
            <v>4</v>
          </cell>
          <cell r="CL753">
            <v>0</v>
          </cell>
        </row>
        <row r="754">
          <cell r="F754">
            <v>1816</v>
          </cell>
          <cell r="G754" t="str">
            <v>51010000191929</v>
          </cell>
          <cell r="H754" t="str">
            <v>Trường THPT Chuyên</v>
          </cell>
          <cell r="I754" t="str">
            <v>Tổ Vật lý</v>
          </cell>
          <cell r="J754" t="str">
            <v>Nam</v>
          </cell>
          <cell r="K754">
            <v>1981</v>
          </cell>
          <cell r="L754">
            <v>29725</v>
          </cell>
          <cell r="M754">
            <v>41</v>
          </cell>
          <cell r="N754" t="str">
            <v>Kinh</v>
          </cell>
          <cell r="O754">
            <v>0</v>
          </cell>
          <cell r="P754" t="str">
            <v>182395525</v>
          </cell>
          <cell r="Q754" t="str">
            <v>01/01/1900</v>
          </cell>
          <cell r="R754" t="str">
            <v>Tỉnh Nghệ An</v>
          </cell>
          <cell r="S754" t="str">
            <v>Nghĩa thuận – Nghĩa Đàn - Nghệ An.</v>
          </cell>
          <cell r="T754" t="str">
            <v>Thanh lĩnh- Thanh Chương  - Nghệ An</v>
          </cell>
          <cell r="U754" t="str">
            <v>Số 34 – Đương Ngô Trí Hoà - K2 Phường Bến Thuỷ,  Tp Vinh, Nghệ An.</v>
          </cell>
          <cell r="V754" t="str">
            <v>Số 34 – Đương Ngô Trí Hoà - K2 Phường Bến Thuỷ,  Tp Vinh, Nghệ An.</v>
          </cell>
          <cell r="W754" t="str">
            <v>0981171860</v>
          </cell>
          <cell r="X754" t="str">
            <v>cuongdhv195@gmail.com</v>
          </cell>
          <cell r="Y754">
            <v>37865</v>
          </cell>
          <cell r="Z754">
            <v>38485</v>
          </cell>
          <cell r="AA754" t="str">
            <v>Trường Đại học Vinh</v>
          </cell>
          <cell r="AB754">
            <v>0</v>
          </cell>
          <cell r="AC754" t="str">
            <v>BC</v>
          </cell>
          <cell r="AD754">
            <v>0</v>
          </cell>
          <cell r="AE754">
            <v>0</v>
          </cell>
          <cell r="AF754" t="str">
            <v>V.07.05.14</v>
          </cell>
          <cell r="AG754" t="str">
            <v>Giáo viên THPT (hạng II)</v>
          </cell>
          <cell r="AH754">
            <v>0</v>
          </cell>
          <cell r="AI754" t="str">
            <v>Chủ nhiệm lớp</v>
          </cell>
          <cell r="AJ754">
            <v>0</v>
          </cell>
          <cell r="AK754">
            <v>4</v>
          </cell>
          <cell r="AL754">
            <v>0</v>
          </cell>
          <cell r="AM754">
            <v>4</v>
          </cell>
          <cell r="AN754">
            <v>1</v>
          </cell>
          <cell r="AO754">
            <v>0</v>
          </cell>
          <cell r="AP754">
            <v>0</v>
          </cell>
          <cell r="AQ754">
            <v>14</v>
          </cell>
          <cell r="AR754">
            <v>0.56000000000000005</v>
          </cell>
          <cell r="AS754">
            <v>4.5600000000000005</v>
          </cell>
          <cell r="AT754">
            <v>70</v>
          </cell>
          <cell r="AU754">
            <v>0</v>
          </cell>
          <cell r="AV754">
            <v>0</v>
          </cell>
          <cell r="AW754">
            <v>0</v>
          </cell>
          <cell r="AX754" t="str">
            <v>Thạc sĩ</v>
          </cell>
          <cell r="AY754">
            <v>0</v>
          </cell>
          <cell r="AZ754">
            <v>0</v>
          </cell>
          <cell r="BA754" t="str">
            <v>Vật lý</v>
          </cell>
          <cell r="BB754" t="str">
            <v>Quang học</v>
          </cell>
          <cell r="BC754" t="str">
            <v xml:space="preserve"> </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18.75</v>
          </cell>
          <cell r="BS754" t="str">
            <v>BĐ đã phát</v>
          </cell>
          <cell r="BT754">
            <v>0</v>
          </cell>
          <cell r="BU754">
            <v>0</v>
          </cell>
          <cell r="BV754">
            <v>4</v>
          </cell>
          <cell r="BW754">
            <v>4</v>
          </cell>
          <cell r="BX754">
            <v>4</v>
          </cell>
          <cell r="BY754">
            <v>4</v>
          </cell>
          <cell r="BZ754">
            <v>4</v>
          </cell>
          <cell r="CA754">
            <v>4</v>
          </cell>
          <cell r="CB754">
            <v>4</v>
          </cell>
          <cell r="CC754">
            <v>4</v>
          </cell>
          <cell r="CD754">
            <v>4</v>
          </cell>
          <cell r="CE754">
            <v>4</v>
          </cell>
          <cell r="CF754">
            <v>4</v>
          </cell>
          <cell r="CG754">
            <v>4</v>
          </cell>
          <cell r="CH754">
            <v>4</v>
          </cell>
          <cell r="CI754">
            <v>4</v>
          </cell>
          <cell r="CJ754">
            <v>4</v>
          </cell>
          <cell r="CK754">
            <v>4</v>
          </cell>
          <cell r="CL754">
            <v>0</v>
          </cell>
        </row>
        <row r="755">
          <cell r="F755">
            <v>1808</v>
          </cell>
          <cell r="G755" t="str">
            <v>51010000200676</v>
          </cell>
          <cell r="H755" t="str">
            <v>Trường THPT Chuyên</v>
          </cell>
          <cell r="I755" t="str">
            <v>Tổ Vật lý</v>
          </cell>
          <cell r="J755" t="str">
            <v>Nam</v>
          </cell>
          <cell r="K755">
            <v>1972</v>
          </cell>
          <cell r="L755">
            <v>26645</v>
          </cell>
          <cell r="M755">
            <v>50</v>
          </cell>
          <cell r="N755" t="str">
            <v>Kinh</v>
          </cell>
          <cell r="O755">
            <v>0</v>
          </cell>
          <cell r="P755" t="str">
            <v>187388646</v>
          </cell>
          <cell r="Q755" t="str">
            <v>01/01/1900</v>
          </cell>
          <cell r="R755" t="str">
            <v>Tỉnh Nghệ An</v>
          </cell>
          <cell r="S755">
            <v>0</v>
          </cell>
          <cell r="T755">
            <v>0</v>
          </cell>
          <cell r="U755">
            <v>0</v>
          </cell>
          <cell r="V755">
            <v>0</v>
          </cell>
          <cell r="W755">
            <v>912297937</v>
          </cell>
          <cell r="X755">
            <v>0</v>
          </cell>
          <cell r="Y755">
            <v>34213</v>
          </cell>
          <cell r="Z755">
            <v>34213</v>
          </cell>
          <cell r="AA755" t="str">
            <v>Trường Đại học Sư phạm Vinh</v>
          </cell>
          <cell r="AB755">
            <v>0</v>
          </cell>
          <cell r="AC755" t="str">
            <v>BC</v>
          </cell>
          <cell r="AD755">
            <v>0</v>
          </cell>
          <cell r="AE755">
            <v>0</v>
          </cell>
          <cell r="AF755" t="str">
            <v>V.07.01.02</v>
          </cell>
          <cell r="AG755" t="str">
            <v>Giảng viên chính (hạng II)</v>
          </cell>
          <cell r="AH755" t="str">
            <v>Phó Hiệu trưởng trường trực thuộc</v>
          </cell>
          <cell r="AI755">
            <v>0</v>
          </cell>
          <cell r="AJ755">
            <v>0</v>
          </cell>
          <cell r="AK755">
            <v>6</v>
          </cell>
          <cell r="AL755">
            <v>0.55000000000000004</v>
          </cell>
          <cell r="AM755">
            <v>5.76</v>
          </cell>
          <cell r="AN755">
            <v>5</v>
          </cell>
          <cell r="AO755">
            <v>0</v>
          </cell>
          <cell r="AP755">
            <v>0</v>
          </cell>
          <cell r="AQ755">
            <v>23</v>
          </cell>
          <cell r="AR755">
            <v>1.4513</v>
          </cell>
          <cell r="AS755">
            <v>7.7612999999999994</v>
          </cell>
          <cell r="AT755">
            <v>40</v>
          </cell>
          <cell r="AU755">
            <v>0</v>
          </cell>
          <cell r="AV755">
            <v>0</v>
          </cell>
          <cell r="AW755">
            <v>0</v>
          </cell>
          <cell r="AX755" t="str">
            <v>Tiến sĩ</v>
          </cell>
          <cell r="AY755">
            <v>0</v>
          </cell>
          <cell r="AZ755">
            <v>0</v>
          </cell>
          <cell r="BA755" t="str">
            <v>Vật lý</v>
          </cell>
          <cell r="BB755" t="str">
            <v>Vật lý</v>
          </cell>
          <cell r="BC755" t="str">
            <v>Vật  lý học</v>
          </cell>
          <cell r="BD755">
            <v>0</v>
          </cell>
          <cell r="BE755" t="str">
            <v>GVSP</v>
          </cell>
          <cell r="BF755">
            <v>0</v>
          </cell>
          <cell r="BG755">
            <v>0</v>
          </cell>
          <cell r="BH755">
            <v>0</v>
          </cell>
          <cell r="BI755">
            <v>0</v>
          </cell>
          <cell r="BJ755">
            <v>0</v>
          </cell>
          <cell r="BK755">
            <v>0</v>
          </cell>
          <cell r="BL755">
            <v>0</v>
          </cell>
          <cell r="BM755">
            <v>0</v>
          </cell>
          <cell r="BN755">
            <v>0</v>
          </cell>
          <cell r="BO755">
            <v>0</v>
          </cell>
          <cell r="BP755">
            <v>0</v>
          </cell>
          <cell r="BQ755">
            <v>0</v>
          </cell>
          <cell r="BR755">
            <v>10.25</v>
          </cell>
          <cell r="BS755" t="str">
            <v>BĐ đã phát</v>
          </cell>
          <cell r="BT755">
            <v>0</v>
          </cell>
          <cell r="BU755">
            <v>0</v>
          </cell>
          <cell r="BV755">
            <v>6</v>
          </cell>
          <cell r="BW755">
            <v>6</v>
          </cell>
          <cell r="BX755">
            <v>6</v>
          </cell>
          <cell r="BY755">
            <v>6</v>
          </cell>
          <cell r="BZ755">
            <v>6</v>
          </cell>
          <cell r="CA755">
            <v>6</v>
          </cell>
          <cell r="CB755">
            <v>6</v>
          </cell>
          <cell r="CC755">
            <v>6</v>
          </cell>
          <cell r="CD755">
            <v>6</v>
          </cell>
          <cell r="CE755">
            <v>6</v>
          </cell>
          <cell r="CF755">
            <v>6</v>
          </cell>
          <cell r="CG755">
            <v>6</v>
          </cell>
          <cell r="CH755">
            <v>6</v>
          </cell>
          <cell r="CI755">
            <v>6</v>
          </cell>
          <cell r="CJ755">
            <v>6</v>
          </cell>
          <cell r="CK755">
            <v>6</v>
          </cell>
          <cell r="CL755">
            <v>0</v>
          </cell>
        </row>
        <row r="756">
          <cell r="F756">
            <v>2182</v>
          </cell>
          <cell r="G756" t="str">
            <v>51010000499216</v>
          </cell>
          <cell r="H756" t="str">
            <v>Trường THPT Chuyên</v>
          </cell>
          <cell r="I756" t="str">
            <v>Tổ Vật lý</v>
          </cell>
          <cell r="J756" t="str">
            <v>Nam</v>
          </cell>
          <cell r="K756">
            <v>1981</v>
          </cell>
          <cell r="L756">
            <v>29680</v>
          </cell>
          <cell r="M756">
            <v>41</v>
          </cell>
          <cell r="N756" t="str">
            <v>Kinh</v>
          </cell>
          <cell r="O756">
            <v>0</v>
          </cell>
          <cell r="P756" t="str">
            <v>182519306</v>
          </cell>
          <cell r="Q756" t="str">
            <v>01/01/1900</v>
          </cell>
          <cell r="R756" t="str">
            <v>Tỉnh Nghệ An</v>
          </cell>
          <cell r="S756">
            <v>0</v>
          </cell>
          <cell r="T756">
            <v>0</v>
          </cell>
          <cell r="U756">
            <v>0</v>
          </cell>
          <cell r="V756">
            <v>0</v>
          </cell>
          <cell r="W756" t="str">
            <v>0906967866</v>
          </cell>
          <cell r="X756" t="str">
            <v>hoanganh0482@gmail.com</v>
          </cell>
          <cell r="Y756">
            <v>0</v>
          </cell>
          <cell r="Z756">
            <v>0</v>
          </cell>
          <cell r="AA756">
            <v>0</v>
          </cell>
          <cell r="AB756">
            <v>0</v>
          </cell>
          <cell r="AC756" t="str">
            <v>BC</v>
          </cell>
          <cell r="AD756">
            <v>0</v>
          </cell>
          <cell r="AE756">
            <v>0</v>
          </cell>
          <cell r="AF756" t="str">
            <v>V.07.05.15</v>
          </cell>
          <cell r="AG756" t="str">
            <v>Giáo viên THPT (hạng III)</v>
          </cell>
          <cell r="AH756">
            <v>0</v>
          </cell>
          <cell r="AI756">
            <v>0</v>
          </cell>
          <cell r="AJ756">
            <v>0</v>
          </cell>
          <cell r="AK756">
            <v>4</v>
          </cell>
          <cell r="AL756">
            <v>0</v>
          </cell>
          <cell r="AM756">
            <v>3.99</v>
          </cell>
          <cell r="AN756">
            <v>6</v>
          </cell>
          <cell r="AO756">
            <v>0</v>
          </cell>
          <cell r="AP756">
            <v>0</v>
          </cell>
          <cell r="AQ756">
            <v>13</v>
          </cell>
          <cell r="AR756">
            <v>0.51870000000000005</v>
          </cell>
          <cell r="AS756">
            <v>4.5087000000000002</v>
          </cell>
          <cell r="AT756">
            <v>70</v>
          </cell>
          <cell r="AU756">
            <v>0</v>
          </cell>
          <cell r="AV756">
            <v>0</v>
          </cell>
          <cell r="AW756">
            <v>0</v>
          </cell>
          <cell r="AX756" t="str">
            <v>Thạc sĩ</v>
          </cell>
          <cell r="AY756">
            <v>0</v>
          </cell>
          <cell r="AZ756">
            <v>0</v>
          </cell>
          <cell r="BA756" t="str">
            <v>Vật lý</v>
          </cell>
          <cell r="BB756" t="str">
            <v>LL&amp;PPDH bộ môn Vật lý</v>
          </cell>
          <cell r="BC756" t="str">
            <v xml:space="preserve"> </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18.583333333333332</v>
          </cell>
          <cell r="BS756">
            <v>0</v>
          </cell>
          <cell r="BT756">
            <v>0</v>
          </cell>
          <cell r="BU756">
            <v>0</v>
          </cell>
          <cell r="BV756">
            <v>4</v>
          </cell>
          <cell r="BW756">
            <v>4</v>
          </cell>
          <cell r="BX756">
            <v>4</v>
          </cell>
          <cell r="BY756">
            <v>4</v>
          </cell>
          <cell r="BZ756">
            <v>4</v>
          </cell>
          <cell r="CA756">
            <v>4</v>
          </cell>
          <cell r="CB756">
            <v>4</v>
          </cell>
          <cell r="CC756">
            <v>4</v>
          </cell>
          <cell r="CD756">
            <v>4</v>
          </cell>
          <cell r="CE756">
            <v>4</v>
          </cell>
          <cell r="CF756">
            <v>4</v>
          </cell>
          <cell r="CG756">
            <v>4</v>
          </cell>
          <cell r="CH756">
            <v>4</v>
          </cell>
          <cell r="CI756">
            <v>4</v>
          </cell>
          <cell r="CJ756">
            <v>4</v>
          </cell>
          <cell r="CK756">
            <v>4</v>
          </cell>
          <cell r="CL756">
            <v>0</v>
          </cell>
        </row>
        <row r="757">
          <cell r="F757">
            <v>1810</v>
          </cell>
          <cell r="G757" t="str">
            <v>51010000192816</v>
          </cell>
          <cell r="H757" t="str">
            <v>Trường THPT Chuyên</v>
          </cell>
          <cell r="I757" t="str">
            <v>Tổ Xã hội</v>
          </cell>
          <cell r="J757" t="str">
            <v>Nam</v>
          </cell>
          <cell r="K757">
            <v>1976</v>
          </cell>
          <cell r="L757">
            <v>27980</v>
          </cell>
          <cell r="M757">
            <v>46</v>
          </cell>
          <cell r="N757" t="str">
            <v>Kinh</v>
          </cell>
          <cell r="O757">
            <v>0</v>
          </cell>
          <cell r="P757" t="str">
            <v>182063105</v>
          </cell>
          <cell r="Q757" t="str">
            <v>01/01/1900</v>
          </cell>
          <cell r="R757" t="str">
            <v>Tỉnh Nghệ An</v>
          </cell>
          <cell r="S757" t="str">
            <v>Đông Hiếu – Nghĩa Đàn - Nghệ An</v>
          </cell>
          <cell r="T757" t="str">
            <v>Quảng Nham - Quảng Xương – Thanh Hoá</v>
          </cell>
          <cell r="U757" t="str">
            <v>Số nhà 7 – Ngõ 77 - Đường Đậu Yên - Khối 15 – Phường Trung Đô – TP. Vinh - Tỉnh Nghệ An</v>
          </cell>
          <cell r="V757" t="str">
            <v>Số nhà 7 – Ngõ 77 - Đường Đậu Yên - Khối 15 – Phường Trung Đô – TP. Vinh - Tỉnh Nghệ An</v>
          </cell>
          <cell r="W757" t="str">
            <v>0982921926</v>
          </cell>
          <cell r="X757" t="str">
            <v>hoduchanhdhv@gmail.com</v>
          </cell>
          <cell r="Y757">
            <v>37135</v>
          </cell>
          <cell r="Z757">
            <v>37708</v>
          </cell>
          <cell r="AA757" t="str">
            <v>Trường Đại học Vinh</v>
          </cell>
          <cell r="AB757">
            <v>0</v>
          </cell>
          <cell r="AC757" t="str">
            <v>BC</v>
          </cell>
          <cell r="AD757">
            <v>0</v>
          </cell>
          <cell r="AE757">
            <v>0</v>
          </cell>
          <cell r="AF757" t="str">
            <v>V.07.05.14</v>
          </cell>
          <cell r="AG757" t="str">
            <v>Giáo viên THPT (hạng II)</v>
          </cell>
          <cell r="AH757">
            <v>0</v>
          </cell>
          <cell r="AI757" t="str">
            <v>Tổ phó</v>
          </cell>
          <cell r="AJ757">
            <v>0</v>
          </cell>
          <cell r="AK757">
            <v>4.5</v>
          </cell>
          <cell r="AL757">
            <v>0.15</v>
          </cell>
          <cell r="AM757">
            <v>4.34</v>
          </cell>
          <cell r="AN757">
            <v>2</v>
          </cell>
          <cell r="AO757">
            <v>0</v>
          </cell>
          <cell r="AP757">
            <v>0</v>
          </cell>
          <cell r="AQ757">
            <v>18</v>
          </cell>
          <cell r="AR757">
            <v>0.80820000000000003</v>
          </cell>
          <cell r="AS757">
            <v>5.2982000000000005</v>
          </cell>
          <cell r="AT757">
            <v>70</v>
          </cell>
          <cell r="AU757">
            <v>0</v>
          </cell>
          <cell r="AV757">
            <v>0</v>
          </cell>
          <cell r="AW757">
            <v>0</v>
          </cell>
          <cell r="AX757" t="str">
            <v>Đại học</v>
          </cell>
          <cell r="AY757">
            <v>0</v>
          </cell>
          <cell r="AZ757">
            <v>0</v>
          </cell>
          <cell r="BA757" t="str">
            <v>Giáo dục thể chất</v>
          </cell>
          <cell r="BB757">
            <v>0</v>
          </cell>
          <cell r="BC757" t="str">
            <v xml:space="preserve"> </v>
          </cell>
          <cell r="BD757">
            <v>0</v>
          </cell>
          <cell r="BE757">
            <v>0</v>
          </cell>
          <cell r="BF757" t="str">
            <v>A2</v>
          </cell>
          <cell r="BG757">
            <v>0</v>
          </cell>
          <cell r="BH757">
            <v>0</v>
          </cell>
          <cell r="BI757">
            <v>0</v>
          </cell>
          <cell r="BJ757">
            <v>0</v>
          </cell>
          <cell r="BK757">
            <v>0</v>
          </cell>
          <cell r="BL757">
            <v>0</v>
          </cell>
          <cell r="BM757">
            <v>0</v>
          </cell>
          <cell r="BN757">
            <v>0</v>
          </cell>
          <cell r="BO757">
            <v>0</v>
          </cell>
          <cell r="BP757">
            <v>0</v>
          </cell>
          <cell r="BQ757">
            <v>0</v>
          </cell>
          <cell r="BR757">
            <v>13.916666666666666</v>
          </cell>
          <cell r="BS757" t="str">
            <v>BĐ đã phát</v>
          </cell>
          <cell r="BT757">
            <v>0</v>
          </cell>
          <cell r="BU757">
            <v>0</v>
          </cell>
          <cell r="BV757">
            <v>4.5</v>
          </cell>
          <cell r="BW757">
            <v>4.5</v>
          </cell>
          <cell r="BX757">
            <v>4.5</v>
          </cell>
          <cell r="BY757">
            <v>4.5</v>
          </cell>
          <cell r="BZ757">
            <v>4.5</v>
          </cell>
          <cell r="CA757">
            <v>4.5</v>
          </cell>
          <cell r="CB757">
            <v>4.5</v>
          </cell>
          <cell r="CC757">
            <v>4.5</v>
          </cell>
          <cell r="CD757">
            <v>4.5</v>
          </cell>
          <cell r="CE757">
            <v>4.5</v>
          </cell>
          <cell r="CF757">
            <v>4.5</v>
          </cell>
          <cell r="CG757">
            <v>4.5</v>
          </cell>
          <cell r="CH757">
            <v>4.5</v>
          </cell>
          <cell r="CI757">
            <v>4.5</v>
          </cell>
          <cell r="CJ757">
            <v>4.5</v>
          </cell>
          <cell r="CK757">
            <v>4.5</v>
          </cell>
          <cell r="CL757">
            <v>0</v>
          </cell>
        </row>
        <row r="758">
          <cell r="F758">
            <v>1797</v>
          </cell>
          <cell r="G758" t="str">
            <v>51010000198674</v>
          </cell>
          <cell r="H758" t="str">
            <v>Trường THPT Chuyên</v>
          </cell>
          <cell r="I758" t="str">
            <v>Tổ Xã hội</v>
          </cell>
          <cell r="J758" t="str">
            <v>Nữ</v>
          </cell>
          <cell r="K758">
            <v>1973</v>
          </cell>
          <cell r="L758">
            <v>26867</v>
          </cell>
          <cell r="M758">
            <v>49</v>
          </cell>
          <cell r="N758" t="str">
            <v>Kinh</v>
          </cell>
          <cell r="O758">
            <v>0</v>
          </cell>
          <cell r="P758" t="str">
            <v>186044503</v>
          </cell>
          <cell r="Q758" t="str">
            <v>01/01/1900</v>
          </cell>
          <cell r="R758" t="str">
            <v>Tỉnh Nghệ An</v>
          </cell>
          <cell r="S758" t="str">
            <v>Thuần lộc – Hậu lộc – Thanh hóa</v>
          </cell>
          <cell r="T758" t="str">
            <v>Thuần lộc – Hậu lộc – Thanh hóa</v>
          </cell>
          <cell r="U758" t="str">
            <v>SN07, ngõ 14, đường Trần Quang Khải, Thành phố Vinh, Tỉnh Nghệ An</v>
          </cell>
          <cell r="V758" t="str">
            <v>SN07, ngõ 14, đường Trần Quang Khải, Thành phố Vinh, Tỉnh Nghệ An</v>
          </cell>
          <cell r="W758" t="str">
            <v>0983822774</v>
          </cell>
          <cell r="X758" t="str">
            <v>hoangtoyen7565@gmail.com</v>
          </cell>
          <cell r="Y758">
            <v>36069</v>
          </cell>
          <cell r="Z758">
            <v>36557</v>
          </cell>
          <cell r="AA758" t="str">
            <v>Trường Đại học Sư phạm Vinh</v>
          </cell>
          <cell r="AB758">
            <v>0</v>
          </cell>
          <cell r="AC758" t="str">
            <v>BC</v>
          </cell>
          <cell r="AD758">
            <v>0</v>
          </cell>
          <cell r="AE758">
            <v>0</v>
          </cell>
          <cell r="AF758" t="str">
            <v>V.07.05.14</v>
          </cell>
          <cell r="AG758" t="str">
            <v>Giáo viên THPT (hạng II)</v>
          </cell>
          <cell r="AH758">
            <v>0</v>
          </cell>
          <cell r="AI758" t="str">
            <v>Tổ Trưởng chuyên môn, Chủ nhiệm lớp</v>
          </cell>
          <cell r="AJ758">
            <v>0</v>
          </cell>
          <cell r="AK758">
            <v>5</v>
          </cell>
          <cell r="AL758">
            <v>0.25</v>
          </cell>
          <cell r="AM758">
            <v>4.68</v>
          </cell>
          <cell r="AN758">
            <v>3</v>
          </cell>
          <cell r="AO758">
            <v>0</v>
          </cell>
          <cell r="AP758">
            <v>0</v>
          </cell>
          <cell r="AQ758">
            <v>21</v>
          </cell>
          <cell r="AR758">
            <v>1.0353000000000001</v>
          </cell>
          <cell r="AS758">
            <v>5.9653</v>
          </cell>
          <cell r="AT758">
            <v>70</v>
          </cell>
          <cell r="AU758">
            <v>0</v>
          </cell>
          <cell r="AV758">
            <v>0</v>
          </cell>
          <cell r="AW758">
            <v>0</v>
          </cell>
          <cell r="AX758" t="str">
            <v>Thạc sĩ</v>
          </cell>
          <cell r="AY758">
            <v>0</v>
          </cell>
          <cell r="AZ758">
            <v>0</v>
          </cell>
          <cell r="BA758" t="str">
            <v>Lịch sử</v>
          </cell>
          <cell r="BB758" t="str">
            <v>LSĐCSVN</v>
          </cell>
          <cell r="BC758" t="str">
            <v xml:space="preserve"> </v>
          </cell>
          <cell r="BD758">
            <v>0</v>
          </cell>
          <cell r="BE758">
            <v>0</v>
          </cell>
          <cell r="BF758">
            <v>0</v>
          </cell>
          <cell r="BG758">
            <v>0</v>
          </cell>
          <cell r="BH758">
            <v>0</v>
          </cell>
          <cell r="BI758">
            <v>0</v>
          </cell>
          <cell r="BJ758">
            <v>0</v>
          </cell>
          <cell r="BK758">
            <v>0</v>
          </cell>
          <cell r="BL758">
            <v>0</v>
          </cell>
          <cell r="BM758" t="str">
            <v>31/12/2007</v>
          </cell>
          <cell r="BN758">
            <v>39813</v>
          </cell>
          <cell r="BO758">
            <v>0</v>
          </cell>
          <cell r="BP758">
            <v>0</v>
          </cell>
          <cell r="BQ758">
            <v>0</v>
          </cell>
          <cell r="BR758">
            <v>5.916666666666667</v>
          </cell>
          <cell r="BS758" t="str">
            <v>BĐ đã phát</v>
          </cell>
          <cell r="BT758">
            <v>0</v>
          </cell>
          <cell r="BU758">
            <v>0</v>
          </cell>
          <cell r="BV758">
            <v>5</v>
          </cell>
          <cell r="BW758">
            <v>5</v>
          </cell>
          <cell r="BX758">
            <v>5</v>
          </cell>
          <cell r="BY758">
            <v>5</v>
          </cell>
          <cell r="BZ758">
            <v>5</v>
          </cell>
          <cell r="CA758">
            <v>5</v>
          </cell>
          <cell r="CB758">
            <v>5</v>
          </cell>
          <cell r="CC758">
            <v>5</v>
          </cell>
          <cell r="CD758">
            <v>5</v>
          </cell>
          <cell r="CE758">
            <v>5</v>
          </cell>
          <cell r="CF758">
            <v>5</v>
          </cell>
          <cell r="CG758">
            <v>5</v>
          </cell>
          <cell r="CH758">
            <v>5</v>
          </cell>
          <cell r="CI758">
            <v>5</v>
          </cell>
          <cell r="CJ758">
            <v>5</v>
          </cell>
          <cell r="CK758">
            <v>5</v>
          </cell>
          <cell r="CL758">
            <v>0</v>
          </cell>
        </row>
        <row r="759">
          <cell r="F759">
            <v>2542</v>
          </cell>
          <cell r="G759" t="str">
            <v>51010001178590</v>
          </cell>
          <cell r="H759" t="str">
            <v>Trường THPT Chuyên</v>
          </cell>
          <cell r="I759" t="str">
            <v xml:space="preserve">Vật lý- Công nghệ </v>
          </cell>
          <cell r="J759" t="str">
            <v>Nữ</v>
          </cell>
          <cell r="K759">
            <v>1983</v>
          </cell>
          <cell r="L759">
            <v>30434</v>
          </cell>
          <cell r="M759">
            <v>39</v>
          </cell>
          <cell r="N759" t="str">
            <v>Kinh</v>
          </cell>
          <cell r="O759">
            <v>0</v>
          </cell>
          <cell r="P759" t="str">
            <v>183369977</v>
          </cell>
          <cell r="Q759">
            <v>36980</v>
          </cell>
          <cell r="R759" t="str">
            <v>Tỉnh Hà Tĩnh</v>
          </cell>
          <cell r="S759" t="str">
            <v>Xã Thạch Khê, Huyện Thạch Hà, Tỉnh Hà Tĩnh</v>
          </cell>
          <cell r="T759" t="str">
            <v>Thạch Khê, Thạch Hà, hà Tĩnh</v>
          </cell>
          <cell r="U759" t="str">
            <v>Số 20, ngõ 7, Trần Đăng Dinh, Phường Trung Đô, Thành phố Vinh, Tỉnh Nghệ An</v>
          </cell>
          <cell r="V759" t="str">
            <v>Số 20, ngõ 7, Trần Đăng Dinh, Phường Trung Đô, Thành phố Vinh, Tỉnh Nghệ An</v>
          </cell>
          <cell r="W759" t="str">
            <v>0948402288</v>
          </cell>
          <cell r="X759" t="str">
            <v>linhktxh2@gmail.com</v>
          </cell>
          <cell r="Y759">
            <v>43061</v>
          </cell>
          <cell r="Z759">
            <v>0</v>
          </cell>
          <cell r="AA759">
            <v>0</v>
          </cell>
          <cell r="AB759">
            <v>0</v>
          </cell>
          <cell r="AC759" t="str">
            <v>BC</v>
          </cell>
          <cell r="AD759">
            <v>0</v>
          </cell>
          <cell r="AE759">
            <v>0</v>
          </cell>
          <cell r="AF759" t="str">
            <v>01.003</v>
          </cell>
          <cell r="AG759" t="str">
            <v>Chuyên viên</v>
          </cell>
          <cell r="AH759">
            <v>0</v>
          </cell>
          <cell r="AI759">
            <v>0</v>
          </cell>
          <cell r="AJ759">
            <v>0</v>
          </cell>
          <cell r="AK759">
            <v>4</v>
          </cell>
          <cell r="AL759">
            <v>0</v>
          </cell>
          <cell r="AM759">
            <v>3.33</v>
          </cell>
          <cell r="AN759">
            <v>4</v>
          </cell>
          <cell r="AO759">
            <v>0</v>
          </cell>
          <cell r="AP759">
            <v>0</v>
          </cell>
          <cell r="AQ759">
            <v>0</v>
          </cell>
          <cell r="AR759">
            <v>0</v>
          </cell>
          <cell r="AS759">
            <v>3.33</v>
          </cell>
          <cell r="AT759">
            <v>20</v>
          </cell>
          <cell r="AU759">
            <v>0</v>
          </cell>
          <cell r="AV759">
            <v>0</v>
          </cell>
          <cell r="AW759">
            <v>0</v>
          </cell>
          <cell r="AX759" t="str">
            <v>Đại học</v>
          </cell>
          <cell r="AY759">
            <v>0</v>
          </cell>
          <cell r="AZ759">
            <v>0</v>
          </cell>
          <cell r="BA759" t="str">
            <v>Kế toán tài chính</v>
          </cell>
          <cell r="BB759">
            <v>0</v>
          </cell>
          <cell r="BC759">
            <v>0</v>
          </cell>
          <cell r="BD759">
            <v>0</v>
          </cell>
          <cell r="BE759">
            <v>0</v>
          </cell>
          <cell r="BF759" t="str">
            <v>B1</v>
          </cell>
          <cell r="BG759">
            <v>0</v>
          </cell>
          <cell r="BH759">
            <v>0</v>
          </cell>
          <cell r="BI759">
            <v>0</v>
          </cell>
          <cell r="BJ759">
            <v>0</v>
          </cell>
          <cell r="BK759">
            <v>0</v>
          </cell>
          <cell r="BL759">
            <v>0</v>
          </cell>
          <cell r="BM759">
            <v>0</v>
          </cell>
          <cell r="BN759">
            <v>0</v>
          </cell>
          <cell r="BO759">
            <v>0</v>
          </cell>
          <cell r="BP759">
            <v>0</v>
          </cell>
          <cell r="BQ759">
            <v>0</v>
          </cell>
          <cell r="BR759">
            <v>15.666666666666666</v>
          </cell>
          <cell r="BS759" t="str">
            <v>ĐHV đã phát</v>
          </cell>
          <cell r="BT759">
            <v>0</v>
          </cell>
          <cell r="BU759">
            <v>0</v>
          </cell>
          <cell r="BV759">
            <v>4</v>
          </cell>
          <cell r="BW759">
            <v>4</v>
          </cell>
          <cell r="BX759">
            <v>4</v>
          </cell>
          <cell r="BY759">
            <v>4</v>
          </cell>
          <cell r="BZ759">
            <v>4</v>
          </cell>
          <cell r="CA759">
            <v>4</v>
          </cell>
          <cell r="CB759">
            <v>4</v>
          </cell>
          <cell r="CC759">
            <v>4</v>
          </cell>
          <cell r="CD759">
            <v>4</v>
          </cell>
          <cell r="CE759">
            <v>4</v>
          </cell>
          <cell r="CF759">
            <v>4</v>
          </cell>
          <cell r="CG759">
            <v>4</v>
          </cell>
          <cell r="CH759">
            <v>4</v>
          </cell>
          <cell r="CI759">
            <v>4</v>
          </cell>
          <cell r="CJ759">
            <v>4</v>
          </cell>
          <cell r="CK759">
            <v>4</v>
          </cell>
          <cell r="CL759">
            <v>0</v>
          </cell>
        </row>
        <row r="760">
          <cell r="F760">
            <v>1734</v>
          </cell>
          <cell r="G760" t="str">
            <v>51010000228225</v>
          </cell>
          <cell r="H760" t="str">
            <v>Trường THPT Chuyên</v>
          </cell>
          <cell r="I760" t="str">
            <v>Vật lý và Công nghệ</v>
          </cell>
          <cell r="J760" t="str">
            <v>Nữ</v>
          </cell>
          <cell r="K760">
            <v>1984</v>
          </cell>
          <cell r="L760">
            <v>30734</v>
          </cell>
          <cell r="M760">
            <v>38</v>
          </cell>
          <cell r="N760" t="str">
            <v>Kinh</v>
          </cell>
          <cell r="O760">
            <v>0</v>
          </cell>
          <cell r="P760">
            <v>187881922</v>
          </cell>
          <cell r="Q760">
            <v>0</v>
          </cell>
          <cell r="R760">
            <v>0</v>
          </cell>
          <cell r="S760" t="str">
            <v>Thị trấn Can lộc, Hà Tĩnh</v>
          </cell>
          <cell r="T760" t="str">
            <v>Hồng Lộc, Can Lộc, Hà Tĩnh</v>
          </cell>
          <cell r="U760" t="str">
            <v>Xóm 6B, Hưng Đạo, Hưng Nguyên, Nghệ An</v>
          </cell>
          <cell r="V760" t="str">
            <v>Xóm 6B, Hưng Đạo, Hưng Nguyên, Nghệ An</v>
          </cell>
          <cell r="W760" t="str">
            <v>0914672286</v>
          </cell>
          <cell r="X760" t="str">
            <v>Huong.mndhv@gmail.con</v>
          </cell>
          <cell r="Y760">
            <v>40405</v>
          </cell>
          <cell r="Z760" t="str">
            <v xml:space="preserve">  -   -</v>
          </cell>
          <cell r="AA760" t="str">
            <v xml:space="preserve">Trường Tiểu học Hà Tông Mục </v>
          </cell>
          <cell r="AB760">
            <v>0</v>
          </cell>
          <cell r="AC760" t="str">
            <v>BC</v>
          </cell>
          <cell r="AD760">
            <v>0</v>
          </cell>
          <cell r="AE760">
            <v>0</v>
          </cell>
          <cell r="AF760" t="str">
            <v>01.003</v>
          </cell>
          <cell r="AG760" t="str">
            <v>Chuyên viên</v>
          </cell>
          <cell r="AH760">
            <v>0</v>
          </cell>
          <cell r="AI760">
            <v>0</v>
          </cell>
          <cell r="AJ760" t="str">
            <v>TLQLSV</v>
          </cell>
          <cell r="AK760">
            <v>4</v>
          </cell>
          <cell r="AL760">
            <v>0</v>
          </cell>
          <cell r="AM760">
            <v>3.66</v>
          </cell>
          <cell r="AN760">
            <v>5</v>
          </cell>
          <cell r="AO760">
            <v>0</v>
          </cell>
          <cell r="AP760">
            <v>0</v>
          </cell>
          <cell r="AQ760">
            <v>0</v>
          </cell>
          <cell r="AR760">
            <v>0</v>
          </cell>
          <cell r="AS760">
            <v>3.66</v>
          </cell>
          <cell r="AT760">
            <v>20</v>
          </cell>
          <cell r="AU760">
            <v>0</v>
          </cell>
          <cell r="AV760">
            <v>0</v>
          </cell>
          <cell r="AW760">
            <v>0</v>
          </cell>
          <cell r="AX760" t="str">
            <v>Đại học</v>
          </cell>
          <cell r="AY760">
            <v>0</v>
          </cell>
          <cell r="AZ760">
            <v>0</v>
          </cell>
          <cell r="BA760" t="str">
            <v>Giáo dục mầm non</v>
          </cell>
          <cell r="BB760">
            <v>0</v>
          </cell>
          <cell r="BC760" t="str">
            <v xml:space="preserve"> </v>
          </cell>
          <cell r="BD760">
            <v>0</v>
          </cell>
          <cell r="BE760">
            <v>0</v>
          </cell>
          <cell r="BF760" t="str">
            <v>B1</v>
          </cell>
          <cell r="BG760">
            <v>0</v>
          </cell>
          <cell r="BH760">
            <v>0</v>
          </cell>
          <cell r="BI760">
            <v>0</v>
          </cell>
          <cell r="BJ760">
            <v>0</v>
          </cell>
          <cell r="BK760">
            <v>0</v>
          </cell>
          <cell r="BL760">
            <v>0</v>
          </cell>
          <cell r="BM760" t="str">
            <v>16/5/2008</v>
          </cell>
          <cell r="BN760">
            <v>39949</v>
          </cell>
          <cell r="BO760">
            <v>0</v>
          </cell>
          <cell r="BP760">
            <v>0</v>
          </cell>
          <cell r="BQ760">
            <v>0</v>
          </cell>
          <cell r="BR760">
            <v>16.5</v>
          </cell>
          <cell r="BS760" t="str">
            <v>BĐ đã phát</v>
          </cell>
          <cell r="BT760">
            <v>0</v>
          </cell>
          <cell r="BU760">
            <v>0</v>
          </cell>
          <cell r="BV760">
            <v>4</v>
          </cell>
          <cell r="BW760">
            <v>4</v>
          </cell>
          <cell r="BX760">
            <v>4</v>
          </cell>
          <cell r="BY760">
            <v>4</v>
          </cell>
          <cell r="BZ760">
            <v>4</v>
          </cell>
          <cell r="CA760">
            <v>4</v>
          </cell>
          <cell r="CB760">
            <v>4</v>
          </cell>
          <cell r="CC760">
            <v>4</v>
          </cell>
          <cell r="CD760">
            <v>4</v>
          </cell>
          <cell r="CE760">
            <v>4</v>
          </cell>
          <cell r="CF760">
            <v>4</v>
          </cell>
          <cell r="CG760">
            <v>4</v>
          </cell>
          <cell r="CH760">
            <v>4</v>
          </cell>
          <cell r="CI760">
            <v>4</v>
          </cell>
          <cell r="CJ760">
            <v>4</v>
          </cell>
          <cell r="CK760">
            <v>4</v>
          </cell>
          <cell r="CL760">
            <v>0</v>
          </cell>
        </row>
        <row r="761">
          <cell r="F761">
            <v>1909</v>
          </cell>
          <cell r="G761" t="str">
            <v>51010000190865</v>
          </cell>
          <cell r="H761" t="str">
            <v>Trường THPT Chuyên</v>
          </cell>
          <cell r="I761" t="str">
            <v>Vật lý và Công nghệ</v>
          </cell>
          <cell r="J761" t="str">
            <v>Nữ</v>
          </cell>
          <cell r="K761">
            <v>1982</v>
          </cell>
          <cell r="L761">
            <v>30195</v>
          </cell>
          <cell r="M761">
            <v>40</v>
          </cell>
          <cell r="N761" t="str">
            <v>Kinh</v>
          </cell>
          <cell r="O761">
            <v>0</v>
          </cell>
          <cell r="P761" t="str">
            <v>182489394</v>
          </cell>
          <cell r="Q761" t="str">
            <v>12/12/2015</v>
          </cell>
          <cell r="R761" t="str">
            <v>Tỉnh Nghệ An</v>
          </cell>
          <cell r="S761" t="str">
            <v>Khối 6, Phường Bến Thủy, Thành phố Vinh, Tỉnh Nghệ An</v>
          </cell>
          <cell r="T761" t="str">
            <v>Nghi Phong, Nghi Lộc, Nghệ An</v>
          </cell>
          <cell r="U761" t="str">
            <v>Chung cư Tràng An, Phòng 802, Phường Vinh Tân, Thành phố Vinh, Tỉnh Nghệ An</v>
          </cell>
          <cell r="V761" t="str">
            <v>Chung cư Tràng An, Phòng 802, Phường Vinh Tân, Thành phố Vinh, Tỉnh Nghệ An</v>
          </cell>
          <cell r="W761" t="str">
            <v>0918199368</v>
          </cell>
          <cell r="X761" t="str">
            <v>thaodhv82@gmail.com</v>
          </cell>
          <cell r="Y761">
            <v>39387</v>
          </cell>
          <cell r="Z761">
            <v>39995</v>
          </cell>
          <cell r="AA761" t="str">
            <v>Trường Đại học Vinh</v>
          </cell>
          <cell r="AB761">
            <v>0</v>
          </cell>
          <cell r="AC761" t="str">
            <v>BC</v>
          </cell>
          <cell r="AD761">
            <v>0</v>
          </cell>
          <cell r="AE761">
            <v>0</v>
          </cell>
          <cell r="AF761" t="str">
            <v>01.003</v>
          </cell>
          <cell r="AG761" t="str">
            <v>Chuyên viên</v>
          </cell>
          <cell r="AH761">
            <v>0</v>
          </cell>
          <cell r="AI761">
            <v>0</v>
          </cell>
          <cell r="AJ761">
            <v>0</v>
          </cell>
          <cell r="AK761">
            <v>4</v>
          </cell>
          <cell r="AL761">
            <v>0</v>
          </cell>
          <cell r="AM761">
            <v>3.33</v>
          </cell>
          <cell r="AN761">
            <v>4</v>
          </cell>
          <cell r="AO761">
            <v>0</v>
          </cell>
          <cell r="AP761">
            <v>0</v>
          </cell>
          <cell r="AQ761">
            <v>0</v>
          </cell>
          <cell r="AR761">
            <v>0</v>
          </cell>
          <cell r="AS761">
            <v>3.33</v>
          </cell>
          <cell r="AT761">
            <v>20</v>
          </cell>
          <cell r="AU761">
            <v>0</v>
          </cell>
          <cell r="AV761">
            <v>0</v>
          </cell>
          <cell r="AW761">
            <v>0</v>
          </cell>
          <cell r="AX761" t="str">
            <v>Thạc sĩ</v>
          </cell>
          <cell r="AY761">
            <v>0</v>
          </cell>
          <cell r="AZ761">
            <v>0</v>
          </cell>
          <cell r="BA761" t="str">
            <v>Ngữ văn</v>
          </cell>
          <cell r="BB761" t="str">
            <v>LL Văn học</v>
          </cell>
          <cell r="BC761" t="str">
            <v xml:space="preserve"> </v>
          </cell>
          <cell r="BD761">
            <v>0</v>
          </cell>
          <cell r="BE761">
            <v>0</v>
          </cell>
          <cell r="BF761" t="str">
            <v>B1</v>
          </cell>
          <cell r="BG761">
            <v>0</v>
          </cell>
          <cell r="BH761">
            <v>0</v>
          </cell>
          <cell r="BI761">
            <v>0</v>
          </cell>
          <cell r="BJ761">
            <v>0</v>
          </cell>
          <cell r="BK761">
            <v>0</v>
          </cell>
          <cell r="BL761">
            <v>0</v>
          </cell>
          <cell r="BM761">
            <v>0</v>
          </cell>
          <cell r="BN761">
            <v>0</v>
          </cell>
          <cell r="BO761">
            <v>0</v>
          </cell>
          <cell r="BP761">
            <v>0</v>
          </cell>
          <cell r="BQ761">
            <v>0</v>
          </cell>
          <cell r="BR761">
            <v>15</v>
          </cell>
          <cell r="BS761" t="str">
            <v>BĐ đã phát</v>
          </cell>
          <cell r="BT761">
            <v>0</v>
          </cell>
          <cell r="BU761">
            <v>0</v>
          </cell>
          <cell r="BV761">
            <v>4</v>
          </cell>
          <cell r="BW761">
            <v>4</v>
          </cell>
          <cell r="BX761">
            <v>4</v>
          </cell>
          <cell r="BY761">
            <v>4</v>
          </cell>
          <cell r="BZ761">
            <v>4</v>
          </cell>
          <cell r="CA761">
            <v>4</v>
          </cell>
          <cell r="CB761">
            <v>4</v>
          </cell>
          <cell r="CC761">
            <v>4</v>
          </cell>
          <cell r="CD761">
            <v>4</v>
          </cell>
          <cell r="CE761">
            <v>4</v>
          </cell>
          <cell r="CF761">
            <v>4</v>
          </cell>
          <cell r="CG761">
            <v>4</v>
          </cell>
          <cell r="CH761">
            <v>4</v>
          </cell>
          <cell r="CI761">
            <v>4</v>
          </cell>
          <cell r="CJ761">
            <v>4</v>
          </cell>
          <cell r="CK761">
            <v>4</v>
          </cell>
          <cell r="CL761">
            <v>0</v>
          </cell>
        </row>
        <row r="762">
          <cell r="F762">
            <v>1382</v>
          </cell>
          <cell r="G762" t="str">
            <v>51010000196058</v>
          </cell>
          <cell r="H762" t="str">
            <v>Trường THPT Chuyên</v>
          </cell>
          <cell r="I762" t="str">
            <v>Vật lý và Công nghệ</v>
          </cell>
          <cell r="J762" t="str">
            <v>Nữ</v>
          </cell>
          <cell r="K762">
            <v>1977</v>
          </cell>
          <cell r="L762">
            <v>28374</v>
          </cell>
          <cell r="M762">
            <v>45</v>
          </cell>
          <cell r="N762" t="str">
            <v>Kinh</v>
          </cell>
          <cell r="O762">
            <v>0</v>
          </cell>
          <cell r="P762" t="str">
            <v>182176967</v>
          </cell>
          <cell r="Q762" t="str">
            <v>01/01/1900</v>
          </cell>
          <cell r="R762" t="str">
            <v>Tỉnh Nghệ An</v>
          </cell>
          <cell r="S762" t="str">
            <v>Ngọc Sơn, Quỳnh Lưu,  Nghệ An</v>
          </cell>
          <cell r="T762" t="str">
            <v>Quỳnh Thuận, Quỳnh Lưu, Nghệ An</v>
          </cell>
          <cell r="U762" t="str">
            <v>Xóm 13,  Hưng Lộc, Thành phố Vinh, Tỉnh Nghệ An</v>
          </cell>
          <cell r="V762" t="str">
            <v>Xóm 13,  Hưng Lộc, Thành phố Vinh, Tỉnh Nghệ An</v>
          </cell>
          <cell r="W762" t="str">
            <v>0948274555</v>
          </cell>
          <cell r="X762" t="str">
            <v>tohai1976@gmail.com</v>
          </cell>
          <cell r="Y762">
            <v>37408</v>
          </cell>
          <cell r="Z762">
            <v>38587</v>
          </cell>
          <cell r="AA762" t="str">
            <v>Trường Đại học Vinh</v>
          </cell>
          <cell r="AB762">
            <v>0</v>
          </cell>
          <cell r="AC762" t="str">
            <v>BC</v>
          </cell>
          <cell r="AD762">
            <v>0</v>
          </cell>
          <cell r="AE762">
            <v>0</v>
          </cell>
          <cell r="AF762" t="str">
            <v>01.003</v>
          </cell>
          <cell r="AG762" t="str">
            <v>Chuyên viên</v>
          </cell>
          <cell r="AH762">
            <v>0</v>
          </cell>
          <cell r="AI762">
            <v>0</v>
          </cell>
          <cell r="AJ762">
            <v>0</v>
          </cell>
          <cell r="AK762">
            <v>4</v>
          </cell>
          <cell r="AL762">
            <v>0</v>
          </cell>
          <cell r="AM762">
            <v>4.32</v>
          </cell>
          <cell r="AN762">
            <v>7</v>
          </cell>
          <cell r="AO762">
            <v>0</v>
          </cell>
          <cell r="AP762">
            <v>0</v>
          </cell>
          <cell r="AQ762">
            <v>0</v>
          </cell>
          <cell r="AR762">
            <v>0</v>
          </cell>
          <cell r="AS762">
            <v>4.32</v>
          </cell>
          <cell r="AT762">
            <v>20</v>
          </cell>
          <cell r="AU762">
            <v>0</v>
          </cell>
          <cell r="AV762">
            <v>0</v>
          </cell>
          <cell r="AW762">
            <v>0</v>
          </cell>
          <cell r="AX762" t="str">
            <v>Đại học</v>
          </cell>
          <cell r="AY762">
            <v>0</v>
          </cell>
          <cell r="AZ762">
            <v>0</v>
          </cell>
          <cell r="BA762" t="str">
            <v>Công nghệ thông tin</v>
          </cell>
          <cell r="BB762">
            <v>0</v>
          </cell>
          <cell r="BC762" t="str">
            <v xml:space="preserve"> </v>
          </cell>
          <cell r="BD762">
            <v>0</v>
          </cell>
          <cell r="BE762">
            <v>0</v>
          </cell>
          <cell r="BF762" t="str">
            <v>B1</v>
          </cell>
          <cell r="BG762">
            <v>0</v>
          </cell>
          <cell r="BH762">
            <v>0</v>
          </cell>
          <cell r="BI762">
            <v>0</v>
          </cell>
          <cell r="BJ762">
            <v>0</v>
          </cell>
          <cell r="BK762">
            <v>0</v>
          </cell>
          <cell r="BL762">
            <v>0</v>
          </cell>
          <cell r="BM762" t="str">
            <v>22/10/2002</v>
          </cell>
          <cell r="BN762">
            <v>37916</v>
          </cell>
          <cell r="BO762">
            <v>0</v>
          </cell>
          <cell r="BP762">
            <v>0</v>
          </cell>
          <cell r="BQ762">
            <v>0</v>
          </cell>
          <cell r="BR762">
            <v>10</v>
          </cell>
          <cell r="BS762" t="str">
            <v>BĐ đã phát</v>
          </cell>
          <cell r="BT762">
            <v>0</v>
          </cell>
          <cell r="BU762">
            <v>0</v>
          </cell>
          <cell r="BV762">
            <v>4</v>
          </cell>
          <cell r="BW762">
            <v>4</v>
          </cell>
          <cell r="BX762">
            <v>4</v>
          </cell>
          <cell r="BY762">
            <v>4</v>
          </cell>
          <cell r="BZ762">
            <v>4</v>
          </cell>
          <cell r="CA762">
            <v>4</v>
          </cell>
          <cell r="CB762">
            <v>4</v>
          </cell>
          <cell r="CC762">
            <v>4</v>
          </cell>
          <cell r="CD762">
            <v>4</v>
          </cell>
          <cell r="CE762">
            <v>4</v>
          </cell>
          <cell r="CF762">
            <v>4</v>
          </cell>
          <cell r="CG762">
            <v>4</v>
          </cell>
          <cell r="CH762">
            <v>4</v>
          </cell>
          <cell r="CI762">
            <v>4</v>
          </cell>
          <cell r="CJ762">
            <v>4</v>
          </cell>
          <cell r="CK762">
            <v>4</v>
          </cell>
          <cell r="CL762">
            <v>0</v>
          </cell>
        </row>
        <row r="763">
          <cell r="F763">
            <v>2591</v>
          </cell>
          <cell r="G763" t="str">
            <v>51010002329470</v>
          </cell>
          <cell r="H763" t="str">
            <v>Trường THPT Chuyên</v>
          </cell>
          <cell r="I763">
            <v>0</v>
          </cell>
          <cell r="J763" t="str">
            <v>Nữ</v>
          </cell>
          <cell r="K763">
            <v>1995</v>
          </cell>
          <cell r="L763">
            <v>34913</v>
          </cell>
          <cell r="M763">
            <v>27</v>
          </cell>
          <cell r="N763" t="str">
            <v>Kinh</v>
          </cell>
          <cell r="O763">
            <v>0</v>
          </cell>
          <cell r="P763" t="str">
            <v>186636662</v>
          </cell>
          <cell r="Q763">
            <v>41188</v>
          </cell>
          <cell r="R763" t="str">
            <v>Tỉnh Nghệ An</v>
          </cell>
          <cell r="S763" t="str">
            <v>Xã Hưng Lộc, TP.Vinh, tỉnh Nghệ An</v>
          </cell>
          <cell r="T763" t="str">
            <v>Hưng Lam, Hưng Nguyên, Nghệ An</v>
          </cell>
          <cell r="U763" t="str">
            <v>Sôố 15, ngõ 2, đường Trần Quang Diệu, TP.Vinh, tỉnh Nghệ An</v>
          </cell>
          <cell r="V763">
            <v>0</v>
          </cell>
          <cell r="W763">
            <v>0</v>
          </cell>
          <cell r="X763">
            <v>0</v>
          </cell>
          <cell r="Y763">
            <v>43617</v>
          </cell>
          <cell r="Z763">
            <v>43824</v>
          </cell>
          <cell r="AA763" t="str">
            <v>Trường Đại học Vinh</v>
          </cell>
          <cell r="AB763">
            <v>0</v>
          </cell>
          <cell r="AC763" t="str">
            <v>BC</v>
          </cell>
          <cell r="AD763">
            <v>0</v>
          </cell>
          <cell r="AE763">
            <v>0</v>
          </cell>
          <cell r="AF763" t="str">
            <v>V.07.05.15</v>
          </cell>
          <cell r="AG763" t="str">
            <v>Giáo viên THPT (hạng III)</v>
          </cell>
          <cell r="AH763">
            <v>0</v>
          </cell>
          <cell r="AI763">
            <v>0</v>
          </cell>
          <cell r="AJ763">
            <v>0</v>
          </cell>
          <cell r="AK763">
            <v>4</v>
          </cell>
          <cell r="AL763">
            <v>0</v>
          </cell>
          <cell r="AM763">
            <v>2.34</v>
          </cell>
          <cell r="AN763">
            <v>1</v>
          </cell>
          <cell r="AO763">
            <v>0</v>
          </cell>
          <cell r="AP763">
            <v>0</v>
          </cell>
          <cell r="AQ763">
            <v>0</v>
          </cell>
          <cell r="AR763">
            <v>0</v>
          </cell>
          <cell r="AS763">
            <v>2.34</v>
          </cell>
          <cell r="AT763">
            <v>70</v>
          </cell>
          <cell r="AU763">
            <v>0</v>
          </cell>
          <cell r="AV763">
            <v>0</v>
          </cell>
          <cell r="AW763">
            <v>0</v>
          </cell>
          <cell r="AX763" t="str">
            <v>Đại học</v>
          </cell>
          <cell r="AY763">
            <v>0</v>
          </cell>
          <cell r="AZ763">
            <v>0</v>
          </cell>
          <cell r="BA763" t="str">
            <v>SP tiếng Anh</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27.916666666666668</v>
          </cell>
          <cell r="BS763" t="str">
            <v>BĐ đã phát</v>
          </cell>
          <cell r="BT763">
            <v>0</v>
          </cell>
          <cell r="BU763">
            <v>0</v>
          </cell>
          <cell r="BV763">
            <v>2</v>
          </cell>
          <cell r="BW763">
            <v>2</v>
          </cell>
          <cell r="BX763">
            <v>2</v>
          </cell>
          <cell r="BY763">
            <v>2</v>
          </cell>
          <cell r="BZ763">
            <v>4</v>
          </cell>
          <cell r="CA763">
            <v>4</v>
          </cell>
          <cell r="CB763">
            <v>4</v>
          </cell>
          <cell r="CC763">
            <v>4</v>
          </cell>
          <cell r="CD763">
            <v>4</v>
          </cell>
          <cell r="CE763">
            <v>4</v>
          </cell>
          <cell r="CF763">
            <v>4</v>
          </cell>
          <cell r="CG763">
            <v>4</v>
          </cell>
          <cell r="CH763">
            <v>4</v>
          </cell>
          <cell r="CI763">
            <v>4</v>
          </cell>
          <cell r="CJ763">
            <v>4</v>
          </cell>
          <cell r="CK763">
            <v>4</v>
          </cell>
          <cell r="CL763">
            <v>0</v>
          </cell>
        </row>
        <row r="764">
          <cell r="F764">
            <v>2680</v>
          </cell>
          <cell r="G764" t="str">
            <v>51810000784228</v>
          </cell>
          <cell r="H764" t="str">
            <v>Trường THPT Chuyên</v>
          </cell>
          <cell r="I764">
            <v>0</v>
          </cell>
          <cell r="J764" t="str">
            <v>Nam</v>
          </cell>
          <cell r="K764">
            <v>1996</v>
          </cell>
          <cell r="L764">
            <v>35173</v>
          </cell>
          <cell r="M764">
            <v>26</v>
          </cell>
          <cell r="N764" t="str">
            <v>Kinh</v>
          </cell>
          <cell r="O764">
            <v>0</v>
          </cell>
          <cell r="P764" t="str">
            <v>187518673</v>
          </cell>
          <cell r="Q764">
            <v>42910</v>
          </cell>
          <cell r="R764" t="str">
            <v>Tỉnh Nghệ An</v>
          </cell>
          <cell r="S764">
            <v>0</v>
          </cell>
          <cell r="T764" t="str">
            <v>Xã Quỳnh Hậu, huyện Quỳnh Lưu, tỉnh Nghệ An</v>
          </cell>
          <cell r="U764" t="str">
            <v>Xã Nghĩa Thành, huyện Nghĩa Đàn, tỉnh Nghệ An</v>
          </cell>
          <cell r="V764">
            <v>0</v>
          </cell>
          <cell r="W764">
            <v>0</v>
          </cell>
          <cell r="X764">
            <v>0</v>
          </cell>
          <cell r="Y764">
            <v>44409</v>
          </cell>
          <cell r="Z764">
            <v>0</v>
          </cell>
          <cell r="AA764">
            <v>0</v>
          </cell>
          <cell r="AB764">
            <v>0</v>
          </cell>
          <cell r="AC764" t="str">
            <v>HĐVV</v>
          </cell>
          <cell r="AD764">
            <v>44409</v>
          </cell>
          <cell r="AE764">
            <v>44774</v>
          </cell>
          <cell r="AF764" t="str">
            <v>V.07.05.15</v>
          </cell>
          <cell r="AG764" t="str">
            <v>Giáo viên THPT (hạng III)</v>
          </cell>
          <cell r="AH764">
            <v>0</v>
          </cell>
          <cell r="AI764">
            <v>0</v>
          </cell>
          <cell r="AJ764">
            <v>0</v>
          </cell>
          <cell r="AK764">
            <v>0</v>
          </cell>
          <cell r="AL764">
            <v>0</v>
          </cell>
          <cell r="AM764">
            <v>2.34</v>
          </cell>
          <cell r="AN764">
            <v>0</v>
          </cell>
          <cell r="AO764">
            <v>0</v>
          </cell>
          <cell r="AP764">
            <v>0</v>
          </cell>
          <cell r="AQ764">
            <v>0</v>
          </cell>
          <cell r="AR764">
            <v>0</v>
          </cell>
          <cell r="AS764">
            <v>2.34</v>
          </cell>
          <cell r="AT764">
            <v>30</v>
          </cell>
          <cell r="AU764">
            <v>0</v>
          </cell>
          <cell r="AV764">
            <v>0</v>
          </cell>
          <cell r="AW764">
            <v>0</v>
          </cell>
          <cell r="AX764" t="str">
            <v>Đại học</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row>
        <row r="765">
          <cell r="F765">
            <v>2596</v>
          </cell>
          <cell r="G765" t="str">
            <v>51010001669146</v>
          </cell>
          <cell r="H765" t="str">
            <v>Trường THPT Chuyên</v>
          </cell>
          <cell r="I765">
            <v>0</v>
          </cell>
          <cell r="J765" t="str">
            <v>Nam</v>
          </cell>
          <cell r="K765">
            <v>1995</v>
          </cell>
          <cell r="L765">
            <v>34934</v>
          </cell>
          <cell r="M765">
            <v>27</v>
          </cell>
          <cell r="N765" t="str">
            <v>Kinh</v>
          </cell>
          <cell r="O765">
            <v>0</v>
          </cell>
          <cell r="P765" t="str">
            <v>187546310</v>
          </cell>
          <cell r="Q765">
            <v>41140</v>
          </cell>
          <cell r="R765" t="str">
            <v>Tỉnh Nghệ An</v>
          </cell>
          <cell r="S765" t="str">
            <v>Xã Thái Sơn, Huyện Đô Lương, Tỉnh Nghệ An</v>
          </cell>
          <cell r="T765" t="str">
            <v>Thái Sơn, Đô Lương, Nghệ An</v>
          </cell>
          <cell r="U765" t="str">
            <v>Thái Sơn, Đô Lương, Nghệ An</v>
          </cell>
          <cell r="V765" t="str">
            <v>Thái Sơn, Đô Lương, Nghệ An</v>
          </cell>
          <cell r="W765" t="str">
            <v>0975398153</v>
          </cell>
          <cell r="X765">
            <v>0</v>
          </cell>
          <cell r="Y765">
            <v>43678</v>
          </cell>
          <cell r="Z765">
            <v>43824</v>
          </cell>
          <cell r="AA765" t="str">
            <v>Trường Đại học Vinh</v>
          </cell>
          <cell r="AB765">
            <v>0</v>
          </cell>
          <cell r="AC765" t="str">
            <v>BC</v>
          </cell>
          <cell r="AD765">
            <v>0</v>
          </cell>
          <cell r="AE765">
            <v>0</v>
          </cell>
          <cell r="AF765" t="str">
            <v>V.07.05.15</v>
          </cell>
          <cell r="AG765" t="str">
            <v>Giáo viên THPT (hạng III)</v>
          </cell>
          <cell r="AH765">
            <v>0</v>
          </cell>
          <cell r="AI765">
            <v>0</v>
          </cell>
          <cell r="AJ765" t="str">
            <v>TL ĐTTT</v>
          </cell>
          <cell r="AK765">
            <v>4</v>
          </cell>
          <cell r="AL765">
            <v>0</v>
          </cell>
          <cell r="AM765">
            <v>2.67</v>
          </cell>
          <cell r="AN765">
            <v>2</v>
          </cell>
          <cell r="AO765">
            <v>0</v>
          </cell>
          <cell r="AP765">
            <v>0</v>
          </cell>
          <cell r="AQ765">
            <v>0</v>
          </cell>
          <cell r="AR765">
            <v>0</v>
          </cell>
          <cell r="AS765">
            <v>2.67</v>
          </cell>
          <cell r="AT765">
            <v>70</v>
          </cell>
          <cell r="AU765">
            <v>0</v>
          </cell>
          <cell r="AV765">
            <v>0</v>
          </cell>
          <cell r="AW765">
            <v>0</v>
          </cell>
          <cell r="AX765" t="str">
            <v>Thạc sĩ</v>
          </cell>
          <cell r="AY765">
            <v>0</v>
          </cell>
          <cell r="AZ765">
            <v>0</v>
          </cell>
          <cell r="BA765" t="str">
            <v>Sư phạm</v>
          </cell>
          <cell r="BB765" t="str">
            <v>Sư phạm</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t="str">
            <v>ĐHV đã phát</v>
          </cell>
          <cell r="BT765">
            <v>0</v>
          </cell>
          <cell r="BU765">
            <v>0</v>
          </cell>
          <cell r="BV765">
            <v>2</v>
          </cell>
          <cell r="BW765">
            <v>2</v>
          </cell>
          <cell r="BX765">
            <v>2</v>
          </cell>
          <cell r="BY765">
            <v>2</v>
          </cell>
          <cell r="BZ765">
            <v>4</v>
          </cell>
          <cell r="CA765">
            <v>4</v>
          </cell>
          <cell r="CB765">
            <v>4</v>
          </cell>
          <cell r="CC765">
            <v>4</v>
          </cell>
          <cell r="CD765">
            <v>4</v>
          </cell>
          <cell r="CE765">
            <v>4</v>
          </cell>
          <cell r="CF765">
            <v>4</v>
          </cell>
          <cell r="CG765">
            <v>4</v>
          </cell>
          <cell r="CH765">
            <v>4</v>
          </cell>
          <cell r="CI765">
            <v>4</v>
          </cell>
          <cell r="CJ765">
            <v>4</v>
          </cell>
          <cell r="CK765">
            <v>4</v>
          </cell>
          <cell r="CL765">
            <v>0</v>
          </cell>
        </row>
        <row r="766">
          <cell r="F766">
            <v>2613</v>
          </cell>
          <cell r="G766" t="str">
            <v>51010002329489</v>
          </cell>
          <cell r="H766" t="str">
            <v>Trường THPT Chuyên</v>
          </cell>
          <cell r="I766">
            <v>0</v>
          </cell>
          <cell r="J766" t="str">
            <v>Nữ</v>
          </cell>
          <cell r="K766">
            <v>1985</v>
          </cell>
          <cell r="L766">
            <v>31409</v>
          </cell>
          <cell r="M766">
            <v>37</v>
          </cell>
          <cell r="N766" t="str">
            <v>KInh</v>
          </cell>
          <cell r="O766">
            <v>0</v>
          </cell>
          <cell r="P766" t="str">
            <v>186282032</v>
          </cell>
          <cell r="Q766">
            <v>37695</v>
          </cell>
          <cell r="R766" t="str">
            <v>Tỉnh Nghệ An</v>
          </cell>
          <cell r="S766" t="str">
            <v>Thanh Dương, Thanh Chương, Nghệ An</v>
          </cell>
          <cell r="T766">
            <v>0</v>
          </cell>
          <cell r="U766" t="str">
            <v>Xóm 13, Thanh Lương, Thanh Chương, Nghệ An</v>
          </cell>
          <cell r="V766">
            <v>0</v>
          </cell>
          <cell r="W766">
            <v>0</v>
          </cell>
          <cell r="X766">
            <v>0</v>
          </cell>
          <cell r="Y766">
            <v>43831</v>
          </cell>
          <cell r="Z766">
            <v>0</v>
          </cell>
          <cell r="AA766">
            <v>0</v>
          </cell>
          <cell r="AB766">
            <v>0</v>
          </cell>
          <cell r="AC766" t="str">
            <v>BC</v>
          </cell>
          <cell r="AD766">
            <v>0</v>
          </cell>
          <cell r="AE766">
            <v>0</v>
          </cell>
          <cell r="AF766" t="str">
            <v>V.07.05.15</v>
          </cell>
          <cell r="AG766" t="str">
            <v>Giáo viên THPT (hạng III)</v>
          </cell>
          <cell r="AH766">
            <v>0</v>
          </cell>
          <cell r="AI766">
            <v>0</v>
          </cell>
          <cell r="AJ766">
            <v>0</v>
          </cell>
          <cell r="AK766">
            <v>4</v>
          </cell>
          <cell r="AL766">
            <v>0</v>
          </cell>
          <cell r="AM766">
            <v>3.66</v>
          </cell>
          <cell r="AN766">
            <v>5</v>
          </cell>
          <cell r="AO766">
            <v>0</v>
          </cell>
          <cell r="AP766">
            <v>0</v>
          </cell>
          <cell r="AQ766">
            <v>12</v>
          </cell>
          <cell r="AR766">
            <v>0.43920000000000003</v>
          </cell>
          <cell r="AS766">
            <v>4.0991999999999997</v>
          </cell>
          <cell r="AT766">
            <v>70</v>
          </cell>
          <cell r="AU766">
            <v>0</v>
          </cell>
          <cell r="AV766">
            <v>0</v>
          </cell>
          <cell r="AW766">
            <v>0</v>
          </cell>
          <cell r="AX766" t="str">
            <v>Tiến sĩ</v>
          </cell>
          <cell r="AY766">
            <v>0</v>
          </cell>
          <cell r="AZ766">
            <v>0</v>
          </cell>
          <cell r="BA766">
            <v>0</v>
          </cell>
          <cell r="BB766">
            <v>0</v>
          </cell>
          <cell r="BC766" t="str">
            <v>LL XS&amp;TK Toán học</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4</v>
          </cell>
          <cell r="BW766">
            <v>4</v>
          </cell>
          <cell r="BX766">
            <v>4</v>
          </cell>
          <cell r="BY766">
            <v>4</v>
          </cell>
          <cell r="BZ766">
            <v>4</v>
          </cell>
          <cell r="CA766">
            <v>4</v>
          </cell>
          <cell r="CB766">
            <v>4</v>
          </cell>
          <cell r="CC766">
            <v>4</v>
          </cell>
          <cell r="CD766">
            <v>4</v>
          </cell>
          <cell r="CE766">
            <v>4</v>
          </cell>
          <cell r="CF766">
            <v>4</v>
          </cell>
          <cell r="CG766">
            <v>4</v>
          </cell>
          <cell r="CH766">
            <v>4</v>
          </cell>
          <cell r="CI766">
            <v>4</v>
          </cell>
          <cell r="CJ766">
            <v>4</v>
          </cell>
          <cell r="CK766">
            <v>4</v>
          </cell>
          <cell r="CL766">
            <v>0</v>
          </cell>
        </row>
        <row r="767">
          <cell r="F767">
            <v>2592</v>
          </cell>
          <cell r="G767" t="str">
            <v>51010001498863</v>
          </cell>
          <cell r="H767" t="str">
            <v>Trường THPT Chuyên</v>
          </cell>
          <cell r="I767">
            <v>0</v>
          </cell>
          <cell r="J767" t="str">
            <v>Nữ</v>
          </cell>
          <cell r="K767">
            <v>1995</v>
          </cell>
          <cell r="L767">
            <v>34913</v>
          </cell>
          <cell r="M767">
            <v>27</v>
          </cell>
          <cell r="N767" t="str">
            <v>Kinh</v>
          </cell>
          <cell r="O767">
            <v>0</v>
          </cell>
          <cell r="P767" t="str">
            <v>186636662</v>
          </cell>
          <cell r="Q767">
            <v>41188</v>
          </cell>
          <cell r="R767" t="str">
            <v>Tỉnh Nghệ An</v>
          </cell>
          <cell r="S767">
            <v>0</v>
          </cell>
          <cell r="T767" t="str">
            <v>Hưng Lam, Hưng Nguyên, Nghệ An</v>
          </cell>
          <cell r="U767">
            <v>0</v>
          </cell>
          <cell r="V767">
            <v>0</v>
          </cell>
          <cell r="W767">
            <v>0</v>
          </cell>
          <cell r="X767">
            <v>0</v>
          </cell>
          <cell r="Y767">
            <v>43617</v>
          </cell>
          <cell r="Z767">
            <v>43824</v>
          </cell>
          <cell r="AA767">
            <v>0</v>
          </cell>
          <cell r="AB767">
            <v>0</v>
          </cell>
          <cell r="AC767" t="str">
            <v>BC</v>
          </cell>
          <cell r="AD767">
            <v>0</v>
          </cell>
          <cell r="AE767">
            <v>0</v>
          </cell>
          <cell r="AF767" t="str">
            <v>V.07.05.15</v>
          </cell>
          <cell r="AG767" t="str">
            <v>Giáo viên THPT (hạng III)</v>
          </cell>
          <cell r="AH767">
            <v>0</v>
          </cell>
          <cell r="AI767">
            <v>0</v>
          </cell>
          <cell r="AJ767">
            <v>0</v>
          </cell>
          <cell r="AK767">
            <v>4</v>
          </cell>
          <cell r="AL767">
            <v>0</v>
          </cell>
          <cell r="AM767">
            <v>2.34</v>
          </cell>
          <cell r="AN767">
            <v>1</v>
          </cell>
          <cell r="AO767">
            <v>0</v>
          </cell>
          <cell r="AP767">
            <v>0</v>
          </cell>
          <cell r="AQ767">
            <v>0</v>
          </cell>
          <cell r="AR767">
            <v>0</v>
          </cell>
          <cell r="AS767">
            <v>2.34</v>
          </cell>
          <cell r="AT767">
            <v>70</v>
          </cell>
          <cell r="AU767">
            <v>0</v>
          </cell>
          <cell r="AV767">
            <v>0</v>
          </cell>
          <cell r="AW767">
            <v>0</v>
          </cell>
          <cell r="AX767" t="str">
            <v>Đại học</v>
          </cell>
          <cell r="AY767">
            <v>0</v>
          </cell>
          <cell r="AZ767">
            <v>0</v>
          </cell>
          <cell r="BA767" t="str">
            <v>SP tiếng Anh</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27.916666666666668</v>
          </cell>
          <cell r="BS767" t="str">
            <v>BĐ đã phát</v>
          </cell>
          <cell r="BT767">
            <v>0</v>
          </cell>
          <cell r="BU767">
            <v>0</v>
          </cell>
          <cell r="BV767">
            <v>2</v>
          </cell>
          <cell r="BW767">
            <v>2</v>
          </cell>
          <cell r="BX767">
            <v>2</v>
          </cell>
          <cell r="BY767">
            <v>2</v>
          </cell>
          <cell r="BZ767">
            <v>4</v>
          </cell>
          <cell r="CA767">
            <v>4</v>
          </cell>
          <cell r="CB767">
            <v>4</v>
          </cell>
          <cell r="CC767">
            <v>4</v>
          </cell>
          <cell r="CD767">
            <v>4</v>
          </cell>
          <cell r="CE767">
            <v>4</v>
          </cell>
          <cell r="CF767">
            <v>4</v>
          </cell>
          <cell r="CG767">
            <v>4</v>
          </cell>
          <cell r="CH767">
            <v>4</v>
          </cell>
          <cell r="CI767">
            <v>4</v>
          </cell>
          <cell r="CJ767">
            <v>4</v>
          </cell>
          <cell r="CK767">
            <v>4</v>
          </cell>
          <cell r="CL767">
            <v>0</v>
          </cell>
        </row>
        <row r="768">
          <cell r="F768">
            <v>2650</v>
          </cell>
          <cell r="G768" t="str">
            <v>51010001991867</v>
          </cell>
          <cell r="H768" t="str">
            <v>Trường THPT Chuyên</v>
          </cell>
          <cell r="I768">
            <v>0</v>
          </cell>
          <cell r="J768" t="str">
            <v>Nữ</v>
          </cell>
          <cell r="K768">
            <v>1998</v>
          </cell>
          <cell r="L768">
            <v>36031</v>
          </cell>
          <cell r="M768">
            <v>24</v>
          </cell>
          <cell r="N768" t="str">
            <v>Kinh</v>
          </cell>
          <cell r="O768">
            <v>0</v>
          </cell>
          <cell r="P768" t="str">
            <v>187606710</v>
          </cell>
          <cell r="Q768">
            <v>41482</v>
          </cell>
          <cell r="R768" t="str">
            <v>Tỉnh Nghệ An</v>
          </cell>
          <cell r="S768">
            <v>0</v>
          </cell>
          <cell r="T768" t="str">
            <v>Hưng Xuân, Hưng Nguyên, Nghệ An</v>
          </cell>
          <cell r="U768" t="str">
            <v>Quán Bàu, TP.Vinh, Nghệ An</v>
          </cell>
          <cell r="V768">
            <v>0</v>
          </cell>
          <cell r="W768" t="str">
            <v>0948568598</v>
          </cell>
          <cell r="X768">
            <v>0</v>
          </cell>
          <cell r="Y768">
            <v>44166</v>
          </cell>
          <cell r="Z768">
            <v>0</v>
          </cell>
          <cell r="AA768">
            <v>0</v>
          </cell>
          <cell r="AB768">
            <v>0</v>
          </cell>
          <cell r="AC768" t="str">
            <v>HĐ</v>
          </cell>
          <cell r="AD768">
            <v>44531</v>
          </cell>
          <cell r="AE768">
            <v>45261</v>
          </cell>
          <cell r="AF768" t="str">
            <v>V.07.05.15</v>
          </cell>
          <cell r="AG768" t="str">
            <v>Giáo viên THPT (hạng III)</v>
          </cell>
          <cell r="AH768">
            <v>0</v>
          </cell>
          <cell r="AI768">
            <v>0</v>
          </cell>
          <cell r="AJ768">
            <v>0</v>
          </cell>
          <cell r="AK768">
            <v>4</v>
          </cell>
          <cell r="AL768">
            <v>0</v>
          </cell>
          <cell r="AM768">
            <v>2.34</v>
          </cell>
          <cell r="AN768">
            <v>1</v>
          </cell>
          <cell r="AO768">
            <v>0</v>
          </cell>
          <cell r="AP768">
            <v>0</v>
          </cell>
          <cell r="AQ768">
            <v>0</v>
          </cell>
          <cell r="AR768">
            <v>0</v>
          </cell>
          <cell r="AS768">
            <v>2.34</v>
          </cell>
          <cell r="AT768">
            <v>0</v>
          </cell>
          <cell r="AU768">
            <v>0</v>
          </cell>
          <cell r="AV768">
            <v>0</v>
          </cell>
          <cell r="AW768">
            <v>0</v>
          </cell>
          <cell r="AX768" t="str">
            <v>Đại học</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2</v>
          </cell>
          <cell r="BZ768">
            <v>2</v>
          </cell>
          <cell r="CA768">
            <v>2</v>
          </cell>
          <cell r="CB768">
            <v>2</v>
          </cell>
          <cell r="CC768">
            <v>2</v>
          </cell>
          <cell r="CD768">
            <v>2</v>
          </cell>
          <cell r="CE768">
            <v>2</v>
          </cell>
          <cell r="CF768">
            <v>2</v>
          </cell>
          <cell r="CG768">
            <v>2</v>
          </cell>
          <cell r="CH768">
            <v>2</v>
          </cell>
          <cell r="CI768">
            <v>2</v>
          </cell>
          <cell r="CJ768">
            <v>2</v>
          </cell>
          <cell r="CK768">
            <v>4</v>
          </cell>
          <cell r="CL768" t="str">
            <v>Hết TS từ T12/21</v>
          </cell>
        </row>
        <row r="769">
          <cell r="F769">
            <v>1721</v>
          </cell>
          <cell r="G769" t="str">
            <v>51010000187070</v>
          </cell>
          <cell r="H769" t="str">
            <v>Trường Thực hành Sư phạm</v>
          </cell>
          <cell r="I769" t="str">
            <v>Cơ sở Hưng Bình</v>
          </cell>
          <cell r="J769" t="str">
            <v>Nữ</v>
          </cell>
          <cell r="K769">
            <v>1966</v>
          </cell>
          <cell r="L769">
            <v>24461</v>
          </cell>
          <cell r="M769">
            <v>56</v>
          </cell>
          <cell r="N769" t="str">
            <v>Kinh</v>
          </cell>
          <cell r="O769">
            <v>0</v>
          </cell>
          <cell r="P769" t="str">
            <v>181501432</v>
          </cell>
          <cell r="Q769" t="str">
            <v>08/01/2013</v>
          </cell>
          <cell r="R769" t="str">
            <v>Tỉnh Nghệ An</v>
          </cell>
          <cell r="S769" t="str">
            <v>Xã Thạch Tiến, Huyện Thạch Hà, Tỉnh Hà Tĩnh</v>
          </cell>
          <cell r="T769" t="str">
            <v>Thạch Tiến, Thạch Hà, Hà Tĩnh</v>
          </cell>
          <cell r="U769" t="str">
            <v>Khối 13, Phường Bến Thủy, Thành phố Vinh, Tỉnh Nghệ An</v>
          </cell>
          <cell r="V769" t="str">
            <v>Khối 13, Phường Bến Thủy, Thành phố Vinh, Tỉnh Nghệ An</v>
          </cell>
          <cell r="W769" t="str">
            <v>0978450959</v>
          </cell>
          <cell r="X769">
            <v>0</v>
          </cell>
          <cell r="Y769" t="str">
            <v xml:space="preserve">  -   -</v>
          </cell>
          <cell r="Z769">
            <v>32874</v>
          </cell>
          <cell r="AA769" t="str">
            <v>Nhà máy dệt Kim Hoàng Thị Loan</v>
          </cell>
          <cell r="AB769">
            <v>0</v>
          </cell>
          <cell r="AC769" t="str">
            <v>BC</v>
          </cell>
          <cell r="AD769">
            <v>0</v>
          </cell>
          <cell r="AE769">
            <v>0</v>
          </cell>
          <cell r="AF769" t="str">
            <v>16.121</v>
          </cell>
          <cell r="AG769" t="str">
            <v>Y tá chính</v>
          </cell>
          <cell r="AH769">
            <v>0</v>
          </cell>
          <cell r="AI769">
            <v>0</v>
          </cell>
          <cell r="AJ769">
            <v>0</v>
          </cell>
          <cell r="AK769">
            <v>3.5</v>
          </cell>
          <cell r="AL769">
            <v>0</v>
          </cell>
          <cell r="AM769">
            <v>4.0599999999999996</v>
          </cell>
          <cell r="AN769">
            <v>12</v>
          </cell>
          <cell r="AO769">
            <v>9</v>
          </cell>
          <cell r="AP769">
            <v>0.3654</v>
          </cell>
          <cell r="AQ769">
            <v>0</v>
          </cell>
          <cell r="AR769">
            <v>0</v>
          </cell>
          <cell r="AS769">
            <v>4.4253999999999998</v>
          </cell>
          <cell r="AT769">
            <v>20</v>
          </cell>
          <cell r="AU769">
            <v>0</v>
          </cell>
          <cell r="AV769">
            <v>0</v>
          </cell>
          <cell r="AW769">
            <v>0</v>
          </cell>
          <cell r="AX769" t="str">
            <v>Trung học chuyên nghiệp</v>
          </cell>
          <cell r="AY769">
            <v>0</v>
          </cell>
          <cell r="AZ769">
            <v>0</v>
          </cell>
          <cell r="BA769">
            <v>0</v>
          </cell>
          <cell r="BB769">
            <v>0</v>
          </cell>
          <cell r="BC769">
            <v>0</v>
          </cell>
          <cell r="BD769">
            <v>0</v>
          </cell>
          <cell r="BE769">
            <v>0</v>
          </cell>
          <cell r="BF769">
            <v>0</v>
          </cell>
          <cell r="BG769">
            <v>0</v>
          </cell>
          <cell r="BH769">
            <v>0</v>
          </cell>
          <cell r="BI769">
            <v>0</v>
          </cell>
          <cell r="BJ769">
            <v>0</v>
          </cell>
          <cell r="BK769" t="str">
            <v>Đối tượng 4</v>
          </cell>
          <cell r="BL769">
            <v>0</v>
          </cell>
          <cell r="BM769">
            <v>0</v>
          </cell>
          <cell r="BN769">
            <v>0</v>
          </cell>
          <cell r="BO769">
            <v>0</v>
          </cell>
          <cell r="BP769">
            <v>0</v>
          </cell>
          <cell r="BQ769">
            <v>0</v>
          </cell>
          <cell r="BR769">
            <v>-0.66666666666666663</v>
          </cell>
          <cell r="BS769" t="str">
            <v>BĐ đã phát</v>
          </cell>
          <cell r="BT769">
            <v>0</v>
          </cell>
          <cell r="BU769">
            <v>0</v>
          </cell>
          <cell r="BV769">
            <v>3.5</v>
          </cell>
          <cell r="BW769">
            <v>3.5</v>
          </cell>
          <cell r="BX769">
            <v>3.5</v>
          </cell>
          <cell r="BY769">
            <v>3.5</v>
          </cell>
          <cell r="BZ769">
            <v>3.5</v>
          </cell>
          <cell r="CA769">
            <v>3.5</v>
          </cell>
          <cell r="CB769">
            <v>3.5</v>
          </cell>
          <cell r="CC769">
            <v>3.5</v>
          </cell>
          <cell r="CD769">
            <v>3.5</v>
          </cell>
          <cell r="CE769">
            <v>3.5</v>
          </cell>
          <cell r="CF769">
            <v>3.5</v>
          </cell>
          <cell r="CG769">
            <v>3.5</v>
          </cell>
          <cell r="CH769">
            <v>3.5</v>
          </cell>
          <cell r="CI769">
            <v>3.5</v>
          </cell>
          <cell r="CJ769">
            <v>3.5</v>
          </cell>
          <cell r="CK769">
            <v>3.5</v>
          </cell>
          <cell r="CL769">
            <v>0</v>
          </cell>
        </row>
        <row r="770">
          <cell r="F770">
            <v>1206</v>
          </cell>
          <cell r="G770" t="str">
            <v>51010000147348</v>
          </cell>
          <cell r="H770" t="str">
            <v>Trường Thực hành Sư phạm</v>
          </cell>
          <cell r="I770" t="str">
            <v>Hóa hữu cơ - Hóa lý</v>
          </cell>
          <cell r="J770" t="str">
            <v>Nữ</v>
          </cell>
          <cell r="K770">
            <v>1977</v>
          </cell>
          <cell r="L770">
            <v>28243</v>
          </cell>
          <cell r="M770">
            <v>45</v>
          </cell>
          <cell r="N770" t="str">
            <v>Kinh</v>
          </cell>
          <cell r="O770">
            <v>0</v>
          </cell>
          <cell r="P770">
            <v>0</v>
          </cell>
          <cell r="Q770">
            <v>0</v>
          </cell>
          <cell r="R770">
            <v>0</v>
          </cell>
          <cell r="S770" t="str">
            <v>Xã Đức Lâm, Huyện Đức Thọ, Tỉnh Hà Tĩnh</v>
          </cell>
          <cell r="T770" t="str">
            <v>Đức Lâm, Đức Thọ, Hà Tĩnh</v>
          </cell>
          <cell r="U770" t="str">
            <v>Khối Tân Phúc, Phường Vinh Tân, Thành phố Vinh, Tỉnh Nghệ An</v>
          </cell>
          <cell r="V770" t="str">
            <v>Khối Tân Phúc, Phường Vinh Tân, Thành phố Vinh, Tỉnh Nghệ An</v>
          </cell>
          <cell r="W770">
            <v>0</v>
          </cell>
          <cell r="X770">
            <v>0</v>
          </cell>
          <cell r="Y770">
            <v>37422</v>
          </cell>
          <cell r="Z770" t="str">
            <v xml:space="preserve">  -   -</v>
          </cell>
          <cell r="AA770" t="str">
            <v>Trường Đại học Vinh</v>
          </cell>
          <cell r="AB770">
            <v>0</v>
          </cell>
          <cell r="AC770" t="str">
            <v>BC</v>
          </cell>
          <cell r="AD770">
            <v>0</v>
          </cell>
          <cell r="AE770">
            <v>0</v>
          </cell>
          <cell r="AF770" t="str">
            <v>V.07.01.03</v>
          </cell>
          <cell r="AG770" t="str">
            <v>Giảng viên (hạng III)</v>
          </cell>
          <cell r="AH770">
            <v>0</v>
          </cell>
          <cell r="AI770" t="str">
            <v>Chủ nhiệm lớp</v>
          </cell>
          <cell r="AJ770">
            <v>0</v>
          </cell>
          <cell r="AK770">
            <v>4</v>
          </cell>
          <cell r="AL770">
            <v>0</v>
          </cell>
          <cell r="AM770">
            <v>4.32</v>
          </cell>
          <cell r="AN770">
            <v>7</v>
          </cell>
          <cell r="AO770">
            <v>0</v>
          </cell>
          <cell r="AP770">
            <v>0</v>
          </cell>
          <cell r="AQ770">
            <v>18</v>
          </cell>
          <cell r="AR770">
            <v>0.77760000000000007</v>
          </cell>
          <cell r="AS770">
            <v>5.0975999999999999</v>
          </cell>
          <cell r="AT770">
            <v>40</v>
          </cell>
          <cell r="AU770">
            <v>0</v>
          </cell>
          <cell r="AV770">
            <v>0</v>
          </cell>
          <cell r="AW770">
            <v>0</v>
          </cell>
          <cell r="AX770" t="str">
            <v>Tiến sĩ</v>
          </cell>
          <cell r="AY770">
            <v>0</v>
          </cell>
          <cell r="AZ770">
            <v>0</v>
          </cell>
          <cell r="BA770" t="str">
            <v>SP Hóa học</v>
          </cell>
          <cell r="BB770" t="str">
            <v>Hóa Hữu cơ</v>
          </cell>
          <cell r="BC770" t="str">
            <v>Hóa hữu cơ</v>
          </cell>
          <cell r="BD770">
            <v>0</v>
          </cell>
          <cell r="BE770" t="str">
            <v>GVSP</v>
          </cell>
          <cell r="BF770" t="str">
            <v>B2</v>
          </cell>
          <cell r="BG770">
            <v>0</v>
          </cell>
          <cell r="BH770" t="str">
            <v>x</v>
          </cell>
          <cell r="BI770">
            <v>0</v>
          </cell>
          <cell r="BJ770">
            <v>0</v>
          </cell>
          <cell r="BK770">
            <v>0</v>
          </cell>
          <cell r="BL770">
            <v>0</v>
          </cell>
          <cell r="BM770" t="str">
            <v>18/01/2008</v>
          </cell>
          <cell r="BN770">
            <v>39831</v>
          </cell>
          <cell r="BO770">
            <v>0</v>
          </cell>
          <cell r="BP770">
            <v>0</v>
          </cell>
          <cell r="BQ770">
            <v>0</v>
          </cell>
          <cell r="BR770">
            <v>9.6666666666666661</v>
          </cell>
          <cell r="BS770" t="str">
            <v>Chưa phát</v>
          </cell>
          <cell r="BT770">
            <v>0</v>
          </cell>
          <cell r="BU770">
            <v>0</v>
          </cell>
          <cell r="BV770">
            <v>4</v>
          </cell>
          <cell r="BW770">
            <v>4</v>
          </cell>
          <cell r="BX770">
            <v>4</v>
          </cell>
          <cell r="BY770">
            <v>4</v>
          </cell>
          <cell r="BZ770">
            <v>4</v>
          </cell>
          <cell r="CA770">
            <v>4</v>
          </cell>
          <cell r="CB770">
            <v>4</v>
          </cell>
          <cell r="CC770">
            <v>4</v>
          </cell>
          <cell r="CD770">
            <v>4</v>
          </cell>
          <cell r="CE770">
            <v>4</v>
          </cell>
          <cell r="CF770">
            <v>4</v>
          </cell>
          <cell r="CG770">
            <v>4</v>
          </cell>
          <cell r="CH770">
            <v>4</v>
          </cell>
          <cell r="CI770">
            <v>4</v>
          </cell>
          <cell r="CJ770">
            <v>4</v>
          </cell>
          <cell r="CK770">
            <v>4</v>
          </cell>
          <cell r="CL770">
            <v>0</v>
          </cell>
        </row>
        <row r="771">
          <cell r="F771">
            <v>2548</v>
          </cell>
          <cell r="G771" t="str">
            <v>51010002329498</v>
          </cell>
          <cell r="H771" t="str">
            <v>Trường Thực hành Sư phạm</v>
          </cell>
          <cell r="I771" t="str">
            <v>Khoa Giáo dục Chính trị</v>
          </cell>
          <cell r="J771" t="str">
            <v>Nữ</v>
          </cell>
          <cell r="K771">
            <v>1992</v>
          </cell>
          <cell r="L771">
            <v>33884</v>
          </cell>
          <cell r="M771">
            <v>30</v>
          </cell>
          <cell r="N771" t="str">
            <v>Kinh</v>
          </cell>
          <cell r="O771">
            <v>0</v>
          </cell>
          <cell r="P771" t="str">
            <v>187187034</v>
          </cell>
          <cell r="Q771">
            <v>40126</v>
          </cell>
          <cell r="R771" t="str">
            <v>Tỉnh Nghệ An</v>
          </cell>
          <cell r="S771" t="str">
            <v>Xã Thanh Đồng, Huyện Thanh Chương, Tỉnh Nghệ An</v>
          </cell>
          <cell r="T771" t="str">
            <v>Thanh Đồn, Thanh Chương, Nghệ An</v>
          </cell>
          <cell r="U771" t="str">
            <v>Số 7, ngõ 9 đường Hải Thượng Lãn Ông, Phường Hà Huy Tập, Thành phố Vinh, Tỉnh Nghệ An</v>
          </cell>
          <cell r="V771" t="str">
            <v>Số 7, ngõ 9 đường Hải Thượng Lãn Ông, Phường Hà Huy Tập, Thành phố Vinh, Tỉnh Nghệ An</v>
          </cell>
          <cell r="W771">
            <v>0</v>
          </cell>
          <cell r="X771">
            <v>0</v>
          </cell>
          <cell r="Y771">
            <v>43132</v>
          </cell>
          <cell r="Z771">
            <v>43966</v>
          </cell>
          <cell r="AA771" t="str">
            <v>Trường Đại học Vinh</v>
          </cell>
          <cell r="AB771">
            <v>0</v>
          </cell>
          <cell r="AC771" t="str">
            <v>BC</v>
          </cell>
          <cell r="AD771">
            <v>0</v>
          </cell>
          <cell r="AE771">
            <v>0</v>
          </cell>
          <cell r="AF771" t="str">
            <v>V.07.01.03</v>
          </cell>
          <cell r="AG771" t="str">
            <v>Giảng viên (hạng III)</v>
          </cell>
          <cell r="AH771">
            <v>0</v>
          </cell>
          <cell r="AI771">
            <v>0</v>
          </cell>
          <cell r="AJ771">
            <v>0</v>
          </cell>
          <cell r="AK771">
            <v>4</v>
          </cell>
          <cell r="AL771">
            <v>0</v>
          </cell>
          <cell r="AM771">
            <v>2.67</v>
          </cell>
          <cell r="AN771">
            <v>2</v>
          </cell>
          <cell r="AO771">
            <v>0</v>
          </cell>
          <cell r="AP771">
            <v>0</v>
          </cell>
          <cell r="AQ771">
            <v>0</v>
          </cell>
          <cell r="AR771">
            <v>0</v>
          </cell>
          <cell r="AS771">
            <v>2.67</v>
          </cell>
          <cell r="AT771">
            <v>45</v>
          </cell>
          <cell r="AU771">
            <v>0</v>
          </cell>
          <cell r="AV771">
            <v>0</v>
          </cell>
          <cell r="AW771">
            <v>0</v>
          </cell>
          <cell r="AX771" t="str">
            <v>Thạc sĩ</v>
          </cell>
          <cell r="AY771">
            <v>0</v>
          </cell>
          <cell r="AZ771">
            <v>0</v>
          </cell>
          <cell r="BA771">
            <v>0</v>
          </cell>
          <cell r="BB771" t="str">
            <v>LL&amp;PPDH GDCT</v>
          </cell>
          <cell r="BC771">
            <v>0</v>
          </cell>
          <cell r="BD771">
            <v>0</v>
          </cell>
          <cell r="BE771" t="str">
            <v>GVSP</v>
          </cell>
          <cell r="BF771">
            <v>0</v>
          </cell>
          <cell r="BG771">
            <v>0</v>
          </cell>
          <cell r="BH771">
            <v>2018</v>
          </cell>
          <cell r="BI771">
            <v>0</v>
          </cell>
          <cell r="BJ771">
            <v>0</v>
          </cell>
          <cell r="BK771" t="str">
            <v>x</v>
          </cell>
          <cell r="BL771">
            <v>0</v>
          </cell>
          <cell r="BM771">
            <v>37750</v>
          </cell>
          <cell r="BN771">
            <v>38116</v>
          </cell>
          <cell r="BO771">
            <v>0</v>
          </cell>
          <cell r="BP771">
            <v>0</v>
          </cell>
          <cell r="BQ771">
            <v>0</v>
          </cell>
          <cell r="BR771">
            <v>25.083333333333332</v>
          </cell>
          <cell r="BS771" t="str">
            <v>Không nộp sổ</v>
          </cell>
          <cell r="BT771">
            <v>0</v>
          </cell>
          <cell r="BU771">
            <v>0</v>
          </cell>
          <cell r="BV771">
            <v>4</v>
          </cell>
          <cell r="BW771">
            <v>4</v>
          </cell>
          <cell r="BX771">
            <v>4</v>
          </cell>
          <cell r="BY771">
            <v>4</v>
          </cell>
          <cell r="BZ771">
            <v>4</v>
          </cell>
          <cell r="CA771">
            <v>4</v>
          </cell>
          <cell r="CB771">
            <v>4</v>
          </cell>
          <cell r="CC771">
            <v>4</v>
          </cell>
          <cell r="CD771">
            <v>4</v>
          </cell>
          <cell r="CE771">
            <v>4</v>
          </cell>
          <cell r="CF771">
            <v>4</v>
          </cell>
          <cell r="CG771">
            <v>4</v>
          </cell>
          <cell r="CH771">
            <v>4</v>
          </cell>
          <cell r="CI771">
            <v>4</v>
          </cell>
          <cell r="CJ771">
            <v>4</v>
          </cell>
          <cell r="CK771">
            <v>4</v>
          </cell>
          <cell r="CL771">
            <v>0</v>
          </cell>
        </row>
        <row r="772">
          <cell r="F772">
            <v>1495</v>
          </cell>
          <cell r="G772" t="str">
            <v>51010000193590</v>
          </cell>
          <cell r="H772" t="str">
            <v>Trường Thực hành Sư phạm</v>
          </cell>
          <cell r="I772" t="str">
            <v>Khoa Lịch sử</v>
          </cell>
          <cell r="J772" t="str">
            <v>Nữ</v>
          </cell>
          <cell r="K772">
            <v>1984</v>
          </cell>
          <cell r="L772">
            <v>30841</v>
          </cell>
          <cell r="M772">
            <v>38</v>
          </cell>
          <cell r="N772" t="str">
            <v>Kinh</v>
          </cell>
          <cell r="O772">
            <v>0</v>
          </cell>
          <cell r="P772">
            <v>186206659</v>
          </cell>
          <cell r="Q772">
            <v>0</v>
          </cell>
          <cell r="R772">
            <v>0</v>
          </cell>
          <cell r="S772" t="str">
            <v>Nghi Phong, Nghi Lộc, Nghệ An</v>
          </cell>
          <cell r="T772" t="str">
            <v>Lĩnh Sơn, Anh Sơn, Nghệ An</v>
          </cell>
          <cell r="U772" t="str">
            <v>Số nhà 118E, ngõ 12đường Nguyễn Sỹ Sách, phường Hưng Phúc, Thành phố Vinh, Tỉnh Nghệ An</v>
          </cell>
          <cell r="V772" t="str">
            <v>Số nhà 118E, ngõ 12đường Nguyễn Sỹ Sách, phường Hưng Phúc, Thành phố Vinh, Tỉnh Nghệ An</v>
          </cell>
          <cell r="W772">
            <v>0</v>
          </cell>
          <cell r="X772">
            <v>0</v>
          </cell>
          <cell r="Y772">
            <v>39755</v>
          </cell>
          <cell r="Z772">
            <v>40360</v>
          </cell>
          <cell r="AA772" t="str">
            <v>Trường Đại học Vinh</v>
          </cell>
          <cell r="AB772">
            <v>0</v>
          </cell>
          <cell r="AC772" t="str">
            <v>BC</v>
          </cell>
          <cell r="AD772">
            <v>0</v>
          </cell>
          <cell r="AE772">
            <v>0</v>
          </cell>
          <cell r="AF772" t="str">
            <v>V.07.01.03</v>
          </cell>
          <cell r="AG772" t="str">
            <v>Giảng viên (hạng III)</v>
          </cell>
          <cell r="AH772">
            <v>0</v>
          </cell>
          <cell r="AI772">
            <v>0</v>
          </cell>
          <cell r="AJ772">
            <v>0</v>
          </cell>
          <cell r="AK772">
            <v>4</v>
          </cell>
          <cell r="AL772">
            <v>0</v>
          </cell>
          <cell r="AM772">
            <v>3.66</v>
          </cell>
          <cell r="AN772">
            <v>5</v>
          </cell>
          <cell r="AO772">
            <v>0</v>
          </cell>
          <cell r="AP772">
            <v>0</v>
          </cell>
          <cell r="AQ772">
            <v>11</v>
          </cell>
          <cell r="AR772">
            <v>0.40260000000000007</v>
          </cell>
          <cell r="AS772">
            <v>4.0625999999999998</v>
          </cell>
          <cell r="AT772">
            <v>40</v>
          </cell>
          <cell r="AU772">
            <v>0</v>
          </cell>
          <cell r="AV772">
            <v>0</v>
          </cell>
          <cell r="AW772">
            <v>0</v>
          </cell>
          <cell r="AX772" t="str">
            <v>Tiến sĩ</v>
          </cell>
          <cell r="AY772">
            <v>0</v>
          </cell>
          <cell r="AZ772">
            <v>0</v>
          </cell>
          <cell r="BA772" t="str">
            <v>Lịch sử</v>
          </cell>
          <cell r="BB772" t="str">
            <v>Lịch sử thế giới</v>
          </cell>
          <cell r="BC772" t="str">
            <v>Lịch sử</v>
          </cell>
          <cell r="BD772">
            <v>0</v>
          </cell>
          <cell r="BE772" t="str">
            <v>GVSP</v>
          </cell>
          <cell r="BF772" t="str">
            <v>B2</v>
          </cell>
          <cell r="BG772" t="str">
            <v>ICT 2018</v>
          </cell>
          <cell r="BH772" t="str">
            <v>x</v>
          </cell>
          <cell r="BI772">
            <v>2019</v>
          </cell>
          <cell r="BJ772">
            <v>0</v>
          </cell>
          <cell r="BK772" t="str">
            <v>x</v>
          </cell>
          <cell r="BL772">
            <v>0</v>
          </cell>
          <cell r="BM772">
            <v>0</v>
          </cell>
          <cell r="BN772">
            <v>0</v>
          </cell>
          <cell r="BO772">
            <v>0</v>
          </cell>
          <cell r="BP772">
            <v>0</v>
          </cell>
          <cell r="BQ772">
            <v>0</v>
          </cell>
          <cell r="BR772">
            <v>16.75</v>
          </cell>
          <cell r="BS772" t="str">
            <v>BĐ đã phát</v>
          </cell>
          <cell r="BT772">
            <v>0</v>
          </cell>
          <cell r="BU772">
            <v>0</v>
          </cell>
          <cell r="BV772">
            <v>5</v>
          </cell>
          <cell r="BW772">
            <v>5</v>
          </cell>
          <cell r="BX772">
            <v>5</v>
          </cell>
          <cell r="BY772">
            <v>5</v>
          </cell>
          <cell r="BZ772">
            <v>5</v>
          </cell>
          <cell r="CA772">
            <v>5</v>
          </cell>
          <cell r="CB772">
            <v>5</v>
          </cell>
          <cell r="CC772">
            <v>5</v>
          </cell>
          <cell r="CD772">
            <v>5</v>
          </cell>
          <cell r="CE772">
            <v>5</v>
          </cell>
          <cell r="CF772">
            <v>5</v>
          </cell>
          <cell r="CG772">
            <v>5</v>
          </cell>
          <cell r="CH772">
            <v>5</v>
          </cell>
          <cell r="CI772">
            <v>5</v>
          </cell>
          <cell r="CJ772">
            <v>4</v>
          </cell>
          <cell r="CK772">
            <v>4</v>
          </cell>
          <cell r="CL772" t="str">
            <v>Thôi BT LCĐ từ T11/21</v>
          </cell>
        </row>
        <row r="773">
          <cell r="F773">
            <v>1623</v>
          </cell>
          <cell r="G773" t="str">
            <v>51010000198878</v>
          </cell>
          <cell r="H773" t="str">
            <v>Trường Thực hành Sư phạm</v>
          </cell>
          <cell r="I773" t="str">
            <v>Mầm non</v>
          </cell>
          <cell r="J773" t="str">
            <v>Nữ</v>
          </cell>
          <cell r="K773">
            <v>1975</v>
          </cell>
          <cell r="L773">
            <v>27627</v>
          </cell>
          <cell r="M773">
            <v>47</v>
          </cell>
          <cell r="N773" t="str">
            <v>Kinh</v>
          </cell>
          <cell r="O773">
            <v>0</v>
          </cell>
          <cell r="P773" t="str">
            <v>186119738</v>
          </cell>
          <cell r="Q773" t="str">
            <v>03/09/2001</v>
          </cell>
          <cell r="R773" t="str">
            <v>Tỉnh Nghệ An</v>
          </cell>
          <cell r="S773" t="str">
            <v>Xã Nghi Thịnh, Huyện Nghi Lộc, Tỉnh Nghệ An</v>
          </cell>
          <cell r="T773" t="str">
            <v>Nam Lâm, Nam Đàn, Nghệ An</v>
          </cell>
          <cell r="U773" t="str">
            <v>Khối 3, Phường Bến Thủy, Thành phố Vinh, Tỉnh Nghệ An</v>
          </cell>
          <cell r="V773" t="str">
            <v>Khối 3, Phường Bến Thủy, Thành phố Vinh, Tỉnh Nghệ An</v>
          </cell>
          <cell r="W773">
            <v>0</v>
          </cell>
          <cell r="X773">
            <v>0</v>
          </cell>
          <cell r="Y773">
            <v>37664</v>
          </cell>
          <cell r="Z773">
            <v>0</v>
          </cell>
          <cell r="AA773">
            <v>0</v>
          </cell>
          <cell r="AB773">
            <v>0</v>
          </cell>
          <cell r="AC773" t="str">
            <v>HĐ 68</v>
          </cell>
          <cell r="AD773">
            <v>0</v>
          </cell>
          <cell r="AE773">
            <v>0</v>
          </cell>
          <cell r="AF773" t="str">
            <v>01.011</v>
          </cell>
          <cell r="AG773" t="str">
            <v>Nhân viên bảo vệ</v>
          </cell>
          <cell r="AH773">
            <v>0</v>
          </cell>
          <cell r="AI773">
            <v>0</v>
          </cell>
          <cell r="AJ773">
            <v>0</v>
          </cell>
          <cell r="AK773">
            <v>3.5</v>
          </cell>
          <cell r="AL773">
            <v>0</v>
          </cell>
          <cell r="AM773">
            <v>2.58</v>
          </cell>
          <cell r="AN773">
            <v>7</v>
          </cell>
          <cell r="AO773">
            <v>0</v>
          </cell>
          <cell r="AP773">
            <v>0</v>
          </cell>
          <cell r="AQ773">
            <v>0</v>
          </cell>
          <cell r="AR773">
            <v>0</v>
          </cell>
          <cell r="AS773">
            <v>2.58</v>
          </cell>
          <cell r="AT773">
            <v>20</v>
          </cell>
          <cell r="AU773">
            <v>0</v>
          </cell>
          <cell r="AV773">
            <v>0</v>
          </cell>
          <cell r="AW773">
            <v>0</v>
          </cell>
          <cell r="AX773" t="str">
            <v>Chưa qua đào tạo</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8</v>
          </cell>
          <cell r="BS773" t="str">
            <v>BĐ đã phát</v>
          </cell>
          <cell r="BT773">
            <v>0</v>
          </cell>
          <cell r="BU773">
            <v>0</v>
          </cell>
          <cell r="BV773">
            <v>3.5</v>
          </cell>
          <cell r="BW773">
            <v>3.5</v>
          </cell>
          <cell r="BX773">
            <v>3.5</v>
          </cell>
          <cell r="BY773">
            <v>3.5</v>
          </cell>
          <cell r="BZ773">
            <v>3.5</v>
          </cell>
          <cell r="CA773">
            <v>3.5</v>
          </cell>
          <cell r="CB773">
            <v>3.5</v>
          </cell>
          <cell r="CC773">
            <v>3.5</v>
          </cell>
          <cell r="CD773">
            <v>3.5</v>
          </cell>
          <cell r="CE773">
            <v>3.5</v>
          </cell>
          <cell r="CF773">
            <v>3.5</v>
          </cell>
          <cell r="CG773">
            <v>3.5</v>
          </cell>
          <cell r="CH773">
            <v>3.5</v>
          </cell>
          <cell r="CI773">
            <v>3.5</v>
          </cell>
          <cell r="CJ773">
            <v>3.5</v>
          </cell>
          <cell r="CK773">
            <v>3.5</v>
          </cell>
          <cell r="CL773">
            <v>0</v>
          </cell>
        </row>
        <row r="774">
          <cell r="F774">
            <v>2037</v>
          </cell>
          <cell r="G774" t="str">
            <v>51010000331105</v>
          </cell>
          <cell r="H774" t="str">
            <v>Trường Thực hành Sư phạm</v>
          </cell>
          <cell r="I774" t="str">
            <v>Mầm non</v>
          </cell>
          <cell r="J774" t="str">
            <v>Nam</v>
          </cell>
          <cell r="K774">
            <v>1976</v>
          </cell>
          <cell r="L774">
            <v>27829</v>
          </cell>
          <cell r="M774">
            <v>46</v>
          </cell>
          <cell r="N774" t="str">
            <v>Kinh</v>
          </cell>
          <cell r="O774">
            <v>0</v>
          </cell>
          <cell r="P774">
            <v>0</v>
          </cell>
          <cell r="Q774">
            <v>0</v>
          </cell>
          <cell r="R774">
            <v>0</v>
          </cell>
          <cell r="S774">
            <v>0</v>
          </cell>
          <cell r="T774">
            <v>0</v>
          </cell>
          <cell r="U774" t="str">
            <v>Thành phố Vinh, Tỉnh Nghệ An</v>
          </cell>
          <cell r="V774" t="str">
            <v>Thành phố Vinh, Tỉnh Nghệ An</v>
          </cell>
          <cell r="W774">
            <v>0</v>
          </cell>
          <cell r="X774">
            <v>0</v>
          </cell>
          <cell r="Y774">
            <v>40968</v>
          </cell>
          <cell r="Z774">
            <v>0</v>
          </cell>
          <cell r="AA774">
            <v>0</v>
          </cell>
          <cell r="AB774">
            <v>0</v>
          </cell>
          <cell r="AC774" t="str">
            <v>HĐ 68</v>
          </cell>
          <cell r="AD774">
            <v>0</v>
          </cell>
          <cell r="AE774">
            <v>0</v>
          </cell>
          <cell r="AF774" t="str">
            <v>01.011</v>
          </cell>
          <cell r="AG774" t="str">
            <v>Nhân viên bảo vệ</v>
          </cell>
          <cell r="AH774">
            <v>0</v>
          </cell>
          <cell r="AI774">
            <v>0</v>
          </cell>
          <cell r="AJ774">
            <v>0</v>
          </cell>
          <cell r="AK774">
            <v>3.5</v>
          </cell>
          <cell r="AL774">
            <v>0</v>
          </cell>
          <cell r="AM774">
            <v>2.2200000000000002</v>
          </cell>
          <cell r="AN774">
            <v>5</v>
          </cell>
          <cell r="AO774">
            <v>0</v>
          </cell>
          <cell r="AP774">
            <v>0</v>
          </cell>
          <cell r="AQ774">
            <v>0</v>
          </cell>
          <cell r="AR774">
            <v>0</v>
          </cell>
          <cell r="AS774">
            <v>2.2200000000000002</v>
          </cell>
          <cell r="AT774">
            <v>20</v>
          </cell>
          <cell r="AU774">
            <v>0</v>
          </cell>
          <cell r="AV774">
            <v>0</v>
          </cell>
          <cell r="AW774">
            <v>0</v>
          </cell>
          <cell r="AX774" t="str">
            <v>Chưa qua đào tạo</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13.5</v>
          </cell>
          <cell r="BS774" t="str">
            <v>Chưa phát</v>
          </cell>
          <cell r="BT774">
            <v>0</v>
          </cell>
          <cell r="BU774">
            <v>0</v>
          </cell>
          <cell r="BV774">
            <v>3.5</v>
          </cell>
          <cell r="BW774">
            <v>3.5</v>
          </cell>
          <cell r="BX774">
            <v>3.5</v>
          </cell>
          <cell r="BY774">
            <v>3.5</v>
          </cell>
          <cell r="BZ774">
            <v>3.5</v>
          </cell>
          <cell r="CA774">
            <v>3.5</v>
          </cell>
          <cell r="CB774">
            <v>3.5</v>
          </cell>
          <cell r="CC774">
            <v>3.5</v>
          </cell>
          <cell r="CD774">
            <v>3.5</v>
          </cell>
          <cell r="CE774">
            <v>3.5</v>
          </cell>
          <cell r="CF774">
            <v>3.5</v>
          </cell>
          <cell r="CG774">
            <v>3.5</v>
          </cell>
          <cell r="CH774">
            <v>3.5</v>
          </cell>
          <cell r="CI774">
            <v>3.5</v>
          </cell>
          <cell r="CJ774">
            <v>3.5</v>
          </cell>
          <cell r="CK774">
            <v>3.5</v>
          </cell>
          <cell r="CL774">
            <v>0</v>
          </cell>
        </row>
        <row r="775">
          <cell r="F775">
            <v>1629</v>
          </cell>
          <cell r="G775" t="str">
            <v>51010000219830</v>
          </cell>
          <cell r="H775" t="str">
            <v>Trường Thực hành sư phạm</v>
          </cell>
          <cell r="I775" t="str">
            <v>Mầm non</v>
          </cell>
          <cell r="J775" t="str">
            <v>Nam</v>
          </cell>
          <cell r="K775">
            <v>1986</v>
          </cell>
          <cell r="L775">
            <v>31651</v>
          </cell>
          <cell r="M775">
            <v>36</v>
          </cell>
          <cell r="N775" t="str">
            <v>Kinh</v>
          </cell>
          <cell r="O775">
            <v>0</v>
          </cell>
          <cell r="P775" t="str">
            <v>186580182</v>
          </cell>
          <cell r="Q775" t="str">
            <v>10/03/2005</v>
          </cell>
          <cell r="R775" t="str">
            <v>Tỉnh Nghệ An</v>
          </cell>
          <cell r="S775" t="str">
            <v>Xã Thanh Nho, Huyện Thanh Chương, Tỉnh Nghệ An</v>
          </cell>
          <cell r="T775" t="str">
            <v>Thanh Nho, Thanh Chương, Nghệ An</v>
          </cell>
          <cell r="U775" t="str">
            <v>Khu chung cư Hưng Thịnh, Xã Hưng Lộc, Thành phố Vinh, Tỉnh Nghệ An</v>
          </cell>
          <cell r="V775" t="str">
            <v>Khu chung cư Hưng Thịnh, Xã Hưng Lộc, Thành phố Vinh, Tỉnh Nghệ An</v>
          </cell>
          <cell r="W775" t="str">
            <v>0976148482</v>
          </cell>
          <cell r="X775" t="str">
            <v>shungdhv@gmail.com</v>
          </cell>
          <cell r="Y775">
            <v>40313</v>
          </cell>
          <cell r="Z775">
            <v>43283</v>
          </cell>
          <cell r="AA775" t="str">
            <v>Trường Đại học Vinh</v>
          </cell>
          <cell r="AB775">
            <v>0</v>
          </cell>
          <cell r="AC775" t="str">
            <v>BC</v>
          </cell>
          <cell r="AD775">
            <v>0</v>
          </cell>
          <cell r="AE775">
            <v>0</v>
          </cell>
          <cell r="AF775" t="str">
            <v>01.003</v>
          </cell>
          <cell r="AG775" t="str">
            <v>Chuyên viên</v>
          </cell>
          <cell r="AH775">
            <v>0</v>
          </cell>
          <cell r="AI775">
            <v>0</v>
          </cell>
          <cell r="AJ775">
            <v>0</v>
          </cell>
          <cell r="AK775">
            <v>4</v>
          </cell>
          <cell r="AL775">
            <v>0</v>
          </cell>
          <cell r="AM775">
            <v>2.67</v>
          </cell>
          <cell r="AN775">
            <v>2</v>
          </cell>
          <cell r="AO775">
            <v>0</v>
          </cell>
          <cell r="AP775">
            <v>0</v>
          </cell>
          <cell r="AQ775">
            <v>0</v>
          </cell>
          <cell r="AR775">
            <v>0</v>
          </cell>
          <cell r="AS775">
            <v>2.67</v>
          </cell>
          <cell r="AT775">
            <v>20</v>
          </cell>
          <cell r="AU775">
            <v>0</v>
          </cell>
          <cell r="AV775">
            <v>0</v>
          </cell>
          <cell r="AW775">
            <v>0</v>
          </cell>
          <cell r="AX775" t="str">
            <v>Đại học</v>
          </cell>
          <cell r="AY775">
            <v>0</v>
          </cell>
          <cell r="AZ775">
            <v>0</v>
          </cell>
          <cell r="BA775" t="str">
            <v>XD dân dụng&amp;CN</v>
          </cell>
          <cell r="BB775">
            <v>0</v>
          </cell>
          <cell r="BC775">
            <v>0</v>
          </cell>
          <cell r="BD775">
            <v>0</v>
          </cell>
          <cell r="BE775">
            <v>0</v>
          </cell>
          <cell r="BF775">
            <v>0</v>
          </cell>
          <cell r="BG775">
            <v>0</v>
          </cell>
          <cell r="BH775">
            <v>0</v>
          </cell>
          <cell r="BI775">
            <v>0</v>
          </cell>
          <cell r="BJ775" t="str">
            <v>CV 2019</v>
          </cell>
          <cell r="BK775" t="str">
            <v>Đợt 2 năm 2017</v>
          </cell>
          <cell r="BL775">
            <v>0</v>
          </cell>
          <cell r="BM775" t="str">
            <v>28/5/2005</v>
          </cell>
          <cell r="BN775">
            <v>38865</v>
          </cell>
          <cell r="BO775">
            <v>0</v>
          </cell>
          <cell r="BP775">
            <v>0</v>
          </cell>
          <cell r="BQ775">
            <v>0</v>
          </cell>
          <cell r="BR775">
            <v>24</v>
          </cell>
          <cell r="BS775" t="str">
            <v>BĐ đã phát</v>
          </cell>
          <cell r="BT775">
            <v>0</v>
          </cell>
          <cell r="BU775">
            <v>0</v>
          </cell>
          <cell r="BV775">
            <v>4</v>
          </cell>
          <cell r="BW775">
            <v>4</v>
          </cell>
          <cell r="BX775">
            <v>4</v>
          </cell>
          <cell r="BY775">
            <v>4</v>
          </cell>
          <cell r="BZ775">
            <v>4</v>
          </cell>
          <cell r="CA775">
            <v>4</v>
          </cell>
          <cell r="CB775">
            <v>4</v>
          </cell>
          <cell r="CC775">
            <v>4</v>
          </cell>
          <cell r="CD775">
            <v>4</v>
          </cell>
          <cell r="CE775">
            <v>4</v>
          </cell>
          <cell r="CF775">
            <v>4</v>
          </cell>
          <cell r="CG775">
            <v>4</v>
          </cell>
          <cell r="CH775">
            <v>4</v>
          </cell>
          <cell r="CI775">
            <v>4</v>
          </cell>
          <cell r="CJ775">
            <v>4</v>
          </cell>
          <cell r="CK775">
            <v>4</v>
          </cell>
          <cell r="CL775">
            <v>0</v>
          </cell>
        </row>
        <row r="776">
          <cell r="F776">
            <v>2515</v>
          </cell>
          <cell r="G776" t="str">
            <v>51010001002291</v>
          </cell>
          <cell r="H776" t="str">
            <v>Trường Thực hành Sư phạm</v>
          </cell>
          <cell r="I776" t="str">
            <v>Mầm non</v>
          </cell>
          <cell r="J776" t="str">
            <v>Nữ</v>
          </cell>
          <cell r="K776">
            <v>1991</v>
          </cell>
          <cell r="L776">
            <v>33535</v>
          </cell>
          <cell r="M776">
            <v>31</v>
          </cell>
          <cell r="N776" t="str">
            <v>Kinh</v>
          </cell>
          <cell r="O776">
            <v>0</v>
          </cell>
          <cell r="P776" t="str">
            <v>187065260</v>
          </cell>
          <cell r="Q776">
            <v>40109</v>
          </cell>
          <cell r="R776" t="str">
            <v>Tỉnh Nghệ An</v>
          </cell>
          <cell r="S776" t="str">
            <v>Xã Cát Văn, Huyện Thanh Chương, Tỉnh Nghệ An</v>
          </cell>
          <cell r="T776" t="str">
            <v>Cát Văn, Thanh Chương, Nghệ An</v>
          </cell>
          <cell r="U776" t="str">
            <v>Xóm 8, Xã Cát Văn, Huyện Thanh Chương, Tỉnh Nghệ An</v>
          </cell>
          <cell r="V776" t="str">
            <v>Xóm 8, Xã Cát Văn, Huyện Thanh Chương, Tỉnh Nghệ An</v>
          </cell>
          <cell r="W776" t="str">
            <v>0918682295</v>
          </cell>
          <cell r="X776" t="str">
            <v>nguyengiang.196241@gmail.com</v>
          </cell>
          <cell r="Y776">
            <v>42843</v>
          </cell>
          <cell r="Z776">
            <v>43966</v>
          </cell>
          <cell r="AA776" t="str">
            <v>Trường Đại học Vinh</v>
          </cell>
          <cell r="AB776">
            <v>0</v>
          </cell>
          <cell r="AC776" t="str">
            <v>BC</v>
          </cell>
          <cell r="AD776">
            <v>0</v>
          </cell>
          <cell r="AE776">
            <v>0</v>
          </cell>
          <cell r="AF776" t="str">
            <v>13.096</v>
          </cell>
          <cell r="AG776" t="str">
            <v>Kỹ thuật viên</v>
          </cell>
          <cell r="AH776">
            <v>0</v>
          </cell>
          <cell r="AI776">
            <v>0</v>
          </cell>
          <cell r="AJ776">
            <v>0</v>
          </cell>
          <cell r="AK776">
            <v>3.5</v>
          </cell>
          <cell r="AL776">
            <v>0</v>
          </cell>
          <cell r="AM776">
            <v>2.06</v>
          </cell>
          <cell r="AN776">
            <v>2</v>
          </cell>
          <cell r="AO776">
            <v>0</v>
          </cell>
          <cell r="AP776">
            <v>0</v>
          </cell>
          <cell r="AQ776">
            <v>0</v>
          </cell>
          <cell r="AR776">
            <v>0</v>
          </cell>
          <cell r="AS776">
            <v>2.06</v>
          </cell>
          <cell r="AT776">
            <v>20</v>
          </cell>
          <cell r="AU776">
            <v>0</v>
          </cell>
          <cell r="AV776">
            <v>0</v>
          </cell>
          <cell r="AW776">
            <v>0</v>
          </cell>
          <cell r="AX776" t="str">
            <v>Đại học</v>
          </cell>
          <cell r="AY776">
            <v>0</v>
          </cell>
          <cell r="AZ776">
            <v>0</v>
          </cell>
          <cell r="BA776" t="str">
            <v>Quản lý giáo dục</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24.166666666666668</v>
          </cell>
          <cell r="BS776" t="str">
            <v>ĐHV đã phát</v>
          </cell>
          <cell r="BT776">
            <v>0</v>
          </cell>
          <cell r="BU776">
            <v>0</v>
          </cell>
          <cell r="BV776">
            <v>3.5</v>
          </cell>
          <cell r="BW776">
            <v>3.5</v>
          </cell>
          <cell r="BX776">
            <v>3.5</v>
          </cell>
          <cell r="BY776">
            <v>3.5</v>
          </cell>
          <cell r="BZ776">
            <v>3.5</v>
          </cell>
          <cell r="CA776">
            <v>3.5</v>
          </cell>
          <cell r="CB776">
            <v>3.5</v>
          </cell>
          <cell r="CC776">
            <v>3.5</v>
          </cell>
          <cell r="CD776">
            <v>3.5</v>
          </cell>
          <cell r="CE776">
            <v>3.5</v>
          </cell>
          <cell r="CF776">
            <v>3.5</v>
          </cell>
          <cell r="CG776">
            <v>3.5</v>
          </cell>
          <cell r="CH776">
            <v>3.5</v>
          </cell>
          <cell r="CI776">
            <v>3.5</v>
          </cell>
          <cell r="CJ776">
            <v>3.5</v>
          </cell>
          <cell r="CK776">
            <v>3.5</v>
          </cell>
          <cell r="CL776">
            <v>0</v>
          </cell>
        </row>
        <row r="777">
          <cell r="F777">
            <v>2587</v>
          </cell>
          <cell r="G777" t="str">
            <v>51010001532646</v>
          </cell>
          <cell r="H777" t="str">
            <v>Trường Thực hành Sư phạm</v>
          </cell>
          <cell r="I777" t="str">
            <v>Mầm non</v>
          </cell>
          <cell r="J777" t="str">
            <v>Nữ</v>
          </cell>
          <cell r="K777">
            <v>1993</v>
          </cell>
          <cell r="L777">
            <v>34145</v>
          </cell>
          <cell r="M777">
            <v>29</v>
          </cell>
          <cell r="N777" t="str">
            <v>Kinh</v>
          </cell>
          <cell r="O777">
            <v>0</v>
          </cell>
          <cell r="P777" t="str">
            <v>186635580</v>
          </cell>
          <cell r="Q777">
            <v>40593</v>
          </cell>
          <cell r="R777" t="str">
            <v>Tỉnh Nghệ An</v>
          </cell>
          <cell r="S777" t="str">
            <v>Xã Diễn Thái, Huyện Diễn Châu, Tỉnh Nghệ An</v>
          </cell>
          <cell r="T777" t="str">
            <v>Diễn Thái, Diễn Châu, Nghệ An</v>
          </cell>
          <cell r="U777" t="str">
            <v>Nhà 23BTD2, xóm 20, Xã Nghi Phú, Thành phố Vinh, Tỉnh Nghệ An</v>
          </cell>
          <cell r="V777" t="str">
            <v>Nhà 23BTD2, xóm 20, Xã Nghi Phú, Thành phố Vinh, Tỉnh Nghệ An</v>
          </cell>
          <cell r="W777" t="str">
            <v>0963201259</v>
          </cell>
          <cell r="X777" t="str">
            <v>nguyenthihoangnga.1993@gmail.com</v>
          </cell>
          <cell r="Y777">
            <v>43473</v>
          </cell>
          <cell r="Z777">
            <v>43824</v>
          </cell>
          <cell r="AA777" t="str">
            <v>Trường Đại học Vinh</v>
          </cell>
          <cell r="AB777">
            <v>0</v>
          </cell>
          <cell r="AC777" t="str">
            <v>BC</v>
          </cell>
          <cell r="AD777">
            <v>0</v>
          </cell>
          <cell r="AE777">
            <v>0</v>
          </cell>
          <cell r="AF777" t="str">
            <v>01.003</v>
          </cell>
          <cell r="AG777" t="str">
            <v>Chuyên viên</v>
          </cell>
          <cell r="AH777">
            <v>0</v>
          </cell>
          <cell r="AI777">
            <v>0</v>
          </cell>
          <cell r="AJ777">
            <v>0</v>
          </cell>
          <cell r="AK777">
            <v>4</v>
          </cell>
          <cell r="AL777">
            <v>0</v>
          </cell>
          <cell r="AM777">
            <v>2.34</v>
          </cell>
          <cell r="AN777">
            <v>1</v>
          </cell>
          <cell r="AO777">
            <v>0</v>
          </cell>
          <cell r="AP777">
            <v>0</v>
          </cell>
          <cell r="AQ777">
            <v>0</v>
          </cell>
          <cell r="AR777">
            <v>0</v>
          </cell>
          <cell r="AS777">
            <v>2.34</v>
          </cell>
          <cell r="AT777">
            <v>20</v>
          </cell>
          <cell r="AU777">
            <v>0</v>
          </cell>
          <cell r="AV777">
            <v>0</v>
          </cell>
          <cell r="AW777">
            <v>0</v>
          </cell>
          <cell r="AX777" t="str">
            <v>Đại học</v>
          </cell>
          <cell r="AY777">
            <v>0</v>
          </cell>
          <cell r="AZ777">
            <v>0</v>
          </cell>
          <cell r="BA777" t="str">
            <v>Kế toán</v>
          </cell>
          <cell r="BB777">
            <v>0</v>
          </cell>
          <cell r="BC777">
            <v>0</v>
          </cell>
          <cell r="BD777">
            <v>0</v>
          </cell>
          <cell r="BE777">
            <v>0</v>
          </cell>
          <cell r="BF777">
            <v>0</v>
          </cell>
          <cell r="BG777">
            <v>0</v>
          </cell>
          <cell r="BH777">
            <v>0</v>
          </cell>
          <cell r="BI777">
            <v>0</v>
          </cell>
          <cell r="BJ777" t="str">
            <v>CV 2019</v>
          </cell>
          <cell r="BK777">
            <v>0</v>
          </cell>
          <cell r="BL777">
            <v>0</v>
          </cell>
          <cell r="BM777">
            <v>0</v>
          </cell>
          <cell r="BN777">
            <v>0</v>
          </cell>
          <cell r="BO777">
            <v>0</v>
          </cell>
          <cell r="BP777">
            <v>0</v>
          </cell>
          <cell r="BQ777">
            <v>0</v>
          </cell>
          <cell r="BR777">
            <v>25.833333333333332</v>
          </cell>
          <cell r="BS777" t="str">
            <v>Không nộp sổ</v>
          </cell>
          <cell r="BT777">
            <v>0</v>
          </cell>
          <cell r="BU777">
            <v>0</v>
          </cell>
          <cell r="BV777">
            <v>4</v>
          </cell>
          <cell r="BW777">
            <v>0</v>
          </cell>
          <cell r="BX777">
            <v>0</v>
          </cell>
          <cell r="BY777">
            <v>4</v>
          </cell>
          <cell r="BZ777">
            <v>4</v>
          </cell>
          <cell r="CA777">
            <v>4</v>
          </cell>
          <cell r="CB777">
            <v>4</v>
          </cell>
          <cell r="CC777">
            <v>4</v>
          </cell>
          <cell r="CD777">
            <v>4</v>
          </cell>
          <cell r="CE777">
            <v>4</v>
          </cell>
          <cell r="CF777">
            <v>4</v>
          </cell>
          <cell r="CG777">
            <v>4</v>
          </cell>
          <cell r="CH777">
            <v>4</v>
          </cell>
          <cell r="CI777">
            <v>4</v>
          </cell>
          <cell r="CJ777">
            <v>4</v>
          </cell>
          <cell r="CK777">
            <v>4</v>
          </cell>
          <cell r="CL777" t="str">
            <v>Nghỉ không lương từ T10/20 - 11/20</v>
          </cell>
        </row>
        <row r="778">
          <cell r="F778">
            <v>1735</v>
          </cell>
          <cell r="G778" t="str">
            <v>51010000171532</v>
          </cell>
          <cell r="H778" t="str">
            <v>Trường Thực hành Sư phạm</v>
          </cell>
          <cell r="I778" t="str">
            <v>Mầm non</v>
          </cell>
          <cell r="J778" t="str">
            <v>Nữ</v>
          </cell>
          <cell r="K778">
            <v>1985</v>
          </cell>
          <cell r="L778">
            <v>31139</v>
          </cell>
          <cell r="M778">
            <v>37</v>
          </cell>
          <cell r="N778" t="str">
            <v>Kinh</v>
          </cell>
          <cell r="O778">
            <v>0</v>
          </cell>
          <cell r="P778" t="str">
            <v>172246206</v>
          </cell>
          <cell r="Q778" t="str">
            <v>13/03/2003</v>
          </cell>
          <cell r="R778" t="str">
            <v>Tỉnh Nghệ An</v>
          </cell>
          <cell r="S778" t="str">
            <v>Xã Yên Phong, Huyện Yên Định, Tỉnh Thanh Hoá</v>
          </cell>
          <cell r="T778" t="str">
            <v>Cẩm Vân, Cẩm Thủy, Thanh Hóa</v>
          </cell>
          <cell r="U778" t="str">
            <v>Số 7, ngõ 14, Nguyễn Đức Cảnh, Phường Hưng Bình, Thành phố Vinh, Tỉnh Nghệ An</v>
          </cell>
          <cell r="V778" t="str">
            <v>Số 7, ngõ 14, Nguyễn Đức Cảnh, Phường Hưng Bình, Thành phố Vinh, Tỉnh Nghệ An</v>
          </cell>
          <cell r="W778">
            <v>0</v>
          </cell>
          <cell r="X778">
            <v>0</v>
          </cell>
          <cell r="Y778">
            <v>40639</v>
          </cell>
          <cell r="Z778">
            <v>43283</v>
          </cell>
          <cell r="AA778" t="str">
            <v>Trường Đại học Vinh</v>
          </cell>
          <cell r="AB778">
            <v>0</v>
          </cell>
          <cell r="AC778" t="str">
            <v>BC</v>
          </cell>
          <cell r="AD778">
            <v>0</v>
          </cell>
          <cell r="AE778">
            <v>0</v>
          </cell>
          <cell r="AF778" t="str">
            <v>01.003</v>
          </cell>
          <cell r="AG778" t="str">
            <v>Chuyên viên</v>
          </cell>
          <cell r="AH778">
            <v>0</v>
          </cell>
          <cell r="AI778">
            <v>0</v>
          </cell>
          <cell r="AJ778">
            <v>0</v>
          </cell>
          <cell r="AK778">
            <v>4</v>
          </cell>
          <cell r="AL778">
            <v>0</v>
          </cell>
          <cell r="AM778">
            <v>2.67</v>
          </cell>
          <cell r="AN778">
            <v>2</v>
          </cell>
          <cell r="AO778">
            <v>0</v>
          </cell>
          <cell r="AP778">
            <v>0</v>
          </cell>
          <cell r="AQ778">
            <v>0</v>
          </cell>
          <cell r="AR778">
            <v>0</v>
          </cell>
          <cell r="AS778">
            <v>2.67</v>
          </cell>
          <cell r="AT778">
            <v>20</v>
          </cell>
          <cell r="AU778">
            <v>0</v>
          </cell>
          <cell r="AV778">
            <v>0</v>
          </cell>
          <cell r="AW778">
            <v>0</v>
          </cell>
          <cell r="AX778" t="str">
            <v>Đại học</v>
          </cell>
          <cell r="AY778">
            <v>0</v>
          </cell>
          <cell r="AZ778">
            <v>0</v>
          </cell>
          <cell r="BA778" t="str">
            <v>Tiếng Anh</v>
          </cell>
          <cell r="BB778">
            <v>0</v>
          </cell>
          <cell r="BC778" t="str">
            <v xml:space="preserve"> </v>
          </cell>
          <cell r="BD778">
            <v>0</v>
          </cell>
          <cell r="BE778">
            <v>0</v>
          </cell>
          <cell r="BF778">
            <v>0</v>
          </cell>
          <cell r="BG778">
            <v>0</v>
          </cell>
          <cell r="BH778">
            <v>0</v>
          </cell>
          <cell r="BI778">
            <v>0</v>
          </cell>
          <cell r="BJ778" t="str">
            <v>CV 2019</v>
          </cell>
          <cell r="BK778">
            <v>0</v>
          </cell>
          <cell r="BL778">
            <v>0</v>
          </cell>
          <cell r="BM778">
            <v>0</v>
          </cell>
          <cell r="BN778">
            <v>0</v>
          </cell>
          <cell r="BO778">
            <v>0</v>
          </cell>
          <cell r="BP778">
            <v>0</v>
          </cell>
          <cell r="BQ778">
            <v>0</v>
          </cell>
          <cell r="BR778">
            <v>17.583333333333332</v>
          </cell>
          <cell r="BS778" t="str">
            <v>BĐ đã phát</v>
          </cell>
          <cell r="BT778">
            <v>0</v>
          </cell>
          <cell r="BU778">
            <v>0</v>
          </cell>
          <cell r="BV778">
            <v>4</v>
          </cell>
          <cell r="BW778">
            <v>4</v>
          </cell>
          <cell r="BX778">
            <v>4</v>
          </cell>
          <cell r="BY778">
            <v>4</v>
          </cell>
          <cell r="BZ778">
            <v>4</v>
          </cell>
          <cell r="CA778">
            <v>4</v>
          </cell>
          <cell r="CB778">
            <v>4</v>
          </cell>
          <cell r="CC778">
            <v>4</v>
          </cell>
          <cell r="CD778">
            <v>4</v>
          </cell>
          <cell r="CE778">
            <v>4</v>
          </cell>
          <cell r="CF778">
            <v>4</v>
          </cell>
          <cell r="CG778">
            <v>4</v>
          </cell>
          <cell r="CH778">
            <v>4</v>
          </cell>
          <cell r="CI778">
            <v>4</v>
          </cell>
          <cell r="CJ778">
            <v>4</v>
          </cell>
          <cell r="CK778">
            <v>4</v>
          </cell>
          <cell r="CL778">
            <v>0</v>
          </cell>
        </row>
        <row r="779">
          <cell r="F779">
            <v>1620</v>
          </cell>
          <cell r="G779" t="str">
            <v>51010000198939</v>
          </cell>
          <cell r="H779" t="str">
            <v>Trường Thực hành Sư phạm</v>
          </cell>
          <cell r="I779" t="str">
            <v>Mầm non, Tiểu học</v>
          </cell>
          <cell r="J779" t="str">
            <v>Nam</v>
          </cell>
          <cell r="K779">
            <v>1966</v>
          </cell>
          <cell r="L779">
            <v>24227</v>
          </cell>
          <cell r="M779">
            <v>56</v>
          </cell>
          <cell r="N779" t="str">
            <v>Kinh</v>
          </cell>
          <cell r="O779">
            <v>0</v>
          </cell>
          <cell r="P779" t="str">
            <v>182246913</v>
          </cell>
          <cell r="Q779" t="str">
            <v>15/07/2013</v>
          </cell>
          <cell r="R779" t="str">
            <v>Tỉnh Nghệ An</v>
          </cell>
          <cell r="S779" t="str">
            <v>Xã Diễn Phong, Huyện Diễn Châu, Tỉnh Nghệ An</v>
          </cell>
          <cell r="T779" t="str">
            <v>Diễn Phong, Diễn Châu, Nghệ An</v>
          </cell>
          <cell r="U779" t="str">
            <v>Khối 6, Phường Bến Thủy, Thành phố Vinh, Tỉnh Nghệ An</v>
          </cell>
          <cell r="V779" t="str">
            <v>Khối 6, Phường Bến Thủy, Thành phố Vinh, Tỉnh Nghệ An</v>
          </cell>
          <cell r="W779">
            <v>915125271</v>
          </cell>
          <cell r="X779">
            <v>0</v>
          </cell>
          <cell r="Y779" t="str">
            <v xml:space="preserve">  -   -</v>
          </cell>
          <cell r="Z779">
            <v>30739</v>
          </cell>
          <cell r="AA779" t="str">
            <v>Bộ đội</v>
          </cell>
          <cell r="AB779">
            <v>0</v>
          </cell>
          <cell r="AC779" t="str">
            <v>BC/68</v>
          </cell>
          <cell r="AD779">
            <v>0</v>
          </cell>
          <cell r="AE779">
            <v>0</v>
          </cell>
          <cell r="AF779" t="str">
            <v>01.011</v>
          </cell>
          <cell r="AG779" t="str">
            <v>Nhân viên bảo vệ</v>
          </cell>
          <cell r="AH779">
            <v>0</v>
          </cell>
          <cell r="AI779">
            <v>0</v>
          </cell>
          <cell r="AJ779">
            <v>0</v>
          </cell>
          <cell r="AK779">
            <v>3.5</v>
          </cell>
          <cell r="AL779">
            <v>0</v>
          </cell>
          <cell r="AM779">
            <v>3.48</v>
          </cell>
          <cell r="AN779">
            <v>12</v>
          </cell>
          <cell r="AO779">
            <v>15</v>
          </cell>
          <cell r="AP779">
            <v>0.52200000000000002</v>
          </cell>
          <cell r="AQ779">
            <v>0</v>
          </cell>
          <cell r="AR779">
            <v>0</v>
          </cell>
          <cell r="AS779">
            <v>4.0019999999999998</v>
          </cell>
          <cell r="AT779">
            <v>20</v>
          </cell>
          <cell r="AU779">
            <v>0</v>
          </cell>
          <cell r="AV779">
            <v>0</v>
          </cell>
          <cell r="AW779">
            <v>0</v>
          </cell>
          <cell r="AX779" t="str">
            <v>Đại học</v>
          </cell>
          <cell r="AY779">
            <v>0</v>
          </cell>
          <cell r="AZ779">
            <v>0</v>
          </cell>
          <cell r="BA779" t="str">
            <v>Giáo dục chính trị</v>
          </cell>
          <cell r="BB779">
            <v>0</v>
          </cell>
          <cell r="BC779" t="str">
            <v xml:space="preserve"> </v>
          </cell>
          <cell r="BD779">
            <v>0</v>
          </cell>
          <cell r="BE779">
            <v>0</v>
          </cell>
          <cell r="BF779" t="str">
            <v>A2</v>
          </cell>
          <cell r="BG779">
            <v>0</v>
          </cell>
          <cell r="BH779" t="str">
            <v>x</v>
          </cell>
          <cell r="BI779">
            <v>0</v>
          </cell>
          <cell r="BJ779">
            <v>0</v>
          </cell>
          <cell r="BK779">
            <v>0</v>
          </cell>
          <cell r="BL779">
            <v>0</v>
          </cell>
          <cell r="BM779" t="str">
            <v>15/7/2010</v>
          </cell>
          <cell r="BN779">
            <v>40739</v>
          </cell>
          <cell r="BO779">
            <v>0</v>
          </cell>
          <cell r="BP779">
            <v>0</v>
          </cell>
          <cell r="BQ779">
            <v>0</v>
          </cell>
          <cell r="BR779">
            <v>3.6666666666666665</v>
          </cell>
          <cell r="BS779" t="str">
            <v>BĐ đã phát</v>
          </cell>
          <cell r="BT779">
            <v>0</v>
          </cell>
          <cell r="BU779">
            <v>0</v>
          </cell>
          <cell r="BV779">
            <v>3.5</v>
          </cell>
          <cell r="BW779">
            <v>3.5</v>
          </cell>
          <cell r="BX779">
            <v>3.5</v>
          </cell>
          <cell r="BY779">
            <v>3.5</v>
          </cell>
          <cell r="BZ779">
            <v>3.5</v>
          </cell>
          <cell r="CA779">
            <v>3.5</v>
          </cell>
          <cell r="CB779">
            <v>3.5</v>
          </cell>
          <cell r="CC779">
            <v>3.5</v>
          </cell>
          <cell r="CD779">
            <v>3.5</v>
          </cell>
          <cell r="CE779">
            <v>3.5</v>
          </cell>
          <cell r="CF779">
            <v>3.5</v>
          </cell>
          <cell r="CG779">
            <v>3.5</v>
          </cell>
          <cell r="CH779">
            <v>3.5</v>
          </cell>
          <cell r="CI779">
            <v>3.5</v>
          </cell>
          <cell r="CJ779">
            <v>3.5</v>
          </cell>
          <cell r="CK779">
            <v>3.5</v>
          </cell>
          <cell r="CL779">
            <v>0</v>
          </cell>
        </row>
        <row r="780">
          <cell r="F780">
            <v>1378</v>
          </cell>
          <cell r="G780" t="str">
            <v>51010000222005</v>
          </cell>
          <cell r="H780" t="str">
            <v>Trường Thực hành Sư phạm</v>
          </cell>
          <cell r="I780" t="str">
            <v>Mầm non, Tiểu học</v>
          </cell>
          <cell r="J780" t="str">
            <v>Nam</v>
          </cell>
          <cell r="K780">
            <v>1971</v>
          </cell>
          <cell r="L780">
            <v>26117</v>
          </cell>
          <cell r="M780">
            <v>51</v>
          </cell>
          <cell r="N780" t="str">
            <v>Kinh</v>
          </cell>
          <cell r="O780">
            <v>0</v>
          </cell>
          <cell r="P780">
            <v>181846326</v>
          </cell>
          <cell r="Q780">
            <v>0</v>
          </cell>
          <cell r="R780">
            <v>0</v>
          </cell>
          <cell r="S780" t="str">
            <v>Xã nghi phong, Nghi lộc, Nghệ An</v>
          </cell>
          <cell r="T780" t="str">
            <v>Nghi Lộc, Nghệ An</v>
          </cell>
          <cell r="U780" t="str">
            <v>Thành phố Vinh, Tỉnh Nghệ An</v>
          </cell>
          <cell r="V780" t="str">
            <v>Thành phố Vinh, Tỉnh Nghệ An</v>
          </cell>
          <cell r="W780">
            <v>972192557</v>
          </cell>
          <cell r="X780">
            <v>0</v>
          </cell>
          <cell r="Y780">
            <v>40360</v>
          </cell>
          <cell r="Z780">
            <v>40360</v>
          </cell>
          <cell r="AA780">
            <v>0</v>
          </cell>
          <cell r="AB780">
            <v>0</v>
          </cell>
          <cell r="AC780" t="str">
            <v>BC/68</v>
          </cell>
          <cell r="AD780">
            <v>0</v>
          </cell>
          <cell r="AE780">
            <v>0</v>
          </cell>
          <cell r="AF780" t="str">
            <v>01.011</v>
          </cell>
          <cell r="AG780" t="str">
            <v>Nhân viên bảo vệ</v>
          </cell>
          <cell r="AH780">
            <v>0</v>
          </cell>
          <cell r="AI780">
            <v>0</v>
          </cell>
          <cell r="AJ780">
            <v>0</v>
          </cell>
          <cell r="AK780">
            <v>3.5</v>
          </cell>
          <cell r="AL780">
            <v>0</v>
          </cell>
          <cell r="AM780">
            <v>3.48</v>
          </cell>
          <cell r="AN780">
            <v>12</v>
          </cell>
          <cell r="AO780">
            <v>14</v>
          </cell>
          <cell r="AP780">
            <v>0.48719999999999997</v>
          </cell>
          <cell r="AQ780">
            <v>0</v>
          </cell>
          <cell r="AR780">
            <v>0</v>
          </cell>
          <cell r="AS780">
            <v>3.9672000000000001</v>
          </cell>
          <cell r="AT780">
            <v>20</v>
          </cell>
          <cell r="AU780">
            <v>0</v>
          </cell>
          <cell r="AV780">
            <v>0</v>
          </cell>
          <cell r="AW780">
            <v>0</v>
          </cell>
          <cell r="AX780" t="str">
            <v>Trung học chuyên nghiệp</v>
          </cell>
          <cell r="AY780">
            <v>0</v>
          </cell>
          <cell r="AZ780">
            <v>0</v>
          </cell>
          <cell r="BA780">
            <v>0</v>
          </cell>
          <cell r="BB780">
            <v>0</v>
          </cell>
          <cell r="BC780">
            <v>0</v>
          </cell>
          <cell r="BD780">
            <v>0</v>
          </cell>
          <cell r="BE780">
            <v>0</v>
          </cell>
          <cell r="BF780" t="str">
            <v>B1</v>
          </cell>
          <cell r="BG780">
            <v>0</v>
          </cell>
          <cell r="BH780" t="str">
            <v>x</v>
          </cell>
          <cell r="BI780">
            <v>0</v>
          </cell>
          <cell r="BJ780">
            <v>0</v>
          </cell>
          <cell r="BK780">
            <v>0</v>
          </cell>
          <cell r="BL780">
            <v>0</v>
          </cell>
          <cell r="BM780">
            <v>40645</v>
          </cell>
          <cell r="BN780">
            <v>41011</v>
          </cell>
          <cell r="BO780">
            <v>0</v>
          </cell>
          <cell r="BP780">
            <v>0</v>
          </cell>
          <cell r="BQ780">
            <v>0</v>
          </cell>
          <cell r="BR780">
            <v>8.8333333333333339</v>
          </cell>
          <cell r="BS780" t="str">
            <v>ĐHV đã phát</v>
          </cell>
          <cell r="BT780">
            <v>0</v>
          </cell>
          <cell r="BU780">
            <v>0</v>
          </cell>
          <cell r="BV780">
            <v>3.5</v>
          </cell>
          <cell r="BW780">
            <v>3.5</v>
          </cell>
          <cell r="BX780">
            <v>3.5</v>
          </cell>
          <cell r="BY780">
            <v>3.5</v>
          </cell>
          <cell r="BZ780">
            <v>3.5</v>
          </cell>
          <cell r="CA780">
            <v>3.5</v>
          </cell>
          <cell r="CB780">
            <v>3.5</v>
          </cell>
          <cell r="CC780">
            <v>3.5</v>
          </cell>
          <cell r="CD780">
            <v>3.5</v>
          </cell>
          <cell r="CE780">
            <v>3.5</v>
          </cell>
          <cell r="CF780">
            <v>3.5</v>
          </cell>
          <cell r="CG780">
            <v>3.5</v>
          </cell>
          <cell r="CH780">
            <v>3.5</v>
          </cell>
          <cell r="CI780">
            <v>3.5</v>
          </cell>
          <cell r="CJ780">
            <v>3.5</v>
          </cell>
          <cell r="CK780">
            <v>3.5</v>
          </cell>
          <cell r="CL780">
            <v>0</v>
          </cell>
        </row>
        <row r="781">
          <cell r="F781">
            <v>1621</v>
          </cell>
          <cell r="G781" t="str">
            <v>51010000023253</v>
          </cell>
          <cell r="H781" t="str">
            <v>Trường Thực hành Sư phạm</v>
          </cell>
          <cell r="I781" t="str">
            <v>Mầm non, Tiểu học</v>
          </cell>
          <cell r="J781" t="str">
            <v>Nam</v>
          </cell>
          <cell r="K781">
            <v>1969</v>
          </cell>
          <cell r="L781">
            <v>25553</v>
          </cell>
          <cell r="M781">
            <v>53</v>
          </cell>
          <cell r="N781" t="str">
            <v>Kinh</v>
          </cell>
          <cell r="O781">
            <v>0</v>
          </cell>
          <cell r="P781" t="str">
            <v>182246897</v>
          </cell>
          <cell r="Q781" t="str">
            <v>22/09/2015</v>
          </cell>
          <cell r="R781" t="str">
            <v>Tỉnh Nghệ An</v>
          </cell>
          <cell r="S781" t="str">
            <v>Xã Thành Hưng, Huyện Thạch Thành, Tỉnh Thanh Hoá</v>
          </cell>
          <cell r="T781" t="str">
            <v>Nghi Thanh, Nghi Lộc, Nghệ An</v>
          </cell>
          <cell r="U781" t="str">
            <v>Khối 6, Phường Bến Thủy, Thành phố Vinh, Tỉnh Nghệ An</v>
          </cell>
          <cell r="V781" t="str">
            <v>Khối 6, Phường Bến Thủy, Thành phố Vinh, Tỉnh Nghệ An</v>
          </cell>
          <cell r="W781">
            <v>0</v>
          </cell>
          <cell r="X781">
            <v>0</v>
          </cell>
          <cell r="Y781" t="str">
            <v xml:space="preserve">  -   -</v>
          </cell>
          <cell r="Z781">
            <v>32220</v>
          </cell>
          <cell r="AA781" t="str">
            <v>C12-E574-Quân khu IV</v>
          </cell>
          <cell r="AB781">
            <v>0</v>
          </cell>
          <cell r="AC781" t="str">
            <v>BC/68</v>
          </cell>
          <cell r="AD781">
            <v>0</v>
          </cell>
          <cell r="AE781">
            <v>0</v>
          </cell>
          <cell r="AF781" t="str">
            <v>01.011</v>
          </cell>
          <cell r="AG781" t="str">
            <v>Nhân viên bảo vệ</v>
          </cell>
          <cell r="AH781">
            <v>0</v>
          </cell>
          <cell r="AI781">
            <v>0</v>
          </cell>
          <cell r="AJ781">
            <v>0</v>
          </cell>
          <cell r="AK781">
            <v>3.5</v>
          </cell>
          <cell r="AL781">
            <v>0</v>
          </cell>
          <cell r="AM781">
            <v>3.48</v>
          </cell>
          <cell r="AN781">
            <v>12</v>
          </cell>
          <cell r="AO781">
            <v>10</v>
          </cell>
          <cell r="AP781">
            <v>0.34799999999999998</v>
          </cell>
          <cell r="AQ781">
            <v>0</v>
          </cell>
          <cell r="AR781">
            <v>0</v>
          </cell>
          <cell r="AS781">
            <v>3.8279999999999998</v>
          </cell>
          <cell r="AT781">
            <v>20</v>
          </cell>
          <cell r="AU781">
            <v>0</v>
          </cell>
          <cell r="AV781">
            <v>0</v>
          </cell>
          <cell r="AW781">
            <v>0</v>
          </cell>
          <cell r="AX781" t="str">
            <v>Đại học</v>
          </cell>
          <cell r="AY781">
            <v>0</v>
          </cell>
          <cell r="AZ781">
            <v>0</v>
          </cell>
          <cell r="BA781" t="str">
            <v>Giáo dục chính trị</v>
          </cell>
          <cell r="BB781">
            <v>0</v>
          </cell>
          <cell r="BC781" t="str">
            <v xml:space="preserve"> </v>
          </cell>
          <cell r="BD781">
            <v>0</v>
          </cell>
          <cell r="BE781">
            <v>0</v>
          </cell>
          <cell r="BF781" t="str">
            <v>B2</v>
          </cell>
          <cell r="BG781">
            <v>0</v>
          </cell>
          <cell r="BH781" t="str">
            <v>x</v>
          </cell>
          <cell r="BI781">
            <v>0</v>
          </cell>
          <cell r="BJ781">
            <v>0</v>
          </cell>
          <cell r="BK781" t="str">
            <v>x</v>
          </cell>
          <cell r="BL781">
            <v>0</v>
          </cell>
          <cell r="BM781">
            <v>0</v>
          </cell>
          <cell r="BN781">
            <v>0</v>
          </cell>
          <cell r="BO781">
            <v>0</v>
          </cell>
          <cell r="BP781">
            <v>0</v>
          </cell>
          <cell r="BQ781">
            <v>0</v>
          </cell>
          <cell r="BR781">
            <v>7.333333333333333</v>
          </cell>
          <cell r="BS781" t="str">
            <v>BĐ đã phát</v>
          </cell>
          <cell r="BT781">
            <v>0</v>
          </cell>
          <cell r="BU781">
            <v>0</v>
          </cell>
          <cell r="BV781">
            <v>3.5</v>
          </cell>
          <cell r="BW781">
            <v>3.5</v>
          </cell>
          <cell r="BX781">
            <v>3.5</v>
          </cell>
          <cell r="BY781">
            <v>3.5</v>
          </cell>
          <cell r="BZ781">
            <v>3.5</v>
          </cell>
          <cell r="CA781">
            <v>3.5</v>
          </cell>
          <cell r="CB781">
            <v>3.5</v>
          </cell>
          <cell r="CC781">
            <v>3.5</v>
          </cell>
          <cell r="CD781">
            <v>3.5</v>
          </cell>
          <cell r="CE781">
            <v>3.5</v>
          </cell>
          <cell r="CF781">
            <v>3.5</v>
          </cell>
          <cell r="CG781">
            <v>3.5</v>
          </cell>
          <cell r="CH781">
            <v>3.5</v>
          </cell>
          <cell r="CI781">
            <v>3.5</v>
          </cell>
          <cell r="CJ781">
            <v>3.5</v>
          </cell>
          <cell r="CK781">
            <v>3.5</v>
          </cell>
          <cell r="CL781">
            <v>0</v>
          </cell>
        </row>
        <row r="782">
          <cell r="F782">
            <v>2374</v>
          </cell>
          <cell r="G782" t="str">
            <v>51010000692893</v>
          </cell>
          <cell r="H782" t="str">
            <v>Trường Thực hành sư phạm</v>
          </cell>
          <cell r="I782" t="str">
            <v>Mầm non, Tiểu học, THCS</v>
          </cell>
          <cell r="J782" t="str">
            <v>Nữ</v>
          </cell>
          <cell r="K782">
            <v>1972</v>
          </cell>
          <cell r="L782">
            <v>26523</v>
          </cell>
          <cell r="M782">
            <v>50</v>
          </cell>
          <cell r="N782" t="str">
            <v>Kinh</v>
          </cell>
          <cell r="O782">
            <v>0</v>
          </cell>
          <cell r="P782" t="str">
            <v>182008929</v>
          </cell>
          <cell r="Q782" t="str">
            <v>07/10/2007</v>
          </cell>
          <cell r="R782" t="str">
            <v>Tỉnh Nghệ An</v>
          </cell>
          <cell r="S782" t="str">
            <v>Xã Lăng Thành, Huyện Yên Thành, Tỉnh Nghệ An</v>
          </cell>
          <cell r="T782" t="str">
            <v>Đức Trung, Đức Thọ, Hà Tĩnh</v>
          </cell>
          <cell r="U782" t="str">
            <v>Khối Quang Tiến, Phường Bến Thủy, Thành phố Vinh, Tỉnh Nghệ An</v>
          </cell>
          <cell r="V782" t="str">
            <v>Khối Quang Tiến, Phường Bến Thủy, Thành phố Vinh, Tỉnh Nghệ An</v>
          </cell>
          <cell r="W782" t="str">
            <v>0904250872</v>
          </cell>
          <cell r="X782" t="str">
            <v>quynhyentran@gmail.com</v>
          </cell>
          <cell r="Y782">
            <v>42206</v>
          </cell>
          <cell r="Z782">
            <v>43824</v>
          </cell>
          <cell r="AA782" t="str">
            <v>Trường Đại học Vinh</v>
          </cell>
          <cell r="AB782">
            <v>0</v>
          </cell>
          <cell r="AC782" t="str">
            <v>BC</v>
          </cell>
          <cell r="AD782">
            <v>0</v>
          </cell>
          <cell r="AE782">
            <v>0</v>
          </cell>
          <cell r="AF782" t="str">
            <v>01.003</v>
          </cell>
          <cell r="AG782" t="str">
            <v>Chuyên viên</v>
          </cell>
          <cell r="AH782">
            <v>0</v>
          </cell>
          <cell r="AI782">
            <v>0</v>
          </cell>
          <cell r="AJ782">
            <v>0</v>
          </cell>
          <cell r="AK782">
            <v>4</v>
          </cell>
          <cell r="AL782">
            <v>0</v>
          </cell>
          <cell r="AM782">
            <v>3.99</v>
          </cell>
          <cell r="AN782">
            <v>6</v>
          </cell>
          <cell r="AO782">
            <v>0</v>
          </cell>
          <cell r="AP782">
            <v>0</v>
          </cell>
          <cell r="AQ782">
            <v>0</v>
          </cell>
          <cell r="AR782">
            <v>0</v>
          </cell>
          <cell r="AS782">
            <v>3.99</v>
          </cell>
          <cell r="AT782">
            <v>20</v>
          </cell>
          <cell r="AU782">
            <v>0</v>
          </cell>
          <cell r="AV782">
            <v>0</v>
          </cell>
          <cell r="AW782">
            <v>0</v>
          </cell>
          <cell r="AX782" t="str">
            <v>Thạc sĩ</v>
          </cell>
          <cell r="AY782">
            <v>0</v>
          </cell>
          <cell r="AZ782">
            <v>0</v>
          </cell>
          <cell r="BA782" t="str">
            <v>Tiếng Anh</v>
          </cell>
          <cell r="BB782" t="str">
            <v>Quản lý giáo dục</v>
          </cell>
          <cell r="BC782" t="str">
            <v xml:space="preserve"> </v>
          </cell>
          <cell r="BD782">
            <v>0</v>
          </cell>
          <cell r="BE782">
            <v>0</v>
          </cell>
          <cell r="BF782" t="str">
            <v>A2</v>
          </cell>
          <cell r="BG782">
            <v>0</v>
          </cell>
          <cell r="BH782">
            <v>0</v>
          </cell>
          <cell r="BI782">
            <v>0</v>
          </cell>
          <cell r="BJ782" t="str">
            <v>CV 2019</v>
          </cell>
          <cell r="BK782">
            <v>0</v>
          </cell>
          <cell r="BL782">
            <v>0</v>
          </cell>
          <cell r="BM782">
            <v>0</v>
          </cell>
          <cell r="BN782">
            <v>0</v>
          </cell>
          <cell r="BO782">
            <v>0</v>
          </cell>
          <cell r="BP782">
            <v>0</v>
          </cell>
          <cell r="BQ782">
            <v>0</v>
          </cell>
          <cell r="BR782">
            <v>4.916666666666667</v>
          </cell>
          <cell r="BS782" t="str">
            <v>BĐ đã phát</v>
          </cell>
          <cell r="BT782">
            <v>0</v>
          </cell>
          <cell r="BU782">
            <v>0</v>
          </cell>
          <cell r="BV782">
            <v>4</v>
          </cell>
          <cell r="BW782">
            <v>4</v>
          </cell>
          <cell r="BX782">
            <v>4</v>
          </cell>
          <cell r="BY782">
            <v>4</v>
          </cell>
          <cell r="BZ782">
            <v>4</v>
          </cell>
          <cell r="CA782">
            <v>4</v>
          </cell>
          <cell r="CB782">
            <v>4</v>
          </cell>
          <cell r="CC782">
            <v>4</v>
          </cell>
          <cell r="CD782">
            <v>4</v>
          </cell>
          <cell r="CE782">
            <v>4</v>
          </cell>
          <cell r="CF782">
            <v>4</v>
          </cell>
          <cell r="CG782">
            <v>4</v>
          </cell>
          <cell r="CH782">
            <v>4</v>
          </cell>
          <cell r="CI782">
            <v>4</v>
          </cell>
          <cell r="CJ782">
            <v>4</v>
          </cell>
          <cell r="CK782">
            <v>4</v>
          </cell>
          <cell r="CL782">
            <v>0</v>
          </cell>
        </row>
        <row r="783">
          <cell r="F783">
            <v>1736</v>
          </cell>
          <cell r="G783" t="str">
            <v>51010000255834</v>
          </cell>
          <cell r="H783" t="str">
            <v>Trường Thực hành sư phạm</v>
          </cell>
          <cell r="I783" t="str">
            <v>Tiểu học</v>
          </cell>
          <cell r="J783" t="str">
            <v>Nữ</v>
          </cell>
          <cell r="K783">
            <v>1985</v>
          </cell>
          <cell r="L783">
            <v>31361</v>
          </cell>
          <cell r="M783">
            <v>37</v>
          </cell>
          <cell r="N783" t="str">
            <v>Kinh</v>
          </cell>
          <cell r="O783">
            <v>0</v>
          </cell>
          <cell r="P783" t="str">
            <v>186418632</v>
          </cell>
          <cell r="Q783" t="str">
            <v>14/03/2015</v>
          </cell>
          <cell r="R783" t="str">
            <v>Tỉnh Nghệ An</v>
          </cell>
          <cell r="S783" t="str">
            <v>Xã Thanh Lâm, Huyện Thanh Chương, Tỉnh Nghệ An</v>
          </cell>
          <cell r="T783" t="str">
            <v>Thanh Lâm, Thanh Chương, Nghệ An</v>
          </cell>
          <cell r="U783" t="str">
            <v>Số 1, Khối 5, Phường Bến Thủy, Thành phố Vinh, Tỉnh Nghệ An</v>
          </cell>
          <cell r="V783" t="str">
            <v>Số 1, Khối 5, Phường Bến Thủy, Thành phố Vinh, Tỉnh Nghệ An</v>
          </cell>
          <cell r="W783" t="str">
            <v>0963857955</v>
          </cell>
          <cell r="X783" t="str">
            <v>dinhdung8899@gmail.com</v>
          </cell>
          <cell r="Y783">
            <v>40575</v>
          </cell>
          <cell r="Z783">
            <v>0</v>
          </cell>
          <cell r="AA783">
            <v>0</v>
          </cell>
          <cell r="AB783">
            <v>0</v>
          </cell>
          <cell r="AC783" t="str">
            <v>HĐDH</v>
          </cell>
          <cell r="AD783">
            <v>0</v>
          </cell>
          <cell r="AE783">
            <v>0</v>
          </cell>
          <cell r="AF783" t="str">
            <v>13.096</v>
          </cell>
          <cell r="AG783" t="str">
            <v>Kỹ thuật viên</v>
          </cell>
          <cell r="AH783">
            <v>0</v>
          </cell>
          <cell r="AI783">
            <v>0</v>
          </cell>
          <cell r="AJ783">
            <v>0</v>
          </cell>
          <cell r="AK783">
            <v>3.5</v>
          </cell>
          <cell r="AL783">
            <v>0</v>
          </cell>
          <cell r="AM783">
            <v>2.8600000000000003</v>
          </cell>
          <cell r="AN783">
            <v>6</v>
          </cell>
          <cell r="AO783">
            <v>0</v>
          </cell>
          <cell r="AP783">
            <v>0</v>
          </cell>
          <cell r="AQ783">
            <v>0</v>
          </cell>
          <cell r="AR783">
            <v>0</v>
          </cell>
          <cell r="AS783">
            <v>2.8600000000000003</v>
          </cell>
          <cell r="AT783">
            <v>20</v>
          </cell>
          <cell r="AU783">
            <v>0</v>
          </cell>
          <cell r="AV783">
            <v>0</v>
          </cell>
          <cell r="AW783">
            <v>0</v>
          </cell>
          <cell r="AX783" t="str">
            <v>Trung học chuyên nghiệp</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t="str">
            <v>13/4/2010</v>
          </cell>
          <cell r="BN783">
            <v>40646</v>
          </cell>
          <cell r="BO783">
            <v>0</v>
          </cell>
          <cell r="BP783">
            <v>0</v>
          </cell>
          <cell r="BQ783">
            <v>0</v>
          </cell>
          <cell r="BR783">
            <v>18.166666666666668</v>
          </cell>
          <cell r="BS783" t="str">
            <v>ĐHV đã phát</v>
          </cell>
          <cell r="BT783">
            <v>0</v>
          </cell>
          <cell r="BU783">
            <v>0</v>
          </cell>
          <cell r="BV783">
            <v>3.5</v>
          </cell>
          <cell r="BW783">
            <v>3.5</v>
          </cell>
          <cell r="BX783">
            <v>3.5</v>
          </cell>
          <cell r="BY783">
            <v>3.5</v>
          </cell>
          <cell r="BZ783">
            <v>3.5</v>
          </cell>
          <cell r="CA783">
            <v>3.5</v>
          </cell>
          <cell r="CB783">
            <v>3.5</v>
          </cell>
          <cell r="CC783">
            <v>3.5</v>
          </cell>
          <cell r="CD783">
            <v>3.5</v>
          </cell>
          <cell r="CE783">
            <v>3.5</v>
          </cell>
          <cell r="CF783">
            <v>3.5</v>
          </cell>
          <cell r="CG783">
            <v>3.5</v>
          </cell>
          <cell r="CH783">
            <v>3.5</v>
          </cell>
          <cell r="CI783">
            <v>3.5</v>
          </cell>
          <cell r="CJ783">
            <v>3.5</v>
          </cell>
          <cell r="CK783">
            <v>3.5</v>
          </cell>
          <cell r="CL783">
            <v>0</v>
          </cell>
        </row>
        <row r="784">
          <cell r="F784">
            <v>2559</v>
          </cell>
          <cell r="G784" t="str">
            <v>51510000033585</v>
          </cell>
          <cell r="H784" t="str">
            <v>Trường Thực hành Sư phạm</v>
          </cell>
          <cell r="I784" t="str">
            <v>Tiểu học</v>
          </cell>
          <cell r="J784" t="str">
            <v>Nam</v>
          </cell>
          <cell r="K784">
            <v>1973</v>
          </cell>
          <cell r="L784">
            <v>26803</v>
          </cell>
          <cell r="M784">
            <v>49</v>
          </cell>
          <cell r="N784" t="str">
            <v>Kinh</v>
          </cell>
          <cell r="O784">
            <v>0</v>
          </cell>
          <cell r="P784" t="str">
            <v>181819672</v>
          </cell>
          <cell r="Q784">
            <v>37551</v>
          </cell>
          <cell r="R784" t="str">
            <v>Tỉnh Nghệ An</v>
          </cell>
          <cell r="S784" t="str">
            <v>Xã Thanh Giang, Huyện Thanh Chương, Tỉnh Nghệ An</v>
          </cell>
          <cell r="T784" t="str">
            <v>Thanh Giang, Thanh Chương, Nghệ An</v>
          </cell>
          <cell r="U784" t="str">
            <v>Khối Xuân Tiến, Phường Hưng Dũng, Thành phố Vinh, Tỉnh Nghệ An</v>
          </cell>
          <cell r="V784" t="str">
            <v>Khối Xuân Tiến, Phường Hưng Dũng, Thành phố Vinh, Tỉnh Nghệ An</v>
          </cell>
          <cell r="W784" t="str">
            <v>0915063618</v>
          </cell>
          <cell r="X784" t="str">
            <v>canhntdhv@gmail.com</v>
          </cell>
          <cell r="Y784">
            <v>43221</v>
          </cell>
          <cell r="Z784">
            <v>43824</v>
          </cell>
          <cell r="AA784" t="str">
            <v>Trường Đại học Vinh</v>
          </cell>
          <cell r="AB784">
            <v>0</v>
          </cell>
          <cell r="AC784" t="str">
            <v>BC</v>
          </cell>
          <cell r="AD784">
            <v>0</v>
          </cell>
          <cell r="AE784">
            <v>0</v>
          </cell>
          <cell r="AF784" t="str">
            <v>13.096</v>
          </cell>
          <cell r="AG784" t="str">
            <v>Kỹ thuật viên</v>
          </cell>
          <cell r="AH784">
            <v>0</v>
          </cell>
          <cell r="AI784">
            <v>0</v>
          </cell>
          <cell r="AJ784">
            <v>0</v>
          </cell>
          <cell r="AK784">
            <v>3.5</v>
          </cell>
          <cell r="AL784">
            <v>0</v>
          </cell>
          <cell r="AM784">
            <v>2.66</v>
          </cell>
          <cell r="AN784">
            <v>5</v>
          </cell>
          <cell r="AO784">
            <v>0</v>
          </cell>
          <cell r="AP784">
            <v>0</v>
          </cell>
          <cell r="AQ784">
            <v>0</v>
          </cell>
          <cell r="AR784">
            <v>0</v>
          </cell>
          <cell r="AS784">
            <v>2.66</v>
          </cell>
          <cell r="AT784">
            <v>20</v>
          </cell>
          <cell r="AU784">
            <v>0</v>
          </cell>
          <cell r="AV784">
            <v>0</v>
          </cell>
          <cell r="AW784">
            <v>0</v>
          </cell>
          <cell r="AX784" t="str">
            <v>Đại học</v>
          </cell>
          <cell r="AY784">
            <v>0</v>
          </cell>
          <cell r="AZ784">
            <v>0</v>
          </cell>
          <cell r="BA784" t="str">
            <v>Tiếng Anh</v>
          </cell>
          <cell r="BB784">
            <v>0</v>
          </cell>
          <cell r="BC784">
            <v>0</v>
          </cell>
          <cell r="BD784">
            <v>0</v>
          </cell>
          <cell r="BE784">
            <v>0</v>
          </cell>
          <cell r="BF784">
            <v>0</v>
          </cell>
          <cell r="BG784">
            <v>0</v>
          </cell>
          <cell r="BH784">
            <v>0</v>
          </cell>
          <cell r="BI784">
            <v>0</v>
          </cell>
          <cell r="BJ784" t="str">
            <v>CV 2019</v>
          </cell>
          <cell r="BK784">
            <v>0</v>
          </cell>
          <cell r="BL784">
            <v>0</v>
          </cell>
          <cell r="BM784">
            <v>0</v>
          </cell>
          <cell r="BN784">
            <v>0</v>
          </cell>
          <cell r="BO784">
            <v>0</v>
          </cell>
          <cell r="BP784">
            <v>0</v>
          </cell>
          <cell r="BQ784">
            <v>0</v>
          </cell>
          <cell r="BR784">
            <v>10.75</v>
          </cell>
          <cell r="BS784" t="str">
            <v>Không nộp sổ</v>
          </cell>
          <cell r="BT784">
            <v>0</v>
          </cell>
          <cell r="BU784">
            <v>0</v>
          </cell>
          <cell r="BV784">
            <v>3.5</v>
          </cell>
          <cell r="BW784">
            <v>3.5</v>
          </cell>
          <cell r="BX784">
            <v>3.5</v>
          </cell>
          <cell r="BY784">
            <v>3.5</v>
          </cell>
          <cell r="BZ784">
            <v>3.5</v>
          </cell>
          <cell r="CA784">
            <v>3.5</v>
          </cell>
          <cell r="CB784">
            <v>3.5</v>
          </cell>
          <cell r="CC784">
            <v>3.5</v>
          </cell>
          <cell r="CD784">
            <v>3.5</v>
          </cell>
          <cell r="CE784">
            <v>3.5</v>
          </cell>
          <cell r="CF784">
            <v>3.5</v>
          </cell>
          <cell r="CG784">
            <v>3.5</v>
          </cell>
          <cell r="CH784">
            <v>3.5</v>
          </cell>
          <cell r="CI784">
            <v>3.5</v>
          </cell>
          <cell r="CJ784">
            <v>3.5</v>
          </cell>
          <cell r="CK784">
            <v>3.5</v>
          </cell>
          <cell r="CL784">
            <v>0</v>
          </cell>
        </row>
        <row r="785">
          <cell r="F785">
            <v>2486</v>
          </cell>
          <cell r="G785" t="str">
            <v>51010000650077</v>
          </cell>
          <cell r="H785" t="str">
            <v>Trường Thực hành sư phạm</v>
          </cell>
          <cell r="I785" t="str">
            <v>Tiểu học</v>
          </cell>
          <cell r="J785" t="str">
            <v>Nữ</v>
          </cell>
          <cell r="K785">
            <v>1992</v>
          </cell>
          <cell r="L785">
            <v>33916</v>
          </cell>
          <cell r="M785">
            <v>30</v>
          </cell>
          <cell r="N785" t="str">
            <v>Kinh</v>
          </cell>
          <cell r="O785">
            <v>0</v>
          </cell>
          <cell r="P785" t="str">
            <v>187171866</v>
          </cell>
          <cell r="Q785" t="str">
            <v>31/10/2009</v>
          </cell>
          <cell r="R785" t="str">
            <v>Tỉnh Nghệ An</v>
          </cell>
          <cell r="S785" t="str">
            <v>Phường Lê Mao, Thành phố Vinh, Tỉnh Nghệ An</v>
          </cell>
          <cell r="T785" t="str">
            <v>Thanh hòa, Thanh Chương, nghệ An</v>
          </cell>
          <cell r="U785" t="str">
            <v>Số 3, ngõ 1C, Phạm Thị Tảo, Phường Bến Thủy, Thành phố Vinh, Tỉnh Nghệ An</v>
          </cell>
          <cell r="V785" t="str">
            <v>Số 3, ngõ 1C, Phạm Thị Tảo, Phường Bến Thủy, Thành phố Vinh, Tỉnh Nghệ An</v>
          </cell>
          <cell r="W785">
            <v>0</v>
          </cell>
          <cell r="X785">
            <v>0</v>
          </cell>
          <cell r="Y785">
            <v>42529</v>
          </cell>
          <cell r="Z785">
            <v>43824</v>
          </cell>
          <cell r="AA785" t="str">
            <v>Trường Đại học Vinh</v>
          </cell>
          <cell r="AB785">
            <v>0</v>
          </cell>
          <cell r="AC785" t="str">
            <v>BC</v>
          </cell>
          <cell r="AD785">
            <v>0</v>
          </cell>
          <cell r="AE785">
            <v>0</v>
          </cell>
          <cell r="AF785" t="str">
            <v>06.031</v>
          </cell>
          <cell r="AG785" t="str">
            <v>Kế toán viên</v>
          </cell>
          <cell r="AH785">
            <v>0</v>
          </cell>
          <cell r="AI785">
            <v>0</v>
          </cell>
          <cell r="AJ785">
            <v>0</v>
          </cell>
          <cell r="AK785">
            <v>4</v>
          </cell>
          <cell r="AL785">
            <v>0</v>
          </cell>
          <cell r="AM785">
            <v>2.67</v>
          </cell>
          <cell r="AN785">
            <v>2</v>
          </cell>
          <cell r="AO785">
            <v>0</v>
          </cell>
          <cell r="AP785">
            <v>0</v>
          </cell>
          <cell r="AQ785">
            <v>0</v>
          </cell>
          <cell r="AR785">
            <v>0</v>
          </cell>
          <cell r="AS785">
            <v>2.67</v>
          </cell>
          <cell r="AT785">
            <v>20</v>
          </cell>
          <cell r="AU785">
            <v>0</v>
          </cell>
          <cell r="AV785">
            <v>0</v>
          </cell>
          <cell r="AW785">
            <v>0</v>
          </cell>
          <cell r="AX785" t="str">
            <v>Đại học</v>
          </cell>
          <cell r="AY785">
            <v>0</v>
          </cell>
          <cell r="AZ785">
            <v>0</v>
          </cell>
          <cell r="BA785" t="str">
            <v>Kế toán</v>
          </cell>
          <cell r="BB785">
            <v>0</v>
          </cell>
          <cell r="BC785">
            <v>0</v>
          </cell>
          <cell r="BD785">
            <v>0</v>
          </cell>
          <cell r="BE785">
            <v>0</v>
          </cell>
          <cell r="BF785">
            <v>0</v>
          </cell>
          <cell r="BG785">
            <v>0</v>
          </cell>
          <cell r="BH785">
            <v>0</v>
          </cell>
          <cell r="BI785">
            <v>0</v>
          </cell>
          <cell r="BJ785" t="str">
            <v>CV 2019</v>
          </cell>
          <cell r="BK785">
            <v>0</v>
          </cell>
          <cell r="BL785">
            <v>0</v>
          </cell>
          <cell r="BM785">
            <v>0</v>
          </cell>
          <cell r="BN785">
            <v>0</v>
          </cell>
          <cell r="BO785">
            <v>0</v>
          </cell>
          <cell r="BP785">
            <v>0</v>
          </cell>
          <cell r="BQ785">
            <v>0</v>
          </cell>
          <cell r="BR785">
            <v>25.166666666666668</v>
          </cell>
          <cell r="BS785" t="str">
            <v>BĐ đã phát</v>
          </cell>
          <cell r="BT785">
            <v>0</v>
          </cell>
          <cell r="BU785">
            <v>0</v>
          </cell>
          <cell r="BV785">
            <v>4</v>
          </cell>
          <cell r="BW785">
            <v>4</v>
          </cell>
          <cell r="BX785">
            <v>4</v>
          </cell>
          <cell r="BY785">
            <v>4</v>
          </cell>
          <cell r="BZ785">
            <v>4</v>
          </cell>
          <cell r="CA785">
            <v>4</v>
          </cell>
          <cell r="CB785">
            <v>4</v>
          </cell>
          <cell r="CC785">
            <v>4</v>
          </cell>
          <cell r="CD785">
            <v>4</v>
          </cell>
          <cell r="CE785">
            <v>4</v>
          </cell>
          <cell r="CF785">
            <v>4</v>
          </cell>
          <cell r="CG785">
            <v>4</v>
          </cell>
          <cell r="CH785">
            <v>4</v>
          </cell>
          <cell r="CI785">
            <v>4</v>
          </cell>
          <cell r="CJ785">
            <v>4</v>
          </cell>
          <cell r="CK785">
            <v>4</v>
          </cell>
          <cell r="CL785">
            <v>0</v>
          </cell>
        </row>
        <row r="786">
          <cell r="F786">
            <v>1752</v>
          </cell>
          <cell r="G786" t="str">
            <v>51010000291333</v>
          </cell>
          <cell r="H786" t="str">
            <v>Trường Thực hành sư phạm</v>
          </cell>
          <cell r="I786" t="str">
            <v>Tổ Mầm non</v>
          </cell>
          <cell r="J786" t="str">
            <v>Nữ</v>
          </cell>
          <cell r="K786">
            <v>1988</v>
          </cell>
          <cell r="L786">
            <v>32147</v>
          </cell>
          <cell r="M786">
            <v>34</v>
          </cell>
          <cell r="N786" t="str">
            <v>Kinh</v>
          </cell>
          <cell r="O786">
            <v>0</v>
          </cell>
          <cell r="P786" t="str">
            <v>186610108</v>
          </cell>
          <cell r="Q786" t="str">
            <v>12/06/2012</v>
          </cell>
          <cell r="R786" t="str">
            <v>Tỉnh Nghệ An</v>
          </cell>
          <cell r="S786" t="str">
            <v>Xã Hoa Thành, Huyện Yên Thành, Tỉnh Nghệ An</v>
          </cell>
          <cell r="T786" t="str">
            <v>Hoa Thành, Yên Thành, Nghệ An</v>
          </cell>
          <cell r="U786" t="str">
            <v>Khối 1Phường Bến Thủy, Thành phố Vinh, Tỉnh Nghệ An</v>
          </cell>
          <cell r="V786" t="str">
            <v>Khối 1Phường Bến Thủy, Thành phố Vinh, Tỉnh Nghệ An</v>
          </cell>
          <cell r="W786">
            <v>379234188</v>
          </cell>
          <cell r="X786">
            <v>0</v>
          </cell>
          <cell r="Y786">
            <v>40801</v>
          </cell>
          <cell r="Z786">
            <v>43283</v>
          </cell>
          <cell r="AA786" t="str">
            <v>Trường Đại học Vinh</v>
          </cell>
          <cell r="AB786">
            <v>0</v>
          </cell>
          <cell r="AC786" t="str">
            <v>BC</v>
          </cell>
          <cell r="AD786">
            <v>0</v>
          </cell>
          <cell r="AE786">
            <v>0</v>
          </cell>
          <cell r="AF786" t="str">
            <v>V.07.02.04</v>
          </cell>
          <cell r="AG786" t="str">
            <v>Giáo viên mầm non (hạng II)</v>
          </cell>
          <cell r="AH786">
            <v>0</v>
          </cell>
          <cell r="AI786">
            <v>0</v>
          </cell>
          <cell r="AJ786">
            <v>0</v>
          </cell>
          <cell r="AK786">
            <v>0</v>
          </cell>
          <cell r="AL786">
            <v>0</v>
          </cell>
          <cell r="AM786">
            <v>3.33</v>
          </cell>
          <cell r="AN786">
            <v>4</v>
          </cell>
          <cell r="AO786">
            <v>0</v>
          </cell>
          <cell r="AP786">
            <v>0</v>
          </cell>
          <cell r="AQ786">
            <v>9</v>
          </cell>
          <cell r="AR786">
            <v>0.29969999999999997</v>
          </cell>
          <cell r="AS786">
            <v>3.6297000000000001</v>
          </cell>
          <cell r="AT786">
            <v>35</v>
          </cell>
          <cell r="AU786">
            <v>0</v>
          </cell>
          <cell r="AV786">
            <v>0</v>
          </cell>
          <cell r="AW786">
            <v>0</v>
          </cell>
          <cell r="AX786" t="str">
            <v>Đại học</v>
          </cell>
          <cell r="AY786">
            <v>0</v>
          </cell>
          <cell r="AZ786">
            <v>0</v>
          </cell>
          <cell r="BA786" t="str">
            <v>Giáo dục mầm non</v>
          </cell>
          <cell r="BB786">
            <v>0</v>
          </cell>
          <cell r="BC786" t="str">
            <v xml:space="preserve"> </v>
          </cell>
          <cell r="BD786">
            <v>0</v>
          </cell>
          <cell r="BE786">
            <v>0</v>
          </cell>
          <cell r="BF786" t="str">
            <v>A2</v>
          </cell>
          <cell r="BG786" t="str">
            <v>B</v>
          </cell>
          <cell r="BH786">
            <v>0</v>
          </cell>
          <cell r="BI786">
            <v>0</v>
          </cell>
          <cell r="BJ786">
            <v>0</v>
          </cell>
          <cell r="BK786">
            <v>0</v>
          </cell>
          <cell r="BL786">
            <v>0</v>
          </cell>
          <cell r="BM786">
            <v>0</v>
          </cell>
          <cell r="BN786">
            <v>0</v>
          </cell>
          <cell r="BO786">
            <v>0</v>
          </cell>
          <cell r="BP786">
            <v>0</v>
          </cell>
          <cell r="BQ786">
            <v>0</v>
          </cell>
          <cell r="BR786">
            <v>20.333333333333332</v>
          </cell>
          <cell r="BS786" t="str">
            <v>ĐHV đã phát</v>
          </cell>
          <cell r="BT786">
            <v>0</v>
          </cell>
          <cell r="BU786">
            <v>0</v>
          </cell>
          <cell r="BV786">
            <v>4</v>
          </cell>
          <cell r="BW786">
            <v>4</v>
          </cell>
          <cell r="BX786">
            <v>4</v>
          </cell>
          <cell r="BY786">
            <v>4</v>
          </cell>
          <cell r="BZ786">
            <v>4</v>
          </cell>
          <cell r="CA786">
            <v>4</v>
          </cell>
          <cell r="CB786">
            <v>4</v>
          </cell>
          <cell r="CC786">
            <v>4</v>
          </cell>
          <cell r="CD786">
            <v>4</v>
          </cell>
          <cell r="CE786">
            <v>4</v>
          </cell>
          <cell r="CF786">
            <v>4</v>
          </cell>
          <cell r="CG786">
            <v>4</v>
          </cell>
          <cell r="CH786">
            <v>0</v>
          </cell>
          <cell r="CI786">
            <v>0</v>
          </cell>
          <cell r="CJ786">
            <v>0</v>
          </cell>
          <cell r="CK786">
            <v>0</v>
          </cell>
          <cell r="CL786">
            <v>0</v>
          </cell>
        </row>
        <row r="787">
          <cell r="F787">
            <v>1114</v>
          </cell>
          <cell r="G787" t="str">
            <v>51010000199455</v>
          </cell>
          <cell r="H787" t="str">
            <v>Trường Thực hành sư phạm</v>
          </cell>
          <cell r="I787" t="str">
            <v>Tổ Mầm non</v>
          </cell>
          <cell r="J787" t="str">
            <v>Nữ</v>
          </cell>
          <cell r="K787">
            <v>1982</v>
          </cell>
          <cell r="L787">
            <v>30011</v>
          </cell>
          <cell r="M787">
            <v>40</v>
          </cell>
          <cell r="N787" t="str">
            <v>Kinh</v>
          </cell>
          <cell r="O787">
            <v>0</v>
          </cell>
          <cell r="P787" t="str">
            <v>182505616</v>
          </cell>
          <cell r="Q787" t="str">
            <v>09/11/1999</v>
          </cell>
          <cell r="R787" t="str">
            <v>Tỉnh Nghệ An</v>
          </cell>
          <cell r="S787" t="str">
            <v>Xã Ngọc Sơn, Huyện Thanh Chương, Tỉnh Nghệ An</v>
          </cell>
          <cell r="T787" t="str">
            <v>Ngọc Sơn, Thanh Chương, Nghệ An</v>
          </cell>
          <cell r="U787" t="str">
            <v>Khối 6, Phường Bến Thủy, Thành phố Vinh, Tỉnh Nghệ An</v>
          </cell>
          <cell r="V787" t="str">
            <v>Khối 6, Phường Bến Thủy, Thành phố Vinh, Tỉnh Nghệ An</v>
          </cell>
          <cell r="W787">
            <v>982433099</v>
          </cell>
          <cell r="X787">
            <v>0</v>
          </cell>
          <cell r="Y787">
            <v>38275</v>
          </cell>
          <cell r="Z787">
            <v>38924</v>
          </cell>
          <cell r="AA787" t="str">
            <v>Trường Đại học Vinh</v>
          </cell>
          <cell r="AB787">
            <v>0</v>
          </cell>
          <cell r="AC787" t="str">
            <v>BC</v>
          </cell>
          <cell r="AD787">
            <v>0</v>
          </cell>
          <cell r="AE787">
            <v>0</v>
          </cell>
          <cell r="AF787" t="str">
            <v>V.07.01.03</v>
          </cell>
          <cell r="AG787" t="str">
            <v>Giảng viên (hạng III)</v>
          </cell>
          <cell r="AH787" t="str">
            <v>Phó Hiệu trưởng trường trực thuộc</v>
          </cell>
          <cell r="AI787">
            <v>0</v>
          </cell>
          <cell r="AJ787">
            <v>0</v>
          </cell>
          <cell r="AK787">
            <v>6</v>
          </cell>
          <cell r="AL787">
            <v>0.45</v>
          </cell>
          <cell r="AM787">
            <v>3.99</v>
          </cell>
          <cell r="AN787">
            <v>6</v>
          </cell>
          <cell r="AO787">
            <v>0</v>
          </cell>
          <cell r="AP787">
            <v>0</v>
          </cell>
          <cell r="AQ787">
            <v>13</v>
          </cell>
          <cell r="AR787">
            <v>0.57720000000000005</v>
          </cell>
          <cell r="AS787">
            <v>5.0172000000000008</v>
          </cell>
          <cell r="AT787">
            <v>40</v>
          </cell>
          <cell r="AU787">
            <v>0</v>
          </cell>
          <cell r="AV787">
            <v>0</v>
          </cell>
          <cell r="AW787">
            <v>0</v>
          </cell>
          <cell r="AX787" t="str">
            <v>Thạc sĩ</v>
          </cell>
          <cell r="AY787">
            <v>0</v>
          </cell>
          <cell r="AZ787">
            <v>0</v>
          </cell>
          <cell r="BA787" t="str">
            <v>Giáo dục mầm non</v>
          </cell>
          <cell r="BB787" t="str">
            <v>Giáo dục mầm non</v>
          </cell>
          <cell r="BC787" t="str">
            <v xml:space="preserve"> </v>
          </cell>
          <cell r="BD787">
            <v>0</v>
          </cell>
          <cell r="BE787" t="str">
            <v>GVSP</v>
          </cell>
          <cell r="BF787" t="str">
            <v>A2</v>
          </cell>
          <cell r="BG787" t="str">
            <v>B</v>
          </cell>
          <cell r="BH787">
            <v>0</v>
          </cell>
          <cell r="BI787">
            <v>0</v>
          </cell>
          <cell r="BJ787">
            <v>0</v>
          </cell>
          <cell r="BK787" t="str">
            <v>x</v>
          </cell>
          <cell r="BL787">
            <v>0</v>
          </cell>
          <cell r="BM787">
            <v>0</v>
          </cell>
          <cell r="BN787">
            <v>0</v>
          </cell>
          <cell r="BO787">
            <v>0</v>
          </cell>
          <cell r="BP787">
            <v>0</v>
          </cell>
          <cell r="BQ787">
            <v>0</v>
          </cell>
          <cell r="BR787">
            <v>14.5</v>
          </cell>
          <cell r="BS787" t="str">
            <v>BĐ đã phát</v>
          </cell>
          <cell r="BT787">
            <v>0</v>
          </cell>
          <cell r="BU787">
            <v>0</v>
          </cell>
          <cell r="BV787">
            <v>6</v>
          </cell>
          <cell r="BW787">
            <v>6</v>
          </cell>
          <cell r="BX787">
            <v>6</v>
          </cell>
          <cell r="BY787">
            <v>6</v>
          </cell>
          <cell r="BZ787">
            <v>6</v>
          </cell>
          <cell r="CA787">
            <v>6</v>
          </cell>
          <cell r="CB787">
            <v>6</v>
          </cell>
          <cell r="CC787">
            <v>6</v>
          </cell>
          <cell r="CD787">
            <v>6</v>
          </cell>
          <cell r="CE787">
            <v>6</v>
          </cell>
          <cell r="CF787">
            <v>6</v>
          </cell>
          <cell r="CG787">
            <v>6</v>
          </cell>
          <cell r="CH787">
            <v>6</v>
          </cell>
          <cell r="CI787">
            <v>6</v>
          </cell>
          <cell r="CJ787">
            <v>6</v>
          </cell>
          <cell r="CK787">
            <v>6</v>
          </cell>
          <cell r="CL787">
            <v>0</v>
          </cell>
        </row>
        <row r="788">
          <cell r="F788">
            <v>1747</v>
          </cell>
          <cell r="G788" t="str">
            <v>51010000299692</v>
          </cell>
          <cell r="H788" t="str">
            <v>Trường Thực hành sư phạm</v>
          </cell>
          <cell r="I788" t="str">
            <v>Tổ Mầm non</v>
          </cell>
          <cell r="J788" t="str">
            <v>Nữ</v>
          </cell>
          <cell r="K788">
            <v>1974</v>
          </cell>
          <cell r="L788">
            <v>27035</v>
          </cell>
          <cell r="M788">
            <v>48</v>
          </cell>
          <cell r="N788" t="str">
            <v>Kinh</v>
          </cell>
          <cell r="O788">
            <v>0</v>
          </cell>
          <cell r="P788" t="str">
            <v>181929767</v>
          </cell>
          <cell r="Q788" t="str">
            <v>18/08/2006</v>
          </cell>
          <cell r="R788" t="str">
            <v>Tỉnh Nghệ An</v>
          </cell>
          <cell r="S788" t="str">
            <v>Xã Lạc Sơn, Huyện Đô Lương, Tỉnh Nghệ An</v>
          </cell>
          <cell r="T788">
            <v>0</v>
          </cell>
          <cell r="U788" t="str">
            <v>Xóm Khánh Hậu, xã Hưng Hòa, Thành phố Vinh, Tỉnh Nghệ An</v>
          </cell>
          <cell r="V788" t="str">
            <v>Xóm Khánh Hậu, xã Hưng Hòa, Thành phố Vinh, Tỉnh Nghệ An</v>
          </cell>
          <cell r="W788" t="str">
            <v>0949652268</v>
          </cell>
          <cell r="X788" t="str">
            <v>thaiminhtramanh@gmail.com</v>
          </cell>
          <cell r="Y788">
            <v>40817</v>
          </cell>
          <cell r="Z788" t="str">
            <v xml:space="preserve">  -   -</v>
          </cell>
          <cell r="AA788">
            <v>0</v>
          </cell>
          <cell r="AB788">
            <v>0</v>
          </cell>
          <cell r="AC788" t="str">
            <v>BC</v>
          </cell>
          <cell r="AD788">
            <v>0</v>
          </cell>
          <cell r="AE788">
            <v>0</v>
          </cell>
          <cell r="AF788" t="str">
            <v>V.07.03.07</v>
          </cell>
          <cell r="AG788" t="str">
            <v>Giáo viên tiểu học (hạng II)</v>
          </cell>
          <cell r="AH788">
            <v>0</v>
          </cell>
          <cell r="AI788">
            <v>0</v>
          </cell>
          <cell r="AJ788">
            <v>0</v>
          </cell>
          <cell r="AK788">
            <v>4</v>
          </cell>
          <cell r="AL788">
            <v>0</v>
          </cell>
          <cell r="AM788">
            <v>4.6500000000000004</v>
          </cell>
          <cell r="AN788">
            <v>8</v>
          </cell>
          <cell r="AO788">
            <v>0</v>
          </cell>
          <cell r="AP788">
            <v>0</v>
          </cell>
          <cell r="AQ788">
            <v>21</v>
          </cell>
          <cell r="AR788">
            <v>0.97650000000000003</v>
          </cell>
          <cell r="AS788">
            <v>5.6265000000000001</v>
          </cell>
          <cell r="AT788">
            <v>35</v>
          </cell>
          <cell r="AU788">
            <v>0</v>
          </cell>
          <cell r="AV788">
            <v>0</v>
          </cell>
          <cell r="AW788">
            <v>0</v>
          </cell>
          <cell r="AX788" t="str">
            <v>Thạc sĩ</v>
          </cell>
          <cell r="AY788">
            <v>0</v>
          </cell>
          <cell r="AZ788">
            <v>0</v>
          </cell>
          <cell r="BA788" t="str">
            <v>Giáo dục tiểu học</v>
          </cell>
          <cell r="BB788" t="str">
            <v>Quản lý giáo dục</v>
          </cell>
          <cell r="BC788" t="str">
            <v xml:space="preserve"> </v>
          </cell>
          <cell r="BD788">
            <v>0</v>
          </cell>
          <cell r="BE788">
            <v>0</v>
          </cell>
          <cell r="BF788" t="str">
            <v>A2</v>
          </cell>
          <cell r="BG788" t="str">
            <v>B</v>
          </cell>
          <cell r="BH788">
            <v>0</v>
          </cell>
          <cell r="BI788">
            <v>0</v>
          </cell>
          <cell r="BJ788">
            <v>0</v>
          </cell>
          <cell r="BK788">
            <v>0</v>
          </cell>
          <cell r="BL788">
            <v>0</v>
          </cell>
          <cell r="BM788">
            <v>0</v>
          </cell>
          <cell r="BN788">
            <v>0</v>
          </cell>
          <cell r="BO788">
            <v>0</v>
          </cell>
          <cell r="BP788">
            <v>0</v>
          </cell>
          <cell r="BQ788">
            <v>0</v>
          </cell>
          <cell r="BR788">
            <v>6.333333333333333</v>
          </cell>
          <cell r="BS788" t="str">
            <v>ĐHV đã phát</v>
          </cell>
          <cell r="BT788">
            <v>0</v>
          </cell>
          <cell r="BU788">
            <v>0</v>
          </cell>
          <cell r="BV788">
            <v>4</v>
          </cell>
          <cell r="BW788">
            <v>4</v>
          </cell>
          <cell r="BX788">
            <v>4</v>
          </cell>
          <cell r="BY788">
            <v>4</v>
          </cell>
          <cell r="BZ788">
            <v>4</v>
          </cell>
          <cell r="CA788">
            <v>4</v>
          </cell>
          <cell r="CB788">
            <v>4</v>
          </cell>
          <cell r="CC788">
            <v>4</v>
          </cell>
          <cell r="CD788">
            <v>4</v>
          </cell>
          <cell r="CE788">
            <v>4</v>
          </cell>
          <cell r="CF788">
            <v>4</v>
          </cell>
          <cell r="CG788">
            <v>4</v>
          </cell>
          <cell r="CH788">
            <v>4</v>
          </cell>
          <cell r="CI788">
            <v>4</v>
          </cell>
          <cell r="CJ788">
            <v>4</v>
          </cell>
          <cell r="CK788">
            <v>4</v>
          </cell>
          <cell r="CL788">
            <v>0</v>
          </cell>
        </row>
        <row r="789">
          <cell r="F789">
            <v>2343</v>
          </cell>
          <cell r="G789" t="str">
            <v>51010000574690</v>
          </cell>
          <cell r="H789" t="str">
            <v>Trường Thực hành sư phạm</v>
          </cell>
          <cell r="I789" t="str">
            <v>Tổ Mầm non</v>
          </cell>
          <cell r="J789" t="str">
            <v>Nữ</v>
          </cell>
          <cell r="K789">
            <v>1990</v>
          </cell>
          <cell r="L789">
            <v>32939</v>
          </cell>
          <cell r="M789">
            <v>32</v>
          </cell>
          <cell r="N789" t="str">
            <v>Kinh</v>
          </cell>
          <cell r="O789">
            <v>0</v>
          </cell>
          <cell r="P789" t="str">
            <v>186685286</v>
          </cell>
          <cell r="Q789" t="str">
            <v>17/09/2005</v>
          </cell>
          <cell r="R789" t="str">
            <v>Tỉnh Nghệ An</v>
          </cell>
          <cell r="S789" t="str">
            <v>Huyện Anh Sơn, Tỉnh Nghệ An</v>
          </cell>
          <cell r="T789" t="str">
            <v>Tào Sơn, Anh Sơn, Nghệ An</v>
          </cell>
          <cell r="U789" t="str">
            <v>Số 68, Nguyễn Đức Cảnh, Phường Hưng Bình, Thành phố Vinh, Tỉnh Nghệ An</v>
          </cell>
          <cell r="V789" t="str">
            <v>Số 68, Nguyễn Đức Cảnh, Phường Hưng Bình, Thành phố Vinh, Tỉnh Nghệ An</v>
          </cell>
          <cell r="W789" t="str">
            <v>0396914780</v>
          </cell>
          <cell r="X789" t="str">
            <v>daothihongthom@gmail.com</v>
          </cell>
          <cell r="Y789">
            <v>41905</v>
          </cell>
          <cell r="Z789">
            <v>43283</v>
          </cell>
          <cell r="AA789" t="str">
            <v>Trường Đại học Vinh</v>
          </cell>
          <cell r="AB789">
            <v>0</v>
          </cell>
          <cell r="AC789" t="str">
            <v>BC</v>
          </cell>
          <cell r="AD789">
            <v>0</v>
          </cell>
          <cell r="AE789">
            <v>0</v>
          </cell>
          <cell r="AF789" t="str">
            <v>V.07.02.04</v>
          </cell>
          <cell r="AG789" t="str">
            <v>Giáo viên mầm non (hạng II)</v>
          </cell>
          <cell r="AH789">
            <v>0</v>
          </cell>
          <cell r="AI789">
            <v>0</v>
          </cell>
          <cell r="AJ789">
            <v>0</v>
          </cell>
          <cell r="AK789">
            <v>0</v>
          </cell>
          <cell r="AL789">
            <v>0</v>
          </cell>
          <cell r="AM789">
            <v>2.67</v>
          </cell>
          <cell r="AN789">
            <v>2</v>
          </cell>
          <cell r="AO789">
            <v>0</v>
          </cell>
          <cell r="AP789">
            <v>0</v>
          </cell>
          <cell r="AQ789">
            <v>5</v>
          </cell>
          <cell r="AR789">
            <v>0.13350000000000001</v>
          </cell>
          <cell r="AS789">
            <v>2.8035000000000001</v>
          </cell>
          <cell r="AT789">
            <v>35</v>
          </cell>
          <cell r="AU789">
            <v>0</v>
          </cell>
          <cell r="AV789">
            <v>0</v>
          </cell>
          <cell r="AW789">
            <v>0</v>
          </cell>
          <cell r="AX789" t="str">
            <v>Đại học</v>
          </cell>
          <cell r="AY789">
            <v>0</v>
          </cell>
          <cell r="AZ789">
            <v>0</v>
          </cell>
          <cell r="BA789" t="str">
            <v>Giáo dục mầm non</v>
          </cell>
          <cell r="BB789">
            <v>0</v>
          </cell>
          <cell r="BC789" t="str">
            <v xml:space="preserve"> </v>
          </cell>
          <cell r="BD789">
            <v>0</v>
          </cell>
          <cell r="BE789">
            <v>0</v>
          </cell>
          <cell r="BF789" t="str">
            <v>A2</v>
          </cell>
          <cell r="BG789" t="str">
            <v>B</v>
          </cell>
          <cell r="BH789">
            <v>0</v>
          </cell>
          <cell r="BI789">
            <v>0</v>
          </cell>
          <cell r="BJ789">
            <v>0</v>
          </cell>
          <cell r="BK789">
            <v>0</v>
          </cell>
          <cell r="BL789">
            <v>0</v>
          </cell>
          <cell r="BM789">
            <v>0</v>
          </cell>
          <cell r="BN789">
            <v>0</v>
          </cell>
          <cell r="BO789">
            <v>0</v>
          </cell>
          <cell r="BP789">
            <v>0</v>
          </cell>
          <cell r="BQ789">
            <v>0</v>
          </cell>
          <cell r="BR789">
            <v>22.5</v>
          </cell>
          <cell r="BS789" t="str">
            <v>ĐHV đã phát</v>
          </cell>
          <cell r="BT789">
            <v>0</v>
          </cell>
          <cell r="BU789">
            <v>0</v>
          </cell>
          <cell r="BV789">
            <v>4</v>
          </cell>
          <cell r="BW789">
            <v>4</v>
          </cell>
          <cell r="BX789">
            <v>4</v>
          </cell>
          <cell r="BY789">
            <v>4</v>
          </cell>
          <cell r="BZ789">
            <v>4</v>
          </cell>
          <cell r="CA789">
            <v>4</v>
          </cell>
          <cell r="CB789">
            <v>4</v>
          </cell>
          <cell r="CC789">
            <v>4</v>
          </cell>
          <cell r="CD789">
            <v>4</v>
          </cell>
          <cell r="CE789">
            <v>4</v>
          </cell>
          <cell r="CF789">
            <v>4</v>
          </cell>
          <cell r="CG789">
            <v>4</v>
          </cell>
          <cell r="CH789">
            <v>0</v>
          </cell>
          <cell r="CI789">
            <v>0</v>
          </cell>
          <cell r="CJ789">
            <v>0</v>
          </cell>
          <cell r="CK789">
            <v>0</v>
          </cell>
          <cell r="CL789">
            <v>0</v>
          </cell>
        </row>
        <row r="790">
          <cell r="F790">
            <v>1745</v>
          </cell>
          <cell r="G790" t="str">
            <v>51010000230239</v>
          </cell>
          <cell r="H790" t="str">
            <v>Trường Thực hành sư phạm</v>
          </cell>
          <cell r="I790" t="str">
            <v>Tổ Mầm non</v>
          </cell>
          <cell r="J790" t="str">
            <v>Nữ</v>
          </cell>
          <cell r="K790">
            <v>1986</v>
          </cell>
          <cell r="L790">
            <v>31634</v>
          </cell>
          <cell r="M790">
            <v>36</v>
          </cell>
          <cell r="N790" t="str">
            <v>Kinh</v>
          </cell>
          <cell r="O790">
            <v>0</v>
          </cell>
          <cell r="P790" t="str">
            <v>186208089</v>
          </cell>
          <cell r="Q790" t="str">
            <v>28/08/2010</v>
          </cell>
          <cell r="R790" t="str">
            <v>Tỉnh Nghệ An</v>
          </cell>
          <cell r="S790" t="str">
            <v>Xã Tào Sơn, Huyện Anh Sơn, Tỉnh Nghệ An</v>
          </cell>
          <cell r="T790" t="str">
            <v>Tào Sơn, Anh Sơn, Nghệ An</v>
          </cell>
          <cell r="U790" t="str">
            <v>Khối 12, Phường Bến Thủy, Thành phố Vinh, Tỉnh Nghệ An</v>
          </cell>
          <cell r="V790" t="str">
            <v>Khối 12, Phường Bến Thủy, Thành phố Vinh, Tỉnh Nghệ An</v>
          </cell>
          <cell r="W790" t="str">
            <v>0946257868</v>
          </cell>
          <cell r="X790" t="str">
            <v>dinhhangmndhv@gmail.com</v>
          </cell>
          <cell r="Y790">
            <v>40369</v>
          </cell>
          <cell r="Z790">
            <v>43824</v>
          </cell>
          <cell r="AA790" t="str">
            <v>Trường Đại học Vinh</v>
          </cell>
          <cell r="AB790">
            <v>0</v>
          </cell>
          <cell r="AC790" t="str">
            <v>BC</v>
          </cell>
          <cell r="AD790">
            <v>0</v>
          </cell>
          <cell r="AE790">
            <v>0</v>
          </cell>
          <cell r="AF790" t="str">
            <v>V.07.02.06</v>
          </cell>
          <cell r="AG790" t="str">
            <v>Giáo viên mầm non (hạng IV)</v>
          </cell>
          <cell r="AH790">
            <v>0</v>
          </cell>
          <cell r="AI790">
            <v>0</v>
          </cell>
          <cell r="AJ790" t="str">
            <v>Phó CTCĐBP</v>
          </cell>
          <cell r="AK790">
            <v>0</v>
          </cell>
          <cell r="AL790">
            <v>0</v>
          </cell>
          <cell r="AM790">
            <v>3.2600000000000002</v>
          </cell>
          <cell r="AN790">
            <v>8</v>
          </cell>
          <cell r="AO790">
            <v>0</v>
          </cell>
          <cell r="AP790">
            <v>0</v>
          </cell>
          <cell r="AQ790">
            <v>10</v>
          </cell>
          <cell r="AR790">
            <v>0.32600000000000001</v>
          </cell>
          <cell r="AS790">
            <v>3.5860000000000003</v>
          </cell>
          <cell r="AT790">
            <v>35</v>
          </cell>
          <cell r="AU790">
            <v>0</v>
          </cell>
          <cell r="AV790">
            <v>0</v>
          </cell>
          <cell r="AW790">
            <v>0</v>
          </cell>
          <cell r="AX790" t="str">
            <v>Đại học</v>
          </cell>
          <cell r="AY790">
            <v>0</v>
          </cell>
          <cell r="AZ790">
            <v>0</v>
          </cell>
          <cell r="BA790" t="str">
            <v>Giáo dục tiểu học</v>
          </cell>
          <cell r="BB790">
            <v>0</v>
          </cell>
          <cell r="BC790" t="str">
            <v xml:space="preserve"> </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18.916666666666668</v>
          </cell>
          <cell r="BS790" t="str">
            <v>BĐ đã phát</v>
          </cell>
          <cell r="BT790">
            <v>0</v>
          </cell>
          <cell r="BU790">
            <v>0</v>
          </cell>
          <cell r="BV790">
            <v>4</v>
          </cell>
          <cell r="BW790">
            <v>4</v>
          </cell>
          <cell r="BX790">
            <v>4</v>
          </cell>
          <cell r="BY790">
            <v>4</v>
          </cell>
          <cell r="BZ790">
            <v>4</v>
          </cell>
          <cell r="CA790">
            <v>4</v>
          </cell>
          <cell r="CB790">
            <v>4</v>
          </cell>
          <cell r="CC790">
            <v>4</v>
          </cell>
          <cell r="CD790">
            <v>4</v>
          </cell>
          <cell r="CE790">
            <v>4</v>
          </cell>
          <cell r="CF790">
            <v>4</v>
          </cell>
          <cell r="CG790">
            <v>4</v>
          </cell>
          <cell r="CH790">
            <v>0</v>
          </cell>
          <cell r="CI790">
            <v>0</v>
          </cell>
          <cell r="CJ790">
            <v>0</v>
          </cell>
          <cell r="CK790">
            <v>0</v>
          </cell>
          <cell r="CL790">
            <v>0</v>
          </cell>
        </row>
        <row r="791">
          <cell r="F791">
            <v>1743</v>
          </cell>
          <cell r="G791" t="str">
            <v>51010000228298</v>
          </cell>
          <cell r="H791" t="str">
            <v>Trường Thực hành sư phạm</v>
          </cell>
          <cell r="I791" t="str">
            <v>Tổ Mầm non</v>
          </cell>
          <cell r="J791" t="str">
            <v>Nữ</v>
          </cell>
          <cell r="K791">
            <v>1982</v>
          </cell>
          <cell r="L791">
            <v>30197</v>
          </cell>
          <cell r="M791">
            <v>40</v>
          </cell>
          <cell r="N791" t="str">
            <v>Kinh</v>
          </cell>
          <cell r="O791">
            <v>0</v>
          </cell>
          <cell r="P791" t="str">
            <v>183262202</v>
          </cell>
          <cell r="Q791" t="str">
            <v>22/12/1998</v>
          </cell>
          <cell r="R791" t="str">
            <v>Tỉnh Nghệ An</v>
          </cell>
          <cell r="S791" t="str">
            <v>Xã Cẩm Nhượng, Huyện Cẩm Xuyên, Tỉnh Hà Tĩnh</v>
          </cell>
          <cell r="T791" t="str">
            <v>Cẩm Nhượng, Cẩm Xuyên, Hà Tĩnh</v>
          </cell>
          <cell r="U791" t="str">
            <v>Khối 4, Phường Hà Huy Tập, Thành phố Vinh, Tỉnh Nghệ An</v>
          </cell>
          <cell r="V791" t="str">
            <v>Khối 4, Phường Hà Huy Tập, Thành phố Vinh, Tỉnh Nghệ An</v>
          </cell>
          <cell r="W791" t="str">
            <v>0984199907</v>
          </cell>
          <cell r="X791" t="str">
            <v>duongnga.mnth@gmail.com</v>
          </cell>
          <cell r="Y791">
            <v>40369</v>
          </cell>
          <cell r="Z791">
            <v>40369</v>
          </cell>
          <cell r="AA791">
            <v>0</v>
          </cell>
          <cell r="AB791">
            <v>0</v>
          </cell>
          <cell r="AC791" t="str">
            <v>BC</v>
          </cell>
          <cell r="AD791">
            <v>0</v>
          </cell>
          <cell r="AE791">
            <v>0</v>
          </cell>
          <cell r="AF791" t="str">
            <v>V.07.02.04</v>
          </cell>
          <cell r="AG791" t="str">
            <v>Giáo viên mầm non (hạng II)</v>
          </cell>
          <cell r="AH791" t="str">
            <v>Phó Hiệu trưởng trường trực thuộc</v>
          </cell>
          <cell r="AI791">
            <v>0</v>
          </cell>
          <cell r="AJ791">
            <v>0</v>
          </cell>
          <cell r="AK791">
            <v>6</v>
          </cell>
          <cell r="AL791">
            <v>0.45</v>
          </cell>
          <cell r="AM791">
            <v>3.33</v>
          </cell>
          <cell r="AN791">
            <v>4</v>
          </cell>
          <cell r="AO791">
            <v>0</v>
          </cell>
          <cell r="AP791">
            <v>0</v>
          </cell>
          <cell r="AQ791">
            <v>12</v>
          </cell>
          <cell r="AR791">
            <v>0.4536</v>
          </cell>
          <cell r="AS791">
            <v>4.2336</v>
          </cell>
          <cell r="AT791">
            <v>35</v>
          </cell>
          <cell r="AU791">
            <v>0</v>
          </cell>
          <cell r="AV791">
            <v>0</v>
          </cell>
          <cell r="AW791">
            <v>0</v>
          </cell>
          <cell r="AX791" t="str">
            <v>Thạc sĩ</v>
          </cell>
          <cell r="AY791">
            <v>0</v>
          </cell>
          <cell r="AZ791">
            <v>0</v>
          </cell>
          <cell r="BA791" t="str">
            <v>Giáo dục mầm non</v>
          </cell>
          <cell r="BB791" t="str">
            <v>Giáo dục mầm non</v>
          </cell>
          <cell r="BC791" t="str">
            <v xml:space="preserve"> </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15</v>
          </cell>
          <cell r="BS791" t="str">
            <v>ĐHV đã phát</v>
          </cell>
          <cell r="BT791">
            <v>0</v>
          </cell>
          <cell r="BU791">
            <v>0</v>
          </cell>
          <cell r="BV791">
            <v>6</v>
          </cell>
          <cell r="BW791">
            <v>6</v>
          </cell>
          <cell r="BX791">
            <v>6</v>
          </cell>
          <cell r="BY791">
            <v>6</v>
          </cell>
          <cell r="BZ791">
            <v>6</v>
          </cell>
          <cell r="CA791">
            <v>6</v>
          </cell>
          <cell r="CB791">
            <v>6</v>
          </cell>
          <cell r="CC791">
            <v>6</v>
          </cell>
          <cell r="CD791">
            <v>6</v>
          </cell>
          <cell r="CE791">
            <v>6</v>
          </cell>
          <cell r="CF791">
            <v>6</v>
          </cell>
          <cell r="CG791">
            <v>6</v>
          </cell>
          <cell r="CH791">
            <v>6</v>
          </cell>
          <cell r="CI791">
            <v>6</v>
          </cell>
          <cell r="CJ791">
            <v>6</v>
          </cell>
          <cell r="CK791">
            <v>6</v>
          </cell>
          <cell r="CL791">
            <v>0</v>
          </cell>
        </row>
        <row r="792">
          <cell r="F792">
            <v>1740</v>
          </cell>
          <cell r="G792" t="str">
            <v>51010000858783</v>
          </cell>
          <cell r="H792" t="str">
            <v>Trường Thực hành sư phạm</v>
          </cell>
          <cell r="I792" t="str">
            <v>Tổ Mầm non</v>
          </cell>
          <cell r="J792" t="str">
            <v>Nữ</v>
          </cell>
          <cell r="K792">
            <v>1986</v>
          </cell>
          <cell r="L792">
            <v>31515</v>
          </cell>
          <cell r="M792">
            <v>36</v>
          </cell>
          <cell r="N792" t="str">
            <v>Kinh</v>
          </cell>
          <cell r="O792">
            <v>0</v>
          </cell>
          <cell r="P792" t="str">
            <v>186263710</v>
          </cell>
          <cell r="Q792" t="str">
            <v>13/03/2003</v>
          </cell>
          <cell r="R792" t="str">
            <v>Tỉnh Nghệ An</v>
          </cell>
          <cell r="S792" t="str">
            <v>Xã Tây Hiếu, Huyện Nghĩa Đàn, Tỉnh Nghệ An</v>
          </cell>
          <cell r="T792" t="str">
            <v>Tây Hiếu, Thái Hòa, Nghệ An</v>
          </cell>
          <cell r="U792" t="str">
            <v>Khối 9, Phường Bến Thủy, Thành phố Vinh, Tỉnh Nghệ An</v>
          </cell>
          <cell r="V792" t="str">
            <v>Khối 9, Phường Bến Thủy, Thành phố Vinh, Tỉnh Nghệ An</v>
          </cell>
          <cell r="W792" t="str">
            <v>0976300868</v>
          </cell>
          <cell r="X792" t="str">
            <v>quynhngan.mndhv@gmail.com</v>
          </cell>
          <cell r="Y792">
            <v>40369</v>
          </cell>
          <cell r="Z792">
            <v>43824</v>
          </cell>
          <cell r="AA792" t="str">
            <v>Trường Đại học Vinh</v>
          </cell>
          <cell r="AB792">
            <v>0</v>
          </cell>
          <cell r="AC792" t="str">
            <v>BC</v>
          </cell>
          <cell r="AD792">
            <v>0</v>
          </cell>
          <cell r="AE792">
            <v>0</v>
          </cell>
          <cell r="AF792" t="str">
            <v>V.07.02.05</v>
          </cell>
          <cell r="AG792" t="str">
            <v>Giáo viên mầm non (hạng III)</v>
          </cell>
          <cell r="AH792">
            <v>0</v>
          </cell>
          <cell r="AI792">
            <v>0</v>
          </cell>
          <cell r="AJ792">
            <v>0</v>
          </cell>
          <cell r="AK792">
            <v>0</v>
          </cell>
          <cell r="AL792">
            <v>0</v>
          </cell>
          <cell r="AM792">
            <v>3.34</v>
          </cell>
          <cell r="AN792">
            <v>5</v>
          </cell>
          <cell r="AO792">
            <v>0</v>
          </cell>
          <cell r="AP792">
            <v>0</v>
          </cell>
          <cell r="AQ792">
            <v>10</v>
          </cell>
          <cell r="AR792">
            <v>0.33399999999999996</v>
          </cell>
          <cell r="AS792">
            <v>3.6739999999999999</v>
          </cell>
          <cell r="AT792">
            <v>35</v>
          </cell>
          <cell r="AU792">
            <v>0</v>
          </cell>
          <cell r="AV792">
            <v>0</v>
          </cell>
          <cell r="AW792">
            <v>0</v>
          </cell>
          <cell r="AX792" t="str">
            <v>Đại học</v>
          </cell>
          <cell r="AY792">
            <v>0</v>
          </cell>
          <cell r="AZ792">
            <v>0</v>
          </cell>
          <cell r="BA792" t="str">
            <v>Giáo dục mầm non</v>
          </cell>
          <cell r="BB792">
            <v>0</v>
          </cell>
          <cell r="BC792" t="str">
            <v xml:space="preserve"> </v>
          </cell>
          <cell r="BD792">
            <v>0</v>
          </cell>
          <cell r="BE792">
            <v>0</v>
          </cell>
          <cell r="BF792" t="str">
            <v>A2</v>
          </cell>
          <cell r="BG792" t="str">
            <v>B</v>
          </cell>
          <cell r="BH792">
            <v>0</v>
          </cell>
          <cell r="BI792">
            <v>0</v>
          </cell>
          <cell r="BJ792">
            <v>0</v>
          </cell>
          <cell r="BK792">
            <v>0</v>
          </cell>
          <cell r="BL792">
            <v>0</v>
          </cell>
          <cell r="BM792">
            <v>0</v>
          </cell>
          <cell r="BN792">
            <v>0</v>
          </cell>
          <cell r="BO792">
            <v>0</v>
          </cell>
          <cell r="BP792">
            <v>0</v>
          </cell>
          <cell r="BQ792">
            <v>0</v>
          </cell>
          <cell r="BR792">
            <v>18.583333333333332</v>
          </cell>
          <cell r="BS792" t="str">
            <v>BĐ đã phát</v>
          </cell>
          <cell r="BT792">
            <v>0</v>
          </cell>
          <cell r="BU792">
            <v>0</v>
          </cell>
          <cell r="BV792">
            <v>4</v>
          </cell>
          <cell r="BW792">
            <v>4</v>
          </cell>
          <cell r="BX792">
            <v>4</v>
          </cell>
          <cell r="BY792">
            <v>4</v>
          </cell>
          <cell r="BZ792">
            <v>4</v>
          </cell>
          <cell r="CA792">
            <v>4</v>
          </cell>
          <cell r="CB792">
            <v>4</v>
          </cell>
          <cell r="CC792">
            <v>4</v>
          </cell>
          <cell r="CD792">
            <v>4</v>
          </cell>
          <cell r="CE792">
            <v>4</v>
          </cell>
          <cell r="CF792">
            <v>4</v>
          </cell>
          <cell r="CG792">
            <v>4</v>
          </cell>
          <cell r="CH792">
            <v>0</v>
          </cell>
          <cell r="CI792">
            <v>0</v>
          </cell>
          <cell r="CJ792">
            <v>0</v>
          </cell>
          <cell r="CK792">
            <v>0</v>
          </cell>
          <cell r="CL792">
            <v>0</v>
          </cell>
        </row>
        <row r="793">
          <cell r="F793">
            <v>2522</v>
          </cell>
          <cell r="G793" t="str">
            <v>51010001106917</v>
          </cell>
          <cell r="H793" t="str">
            <v>Trường Thực hành Sư phạm</v>
          </cell>
          <cell r="I793" t="str">
            <v>Tổ Mầm non</v>
          </cell>
          <cell r="J793" t="str">
            <v>Nữ</v>
          </cell>
          <cell r="K793">
            <v>1995</v>
          </cell>
          <cell r="L793">
            <v>34706</v>
          </cell>
          <cell r="M793">
            <v>27</v>
          </cell>
          <cell r="N793" t="str">
            <v>Kinh</v>
          </cell>
          <cell r="O793">
            <v>0</v>
          </cell>
          <cell r="P793" t="str">
            <v>187371527</v>
          </cell>
          <cell r="Q793">
            <v>40655</v>
          </cell>
          <cell r="R793" t="str">
            <v>Tỉnh Nghệ An</v>
          </cell>
          <cell r="S793" t="str">
            <v>Xã Hưng Xá, Huyện Hưng Nguyên, Tỉnh Nghệ An</v>
          </cell>
          <cell r="T793" t="str">
            <v>Hưng Xá, Hưng Nguyên, Nghệ An</v>
          </cell>
          <cell r="U793" t="str">
            <v>Xóm 5, Xã Hưng Xá, Huyện Hưng Nguyên, Tỉnh Nghệ An</v>
          </cell>
          <cell r="V793" t="str">
            <v>Xóm 5, Xã Hưng Xá, Huyện Hưng Nguyên, Tỉnh Nghệ An</v>
          </cell>
          <cell r="W793" t="str">
            <v>0967272626</v>
          </cell>
          <cell r="X793" t="str">
            <v>minhtrang7195@gmail.com</v>
          </cell>
          <cell r="Y793">
            <v>42979</v>
          </cell>
          <cell r="Z793">
            <v>43966</v>
          </cell>
          <cell r="AA793" t="str">
            <v>Trường Đại học Vinh</v>
          </cell>
          <cell r="AB793">
            <v>0</v>
          </cell>
          <cell r="AC793" t="str">
            <v>BC</v>
          </cell>
          <cell r="AD793">
            <v>0</v>
          </cell>
          <cell r="AE793">
            <v>0</v>
          </cell>
          <cell r="AF793" t="str">
            <v>V.07.02.05</v>
          </cell>
          <cell r="AG793" t="str">
            <v>Giáo viên mầm non (hạng III)</v>
          </cell>
          <cell r="AH793">
            <v>0</v>
          </cell>
          <cell r="AI793">
            <v>0</v>
          </cell>
          <cell r="AJ793">
            <v>0</v>
          </cell>
          <cell r="AK793">
            <v>0</v>
          </cell>
          <cell r="AL793">
            <v>0</v>
          </cell>
          <cell r="AM793">
            <v>2.72</v>
          </cell>
          <cell r="AN793">
            <v>3</v>
          </cell>
          <cell r="AO793">
            <v>0</v>
          </cell>
          <cell r="AP793">
            <v>0</v>
          </cell>
          <cell r="AQ793">
            <v>0</v>
          </cell>
          <cell r="AR793">
            <v>0</v>
          </cell>
          <cell r="AS793">
            <v>2.72</v>
          </cell>
          <cell r="AT793">
            <v>35</v>
          </cell>
          <cell r="AU793">
            <v>0</v>
          </cell>
          <cell r="AV793">
            <v>0</v>
          </cell>
          <cell r="AW793">
            <v>0</v>
          </cell>
          <cell r="AX793" t="str">
            <v>Đại học</v>
          </cell>
          <cell r="AY793">
            <v>0</v>
          </cell>
          <cell r="AZ793">
            <v>0</v>
          </cell>
          <cell r="BA793" t="str">
            <v>Giáo dục mầm non</v>
          </cell>
          <cell r="BB793">
            <v>0</v>
          </cell>
          <cell r="BC793">
            <v>0</v>
          </cell>
          <cell r="BD793">
            <v>0</v>
          </cell>
          <cell r="BE793">
            <v>0</v>
          </cell>
          <cell r="BF793" t="str">
            <v>A2</v>
          </cell>
          <cell r="BG793" t="str">
            <v>B</v>
          </cell>
          <cell r="BH793">
            <v>0</v>
          </cell>
          <cell r="BI793">
            <v>0</v>
          </cell>
          <cell r="BJ793">
            <v>0</v>
          </cell>
          <cell r="BK793">
            <v>0</v>
          </cell>
          <cell r="BL793">
            <v>0</v>
          </cell>
          <cell r="BM793">
            <v>0</v>
          </cell>
          <cell r="BN793">
            <v>0</v>
          </cell>
          <cell r="BO793">
            <v>0</v>
          </cell>
          <cell r="BP793">
            <v>0</v>
          </cell>
          <cell r="BQ793">
            <v>0</v>
          </cell>
          <cell r="BR793">
            <v>27.333333333333332</v>
          </cell>
          <cell r="BS793" t="str">
            <v>ĐHV đã phát</v>
          </cell>
          <cell r="BT793">
            <v>0</v>
          </cell>
          <cell r="BU793">
            <v>0</v>
          </cell>
          <cell r="BV793">
            <v>4</v>
          </cell>
          <cell r="BW793">
            <v>4</v>
          </cell>
          <cell r="BX793">
            <v>4</v>
          </cell>
          <cell r="BY793">
            <v>4</v>
          </cell>
          <cell r="BZ793">
            <v>4</v>
          </cell>
          <cell r="CA793">
            <v>4</v>
          </cell>
          <cell r="CB793">
            <v>4</v>
          </cell>
          <cell r="CC793">
            <v>4</v>
          </cell>
          <cell r="CD793">
            <v>4</v>
          </cell>
          <cell r="CE793">
            <v>4</v>
          </cell>
          <cell r="CF793">
            <v>4</v>
          </cell>
          <cell r="CG793">
            <v>4</v>
          </cell>
          <cell r="CH793">
            <v>0</v>
          </cell>
          <cell r="CI793">
            <v>0</v>
          </cell>
          <cell r="CJ793">
            <v>0</v>
          </cell>
          <cell r="CK793">
            <v>0</v>
          </cell>
          <cell r="CL793">
            <v>0</v>
          </cell>
        </row>
        <row r="794">
          <cell r="F794">
            <v>2507</v>
          </cell>
          <cell r="G794" t="str">
            <v>51010000949623</v>
          </cell>
          <cell r="H794" t="str">
            <v>Trường Thực hành sư phạm</v>
          </cell>
          <cell r="I794" t="str">
            <v>Tổ Mầm non</v>
          </cell>
          <cell r="J794" t="str">
            <v>Nữ</v>
          </cell>
          <cell r="K794">
            <v>1992</v>
          </cell>
          <cell r="L794">
            <v>33748</v>
          </cell>
          <cell r="M794">
            <v>30</v>
          </cell>
          <cell r="N794" t="str">
            <v>Kinh</v>
          </cell>
          <cell r="O794">
            <v>0</v>
          </cell>
          <cell r="P794" t="str">
            <v>187325695</v>
          </cell>
          <cell r="Q794" t="str">
            <v>11/12/2010</v>
          </cell>
          <cell r="R794" t="str">
            <v>Tỉnh Nghệ An</v>
          </cell>
          <cell r="S794" t="str">
            <v>Xã Tường Sơn, Huyện Anh Sơn, Tỉnh Nghệ An</v>
          </cell>
          <cell r="T794" t="str">
            <v>Tỉnh Nghệ An, Huyện Anh Sơn, Xã Tường Sơn</v>
          </cell>
          <cell r="U794" t="str">
            <v>Số 22, đường Cù Chính Lan, Phường Trung Đô, Thành phố Vinh, Tỉnh Nghệ An</v>
          </cell>
          <cell r="V794" t="str">
            <v>Số 22, đường Cù Chính Lan, Phường Trung Đô, Thành phố Vinh, Tỉnh Nghệ An</v>
          </cell>
          <cell r="W794" t="str">
            <v>0973437567</v>
          </cell>
          <cell r="X794" t="str">
            <v>Thuongsutk53@gmail.com</v>
          </cell>
          <cell r="Y794">
            <v>42705</v>
          </cell>
          <cell r="Z794">
            <v>43966</v>
          </cell>
          <cell r="AA794" t="str">
            <v>Trường Đại học Vinh</v>
          </cell>
          <cell r="AB794">
            <v>0</v>
          </cell>
          <cell r="AC794" t="str">
            <v>BC</v>
          </cell>
          <cell r="AD794">
            <v>0</v>
          </cell>
          <cell r="AE794">
            <v>0</v>
          </cell>
          <cell r="AF794" t="str">
            <v>V.07.02.05</v>
          </cell>
          <cell r="AG794" t="str">
            <v>Giáo viên mầm non (hạng III)</v>
          </cell>
          <cell r="AH794">
            <v>0</v>
          </cell>
          <cell r="AI794">
            <v>0</v>
          </cell>
          <cell r="AJ794">
            <v>0</v>
          </cell>
          <cell r="AK794">
            <v>0</v>
          </cell>
          <cell r="AL794">
            <v>0</v>
          </cell>
          <cell r="AM794">
            <v>2.72</v>
          </cell>
          <cell r="AN794">
            <v>3</v>
          </cell>
          <cell r="AO794">
            <v>0</v>
          </cell>
          <cell r="AP794">
            <v>0</v>
          </cell>
          <cell r="AQ794">
            <v>0</v>
          </cell>
          <cell r="AR794">
            <v>0</v>
          </cell>
          <cell r="AS794">
            <v>2.72</v>
          </cell>
          <cell r="AT794">
            <v>35</v>
          </cell>
          <cell r="AU794">
            <v>0</v>
          </cell>
          <cell r="AV794">
            <v>0</v>
          </cell>
          <cell r="AW794">
            <v>0</v>
          </cell>
          <cell r="AX794" t="str">
            <v>Đại học</v>
          </cell>
          <cell r="AY794">
            <v>0</v>
          </cell>
          <cell r="AZ794">
            <v>0</v>
          </cell>
          <cell r="BA794" t="str">
            <v>SP tiếng Anh</v>
          </cell>
          <cell r="BB794">
            <v>0</v>
          </cell>
          <cell r="BC794">
            <v>0</v>
          </cell>
          <cell r="BD794">
            <v>0</v>
          </cell>
          <cell r="BE794">
            <v>0</v>
          </cell>
          <cell r="BF794" t="str">
            <v>B1</v>
          </cell>
          <cell r="BG794" t="str">
            <v>B</v>
          </cell>
          <cell r="BH794" t="str">
            <v>x</v>
          </cell>
          <cell r="BI794">
            <v>0</v>
          </cell>
          <cell r="BJ794">
            <v>0</v>
          </cell>
          <cell r="BK794" t="str">
            <v>Đợt 1 năm 2014</v>
          </cell>
          <cell r="BL794">
            <v>0</v>
          </cell>
          <cell r="BM794">
            <v>37479</v>
          </cell>
          <cell r="BN794">
            <v>37844</v>
          </cell>
          <cell r="BO794">
            <v>0</v>
          </cell>
          <cell r="BP794">
            <v>0</v>
          </cell>
          <cell r="BQ794">
            <v>0</v>
          </cell>
          <cell r="BR794">
            <v>24.75</v>
          </cell>
          <cell r="BS794" t="str">
            <v>BĐ đã phát</v>
          </cell>
          <cell r="BT794">
            <v>0</v>
          </cell>
          <cell r="BU794">
            <v>0</v>
          </cell>
          <cell r="BV794">
            <v>4</v>
          </cell>
          <cell r="BW794">
            <v>4</v>
          </cell>
          <cell r="BX794">
            <v>4</v>
          </cell>
          <cell r="BY794">
            <v>4</v>
          </cell>
          <cell r="BZ794">
            <v>4</v>
          </cell>
          <cell r="CA794">
            <v>4</v>
          </cell>
          <cell r="CB794">
            <v>4</v>
          </cell>
          <cell r="CC794">
            <v>4</v>
          </cell>
          <cell r="CD794">
            <v>4</v>
          </cell>
          <cell r="CE794">
            <v>4</v>
          </cell>
          <cell r="CF794">
            <v>4</v>
          </cell>
          <cell r="CG794">
            <v>4</v>
          </cell>
          <cell r="CH794">
            <v>0</v>
          </cell>
          <cell r="CI794">
            <v>0</v>
          </cell>
          <cell r="CJ794">
            <v>0</v>
          </cell>
          <cell r="CK794">
            <v>0</v>
          </cell>
          <cell r="CL794">
            <v>0</v>
          </cell>
        </row>
        <row r="795">
          <cell r="F795">
            <v>2342</v>
          </cell>
          <cell r="G795" t="str">
            <v>51010000381252</v>
          </cell>
          <cell r="H795" t="str">
            <v>Trường Thực hành sư phạm</v>
          </cell>
          <cell r="I795" t="str">
            <v>Tổ Mầm non</v>
          </cell>
          <cell r="J795" t="str">
            <v>Nữ</v>
          </cell>
          <cell r="K795">
            <v>1990</v>
          </cell>
          <cell r="L795">
            <v>32932</v>
          </cell>
          <cell r="M795">
            <v>32</v>
          </cell>
          <cell r="N795" t="str">
            <v>Kinh</v>
          </cell>
          <cell r="O795">
            <v>0</v>
          </cell>
          <cell r="P795" t="str">
            <v>285309731</v>
          </cell>
          <cell r="Q795" t="str">
            <v>29/06/2007</v>
          </cell>
          <cell r="R795" t="str">
            <v>Tỉnh Nghệ An</v>
          </cell>
          <cell r="S795" t="str">
            <v>Xã Phú Riềng, Huyện Phú Riềng, Tỉnh Bình Phước</v>
          </cell>
          <cell r="T795" t="str">
            <v>Thịnh Thành, Yên Thành, Nghệ An</v>
          </cell>
          <cell r="U795" t="str">
            <v>Khối 5, Phường Bến Thủy, Thành phố Vinh, Tỉnh Nghệ An</v>
          </cell>
          <cell r="V795" t="str">
            <v>Khối 5, Phường Bến Thủy, Thành phố Vinh, Tỉnh Nghệ An</v>
          </cell>
          <cell r="W795" t="str">
            <v>0989815480</v>
          </cell>
          <cell r="X795" t="str">
            <v>thuongthanhvan@gmail.com</v>
          </cell>
          <cell r="Y795">
            <v>41905</v>
          </cell>
          <cell r="Z795">
            <v>43283</v>
          </cell>
          <cell r="AA795" t="str">
            <v>Trường Đại học Vinh</v>
          </cell>
          <cell r="AB795">
            <v>0</v>
          </cell>
          <cell r="AC795" t="str">
            <v>BC</v>
          </cell>
          <cell r="AD795">
            <v>0</v>
          </cell>
          <cell r="AE795">
            <v>0</v>
          </cell>
          <cell r="AF795" t="str">
            <v>V.07.02.04</v>
          </cell>
          <cell r="AG795" t="str">
            <v>Giáo viên mầm non (hạng II)</v>
          </cell>
          <cell r="AH795">
            <v>0</v>
          </cell>
          <cell r="AI795">
            <v>0</v>
          </cell>
          <cell r="AJ795">
            <v>0</v>
          </cell>
          <cell r="AK795">
            <v>0</v>
          </cell>
          <cell r="AL795">
            <v>0</v>
          </cell>
          <cell r="AM795">
            <v>2.67</v>
          </cell>
          <cell r="AN795">
            <v>2</v>
          </cell>
          <cell r="AO795">
            <v>0</v>
          </cell>
          <cell r="AP795">
            <v>0</v>
          </cell>
          <cell r="AQ795">
            <v>5</v>
          </cell>
          <cell r="AR795">
            <v>0.13350000000000001</v>
          </cell>
          <cell r="AS795">
            <v>2.8035000000000001</v>
          </cell>
          <cell r="AT795">
            <v>35</v>
          </cell>
          <cell r="AU795">
            <v>0</v>
          </cell>
          <cell r="AV795">
            <v>0</v>
          </cell>
          <cell r="AW795">
            <v>0</v>
          </cell>
          <cell r="AX795" t="str">
            <v>Đại học</v>
          </cell>
          <cell r="AY795">
            <v>0</v>
          </cell>
          <cell r="AZ795">
            <v>0</v>
          </cell>
          <cell r="BA795" t="str">
            <v>Giáo dục mầm non</v>
          </cell>
          <cell r="BB795">
            <v>0</v>
          </cell>
          <cell r="BC795" t="str">
            <v xml:space="preserve"> </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22.5</v>
          </cell>
          <cell r="BS795" t="str">
            <v>BĐ đã phát</v>
          </cell>
          <cell r="BT795">
            <v>0</v>
          </cell>
          <cell r="BU795">
            <v>0</v>
          </cell>
          <cell r="BV795">
            <v>4</v>
          </cell>
          <cell r="BW795">
            <v>4</v>
          </cell>
          <cell r="BX795">
            <v>4</v>
          </cell>
          <cell r="BY795">
            <v>4</v>
          </cell>
          <cell r="BZ795">
            <v>4</v>
          </cell>
          <cell r="CA795">
            <v>4</v>
          </cell>
          <cell r="CB795">
            <v>4</v>
          </cell>
          <cell r="CC795">
            <v>4</v>
          </cell>
          <cell r="CD795">
            <v>4</v>
          </cell>
          <cell r="CE795">
            <v>4</v>
          </cell>
          <cell r="CF795">
            <v>4</v>
          </cell>
          <cell r="CG795">
            <v>4</v>
          </cell>
          <cell r="CH795">
            <v>0</v>
          </cell>
          <cell r="CI795">
            <v>0</v>
          </cell>
          <cell r="CJ795">
            <v>0</v>
          </cell>
          <cell r="CK795">
            <v>0</v>
          </cell>
          <cell r="CL795">
            <v>0</v>
          </cell>
        </row>
        <row r="796">
          <cell r="F796">
            <v>1741</v>
          </cell>
          <cell r="G796" t="str">
            <v>51010000228191</v>
          </cell>
          <cell r="H796" t="str">
            <v>Trường Thực hành sư phạm</v>
          </cell>
          <cell r="I796" t="str">
            <v>Tổ Mầm non</v>
          </cell>
          <cell r="J796" t="str">
            <v>Nữ</v>
          </cell>
          <cell r="K796">
            <v>1986</v>
          </cell>
          <cell r="L796">
            <v>31632</v>
          </cell>
          <cell r="M796">
            <v>36</v>
          </cell>
          <cell r="N796" t="str">
            <v>Kinh</v>
          </cell>
          <cell r="O796">
            <v>0</v>
          </cell>
          <cell r="P796" t="str">
            <v>187698234</v>
          </cell>
          <cell r="Q796" t="str">
            <v>21/10/2014</v>
          </cell>
          <cell r="R796" t="str">
            <v>Tỉnh Nghệ An</v>
          </cell>
          <cell r="S796" t="str">
            <v>Trà Dương, Quang Lộc, Can Lộc, Hà Tĩnh</v>
          </cell>
          <cell r="T796" t="str">
            <v>Quang Lộc, Can Lộc, Hà Tĩnh</v>
          </cell>
          <cell r="U796" t="str">
            <v>Chung cư Tân Bình, Phường Vinh Tân, Thành phố Vinh, Tỉnh Nghệ An</v>
          </cell>
          <cell r="V796" t="str">
            <v>Chung cư Tân Bình, Phường Vinh Tân, Thành phố Vinh, Tỉnh Nghệ An</v>
          </cell>
          <cell r="W796" t="str">
            <v>0976093227</v>
          </cell>
          <cell r="X796" t="str">
            <v>methangcotuan@gmail.com</v>
          </cell>
          <cell r="Y796">
            <v>40369</v>
          </cell>
          <cell r="Z796">
            <v>42887</v>
          </cell>
          <cell r="AA796" t="str">
            <v>Trường Đại học Vinh</v>
          </cell>
          <cell r="AB796">
            <v>0</v>
          </cell>
          <cell r="AC796" t="str">
            <v>BC</v>
          </cell>
          <cell r="AD796">
            <v>0</v>
          </cell>
          <cell r="AE796">
            <v>0</v>
          </cell>
          <cell r="AF796" t="str">
            <v>V.07.02.04</v>
          </cell>
          <cell r="AG796" t="str">
            <v>Giáo viên mầm non (hạng II)</v>
          </cell>
          <cell r="AH796">
            <v>0</v>
          </cell>
          <cell r="AI796">
            <v>0</v>
          </cell>
          <cell r="AJ796">
            <v>0</v>
          </cell>
          <cell r="AK796">
            <v>0</v>
          </cell>
          <cell r="AL796">
            <v>0</v>
          </cell>
          <cell r="AM796">
            <v>3.33</v>
          </cell>
          <cell r="AN796">
            <v>4</v>
          </cell>
          <cell r="AO796">
            <v>0</v>
          </cell>
          <cell r="AP796">
            <v>0</v>
          </cell>
          <cell r="AQ796">
            <v>11</v>
          </cell>
          <cell r="AR796">
            <v>0.36630000000000001</v>
          </cell>
          <cell r="AS796">
            <v>3.6962999999999999</v>
          </cell>
          <cell r="AT796">
            <v>35</v>
          </cell>
          <cell r="AU796">
            <v>0</v>
          </cell>
          <cell r="AV796">
            <v>0</v>
          </cell>
          <cell r="AW796">
            <v>0</v>
          </cell>
          <cell r="AX796" t="str">
            <v>Thạc sĩ</v>
          </cell>
          <cell r="AY796">
            <v>0</v>
          </cell>
          <cell r="AZ796">
            <v>0</v>
          </cell>
          <cell r="BA796" t="str">
            <v>SP mầm non</v>
          </cell>
          <cell r="BB796" t="str">
            <v>Giáo dục mầm non</v>
          </cell>
          <cell r="BC796" t="str">
            <v xml:space="preserve"> </v>
          </cell>
          <cell r="BD796">
            <v>0</v>
          </cell>
          <cell r="BE796">
            <v>0</v>
          </cell>
          <cell r="BF796" t="str">
            <v>A2</v>
          </cell>
          <cell r="BG796" t="str">
            <v>B</v>
          </cell>
          <cell r="BH796">
            <v>0</v>
          </cell>
          <cell r="BI796">
            <v>0</v>
          </cell>
          <cell r="BJ796">
            <v>0</v>
          </cell>
          <cell r="BK796">
            <v>0</v>
          </cell>
          <cell r="BL796">
            <v>0</v>
          </cell>
          <cell r="BM796">
            <v>0</v>
          </cell>
          <cell r="BN796">
            <v>0</v>
          </cell>
          <cell r="BO796">
            <v>0</v>
          </cell>
          <cell r="BP796">
            <v>0</v>
          </cell>
          <cell r="BQ796">
            <v>0</v>
          </cell>
          <cell r="BR796">
            <v>18.916666666666668</v>
          </cell>
          <cell r="BS796" t="str">
            <v>BĐ đã phát</v>
          </cell>
          <cell r="BT796">
            <v>0</v>
          </cell>
          <cell r="BU796">
            <v>0</v>
          </cell>
          <cell r="BV796">
            <v>4</v>
          </cell>
          <cell r="BW796">
            <v>0</v>
          </cell>
          <cell r="BX796">
            <v>0</v>
          </cell>
          <cell r="BY796">
            <v>4</v>
          </cell>
          <cell r="BZ796">
            <v>4</v>
          </cell>
          <cell r="CA796">
            <v>4</v>
          </cell>
          <cell r="CB796">
            <v>4</v>
          </cell>
          <cell r="CC796">
            <v>4</v>
          </cell>
          <cell r="CD796">
            <v>4</v>
          </cell>
          <cell r="CE796">
            <v>4</v>
          </cell>
          <cell r="CF796">
            <v>4</v>
          </cell>
          <cell r="CG796">
            <v>4</v>
          </cell>
          <cell r="CH796">
            <v>0</v>
          </cell>
          <cell r="CI796">
            <v>0</v>
          </cell>
          <cell r="CJ796">
            <v>0</v>
          </cell>
          <cell r="CK796">
            <v>0</v>
          </cell>
          <cell r="CL796" t="str">
            <v>Nghỉ không lương T10 - 11/20</v>
          </cell>
        </row>
        <row r="797">
          <cell r="F797">
            <v>1732</v>
          </cell>
          <cell r="G797" t="str">
            <v>51010000228234</v>
          </cell>
          <cell r="H797" t="str">
            <v>Trường Thực hành sư phạm</v>
          </cell>
          <cell r="I797" t="str">
            <v>Tổ Mầm non</v>
          </cell>
          <cell r="J797" t="str">
            <v>Nữ</v>
          </cell>
          <cell r="K797">
            <v>1977</v>
          </cell>
          <cell r="L797">
            <v>28447</v>
          </cell>
          <cell r="M797">
            <v>45</v>
          </cell>
          <cell r="N797" t="str">
            <v>Kinh</v>
          </cell>
          <cell r="O797">
            <v>0</v>
          </cell>
          <cell r="P797" t="str">
            <v>182250331</v>
          </cell>
          <cell r="Q797" t="str">
            <v>28/12/2013</v>
          </cell>
          <cell r="R797" t="str">
            <v>Tỉnh Nghệ An</v>
          </cell>
          <cell r="S797" t="str">
            <v>Xã Đồng Hợp, Huyện Quỳ Hợp, Tỉnh Nghệ An</v>
          </cell>
          <cell r="T797" t="str">
            <v>Hưng Phúc, Hưng Nguyên, nghệ An</v>
          </cell>
          <cell r="U797" t="str">
            <v>Khối 15, Phường Trường Thi, Thành phố Vinh, Tỉnh Nghệ An</v>
          </cell>
          <cell r="V797" t="str">
            <v>Khối 15, Phường Trường Thi, Thành phố Vinh, Tỉnh Nghệ An</v>
          </cell>
          <cell r="W797" t="str">
            <v>0948035142</v>
          </cell>
          <cell r="X797" t="str">
            <v>bichle1979@gmail.com</v>
          </cell>
          <cell r="Y797">
            <v>40369</v>
          </cell>
          <cell r="Z797">
            <v>0</v>
          </cell>
          <cell r="AA797">
            <v>0</v>
          </cell>
          <cell r="AB797">
            <v>0</v>
          </cell>
          <cell r="AC797" t="str">
            <v>BC</v>
          </cell>
          <cell r="AD797">
            <v>0</v>
          </cell>
          <cell r="AE797">
            <v>0</v>
          </cell>
          <cell r="AF797" t="str">
            <v>V.07.02.04</v>
          </cell>
          <cell r="AG797" t="str">
            <v>Giáo viên mầm non (hạng II)</v>
          </cell>
          <cell r="AH797" t="str">
            <v>Phó Hiệu trưởng trường trực thuộc</v>
          </cell>
          <cell r="AI797">
            <v>0</v>
          </cell>
          <cell r="AJ797" t="str">
            <v>Phó Bí thư CB</v>
          </cell>
          <cell r="AK797">
            <v>6</v>
          </cell>
          <cell r="AL797">
            <v>0.45</v>
          </cell>
          <cell r="AM797">
            <v>3.66</v>
          </cell>
          <cell r="AN797">
            <v>5</v>
          </cell>
          <cell r="AO797">
            <v>0</v>
          </cell>
          <cell r="AP797">
            <v>0</v>
          </cell>
          <cell r="AQ797">
            <v>18</v>
          </cell>
          <cell r="AR797">
            <v>0.73980000000000001</v>
          </cell>
          <cell r="AS797">
            <v>4.8498000000000001</v>
          </cell>
          <cell r="AT797">
            <v>35</v>
          </cell>
          <cell r="AU797">
            <v>0</v>
          </cell>
          <cell r="AV797">
            <v>0</v>
          </cell>
          <cell r="AW797">
            <v>0</v>
          </cell>
          <cell r="AX797" t="str">
            <v>Thạc sĩ</v>
          </cell>
          <cell r="AY797">
            <v>0</v>
          </cell>
          <cell r="AZ797">
            <v>0</v>
          </cell>
          <cell r="BA797" t="str">
            <v>Giáo dục mầm non</v>
          </cell>
          <cell r="BB797">
            <v>0</v>
          </cell>
          <cell r="BC797" t="str">
            <v xml:space="preserve"> </v>
          </cell>
          <cell r="BD797">
            <v>0</v>
          </cell>
          <cell r="BE797">
            <v>0</v>
          </cell>
          <cell r="BF797" t="str">
            <v>A2</v>
          </cell>
          <cell r="BG797" t="str">
            <v>B</v>
          </cell>
          <cell r="BH797">
            <v>0</v>
          </cell>
          <cell r="BI797">
            <v>0</v>
          </cell>
          <cell r="BJ797">
            <v>0</v>
          </cell>
          <cell r="BK797">
            <v>0</v>
          </cell>
          <cell r="BL797">
            <v>0</v>
          </cell>
          <cell r="BM797">
            <v>0</v>
          </cell>
          <cell r="BN797">
            <v>0</v>
          </cell>
          <cell r="BO797">
            <v>0</v>
          </cell>
          <cell r="BP797">
            <v>0</v>
          </cell>
          <cell r="BQ797">
            <v>0</v>
          </cell>
          <cell r="BR797">
            <v>10.25</v>
          </cell>
          <cell r="BS797" t="str">
            <v>BĐ phát không thành công</v>
          </cell>
          <cell r="BT797">
            <v>0</v>
          </cell>
          <cell r="BU797">
            <v>0</v>
          </cell>
          <cell r="BV797">
            <v>6</v>
          </cell>
          <cell r="BW797">
            <v>6</v>
          </cell>
          <cell r="BX797">
            <v>6</v>
          </cell>
          <cell r="BY797">
            <v>6</v>
          </cell>
          <cell r="BZ797">
            <v>6</v>
          </cell>
          <cell r="CA797">
            <v>6</v>
          </cell>
          <cell r="CB797">
            <v>6</v>
          </cell>
          <cell r="CC797">
            <v>6</v>
          </cell>
          <cell r="CD797">
            <v>6</v>
          </cell>
          <cell r="CE797">
            <v>6</v>
          </cell>
          <cell r="CF797">
            <v>6</v>
          </cell>
          <cell r="CG797">
            <v>6</v>
          </cell>
          <cell r="CH797">
            <v>6</v>
          </cell>
          <cell r="CI797">
            <v>6</v>
          </cell>
          <cell r="CJ797">
            <v>6</v>
          </cell>
          <cell r="CK797">
            <v>6</v>
          </cell>
          <cell r="CL797">
            <v>0</v>
          </cell>
        </row>
        <row r="798">
          <cell r="F798">
            <v>2510</v>
          </cell>
          <cell r="G798" t="str">
            <v>51010000958869</v>
          </cell>
          <cell r="H798" t="str">
            <v>Trường Thực hành sư phạm</v>
          </cell>
          <cell r="I798" t="str">
            <v>Tổ Mầm non</v>
          </cell>
          <cell r="J798" t="str">
            <v>Nữ</v>
          </cell>
          <cell r="K798">
            <v>1990</v>
          </cell>
          <cell r="L798">
            <v>32968</v>
          </cell>
          <cell r="M798">
            <v>32</v>
          </cell>
          <cell r="N798" t="str">
            <v>Kinh</v>
          </cell>
          <cell r="O798">
            <v>0</v>
          </cell>
          <cell r="P798" t="str">
            <v>186998084</v>
          </cell>
          <cell r="Q798" t="str">
            <v>18/03/2008</v>
          </cell>
          <cell r="R798" t="str">
            <v>Tỉnh Nghệ An</v>
          </cell>
          <cell r="S798" t="str">
            <v>Xã Hùng Thành, Huyện Yên Thành, Tỉnh Nghệ An</v>
          </cell>
          <cell r="T798" t="str">
            <v>Tỉnh Nghệ An, Huyện Yên Thành, Xã Hùng Thành</v>
          </cell>
          <cell r="U798" t="str">
            <v>P509, Chung cư Hưng Thịnh, Xã Hưng Lộc, Thành phố Vinh, Tỉnh Nghệ An</v>
          </cell>
          <cell r="V798" t="str">
            <v>P509, Chung cư Hưng Thịnh, Xã Hưng Lộc, Thành phố Vinh, Tỉnh Nghệ An</v>
          </cell>
          <cell r="W798">
            <v>0</v>
          </cell>
          <cell r="X798">
            <v>0</v>
          </cell>
          <cell r="Y798">
            <v>42767</v>
          </cell>
          <cell r="Z798">
            <v>0</v>
          </cell>
          <cell r="AA798">
            <v>0</v>
          </cell>
          <cell r="AB798">
            <v>0</v>
          </cell>
          <cell r="AC798" t="str">
            <v>BC</v>
          </cell>
          <cell r="AD798">
            <v>0</v>
          </cell>
          <cell r="AE798">
            <v>0</v>
          </cell>
          <cell r="AF798" t="str">
            <v>V.07.02.04</v>
          </cell>
          <cell r="AG798" t="str">
            <v>Giáo viên mầm non (hạng II)</v>
          </cell>
          <cell r="AH798">
            <v>0</v>
          </cell>
          <cell r="AI798">
            <v>0</v>
          </cell>
          <cell r="AJ798">
            <v>0</v>
          </cell>
          <cell r="AK798">
            <v>0</v>
          </cell>
          <cell r="AL798">
            <v>0</v>
          </cell>
          <cell r="AM798">
            <v>3</v>
          </cell>
          <cell r="AN798">
            <v>3</v>
          </cell>
          <cell r="AO798">
            <v>0</v>
          </cell>
          <cell r="AP798">
            <v>0</v>
          </cell>
          <cell r="AQ798">
            <v>0</v>
          </cell>
          <cell r="AR798">
            <v>0</v>
          </cell>
          <cell r="AS798">
            <v>3</v>
          </cell>
          <cell r="AT798">
            <v>35</v>
          </cell>
          <cell r="AU798">
            <v>0</v>
          </cell>
          <cell r="AV798">
            <v>0</v>
          </cell>
          <cell r="AW798">
            <v>0</v>
          </cell>
          <cell r="AX798" t="str">
            <v>Đại học</v>
          </cell>
          <cell r="AY798">
            <v>0</v>
          </cell>
          <cell r="AZ798">
            <v>0</v>
          </cell>
          <cell r="BA798" t="str">
            <v>SP Giáo dục mầm non</v>
          </cell>
          <cell r="BB798">
            <v>0</v>
          </cell>
          <cell r="BC798">
            <v>0</v>
          </cell>
          <cell r="BD798">
            <v>0</v>
          </cell>
          <cell r="BE798">
            <v>0</v>
          </cell>
          <cell r="BF798" t="str">
            <v>A2</v>
          </cell>
          <cell r="BG798" t="str">
            <v>B</v>
          </cell>
          <cell r="BH798">
            <v>0</v>
          </cell>
          <cell r="BI798">
            <v>0</v>
          </cell>
          <cell r="BJ798">
            <v>0</v>
          </cell>
          <cell r="BK798">
            <v>0</v>
          </cell>
          <cell r="BL798">
            <v>0</v>
          </cell>
          <cell r="BM798">
            <v>0</v>
          </cell>
          <cell r="BN798">
            <v>0</v>
          </cell>
          <cell r="BO798">
            <v>0</v>
          </cell>
          <cell r="BP798">
            <v>0</v>
          </cell>
          <cell r="BQ798">
            <v>0</v>
          </cell>
          <cell r="BR798">
            <v>22.583333333333332</v>
          </cell>
          <cell r="BS798" t="str">
            <v>BĐ phát không thành công</v>
          </cell>
          <cell r="BT798">
            <v>0</v>
          </cell>
          <cell r="BU798">
            <v>0</v>
          </cell>
          <cell r="BV798">
            <v>4</v>
          </cell>
          <cell r="BW798">
            <v>4</v>
          </cell>
          <cell r="BX798">
            <v>4</v>
          </cell>
          <cell r="BY798">
            <v>4</v>
          </cell>
          <cell r="BZ798">
            <v>4</v>
          </cell>
          <cell r="CA798">
            <v>4</v>
          </cell>
          <cell r="CB798">
            <v>4</v>
          </cell>
          <cell r="CC798">
            <v>4</v>
          </cell>
          <cell r="CD798">
            <v>4</v>
          </cell>
          <cell r="CE798">
            <v>4</v>
          </cell>
          <cell r="CF798">
            <v>4</v>
          </cell>
          <cell r="CG798">
            <v>4</v>
          </cell>
          <cell r="CH798">
            <v>0</v>
          </cell>
          <cell r="CI798">
            <v>0</v>
          </cell>
          <cell r="CJ798">
            <v>0</v>
          </cell>
          <cell r="CK798">
            <v>0</v>
          </cell>
          <cell r="CL798">
            <v>0</v>
          </cell>
        </row>
        <row r="799">
          <cell r="F799">
            <v>1739</v>
          </cell>
          <cell r="G799" t="str">
            <v>51010000238394</v>
          </cell>
          <cell r="H799" t="str">
            <v>Trường Thực hành sư phạm</v>
          </cell>
          <cell r="I799" t="str">
            <v>Tổ Mầm non</v>
          </cell>
          <cell r="J799" t="str">
            <v>Nữ</v>
          </cell>
          <cell r="K799">
            <v>1983</v>
          </cell>
          <cell r="L799">
            <v>30468</v>
          </cell>
          <cell r="M799">
            <v>39</v>
          </cell>
          <cell r="N799" t="str">
            <v>Kinh</v>
          </cell>
          <cell r="O799">
            <v>0</v>
          </cell>
          <cell r="P799">
            <v>186149279</v>
          </cell>
          <cell r="Q799">
            <v>0</v>
          </cell>
          <cell r="R799">
            <v>0</v>
          </cell>
          <cell r="S799" t="str">
            <v>Xã Thanh Tường, Huyện Thanh Chương, Tỉnh Nghệ An</v>
          </cell>
          <cell r="T799" t="str">
            <v>Thanh Tường, Thanh Chương, Nghệ An</v>
          </cell>
          <cell r="U799" t="str">
            <v>Khối 13, Phường Trung Đô, Thành phố Vinh, Tỉnh Nghệ An</v>
          </cell>
          <cell r="V799" t="str">
            <v>Khối 13, Phường Trung Đô, Thành phố Vinh, Tỉnh Nghệ An</v>
          </cell>
          <cell r="W799" t="str">
            <v>0979175319</v>
          </cell>
          <cell r="X799" t="str">
            <v>dingbang977@gmail.com</v>
          </cell>
          <cell r="Y799">
            <v>40369</v>
          </cell>
          <cell r="Z799">
            <v>43824</v>
          </cell>
          <cell r="AA799" t="str">
            <v>Trường Đại học Vinh</v>
          </cell>
          <cell r="AB799">
            <v>0</v>
          </cell>
          <cell r="AC799" t="str">
            <v>BC</v>
          </cell>
          <cell r="AD799">
            <v>0</v>
          </cell>
          <cell r="AE799">
            <v>0</v>
          </cell>
          <cell r="AF799" t="str">
            <v>V.07.02.05</v>
          </cell>
          <cell r="AG799" t="str">
            <v>Giáo viên mầm non (hạng III)</v>
          </cell>
          <cell r="AH799">
            <v>0</v>
          </cell>
          <cell r="AI799">
            <v>0</v>
          </cell>
          <cell r="AJ799">
            <v>0</v>
          </cell>
          <cell r="AK799">
            <v>0</v>
          </cell>
          <cell r="AL799">
            <v>0</v>
          </cell>
          <cell r="AM799">
            <v>3.34</v>
          </cell>
          <cell r="AN799">
            <v>5</v>
          </cell>
          <cell r="AO799">
            <v>0</v>
          </cell>
          <cell r="AP799">
            <v>0</v>
          </cell>
          <cell r="AQ799">
            <v>10</v>
          </cell>
          <cell r="AR799">
            <v>0.33399999999999996</v>
          </cell>
          <cell r="AS799">
            <v>3.6739999999999999</v>
          </cell>
          <cell r="AT799">
            <v>35</v>
          </cell>
          <cell r="AU799">
            <v>0</v>
          </cell>
          <cell r="AV799">
            <v>0</v>
          </cell>
          <cell r="AW799">
            <v>0</v>
          </cell>
          <cell r="AX799" t="str">
            <v>Đại học</v>
          </cell>
          <cell r="AY799">
            <v>0</v>
          </cell>
          <cell r="AZ799">
            <v>0</v>
          </cell>
          <cell r="BA799" t="str">
            <v>Giáo dục mầm non</v>
          </cell>
          <cell r="BB799">
            <v>0</v>
          </cell>
          <cell r="BC799" t="str">
            <v xml:space="preserve"> </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15.75</v>
          </cell>
          <cell r="BS799" t="str">
            <v>BĐ đã phát</v>
          </cell>
          <cell r="BT799">
            <v>0</v>
          </cell>
          <cell r="BU799">
            <v>0</v>
          </cell>
          <cell r="BV799">
            <v>4</v>
          </cell>
          <cell r="BW799">
            <v>4</v>
          </cell>
          <cell r="BX799">
            <v>4</v>
          </cell>
          <cell r="BY799">
            <v>4</v>
          </cell>
          <cell r="BZ799">
            <v>4</v>
          </cell>
          <cell r="CA799">
            <v>4</v>
          </cell>
          <cell r="CB799">
            <v>4</v>
          </cell>
          <cell r="CC799">
            <v>4</v>
          </cell>
          <cell r="CD799">
            <v>4</v>
          </cell>
          <cell r="CE799">
            <v>4</v>
          </cell>
          <cell r="CF799">
            <v>4</v>
          </cell>
          <cell r="CG799">
            <v>4</v>
          </cell>
          <cell r="CH799">
            <v>0</v>
          </cell>
          <cell r="CI799">
            <v>0</v>
          </cell>
          <cell r="CJ799">
            <v>0</v>
          </cell>
          <cell r="CK799">
            <v>0</v>
          </cell>
          <cell r="CL799">
            <v>0</v>
          </cell>
        </row>
        <row r="800">
          <cell r="F800">
            <v>2344</v>
          </cell>
          <cell r="G800" t="str">
            <v>51010000574681</v>
          </cell>
          <cell r="H800" t="str">
            <v>Trường Thực hành sư phạm</v>
          </cell>
          <cell r="I800" t="str">
            <v>Tổ Mầm non</v>
          </cell>
          <cell r="J800" t="str">
            <v>Nữ</v>
          </cell>
          <cell r="K800">
            <v>1988</v>
          </cell>
          <cell r="L800">
            <v>32448</v>
          </cell>
          <cell r="M800">
            <v>34</v>
          </cell>
          <cell r="N800" t="str">
            <v>Kinh</v>
          </cell>
          <cell r="O800">
            <v>0</v>
          </cell>
          <cell r="P800" t="str">
            <v>186971939</v>
          </cell>
          <cell r="Q800" t="str">
            <v>29/03/2008</v>
          </cell>
          <cell r="R800" t="str">
            <v>Tỉnh Nghệ An</v>
          </cell>
          <cell r="S800" t="str">
            <v>Xã Ngọc Sơn, Huyện Thanh Chương, Tỉnh Nghệ An</v>
          </cell>
          <cell r="T800" t="str">
            <v>Ngọc Sơn, Thanh Chương, Nghệ An</v>
          </cell>
          <cell r="U800" t="str">
            <v>Số 26, đường ngô Trí Hòa, Khối 2, Phường Bến Thủy, Thành phố Vinh, Tỉnh Nghệ An</v>
          </cell>
          <cell r="V800" t="str">
            <v>Số 26, đường ngô Trí Hòa, Khối 2, Phường Bến Thủy, Thành phố Vinh, Tỉnh Nghệ An</v>
          </cell>
          <cell r="W800" t="str">
            <v>0847857555</v>
          </cell>
          <cell r="X800" t="str">
            <v>huemeo1111989@gmail.com</v>
          </cell>
          <cell r="Y800">
            <v>41905</v>
          </cell>
          <cell r="Z800">
            <v>43283</v>
          </cell>
          <cell r="AA800" t="str">
            <v>Trường Đại học Vinh</v>
          </cell>
          <cell r="AB800">
            <v>0</v>
          </cell>
          <cell r="AC800" t="str">
            <v>BC</v>
          </cell>
          <cell r="AD800">
            <v>0</v>
          </cell>
          <cell r="AE800">
            <v>0</v>
          </cell>
          <cell r="AF800" t="str">
            <v>V.07.02.04</v>
          </cell>
          <cell r="AG800" t="str">
            <v>Giáo viên mầm non (hạng II)</v>
          </cell>
          <cell r="AH800">
            <v>0</v>
          </cell>
          <cell r="AI800">
            <v>0</v>
          </cell>
          <cell r="AJ800">
            <v>0</v>
          </cell>
          <cell r="AK800">
            <v>0</v>
          </cell>
          <cell r="AL800">
            <v>0</v>
          </cell>
          <cell r="AM800">
            <v>2.67</v>
          </cell>
          <cell r="AN800">
            <v>2</v>
          </cell>
          <cell r="AO800">
            <v>0</v>
          </cell>
          <cell r="AP800">
            <v>0</v>
          </cell>
          <cell r="AQ800">
            <v>5</v>
          </cell>
          <cell r="AR800">
            <v>0.13350000000000001</v>
          </cell>
          <cell r="AS800">
            <v>2.8035000000000001</v>
          </cell>
          <cell r="AT800">
            <v>35</v>
          </cell>
          <cell r="AU800">
            <v>0</v>
          </cell>
          <cell r="AV800">
            <v>0</v>
          </cell>
          <cell r="AW800">
            <v>0</v>
          </cell>
          <cell r="AX800" t="str">
            <v>Đại học</v>
          </cell>
          <cell r="AY800">
            <v>0</v>
          </cell>
          <cell r="AZ800">
            <v>0</v>
          </cell>
          <cell r="BA800" t="str">
            <v>Giáo dục mầm non</v>
          </cell>
          <cell r="BB800">
            <v>0</v>
          </cell>
          <cell r="BC800" t="str">
            <v xml:space="preserve"> </v>
          </cell>
          <cell r="BD800">
            <v>0</v>
          </cell>
          <cell r="BE800">
            <v>0</v>
          </cell>
          <cell r="BF800" t="str">
            <v>A2</v>
          </cell>
          <cell r="BG800" t="str">
            <v>B</v>
          </cell>
          <cell r="BH800">
            <v>0</v>
          </cell>
          <cell r="BI800">
            <v>0</v>
          </cell>
          <cell r="BJ800">
            <v>0</v>
          </cell>
          <cell r="BK800">
            <v>0</v>
          </cell>
          <cell r="BL800">
            <v>0</v>
          </cell>
          <cell r="BM800">
            <v>0</v>
          </cell>
          <cell r="BN800">
            <v>0</v>
          </cell>
          <cell r="BO800">
            <v>0</v>
          </cell>
          <cell r="BP800">
            <v>0</v>
          </cell>
          <cell r="BQ800">
            <v>0</v>
          </cell>
          <cell r="BR800">
            <v>21.166666666666668</v>
          </cell>
          <cell r="BS800" t="str">
            <v>BĐ đã phát</v>
          </cell>
          <cell r="BT800">
            <v>0</v>
          </cell>
          <cell r="BU800">
            <v>0</v>
          </cell>
          <cell r="BV800">
            <v>4</v>
          </cell>
          <cell r="BW800">
            <v>4</v>
          </cell>
          <cell r="BX800">
            <v>4</v>
          </cell>
          <cell r="BY800">
            <v>4</v>
          </cell>
          <cell r="BZ800">
            <v>4</v>
          </cell>
          <cell r="CA800">
            <v>4</v>
          </cell>
          <cell r="CB800">
            <v>4</v>
          </cell>
          <cell r="CC800">
            <v>4</v>
          </cell>
          <cell r="CD800">
            <v>4</v>
          </cell>
          <cell r="CE800">
            <v>4</v>
          </cell>
          <cell r="CF800">
            <v>4</v>
          </cell>
          <cell r="CG800">
            <v>4</v>
          </cell>
          <cell r="CH800">
            <v>0</v>
          </cell>
          <cell r="CI800">
            <v>0</v>
          </cell>
          <cell r="CJ800">
            <v>0</v>
          </cell>
          <cell r="CK800">
            <v>0</v>
          </cell>
          <cell r="CL800">
            <v>0</v>
          </cell>
        </row>
        <row r="801">
          <cell r="F801">
            <v>1742</v>
          </cell>
          <cell r="G801" t="str">
            <v>51010000228997</v>
          </cell>
          <cell r="H801" t="str">
            <v>Trường Thực hành sư phạm</v>
          </cell>
          <cell r="I801" t="str">
            <v>Tổ Mầm non</v>
          </cell>
          <cell r="J801" t="str">
            <v>Nữ</v>
          </cell>
          <cell r="K801">
            <v>1987</v>
          </cell>
          <cell r="L801">
            <v>32055</v>
          </cell>
          <cell r="M801">
            <v>35</v>
          </cell>
          <cell r="N801" t="str">
            <v>Kinh</v>
          </cell>
          <cell r="O801">
            <v>0</v>
          </cell>
          <cell r="P801">
            <v>186594653</v>
          </cell>
          <cell r="Q801">
            <v>0</v>
          </cell>
          <cell r="R801">
            <v>0</v>
          </cell>
          <cell r="S801" t="str">
            <v>Xã Thái Sơn, Huyện Đô Lương, Tỉnh Nghệ An</v>
          </cell>
          <cell r="T801" t="str">
            <v>Thái Sơn, Đô Lương, Nghệ An</v>
          </cell>
          <cell r="U801" t="str">
            <v>Phường Bến Thủy, Thành phố Vinh, Tỉnh Nghệ An</v>
          </cell>
          <cell r="V801" t="str">
            <v>Phường Bến Thủy, Thành phố Vinh, Tỉnh Nghệ An</v>
          </cell>
          <cell r="W801">
            <v>916212376</v>
          </cell>
          <cell r="X801">
            <v>0</v>
          </cell>
          <cell r="Y801">
            <v>40413</v>
          </cell>
          <cell r="Z801">
            <v>43824</v>
          </cell>
          <cell r="AA801" t="str">
            <v>Trường Đại học Vinh</v>
          </cell>
          <cell r="AB801">
            <v>0</v>
          </cell>
          <cell r="AC801" t="str">
            <v>BC</v>
          </cell>
          <cell r="AD801">
            <v>0</v>
          </cell>
          <cell r="AE801">
            <v>0</v>
          </cell>
          <cell r="AF801" t="str">
            <v>V.07.02.05</v>
          </cell>
          <cell r="AG801" t="str">
            <v>Giáo viên mầm non (hạng III)</v>
          </cell>
          <cell r="AH801">
            <v>0</v>
          </cell>
          <cell r="AI801">
            <v>0</v>
          </cell>
          <cell r="AJ801">
            <v>0</v>
          </cell>
          <cell r="AK801">
            <v>0</v>
          </cell>
          <cell r="AL801">
            <v>0</v>
          </cell>
          <cell r="AM801">
            <v>3.34</v>
          </cell>
          <cell r="AN801">
            <v>5</v>
          </cell>
          <cell r="AO801">
            <v>0</v>
          </cell>
          <cell r="AP801">
            <v>0</v>
          </cell>
          <cell r="AQ801">
            <v>10</v>
          </cell>
          <cell r="AR801">
            <v>0.33399999999999996</v>
          </cell>
          <cell r="AS801">
            <v>3.6739999999999999</v>
          </cell>
          <cell r="AT801">
            <v>35</v>
          </cell>
          <cell r="AU801">
            <v>0</v>
          </cell>
          <cell r="AV801">
            <v>0</v>
          </cell>
          <cell r="AW801">
            <v>0</v>
          </cell>
          <cell r="AX801" t="str">
            <v>Đại học</v>
          </cell>
          <cell r="AY801">
            <v>0</v>
          </cell>
          <cell r="AZ801">
            <v>0</v>
          </cell>
          <cell r="BA801" t="str">
            <v>Giáo dục mầm non</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20.083333333333332</v>
          </cell>
          <cell r="BS801" t="str">
            <v>BĐ đã phát</v>
          </cell>
          <cell r="BT801">
            <v>0</v>
          </cell>
          <cell r="BU801">
            <v>0</v>
          </cell>
          <cell r="BV801">
            <v>4</v>
          </cell>
          <cell r="BW801">
            <v>4</v>
          </cell>
          <cell r="BX801">
            <v>4</v>
          </cell>
          <cell r="BY801">
            <v>4</v>
          </cell>
          <cell r="BZ801">
            <v>4</v>
          </cell>
          <cell r="CA801">
            <v>4</v>
          </cell>
          <cell r="CB801">
            <v>4</v>
          </cell>
          <cell r="CC801">
            <v>4</v>
          </cell>
          <cell r="CD801">
            <v>4</v>
          </cell>
          <cell r="CE801">
            <v>4</v>
          </cell>
          <cell r="CF801">
            <v>4</v>
          </cell>
          <cell r="CG801">
            <v>4</v>
          </cell>
          <cell r="CH801">
            <v>0</v>
          </cell>
          <cell r="CI801">
            <v>0</v>
          </cell>
          <cell r="CJ801">
            <v>0</v>
          </cell>
          <cell r="CK801">
            <v>0</v>
          </cell>
          <cell r="CL801">
            <v>0</v>
          </cell>
        </row>
        <row r="802">
          <cell r="F802">
            <v>2499</v>
          </cell>
          <cell r="G802" t="str">
            <v>51010000947335</v>
          </cell>
          <cell r="H802" t="str">
            <v>Trường Thực hành sư phạm</v>
          </cell>
          <cell r="I802" t="str">
            <v>Tổ Mầm non</v>
          </cell>
          <cell r="J802" t="str">
            <v>Nữ</v>
          </cell>
          <cell r="K802">
            <v>1994</v>
          </cell>
          <cell r="L802">
            <v>34657</v>
          </cell>
          <cell r="M802">
            <v>28</v>
          </cell>
          <cell r="N802" t="str">
            <v>Kinh</v>
          </cell>
          <cell r="O802">
            <v>0</v>
          </cell>
          <cell r="P802" t="str">
            <v>187451457</v>
          </cell>
          <cell r="Q802" t="str">
            <v>02/11/2011</v>
          </cell>
          <cell r="R802" t="str">
            <v>Tỉnh Nghệ An</v>
          </cell>
          <cell r="S802" t="str">
            <v>Xã Bồi Sơn, Huyện Đô Lương, Tỉnh Nghệ An</v>
          </cell>
          <cell r="T802" t="str">
            <v>Tỉnh Nghệ An, Huyện Đô Lương, Xã Bồi Sơn</v>
          </cell>
          <cell r="U802" t="str">
            <v>Xóm Tuần C, Xã Quỳnh Châu, Huyện Quỳnh Lưu, Tỉnh Nghệ An</v>
          </cell>
          <cell r="V802" t="str">
            <v>Xóm Tuần C, Xã Quỳnh Châu, Huyện Quỳnh Lưu, Tỉnh Nghệ An</v>
          </cell>
          <cell r="W802" t="str">
            <v>0986132676</v>
          </cell>
          <cell r="X802" t="str">
            <v>linhxuanyt1994@gmail.com</v>
          </cell>
          <cell r="Y802">
            <v>42705</v>
          </cell>
          <cell r="Z802">
            <v>43966</v>
          </cell>
          <cell r="AA802" t="str">
            <v>Trường Đại học Vinh</v>
          </cell>
          <cell r="AB802">
            <v>0</v>
          </cell>
          <cell r="AC802" t="str">
            <v>BC</v>
          </cell>
          <cell r="AD802">
            <v>0</v>
          </cell>
          <cell r="AE802">
            <v>0</v>
          </cell>
          <cell r="AF802" t="str">
            <v>V.07.02.06</v>
          </cell>
          <cell r="AG802" t="str">
            <v>Giáo viên mầm non (hạng IV)</v>
          </cell>
          <cell r="AH802">
            <v>0</v>
          </cell>
          <cell r="AI802">
            <v>0</v>
          </cell>
          <cell r="AJ802">
            <v>0</v>
          </cell>
          <cell r="AK802">
            <v>0</v>
          </cell>
          <cell r="AL802">
            <v>0</v>
          </cell>
          <cell r="AM802">
            <v>2.8600000000000003</v>
          </cell>
          <cell r="AN802">
            <v>6</v>
          </cell>
          <cell r="AO802">
            <v>0</v>
          </cell>
          <cell r="AP802">
            <v>0</v>
          </cell>
          <cell r="AQ802">
            <v>0</v>
          </cell>
          <cell r="AR802">
            <v>0</v>
          </cell>
          <cell r="AS802">
            <v>2.8600000000000003</v>
          </cell>
          <cell r="AT802">
            <v>35</v>
          </cell>
          <cell r="AU802">
            <v>0</v>
          </cell>
          <cell r="AV802">
            <v>0</v>
          </cell>
          <cell r="AW802">
            <v>0</v>
          </cell>
          <cell r="AX802" t="str">
            <v>Đại học</v>
          </cell>
          <cell r="AY802">
            <v>0</v>
          </cell>
          <cell r="AZ802">
            <v>0</v>
          </cell>
          <cell r="BA802" t="str">
            <v>SP tiếng Anh</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27.25</v>
          </cell>
          <cell r="BS802" t="str">
            <v>BĐ đã phát</v>
          </cell>
          <cell r="BT802">
            <v>0</v>
          </cell>
          <cell r="BU802">
            <v>0</v>
          </cell>
          <cell r="BV802">
            <v>4</v>
          </cell>
          <cell r="BW802">
            <v>4</v>
          </cell>
          <cell r="BX802">
            <v>4</v>
          </cell>
          <cell r="BY802">
            <v>4</v>
          </cell>
          <cell r="BZ802">
            <v>4</v>
          </cell>
          <cell r="CA802">
            <v>4</v>
          </cell>
          <cell r="CB802">
            <v>4</v>
          </cell>
          <cell r="CC802">
            <v>4</v>
          </cell>
          <cell r="CD802">
            <v>4</v>
          </cell>
          <cell r="CE802">
            <v>4</v>
          </cell>
          <cell r="CF802">
            <v>4</v>
          </cell>
          <cell r="CG802">
            <v>4</v>
          </cell>
          <cell r="CH802">
            <v>0</v>
          </cell>
          <cell r="CI802">
            <v>0</v>
          </cell>
          <cell r="CJ802">
            <v>0</v>
          </cell>
          <cell r="CK802">
            <v>0</v>
          </cell>
          <cell r="CL802">
            <v>0</v>
          </cell>
        </row>
        <row r="803">
          <cell r="F803">
            <v>1754</v>
          </cell>
          <cell r="G803" t="str">
            <v>51010000228252</v>
          </cell>
          <cell r="H803" t="str">
            <v>Trường Thực hành sư phạm</v>
          </cell>
          <cell r="I803" t="str">
            <v>Tổ Mầm non</v>
          </cell>
          <cell r="J803" t="str">
            <v>Nữ</v>
          </cell>
          <cell r="K803">
            <v>1988</v>
          </cell>
          <cell r="L803">
            <v>32467</v>
          </cell>
          <cell r="M803">
            <v>34</v>
          </cell>
          <cell r="N803" t="str">
            <v>Kinh</v>
          </cell>
          <cell r="O803">
            <v>0</v>
          </cell>
          <cell r="P803" t="str">
            <v>183614270</v>
          </cell>
          <cell r="Q803">
            <v>41172</v>
          </cell>
          <cell r="R803" t="str">
            <v>Tỉnh Nghệ An</v>
          </cell>
          <cell r="S803" t="str">
            <v>Huyện Can Lộc, Tỉnh Hà Tĩnh</v>
          </cell>
          <cell r="T803" t="str">
            <v>Can Lộc, Hà Tĩnh</v>
          </cell>
          <cell r="U803" t="str">
            <v>Khối 7, Phường Lê Lợi, Thành phố Vinh, Tỉnh Nghệ An</v>
          </cell>
          <cell r="V803" t="str">
            <v>Khối 7, Phường Lê Lợi, Thành phố Vinh, Tỉnh Nghệ An</v>
          </cell>
          <cell r="W803" t="str">
            <v>0973585330</v>
          </cell>
          <cell r="X803" t="str">
            <v>Mylinh.mnth.dhv@gmail.com</v>
          </cell>
          <cell r="Y803">
            <v>40369</v>
          </cell>
          <cell r="Z803">
            <v>42887</v>
          </cell>
          <cell r="AA803" t="str">
            <v>Trường Đại học Vinh</v>
          </cell>
          <cell r="AB803">
            <v>0</v>
          </cell>
          <cell r="AC803" t="str">
            <v>BC</v>
          </cell>
          <cell r="AD803">
            <v>0</v>
          </cell>
          <cell r="AE803">
            <v>0</v>
          </cell>
          <cell r="AF803" t="str">
            <v>V.07.02.04</v>
          </cell>
          <cell r="AG803" t="str">
            <v>Giáo viên mầm non (hạng II)</v>
          </cell>
          <cell r="AH803">
            <v>0</v>
          </cell>
          <cell r="AI803">
            <v>0</v>
          </cell>
          <cell r="AJ803">
            <v>0</v>
          </cell>
          <cell r="AK803">
            <v>0</v>
          </cell>
          <cell r="AL803">
            <v>0</v>
          </cell>
          <cell r="AM803">
            <v>3.33</v>
          </cell>
          <cell r="AN803">
            <v>4</v>
          </cell>
          <cell r="AO803">
            <v>0</v>
          </cell>
          <cell r="AP803">
            <v>0</v>
          </cell>
          <cell r="AQ803">
            <v>9</v>
          </cell>
          <cell r="AR803">
            <v>0.29969999999999997</v>
          </cell>
          <cell r="AS803">
            <v>3.6297000000000001</v>
          </cell>
          <cell r="AT803">
            <v>35</v>
          </cell>
          <cell r="AU803">
            <v>0</v>
          </cell>
          <cell r="AV803">
            <v>0</v>
          </cell>
          <cell r="AW803">
            <v>0</v>
          </cell>
          <cell r="AX803" t="str">
            <v>Đại học</v>
          </cell>
          <cell r="AY803">
            <v>0</v>
          </cell>
          <cell r="AZ803">
            <v>0</v>
          </cell>
          <cell r="BA803" t="str">
            <v>Giáo dục mầm non</v>
          </cell>
          <cell r="BB803">
            <v>0</v>
          </cell>
          <cell r="BC803" t="str">
            <v xml:space="preserve"> </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21.25</v>
          </cell>
          <cell r="BS803" t="str">
            <v>BĐ đã phát</v>
          </cell>
          <cell r="BT803">
            <v>0</v>
          </cell>
          <cell r="BU803">
            <v>0</v>
          </cell>
          <cell r="BV803">
            <v>4</v>
          </cell>
          <cell r="BW803">
            <v>4</v>
          </cell>
          <cell r="BX803">
            <v>4</v>
          </cell>
          <cell r="BY803">
            <v>4</v>
          </cell>
          <cell r="BZ803">
            <v>4</v>
          </cell>
          <cell r="CA803">
            <v>4</v>
          </cell>
          <cell r="CB803">
            <v>4</v>
          </cell>
          <cell r="CC803">
            <v>4</v>
          </cell>
          <cell r="CD803">
            <v>4</v>
          </cell>
          <cell r="CE803">
            <v>4</v>
          </cell>
          <cell r="CF803">
            <v>4</v>
          </cell>
          <cell r="CG803">
            <v>4</v>
          </cell>
          <cell r="CH803">
            <v>0</v>
          </cell>
          <cell r="CI803">
            <v>0</v>
          </cell>
          <cell r="CJ803">
            <v>0</v>
          </cell>
          <cell r="CK803">
            <v>0</v>
          </cell>
          <cell r="CL803">
            <v>0</v>
          </cell>
        </row>
        <row r="804">
          <cell r="F804">
            <v>2570</v>
          </cell>
          <cell r="G804" t="str">
            <v>51010002329443</v>
          </cell>
          <cell r="H804" t="str">
            <v>Trường Thực hành Sư phạm</v>
          </cell>
          <cell r="I804" t="str">
            <v>Tổ Mầm non</v>
          </cell>
          <cell r="J804" t="str">
            <v>Nữ</v>
          </cell>
          <cell r="K804">
            <v>1995</v>
          </cell>
          <cell r="L804">
            <v>35061</v>
          </cell>
          <cell r="M804">
            <v>27</v>
          </cell>
          <cell r="N804" t="str">
            <v>Kinh</v>
          </cell>
          <cell r="O804">
            <v>0</v>
          </cell>
          <cell r="P804" t="str">
            <v>187430097</v>
          </cell>
          <cell r="Q804">
            <v>40912</v>
          </cell>
          <cell r="R804" t="str">
            <v>Tỉnh Nghệ An</v>
          </cell>
          <cell r="S804" t="str">
            <v>Xã Thọ Thành, Huyện Yên Thành, Tỉnh Nghệ An</v>
          </cell>
          <cell r="T804" t="str">
            <v>Thọ Thành, Yên Thành, Nghệ An</v>
          </cell>
          <cell r="U804" t="str">
            <v>Xóm Tam Hợp, Xã Thọ Thành, Huyện Yên Thành, Tỉnh Nghệ An</v>
          </cell>
          <cell r="V804" t="str">
            <v>Xóm Tam Hợp, Xã Thọ Thành, Huyện Yên Thành, Tỉnh Nghệ An</v>
          </cell>
          <cell r="W804">
            <v>0</v>
          </cell>
          <cell r="X804">
            <v>0</v>
          </cell>
          <cell r="Y804">
            <v>43328</v>
          </cell>
          <cell r="Z804">
            <v>43966</v>
          </cell>
          <cell r="AA804" t="str">
            <v>Trường Đại học Vinh</v>
          </cell>
          <cell r="AB804">
            <v>0</v>
          </cell>
          <cell r="AC804" t="str">
            <v>BC</v>
          </cell>
          <cell r="AD804">
            <v>0</v>
          </cell>
          <cell r="AE804">
            <v>0</v>
          </cell>
          <cell r="AF804" t="str">
            <v>V.07.02.06</v>
          </cell>
          <cell r="AG804" t="str">
            <v>Giáo viên mầm non (hạng IV)</v>
          </cell>
          <cell r="AH804">
            <v>0</v>
          </cell>
          <cell r="AI804">
            <v>0</v>
          </cell>
          <cell r="AJ804">
            <v>0</v>
          </cell>
          <cell r="AK804">
            <v>0</v>
          </cell>
          <cell r="AL804">
            <v>0</v>
          </cell>
          <cell r="AM804">
            <v>2.46</v>
          </cell>
          <cell r="AN804">
            <v>4</v>
          </cell>
          <cell r="AO804">
            <v>0</v>
          </cell>
          <cell r="AP804">
            <v>0</v>
          </cell>
          <cell r="AQ804">
            <v>0</v>
          </cell>
          <cell r="AR804">
            <v>0</v>
          </cell>
          <cell r="AS804">
            <v>2.46</v>
          </cell>
          <cell r="AT804">
            <v>35</v>
          </cell>
          <cell r="AU804">
            <v>0</v>
          </cell>
          <cell r="AV804">
            <v>0</v>
          </cell>
          <cell r="AW804">
            <v>0</v>
          </cell>
          <cell r="AX804" t="str">
            <v>Đại học</v>
          </cell>
          <cell r="AY804">
            <v>0</v>
          </cell>
          <cell r="AZ804">
            <v>0</v>
          </cell>
          <cell r="BA804" t="str">
            <v>Giáo dục mầm non</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28.333333333333332</v>
          </cell>
          <cell r="BS804" t="str">
            <v>BĐ đã phát</v>
          </cell>
          <cell r="BT804">
            <v>0</v>
          </cell>
          <cell r="BU804">
            <v>0</v>
          </cell>
          <cell r="BV804">
            <v>4</v>
          </cell>
          <cell r="BW804">
            <v>4</v>
          </cell>
          <cell r="BX804">
            <v>4</v>
          </cell>
          <cell r="BY804">
            <v>4</v>
          </cell>
          <cell r="BZ804">
            <v>4</v>
          </cell>
          <cell r="CA804">
            <v>4</v>
          </cell>
          <cell r="CB804">
            <v>4</v>
          </cell>
          <cell r="CC804">
            <v>4</v>
          </cell>
          <cell r="CD804">
            <v>4</v>
          </cell>
          <cell r="CE804">
            <v>4</v>
          </cell>
          <cell r="CF804">
            <v>4</v>
          </cell>
          <cell r="CG804">
            <v>4</v>
          </cell>
          <cell r="CH804">
            <v>0</v>
          </cell>
          <cell r="CI804">
            <v>0</v>
          </cell>
          <cell r="CJ804">
            <v>0</v>
          </cell>
          <cell r="CK804">
            <v>0</v>
          </cell>
          <cell r="CL804">
            <v>0</v>
          </cell>
        </row>
        <row r="805">
          <cell r="F805">
            <v>2501</v>
          </cell>
          <cell r="G805" t="str">
            <v>51010000947274</v>
          </cell>
          <cell r="H805" t="str">
            <v>Trường Thực hành sư phạm</v>
          </cell>
          <cell r="I805" t="str">
            <v>Tổ Mầm non</v>
          </cell>
          <cell r="J805" t="str">
            <v>Nữ</v>
          </cell>
          <cell r="K805">
            <v>1993</v>
          </cell>
          <cell r="L805">
            <v>34057</v>
          </cell>
          <cell r="M805">
            <v>29</v>
          </cell>
          <cell r="N805" t="str">
            <v>Kinh</v>
          </cell>
          <cell r="O805">
            <v>0</v>
          </cell>
          <cell r="P805" t="str">
            <v>184069467</v>
          </cell>
          <cell r="Q805" t="str">
            <v>04/03/2010</v>
          </cell>
          <cell r="R805" t="str">
            <v>Tỉnh Nghệ An</v>
          </cell>
          <cell r="S805" t="str">
            <v>Xã Sơn Bình, Huyện Hương Sơn, Tỉnh Hà Tĩnh</v>
          </cell>
          <cell r="T805" t="str">
            <v>Tỉnh Hà Tĩnh, Huyện Hương Sơn, Xã Sơn Bình</v>
          </cell>
          <cell r="U805" t="str">
            <v>Số 94, đường Phan Huy Chú, Phường Trung Đô, Thành phố Vinh, Tỉnh Nghệ An</v>
          </cell>
          <cell r="V805" t="str">
            <v>Số 94, đường Phan Huy Chú, Phường Trung Đô, Thành phố Vinh, Tỉnh Nghệ An</v>
          </cell>
          <cell r="W805" t="str">
            <v>0963002721</v>
          </cell>
          <cell r="X805" t="str">
            <v>nhungnguyendhv29293@gmail.com</v>
          </cell>
          <cell r="Y805">
            <v>42705</v>
          </cell>
          <cell r="Z805">
            <v>43283</v>
          </cell>
          <cell r="AA805" t="str">
            <v>Trường Đại học Vinh</v>
          </cell>
          <cell r="AB805">
            <v>0</v>
          </cell>
          <cell r="AC805" t="str">
            <v>BC</v>
          </cell>
          <cell r="AD805">
            <v>0</v>
          </cell>
          <cell r="AE805">
            <v>0</v>
          </cell>
          <cell r="AF805" t="str">
            <v>V.07.02.04</v>
          </cell>
          <cell r="AG805" t="str">
            <v>Giáo viên mầm non (hạng II)</v>
          </cell>
          <cell r="AH805">
            <v>0</v>
          </cell>
          <cell r="AI805">
            <v>0</v>
          </cell>
          <cell r="AJ805">
            <v>0</v>
          </cell>
          <cell r="AK805">
            <v>0</v>
          </cell>
          <cell r="AL805">
            <v>0</v>
          </cell>
          <cell r="AM805">
            <v>2.67</v>
          </cell>
          <cell r="AN805">
            <v>2</v>
          </cell>
          <cell r="AO805">
            <v>0</v>
          </cell>
          <cell r="AP805">
            <v>0</v>
          </cell>
          <cell r="AQ805">
            <v>0</v>
          </cell>
          <cell r="AR805">
            <v>0</v>
          </cell>
          <cell r="AS805">
            <v>2.67</v>
          </cell>
          <cell r="AT805">
            <v>35</v>
          </cell>
          <cell r="AU805">
            <v>0</v>
          </cell>
          <cell r="AV805">
            <v>0</v>
          </cell>
          <cell r="AW805">
            <v>0</v>
          </cell>
          <cell r="AX805" t="str">
            <v>Đại học</v>
          </cell>
          <cell r="AY805">
            <v>0</v>
          </cell>
          <cell r="AZ805">
            <v>0</v>
          </cell>
          <cell r="BA805" t="str">
            <v>SP tiếng Anh</v>
          </cell>
          <cell r="BB805">
            <v>0</v>
          </cell>
          <cell r="BC805">
            <v>0</v>
          </cell>
          <cell r="BD805">
            <v>0</v>
          </cell>
          <cell r="BE805">
            <v>0</v>
          </cell>
          <cell r="BF805" t="str">
            <v>A2</v>
          </cell>
          <cell r="BG805" t="str">
            <v>B</v>
          </cell>
          <cell r="BH805">
            <v>0</v>
          </cell>
          <cell r="BI805">
            <v>0</v>
          </cell>
          <cell r="BJ805">
            <v>0</v>
          </cell>
          <cell r="BK805">
            <v>0</v>
          </cell>
          <cell r="BL805">
            <v>0</v>
          </cell>
          <cell r="BM805">
            <v>0</v>
          </cell>
          <cell r="BN805">
            <v>0</v>
          </cell>
          <cell r="BO805">
            <v>0</v>
          </cell>
          <cell r="BP805">
            <v>0</v>
          </cell>
          <cell r="BQ805">
            <v>0</v>
          </cell>
          <cell r="BR805">
            <v>25.583333333333332</v>
          </cell>
          <cell r="BS805" t="str">
            <v>BĐ đã phát</v>
          </cell>
          <cell r="BT805">
            <v>0</v>
          </cell>
          <cell r="BU805">
            <v>0</v>
          </cell>
          <cell r="BV805">
            <v>4</v>
          </cell>
          <cell r="BW805">
            <v>4</v>
          </cell>
          <cell r="BX805">
            <v>4</v>
          </cell>
          <cell r="BY805">
            <v>4</v>
          </cell>
          <cell r="BZ805">
            <v>4</v>
          </cell>
          <cell r="CA805">
            <v>4</v>
          </cell>
          <cell r="CB805">
            <v>4</v>
          </cell>
          <cell r="CC805">
            <v>4</v>
          </cell>
          <cell r="CD805">
            <v>4</v>
          </cell>
          <cell r="CE805">
            <v>4</v>
          </cell>
          <cell r="CF805">
            <v>4</v>
          </cell>
          <cell r="CG805">
            <v>4</v>
          </cell>
          <cell r="CH805">
            <v>0</v>
          </cell>
          <cell r="CI805">
            <v>0</v>
          </cell>
          <cell r="CJ805">
            <v>0</v>
          </cell>
          <cell r="CK805">
            <v>0</v>
          </cell>
          <cell r="CL805">
            <v>0</v>
          </cell>
        </row>
        <row r="806">
          <cell r="F806">
            <v>2503</v>
          </cell>
          <cell r="G806" t="str">
            <v>51010000947317</v>
          </cell>
          <cell r="H806" t="str">
            <v>Trường Thực hành sư phạm</v>
          </cell>
          <cell r="I806" t="str">
            <v>Tổ Mầm non</v>
          </cell>
          <cell r="J806" t="str">
            <v>Nữ</v>
          </cell>
          <cell r="K806">
            <v>1994</v>
          </cell>
          <cell r="L806">
            <v>34473</v>
          </cell>
          <cell r="M806">
            <v>28</v>
          </cell>
          <cell r="N806" t="str">
            <v>Kinh</v>
          </cell>
          <cell r="O806">
            <v>0</v>
          </cell>
          <cell r="P806" t="str">
            <v>187226557</v>
          </cell>
          <cell r="Q806" t="str">
            <v>18/09/2010</v>
          </cell>
          <cell r="R806" t="str">
            <v>Tỉnh Nghệ An</v>
          </cell>
          <cell r="S806" t="str">
            <v>Xã Nghi Lâm, Huyện Nghi Lộc, Tỉnh Nghệ An</v>
          </cell>
          <cell r="T806" t="str">
            <v>Tỉnh Nghệ An, Huyện Nghi Lộc, Xã Nghi Lâm</v>
          </cell>
          <cell r="U806" t="str">
            <v>Xóm 11, Xã Nghi Lâm, Huyện Nghi Lộc, Tỉnh Nghệ An</v>
          </cell>
          <cell r="V806" t="str">
            <v>Xóm 11, Xã Nghi Lâm, Huyện Nghi Lộc, Tỉnh Nghệ An</v>
          </cell>
          <cell r="W806">
            <v>0</v>
          </cell>
          <cell r="X806">
            <v>0</v>
          </cell>
          <cell r="Y806">
            <v>42705</v>
          </cell>
          <cell r="Z806">
            <v>43966</v>
          </cell>
          <cell r="AA806" t="str">
            <v>Trường Đại học Vinh</v>
          </cell>
          <cell r="AB806">
            <v>0</v>
          </cell>
          <cell r="AC806" t="str">
            <v>BC</v>
          </cell>
          <cell r="AD806">
            <v>0</v>
          </cell>
          <cell r="AE806">
            <v>0</v>
          </cell>
          <cell r="AF806" t="str">
            <v>V.07.02.06</v>
          </cell>
          <cell r="AG806" t="str">
            <v>Giáo viên mầm non (hạng IV)</v>
          </cell>
          <cell r="AH806">
            <v>0</v>
          </cell>
          <cell r="AI806">
            <v>0</v>
          </cell>
          <cell r="AJ806">
            <v>0</v>
          </cell>
          <cell r="AK806">
            <v>0</v>
          </cell>
          <cell r="AL806">
            <v>0</v>
          </cell>
          <cell r="AM806">
            <v>2.8600000000000003</v>
          </cell>
          <cell r="AN806">
            <v>6</v>
          </cell>
          <cell r="AO806">
            <v>0</v>
          </cell>
          <cell r="AP806">
            <v>0</v>
          </cell>
          <cell r="AQ806">
            <v>0</v>
          </cell>
          <cell r="AR806">
            <v>0</v>
          </cell>
          <cell r="AS806">
            <v>2.8600000000000003</v>
          </cell>
          <cell r="AT806">
            <v>35</v>
          </cell>
          <cell r="AU806">
            <v>0</v>
          </cell>
          <cell r="AV806">
            <v>0</v>
          </cell>
          <cell r="AW806">
            <v>0</v>
          </cell>
          <cell r="AX806" t="str">
            <v>Đại học</v>
          </cell>
          <cell r="AY806">
            <v>0</v>
          </cell>
          <cell r="AZ806">
            <v>0</v>
          </cell>
          <cell r="BA806" t="str">
            <v>SP tiếng Anh</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26.75</v>
          </cell>
          <cell r="BS806" t="str">
            <v>BĐ đã phát</v>
          </cell>
          <cell r="BT806">
            <v>0</v>
          </cell>
          <cell r="BU806">
            <v>0</v>
          </cell>
          <cell r="BV806">
            <v>4</v>
          </cell>
          <cell r="BW806">
            <v>4</v>
          </cell>
          <cell r="BX806">
            <v>4</v>
          </cell>
          <cell r="BY806">
            <v>4</v>
          </cell>
          <cell r="BZ806">
            <v>4</v>
          </cell>
          <cell r="CA806">
            <v>4</v>
          </cell>
          <cell r="CB806">
            <v>4</v>
          </cell>
          <cell r="CC806">
            <v>4</v>
          </cell>
          <cell r="CD806">
            <v>4</v>
          </cell>
          <cell r="CE806">
            <v>4</v>
          </cell>
          <cell r="CF806">
            <v>4</v>
          </cell>
          <cell r="CG806">
            <v>4</v>
          </cell>
          <cell r="CH806">
            <v>0</v>
          </cell>
          <cell r="CI806">
            <v>0</v>
          </cell>
          <cell r="CJ806">
            <v>0</v>
          </cell>
          <cell r="CK806">
            <v>0</v>
          </cell>
          <cell r="CL806">
            <v>0</v>
          </cell>
        </row>
        <row r="807">
          <cell r="F807">
            <v>2566</v>
          </cell>
          <cell r="G807" t="str">
            <v>51010002329416</v>
          </cell>
          <cell r="H807" t="str">
            <v>Trường Thực hành Sư phạm</v>
          </cell>
          <cell r="I807" t="str">
            <v>Tổ Mầm non</v>
          </cell>
          <cell r="J807" t="str">
            <v>Nữ</v>
          </cell>
          <cell r="K807">
            <v>1996</v>
          </cell>
          <cell r="L807">
            <v>35378</v>
          </cell>
          <cell r="M807">
            <v>26</v>
          </cell>
          <cell r="N807" t="str">
            <v>Kinh</v>
          </cell>
          <cell r="O807">
            <v>0</v>
          </cell>
          <cell r="P807" t="str">
            <v>187612262</v>
          </cell>
          <cell r="Q807">
            <v>41578</v>
          </cell>
          <cell r="R807" t="str">
            <v>Tỉnh Hà Tĩnh</v>
          </cell>
          <cell r="S807" t="str">
            <v>Xã Hòa Sơn, Huyện Đô Lương, Tỉnh Nghệ An</v>
          </cell>
          <cell r="T807" t="str">
            <v>Hòa Sơn, Đô Lương, Nghệ An</v>
          </cell>
          <cell r="U807" t="str">
            <v>Xóm Vạn Yên, Xã Hòa Sơn, Huyện Đô Lương, Tỉnh Nghệ An</v>
          </cell>
          <cell r="V807" t="str">
            <v>Xóm Vạn Yên, Xã Hòa Sơn, Huyện Đô Lương, Tỉnh Nghệ An</v>
          </cell>
          <cell r="W807" t="str">
            <v>0389437642</v>
          </cell>
          <cell r="X807" t="str">
            <v>Thanhhaomndhv1996@gmail.com</v>
          </cell>
          <cell r="Y807">
            <v>43328</v>
          </cell>
          <cell r="Z807">
            <v>43966</v>
          </cell>
          <cell r="AA807" t="str">
            <v>Trường Đại học Vinh</v>
          </cell>
          <cell r="AB807">
            <v>0</v>
          </cell>
          <cell r="AC807" t="str">
            <v>BC</v>
          </cell>
          <cell r="AD807">
            <v>0</v>
          </cell>
          <cell r="AE807">
            <v>0</v>
          </cell>
          <cell r="AF807" t="str">
            <v>V.07.02.06</v>
          </cell>
          <cell r="AG807" t="str">
            <v>Giáo viên mầm non (hạng IV)</v>
          </cell>
          <cell r="AH807">
            <v>0</v>
          </cell>
          <cell r="AI807">
            <v>0</v>
          </cell>
          <cell r="AJ807">
            <v>0</v>
          </cell>
          <cell r="AK807">
            <v>0</v>
          </cell>
          <cell r="AL807">
            <v>0</v>
          </cell>
          <cell r="AM807">
            <v>2.46</v>
          </cell>
          <cell r="AN807">
            <v>4</v>
          </cell>
          <cell r="AO807">
            <v>0</v>
          </cell>
          <cell r="AP807">
            <v>0</v>
          </cell>
          <cell r="AQ807">
            <v>0</v>
          </cell>
          <cell r="AR807">
            <v>0</v>
          </cell>
          <cell r="AS807">
            <v>2.46</v>
          </cell>
          <cell r="AT807">
            <v>35</v>
          </cell>
          <cell r="AU807">
            <v>0</v>
          </cell>
          <cell r="AV807">
            <v>0</v>
          </cell>
          <cell r="AW807">
            <v>0</v>
          </cell>
          <cell r="AX807" t="str">
            <v>Đại học</v>
          </cell>
          <cell r="AY807">
            <v>0</v>
          </cell>
          <cell r="AZ807">
            <v>0</v>
          </cell>
          <cell r="BA807" t="str">
            <v>Giáo dục mầm non</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29.166666666666668</v>
          </cell>
          <cell r="BS807" t="str">
            <v>BĐ đã phát</v>
          </cell>
          <cell r="BT807">
            <v>0</v>
          </cell>
          <cell r="BU807">
            <v>0</v>
          </cell>
          <cell r="BV807">
            <v>4</v>
          </cell>
          <cell r="BW807">
            <v>4</v>
          </cell>
          <cell r="BX807">
            <v>4</v>
          </cell>
          <cell r="BY807">
            <v>4</v>
          </cell>
          <cell r="BZ807">
            <v>4</v>
          </cell>
          <cell r="CA807">
            <v>4</v>
          </cell>
          <cell r="CB807">
            <v>4</v>
          </cell>
          <cell r="CC807">
            <v>4</v>
          </cell>
          <cell r="CD807">
            <v>4</v>
          </cell>
          <cell r="CE807">
            <v>4</v>
          </cell>
          <cell r="CF807">
            <v>4</v>
          </cell>
          <cell r="CG807">
            <v>4</v>
          </cell>
          <cell r="CH807">
            <v>0</v>
          </cell>
          <cell r="CI807">
            <v>0</v>
          </cell>
          <cell r="CJ807">
            <v>0</v>
          </cell>
          <cell r="CK807">
            <v>0</v>
          </cell>
          <cell r="CL807">
            <v>0</v>
          </cell>
        </row>
        <row r="808">
          <cell r="F808">
            <v>2504</v>
          </cell>
          <cell r="G808" t="str">
            <v>51010000947405</v>
          </cell>
          <cell r="H808" t="str">
            <v>Trường Thực hành sư phạm</v>
          </cell>
          <cell r="I808" t="str">
            <v>Tổ Mầm non</v>
          </cell>
          <cell r="J808" t="str">
            <v>Nữ</v>
          </cell>
          <cell r="K808">
            <v>1992</v>
          </cell>
          <cell r="L808">
            <v>33942</v>
          </cell>
          <cell r="M808">
            <v>30</v>
          </cell>
          <cell r="N808" t="str">
            <v>Kinh</v>
          </cell>
          <cell r="O808">
            <v>0</v>
          </cell>
          <cell r="P808" t="str">
            <v>187051496</v>
          </cell>
          <cell r="Q808" t="str">
            <v>17/09/2008</v>
          </cell>
          <cell r="R808" t="str">
            <v>Tỉnh Nghệ An</v>
          </cell>
          <cell r="S808" t="str">
            <v>Xã Nghĩa Bình, Huyện Tân Kỳ, Tỉnh Nghệ An</v>
          </cell>
          <cell r="T808" t="str">
            <v>Tỉnh Nghệ An, Huyện Tân Kỳ, Xã Nghĩa Bình</v>
          </cell>
          <cell r="U808" t="str">
            <v>Khối 1, TT Hưng Nguyên, huyện Hưng Nguyên, tỉnh nghệ An</v>
          </cell>
          <cell r="V808" t="str">
            <v>Số 82, đường Phạm Kinh Vĩ, Phường Bến Thủy, Thành phố Vinh, Tỉnh Nghệ An</v>
          </cell>
          <cell r="W808" t="str">
            <v>0387990296</v>
          </cell>
          <cell r="X808" t="str">
            <v>nguyenthuy04111992@gmail.com</v>
          </cell>
          <cell r="Y808">
            <v>42705</v>
          </cell>
          <cell r="Z808">
            <v>43283</v>
          </cell>
          <cell r="AA808" t="str">
            <v>Trường Đại học Vinh</v>
          </cell>
          <cell r="AB808">
            <v>0</v>
          </cell>
          <cell r="AC808" t="str">
            <v>BC</v>
          </cell>
          <cell r="AD808">
            <v>0</v>
          </cell>
          <cell r="AE808">
            <v>0</v>
          </cell>
          <cell r="AF808" t="str">
            <v>V.07.02.04</v>
          </cell>
          <cell r="AG808" t="str">
            <v>Giáo viên mầm non (hạng II)</v>
          </cell>
          <cell r="AH808">
            <v>0</v>
          </cell>
          <cell r="AI808">
            <v>0</v>
          </cell>
          <cell r="AJ808">
            <v>0</v>
          </cell>
          <cell r="AK808">
            <v>0</v>
          </cell>
          <cell r="AL808">
            <v>0</v>
          </cell>
          <cell r="AM808">
            <v>2.67</v>
          </cell>
          <cell r="AN808">
            <v>2</v>
          </cell>
          <cell r="AO808">
            <v>0</v>
          </cell>
          <cell r="AP808">
            <v>0</v>
          </cell>
          <cell r="AQ808">
            <v>0</v>
          </cell>
          <cell r="AR808">
            <v>0</v>
          </cell>
          <cell r="AS808">
            <v>2.67</v>
          </cell>
          <cell r="AT808">
            <v>35</v>
          </cell>
          <cell r="AU808">
            <v>0</v>
          </cell>
          <cell r="AV808">
            <v>0</v>
          </cell>
          <cell r="AW808">
            <v>0</v>
          </cell>
          <cell r="AX808" t="str">
            <v>Đại học</v>
          </cell>
          <cell r="AY808">
            <v>0</v>
          </cell>
          <cell r="AZ808">
            <v>0</v>
          </cell>
          <cell r="BA808" t="str">
            <v>SP tiếng Anh</v>
          </cell>
          <cell r="BB808">
            <v>0</v>
          </cell>
          <cell r="BC808">
            <v>0</v>
          </cell>
          <cell r="BD808">
            <v>0</v>
          </cell>
          <cell r="BE808">
            <v>0</v>
          </cell>
          <cell r="BF808" t="str">
            <v>A2</v>
          </cell>
          <cell r="BG808" t="str">
            <v>B</v>
          </cell>
          <cell r="BH808">
            <v>0</v>
          </cell>
          <cell r="BI808">
            <v>0</v>
          </cell>
          <cell r="BJ808">
            <v>0</v>
          </cell>
          <cell r="BK808">
            <v>0</v>
          </cell>
          <cell r="BL808">
            <v>0</v>
          </cell>
          <cell r="BM808">
            <v>0</v>
          </cell>
          <cell r="BN808">
            <v>0</v>
          </cell>
          <cell r="BO808">
            <v>0</v>
          </cell>
          <cell r="BP808">
            <v>0</v>
          </cell>
          <cell r="BQ808">
            <v>0</v>
          </cell>
          <cell r="BR808">
            <v>25.25</v>
          </cell>
          <cell r="BS808" t="str">
            <v>BĐ đã phát</v>
          </cell>
          <cell r="BT808">
            <v>0</v>
          </cell>
          <cell r="BU808">
            <v>0</v>
          </cell>
          <cell r="BV808">
            <v>4</v>
          </cell>
          <cell r="BW808">
            <v>4</v>
          </cell>
          <cell r="BX808">
            <v>4</v>
          </cell>
          <cell r="BY808">
            <v>4</v>
          </cell>
          <cell r="BZ808">
            <v>4</v>
          </cell>
          <cell r="CA808">
            <v>4</v>
          </cell>
          <cell r="CB808">
            <v>4</v>
          </cell>
          <cell r="CC808">
            <v>4</v>
          </cell>
          <cell r="CD808">
            <v>4</v>
          </cell>
          <cell r="CE808">
            <v>4</v>
          </cell>
          <cell r="CF808">
            <v>4</v>
          </cell>
          <cell r="CG808">
            <v>4</v>
          </cell>
          <cell r="CH808">
            <v>0</v>
          </cell>
          <cell r="CI808">
            <v>0</v>
          </cell>
          <cell r="CJ808">
            <v>0</v>
          </cell>
          <cell r="CK808">
            <v>0</v>
          </cell>
          <cell r="CL808">
            <v>0</v>
          </cell>
        </row>
        <row r="809">
          <cell r="F809">
            <v>1738</v>
          </cell>
          <cell r="G809" t="str">
            <v>51010000228270</v>
          </cell>
          <cell r="H809" t="str">
            <v>Trường Thực hành sư phạm</v>
          </cell>
          <cell r="I809" t="str">
            <v>Tổ Mầm non</v>
          </cell>
          <cell r="J809" t="str">
            <v>Nữ</v>
          </cell>
          <cell r="K809">
            <v>1982</v>
          </cell>
          <cell r="L809">
            <v>30210</v>
          </cell>
          <cell r="M809">
            <v>40</v>
          </cell>
          <cell r="N809" t="str">
            <v>Kinh</v>
          </cell>
          <cell r="O809">
            <v>0</v>
          </cell>
          <cell r="P809" t="str">
            <v>186541667</v>
          </cell>
          <cell r="Q809" t="str">
            <v>16/09/2014</v>
          </cell>
          <cell r="R809" t="str">
            <v>Tỉnh Nghệ An</v>
          </cell>
          <cell r="S809" t="str">
            <v>Xã Nam Giang, Huyện Thọ Xuân, Tỉnh Thanh Hoá</v>
          </cell>
          <cell r="T809" t="str">
            <v>Nam Giang, Thọ Xuân, Thanh Hóa</v>
          </cell>
          <cell r="U809" t="str">
            <v>Khối 13, Phường Quang Trung, Thành phố Vinh, Tỉnh Nghệ An</v>
          </cell>
          <cell r="V809" t="str">
            <v>Khối 13, Phường Quang Trung, Thành phố Vinh, Tỉnh Nghệ An</v>
          </cell>
          <cell r="W809" t="str">
            <v>0913131138</v>
          </cell>
          <cell r="X809" t="str">
            <v>phamnguyetminh81@gmail.com</v>
          </cell>
          <cell r="Y809">
            <v>40369</v>
          </cell>
          <cell r="Z809">
            <v>43824</v>
          </cell>
          <cell r="AA809" t="str">
            <v>Trường Đại học Vinh</v>
          </cell>
          <cell r="AB809">
            <v>0</v>
          </cell>
          <cell r="AC809" t="str">
            <v>BC</v>
          </cell>
          <cell r="AD809">
            <v>0</v>
          </cell>
          <cell r="AE809">
            <v>0</v>
          </cell>
          <cell r="AF809" t="str">
            <v>V.07.02.05</v>
          </cell>
          <cell r="AG809" t="str">
            <v>Giáo viên mầm non (hạng III)</v>
          </cell>
          <cell r="AH809">
            <v>0</v>
          </cell>
          <cell r="AI809">
            <v>0</v>
          </cell>
          <cell r="AJ809">
            <v>0</v>
          </cell>
          <cell r="AK809">
            <v>0</v>
          </cell>
          <cell r="AL809">
            <v>0</v>
          </cell>
          <cell r="AM809">
            <v>3.34</v>
          </cell>
          <cell r="AN809">
            <v>5</v>
          </cell>
          <cell r="AO809">
            <v>0</v>
          </cell>
          <cell r="AP809">
            <v>0</v>
          </cell>
          <cell r="AQ809">
            <v>12</v>
          </cell>
          <cell r="AR809">
            <v>0.40079999999999999</v>
          </cell>
          <cell r="AS809">
            <v>3.7407999999999997</v>
          </cell>
          <cell r="AT809">
            <v>35</v>
          </cell>
          <cell r="AU809">
            <v>0</v>
          </cell>
          <cell r="AV809">
            <v>0</v>
          </cell>
          <cell r="AW809">
            <v>0</v>
          </cell>
          <cell r="AX809" t="str">
            <v>Đại học</v>
          </cell>
          <cell r="AY809">
            <v>0</v>
          </cell>
          <cell r="AZ809">
            <v>0</v>
          </cell>
          <cell r="BA809" t="str">
            <v>Giáo dục mầm non</v>
          </cell>
          <cell r="BB809">
            <v>0</v>
          </cell>
          <cell r="BC809" t="str">
            <v xml:space="preserve"> </v>
          </cell>
          <cell r="BD809">
            <v>0</v>
          </cell>
          <cell r="BE809">
            <v>0</v>
          </cell>
          <cell r="BF809" t="str">
            <v>A2</v>
          </cell>
          <cell r="BG809" t="str">
            <v>B</v>
          </cell>
          <cell r="BH809">
            <v>0</v>
          </cell>
          <cell r="BI809">
            <v>0</v>
          </cell>
          <cell r="BJ809">
            <v>0</v>
          </cell>
          <cell r="BK809">
            <v>0</v>
          </cell>
          <cell r="BL809">
            <v>0</v>
          </cell>
          <cell r="BM809">
            <v>0</v>
          </cell>
          <cell r="BN809">
            <v>0</v>
          </cell>
          <cell r="BO809">
            <v>0</v>
          </cell>
          <cell r="BP809">
            <v>0</v>
          </cell>
          <cell r="BQ809">
            <v>0</v>
          </cell>
          <cell r="BR809">
            <v>15.083333333333334</v>
          </cell>
          <cell r="BS809" t="str">
            <v>BĐ đã phát</v>
          </cell>
          <cell r="BT809">
            <v>0</v>
          </cell>
          <cell r="BU809">
            <v>0</v>
          </cell>
          <cell r="BV809">
            <v>4</v>
          </cell>
          <cell r="BW809">
            <v>4</v>
          </cell>
          <cell r="BX809">
            <v>4</v>
          </cell>
          <cell r="BY809">
            <v>4</v>
          </cell>
          <cell r="BZ809">
            <v>4</v>
          </cell>
          <cell r="CA809">
            <v>4</v>
          </cell>
          <cell r="CB809">
            <v>4</v>
          </cell>
          <cell r="CC809">
            <v>4</v>
          </cell>
          <cell r="CD809">
            <v>4</v>
          </cell>
          <cell r="CE809">
            <v>4</v>
          </cell>
          <cell r="CF809">
            <v>4</v>
          </cell>
          <cell r="CG809">
            <v>4</v>
          </cell>
          <cell r="CH809">
            <v>0</v>
          </cell>
          <cell r="CI809">
            <v>0</v>
          </cell>
          <cell r="CJ809">
            <v>0</v>
          </cell>
          <cell r="CK809">
            <v>0</v>
          </cell>
          <cell r="CL809">
            <v>0</v>
          </cell>
        </row>
        <row r="810">
          <cell r="F810">
            <v>2563</v>
          </cell>
          <cell r="G810" t="str">
            <v>51010001428365</v>
          </cell>
          <cell r="H810" t="str">
            <v>Trường Thực hành Sư phạm</v>
          </cell>
          <cell r="I810" t="str">
            <v>Tổ Mầm non</v>
          </cell>
          <cell r="J810" t="str">
            <v>Nữ</v>
          </cell>
          <cell r="K810">
            <v>1995</v>
          </cell>
          <cell r="L810">
            <v>34752</v>
          </cell>
          <cell r="M810">
            <v>27</v>
          </cell>
          <cell r="N810" t="str">
            <v>Kinh</v>
          </cell>
          <cell r="O810">
            <v>0</v>
          </cell>
          <cell r="P810" t="str">
            <v>163357724</v>
          </cell>
          <cell r="Q810">
            <v>41304</v>
          </cell>
          <cell r="R810" t="str">
            <v>Tỉnh Nam Định</v>
          </cell>
          <cell r="S810" t="str">
            <v>Thị trấn Lâm, Huyện Ý Yên, Tỉnh Nam Định</v>
          </cell>
          <cell r="T810" t="str">
            <v>Thị trấn Lâm, Ý Yên, Nam Định</v>
          </cell>
          <cell r="U810" t="str">
            <v>Khu D, Thị trấn Lâm, Huyện Ý Yên, Tỉnh Nam Định</v>
          </cell>
          <cell r="V810" t="str">
            <v>Khu D, Thị trấn Lâm, Huyện Ý Yên, Tỉnh Nam Định</v>
          </cell>
          <cell r="W810" t="str">
            <v>0342666749</v>
          </cell>
          <cell r="X810">
            <v>0</v>
          </cell>
          <cell r="Y810">
            <v>43328</v>
          </cell>
          <cell r="Z810">
            <v>43966</v>
          </cell>
          <cell r="AA810" t="str">
            <v>Trường Đại học Vinh</v>
          </cell>
          <cell r="AB810">
            <v>0</v>
          </cell>
          <cell r="AC810" t="str">
            <v>BC</v>
          </cell>
          <cell r="AD810">
            <v>0</v>
          </cell>
          <cell r="AE810">
            <v>0</v>
          </cell>
          <cell r="AF810" t="str">
            <v>V.07.02.06</v>
          </cell>
          <cell r="AG810" t="str">
            <v>Giáo viên mầm non (hạng IV)</v>
          </cell>
          <cell r="AH810">
            <v>0</v>
          </cell>
          <cell r="AI810">
            <v>0</v>
          </cell>
          <cell r="AJ810">
            <v>0</v>
          </cell>
          <cell r="AK810">
            <v>0</v>
          </cell>
          <cell r="AL810">
            <v>0</v>
          </cell>
          <cell r="AM810">
            <v>2.46</v>
          </cell>
          <cell r="AN810">
            <v>4</v>
          </cell>
          <cell r="AO810">
            <v>0</v>
          </cell>
          <cell r="AP810">
            <v>0</v>
          </cell>
          <cell r="AQ810">
            <v>0</v>
          </cell>
          <cell r="AR810">
            <v>0</v>
          </cell>
          <cell r="AS810">
            <v>2.46</v>
          </cell>
          <cell r="AT810">
            <v>35</v>
          </cell>
          <cell r="AU810">
            <v>0</v>
          </cell>
          <cell r="AV810">
            <v>0</v>
          </cell>
          <cell r="AW810">
            <v>0</v>
          </cell>
          <cell r="AX810" t="str">
            <v>Đại học</v>
          </cell>
          <cell r="AY810">
            <v>0</v>
          </cell>
          <cell r="AZ810">
            <v>0</v>
          </cell>
          <cell r="BA810" t="str">
            <v>Giáo dục mầm non</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27.5</v>
          </cell>
          <cell r="BS810" t="str">
            <v>BĐ đã phát</v>
          </cell>
          <cell r="BT810">
            <v>0</v>
          </cell>
          <cell r="BU810">
            <v>0</v>
          </cell>
          <cell r="BV810">
            <v>4</v>
          </cell>
          <cell r="BW810">
            <v>4</v>
          </cell>
          <cell r="BX810">
            <v>4</v>
          </cell>
          <cell r="BY810">
            <v>4</v>
          </cell>
          <cell r="BZ810">
            <v>4</v>
          </cell>
          <cell r="CA810">
            <v>4</v>
          </cell>
          <cell r="CB810">
            <v>4</v>
          </cell>
          <cell r="CC810">
            <v>4</v>
          </cell>
          <cell r="CD810">
            <v>4</v>
          </cell>
          <cell r="CE810">
            <v>4</v>
          </cell>
          <cell r="CF810">
            <v>4</v>
          </cell>
          <cell r="CG810">
            <v>4</v>
          </cell>
          <cell r="CH810">
            <v>0</v>
          </cell>
          <cell r="CI810">
            <v>0</v>
          </cell>
          <cell r="CJ810">
            <v>0</v>
          </cell>
          <cell r="CK810">
            <v>0</v>
          </cell>
          <cell r="CL810">
            <v>0</v>
          </cell>
        </row>
        <row r="811">
          <cell r="F811">
            <v>2502</v>
          </cell>
          <cell r="G811" t="str">
            <v>51010000947353</v>
          </cell>
          <cell r="H811" t="str">
            <v>Trường Thực hành sư phạm</v>
          </cell>
          <cell r="I811" t="str">
            <v>Tổ Mầm non</v>
          </cell>
          <cell r="J811" t="str">
            <v>Nữ</v>
          </cell>
          <cell r="K811">
            <v>1994</v>
          </cell>
          <cell r="L811">
            <v>34619</v>
          </cell>
          <cell r="M811">
            <v>28</v>
          </cell>
          <cell r="N811" t="str">
            <v>Kinh</v>
          </cell>
          <cell r="O811">
            <v>0</v>
          </cell>
          <cell r="P811" t="str">
            <v>187266180</v>
          </cell>
          <cell r="Q811" t="str">
            <v>26/08/2010</v>
          </cell>
          <cell r="R811" t="str">
            <v>Tỉnh Nghệ An</v>
          </cell>
          <cell r="S811" t="str">
            <v>Xã Nam Giang, Huyện Nam Đàn, Tỉnh Nghệ An</v>
          </cell>
          <cell r="T811" t="str">
            <v>Tỉnh Nghệ An, Huyện Nam Đàn, Xã Nam Giang</v>
          </cell>
          <cell r="U811" t="str">
            <v>Xóm 11, Xã Nam Giang, Huyện Nam Đàn, Tỉnh Nghệ An</v>
          </cell>
          <cell r="V811" t="str">
            <v>Xóm 11, Xã Nam Giang, Huyện Nam Đàn, Tỉnh Nghệ An</v>
          </cell>
          <cell r="W811" t="str">
            <v>0963032548</v>
          </cell>
          <cell r="X811" t="str">
            <v>phannhan12101994@gmail.com</v>
          </cell>
          <cell r="Y811">
            <v>42705</v>
          </cell>
          <cell r="Z811">
            <v>43966</v>
          </cell>
          <cell r="AA811" t="str">
            <v>Trường Đại học Vinh</v>
          </cell>
          <cell r="AB811">
            <v>0</v>
          </cell>
          <cell r="AC811" t="str">
            <v>BC</v>
          </cell>
          <cell r="AD811">
            <v>0</v>
          </cell>
          <cell r="AE811">
            <v>0</v>
          </cell>
          <cell r="AF811" t="str">
            <v>V.07.02.05</v>
          </cell>
          <cell r="AG811" t="str">
            <v>Giáo viên mầm non (hạng III)</v>
          </cell>
          <cell r="AH811">
            <v>0</v>
          </cell>
          <cell r="AI811">
            <v>0</v>
          </cell>
          <cell r="AJ811">
            <v>0</v>
          </cell>
          <cell r="AK811">
            <v>0</v>
          </cell>
          <cell r="AL811">
            <v>0</v>
          </cell>
          <cell r="AM811">
            <v>2.72</v>
          </cell>
          <cell r="AN811">
            <v>3</v>
          </cell>
          <cell r="AO811">
            <v>0</v>
          </cell>
          <cell r="AP811">
            <v>0</v>
          </cell>
          <cell r="AQ811">
            <v>0</v>
          </cell>
          <cell r="AR811">
            <v>0</v>
          </cell>
          <cell r="AS811">
            <v>2.72</v>
          </cell>
          <cell r="AT811">
            <v>35</v>
          </cell>
          <cell r="AU811">
            <v>0</v>
          </cell>
          <cell r="AV811">
            <v>0</v>
          </cell>
          <cell r="AW811">
            <v>0</v>
          </cell>
          <cell r="AX811" t="str">
            <v>Đại học</v>
          </cell>
          <cell r="AY811">
            <v>0</v>
          </cell>
          <cell r="AZ811">
            <v>0</v>
          </cell>
          <cell r="BA811" t="str">
            <v>SP tiếng Anh</v>
          </cell>
          <cell r="BB811">
            <v>0</v>
          </cell>
          <cell r="BC811">
            <v>0</v>
          </cell>
          <cell r="BD811">
            <v>0</v>
          </cell>
          <cell r="BE811">
            <v>0</v>
          </cell>
          <cell r="BF811" t="str">
            <v>A2</v>
          </cell>
          <cell r="BG811" t="str">
            <v>B</v>
          </cell>
          <cell r="BH811">
            <v>0</v>
          </cell>
          <cell r="BI811">
            <v>0</v>
          </cell>
          <cell r="BJ811">
            <v>0</v>
          </cell>
          <cell r="BK811">
            <v>0</v>
          </cell>
          <cell r="BL811">
            <v>0</v>
          </cell>
          <cell r="BM811">
            <v>40458</v>
          </cell>
          <cell r="BN811">
            <v>40823</v>
          </cell>
          <cell r="BO811">
            <v>0</v>
          </cell>
          <cell r="BP811">
            <v>0</v>
          </cell>
          <cell r="BQ811">
            <v>0</v>
          </cell>
          <cell r="BR811">
            <v>27.083333333333332</v>
          </cell>
          <cell r="BS811" t="str">
            <v>BĐ đã phát</v>
          </cell>
          <cell r="BT811">
            <v>0</v>
          </cell>
          <cell r="BU811">
            <v>0</v>
          </cell>
          <cell r="BV811">
            <v>4</v>
          </cell>
          <cell r="BW811">
            <v>4</v>
          </cell>
          <cell r="BX811">
            <v>4</v>
          </cell>
          <cell r="BY811">
            <v>4</v>
          </cell>
          <cell r="BZ811">
            <v>4</v>
          </cell>
          <cell r="CA811">
            <v>4</v>
          </cell>
          <cell r="CB811">
            <v>4</v>
          </cell>
          <cell r="CC811">
            <v>4</v>
          </cell>
          <cell r="CD811">
            <v>4</v>
          </cell>
          <cell r="CE811">
            <v>4</v>
          </cell>
          <cell r="CF811">
            <v>4</v>
          </cell>
          <cell r="CG811">
            <v>4</v>
          </cell>
          <cell r="CH811">
            <v>0</v>
          </cell>
          <cell r="CI811">
            <v>0</v>
          </cell>
          <cell r="CJ811">
            <v>0</v>
          </cell>
          <cell r="CK811">
            <v>0</v>
          </cell>
          <cell r="CL811">
            <v>0</v>
          </cell>
        </row>
        <row r="812">
          <cell r="F812">
            <v>2564</v>
          </cell>
          <cell r="G812" t="str">
            <v>51010001428435</v>
          </cell>
          <cell r="H812" t="str">
            <v>Trường Thực hành Sư phạm</v>
          </cell>
          <cell r="I812" t="str">
            <v>Tổ Mầm non</v>
          </cell>
          <cell r="J812" t="str">
            <v>Nữ</v>
          </cell>
          <cell r="K812">
            <v>1995</v>
          </cell>
          <cell r="L812">
            <v>34969</v>
          </cell>
          <cell r="M812">
            <v>27</v>
          </cell>
          <cell r="N812" t="str">
            <v>Kinh</v>
          </cell>
          <cell r="O812">
            <v>0</v>
          </cell>
          <cell r="P812" t="str">
            <v>187374115</v>
          </cell>
          <cell r="Q812">
            <v>41589</v>
          </cell>
          <cell r="R812" t="str">
            <v>Tỉnh Nghệ An</v>
          </cell>
          <cell r="S812" t="str">
            <v>Thị trấn Nghĩa Đàn, Huyện Nghĩa Đàn, Tỉnh Nghệ An</v>
          </cell>
          <cell r="T812" t="str">
            <v>Diễn Cát, Diễn Châu, Nghệ An</v>
          </cell>
          <cell r="U812" t="str">
            <v>Khối Tân Đồng, Thị trấn Nghĩa Đàn, Huyện Nghĩa Đàn, Tỉnh Nghệ An</v>
          </cell>
          <cell r="V812" t="str">
            <v>Khối Tân Đồng, Thị trấn Nghĩa Đàn, Huyện Nghĩa Đàn, Tỉnh Nghệ An</v>
          </cell>
          <cell r="W812">
            <v>969719019</v>
          </cell>
          <cell r="X812">
            <v>0</v>
          </cell>
          <cell r="Y812">
            <v>43328</v>
          </cell>
          <cell r="Z812">
            <v>43966</v>
          </cell>
          <cell r="AA812" t="str">
            <v>Trường Đại học Vinh</v>
          </cell>
          <cell r="AB812">
            <v>0</v>
          </cell>
          <cell r="AC812" t="str">
            <v>BC</v>
          </cell>
          <cell r="AD812">
            <v>0</v>
          </cell>
          <cell r="AE812">
            <v>0</v>
          </cell>
          <cell r="AF812" t="str">
            <v>V.07.02.06</v>
          </cell>
          <cell r="AG812" t="str">
            <v>Giáo viên mầm non (hạng IV)</v>
          </cell>
          <cell r="AH812">
            <v>0</v>
          </cell>
          <cell r="AI812">
            <v>0</v>
          </cell>
          <cell r="AJ812">
            <v>0</v>
          </cell>
          <cell r="AK812">
            <v>0</v>
          </cell>
          <cell r="AL812">
            <v>0</v>
          </cell>
          <cell r="AM812">
            <v>2.46</v>
          </cell>
          <cell r="AN812">
            <v>4</v>
          </cell>
          <cell r="AO812">
            <v>0</v>
          </cell>
          <cell r="AP812">
            <v>0</v>
          </cell>
          <cell r="AQ812">
            <v>0</v>
          </cell>
          <cell r="AR812">
            <v>0</v>
          </cell>
          <cell r="AS812">
            <v>2.46</v>
          </cell>
          <cell r="AT812">
            <v>35</v>
          </cell>
          <cell r="AU812">
            <v>0</v>
          </cell>
          <cell r="AV812">
            <v>0</v>
          </cell>
          <cell r="AW812">
            <v>0</v>
          </cell>
          <cell r="AX812" t="str">
            <v>Đại học</v>
          </cell>
          <cell r="AY812">
            <v>0</v>
          </cell>
          <cell r="AZ812">
            <v>0</v>
          </cell>
          <cell r="BA812" t="str">
            <v>Giáo dục mầm non</v>
          </cell>
          <cell r="BB812">
            <v>0</v>
          </cell>
          <cell r="BC812">
            <v>0</v>
          </cell>
          <cell r="BD812">
            <v>0</v>
          </cell>
          <cell r="BE812">
            <v>0</v>
          </cell>
          <cell r="BF812">
            <v>0</v>
          </cell>
          <cell r="BG812">
            <v>0</v>
          </cell>
          <cell r="BH812" t="str">
            <v>x</v>
          </cell>
          <cell r="BI812">
            <v>0</v>
          </cell>
          <cell r="BJ812">
            <v>0</v>
          </cell>
          <cell r="BK812" t="str">
            <v>Đối tượng 3</v>
          </cell>
          <cell r="BL812">
            <v>0</v>
          </cell>
          <cell r="BM812" t="str">
            <v>16/10/2003</v>
          </cell>
          <cell r="BN812">
            <v>38276</v>
          </cell>
          <cell r="BO812">
            <v>0</v>
          </cell>
          <cell r="BP812">
            <v>0</v>
          </cell>
          <cell r="BQ812">
            <v>0</v>
          </cell>
          <cell r="BR812">
            <v>28.083333333333332</v>
          </cell>
          <cell r="BS812" t="str">
            <v>BĐ đã phát</v>
          </cell>
          <cell r="BT812">
            <v>0</v>
          </cell>
          <cell r="BU812">
            <v>0</v>
          </cell>
          <cell r="BV812">
            <v>4</v>
          </cell>
          <cell r="BW812">
            <v>4</v>
          </cell>
          <cell r="BX812">
            <v>4</v>
          </cell>
          <cell r="BY812">
            <v>4</v>
          </cell>
          <cell r="BZ812">
            <v>4</v>
          </cell>
          <cell r="CA812">
            <v>4</v>
          </cell>
          <cell r="CB812">
            <v>4</v>
          </cell>
          <cell r="CC812">
            <v>4</v>
          </cell>
          <cell r="CD812">
            <v>4</v>
          </cell>
          <cell r="CE812">
            <v>4</v>
          </cell>
          <cell r="CF812">
            <v>4</v>
          </cell>
          <cell r="CG812">
            <v>4</v>
          </cell>
          <cell r="CH812">
            <v>0</v>
          </cell>
          <cell r="CI812">
            <v>0</v>
          </cell>
          <cell r="CJ812">
            <v>0</v>
          </cell>
          <cell r="CK812">
            <v>0</v>
          </cell>
          <cell r="CL812">
            <v>0</v>
          </cell>
        </row>
        <row r="813">
          <cell r="F813">
            <v>2378</v>
          </cell>
          <cell r="G813" t="str">
            <v>51010000705968</v>
          </cell>
          <cell r="H813" t="str">
            <v>Trường Thực hành sư phạm</v>
          </cell>
          <cell r="I813" t="str">
            <v>Tổ Mầm non</v>
          </cell>
          <cell r="J813" t="str">
            <v>Nữ</v>
          </cell>
          <cell r="K813">
            <v>1993</v>
          </cell>
          <cell r="L813">
            <v>34315</v>
          </cell>
          <cell r="M813">
            <v>29</v>
          </cell>
          <cell r="N813" t="str">
            <v>Kinh</v>
          </cell>
          <cell r="O813">
            <v>0</v>
          </cell>
          <cell r="P813" t="str">
            <v>187301931</v>
          </cell>
          <cell r="Q813" t="str">
            <v>21/10/2010</v>
          </cell>
          <cell r="R813" t="str">
            <v>Tỉnh Nghệ An</v>
          </cell>
          <cell r="S813" t="str">
            <v>Xã Hòa Sơn, Huyện Đô Lương, Tỉnh Nghệ An</v>
          </cell>
          <cell r="T813" t="str">
            <v>Hòa Sơn, Đô Lương, Nghệ An</v>
          </cell>
          <cell r="U813" t="str">
            <v>Ngõ 39, đường hải THượng Lãn Ông, xóm 14, xã Hưng Lộc, TP.Vinh, tỉnh nghệ An</v>
          </cell>
          <cell r="V813" t="str">
            <v>Phường Bến Thủy, Thành phố Vinh, Tỉnh Nghệ An</v>
          </cell>
          <cell r="W813" t="str">
            <v>0976726045</v>
          </cell>
          <cell r="X813" t="str">
            <v>Thaithithao52a2mn@gmail.com</v>
          </cell>
          <cell r="Y813">
            <v>42234</v>
          </cell>
          <cell r="Z813">
            <v>43283</v>
          </cell>
          <cell r="AA813" t="str">
            <v>Trường Đại học Vinh</v>
          </cell>
          <cell r="AB813">
            <v>0</v>
          </cell>
          <cell r="AC813" t="str">
            <v>BC</v>
          </cell>
          <cell r="AD813">
            <v>0</v>
          </cell>
          <cell r="AE813">
            <v>0</v>
          </cell>
          <cell r="AF813" t="str">
            <v>V.07.02.04</v>
          </cell>
          <cell r="AG813" t="str">
            <v>Giáo viên mầm non (hạng II)</v>
          </cell>
          <cell r="AH813">
            <v>0</v>
          </cell>
          <cell r="AI813">
            <v>0</v>
          </cell>
          <cell r="AJ813">
            <v>0</v>
          </cell>
          <cell r="AK813">
            <v>0</v>
          </cell>
          <cell r="AL813">
            <v>0</v>
          </cell>
          <cell r="AM813">
            <v>2.67</v>
          </cell>
          <cell r="AN813">
            <v>2</v>
          </cell>
          <cell r="AO813">
            <v>0</v>
          </cell>
          <cell r="AP813">
            <v>0</v>
          </cell>
          <cell r="AQ813">
            <v>0</v>
          </cell>
          <cell r="AR813">
            <v>0</v>
          </cell>
          <cell r="AS813">
            <v>2.67</v>
          </cell>
          <cell r="AT813">
            <v>35</v>
          </cell>
          <cell r="AU813">
            <v>0</v>
          </cell>
          <cell r="AV813">
            <v>0</v>
          </cell>
          <cell r="AW813">
            <v>0</v>
          </cell>
          <cell r="AX813" t="str">
            <v>Đại học</v>
          </cell>
          <cell r="AY813">
            <v>0</v>
          </cell>
          <cell r="AZ813">
            <v>0</v>
          </cell>
          <cell r="BA813" t="str">
            <v>Giáo dục mầm non</v>
          </cell>
          <cell r="BB813">
            <v>0</v>
          </cell>
          <cell r="BC813" t="str">
            <v xml:space="preserve"> </v>
          </cell>
          <cell r="BD813">
            <v>0</v>
          </cell>
          <cell r="BE813">
            <v>0</v>
          </cell>
          <cell r="BF813" t="str">
            <v>A2</v>
          </cell>
          <cell r="BG813">
            <v>0</v>
          </cell>
          <cell r="BH813">
            <v>0</v>
          </cell>
          <cell r="BI813">
            <v>0</v>
          </cell>
          <cell r="BJ813">
            <v>0</v>
          </cell>
          <cell r="BK813">
            <v>0</v>
          </cell>
          <cell r="BL813">
            <v>0</v>
          </cell>
          <cell r="BM813">
            <v>0</v>
          </cell>
          <cell r="BN813">
            <v>0</v>
          </cell>
          <cell r="BO813">
            <v>0</v>
          </cell>
          <cell r="BP813">
            <v>0</v>
          </cell>
          <cell r="BQ813">
            <v>0</v>
          </cell>
          <cell r="BR813">
            <v>26.25</v>
          </cell>
          <cell r="BS813" t="str">
            <v>BĐ đã phát</v>
          </cell>
          <cell r="BT813">
            <v>0</v>
          </cell>
          <cell r="BU813">
            <v>0</v>
          </cell>
          <cell r="BV813">
            <v>4</v>
          </cell>
          <cell r="BW813">
            <v>4</v>
          </cell>
          <cell r="BX813">
            <v>4</v>
          </cell>
          <cell r="BY813">
            <v>4</v>
          </cell>
          <cell r="BZ813">
            <v>4</v>
          </cell>
          <cell r="CA813">
            <v>4</v>
          </cell>
          <cell r="CB813">
            <v>4</v>
          </cell>
          <cell r="CC813">
            <v>4</v>
          </cell>
          <cell r="CD813">
            <v>4</v>
          </cell>
          <cell r="CE813">
            <v>4</v>
          </cell>
          <cell r="CF813">
            <v>4</v>
          </cell>
          <cell r="CG813">
            <v>4</v>
          </cell>
          <cell r="CH813">
            <v>0</v>
          </cell>
          <cell r="CI813">
            <v>0</v>
          </cell>
          <cell r="CJ813">
            <v>0</v>
          </cell>
          <cell r="CK813">
            <v>0</v>
          </cell>
          <cell r="CL813">
            <v>0</v>
          </cell>
        </row>
        <row r="814">
          <cell r="F814">
            <v>1753</v>
          </cell>
          <cell r="G814" t="str">
            <v>51010000228261</v>
          </cell>
          <cell r="H814" t="str">
            <v>Trường Thực hành sư phạm</v>
          </cell>
          <cell r="I814" t="str">
            <v>Tổ Mầm non</v>
          </cell>
          <cell r="J814" t="str">
            <v>Nữ</v>
          </cell>
          <cell r="K814">
            <v>1988</v>
          </cell>
          <cell r="L814">
            <v>32429</v>
          </cell>
          <cell r="M814">
            <v>34</v>
          </cell>
          <cell r="N814" t="str">
            <v>Kinh</v>
          </cell>
          <cell r="O814">
            <v>0</v>
          </cell>
          <cell r="P814" t="str">
            <v>186573614</v>
          </cell>
          <cell r="Q814" t="str">
            <v>11/03/2005</v>
          </cell>
          <cell r="R814" t="str">
            <v>Tỉnh Nghệ An</v>
          </cell>
          <cell r="S814" t="str">
            <v>Phường Nghi Hải, Thị xã Cửa Lò, Tỉnh Nghệ An</v>
          </cell>
          <cell r="T814" t="str">
            <v>Nghi Hải, Cửa lò, Nghệ An</v>
          </cell>
          <cell r="U814" t="str">
            <v>Khối Yên Vinh, Phường Hưng Phúc, Thành phố Vinh, Tỉnh Nghệ An</v>
          </cell>
          <cell r="V814" t="str">
            <v>Khối Yên Vinh, Phường Hưng Phúc, Thành phố Vinh, Tỉnh Nghệ An</v>
          </cell>
          <cell r="W814" t="str">
            <v>0978110121</v>
          </cell>
          <cell r="X814" t="str">
            <v>ailinh.mndhv@gmail.com</v>
          </cell>
          <cell r="Y814">
            <v>40369</v>
          </cell>
          <cell r="Z814">
            <v>42887</v>
          </cell>
          <cell r="AA814" t="str">
            <v>Trường Đại học Vinh</v>
          </cell>
          <cell r="AB814">
            <v>0</v>
          </cell>
          <cell r="AC814" t="str">
            <v>BC</v>
          </cell>
          <cell r="AD814">
            <v>0</v>
          </cell>
          <cell r="AE814">
            <v>0</v>
          </cell>
          <cell r="AF814" t="str">
            <v>V.07.02.04</v>
          </cell>
          <cell r="AG814" t="str">
            <v>Giáo viên mầm non (hạng II)</v>
          </cell>
          <cell r="AH814">
            <v>0</v>
          </cell>
          <cell r="AI814">
            <v>0</v>
          </cell>
          <cell r="AJ814">
            <v>0</v>
          </cell>
          <cell r="AK814">
            <v>0</v>
          </cell>
          <cell r="AL814">
            <v>0</v>
          </cell>
          <cell r="AM814">
            <v>3.33</v>
          </cell>
          <cell r="AN814">
            <v>4</v>
          </cell>
          <cell r="AO814">
            <v>0</v>
          </cell>
          <cell r="AP814">
            <v>0</v>
          </cell>
          <cell r="AQ814">
            <v>9</v>
          </cell>
          <cell r="AR814">
            <v>0.29969999999999997</v>
          </cell>
          <cell r="AS814">
            <v>3.6297000000000001</v>
          </cell>
          <cell r="AT814">
            <v>35</v>
          </cell>
          <cell r="AU814">
            <v>0</v>
          </cell>
          <cell r="AV814">
            <v>0</v>
          </cell>
          <cell r="AW814">
            <v>0</v>
          </cell>
          <cell r="AX814" t="str">
            <v>Đại học</v>
          </cell>
          <cell r="AY814">
            <v>0</v>
          </cell>
          <cell r="AZ814">
            <v>0</v>
          </cell>
          <cell r="BA814" t="str">
            <v>Giáo dục mầm non</v>
          </cell>
          <cell r="BB814">
            <v>0</v>
          </cell>
          <cell r="BC814" t="str">
            <v xml:space="preserve"> </v>
          </cell>
          <cell r="BD814">
            <v>0</v>
          </cell>
          <cell r="BE814">
            <v>0</v>
          </cell>
          <cell r="BF814" t="str">
            <v>A2</v>
          </cell>
          <cell r="BG814" t="str">
            <v>B</v>
          </cell>
          <cell r="BH814">
            <v>0</v>
          </cell>
          <cell r="BI814">
            <v>0</v>
          </cell>
          <cell r="BJ814">
            <v>0</v>
          </cell>
          <cell r="BK814">
            <v>0</v>
          </cell>
          <cell r="BL814">
            <v>0</v>
          </cell>
          <cell r="BM814">
            <v>0</v>
          </cell>
          <cell r="BN814">
            <v>0</v>
          </cell>
          <cell r="BO814">
            <v>0</v>
          </cell>
          <cell r="BP814">
            <v>0</v>
          </cell>
          <cell r="BQ814">
            <v>0</v>
          </cell>
          <cell r="BR814">
            <v>21.083333333333332</v>
          </cell>
          <cell r="BS814" t="str">
            <v>BĐ đã phát</v>
          </cell>
          <cell r="BT814">
            <v>0</v>
          </cell>
          <cell r="BU814">
            <v>0</v>
          </cell>
          <cell r="BV814">
            <v>4</v>
          </cell>
          <cell r="BW814">
            <v>4</v>
          </cell>
          <cell r="BX814">
            <v>4</v>
          </cell>
          <cell r="BY814">
            <v>4</v>
          </cell>
          <cell r="BZ814">
            <v>4</v>
          </cell>
          <cell r="CA814">
            <v>4</v>
          </cell>
          <cell r="CB814">
            <v>4</v>
          </cell>
          <cell r="CC814">
            <v>4</v>
          </cell>
          <cell r="CD814">
            <v>4</v>
          </cell>
          <cell r="CE814">
            <v>4</v>
          </cell>
          <cell r="CF814">
            <v>4</v>
          </cell>
          <cell r="CG814">
            <v>4</v>
          </cell>
          <cell r="CH814">
            <v>0</v>
          </cell>
          <cell r="CI814">
            <v>0</v>
          </cell>
          <cell r="CJ814">
            <v>0</v>
          </cell>
          <cell r="CK814">
            <v>0</v>
          </cell>
          <cell r="CL814">
            <v>0</v>
          </cell>
        </row>
        <row r="815">
          <cell r="F815">
            <v>2565</v>
          </cell>
          <cell r="G815" t="str">
            <v>51010001428064</v>
          </cell>
          <cell r="H815" t="str">
            <v>Trường Thực hành Sư phạm</v>
          </cell>
          <cell r="I815" t="str">
            <v>Tổ Mầm non</v>
          </cell>
          <cell r="J815" t="str">
            <v>Nữ</v>
          </cell>
          <cell r="K815">
            <v>1993</v>
          </cell>
          <cell r="L815">
            <v>34160</v>
          </cell>
          <cell r="M815">
            <v>29</v>
          </cell>
          <cell r="N815" t="str">
            <v>Kinh</v>
          </cell>
          <cell r="O815">
            <v>0</v>
          </cell>
          <cell r="P815" t="str">
            <v>184030555</v>
          </cell>
          <cell r="Q815">
            <v>40263</v>
          </cell>
          <cell r="R815" t="str">
            <v>Tỉnh Hà Tĩnh</v>
          </cell>
          <cell r="S815" t="str">
            <v>Xã Xuân Giang, Huyện Nghi Xuân, Tỉnh Hà Tĩnh</v>
          </cell>
          <cell r="T815" t="str">
            <v>Xuân Giang, Nghi Xuân, Hà Tĩnh</v>
          </cell>
          <cell r="U815" t="str">
            <v>Lam Thủy, Xã Xuân Giang, Huyện Nghi Xuân, Tỉnh Hà Tĩnh</v>
          </cell>
          <cell r="V815" t="str">
            <v>Lam Thủy, Xã Xuân Giang, Huyện Nghi Xuân, Tỉnh Hà Tĩnh</v>
          </cell>
          <cell r="W815" t="str">
            <v>0979780995</v>
          </cell>
          <cell r="X815" t="str">
            <v>hongngoc.mndhv@gmail.com</v>
          </cell>
          <cell r="Y815">
            <v>43328</v>
          </cell>
          <cell r="Z815">
            <v>43966</v>
          </cell>
          <cell r="AA815" t="str">
            <v>Trường Đại học Vinh</v>
          </cell>
          <cell r="AB815">
            <v>0</v>
          </cell>
          <cell r="AC815" t="str">
            <v>BC</v>
          </cell>
          <cell r="AD815">
            <v>0</v>
          </cell>
          <cell r="AE815">
            <v>0</v>
          </cell>
          <cell r="AF815" t="str">
            <v>V.07.02.06</v>
          </cell>
          <cell r="AG815" t="str">
            <v>Giáo viên mầm non (hạng IV)</v>
          </cell>
          <cell r="AH815">
            <v>0</v>
          </cell>
          <cell r="AI815">
            <v>0</v>
          </cell>
          <cell r="AJ815">
            <v>0</v>
          </cell>
          <cell r="AK815">
            <v>0</v>
          </cell>
          <cell r="AL815">
            <v>0</v>
          </cell>
          <cell r="AM815">
            <v>2.46</v>
          </cell>
          <cell r="AN815">
            <v>4</v>
          </cell>
          <cell r="AO815">
            <v>0</v>
          </cell>
          <cell r="AP815">
            <v>0</v>
          </cell>
          <cell r="AQ815">
            <v>0</v>
          </cell>
          <cell r="AR815">
            <v>0</v>
          </cell>
          <cell r="AS815">
            <v>2.46</v>
          </cell>
          <cell r="AT815">
            <v>35</v>
          </cell>
          <cell r="AU815">
            <v>0</v>
          </cell>
          <cell r="AV815">
            <v>0</v>
          </cell>
          <cell r="AW815">
            <v>0</v>
          </cell>
          <cell r="AX815" t="str">
            <v>Đại học</v>
          </cell>
          <cell r="AY815">
            <v>0</v>
          </cell>
          <cell r="AZ815">
            <v>0</v>
          </cell>
          <cell r="BA815" t="str">
            <v>Giáo dục mầm non</v>
          </cell>
          <cell r="BB815">
            <v>0</v>
          </cell>
          <cell r="BC815">
            <v>0</v>
          </cell>
          <cell r="BD815">
            <v>0</v>
          </cell>
          <cell r="BE815">
            <v>0</v>
          </cell>
          <cell r="BF815">
            <v>0</v>
          </cell>
          <cell r="BG815">
            <v>0</v>
          </cell>
          <cell r="BH815">
            <v>0</v>
          </cell>
          <cell r="BI815">
            <v>0</v>
          </cell>
          <cell r="BJ815">
            <v>0</v>
          </cell>
          <cell r="BK815" t="str">
            <v>Đã học 2012</v>
          </cell>
          <cell r="BL815">
            <v>0</v>
          </cell>
          <cell r="BM815">
            <v>0</v>
          </cell>
          <cell r="BN815">
            <v>0</v>
          </cell>
          <cell r="BO815">
            <v>0</v>
          </cell>
          <cell r="BP815">
            <v>0</v>
          </cell>
          <cell r="BQ815">
            <v>0</v>
          </cell>
          <cell r="BR815">
            <v>25.833333333333332</v>
          </cell>
          <cell r="BS815" t="str">
            <v>BĐ đã phát</v>
          </cell>
          <cell r="BT815">
            <v>0</v>
          </cell>
          <cell r="BU815">
            <v>0</v>
          </cell>
          <cell r="BV815">
            <v>4</v>
          </cell>
          <cell r="BW815">
            <v>4</v>
          </cell>
          <cell r="BX815">
            <v>4</v>
          </cell>
          <cell r="BY815">
            <v>4</v>
          </cell>
          <cell r="BZ815">
            <v>4</v>
          </cell>
          <cell r="CA815">
            <v>4</v>
          </cell>
          <cell r="CB815">
            <v>4</v>
          </cell>
          <cell r="CC815">
            <v>4</v>
          </cell>
          <cell r="CD815">
            <v>4</v>
          </cell>
          <cell r="CE815">
            <v>4</v>
          </cell>
          <cell r="CF815">
            <v>4</v>
          </cell>
          <cell r="CG815">
            <v>4</v>
          </cell>
          <cell r="CH815">
            <v>0</v>
          </cell>
          <cell r="CI815">
            <v>0</v>
          </cell>
          <cell r="CJ815">
            <v>0</v>
          </cell>
          <cell r="CK815">
            <v>0</v>
          </cell>
          <cell r="CL815">
            <v>0</v>
          </cell>
        </row>
        <row r="816">
          <cell r="F816">
            <v>1755</v>
          </cell>
          <cell r="G816" t="str">
            <v>51010000237036</v>
          </cell>
          <cell r="H816" t="str">
            <v>Trường Thực hành sư phạm</v>
          </cell>
          <cell r="I816" t="str">
            <v>Tổ Mầm non</v>
          </cell>
          <cell r="J816" t="str">
            <v>Nữ</v>
          </cell>
          <cell r="K816">
            <v>1988</v>
          </cell>
          <cell r="L816">
            <v>32480</v>
          </cell>
          <cell r="M816">
            <v>34</v>
          </cell>
          <cell r="N816" t="str">
            <v>Kinh</v>
          </cell>
          <cell r="O816">
            <v>0</v>
          </cell>
          <cell r="P816" t="str">
            <v>186442476</v>
          </cell>
          <cell r="Q816">
            <v>40397</v>
          </cell>
          <cell r="R816" t="str">
            <v>Tỉnh Nghệ An</v>
          </cell>
          <cell r="S816" t="str">
            <v>Phường Quang Trung, Thành phố Vinh, Tỉnh Nghệ An</v>
          </cell>
          <cell r="T816" t="str">
            <v>Nam Cường, Nam Đàn, Nghệ An</v>
          </cell>
          <cell r="U816" t="str">
            <v>Đội 2, Xóm Khánh Hậu, Xã Hưng Hòa, Thành phố Vinh, Tỉnh Nghệ An</v>
          </cell>
          <cell r="V816" t="str">
            <v>Đội 2, Xóm Khánh Hậu, Xã Hưng Hòa, Thành phố Vinh, Tỉnh Nghệ An</v>
          </cell>
          <cell r="W816" t="str">
            <v>0946926826</v>
          </cell>
          <cell r="X816" t="str">
            <v>Thanhxuan312@gmail.com</v>
          </cell>
          <cell r="Y816">
            <v>40369</v>
          </cell>
          <cell r="Z816">
            <v>42887</v>
          </cell>
          <cell r="AA816" t="str">
            <v>Trường Đại học Vinh</v>
          </cell>
          <cell r="AB816">
            <v>0</v>
          </cell>
          <cell r="AC816" t="str">
            <v>BC</v>
          </cell>
          <cell r="AD816">
            <v>0</v>
          </cell>
          <cell r="AE816">
            <v>0</v>
          </cell>
          <cell r="AF816" t="str">
            <v>V.07.02.04</v>
          </cell>
          <cell r="AG816" t="str">
            <v>Giáo viên mầm non (hạng II)</v>
          </cell>
          <cell r="AH816">
            <v>0</v>
          </cell>
          <cell r="AI816">
            <v>0</v>
          </cell>
          <cell r="AJ816">
            <v>0</v>
          </cell>
          <cell r="AK816">
            <v>0</v>
          </cell>
          <cell r="AL816">
            <v>0</v>
          </cell>
          <cell r="AM816">
            <v>3.33</v>
          </cell>
          <cell r="AN816">
            <v>4</v>
          </cell>
          <cell r="AO816">
            <v>0</v>
          </cell>
          <cell r="AP816">
            <v>0</v>
          </cell>
          <cell r="AQ816">
            <v>9</v>
          </cell>
          <cell r="AR816">
            <v>0.29969999999999997</v>
          </cell>
          <cell r="AS816">
            <v>3.6297000000000001</v>
          </cell>
          <cell r="AT816">
            <v>35</v>
          </cell>
          <cell r="AU816">
            <v>0</v>
          </cell>
          <cell r="AV816">
            <v>0</v>
          </cell>
          <cell r="AW816">
            <v>0</v>
          </cell>
          <cell r="AX816" t="str">
            <v>Đại học</v>
          </cell>
          <cell r="AY816">
            <v>0</v>
          </cell>
          <cell r="AZ816">
            <v>0</v>
          </cell>
          <cell r="BA816" t="str">
            <v>Giáo dục mầm non</v>
          </cell>
          <cell r="BB816">
            <v>0</v>
          </cell>
          <cell r="BC816" t="str">
            <v xml:space="preserve"> </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21.25</v>
          </cell>
          <cell r="BS816" t="str">
            <v>BĐ đã phát</v>
          </cell>
          <cell r="BT816">
            <v>0</v>
          </cell>
          <cell r="BU816">
            <v>0</v>
          </cell>
          <cell r="BV816">
            <v>4</v>
          </cell>
          <cell r="BW816">
            <v>4</v>
          </cell>
          <cell r="BX816">
            <v>4</v>
          </cell>
          <cell r="BY816">
            <v>4</v>
          </cell>
          <cell r="BZ816">
            <v>4</v>
          </cell>
          <cell r="CA816">
            <v>4</v>
          </cell>
          <cell r="CB816">
            <v>4</v>
          </cell>
          <cell r="CC816">
            <v>4</v>
          </cell>
          <cell r="CD816">
            <v>4</v>
          </cell>
          <cell r="CE816">
            <v>4</v>
          </cell>
          <cell r="CF816">
            <v>4</v>
          </cell>
          <cell r="CG816">
            <v>4</v>
          </cell>
          <cell r="CH816">
            <v>0</v>
          </cell>
          <cell r="CI816">
            <v>0</v>
          </cell>
          <cell r="CJ816">
            <v>0</v>
          </cell>
          <cell r="CK816">
            <v>0</v>
          </cell>
          <cell r="CL816">
            <v>0</v>
          </cell>
        </row>
        <row r="817">
          <cell r="F817">
            <v>1751</v>
          </cell>
          <cell r="G817" t="str">
            <v>51010000228182</v>
          </cell>
          <cell r="H817" t="str">
            <v>Trường Thực hành sư phạm</v>
          </cell>
          <cell r="I817" t="str">
            <v>Tổ Mầm non</v>
          </cell>
          <cell r="J817" t="str">
            <v>Nữ</v>
          </cell>
          <cell r="K817">
            <v>1987</v>
          </cell>
          <cell r="L817">
            <v>31953</v>
          </cell>
          <cell r="M817">
            <v>35</v>
          </cell>
          <cell r="N817" t="str">
            <v>Kinh</v>
          </cell>
          <cell r="O817">
            <v>0</v>
          </cell>
          <cell r="P817" t="str">
            <v>186746151</v>
          </cell>
          <cell r="Q817">
            <v>41765</v>
          </cell>
          <cell r="R817" t="str">
            <v>Tỉnh Nghệ An</v>
          </cell>
          <cell r="S817" t="str">
            <v>Xã Tân An, Huyện Tân Kỳ, Tỉnh Nghệ An</v>
          </cell>
          <cell r="T817" t="str">
            <v>Tân An, Tân Kỳ, Nghệ An</v>
          </cell>
          <cell r="U817" t="str">
            <v>Số 68, đường Nguyễn Đức Cảnh, Phường Hưng Bình, Thành phố Vinh, Tỉnh Nghệ An</v>
          </cell>
          <cell r="V817" t="str">
            <v>Số 68, đường Nguyễn Đức Cảnh, Phường Hưng Bình, Thành phố Vinh, Tỉnh Nghệ An</v>
          </cell>
          <cell r="W817">
            <v>0</v>
          </cell>
          <cell r="X817">
            <v>0</v>
          </cell>
          <cell r="Y817">
            <v>40369</v>
          </cell>
          <cell r="Z817">
            <v>42887</v>
          </cell>
          <cell r="AA817" t="str">
            <v>Trường Đại học Vinh</v>
          </cell>
          <cell r="AB817">
            <v>0</v>
          </cell>
          <cell r="AC817" t="str">
            <v>BC</v>
          </cell>
          <cell r="AD817">
            <v>0</v>
          </cell>
          <cell r="AE817">
            <v>0</v>
          </cell>
          <cell r="AF817" t="str">
            <v>V.07.02.04</v>
          </cell>
          <cell r="AG817" t="str">
            <v>Giáo viên mầm non (hạng II)</v>
          </cell>
          <cell r="AH817">
            <v>0</v>
          </cell>
          <cell r="AI817">
            <v>0</v>
          </cell>
          <cell r="AJ817">
            <v>0</v>
          </cell>
          <cell r="AK817">
            <v>0</v>
          </cell>
          <cell r="AL817">
            <v>0</v>
          </cell>
          <cell r="AM817">
            <v>3.33</v>
          </cell>
          <cell r="AN817">
            <v>4</v>
          </cell>
          <cell r="AO817">
            <v>0</v>
          </cell>
          <cell r="AP817">
            <v>0</v>
          </cell>
          <cell r="AQ817">
            <v>9</v>
          </cell>
          <cell r="AR817">
            <v>0.29969999999999997</v>
          </cell>
          <cell r="AS817">
            <v>3.6297000000000001</v>
          </cell>
          <cell r="AT817">
            <v>35</v>
          </cell>
          <cell r="AU817">
            <v>0</v>
          </cell>
          <cell r="AV817">
            <v>0</v>
          </cell>
          <cell r="AW817">
            <v>0</v>
          </cell>
          <cell r="AX817" t="str">
            <v>Đại học</v>
          </cell>
          <cell r="AY817">
            <v>0</v>
          </cell>
          <cell r="AZ817">
            <v>0</v>
          </cell>
          <cell r="BA817" t="str">
            <v>Giáo dục mầm non</v>
          </cell>
          <cell r="BB817">
            <v>0</v>
          </cell>
          <cell r="BC817" t="str">
            <v xml:space="preserve"> </v>
          </cell>
          <cell r="BD817">
            <v>0</v>
          </cell>
          <cell r="BE817">
            <v>0</v>
          </cell>
          <cell r="BF817" t="str">
            <v>B2</v>
          </cell>
          <cell r="BG817" t="str">
            <v>B</v>
          </cell>
          <cell r="BH817">
            <v>0</v>
          </cell>
          <cell r="BI817">
            <v>0</v>
          </cell>
          <cell r="BJ817">
            <v>0</v>
          </cell>
          <cell r="BK817">
            <v>0</v>
          </cell>
          <cell r="BL817">
            <v>0</v>
          </cell>
          <cell r="BM817">
            <v>0</v>
          </cell>
          <cell r="BN817">
            <v>0</v>
          </cell>
          <cell r="BO817">
            <v>0</v>
          </cell>
          <cell r="BP817">
            <v>0</v>
          </cell>
          <cell r="BQ817">
            <v>0</v>
          </cell>
          <cell r="BR817">
            <v>19.833333333333332</v>
          </cell>
          <cell r="BS817" t="str">
            <v>BĐ đã phát</v>
          </cell>
          <cell r="BT817">
            <v>0</v>
          </cell>
          <cell r="BU817">
            <v>0</v>
          </cell>
          <cell r="BV817">
            <v>4</v>
          </cell>
          <cell r="BW817">
            <v>4</v>
          </cell>
          <cell r="BX817">
            <v>4</v>
          </cell>
          <cell r="BY817">
            <v>4</v>
          </cell>
          <cell r="BZ817">
            <v>4</v>
          </cell>
          <cell r="CA817">
            <v>4</v>
          </cell>
          <cell r="CB817">
            <v>4</v>
          </cell>
          <cell r="CC817">
            <v>4</v>
          </cell>
          <cell r="CD817">
            <v>4</v>
          </cell>
          <cell r="CE817">
            <v>4</v>
          </cell>
          <cell r="CF817">
            <v>4</v>
          </cell>
          <cell r="CG817">
            <v>4</v>
          </cell>
          <cell r="CH817">
            <v>0</v>
          </cell>
          <cell r="CI817">
            <v>0</v>
          </cell>
          <cell r="CJ817">
            <v>0</v>
          </cell>
          <cell r="CK817">
            <v>0</v>
          </cell>
          <cell r="CL817">
            <v>0</v>
          </cell>
        </row>
        <row r="818">
          <cell r="F818">
            <v>1748</v>
          </cell>
          <cell r="G818" t="str">
            <v>51010000228216</v>
          </cell>
          <cell r="H818" t="str">
            <v>Trường Thực hành sư phạm</v>
          </cell>
          <cell r="I818" t="str">
            <v>Tổ Mầm non</v>
          </cell>
          <cell r="J818" t="str">
            <v>Nữ</v>
          </cell>
          <cell r="K818">
            <v>1981</v>
          </cell>
          <cell r="L818">
            <v>29593</v>
          </cell>
          <cell r="M818">
            <v>41</v>
          </cell>
          <cell r="N818" t="str">
            <v>Kinh</v>
          </cell>
          <cell r="O818">
            <v>0</v>
          </cell>
          <cell r="P818" t="str">
            <v>182449634</v>
          </cell>
          <cell r="Q818" t="str">
            <v>23/05/2015</v>
          </cell>
          <cell r="R818" t="str">
            <v>Tỉnh Nghệ An</v>
          </cell>
          <cell r="S818" t="str">
            <v>Xã Diễn Xuân, Huyện Diễn Châu, Tỉnh Nghệ An</v>
          </cell>
          <cell r="T818" t="str">
            <v>Diễn Xuân, Diễn Châu, Nghệ An</v>
          </cell>
          <cell r="U818" t="str">
            <v>Khối 1Phường Bến Thủy, Thành phố Vinh, Tỉnh Nghệ An</v>
          </cell>
          <cell r="V818" t="str">
            <v>Khối 1Phường Bến Thủy, Thành phố Vinh, Tỉnh Nghệ An</v>
          </cell>
          <cell r="W818" t="str">
            <v>0886243838</v>
          </cell>
          <cell r="X818" t="str">
            <v>vycam2006@gmail.com</v>
          </cell>
          <cell r="Y818">
            <v>40369</v>
          </cell>
          <cell r="Z818">
            <v>43824</v>
          </cell>
          <cell r="AA818" t="str">
            <v>Trường Đại học Vinh</v>
          </cell>
          <cell r="AB818">
            <v>0</v>
          </cell>
          <cell r="AC818" t="str">
            <v>BC</v>
          </cell>
          <cell r="AD818">
            <v>0</v>
          </cell>
          <cell r="AE818">
            <v>0</v>
          </cell>
          <cell r="AF818" t="str">
            <v>V.07.02.06</v>
          </cell>
          <cell r="AG818" t="str">
            <v>Giáo viên mầm non (hạng IV)</v>
          </cell>
          <cell r="AH818">
            <v>0</v>
          </cell>
          <cell r="AI818">
            <v>0</v>
          </cell>
          <cell r="AJ818">
            <v>0</v>
          </cell>
          <cell r="AK818">
            <v>0</v>
          </cell>
          <cell r="AL818">
            <v>0</v>
          </cell>
          <cell r="AM818">
            <v>3.66</v>
          </cell>
          <cell r="AN818">
            <v>10</v>
          </cell>
          <cell r="AO818">
            <v>0</v>
          </cell>
          <cell r="AP818">
            <v>0</v>
          </cell>
          <cell r="AQ818">
            <v>16</v>
          </cell>
          <cell r="AR818">
            <v>0.58560000000000001</v>
          </cell>
          <cell r="AS818">
            <v>4.2456000000000005</v>
          </cell>
          <cell r="AT818">
            <v>35</v>
          </cell>
          <cell r="AU818">
            <v>0</v>
          </cell>
          <cell r="AV818">
            <v>0</v>
          </cell>
          <cell r="AW818">
            <v>0</v>
          </cell>
          <cell r="AX818" t="str">
            <v>Đại học</v>
          </cell>
          <cell r="AY818">
            <v>0</v>
          </cell>
          <cell r="AZ818">
            <v>0</v>
          </cell>
          <cell r="BA818" t="str">
            <v>Tiểu học_SP</v>
          </cell>
          <cell r="BB818">
            <v>0</v>
          </cell>
          <cell r="BC818" t="str">
            <v xml:space="preserve"> </v>
          </cell>
          <cell r="BD818">
            <v>0</v>
          </cell>
          <cell r="BE818">
            <v>0</v>
          </cell>
          <cell r="BF818" t="str">
            <v>B1</v>
          </cell>
          <cell r="BG818" t="str">
            <v>B</v>
          </cell>
          <cell r="BH818">
            <v>0</v>
          </cell>
          <cell r="BI818">
            <v>0</v>
          </cell>
          <cell r="BJ818">
            <v>0</v>
          </cell>
          <cell r="BK818">
            <v>0</v>
          </cell>
          <cell r="BL818">
            <v>0</v>
          </cell>
          <cell r="BM818" t="str">
            <v>15/ 04/ 2005</v>
          </cell>
          <cell r="BN818">
            <v>38822</v>
          </cell>
          <cell r="BO818">
            <v>0</v>
          </cell>
          <cell r="BP818">
            <v>0</v>
          </cell>
          <cell r="BQ818">
            <v>0</v>
          </cell>
          <cell r="BR818">
            <v>13.333333333333334</v>
          </cell>
          <cell r="BS818" t="str">
            <v>BĐ phát không thành công</v>
          </cell>
          <cell r="BT818">
            <v>0</v>
          </cell>
          <cell r="BU818">
            <v>0</v>
          </cell>
          <cell r="BV818">
            <v>4</v>
          </cell>
          <cell r="BW818">
            <v>4</v>
          </cell>
          <cell r="BX818">
            <v>4</v>
          </cell>
          <cell r="BY818">
            <v>4</v>
          </cell>
          <cell r="BZ818">
            <v>4</v>
          </cell>
          <cell r="CA818">
            <v>4</v>
          </cell>
          <cell r="CB818">
            <v>4</v>
          </cell>
          <cell r="CC818">
            <v>4</v>
          </cell>
          <cell r="CD818">
            <v>4</v>
          </cell>
          <cell r="CE818">
            <v>4</v>
          </cell>
          <cell r="CF818">
            <v>4</v>
          </cell>
          <cell r="CG818">
            <v>4</v>
          </cell>
          <cell r="CH818">
            <v>0</v>
          </cell>
          <cell r="CI818">
            <v>0</v>
          </cell>
          <cell r="CJ818">
            <v>0</v>
          </cell>
          <cell r="CK818">
            <v>0</v>
          </cell>
          <cell r="CL818">
            <v>0</v>
          </cell>
        </row>
        <row r="819">
          <cell r="F819">
            <v>2500</v>
          </cell>
          <cell r="G819" t="str">
            <v>51010000947371</v>
          </cell>
          <cell r="H819" t="str">
            <v>Trường Thực hành sư phạm</v>
          </cell>
          <cell r="I819" t="str">
            <v>Tổ Mầm non</v>
          </cell>
          <cell r="J819" t="str">
            <v>Nữ</v>
          </cell>
          <cell r="K819">
            <v>1993</v>
          </cell>
          <cell r="L819">
            <v>34193</v>
          </cell>
          <cell r="M819">
            <v>29</v>
          </cell>
          <cell r="N819" t="str">
            <v>Kinh</v>
          </cell>
          <cell r="O819">
            <v>0</v>
          </cell>
          <cell r="P819" t="str">
            <v>187045010</v>
          </cell>
          <cell r="Q819" t="str">
            <v>06/08/2008</v>
          </cell>
          <cell r="R819" t="str">
            <v>Tỉnh Nghệ An</v>
          </cell>
          <cell r="S819" t="str">
            <v>Xã Nghĩa Xuân, Huyện Quỳ Hợp, Tỉnh Nghệ An</v>
          </cell>
          <cell r="T819" t="str">
            <v>Tỉnh Nghệ An, Huyện Quỳ Hợp, Xã Nghĩa Xuân</v>
          </cell>
          <cell r="U819" t="str">
            <v>Số 82, đường Phạm Kinh Vĩ, Phường Bến Thủy, Thành phố Vinh, Tỉnh Nghệ An</v>
          </cell>
          <cell r="V819" t="str">
            <v>Số 82, đường Phạm Kinh Vĩ, Phường Bến Thủy, Thành phố Vinh, Tỉnh Nghệ An</v>
          </cell>
          <cell r="W819" t="str">
            <v>0359150244</v>
          </cell>
          <cell r="X819" t="str">
            <v>huongtruongdhv@gmail.com</v>
          </cell>
          <cell r="Y819">
            <v>42705</v>
          </cell>
          <cell r="Z819">
            <v>43283</v>
          </cell>
          <cell r="AA819" t="str">
            <v>Trường Đại học Vinh</v>
          </cell>
          <cell r="AB819">
            <v>0</v>
          </cell>
          <cell r="AC819" t="str">
            <v>BC</v>
          </cell>
          <cell r="AD819">
            <v>0</v>
          </cell>
          <cell r="AE819">
            <v>0</v>
          </cell>
          <cell r="AF819" t="str">
            <v>V.07.02.04</v>
          </cell>
          <cell r="AG819" t="str">
            <v>Giáo viên mầm non (hạng II)</v>
          </cell>
          <cell r="AH819">
            <v>0</v>
          </cell>
          <cell r="AI819">
            <v>0</v>
          </cell>
          <cell r="AJ819">
            <v>0</v>
          </cell>
          <cell r="AK819">
            <v>0</v>
          </cell>
          <cell r="AL819">
            <v>0</v>
          </cell>
          <cell r="AM819">
            <v>2.67</v>
          </cell>
          <cell r="AN819">
            <v>2</v>
          </cell>
          <cell r="AO819">
            <v>0</v>
          </cell>
          <cell r="AP819">
            <v>0</v>
          </cell>
          <cell r="AQ819">
            <v>0</v>
          </cell>
          <cell r="AR819">
            <v>0</v>
          </cell>
          <cell r="AS819">
            <v>2.67</v>
          </cell>
          <cell r="AT819">
            <v>35</v>
          </cell>
          <cell r="AU819">
            <v>0</v>
          </cell>
          <cell r="AV819">
            <v>0</v>
          </cell>
          <cell r="AW819">
            <v>0</v>
          </cell>
          <cell r="AX819" t="str">
            <v>Đại học</v>
          </cell>
          <cell r="AY819">
            <v>0</v>
          </cell>
          <cell r="AZ819">
            <v>0</v>
          </cell>
          <cell r="BA819" t="str">
            <v>SP tiếng Anh</v>
          </cell>
          <cell r="BB819">
            <v>0</v>
          </cell>
          <cell r="BC819">
            <v>0</v>
          </cell>
          <cell r="BD819">
            <v>0</v>
          </cell>
          <cell r="BE819">
            <v>0</v>
          </cell>
          <cell r="BF819" t="str">
            <v>A2</v>
          </cell>
          <cell r="BG819" t="str">
            <v>B</v>
          </cell>
          <cell r="BH819">
            <v>0</v>
          </cell>
          <cell r="BI819">
            <v>0</v>
          </cell>
          <cell r="BJ819">
            <v>0</v>
          </cell>
          <cell r="BK819" t="str">
            <v>Đối tượng 4</v>
          </cell>
          <cell r="BL819">
            <v>0</v>
          </cell>
          <cell r="BM819">
            <v>38294</v>
          </cell>
          <cell r="BN819">
            <v>38659</v>
          </cell>
          <cell r="BO819">
            <v>0</v>
          </cell>
          <cell r="BP819">
            <v>0</v>
          </cell>
          <cell r="BQ819">
            <v>0</v>
          </cell>
          <cell r="BR819">
            <v>25.916666666666668</v>
          </cell>
          <cell r="BS819" t="str">
            <v>BĐ đã phát</v>
          </cell>
          <cell r="BT819">
            <v>0</v>
          </cell>
          <cell r="BU819">
            <v>0</v>
          </cell>
          <cell r="BV819">
            <v>4</v>
          </cell>
          <cell r="BW819">
            <v>4</v>
          </cell>
          <cell r="BX819">
            <v>4</v>
          </cell>
          <cell r="BY819">
            <v>4</v>
          </cell>
          <cell r="BZ819">
            <v>4</v>
          </cell>
          <cell r="CA819">
            <v>4</v>
          </cell>
          <cell r="CB819">
            <v>4</v>
          </cell>
          <cell r="CC819">
            <v>4</v>
          </cell>
          <cell r="CD819">
            <v>4</v>
          </cell>
          <cell r="CE819">
            <v>4</v>
          </cell>
          <cell r="CF819">
            <v>4</v>
          </cell>
          <cell r="CG819">
            <v>4</v>
          </cell>
          <cell r="CH819">
            <v>0</v>
          </cell>
          <cell r="CI819">
            <v>0</v>
          </cell>
          <cell r="CJ819">
            <v>0</v>
          </cell>
          <cell r="CK819">
            <v>0</v>
          </cell>
          <cell r="CL819">
            <v>0</v>
          </cell>
        </row>
        <row r="820">
          <cell r="F820">
            <v>1756</v>
          </cell>
          <cell r="G820" t="str">
            <v>51010000291537</v>
          </cell>
          <cell r="H820" t="str">
            <v>Trường Thực hành sư phạm</v>
          </cell>
          <cell r="I820" t="str">
            <v>Tổ Mầm non</v>
          </cell>
          <cell r="J820" t="str">
            <v>Nữ</v>
          </cell>
          <cell r="K820">
            <v>1989</v>
          </cell>
          <cell r="L820">
            <v>32541</v>
          </cell>
          <cell r="M820">
            <v>33</v>
          </cell>
          <cell r="N820" t="str">
            <v>Thổ</v>
          </cell>
          <cell r="O820">
            <v>0</v>
          </cell>
          <cell r="P820" t="str">
            <v>186864284</v>
          </cell>
          <cell r="Q820" t="str">
            <v>30/06/2014</v>
          </cell>
          <cell r="R820" t="str">
            <v>Tỉnh Nghệ An</v>
          </cell>
          <cell r="S820" t="str">
            <v>Phường Bến Thủy, Thành phố Vinh, Tỉnh Nghệ An</v>
          </cell>
          <cell r="T820" t="str">
            <v>Nghĩa Xuân, Quỳ Hợp, Nghệ An</v>
          </cell>
          <cell r="U820" t="str">
            <v>Chung cư Tân Bình, Phường Vinh Tân, Thành phố Vinh, Tỉnh Nghệ An</v>
          </cell>
          <cell r="V820" t="str">
            <v>Chung cư Tân Bình, Phường Vinh Tân, Thành phố Vinh, Tỉnh Nghệ An</v>
          </cell>
          <cell r="W820" t="str">
            <v>0913576929</v>
          </cell>
          <cell r="X820" t="str">
            <v>quynhtrangmndhv@gmail.com</v>
          </cell>
          <cell r="Y820">
            <v>40801</v>
          </cell>
          <cell r="Z820">
            <v>43283</v>
          </cell>
          <cell r="AA820" t="str">
            <v>Trường Đại học Vinh</v>
          </cell>
          <cell r="AB820">
            <v>0</v>
          </cell>
          <cell r="AC820" t="str">
            <v>BC</v>
          </cell>
          <cell r="AD820">
            <v>0</v>
          </cell>
          <cell r="AE820">
            <v>0</v>
          </cell>
          <cell r="AF820" t="str">
            <v>V.07.02.04</v>
          </cell>
          <cell r="AG820" t="str">
            <v>Giáo viên mầm non (hạng II)</v>
          </cell>
          <cell r="AH820">
            <v>0</v>
          </cell>
          <cell r="AI820">
            <v>0</v>
          </cell>
          <cell r="AJ820">
            <v>0</v>
          </cell>
          <cell r="AK820">
            <v>0</v>
          </cell>
          <cell r="AL820">
            <v>0</v>
          </cell>
          <cell r="AM820">
            <v>3</v>
          </cell>
          <cell r="AN820">
            <v>3</v>
          </cell>
          <cell r="AO820">
            <v>0</v>
          </cell>
          <cell r="AP820">
            <v>0</v>
          </cell>
          <cell r="AQ820">
            <v>8</v>
          </cell>
          <cell r="AR820">
            <v>0.24</v>
          </cell>
          <cell r="AS820">
            <v>3.24</v>
          </cell>
          <cell r="AT820">
            <v>35</v>
          </cell>
          <cell r="AU820">
            <v>0</v>
          </cell>
          <cell r="AV820">
            <v>0</v>
          </cell>
          <cell r="AW820">
            <v>0</v>
          </cell>
          <cell r="AX820" t="str">
            <v>Đại học</v>
          </cell>
          <cell r="AY820">
            <v>0</v>
          </cell>
          <cell r="AZ820">
            <v>0</v>
          </cell>
          <cell r="BA820" t="str">
            <v>Giáo dục mầm non</v>
          </cell>
          <cell r="BB820">
            <v>0</v>
          </cell>
          <cell r="BC820" t="str">
            <v xml:space="preserve"> </v>
          </cell>
          <cell r="BD820">
            <v>0</v>
          </cell>
          <cell r="BE820">
            <v>0</v>
          </cell>
          <cell r="BF820" t="str">
            <v>A2</v>
          </cell>
          <cell r="BG820" t="str">
            <v>B</v>
          </cell>
          <cell r="BH820">
            <v>0</v>
          </cell>
          <cell r="BI820">
            <v>0</v>
          </cell>
          <cell r="BJ820">
            <v>0</v>
          </cell>
          <cell r="BK820">
            <v>0</v>
          </cell>
          <cell r="BL820">
            <v>0</v>
          </cell>
          <cell r="BM820">
            <v>40458</v>
          </cell>
          <cell r="BN820">
            <v>40823</v>
          </cell>
          <cell r="BO820">
            <v>0</v>
          </cell>
          <cell r="BP820">
            <v>0</v>
          </cell>
          <cell r="BQ820">
            <v>0</v>
          </cell>
          <cell r="BR820">
            <v>21.416666666666668</v>
          </cell>
          <cell r="BS820" t="str">
            <v>BĐ đã phát</v>
          </cell>
          <cell r="BT820">
            <v>0</v>
          </cell>
          <cell r="BU820">
            <v>0</v>
          </cell>
          <cell r="BV820">
            <v>4</v>
          </cell>
          <cell r="BW820">
            <v>4</v>
          </cell>
          <cell r="BX820">
            <v>4</v>
          </cell>
          <cell r="BY820">
            <v>4</v>
          </cell>
          <cell r="BZ820">
            <v>4</v>
          </cell>
          <cell r="CA820">
            <v>4</v>
          </cell>
          <cell r="CB820">
            <v>4</v>
          </cell>
          <cell r="CC820">
            <v>4</v>
          </cell>
          <cell r="CD820">
            <v>4</v>
          </cell>
          <cell r="CE820">
            <v>4</v>
          </cell>
          <cell r="CF820">
            <v>4</v>
          </cell>
          <cell r="CG820">
            <v>4</v>
          </cell>
          <cell r="CH820">
            <v>0</v>
          </cell>
          <cell r="CI820">
            <v>0</v>
          </cell>
          <cell r="CJ820">
            <v>0</v>
          </cell>
          <cell r="CK820">
            <v>0</v>
          </cell>
          <cell r="CL820">
            <v>0</v>
          </cell>
        </row>
        <row r="821">
          <cell r="F821">
            <v>1749</v>
          </cell>
          <cell r="G821" t="str">
            <v>51010000228207</v>
          </cell>
          <cell r="H821" t="str">
            <v>Trường Thực hành sư phạm</v>
          </cell>
          <cell r="I821" t="str">
            <v>Tổ Mầm non 2</v>
          </cell>
          <cell r="J821" t="str">
            <v>Nữ</v>
          </cell>
          <cell r="K821">
            <v>1982</v>
          </cell>
          <cell r="L821">
            <v>30302</v>
          </cell>
          <cell r="M821">
            <v>40</v>
          </cell>
          <cell r="N821" t="str">
            <v>Kinh</v>
          </cell>
          <cell r="O821">
            <v>0</v>
          </cell>
          <cell r="P821" t="str">
            <v>182487048</v>
          </cell>
          <cell r="Q821" t="str">
            <v>25/04/2015</v>
          </cell>
          <cell r="R821" t="str">
            <v>Tỉnh Nghệ An</v>
          </cell>
          <cell r="S821" t="str">
            <v>Phường Hưng Dũng, Thành phố Vinh, Tỉnh Nghệ An</v>
          </cell>
          <cell r="T821" t="str">
            <v>hưng Dũng, Vinh, Nghệ An</v>
          </cell>
          <cell r="U821" t="str">
            <v>Ngõ 5, nhà 6, đường Phạm Ngọc Thạch, khối Tân Lâm, Phường Hưng Dũng, Thành phố Vinh, Tỉnh Nghệ An</v>
          </cell>
          <cell r="V821" t="str">
            <v>Ngõ 5, nhà 6, đường Phạm Ngọc Thạch, khối Tân Lâm, Phường Hưng Dũng, Thành phố Vinh, Tỉnh Nghệ An</v>
          </cell>
          <cell r="W821" t="str">
            <v>0918982772</v>
          </cell>
          <cell r="X821" t="str">
            <v>thobongmiumiu@gmail.com</v>
          </cell>
          <cell r="Y821">
            <v>40369</v>
          </cell>
          <cell r="Z821">
            <v>42045</v>
          </cell>
          <cell r="AA821" t="str">
            <v>Trường Đại học Vinh</v>
          </cell>
          <cell r="AB821">
            <v>0</v>
          </cell>
          <cell r="AC821" t="str">
            <v>BC</v>
          </cell>
          <cell r="AD821">
            <v>0</v>
          </cell>
          <cell r="AE821">
            <v>0</v>
          </cell>
          <cell r="AF821" t="str">
            <v>V.07.02.04</v>
          </cell>
          <cell r="AG821" t="str">
            <v>Giáo viên mầm non (hạng II)</v>
          </cell>
          <cell r="AH821">
            <v>0</v>
          </cell>
          <cell r="AI821" t="str">
            <v>Tổ Trưởng chuyên môn</v>
          </cell>
          <cell r="AJ821">
            <v>0</v>
          </cell>
          <cell r="AK821">
            <v>0</v>
          </cell>
          <cell r="AL821">
            <v>0.2</v>
          </cell>
          <cell r="AM821">
            <v>3.66</v>
          </cell>
          <cell r="AN821">
            <v>5</v>
          </cell>
          <cell r="AO821">
            <v>0</v>
          </cell>
          <cell r="AP821">
            <v>0</v>
          </cell>
          <cell r="AQ821">
            <v>16</v>
          </cell>
          <cell r="AR821">
            <v>0.61760000000000004</v>
          </cell>
          <cell r="AS821">
            <v>4.4776000000000007</v>
          </cell>
          <cell r="AT821">
            <v>35</v>
          </cell>
          <cell r="AU821">
            <v>0</v>
          </cell>
          <cell r="AV821">
            <v>0</v>
          </cell>
          <cell r="AW821">
            <v>0</v>
          </cell>
          <cell r="AX821" t="str">
            <v>Đại học</v>
          </cell>
          <cell r="AY821">
            <v>0</v>
          </cell>
          <cell r="AZ821">
            <v>0</v>
          </cell>
          <cell r="BA821" t="str">
            <v>SP Giáo dục mầm non</v>
          </cell>
          <cell r="BB821">
            <v>0</v>
          </cell>
          <cell r="BC821" t="str">
            <v xml:space="preserve"> </v>
          </cell>
          <cell r="BD821">
            <v>0</v>
          </cell>
          <cell r="BE821">
            <v>0</v>
          </cell>
          <cell r="BF821" t="str">
            <v>B1</v>
          </cell>
          <cell r="BG821">
            <v>0</v>
          </cell>
          <cell r="BH821">
            <v>0</v>
          </cell>
          <cell r="BI821">
            <v>0</v>
          </cell>
          <cell r="BJ821">
            <v>0</v>
          </cell>
          <cell r="BK821">
            <v>0</v>
          </cell>
          <cell r="BL821">
            <v>0</v>
          </cell>
          <cell r="BM821">
            <v>0</v>
          </cell>
          <cell r="BN821">
            <v>0</v>
          </cell>
          <cell r="BO821">
            <v>0</v>
          </cell>
          <cell r="BP821">
            <v>0</v>
          </cell>
          <cell r="BQ821">
            <v>0</v>
          </cell>
          <cell r="BR821">
            <v>15.333333333333334</v>
          </cell>
          <cell r="BS821" t="str">
            <v>BĐ đã phát</v>
          </cell>
          <cell r="BT821">
            <v>0</v>
          </cell>
          <cell r="BU821">
            <v>0</v>
          </cell>
          <cell r="BV821">
            <v>4.5</v>
          </cell>
          <cell r="BW821">
            <v>4.5</v>
          </cell>
          <cell r="BX821">
            <v>4.5</v>
          </cell>
          <cell r="BY821">
            <v>4.5</v>
          </cell>
          <cell r="BZ821">
            <v>4.5</v>
          </cell>
          <cell r="CA821">
            <v>4.5</v>
          </cell>
          <cell r="CB821">
            <v>4.5</v>
          </cell>
          <cell r="CC821">
            <v>4.5</v>
          </cell>
          <cell r="CD821">
            <v>4.5</v>
          </cell>
          <cell r="CE821">
            <v>4.5</v>
          </cell>
          <cell r="CF821">
            <v>4.5</v>
          </cell>
          <cell r="CG821">
            <v>4.5</v>
          </cell>
          <cell r="CH821">
            <v>0</v>
          </cell>
          <cell r="CI821">
            <v>0</v>
          </cell>
          <cell r="CJ821">
            <v>0</v>
          </cell>
          <cell r="CK821">
            <v>0</v>
          </cell>
          <cell r="CL821">
            <v>0</v>
          </cell>
        </row>
        <row r="822">
          <cell r="F822">
            <v>1746</v>
          </cell>
          <cell r="G822" t="str">
            <v>51010000228304</v>
          </cell>
          <cell r="H822" t="str">
            <v>Trường Thực hành sư phạm</v>
          </cell>
          <cell r="I822" t="str">
            <v>Tổ Mầm non 3</v>
          </cell>
          <cell r="J822" t="str">
            <v>Nữ</v>
          </cell>
          <cell r="K822">
            <v>1988</v>
          </cell>
          <cell r="L822">
            <v>32264</v>
          </cell>
          <cell r="M822">
            <v>34</v>
          </cell>
          <cell r="N822" t="str">
            <v>Kinh</v>
          </cell>
          <cell r="O822">
            <v>0</v>
          </cell>
          <cell r="P822" t="str">
            <v>186639082</v>
          </cell>
          <cell r="Q822" t="str">
            <v>15/03/2014</v>
          </cell>
          <cell r="R822" t="str">
            <v>Tỉnh Nghệ An</v>
          </cell>
          <cell r="S822" t="str">
            <v>Phường Bến Thủy, Thành phố Vinh, Tỉnh Nghệ An</v>
          </cell>
          <cell r="T822" t="str">
            <v>Hùng An, Kim Động, Hưng Yên</v>
          </cell>
          <cell r="U822" t="str">
            <v>Khối Tân Tiến, Phường Lê Mao, Thành phố Vinh, Tỉnh Nghệ An</v>
          </cell>
          <cell r="V822" t="str">
            <v>Khối Tân Tiến, Phường Lê Mao, Thành phố Vinh, Tỉnh Nghệ An</v>
          </cell>
          <cell r="W822">
            <v>948571999</v>
          </cell>
          <cell r="X822" t="str">
            <v>dacnga.mnth@gmail.com</v>
          </cell>
          <cell r="Y822">
            <v>40369</v>
          </cell>
          <cell r="Z822">
            <v>42887</v>
          </cell>
          <cell r="AA822" t="str">
            <v>Trường Đại học Vinh</v>
          </cell>
          <cell r="AB822">
            <v>0</v>
          </cell>
          <cell r="AC822" t="str">
            <v>BC</v>
          </cell>
          <cell r="AD822">
            <v>0</v>
          </cell>
          <cell r="AE822">
            <v>0</v>
          </cell>
          <cell r="AF822" t="str">
            <v>V.07.02.04</v>
          </cell>
          <cell r="AG822" t="str">
            <v>Giáo viên mầm non (hạng II)</v>
          </cell>
          <cell r="AH822">
            <v>0</v>
          </cell>
          <cell r="AI822" t="str">
            <v>Tổ trưởng chuyên môn</v>
          </cell>
          <cell r="AJ822">
            <v>0</v>
          </cell>
          <cell r="AK822">
            <v>0</v>
          </cell>
          <cell r="AL822">
            <v>0.2</v>
          </cell>
          <cell r="AM822">
            <v>3.33</v>
          </cell>
          <cell r="AN822">
            <v>4</v>
          </cell>
          <cell r="AO822">
            <v>0</v>
          </cell>
          <cell r="AP822">
            <v>0</v>
          </cell>
          <cell r="AQ822">
            <v>9</v>
          </cell>
          <cell r="AR822">
            <v>0.31770000000000004</v>
          </cell>
          <cell r="AS822">
            <v>3.8477000000000001</v>
          </cell>
          <cell r="AT822">
            <v>35</v>
          </cell>
          <cell r="AU822">
            <v>0</v>
          </cell>
          <cell r="AV822">
            <v>0</v>
          </cell>
          <cell r="AW822">
            <v>0</v>
          </cell>
          <cell r="AX822" t="str">
            <v>Đại học</v>
          </cell>
          <cell r="AY822">
            <v>0</v>
          </cell>
          <cell r="AZ822">
            <v>0</v>
          </cell>
          <cell r="BA822" t="str">
            <v>Giáo dục mầm non</v>
          </cell>
          <cell r="BB822">
            <v>0</v>
          </cell>
          <cell r="BC822" t="str">
            <v xml:space="preserve"> </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20.666666666666668</v>
          </cell>
          <cell r="BS822" t="str">
            <v>BĐ đã phát</v>
          </cell>
          <cell r="BT822">
            <v>0</v>
          </cell>
          <cell r="BU822">
            <v>0</v>
          </cell>
          <cell r="BV822">
            <v>4.5</v>
          </cell>
          <cell r="BW822">
            <v>4.5</v>
          </cell>
          <cell r="BX822">
            <v>4.5</v>
          </cell>
          <cell r="BY822">
            <v>4.5</v>
          </cell>
          <cell r="BZ822">
            <v>4.5</v>
          </cell>
          <cell r="CA822">
            <v>4.5</v>
          </cell>
          <cell r="CB822">
            <v>4.5</v>
          </cell>
          <cell r="CC822">
            <v>4.5</v>
          </cell>
          <cell r="CD822">
            <v>4.5</v>
          </cell>
          <cell r="CE822">
            <v>4.5</v>
          </cell>
          <cell r="CF822">
            <v>4.5</v>
          </cell>
          <cell r="CG822">
            <v>4.5</v>
          </cell>
          <cell r="CH822">
            <v>0</v>
          </cell>
          <cell r="CI822">
            <v>0</v>
          </cell>
          <cell r="CJ822">
            <v>0</v>
          </cell>
          <cell r="CK822">
            <v>0</v>
          </cell>
          <cell r="CL822">
            <v>0</v>
          </cell>
        </row>
        <row r="823">
          <cell r="F823">
            <v>2530</v>
          </cell>
          <cell r="G823" t="str">
            <v>51010001131326</v>
          </cell>
          <cell r="H823" t="str">
            <v>Trường Thực hành Sư phạm</v>
          </cell>
          <cell r="I823" t="str">
            <v>Tổ THCS</v>
          </cell>
          <cell r="J823" t="str">
            <v>Nữ</v>
          </cell>
          <cell r="K823">
            <v>1982</v>
          </cell>
          <cell r="L823">
            <v>29999</v>
          </cell>
          <cell r="M823">
            <v>40</v>
          </cell>
          <cell r="N823" t="str">
            <v>Kinh</v>
          </cell>
          <cell r="O823">
            <v>0</v>
          </cell>
          <cell r="P823" t="str">
            <v>187756521</v>
          </cell>
          <cell r="Q823">
            <v>42199</v>
          </cell>
          <cell r="R823" t="str">
            <v>Tỉnh Nghệ An</v>
          </cell>
          <cell r="S823" t="str">
            <v>Xã Cương Gián, Huyện Nghi Xuân, Tỉnh Hà Tĩnh</v>
          </cell>
          <cell r="T823" t="str">
            <v>Xã Cương Gián, Huyện Nghi Xuân, Tỉnh Hà Tĩnh</v>
          </cell>
          <cell r="U823" t="str">
            <v>Số 28, LK 04, Phường Vinh Tân, Thành phố Vinh, Tỉnh Nghệ An</v>
          </cell>
          <cell r="V823" t="str">
            <v>Số 28, LK 04, Phường Vinh Tân, Thành phố Vinh, Tỉnh Nghệ An</v>
          </cell>
          <cell r="W823" t="str">
            <v>0915112582</v>
          </cell>
          <cell r="X823" t="str">
            <v>Hienchu160@gmail.com</v>
          </cell>
          <cell r="Y823">
            <v>42971</v>
          </cell>
          <cell r="Z823">
            <v>0</v>
          </cell>
          <cell r="AA823">
            <v>0</v>
          </cell>
          <cell r="AB823">
            <v>0</v>
          </cell>
          <cell r="AC823" t="str">
            <v>BC</v>
          </cell>
          <cell r="AD823">
            <v>0</v>
          </cell>
          <cell r="AE823">
            <v>0</v>
          </cell>
          <cell r="AF823" t="str">
            <v>V.07.04.12</v>
          </cell>
          <cell r="AG823" t="str">
            <v>Giáo viên THCS (hạng III)</v>
          </cell>
          <cell r="AH823">
            <v>0</v>
          </cell>
          <cell r="AI823">
            <v>0</v>
          </cell>
          <cell r="AJ823">
            <v>0</v>
          </cell>
          <cell r="AK823">
            <v>4</v>
          </cell>
          <cell r="AL823">
            <v>0</v>
          </cell>
          <cell r="AM823">
            <v>3.65</v>
          </cell>
          <cell r="AN823">
            <v>6</v>
          </cell>
          <cell r="AO823">
            <v>0</v>
          </cell>
          <cell r="AP823">
            <v>0</v>
          </cell>
          <cell r="AQ823">
            <v>17</v>
          </cell>
          <cell r="AR823">
            <v>0.62049999999999994</v>
          </cell>
          <cell r="AS823">
            <v>4.2705000000000002</v>
          </cell>
          <cell r="AT823">
            <v>30</v>
          </cell>
          <cell r="AU823">
            <v>0</v>
          </cell>
          <cell r="AV823">
            <v>0</v>
          </cell>
          <cell r="AW823">
            <v>0</v>
          </cell>
          <cell r="AX823" t="str">
            <v>Đại học</v>
          </cell>
          <cell r="AY823">
            <v>0</v>
          </cell>
          <cell r="AZ823">
            <v>0</v>
          </cell>
          <cell r="BA823">
            <v>0</v>
          </cell>
          <cell r="BB823">
            <v>0</v>
          </cell>
          <cell r="BC823">
            <v>0</v>
          </cell>
          <cell r="BD823">
            <v>0</v>
          </cell>
          <cell r="BE823">
            <v>0</v>
          </cell>
          <cell r="BF823" t="str">
            <v>A2</v>
          </cell>
          <cell r="BG823" t="str">
            <v>B</v>
          </cell>
          <cell r="BH823">
            <v>0</v>
          </cell>
          <cell r="BI823">
            <v>0</v>
          </cell>
          <cell r="BJ823">
            <v>0</v>
          </cell>
          <cell r="BK823">
            <v>0</v>
          </cell>
          <cell r="BL823">
            <v>0</v>
          </cell>
          <cell r="BM823">
            <v>0</v>
          </cell>
          <cell r="BN823">
            <v>0</v>
          </cell>
          <cell r="BO823">
            <v>0</v>
          </cell>
          <cell r="BP823">
            <v>0</v>
          </cell>
          <cell r="BQ823">
            <v>0</v>
          </cell>
          <cell r="BR823">
            <v>14.5</v>
          </cell>
          <cell r="BS823" t="str">
            <v>ĐHV đã phát</v>
          </cell>
          <cell r="BT823">
            <v>0</v>
          </cell>
          <cell r="BU823">
            <v>0</v>
          </cell>
          <cell r="BV823">
            <v>4</v>
          </cell>
          <cell r="BW823">
            <v>4</v>
          </cell>
          <cell r="BX823">
            <v>4</v>
          </cell>
          <cell r="BY823">
            <v>4</v>
          </cell>
          <cell r="BZ823">
            <v>4</v>
          </cell>
          <cell r="CA823">
            <v>4</v>
          </cell>
          <cell r="CB823">
            <v>4</v>
          </cell>
          <cell r="CC823">
            <v>4</v>
          </cell>
          <cell r="CD823">
            <v>4</v>
          </cell>
          <cell r="CE823">
            <v>4</v>
          </cell>
          <cell r="CF823">
            <v>4</v>
          </cell>
          <cell r="CG823">
            <v>4</v>
          </cell>
          <cell r="CH823">
            <v>4</v>
          </cell>
          <cell r="CI823">
            <v>4</v>
          </cell>
          <cell r="CJ823">
            <v>4</v>
          </cell>
          <cell r="CK823">
            <v>4</v>
          </cell>
          <cell r="CL823">
            <v>0</v>
          </cell>
        </row>
        <row r="824">
          <cell r="F824">
            <v>2506</v>
          </cell>
          <cell r="G824" t="str">
            <v>51010000965160</v>
          </cell>
          <cell r="H824" t="str">
            <v>Trường Thực hành sư phạm</v>
          </cell>
          <cell r="I824" t="str">
            <v>Tổ THCS</v>
          </cell>
          <cell r="J824" t="str">
            <v>Nữ</v>
          </cell>
          <cell r="K824">
            <v>1989</v>
          </cell>
          <cell r="L824">
            <v>32818</v>
          </cell>
          <cell r="M824">
            <v>33</v>
          </cell>
          <cell r="N824" t="str">
            <v>Kinh</v>
          </cell>
          <cell r="O824">
            <v>0</v>
          </cell>
          <cell r="P824" t="str">
            <v>186720371</v>
          </cell>
          <cell r="Q824" t="str">
            <v>03/01/2006</v>
          </cell>
          <cell r="R824" t="str">
            <v>Tỉnh Nghệ An</v>
          </cell>
          <cell r="S824" t="str">
            <v>Xã Hưng Đông, Thành phố Vinh, Tỉnh Nghệ An</v>
          </cell>
          <cell r="T824" t="str">
            <v>Tỉnh Nghệ An, Thành phố Vinh, Xã Hưng Đông</v>
          </cell>
          <cell r="U824" t="str">
            <v>Số 101, đường Phong Đình Cảng, Xã Hưng Đông, Thành phố Vinh, Tỉnh Nghệ An</v>
          </cell>
          <cell r="V824" t="str">
            <v>Số 101, đường Phong Đình Cảng, Xã Hưng Đông, Thành phố Vinh, Tỉnh Nghệ An</v>
          </cell>
          <cell r="W824" t="str">
            <v>0947661989</v>
          </cell>
          <cell r="X824" t="str">
            <v>phuongthaofld89@gmail.com</v>
          </cell>
          <cell r="Y824">
            <v>42705</v>
          </cell>
          <cell r="Z824">
            <v>43824</v>
          </cell>
          <cell r="AA824" t="str">
            <v>Trường Đại học Vinh</v>
          </cell>
          <cell r="AB824">
            <v>0</v>
          </cell>
          <cell r="AC824" t="str">
            <v>BC</v>
          </cell>
          <cell r="AD824">
            <v>0</v>
          </cell>
          <cell r="AE824">
            <v>0</v>
          </cell>
          <cell r="AF824" t="str">
            <v>V.07.04.12</v>
          </cell>
          <cell r="AG824" t="str">
            <v>Giáo viên THCS (hạng III)</v>
          </cell>
          <cell r="AH824">
            <v>0</v>
          </cell>
          <cell r="AI824" t="str">
            <v>Chủ nhiệm lớp</v>
          </cell>
          <cell r="AJ824">
            <v>0</v>
          </cell>
          <cell r="AK824">
            <v>4</v>
          </cell>
          <cell r="AL824">
            <v>0</v>
          </cell>
          <cell r="AM824">
            <v>2.72</v>
          </cell>
          <cell r="AN824">
            <v>3</v>
          </cell>
          <cell r="AO824">
            <v>0</v>
          </cell>
          <cell r="AP824">
            <v>0</v>
          </cell>
          <cell r="AQ824">
            <v>0</v>
          </cell>
          <cell r="AR824">
            <v>0</v>
          </cell>
          <cell r="AS824">
            <v>2.72</v>
          </cell>
          <cell r="AT824">
            <v>35</v>
          </cell>
          <cell r="AU824">
            <v>0</v>
          </cell>
          <cell r="AV824">
            <v>0</v>
          </cell>
          <cell r="AW824">
            <v>0</v>
          </cell>
          <cell r="AX824" t="str">
            <v>Thạc sĩ</v>
          </cell>
          <cell r="AY824">
            <v>0</v>
          </cell>
          <cell r="AZ824">
            <v>0</v>
          </cell>
          <cell r="BA824" t="str">
            <v>SP tiếng Anh</v>
          </cell>
          <cell r="BB824" t="str">
            <v>LL&amp;PPDH Tiếng Anh</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22.166666666666668</v>
          </cell>
          <cell r="BS824" t="str">
            <v>BĐ đã phát</v>
          </cell>
          <cell r="BT824">
            <v>0</v>
          </cell>
          <cell r="BU824">
            <v>0</v>
          </cell>
          <cell r="BV824">
            <v>4</v>
          </cell>
          <cell r="BW824">
            <v>4</v>
          </cell>
          <cell r="BX824">
            <v>4</v>
          </cell>
          <cell r="BY824">
            <v>4</v>
          </cell>
          <cell r="BZ824">
            <v>4</v>
          </cell>
          <cell r="CA824">
            <v>4</v>
          </cell>
          <cell r="CB824">
            <v>4</v>
          </cell>
          <cell r="CC824">
            <v>4</v>
          </cell>
          <cell r="CD824">
            <v>4</v>
          </cell>
          <cell r="CE824">
            <v>4</v>
          </cell>
          <cell r="CF824">
            <v>4</v>
          </cell>
          <cell r="CG824">
            <v>4</v>
          </cell>
          <cell r="CH824">
            <v>4</v>
          </cell>
          <cell r="CI824">
            <v>4</v>
          </cell>
          <cell r="CJ824">
            <v>4</v>
          </cell>
          <cell r="CK824">
            <v>4</v>
          </cell>
          <cell r="CL824">
            <v>0</v>
          </cell>
        </row>
        <row r="825">
          <cell r="F825">
            <v>2556</v>
          </cell>
          <cell r="G825" t="str">
            <v>51010001255998</v>
          </cell>
          <cell r="H825" t="str">
            <v>Trường Thực hành Sư phạm</v>
          </cell>
          <cell r="I825" t="str">
            <v>Tổ THCS</v>
          </cell>
          <cell r="J825" t="str">
            <v>Nam</v>
          </cell>
          <cell r="K825">
            <v>1979</v>
          </cell>
          <cell r="L825">
            <v>29110</v>
          </cell>
          <cell r="M825">
            <v>43</v>
          </cell>
          <cell r="N825" t="str">
            <v>Kinh</v>
          </cell>
          <cell r="O825">
            <v>0</v>
          </cell>
          <cell r="P825" t="str">
            <v>182331216</v>
          </cell>
          <cell r="Q825">
            <v>42198</v>
          </cell>
          <cell r="R825" t="str">
            <v>Tỉnh Nghệ An</v>
          </cell>
          <cell r="S825" t="str">
            <v>Phường Bến Thủy, Thành phố Vinh, Tỉnh Nghệ An</v>
          </cell>
          <cell r="T825" t="str">
            <v>Tào Sơn, Anh Sơn, Nghệ An</v>
          </cell>
          <cell r="U825" t="str">
            <v>104, Hoàng Thị Loan, Phường Bến Thủy, Thành phố Vinh, Tỉnh Nghệ An</v>
          </cell>
          <cell r="V825" t="str">
            <v>104, Hoàng Thị Loan, Phường Bến Thủy, Thành phố Vinh, Tỉnh Nghệ An</v>
          </cell>
          <cell r="W825" t="str">
            <v>0866671806</v>
          </cell>
          <cell r="X825" t="str">
            <v>Namnguyen180612@gmail.com</v>
          </cell>
          <cell r="Y825">
            <v>43160</v>
          </cell>
          <cell r="Z825">
            <v>0</v>
          </cell>
          <cell r="AA825">
            <v>0</v>
          </cell>
          <cell r="AB825">
            <v>0</v>
          </cell>
          <cell r="AC825" t="str">
            <v>BC</v>
          </cell>
          <cell r="AD825">
            <v>0</v>
          </cell>
          <cell r="AE825">
            <v>0</v>
          </cell>
          <cell r="AF825" t="str">
            <v>V.07.04.32</v>
          </cell>
          <cell r="AG825" t="str">
            <v>Giáo viên THCS (hạng III)</v>
          </cell>
          <cell r="AH825">
            <v>0</v>
          </cell>
          <cell r="AI825">
            <v>0</v>
          </cell>
          <cell r="AJ825">
            <v>0</v>
          </cell>
          <cell r="AK825">
            <v>4</v>
          </cell>
          <cell r="AL825">
            <v>0</v>
          </cell>
          <cell r="AM825">
            <v>4.32</v>
          </cell>
          <cell r="AN825" t="e">
            <v>#N/A</v>
          </cell>
          <cell r="AO825">
            <v>0</v>
          </cell>
          <cell r="AP825">
            <v>0</v>
          </cell>
          <cell r="AQ825">
            <v>15</v>
          </cell>
          <cell r="AR825">
            <v>0.64800000000000013</v>
          </cell>
          <cell r="AS825">
            <v>4.968</v>
          </cell>
          <cell r="AT825">
            <v>30</v>
          </cell>
          <cell r="AU825">
            <v>0</v>
          </cell>
          <cell r="AV825">
            <v>0</v>
          </cell>
          <cell r="AW825">
            <v>0</v>
          </cell>
          <cell r="AX825" t="str">
            <v>Thạc sĩ</v>
          </cell>
          <cell r="AY825">
            <v>0</v>
          </cell>
          <cell r="AZ825">
            <v>0</v>
          </cell>
          <cell r="BA825" t="str">
            <v>Toán học</v>
          </cell>
          <cell r="BB825" t="str">
            <v>Toán học</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17</v>
          </cell>
          <cell r="BS825" t="str">
            <v>Không nộp sổ</v>
          </cell>
          <cell r="BT825">
            <v>0</v>
          </cell>
          <cell r="BU825">
            <v>0</v>
          </cell>
          <cell r="BV825">
            <v>4</v>
          </cell>
          <cell r="BW825">
            <v>4</v>
          </cell>
          <cell r="BX825">
            <v>4</v>
          </cell>
          <cell r="BY825">
            <v>4</v>
          </cell>
          <cell r="BZ825">
            <v>4</v>
          </cell>
          <cell r="CA825">
            <v>4</v>
          </cell>
          <cell r="CB825">
            <v>4</v>
          </cell>
          <cell r="CC825">
            <v>4</v>
          </cell>
          <cell r="CD825">
            <v>4</v>
          </cell>
          <cell r="CE825">
            <v>4</v>
          </cell>
          <cell r="CF825">
            <v>4</v>
          </cell>
          <cell r="CG825">
            <v>4</v>
          </cell>
          <cell r="CH825">
            <v>4</v>
          </cell>
          <cell r="CI825">
            <v>4</v>
          </cell>
          <cell r="CJ825">
            <v>4</v>
          </cell>
          <cell r="CK825">
            <v>4</v>
          </cell>
          <cell r="CL825">
            <v>0</v>
          </cell>
        </row>
        <row r="826">
          <cell r="F826">
            <v>2370</v>
          </cell>
          <cell r="G826" t="str">
            <v>51010000683125</v>
          </cell>
          <cell r="H826" t="str">
            <v>Trường Thực hành sư phạm</v>
          </cell>
          <cell r="I826" t="str">
            <v>Tổ Tiểu học</v>
          </cell>
          <cell r="J826" t="str">
            <v>Nữ</v>
          </cell>
          <cell r="K826">
            <v>1990</v>
          </cell>
          <cell r="L826">
            <v>32993</v>
          </cell>
          <cell r="M826">
            <v>32</v>
          </cell>
          <cell r="N826" t="str">
            <v>Kinh</v>
          </cell>
          <cell r="O826">
            <v>0</v>
          </cell>
          <cell r="P826" t="str">
            <v>183811795</v>
          </cell>
          <cell r="Q826" t="str">
            <v>15/10/2007</v>
          </cell>
          <cell r="R826" t="str">
            <v>Tỉnh Nghệ An</v>
          </cell>
          <cell r="S826" t="str">
            <v>Xuân An, Nghi Xuân, Hà Tĩnh</v>
          </cell>
          <cell r="T826" t="str">
            <v>Xuân An, Nghi Xuân, Hà Tĩnh</v>
          </cell>
          <cell r="U826" t="str">
            <v>Thành phố Vinh, Tỉnh Nghệ An</v>
          </cell>
          <cell r="V826" t="str">
            <v>Thành phố Vinh, Tỉnh Nghệ An</v>
          </cell>
          <cell r="W826">
            <v>0</v>
          </cell>
          <cell r="X826">
            <v>0</v>
          </cell>
          <cell r="Y826">
            <v>42164</v>
          </cell>
          <cell r="Z826">
            <v>42887</v>
          </cell>
          <cell r="AA826" t="str">
            <v>Trường Đại học Vinh</v>
          </cell>
          <cell r="AB826">
            <v>0</v>
          </cell>
          <cell r="AC826" t="str">
            <v>BC</v>
          </cell>
          <cell r="AD826">
            <v>0</v>
          </cell>
          <cell r="AE826">
            <v>0</v>
          </cell>
          <cell r="AF826" t="str">
            <v>V.07.03.07</v>
          </cell>
          <cell r="AG826" t="str">
            <v>Giáo viên tiểu học (hạng II)</v>
          </cell>
          <cell r="AH826">
            <v>0</v>
          </cell>
          <cell r="AI826">
            <v>0</v>
          </cell>
          <cell r="AJ826">
            <v>0</v>
          </cell>
          <cell r="AK826">
            <v>4</v>
          </cell>
          <cell r="AL826">
            <v>0</v>
          </cell>
          <cell r="AM826">
            <v>3</v>
          </cell>
          <cell r="AN826">
            <v>3</v>
          </cell>
          <cell r="AO826">
            <v>0</v>
          </cell>
          <cell r="AP826">
            <v>0</v>
          </cell>
          <cell r="AQ826">
            <v>0</v>
          </cell>
          <cell r="AR826">
            <v>0</v>
          </cell>
          <cell r="AS826">
            <v>3</v>
          </cell>
          <cell r="AT826">
            <v>35</v>
          </cell>
          <cell r="AU826">
            <v>0</v>
          </cell>
          <cell r="AV826">
            <v>0</v>
          </cell>
          <cell r="AW826">
            <v>0</v>
          </cell>
          <cell r="AX826" t="str">
            <v>Thạc sĩ</v>
          </cell>
          <cell r="AY826">
            <v>0</v>
          </cell>
          <cell r="AZ826">
            <v>0</v>
          </cell>
          <cell r="BA826" t="str">
            <v>Giáo dục mầm non</v>
          </cell>
          <cell r="BB826" t="str">
            <v>Giáo dục tiểu học</v>
          </cell>
          <cell r="BC826" t="str">
            <v xml:space="preserve"> </v>
          </cell>
          <cell r="BD826">
            <v>0</v>
          </cell>
          <cell r="BE826">
            <v>0</v>
          </cell>
          <cell r="BF826" t="str">
            <v>A2</v>
          </cell>
          <cell r="BG826">
            <v>0</v>
          </cell>
          <cell r="BH826">
            <v>0</v>
          </cell>
          <cell r="BI826">
            <v>0</v>
          </cell>
          <cell r="BJ826">
            <v>0</v>
          </cell>
          <cell r="BK826">
            <v>0</v>
          </cell>
          <cell r="BL826">
            <v>0</v>
          </cell>
          <cell r="BM826">
            <v>0</v>
          </cell>
          <cell r="BN826">
            <v>0</v>
          </cell>
          <cell r="BO826">
            <v>0</v>
          </cell>
          <cell r="BP826">
            <v>0</v>
          </cell>
          <cell r="BQ826">
            <v>0</v>
          </cell>
          <cell r="BR826">
            <v>22.666666666666668</v>
          </cell>
          <cell r="BS826" t="str">
            <v>ĐHV đã phát</v>
          </cell>
          <cell r="BT826">
            <v>0</v>
          </cell>
          <cell r="BU826">
            <v>0</v>
          </cell>
          <cell r="BV826">
            <v>4</v>
          </cell>
          <cell r="BW826">
            <v>4</v>
          </cell>
          <cell r="BX826">
            <v>4</v>
          </cell>
          <cell r="BY826">
            <v>4</v>
          </cell>
          <cell r="BZ826">
            <v>4</v>
          </cell>
          <cell r="CA826">
            <v>4</v>
          </cell>
          <cell r="CB826">
            <v>4</v>
          </cell>
          <cell r="CC826">
            <v>4</v>
          </cell>
          <cell r="CD826">
            <v>4</v>
          </cell>
          <cell r="CE826">
            <v>4</v>
          </cell>
          <cell r="CF826">
            <v>4</v>
          </cell>
          <cell r="CG826">
            <v>4</v>
          </cell>
          <cell r="CH826">
            <v>4</v>
          </cell>
          <cell r="CI826">
            <v>4</v>
          </cell>
          <cell r="CJ826">
            <v>4</v>
          </cell>
          <cell r="CK826">
            <v>4</v>
          </cell>
          <cell r="CL826">
            <v>0</v>
          </cell>
        </row>
        <row r="827">
          <cell r="F827">
            <v>2336</v>
          </cell>
          <cell r="G827" t="str">
            <v>51010000566138</v>
          </cell>
          <cell r="H827" t="str">
            <v>Trường Thực hành sư phạm</v>
          </cell>
          <cell r="I827" t="str">
            <v>Tổ Tiểu học</v>
          </cell>
          <cell r="J827" t="str">
            <v>Nữ</v>
          </cell>
          <cell r="K827">
            <v>1985</v>
          </cell>
          <cell r="L827">
            <v>31134</v>
          </cell>
          <cell r="M827">
            <v>37</v>
          </cell>
          <cell r="N827" t="str">
            <v>Kinh</v>
          </cell>
          <cell r="O827">
            <v>0</v>
          </cell>
          <cell r="P827" t="str">
            <v>186541686</v>
          </cell>
          <cell r="Q827" t="str">
            <v>06/09/2014</v>
          </cell>
          <cell r="R827" t="str">
            <v>Tỉnh Nghệ An</v>
          </cell>
          <cell r="S827" t="str">
            <v>Xã Thăng Bình, Huyện Nông Cống, Tỉnh Thanh Hoá</v>
          </cell>
          <cell r="T827" t="str">
            <v>Thăng Bình, Nông Cống, Thanh Hóa</v>
          </cell>
          <cell r="U827" t="str">
            <v>Khối 3, Phường Bến Thủy, Thành phố Vinh, Tỉnh Nghệ An</v>
          </cell>
          <cell r="V827" t="str">
            <v>Khối 3, Phường Bến Thủy, Thành phố Vinh, Tỉnh Nghệ An</v>
          </cell>
          <cell r="W827" t="str">
            <v>0975445133</v>
          </cell>
          <cell r="X827" t="str">
            <v>dothihadhv@gmail.com</v>
          </cell>
          <cell r="Y827">
            <v>41867</v>
          </cell>
          <cell r="Z827">
            <v>0</v>
          </cell>
          <cell r="AA827">
            <v>0</v>
          </cell>
          <cell r="AB827">
            <v>0</v>
          </cell>
          <cell r="AC827" t="str">
            <v>BC</v>
          </cell>
          <cell r="AD827">
            <v>0</v>
          </cell>
          <cell r="AE827">
            <v>0</v>
          </cell>
          <cell r="AF827" t="str">
            <v>V.07.03.07</v>
          </cell>
          <cell r="AG827" t="str">
            <v>Giáo viên tiểu học (hạng II)</v>
          </cell>
          <cell r="AH827" t="str">
            <v>Phó Hiệu trưởng trường trực thuộc</v>
          </cell>
          <cell r="AI827">
            <v>0</v>
          </cell>
          <cell r="AJ827">
            <v>0</v>
          </cell>
          <cell r="AK827">
            <v>6</v>
          </cell>
          <cell r="AL827">
            <v>0.45</v>
          </cell>
          <cell r="AM827">
            <v>3.66</v>
          </cell>
          <cell r="AN827">
            <v>5</v>
          </cell>
          <cell r="AO827">
            <v>0</v>
          </cell>
          <cell r="AP827">
            <v>0</v>
          </cell>
          <cell r="AQ827">
            <v>10</v>
          </cell>
          <cell r="AR827">
            <v>0.41100000000000003</v>
          </cell>
          <cell r="AS827">
            <v>4.5210000000000008</v>
          </cell>
          <cell r="AT827">
            <v>35</v>
          </cell>
          <cell r="AU827">
            <v>0</v>
          </cell>
          <cell r="AV827">
            <v>0</v>
          </cell>
          <cell r="AW827">
            <v>0</v>
          </cell>
          <cell r="AX827" t="str">
            <v>Thạc sĩ</v>
          </cell>
          <cell r="AY827">
            <v>0</v>
          </cell>
          <cell r="AZ827">
            <v>0</v>
          </cell>
          <cell r="BA827" t="str">
            <v>Tiểu học_SP</v>
          </cell>
          <cell r="BB827" t="str">
            <v>Tiểu học_SP</v>
          </cell>
          <cell r="BC827" t="str">
            <v xml:space="preserve"> </v>
          </cell>
          <cell r="BD827">
            <v>0</v>
          </cell>
          <cell r="BE827">
            <v>0</v>
          </cell>
          <cell r="BF827" t="str">
            <v>A2</v>
          </cell>
          <cell r="BG827" t="str">
            <v>B</v>
          </cell>
          <cell r="BH827">
            <v>0</v>
          </cell>
          <cell r="BI827">
            <v>0</v>
          </cell>
          <cell r="BJ827">
            <v>0</v>
          </cell>
          <cell r="BK827" t="str">
            <v>Đối tượng 4</v>
          </cell>
          <cell r="BL827">
            <v>0</v>
          </cell>
          <cell r="BM827">
            <v>0</v>
          </cell>
          <cell r="BN827">
            <v>0</v>
          </cell>
          <cell r="BO827">
            <v>0</v>
          </cell>
          <cell r="BP827">
            <v>0</v>
          </cell>
          <cell r="BQ827">
            <v>0</v>
          </cell>
          <cell r="BR827">
            <v>17.583333333333332</v>
          </cell>
          <cell r="BS827" t="str">
            <v>ĐHV đã phát</v>
          </cell>
          <cell r="BT827">
            <v>0</v>
          </cell>
          <cell r="BU827">
            <v>0</v>
          </cell>
          <cell r="BV827">
            <v>6</v>
          </cell>
          <cell r="BW827">
            <v>6</v>
          </cell>
          <cell r="BX827">
            <v>6</v>
          </cell>
          <cell r="BY827">
            <v>6</v>
          </cell>
          <cell r="BZ827">
            <v>6</v>
          </cell>
          <cell r="CA827">
            <v>6</v>
          </cell>
          <cell r="CB827">
            <v>6</v>
          </cell>
          <cell r="CC827">
            <v>6</v>
          </cell>
          <cell r="CD827">
            <v>6</v>
          </cell>
          <cell r="CE827">
            <v>6</v>
          </cell>
          <cell r="CF827">
            <v>6</v>
          </cell>
          <cell r="CG827">
            <v>6</v>
          </cell>
          <cell r="CH827">
            <v>6</v>
          </cell>
          <cell r="CI827">
            <v>6</v>
          </cell>
          <cell r="CJ827">
            <v>6</v>
          </cell>
          <cell r="CK827">
            <v>6</v>
          </cell>
          <cell r="CL827">
            <v>0</v>
          </cell>
        </row>
        <row r="828">
          <cell r="F828">
            <v>2494</v>
          </cell>
          <cell r="G828" t="str">
            <v>51010000623927</v>
          </cell>
          <cell r="H828" t="str">
            <v>Trường Thực hành sư phạm</v>
          </cell>
          <cell r="I828" t="str">
            <v>Tổ Tiểu học</v>
          </cell>
          <cell r="J828" t="str">
            <v>Nữ</v>
          </cell>
          <cell r="K828">
            <v>1992</v>
          </cell>
          <cell r="L828">
            <v>33610</v>
          </cell>
          <cell r="M828">
            <v>30</v>
          </cell>
          <cell r="N828" t="str">
            <v>Kinh</v>
          </cell>
          <cell r="O828">
            <v>0</v>
          </cell>
          <cell r="P828" t="str">
            <v>186821711</v>
          </cell>
          <cell r="Q828" t="str">
            <v>06/10/2006</v>
          </cell>
          <cell r="R828" t="str">
            <v>Tỉnh Nghệ An</v>
          </cell>
          <cell r="S828" t="str">
            <v>Xã Nghi Phú, Thành phố Vinh, Tỉnh Nghệ An</v>
          </cell>
          <cell r="T828" t="str">
            <v>Kỳ Phong, Kỳ Anh, Hà Tĩnh</v>
          </cell>
          <cell r="U828" t="str">
            <v>Số 11, Phường Trường Thi, Thành phố Vinh, Tỉnh Nghệ An</v>
          </cell>
          <cell r="V828" t="str">
            <v>Số 11, Phường Trường Thi, Thành phố Vinh, Tỉnh Nghệ An</v>
          </cell>
          <cell r="W828">
            <v>918642031</v>
          </cell>
          <cell r="X828">
            <v>0</v>
          </cell>
          <cell r="Y828">
            <v>42614</v>
          </cell>
          <cell r="Z828">
            <v>41583</v>
          </cell>
          <cell r="AA828" t="str">
            <v>UBND thành phố Vinh- Trường TH Nghi Phú 1</v>
          </cell>
          <cell r="AB828">
            <v>0</v>
          </cell>
          <cell r="AC828" t="str">
            <v>BC</v>
          </cell>
          <cell r="AD828">
            <v>0</v>
          </cell>
          <cell r="AE828">
            <v>0</v>
          </cell>
          <cell r="AF828" t="str">
            <v>V.07.03.07</v>
          </cell>
          <cell r="AG828" t="str">
            <v>Giáo viên tiểu học (hạng II)</v>
          </cell>
          <cell r="AH828">
            <v>0</v>
          </cell>
          <cell r="AI828">
            <v>0</v>
          </cell>
          <cell r="AJ828">
            <v>0</v>
          </cell>
          <cell r="AK828">
            <v>4</v>
          </cell>
          <cell r="AL828">
            <v>0</v>
          </cell>
          <cell r="AM828">
            <v>3</v>
          </cell>
          <cell r="AN828">
            <v>3</v>
          </cell>
          <cell r="AO828">
            <v>0</v>
          </cell>
          <cell r="AP828">
            <v>0</v>
          </cell>
          <cell r="AQ828">
            <v>6</v>
          </cell>
          <cell r="AR828">
            <v>0.18</v>
          </cell>
          <cell r="AS828">
            <v>3.18</v>
          </cell>
          <cell r="AT828">
            <v>35</v>
          </cell>
          <cell r="AU828">
            <v>0</v>
          </cell>
          <cell r="AV828">
            <v>0</v>
          </cell>
          <cell r="AW828">
            <v>0</v>
          </cell>
          <cell r="AX828" t="str">
            <v>Thạc sĩ</v>
          </cell>
          <cell r="AY828">
            <v>0</v>
          </cell>
          <cell r="AZ828">
            <v>0</v>
          </cell>
          <cell r="BA828" t="str">
            <v>SP Giáo dục tiểu học</v>
          </cell>
          <cell r="BB828" t="str">
            <v>Khoa học Giáo dục</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24.333333333333332</v>
          </cell>
          <cell r="BS828" t="str">
            <v>BĐ phát không thành công</v>
          </cell>
          <cell r="BT828">
            <v>0</v>
          </cell>
          <cell r="BU828">
            <v>0</v>
          </cell>
          <cell r="BV828">
            <v>4</v>
          </cell>
          <cell r="BW828">
            <v>4</v>
          </cell>
          <cell r="BX828">
            <v>4</v>
          </cell>
          <cell r="BY828">
            <v>4</v>
          </cell>
          <cell r="BZ828">
            <v>4</v>
          </cell>
          <cell r="CA828">
            <v>4</v>
          </cell>
          <cell r="CB828">
            <v>4</v>
          </cell>
          <cell r="CC828">
            <v>4</v>
          </cell>
          <cell r="CD828">
            <v>4</v>
          </cell>
          <cell r="CE828">
            <v>4</v>
          </cell>
          <cell r="CF828">
            <v>4</v>
          </cell>
          <cell r="CG828">
            <v>4</v>
          </cell>
          <cell r="CH828">
            <v>4</v>
          </cell>
          <cell r="CI828">
            <v>4</v>
          </cell>
          <cell r="CJ828">
            <v>4</v>
          </cell>
          <cell r="CK828">
            <v>4</v>
          </cell>
          <cell r="CL828">
            <v>0</v>
          </cell>
        </row>
        <row r="829">
          <cell r="F829">
            <v>2392</v>
          </cell>
          <cell r="G829" t="str">
            <v>51010000713536</v>
          </cell>
          <cell r="H829" t="str">
            <v>Trường Thực hành sư phạm</v>
          </cell>
          <cell r="I829" t="str">
            <v>Tổ Tiểu học</v>
          </cell>
          <cell r="J829" t="str">
            <v>Nữ</v>
          </cell>
          <cell r="K829">
            <v>1989</v>
          </cell>
          <cell r="L829">
            <v>32692</v>
          </cell>
          <cell r="M829">
            <v>33</v>
          </cell>
          <cell r="N829" t="str">
            <v>Kinh</v>
          </cell>
          <cell r="O829">
            <v>0</v>
          </cell>
          <cell r="P829" t="str">
            <v>186581371</v>
          </cell>
          <cell r="Q829" t="str">
            <v>17/03/2005</v>
          </cell>
          <cell r="R829" t="str">
            <v>Tỉnh Nghệ An</v>
          </cell>
          <cell r="S829" t="str">
            <v>Phường Trường Thi, Thành phố Vinh, Tỉnh Nghệ An</v>
          </cell>
          <cell r="T829" t="str">
            <v>Sơn Trung, Hương Sơn, Hà Tĩnh</v>
          </cell>
          <cell r="U829" t="str">
            <v>Khối 9, Phường Trường Thi, Thành phố Vinh, Tỉnh Nghệ An</v>
          </cell>
          <cell r="V829" t="str">
            <v>Khối 9, Phường Trường Thi, Thành phố Vinh, Tỉnh Nghệ An</v>
          </cell>
          <cell r="W829" t="str">
            <v>0943479797</v>
          </cell>
          <cell r="X829" t="str">
            <v>khanhly3789@gmail.com</v>
          </cell>
          <cell r="Y829">
            <v>41883</v>
          </cell>
          <cell r="Z829">
            <v>0</v>
          </cell>
          <cell r="AA829">
            <v>0</v>
          </cell>
          <cell r="AB829">
            <v>0</v>
          </cell>
          <cell r="AC829" t="str">
            <v>BC</v>
          </cell>
          <cell r="AD829">
            <v>0</v>
          </cell>
          <cell r="AE829">
            <v>0</v>
          </cell>
          <cell r="AF829" t="str">
            <v>V.07.03.07</v>
          </cell>
          <cell r="AG829" t="str">
            <v>Giáo viên tiểu học (hạng II)</v>
          </cell>
          <cell r="AH829">
            <v>0</v>
          </cell>
          <cell r="AI829">
            <v>0</v>
          </cell>
          <cell r="AJ829">
            <v>0</v>
          </cell>
          <cell r="AK829">
            <v>4</v>
          </cell>
          <cell r="AL829">
            <v>0</v>
          </cell>
          <cell r="AM829">
            <v>3</v>
          </cell>
          <cell r="AN829">
            <v>3</v>
          </cell>
          <cell r="AO829">
            <v>0</v>
          </cell>
          <cell r="AP829">
            <v>0</v>
          </cell>
          <cell r="AQ829">
            <v>5</v>
          </cell>
          <cell r="AR829">
            <v>0.15</v>
          </cell>
          <cell r="AS829">
            <v>3.15</v>
          </cell>
          <cell r="AT829">
            <v>35</v>
          </cell>
          <cell r="AU829">
            <v>0</v>
          </cell>
          <cell r="AV829">
            <v>0</v>
          </cell>
          <cell r="AW829">
            <v>0</v>
          </cell>
          <cell r="AX829" t="str">
            <v>Thạc sĩ</v>
          </cell>
          <cell r="AY829">
            <v>0</v>
          </cell>
          <cell r="AZ829">
            <v>0</v>
          </cell>
          <cell r="BA829" t="str">
            <v>Tiểu học_SP</v>
          </cell>
          <cell r="BB829" t="str">
            <v>Tiểu học_SP</v>
          </cell>
          <cell r="BC829" t="str">
            <v xml:space="preserve"> </v>
          </cell>
          <cell r="BD829">
            <v>0</v>
          </cell>
          <cell r="BE829">
            <v>0</v>
          </cell>
          <cell r="BF829" t="str">
            <v>A2</v>
          </cell>
          <cell r="BG829">
            <v>0</v>
          </cell>
          <cell r="BH829">
            <v>0</v>
          </cell>
          <cell r="BI829">
            <v>0</v>
          </cell>
          <cell r="BJ829">
            <v>0</v>
          </cell>
          <cell r="BK829">
            <v>0</v>
          </cell>
          <cell r="BL829">
            <v>0</v>
          </cell>
          <cell r="BM829">
            <v>0</v>
          </cell>
          <cell r="BN829">
            <v>0</v>
          </cell>
          <cell r="BO829">
            <v>0</v>
          </cell>
          <cell r="BP829">
            <v>0</v>
          </cell>
          <cell r="BQ829">
            <v>0</v>
          </cell>
          <cell r="BR829">
            <v>21.833333333333332</v>
          </cell>
          <cell r="BS829" t="str">
            <v>ĐHV đã phát</v>
          </cell>
          <cell r="BT829">
            <v>0</v>
          </cell>
          <cell r="BU829">
            <v>0</v>
          </cell>
          <cell r="BV829">
            <v>4</v>
          </cell>
          <cell r="BW829">
            <v>4</v>
          </cell>
          <cell r="BX829">
            <v>4</v>
          </cell>
          <cell r="BY829">
            <v>4</v>
          </cell>
          <cell r="BZ829">
            <v>4</v>
          </cell>
          <cell r="CA829">
            <v>4</v>
          </cell>
          <cell r="CB829">
            <v>4</v>
          </cell>
          <cell r="CC829">
            <v>4</v>
          </cell>
          <cell r="CD829">
            <v>4</v>
          </cell>
          <cell r="CE829">
            <v>4</v>
          </cell>
          <cell r="CF829">
            <v>4</v>
          </cell>
          <cell r="CG829">
            <v>4</v>
          </cell>
          <cell r="CH829">
            <v>4</v>
          </cell>
          <cell r="CI829">
            <v>4</v>
          </cell>
          <cell r="CJ829">
            <v>4</v>
          </cell>
          <cell r="CK829">
            <v>4</v>
          </cell>
          <cell r="CL829">
            <v>0</v>
          </cell>
        </row>
        <row r="830">
          <cell r="F830">
            <v>2337</v>
          </cell>
          <cell r="G830" t="str">
            <v>51010000500969</v>
          </cell>
          <cell r="H830" t="str">
            <v>Trường Thực hành sư phạm</v>
          </cell>
          <cell r="I830" t="str">
            <v>Tổ Tiểu học</v>
          </cell>
          <cell r="J830" t="str">
            <v>Nữ</v>
          </cell>
          <cell r="K830">
            <v>1977</v>
          </cell>
          <cell r="L830">
            <v>28372</v>
          </cell>
          <cell r="M830">
            <v>45</v>
          </cell>
          <cell r="N830" t="str">
            <v>Kinh</v>
          </cell>
          <cell r="O830">
            <v>0</v>
          </cell>
          <cell r="P830" t="str">
            <v>182141533</v>
          </cell>
          <cell r="Q830" t="str">
            <v>13/06/1995</v>
          </cell>
          <cell r="R830" t="str">
            <v>Tỉnh Nghệ An</v>
          </cell>
          <cell r="S830" t="str">
            <v>Phường Bến Thủy, Thành phố Vinh, Tỉnh Nghệ An</v>
          </cell>
          <cell r="T830" t="str">
            <v>Hưng Tân, hưng Nguyên, Nghệ An</v>
          </cell>
          <cell r="U830" t="str">
            <v>Khối Quang Trung, Phường Vinh Tân, Thành phố Vinh, Tỉnh Nghệ An</v>
          </cell>
          <cell r="V830" t="str">
            <v>Khối Quang Trung, Phường Vinh Tân, Thành phố Vinh, Tỉnh Nghệ An</v>
          </cell>
          <cell r="W830">
            <v>0</v>
          </cell>
          <cell r="X830">
            <v>0</v>
          </cell>
          <cell r="Y830">
            <v>41867</v>
          </cell>
          <cell r="Z830">
            <v>0</v>
          </cell>
          <cell r="AA830">
            <v>0</v>
          </cell>
          <cell r="AB830">
            <v>0</v>
          </cell>
          <cell r="AC830" t="str">
            <v>BC</v>
          </cell>
          <cell r="AD830">
            <v>0</v>
          </cell>
          <cell r="AE830">
            <v>0</v>
          </cell>
          <cell r="AF830" t="str">
            <v>V.07.03.07</v>
          </cell>
          <cell r="AG830" t="str">
            <v>Giáo viên tiểu học (hạng II)</v>
          </cell>
          <cell r="AH830">
            <v>0</v>
          </cell>
          <cell r="AI830" t="str">
            <v>Tổ Trưởng chuyên môn</v>
          </cell>
          <cell r="AJ830">
            <v>0</v>
          </cell>
          <cell r="AK830">
            <v>4.5</v>
          </cell>
          <cell r="AL830">
            <v>0.2</v>
          </cell>
          <cell r="AM830">
            <v>3.99</v>
          </cell>
          <cell r="AN830">
            <v>6</v>
          </cell>
          <cell r="AO830">
            <v>0</v>
          </cell>
          <cell r="AP830">
            <v>0</v>
          </cell>
          <cell r="AQ830">
            <v>19</v>
          </cell>
          <cell r="AR830">
            <v>0.79610000000000014</v>
          </cell>
          <cell r="AS830">
            <v>4.9861000000000004</v>
          </cell>
          <cell r="AT830">
            <v>35</v>
          </cell>
          <cell r="AU830">
            <v>0</v>
          </cell>
          <cell r="AV830">
            <v>0</v>
          </cell>
          <cell r="AW830">
            <v>0</v>
          </cell>
          <cell r="AX830" t="str">
            <v>Đại học</v>
          </cell>
          <cell r="AY830">
            <v>0</v>
          </cell>
          <cell r="AZ830">
            <v>0</v>
          </cell>
          <cell r="BA830" t="str">
            <v>Tiểu học_SP</v>
          </cell>
          <cell r="BB830">
            <v>0</v>
          </cell>
          <cell r="BC830" t="str">
            <v xml:space="preserve"> </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10</v>
          </cell>
          <cell r="BS830" t="str">
            <v>BĐ đã phát</v>
          </cell>
          <cell r="BT830">
            <v>0</v>
          </cell>
          <cell r="BU830">
            <v>0</v>
          </cell>
          <cell r="BV830">
            <v>4.5</v>
          </cell>
          <cell r="BW830">
            <v>4.5</v>
          </cell>
          <cell r="BX830">
            <v>4.5</v>
          </cell>
          <cell r="BY830">
            <v>4.5</v>
          </cell>
          <cell r="BZ830">
            <v>4.5</v>
          </cell>
          <cell r="CA830">
            <v>4.5</v>
          </cell>
          <cell r="CB830">
            <v>4.5</v>
          </cell>
          <cell r="CC830">
            <v>4.5</v>
          </cell>
          <cell r="CD830">
            <v>4.5</v>
          </cell>
          <cell r="CE830">
            <v>4.5</v>
          </cell>
          <cell r="CF830">
            <v>4.5</v>
          </cell>
          <cell r="CG830">
            <v>4.5</v>
          </cell>
          <cell r="CH830">
            <v>4.5</v>
          </cell>
          <cell r="CI830">
            <v>4.5</v>
          </cell>
          <cell r="CJ830">
            <v>4.5</v>
          </cell>
          <cell r="CK830">
            <v>4.5</v>
          </cell>
          <cell r="CL830">
            <v>0</v>
          </cell>
        </row>
        <row r="831">
          <cell r="F831">
            <v>2493</v>
          </cell>
          <cell r="G831" t="str">
            <v>51010002329425</v>
          </cell>
          <cell r="H831" t="str">
            <v>Trường Thực hành sư phạm</v>
          </cell>
          <cell r="I831" t="str">
            <v>Tổ Tiểu học</v>
          </cell>
          <cell r="J831" t="str">
            <v>Nữ</v>
          </cell>
          <cell r="K831">
            <v>1989</v>
          </cell>
          <cell r="L831">
            <v>32608</v>
          </cell>
          <cell r="M831">
            <v>33</v>
          </cell>
          <cell r="N831" t="str">
            <v>Kinh</v>
          </cell>
          <cell r="O831" t="str">
            <v>Thiên chúa giáo</v>
          </cell>
          <cell r="P831" t="str">
            <v>183508304</v>
          </cell>
          <cell r="Q831" t="str">
            <v>15/08/2011</v>
          </cell>
          <cell r="R831" t="str">
            <v>Tỉnh Hà Tĩnh</v>
          </cell>
          <cell r="S831" t="str">
            <v>Xã Xuân Lộc, Huyện Can Lộc, Tỉnh Hà Tĩnh</v>
          </cell>
          <cell r="T831" t="str">
            <v>Xã Xuân Lộc, Huyện Can Lộc, Tỉnh Hà Tĩnh</v>
          </cell>
          <cell r="U831" t="str">
            <v>19B, đường lê Văn tám, Phường Lê Mao, Thành phố Vinh, Tỉnh Nghệ An</v>
          </cell>
          <cell r="V831" t="str">
            <v>19B, đường lê Văn tám, Phường Lê Mao, Thành phố Vinh, Tỉnh Nghệ An</v>
          </cell>
          <cell r="W831" t="str">
            <v>0989998458</v>
          </cell>
          <cell r="X831" t="str">
            <v>hoanglanhatinh@gmail.com</v>
          </cell>
          <cell r="Y831">
            <v>42614</v>
          </cell>
          <cell r="Z831">
            <v>41583</v>
          </cell>
          <cell r="AA831" t="str">
            <v>UBND thành phố Vinh- Trường TH Nghi Ân</v>
          </cell>
          <cell r="AB831">
            <v>0</v>
          </cell>
          <cell r="AC831" t="str">
            <v>BC</v>
          </cell>
          <cell r="AD831">
            <v>0</v>
          </cell>
          <cell r="AE831">
            <v>0</v>
          </cell>
          <cell r="AF831" t="str">
            <v>V.07.03.07</v>
          </cell>
          <cell r="AG831" t="str">
            <v>Giáo viên tiểu học (hạng II)</v>
          </cell>
          <cell r="AH831">
            <v>0</v>
          </cell>
          <cell r="AI831">
            <v>0</v>
          </cell>
          <cell r="AJ831">
            <v>0</v>
          </cell>
          <cell r="AK831">
            <v>4</v>
          </cell>
          <cell r="AL831">
            <v>0</v>
          </cell>
          <cell r="AM831">
            <v>3</v>
          </cell>
          <cell r="AN831">
            <v>3</v>
          </cell>
          <cell r="AO831">
            <v>0</v>
          </cell>
          <cell r="AP831">
            <v>0</v>
          </cell>
          <cell r="AQ831">
            <v>6</v>
          </cell>
          <cell r="AR831">
            <v>0.18</v>
          </cell>
          <cell r="AS831">
            <v>3.18</v>
          </cell>
          <cell r="AT831">
            <v>35</v>
          </cell>
          <cell r="AU831">
            <v>0</v>
          </cell>
          <cell r="AV831">
            <v>0</v>
          </cell>
          <cell r="AW831">
            <v>0</v>
          </cell>
          <cell r="AX831" t="str">
            <v>Thạc sĩ</v>
          </cell>
          <cell r="AY831">
            <v>0</v>
          </cell>
          <cell r="AZ831">
            <v>0</v>
          </cell>
          <cell r="BA831" t="str">
            <v>SP Giáo dục tiểu học</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21.583333333333332</v>
          </cell>
          <cell r="BS831" t="str">
            <v>ĐHV đã phát</v>
          </cell>
          <cell r="BT831">
            <v>0</v>
          </cell>
          <cell r="BU831">
            <v>0</v>
          </cell>
          <cell r="BV831">
            <v>4</v>
          </cell>
          <cell r="BW831">
            <v>4</v>
          </cell>
          <cell r="BX831">
            <v>4</v>
          </cell>
          <cell r="BY831">
            <v>4</v>
          </cell>
          <cell r="BZ831">
            <v>4</v>
          </cell>
          <cell r="CA831">
            <v>4</v>
          </cell>
          <cell r="CB831">
            <v>4</v>
          </cell>
          <cell r="CC831">
            <v>4</v>
          </cell>
          <cell r="CD831">
            <v>4</v>
          </cell>
          <cell r="CE831">
            <v>4</v>
          </cell>
          <cell r="CF831">
            <v>4</v>
          </cell>
          <cell r="CG831">
            <v>4</v>
          </cell>
          <cell r="CH831">
            <v>4</v>
          </cell>
          <cell r="CI831">
            <v>4</v>
          </cell>
          <cell r="CJ831">
            <v>4</v>
          </cell>
          <cell r="CK831">
            <v>4</v>
          </cell>
          <cell r="CL831">
            <v>0</v>
          </cell>
        </row>
        <row r="832">
          <cell r="F832">
            <v>2379</v>
          </cell>
          <cell r="G832" t="str">
            <v>51010000713332</v>
          </cell>
          <cell r="H832" t="str">
            <v>Trường Thực hành sư phạm</v>
          </cell>
          <cell r="I832" t="str">
            <v>Tổ Tiểu học</v>
          </cell>
          <cell r="J832" t="str">
            <v>Nữ</v>
          </cell>
          <cell r="K832">
            <v>1990</v>
          </cell>
          <cell r="L832">
            <v>33221</v>
          </cell>
          <cell r="M832">
            <v>32</v>
          </cell>
          <cell r="N832" t="str">
            <v>Tày</v>
          </cell>
          <cell r="O832">
            <v>0</v>
          </cell>
          <cell r="P832" t="str">
            <v>95150070</v>
          </cell>
          <cell r="Q832" t="str">
            <v>08/02/2010</v>
          </cell>
          <cell r="R832" t="str">
            <v>Tỉnh Nghệ An</v>
          </cell>
          <cell r="S832" t="str">
            <v>Thị trấn Nà Phặc, Huyện Ngân Sơn, Tỉnh Bắc Kạn</v>
          </cell>
          <cell r="T832" t="str">
            <v>Nà Phặc, Ngân Sơn, Bắc Cạn</v>
          </cell>
          <cell r="U832" t="str">
            <v>Khối 11, Phường Hồng Sơn, Thành phố Vinh, Tỉnh Nghệ An</v>
          </cell>
          <cell r="V832" t="str">
            <v>Khối 11, Phường Hồng Sơn, Thành phố Vinh, Tỉnh Nghệ An</v>
          </cell>
          <cell r="W832" t="str">
            <v>0987278387</v>
          </cell>
          <cell r="X832" t="str">
            <v>Huahaiyen.191@gmail.com</v>
          </cell>
          <cell r="Y832">
            <v>42236</v>
          </cell>
          <cell r="Z832">
            <v>0</v>
          </cell>
          <cell r="AA832">
            <v>0</v>
          </cell>
          <cell r="AB832">
            <v>0</v>
          </cell>
          <cell r="AC832" t="str">
            <v>HĐDH</v>
          </cell>
          <cell r="AD832">
            <v>0</v>
          </cell>
          <cell r="AE832">
            <v>0</v>
          </cell>
          <cell r="AF832" t="str">
            <v>V.07.03.09</v>
          </cell>
          <cell r="AG832" t="str">
            <v>Giáo viên tiểu học (hạng IV)</v>
          </cell>
          <cell r="AH832">
            <v>0</v>
          </cell>
          <cell r="AI832">
            <v>0</v>
          </cell>
          <cell r="AJ832" t="str">
            <v xml:space="preserve">Tổng phụ trách Đội </v>
          </cell>
          <cell r="AK832">
            <v>4</v>
          </cell>
          <cell r="AL832">
            <v>0</v>
          </cell>
          <cell r="AM832">
            <v>2.2600000000000002</v>
          </cell>
          <cell r="AN832">
            <v>3</v>
          </cell>
          <cell r="AO832">
            <v>0</v>
          </cell>
          <cell r="AP832">
            <v>0</v>
          </cell>
          <cell r="AQ832">
            <v>0</v>
          </cell>
          <cell r="AR832">
            <v>0</v>
          </cell>
          <cell r="AS832">
            <v>2.2600000000000002</v>
          </cell>
          <cell r="AT832">
            <v>35</v>
          </cell>
          <cell r="AU832">
            <v>0</v>
          </cell>
          <cell r="AV832">
            <v>0</v>
          </cell>
          <cell r="AW832">
            <v>0</v>
          </cell>
          <cell r="AX832" t="str">
            <v>Đại học</v>
          </cell>
          <cell r="AY832">
            <v>0</v>
          </cell>
          <cell r="AZ832">
            <v>0</v>
          </cell>
          <cell r="BA832" t="str">
            <v>Âm nhạc</v>
          </cell>
          <cell r="BB832">
            <v>0</v>
          </cell>
          <cell r="BC832" t="str">
            <v xml:space="preserve"> </v>
          </cell>
          <cell r="BD832">
            <v>0</v>
          </cell>
          <cell r="BE832">
            <v>0</v>
          </cell>
          <cell r="BF832" t="str">
            <v>A2</v>
          </cell>
          <cell r="BG832">
            <v>0</v>
          </cell>
          <cell r="BH832">
            <v>0</v>
          </cell>
          <cell r="BI832">
            <v>0</v>
          </cell>
          <cell r="BJ832">
            <v>0</v>
          </cell>
          <cell r="BK832" t="str">
            <v>Đợt 1 năm 2014</v>
          </cell>
          <cell r="BL832">
            <v>0</v>
          </cell>
          <cell r="BM832">
            <v>0</v>
          </cell>
          <cell r="BN832">
            <v>0</v>
          </cell>
          <cell r="BO832">
            <v>0</v>
          </cell>
          <cell r="BP832">
            <v>0</v>
          </cell>
          <cell r="BQ832">
            <v>0</v>
          </cell>
          <cell r="BR832">
            <v>23.333333333333332</v>
          </cell>
          <cell r="BS832" t="str">
            <v>BĐ đã phát</v>
          </cell>
          <cell r="BT832">
            <v>0</v>
          </cell>
          <cell r="BU832">
            <v>0</v>
          </cell>
          <cell r="BV832">
            <v>4</v>
          </cell>
          <cell r="BW832">
            <v>4</v>
          </cell>
          <cell r="BX832">
            <v>4</v>
          </cell>
          <cell r="BY832">
            <v>4</v>
          </cell>
          <cell r="BZ832">
            <v>4</v>
          </cell>
          <cell r="CA832">
            <v>4</v>
          </cell>
          <cell r="CB832">
            <v>4</v>
          </cell>
          <cell r="CC832">
            <v>4</v>
          </cell>
          <cell r="CD832">
            <v>4</v>
          </cell>
          <cell r="CE832">
            <v>4</v>
          </cell>
          <cell r="CF832">
            <v>4</v>
          </cell>
          <cell r="CG832">
            <v>4</v>
          </cell>
          <cell r="CH832">
            <v>4</v>
          </cell>
          <cell r="CI832">
            <v>4</v>
          </cell>
          <cell r="CJ832">
            <v>4</v>
          </cell>
          <cell r="CK832">
            <v>4</v>
          </cell>
          <cell r="CL832">
            <v>0</v>
          </cell>
        </row>
        <row r="833">
          <cell r="F833">
            <v>2555</v>
          </cell>
          <cell r="G833" t="str">
            <v>51010000065194</v>
          </cell>
          <cell r="H833" t="str">
            <v>Trường Thực hành Sư phạm</v>
          </cell>
          <cell r="I833" t="str">
            <v>Tổ Tiểu học</v>
          </cell>
          <cell r="J833" t="str">
            <v>Nữ</v>
          </cell>
          <cell r="K833">
            <v>1982</v>
          </cell>
          <cell r="L833">
            <v>30301</v>
          </cell>
          <cell r="M833">
            <v>40</v>
          </cell>
          <cell r="N833" t="str">
            <v>Kinh</v>
          </cell>
          <cell r="O833">
            <v>0</v>
          </cell>
          <cell r="P833" t="str">
            <v>182394234</v>
          </cell>
          <cell r="Q833">
            <v>41907</v>
          </cell>
          <cell r="R833" t="str">
            <v>Tỉnh Nghệ An</v>
          </cell>
          <cell r="S833" t="str">
            <v>Phường Bắc Hà, Thành phố Hà Tĩnh, Tỉnh Hà Tĩnh</v>
          </cell>
          <cell r="T833" t="str">
            <v>Bến Thủy, Vinh, Nghệ An</v>
          </cell>
          <cell r="U833" t="str">
            <v>Lô 92, Khối 3, Phường Trung Đô, Thành phố Vinh, Tỉnh Nghệ An</v>
          </cell>
          <cell r="V833" t="str">
            <v>Lô 92, Khối 3, Phường Trung Đô, Thành phố Vinh, Tỉnh Nghệ An</v>
          </cell>
          <cell r="W833" t="str">
            <v>0888762226</v>
          </cell>
          <cell r="X833" t="str">
            <v>lena0934638338@gmail.com</v>
          </cell>
          <cell r="Y833">
            <v>43160</v>
          </cell>
          <cell r="Z833">
            <v>43824</v>
          </cell>
          <cell r="AA833" t="str">
            <v>Trường Đại học Vinh</v>
          </cell>
          <cell r="AB833">
            <v>0</v>
          </cell>
          <cell r="AC833" t="str">
            <v>BC</v>
          </cell>
          <cell r="AD833">
            <v>0</v>
          </cell>
          <cell r="AE833">
            <v>0</v>
          </cell>
          <cell r="AF833" t="str">
            <v>V.07.03.09</v>
          </cell>
          <cell r="AG833" t="str">
            <v>Giáo viên tiểu học (hạng IV)</v>
          </cell>
          <cell r="AH833">
            <v>0</v>
          </cell>
          <cell r="AI833">
            <v>0</v>
          </cell>
          <cell r="AJ833" t="str">
            <v>TL ĐTTT</v>
          </cell>
          <cell r="AK833">
            <v>4</v>
          </cell>
          <cell r="AL833">
            <v>0</v>
          </cell>
          <cell r="AM833">
            <v>3.06</v>
          </cell>
          <cell r="AN833">
            <v>7</v>
          </cell>
          <cell r="AO833">
            <v>0</v>
          </cell>
          <cell r="AP833">
            <v>0</v>
          </cell>
          <cell r="AQ833">
            <v>0</v>
          </cell>
          <cell r="AR833">
            <v>0</v>
          </cell>
          <cell r="AS833">
            <v>3.06</v>
          </cell>
          <cell r="AT833">
            <v>35</v>
          </cell>
          <cell r="AU833">
            <v>0</v>
          </cell>
          <cell r="AV833">
            <v>0</v>
          </cell>
          <cell r="AW833">
            <v>0</v>
          </cell>
          <cell r="AX833" t="str">
            <v>Thạc sĩ</v>
          </cell>
          <cell r="AY833">
            <v>0</v>
          </cell>
          <cell r="AZ833">
            <v>0</v>
          </cell>
          <cell r="BA833">
            <v>0</v>
          </cell>
          <cell r="BB833" t="str">
            <v>Đại số và LT số</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15.333333333333334</v>
          </cell>
          <cell r="BS833" t="str">
            <v>BĐ đã phát</v>
          </cell>
          <cell r="BT833">
            <v>0</v>
          </cell>
          <cell r="BU833">
            <v>0</v>
          </cell>
          <cell r="BV833">
            <v>4</v>
          </cell>
          <cell r="BW833">
            <v>4</v>
          </cell>
          <cell r="BX833">
            <v>4</v>
          </cell>
          <cell r="BY833">
            <v>4</v>
          </cell>
          <cell r="BZ833">
            <v>4</v>
          </cell>
          <cell r="CA833">
            <v>4</v>
          </cell>
          <cell r="CB833">
            <v>4</v>
          </cell>
          <cell r="CC833">
            <v>4</v>
          </cell>
          <cell r="CD833">
            <v>4</v>
          </cell>
          <cell r="CE833">
            <v>4</v>
          </cell>
          <cell r="CF833">
            <v>4</v>
          </cell>
          <cell r="CG833">
            <v>4</v>
          </cell>
          <cell r="CH833">
            <v>4</v>
          </cell>
          <cell r="CI833">
            <v>4</v>
          </cell>
          <cell r="CJ833">
            <v>4</v>
          </cell>
          <cell r="CK833">
            <v>4</v>
          </cell>
          <cell r="CL833">
            <v>0</v>
          </cell>
        </row>
        <row r="834">
          <cell r="F834">
            <v>2526</v>
          </cell>
          <cell r="G834" t="str">
            <v>51010000650855</v>
          </cell>
          <cell r="H834" t="str">
            <v>Trường Thực hành Sư phạm</v>
          </cell>
          <cell r="I834" t="str">
            <v>Tổ Tiểu học</v>
          </cell>
          <cell r="J834" t="str">
            <v>Nữ</v>
          </cell>
          <cell r="K834">
            <v>1982</v>
          </cell>
          <cell r="L834">
            <v>30250</v>
          </cell>
          <cell r="M834">
            <v>40</v>
          </cell>
          <cell r="N834" t="str">
            <v>Kinh</v>
          </cell>
          <cell r="O834">
            <v>0</v>
          </cell>
          <cell r="P834" t="str">
            <v>182487513</v>
          </cell>
          <cell r="Q834">
            <v>42963</v>
          </cell>
          <cell r="R834" t="str">
            <v>Tỉnh Nghệ An</v>
          </cell>
          <cell r="S834" t="str">
            <v>Phường Trung Đô, Thành phố Vinh, Tỉnh Nghệ An</v>
          </cell>
          <cell r="T834" t="str">
            <v>Tùng Ảnh, Đức Thọ, Hà Tĩnh</v>
          </cell>
          <cell r="U834" t="str">
            <v>233 Nguyễn Thiếp, khối 8, Phường Trung Đô, Thành phố Vinh, Tỉnh Nghệ An</v>
          </cell>
          <cell r="V834" t="str">
            <v>233 Nguyễn Thiếp, khối 8, Phường Trung Đô, Thành phố Vinh, Tỉnh Nghệ An</v>
          </cell>
          <cell r="W834" t="str">
            <v>0983524737</v>
          </cell>
          <cell r="X834" t="str">
            <v>tuyetvinhle@gmail.com</v>
          </cell>
          <cell r="Y834">
            <v>42979</v>
          </cell>
          <cell r="Z834">
            <v>43824</v>
          </cell>
          <cell r="AA834" t="str">
            <v>Trường Đại học Vinh</v>
          </cell>
          <cell r="AB834">
            <v>0</v>
          </cell>
          <cell r="AC834" t="str">
            <v>BC</v>
          </cell>
          <cell r="AD834">
            <v>0</v>
          </cell>
          <cell r="AE834">
            <v>0</v>
          </cell>
          <cell r="AF834" t="str">
            <v>V.07.03.09</v>
          </cell>
          <cell r="AG834" t="str">
            <v>Giáo viên tiểu học (hạng IV)</v>
          </cell>
          <cell r="AH834">
            <v>0</v>
          </cell>
          <cell r="AI834">
            <v>0</v>
          </cell>
          <cell r="AJ834">
            <v>0</v>
          </cell>
          <cell r="AK834">
            <v>4</v>
          </cell>
          <cell r="AL834">
            <v>0</v>
          </cell>
          <cell r="AM834">
            <v>3.06</v>
          </cell>
          <cell r="AN834">
            <v>7</v>
          </cell>
          <cell r="AO834">
            <v>0</v>
          </cell>
          <cell r="AP834">
            <v>0</v>
          </cell>
          <cell r="AQ834">
            <v>0</v>
          </cell>
          <cell r="AR834">
            <v>0</v>
          </cell>
          <cell r="AS834">
            <v>3.06</v>
          </cell>
          <cell r="AT834">
            <v>35</v>
          </cell>
          <cell r="AU834">
            <v>0</v>
          </cell>
          <cell r="AV834">
            <v>0</v>
          </cell>
          <cell r="AW834">
            <v>0</v>
          </cell>
          <cell r="AX834" t="str">
            <v>Thạc sĩ</v>
          </cell>
          <cell r="AY834">
            <v>0</v>
          </cell>
          <cell r="AZ834">
            <v>0</v>
          </cell>
          <cell r="BA834" t="str">
            <v>SP tiếng Anh</v>
          </cell>
          <cell r="BB834" t="str">
            <v>Tiếng Anh</v>
          </cell>
          <cell r="BC834">
            <v>0</v>
          </cell>
          <cell r="BD834">
            <v>0</v>
          </cell>
          <cell r="BE834">
            <v>0</v>
          </cell>
          <cell r="BF834">
            <v>0</v>
          </cell>
          <cell r="BG834">
            <v>0</v>
          </cell>
          <cell r="BH834">
            <v>0</v>
          </cell>
          <cell r="BI834">
            <v>0</v>
          </cell>
          <cell r="BJ834">
            <v>0</v>
          </cell>
          <cell r="BK834">
            <v>0</v>
          </cell>
          <cell r="BL834">
            <v>0</v>
          </cell>
          <cell r="BM834">
            <v>41771</v>
          </cell>
          <cell r="BN834">
            <v>42136</v>
          </cell>
          <cell r="BO834">
            <v>0</v>
          </cell>
          <cell r="BP834">
            <v>0</v>
          </cell>
          <cell r="BQ834">
            <v>0</v>
          </cell>
          <cell r="BR834">
            <v>15.166666666666666</v>
          </cell>
          <cell r="BS834" t="str">
            <v>ĐHV đã phát</v>
          </cell>
          <cell r="BT834">
            <v>0</v>
          </cell>
          <cell r="BU834">
            <v>0</v>
          </cell>
          <cell r="BV834">
            <v>4</v>
          </cell>
          <cell r="BW834">
            <v>4</v>
          </cell>
          <cell r="BX834">
            <v>4</v>
          </cell>
          <cell r="BY834">
            <v>4</v>
          </cell>
          <cell r="BZ834">
            <v>4</v>
          </cell>
          <cell r="CA834">
            <v>4</v>
          </cell>
          <cell r="CB834">
            <v>4</v>
          </cell>
          <cell r="CC834">
            <v>4</v>
          </cell>
          <cell r="CD834">
            <v>4</v>
          </cell>
          <cell r="CE834">
            <v>4</v>
          </cell>
          <cell r="CF834">
            <v>4</v>
          </cell>
          <cell r="CG834">
            <v>4</v>
          </cell>
          <cell r="CH834">
            <v>4</v>
          </cell>
          <cell r="CI834">
            <v>4</v>
          </cell>
          <cell r="CJ834">
            <v>4</v>
          </cell>
          <cell r="CK834">
            <v>4</v>
          </cell>
          <cell r="CL834">
            <v>0</v>
          </cell>
        </row>
        <row r="835">
          <cell r="F835">
            <v>2492</v>
          </cell>
          <cell r="G835" t="str">
            <v>51010000879173</v>
          </cell>
          <cell r="H835" t="str">
            <v>Trường Thực hành sư phạm</v>
          </cell>
          <cell r="I835" t="str">
            <v>Tổ Tiểu học</v>
          </cell>
          <cell r="J835" t="str">
            <v>Nữ</v>
          </cell>
          <cell r="K835">
            <v>1982</v>
          </cell>
          <cell r="L835">
            <v>30256</v>
          </cell>
          <cell r="M835">
            <v>40</v>
          </cell>
          <cell r="N835" t="str">
            <v>Kinh</v>
          </cell>
          <cell r="O835">
            <v>0</v>
          </cell>
          <cell r="P835" t="str">
            <v>186048440</v>
          </cell>
          <cell r="Q835" t="str">
            <v>13/02/2001</v>
          </cell>
          <cell r="R835" t="str">
            <v>Tỉnh Nghệ An</v>
          </cell>
          <cell r="S835" t="str">
            <v>Xã Cẩm Sơn, Huyện Anh Sơn, Tỉnh Nghệ An</v>
          </cell>
          <cell r="T835" t="str">
            <v>Xã Cẩm Sơn, Huyện Anh Sơn, Tỉnh Nghệ An</v>
          </cell>
          <cell r="U835" t="str">
            <v>Số 68, Nguyễn Đức Cảnh, Khối 22, Phường Hưng Bình, Thành phố Vinh, Tỉnh Nghệ An</v>
          </cell>
          <cell r="V835" t="str">
            <v>Số 68, Nguyễn Đức Cảnh, Khối 22, Phường Hưng Bình, Thành phố Vinh, Tỉnh Nghệ An</v>
          </cell>
          <cell r="W835" t="str">
            <v>0918333482</v>
          </cell>
          <cell r="X835" t="str">
            <v>hongnn.c1as@nghean.edu.vn</v>
          </cell>
          <cell r="Y835">
            <v>42619</v>
          </cell>
          <cell r="Z835">
            <v>0</v>
          </cell>
          <cell r="AA835" t="str">
            <v>UBND thành phố Vinh</v>
          </cell>
          <cell r="AB835">
            <v>0</v>
          </cell>
          <cell r="AC835" t="str">
            <v>BC</v>
          </cell>
          <cell r="AD835">
            <v>0</v>
          </cell>
          <cell r="AE835">
            <v>0</v>
          </cell>
          <cell r="AF835" t="str">
            <v>V.07.03.07</v>
          </cell>
          <cell r="AG835" t="str">
            <v>Giáo viên tiểu học (hạng II)</v>
          </cell>
          <cell r="AH835">
            <v>0</v>
          </cell>
          <cell r="AI835">
            <v>0</v>
          </cell>
          <cell r="AJ835">
            <v>0</v>
          </cell>
          <cell r="AK835">
            <v>4</v>
          </cell>
          <cell r="AL835">
            <v>0</v>
          </cell>
          <cell r="AM835">
            <v>2.67</v>
          </cell>
          <cell r="AN835">
            <v>2</v>
          </cell>
          <cell r="AO835">
            <v>0</v>
          </cell>
          <cell r="AP835">
            <v>0</v>
          </cell>
          <cell r="AQ835">
            <v>12</v>
          </cell>
          <cell r="AR835">
            <v>0.32040000000000002</v>
          </cell>
          <cell r="AS835">
            <v>2.9904000000000002</v>
          </cell>
          <cell r="AT835">
            <v>35</v>
          </cell>
          <cell r="AU835">
            <v>0</v>
          </cell>
          <cell r="AV835">
            <v>0</v>
          </cell>
          <cell r="AW835">
            <v>0</v>
          </cell>
          <cell r="AX835" t="str">
            <v>Đại học</v>
          </cell>
          <cell r="AY835">
            <v>0</v>
          </cell>
          <cell r="AZ835">
            <v>0</v>
          </cell>
          <cell r="BA835" t="str">
            <v>SP Giáo dục tiểu học</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15.166666666666666</v>
          </cell>
          <cell r="BS835" t="str">
            <v>BĐ đã phát</v>
          </cell>
          <cell r="BT835">
            <v>0</v>
          </cell>
          <cell r="BU835">
            <v>0</v>
          </cell>
          <cell r="BV835">
            <v>4</v>
          </cell>
          <cell r="BW835">
            <v>4</v>
          </cell>
          <cell r="BX835">
            <v>4</v>
          </cell>
          <cell r="BY835">
            <v>4</v>
          </cell>
          <cell r="BZ835">
            <v>4</v>
          </cell>
          <cell r="CA835">
            <v>4</v>
          </cell>
          <cell r="CB835">
            <v>4</v>
          </cell>
          <cell r="CC835">
            <v>4</v>
          </cell>
          <cell r="CD835">
            <v>4</v>
          </cell>
          <cell r="CE835">
            <v>4</v>
          </cell>
          <cell r="CF835">
            <v>4</v>
          </cell>
          <cell r="CG835">
            <v>4</v>
          </cell>
          <cell r="CH835">
            <v>4</v>
          </cell>
          <cell r="CI835">
            <v>4</v>
          </cell>
          <cell r="CJ835">
            <v>4</v>
          </cell>
          <cell r="CK835">
            <v>4</v>
          </cell>
          <cell r="CL835">
            <v>0</v>
          </cell>
        </row>
        <row r="836">
          <cell r="F836">
            <v>2387</v>
          </cell>
          <cell r="G836" t="str">
            <v>51010000400467</v>
          </cell>
          <cell r="H836" t="str">
            <v>Trường Thực hành sư phạm</v>
          </cell>
          <cell r="I836" t="str">
            <v>Tổ Tiểu học</v>
          </cell>
          <cell r="J836" t="str">
            <v>Nữ</v>
          </cell>
          <cell r="K836">
            <v>1988</v>
          </cell>
          <cell r="L836">
            <v>32162</v>
          </cell>
          <cell r="M836">
            <v>34</v>
          </cell>
          <cell r="N836" t="str">
            <v>Kinh</v>
          </cell>
          <cell r="O836">
            <v>0</v>
          </cell>
          <cell r="P836">
            <v>180612693</v>
          </cell>
          <cell r="Q836">
            <v>0</v>
          </cell>
          <cell r="R836">
            <v>0</v>
          </cell>
          <cell r="S836" t="str">
            <v>Xã Quang Lộc, Huyện Can Lộc, Tỉnh Hà Tĩnh</v>
          </cell>
          <cell r="T836" t="str">
            <v>Quang Lộc, Can Lộc, Hà Tĩnh</v>
          </cell>
          <cell r="U836" t="str">
            <v>Xóm 3, Xã Hưng Xá, Huyện Hưng Nguyên, Tỉnh Nghệ An</v>
          </cell>
          <cell r="V836" t="str">
            <v>Xóm 3, Xã Hưng Xá, Huyện Hưng Nguyên, Tỉnh Nghệ An</v>
          </cell>
          <cell r="W836" t="str">
            <v>0913364605</v>
          </cell>
          <cell r="X836" t="str">
            <v>nguyenhoaik47th@gmail.com</v>
          </cell>
          <cell r="Y836">
            <v>42248</v>
          </cell>
          <cell r="Z836">
            <v>0</v>
          </cell>
          <cell r="AA836">
            <v>0</v>
          </cell>
          <cell r="AB836">
            <v>0</v>
          </cell>
          <cell r="AC836" t="str">
            <v>BC</v>
          </cell>
          <cell r="AD836">
            <v>0</v>
          </cell>
          <cell r="AE836">
            <v>0</v>
          </cell>
          <cell r="AF836" t="str">
            <v>V.07.03.07</v>
          </cell>
          <cell r="AG836" t="str">
            <v>Giáo viên tiểu học (hạng II)</v>
          </cell>
          <cell r="AH836">
            <v>0</v>
          </cell>
          <cell r="AI836">
            <v>0</v>
          </cell>
          <cell r="AJ836">
            <v>0</v>
          </cell>
          <cell r="AK836">
            <v>4</v>
          </cell>
          <cell r="AL836">
            <v>0</v>
          </cell>
          <cell r="AM836">
            <v>3.33</v>
          </cell>
          <cell r="AN836">
            <v>4</v>
          </cell>
          <cell r="AO836">
            <v>0</v>
          </cell>
          <cell r="AP836">
            <v>0</v>
          </cell>
          <cell r="AQ836">
            <v>9</v>
          </cell>
          <cell r="AR836">
            <v>0.29969999999999997</v>
          </cell>
          <cell r="AS836">
            <v>3.6297000000000001</v>
          </cell>
          <cell r="AT836">
            <v>35</v>
          </cell>
          <cell r="AU836">
            <v>0</v>
          </cell>
          <cell r="AV836">
            <v>0</v>
          </cell>
          <cell r="AW836">
            <v>0</v>
          </cell>
          <cell r="AX836" t="str">
            <v>Đại học</v>
          </cell>
          <cell r="AY836">
            <v>0</v>
          </cell>
          <cell r="AZ836">
            <v>0</v>
          </cell>
          <cell r="BA836" t="str">
            <v>Tiểu học_SP</v>
          </cell>
          <cell r="BB836">
            <v>0</v>
          </cell>
          <cell r="BC836">
            <v>0</v>
          </cell>
          <cell r="BD836">
            <v>0</v>
          </cell>
          <cell r="BE836">
            <v>0</v>
          </cell>
          <cell r="BF836" t="str">
            <v>B1</v>
          </cell>
          <cell r="BG836">
            <v>0</v>
          </cell>
          <cell r="BH836">
            <v>0</v>
          </cell>
          <cell r="BI836">
            <v>0</v>
          </cell>
          <cell r="BJ836">
            <v>0</v>
          </cell>
          <cell r="BK836">
            <v>0</v>
          </cell>
          <cell r="BL836">
            <v>0</v>
          </cell>
          <cell r="BM836">
            <v>0</v>
          </cell>
          <cell r="BN836">
            <v>0</v>
          </cell>
          <cell r="BO836">
            <v>0</v>
          </cell>
          <cell r="BP836">
            <v>0</v>
          </cell>
          <cell r="BQ836">
            <v>0</v>
          </cell>
          <cell r="BR836">
            <v>20.416666666666668</v>
          </cell>
          <cell r="BS836" t="str">
            <v>ĐHV đã phát</v>
          </cell>
          <cell r="BT836">
            <v>0</v>
          </cell>
          <cell r="BU836">
            <v>0</v>
          </cell>
          <cell r="BV836">
            <v>4</v>
          </cell>
          <cell r="BW836">
            <v>4</v>
          </cell>
          <cell r="BX836">
            <v>4</v>
          </cell>
          <cell r="BY836">
            <v>4</v>
          </cell>
          <cell r="BZ836">
            <v>4</v>
          </cell>
          <cell r="CA836">
            <v>4</v>
          </cell>
          <cell r="CB836">
            <v>4</v>
          </cell>
          <cell r="CC836">
            <v>4</v>
          </cell>
          <cell r="CD836">
            <v>4</v>
          </cell>
          <cell r="CE836">
            <v>4</v>
          </cell>
          <cell r="CF836">
            <v>4</v>
          </cell>
          <cell r="CG836">
            <v>4</v>
          </cell>
          <cell r="CH836">
            <v>4</v>
          </cell>
          <cell r="CI836">
            <v>4</v>
          </cell>
          <cell r="CJ836">
            <v>4</v>
          </cell>
          <cell r="CK836">
            <v>4</v>
          </cell>
          <cell r="CL836">
            <v>0</v>
          </cell>
        </row>
        <row r="837">
          <cell r="F837">
            <v>2525</v>
          </cell>
          <cell r="G837" t="str">
            <v>51010001102465</v>
          </cell>
          <cell r="H837" t="str">
            <v>Trường Thực hành Sư phạm</v>
          </cell>
          <cell r="I837" t="str">
            <v>Tổ Tiểu học</v>
          </cell>
          <cell r="J837" t="str">
            <v>Nữ</v>
          </cell>
          <cell r="K837">
            <v>1991</v>
          </cell>
          <cell r="L837">
            <v>33366</v>
          </cell>
          <cell r="M837">
            <v>31</v>
          </cell>
          <cell r="N837" t="str">
            <v>Kinh</v>
          </cell>
          <cell r="O837">
            <v>0</v>
          </cell>
          <cell r="P837" t="str">
            <v>183758739</v>
          </cell>
          <cell r="Q837">
            <v>40240</v>
          </cell>
          <cell r="R837" t="str">
            <v>Tỉnh Hà Tĩnh</v>
          </cell>
          <cell r="S837" t="str">
            <v>Xã Hương Trạch, Huyện Hương Khê, Tỉnh Hà Tĩnh</v>
          </cell>
          <cell r="T837" t="str">
            <v>Hương Trạch, Hương Khê, Hà Tĩnh</v>
          </cell>
          <cell r="U837" t="str">
            <v>Số 5, ngõ 101, đường Lê Viết Thuật, Xã Hưng Lộc, Thành phố Vinh, Tỉnh Nghệ An</v>
          </cell>
          <cell r="V837" t="str">
            <v>Số 5, ngõ 101, đường Lê Viết Thuật, Xã Hưng Lộc, Thành phố Vinh, Tỉnh Nghệ An</v>
          </cell>
          <cell r="W837">
            <v>979145789</v>
          </cell>
          <cell r="X837">
            <v>0</v>
          </cell>
          <cell r="Y837">
            <v>42951</v>
          </cell>
          <cell r="Z837">
            <v>0</v>
          </cell>
          <cell r="AA837">
            <v>0</v>
          </cell>
          <cell r="AB837">
            <v>0</v>
          </cell>
          <cell r="AC837" t="str">
            <v>BC</v>
          </cell>
          <cell r="AD837">
            <v>0</v>
          </cell>
          <cell r="AE837">
            <v>0</v>
          </cell>
          <cell r="AF837" t="str">
            <v>V.07.03.07</v>
          </cell>
          <cell r="AG837" t="str">
            <v>Giáo viên tiểu học (hạng II)</v>
          </cell>
          <cell r="AH837">
            <v>0</v>
          </cell>
          <cell r="AI837">
            <v>0</v>
          </cell>
          <cell r="AJ837">
            <v>0</v>
          </cell>
          <cell r="AK837">
            <v>4</v>
          </cell>
          <cell r="AL837">
            <v>0</v>
          </cell>
          <cell r="AM837">
            <v>2.67</v>
          </cell>
          <cell r="AN837">
            <v>2</v>
          </cell>
          <cell r="AO837">
            <v>0</v>
          </cell>
          <cell r="AP837">
            <v>0</v>
          </cell>
          <cell r="AQ837">
            <v>5</v>
          </cell>
          <cell r="AR837">
            <v>0.13350000000000001</v>
          </cell>
          <cell r="AS837">
            <v>2.8035000000000001</v>
          </cell>
          <cell r="AT837">
            <v>35</v>
          </cell>
          <cell r="AU837">
            <v>0</v>
          </cell>
          <cell r="AV837">
            <v>0</v>
          </cell>
          <cell r="AW837">
            <v>0</v>
          </cell>
          <cell r="AX837" t="str">
            <v>Đại học</v>
          </cell>
          <cell r="AY837">
            <v>0</v>
          </cell>
          <cell r="AZ837">
            <v>0</v>
          </cell>
          <cell r="BA837" t="str">
            <v>SP Giáo dục tiểu học</v>
          </cell>
          <cell r="BB837">
            <v>0</v>
          </cell>
          <cell r="BC837">
            <v>0</v>
          </cell>
          <cell r="BD837">
            <v>0</v>
          </cell>
          <cell r="BE837">
            <v>0</v>
          </cell>
          <cell r="BF837" t="str">
            <v>A2</v>
          </cell>
          <cell r="BG837">
            <v>0</v>
          </cell>
          <cell r="BH837">
            <v>0</v>
          </cell>
          <cell r="BI837">
            <v>0</v>
          </cell>
          <cell r="BJ837">
            <v>0</v>
          </cell>
          <cell r="BK837">
            <v>0</v>
          </cell>
          <cell r="BL837">
            <v>0</v>
          </cell>
          <cell r="BM837">
            <v>0</v>
          </cell>
          <cell r="BN837">
            <v>0</v>
          </cell>
          <cell r="BO837">
            <v>0</v>
          </cell>
          <cell r="BP837">
            <v>0</v>
          </cell>
          <cell r="BQ837">
            <v>0</v>
          </cell>
          <cell r="BR837">
            <v>23.666666666666668</v>
          </cell>
          <cell r="BS837" t="str">
            <v>ĐHV đã phát</v>
          </cell>
          <cell r="BT837">
            <v>0</v>
          </cell>
          <cell r="BU837">
            <v>0</v>
          </cell>
          <cell r="BV837">
            <v>4</v>
          </cell>
          <cell r="BW837">
            <v>4</v>
          </cell>
          <cell r="BX837">
            <v>4</v>
          </cell>
          <cell r="BY837">
            <v>4</v>
          </cell>
          <cell r="BZ837">
            <v>4</v>
          </cell>
          <cell r="CA837">
            <v>4</v>
          </cell>
          <cell r="CB837">
            <v>4</v>
          </cell>
          <cell r="CC837">
            <v>4</v>
          </cell>
          <cell r="CD837">
            <v>4</v>
          </cell>
          <cell r="CE837">
            <v>4</v>
          </cell>
          <cell r="CF837">
            <v>4</v>
          </cell>
          <cell r="CG837">
            <v>4</v>
          </cell>
          <cell r="CH837">
            <v>4</v>
          </cell>
          <cell r="CI837">
            <v>4</v>
          </cell>
          <cell r="CJ837">
            <v>4</v>
          </cell>
          <cell r="CK837">
            <v>4</v>
          </cell>
          <cell r="CL837">
            <v>0</v>
          </cell>
        </row>
        <row r="838">
          <cell r="F838">
            <v>2523</v>
          </cell>
          <cell r="G838" t="str">
            <v>51010001105321</v>
          </cell>
          <cell r="H838" t="str">
            <v>Trường Thực hành Sư phạm</v>
          </cell>
          <cell r="I838" t="str">
            <v>Tổ Tiểu học</v>
          </cell>
          <cell r="J838" t="str">
            <v>Nữ</v>
          </cell>
          <cell r="K838">
            <v>1991</v>
          </cell>
          <cell r="L838">
            <v>33426</v>
          </cell>
          <cell r="M838">
            <v>31</v>
          </cell>
          <cell r="N838" t="str">
            <v>Kinh</v>
          </cell>
          <cell r="O838">
            <v>0</v>
          </cell>
          <cell r="P838" t="str">
            <v>183690943</v>
          </cell>
          <cell r="Q838">
            <v>41143</v>
          </cell>
          <cell r="R838" t="str">
            <v>Tỉnh Hà Tĩnh</v>
          </cell>
          <cell r="S838" t="str">
            <v>Xã Kỳ Bắc, Huyện Kỳ Anh, Tỉnh Hà Tĩnh</v>
          </cell>
          <cell r="T838" t="str">
            <v>Ký Bắc, Kỳ Anh, Hà Tĩnh</v>
          </cell>
          <cell r="U838" t="str">
            <v>Số 35, đường Phan Văn Chí, Xã Hưng Lộc, Thành phố Vinh, Tỉnh Nghệ An</v>
          </cell>
          <cell r="V838" t="str">
            <v>Số 35, đường Phan Văn Chí, Xã Hưng Lộc, Thành phố Vinh, Tỉnh Nghệ An</v>
          </cell>
          <cell r="W838">
            <v>0</v>
          </cell>
          <cell r="X838">
            <v>0</v>
          </cell>
          <cell r="Y838">
            <v>42951</v>
          </cell>
          <cell r="Z838">
            <v>0</v>
          </cell>
          <cell r="AA838">
            <v>0</v>
          </cell>
          <cell r="AB838">
            <v>0</v>
          </cell>
          <cell r="AC838" t="str">
            <v>BC</v>
          </cell>
          <cell r="AD838">
            <v>0</v>
          </cell>
          <cell r="AE838">
            <v>0</v>
          </cell>
          <cell r="AF838" t="str">
            <v>V.07.03.07</v>
          </cell>
          <cell r="AG838" t="str">
            <v>Giáo viên tiểu học (hạng II)</v>
          </cell>
          <cell r="AH838">
            <v>0</v>
          </cell>
          <cell r="AI838">
            <v>0</v>
          </cell>
          <cell r="AJ838">
            <v>0</v>
          </cell>
          <cell r="AK838">
            <v>4</v>
          </cell>
          <cell r="AL838">
            <v>0</v>
          </cell>
          <cell r="AM838">
            <v>3</v>
          </cell>
          <cell r="AN838">
            <v>3</v>
          </cell>
          <cell r="AO838">
            <v>0</v>
          </cell>
          <cell r="AP838">
            <v>0</v>
          </cell>
          <cell r="AQ838">
            <v>6</v>
          </cell>
          <cell r="AR838">
            <v>0.18</v>
          </cell>
          <cell r="AS838">
            <v>3.18</v>
          </cell>
          <cell r="AT838">
            <v>35</v>
          </cell>
          <cell r="AU838">
            <v>0</v>
          </cell>
          <cell r="AV838">
            <v>0</v>
          </cell>
          <cell r="AW838">
            <v>0</v>
          </cell>
          <cell r="AX838" t="str">
            <v>Thạc sĩ</v>
          </cell>
          <cell r="AY838">
            <v>0</v>
          </cell>
          <cell r="AZ838">
            <v>0</v>
          </cell>
          <cell r="BA838" t="str">
            <v>SP Giáo dục tiểu học</v>
          </cell>
          <cell r="BB838" t="str">
            <v>Khoa học giáo dục/Giáo dục học bậc tiểu học</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23.833333333333332</v>
          </cell>
          <cell r="BS838" t="str">
            <v>ĐHV đã phát</v>
          </cell>
          <cell r="BT838">
            <v>0</v>
          </cell>
          <cell r="BU838">
            <v>0</v>
          </cell>
          <cell r="BV838">
            <v>4</v>
          </cell>
          <cell r="BW838">
            <v>4</v>
          </cell>
          <cell r="BX838">
            <v>4</v>
          </cell>
          <cell r="BY838">
            <v>4</v>
          </cell>
          <cell r="BZ838">
            <v>4</v>
          </cell>
          <cell r="CA838">
            <v>4</v>
          </cell>
          <cell r="CB838">
            <v>4</v>
          </cell>
          <cell r="CC838">
            <v>4</v>
          </cell>
          <cell r="CD838">
            <v>4</v>
          </cell>
          <cell r="CE838">
            <v>4</v>
          </cell>
          <cell r="CF838">
            <v>4</v>
          </cell>
          <cell r="CG838">
            <v>4</v>
          </cell>
          <cell r="CH838">
            <v>4</v>
          </cell>
          <cell r="CI838">
            <v>4</v>
          </cell>
          <cell r="CJ838">
            <v>4</v>
          </cell>
          <cell r="CK838">
            <v>4</v>
          </cell>
          <cell r="CL838">
            <v>0</v>
          </cell>
        </row>
        <row r="839">
          <cell r="F839">
            <v>2554</v>
          </cell>
          <cell r="G839" t="str">
            <v>51010001227933</v>
          </cell>
          <cell r="H839" t="str">
            <v>Trường Thực hành Sư phạm</v>
          </cell>
          <cell r="I839" t="str">
            <v>Tổ Tiểu học</v>
          </cell>
          <cell r="J839" t="str">
            <v>Nữ</v>
          </cell>
          <cell r="K839">
            <v>1993</v>
          </cell>
          <cell r="L839">
            <v>34139</v>
          </cell>
          <cell r="M839">
            <v>29</v>
          </cell>
          <cell r="N839" t="str">
            <v>Kinh</v>
          </cell>
          <cell r="O839">
            <v>0</v>
          </cell>
          <cell r="P839" t="str">
            <v>183939189</v>
          </cell>
          <cell r="Q839">
            <v>39877</v>
          </cell>
          <cell r="R839" t="str">
            <v>Tỉnh Hà Tĩnh</v>
          </cell>
          <cell r="S839" t="str">
            <v>Phường Trung Lương, Thị xã Hồng Lĩnh, Tỉnh Hà Tĩnh</v>
          </cell>
          <cell r="T839" t="str">
            <v>Trung Lương, Hồng Lĩnh, Hà Tĩnh</v>
          </cell>
          <cell r="U839" t="str">
            <v>Số 10, ngõ 1, đường Nguyễn Trường Tộ, Phường Đông Vĩnh, Thành phố Vinh, Tỉnh Nghệ An</v>
          </cell>
          <cell r="V839" t="str">
            <v>Số 10, ngõ 1, đường Nguyễn Trường Tộ, Phường Đông Vĩnh, Thành phố Vinh, Tỉnh Nghệ An</v>
          </cell>
          <cell r="W839" t="str">
            <v>0948405802</v>
          </cell>
          <cell r="X839" t="str">
            <v>thuha196.dhv@gmail.com</v>
          </cell>
          <cell r="Y839">
            <v>43160</v>
          </cell>
          <cell r="Z839">
            <v>43966</v>
          </cell>
          <cell r="AA839" t="str">
            <v>Trường Đại học Vinh</v>
          </cell>
          <cell r="AB839">
            <v>0</v>
          </cell>
          <cell r="AC839" t="str">
            <v>BC</v>
          </cell>
          <cell r="AD839">
            <v>0</v>
          </cell>
          <cell r="AE839">
            <v>0</v>
          </cell>
          <cell r="AF839" t="str">
            <v>V.07.03.09</v>
          </cell>
          <cell r="AG839" t="str">
            <v>Giáo viên tiểu học (hạng IV)</v>
          </cell>
          <cell r="AH839">
            <v>0</v>
          </cell>
          <cell r="AI839">
            <v>0</v>
          </cell>
          <cell r="AJ839">
            <v>0</v>
          </cell>
          <cell r="AK839">
            <v>4</v>
          </cell>
          <cell r="AL839">
            <v>0</v>
          </cell>
          <cell r="AM839">
            <v>2.66</v>
          </cell>
          <cell r="AN839">
            <v>5</v>
          </cell>
          <cell r="AO839">
            <v>0</v>
          </cell>
          <cell r="AP839">
            <v>0</v>
          </cell>
          <cell r="AQ839">
            <v>0</v>
          </cell>
          <cell r="AR839">
            <v>0</v>
          </cell>
          <cell r="AS839">
            <v>2.66</v>
          </cell>
          <cell r="AT839">
            <v>35</v>
          </cell>
          <cell r="AU839">
            <v>0</v>
          </cell>
          <cell r="AV839">
            <v>0</v>
          </cell>
          <cell r="AW839">
            <v>0</v>
          </cell>
          <cell r="AX839" t="str">
            <v>Thạc sĩ</v>
          </cell>
          <cell r="AY839">
            <v>0</v>
          </cell>
          <cell r="AZ839">
            <v>0</v>
          </cell>
          <cell r="BA839">
            <v>0</v>
          </cell>
          <cell r="BB839" t="str">
            <v>Toán học</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25.833333333333332</v>
          </cell>
          <cell r="BS839" t="str">
            <v>BĐ đã phát</v>
          </cell>
          <cell r="BT839">
            <v>0</v>
          </cell>
          <cell r="BU839">
            <v>0</v>
          </cell>
          <cell r="BV839">
            <v>4</v>
          </cell>
          <cell r="BW839">
            <v>4</v>
          </cell>
          <cell r="BX839">
            <v>4</v>
          </cell>
          <cell r="BY839">
            <v>4</v>
          </cell>
          <cell r="BZ839">
            <v>4</v>
          </cell>
          <cell r="CA839">
            <v>4</v>
          </cell>
          <cell r="CB839">
            <v>4</v>
          </cell>
          <cell r="CC839">
            <v>4</v>
          </cell>
          <cell r="CD839">
            <v>4</v>
          </cell>
          <cell r="CE839">
            <v>4</v>
          </cell>
          <cell r="CF839">
            <v>4</v>
          </cell>
          <cell r="CG839">
            <v>4</v>
          </cell>
          <cell r="CH839">
            <v>4</v>
          </cell>
          <cell r="CI839">
            <v>4</v>
          </cell>
          <cell r="CJ839">
            <v>4</v>
          </cell>
          <cell r="CK839">
            <v>4</v>
          </cell>
          <cell r="CL839">
            <v>0</v>
          </cell>
        </row>
        <row r="840">
          <cell r="F840">
            <v>2390</v>
          </cell>
          <cell r="G840" t="str">
            <v>51010000500853</v>
          </cell>
          <cell r="H840" t="str">
            <v>Trường Thực hành sư phạm</v>
          </cell>
          <cell r="I840" t="str">
            <v>Tổ Tiểu học</v>
          </cell>
          <cell r="J840" t="str">
            <v>Nữ</v>
          </cell>
          <cell r="K840">
            <v>1989</v>
          </cell>
          <cell r="L840">
            <v>32521</v>
          </cell>
          <cell r="M840">
            <v>33</v>
          </cell>
          <cell r="N840" t="str">
            <v>Kinh</v>
          </cell>
          <cell r="O840">
            <v>0</v>
          </cell>
          <cell r="P840" t="str">
            <v>186845623</v>
          </cell>
          <cell r="Q840" t="str">
            <v>23/11/2006</v>
          </cell>
          <cell r="R840" t="str">
            <v>Tỉnh Nghệ An</v>
          </cell>
          <cell r="S840" t="str">
            <v>Xã Tràng Sơn, Huyện Đô Lương, Tỉnh Nghệ An</v>
          </cell>
          <cell r="T840" t="str">
            <v>Tràng Sơn, Đo Lương, Nghệ An</v>
          </cell>
          <cell r="U840" t="str">
            <v>Số 34, đường Phạm Ngũ Lão, khối 8, Phường Cửa Nam, Thành phố Vinh, Tỉnh Nghệ An</v>
          </cell>
          <cell r="V840" t="str">
            <v>Số 34, đường Phạm Ngũ Lão, khối 8, Phường Cửa Nam, Thành phố Vinh, Tỉnh Nghệ An</v>
          </cell>
          <cell r="W840" t="str">
            <v>0943776123</v>
          </cell>
          <cell r="X840" t="str">
            <v>thutrang1311989@gmail.com</v>
          </cell>
          <cell r="Y840">
            <v>42272</v>
          </cell>
          <cell r="Z840">
            <v>0</v>
          </cell>
          <cell r="AA840">
            <v>0</v>
          </cell>
          <cell r="AB840">
            <v>0</v>
          </cell>
          <cell r="AC840" t="str">
            <v>BC</v>
          </cell>
          <cell r="AD840">
            <v>0</v>
          </cell>
          <cell r="AE840">
            <v>0</v>
          </cell>
          <cell r="AF840" t="str">
            <v>V.07.03.07</v>
          </cell>
          <cell r="AG840" t="str">
            <v>Giáo viên tiểu học (hạng II)</v>
          </cell>
          <cell r="AH840">
            <v>0</v>
          </cell>
          <cell r="AI840" t="str">
            <v>Tổ Trưởng chuyên môn</v>
          </cell>
          <cell r="AJ840">
            <v>0</v>
          </cell>
          <cell r="AK840">
            <v>4.5</v>
          </cell>
          <cell r="AL840">
            <v>0.2</v>
          </cell>
          <cell r="AM840">
            <v>3</v>
          </cell>
          <cell r="AN840">
            <v>3</v>
          </cell>
          <cell r="AO840">
            <v>0</v>
          </cell>
          <cell r="AP840">
            <v>0</v>
          </cell>
          <cell r="AQ840">
            <v>8</v>
          </cell>
          <cell r="AR840">
            <v>0.25600000000000001</v>
          </cell>
          <cell r="AS840">
            <v>3.4560000000000004</v>
          </cell>
          <cell r="AT840">
            <v>35</v>
          </cell>
          <cell r="AU840">
            <v>0</v>
          </cell>
          <cell r="AV840">
            <v>0</v>
          </cell>
          <cell r="AW840">
            <v>0</v>
          </cell>
          <cell r="AX840" t="str">
            <v>Thạc sĩ</v>
          </cell>
          <cell r="AY840">
            <v>0</v>
          </cell>
          <cell r="AZ840">
            <v>0</v>
          </cell>
          <cell r="BA840" t="str">
            <v>Tiểu học_SP</v>
          </cell>
          <cell r="BB840" t="str">
            <v>Giáo dục tiểu học</v>
          </cell>
          <cell r="BC840" t="str">
            <v xml:space="preserve"> </v>
          </cell>
          <cell r="BD840">
            <v>0</v>
          </cell>
          <cell r="BE840">
            <v>0</v>
          </cell>
          <cell r="BF840" t="str">
            <v>A2</v>
          </cell>
          <cell r="BG840">
            <v>0</v>
          </cell>
          <cell r="BH840">
            <v>0</v>
          </cell>
          <cell r="BI840">
            <v>0</v>
          </cell>
          <cell r="BJ840">
            <v>0</v>
          </cell>
          <cell r="BK840">
            <v>0</v>
          </cell>
          <cell r="BL840">
            <v>0</v>
          </cell>
          <cell r="BM840">
            <v>0</v>
          </cell>
          <cell r="BN840">
            <v>0</v>
          </cell>
          <cell r="BO840">
            <v>0</v>
          </cell>
          <cell r="BP840">
            <v>0</v>
          </cell>
          <cell r="BQ840">
            <v>0</v>
          </cell>
          <cell r="BR840">
            <v>21.333333333333332</v>
          </cell>
          <cell r="BS840" t="str">
            <v>BĐ đã phát</v>
          </cell>
          <cell r="BT840">
            <v>0</v>
          </cell>
          <cell r="BU840">
            <v>0</v>
          </cell>
          <cell r="BV840">
            <v>4.5</v>
          </cell>
          <cell r="BW840">
            <v>4.5</v>
          </cell>
          <cell r="BX840">
            <v>4.5</v>
          </cell>
          <cell r="BY840">
            <v>4.5</v>
          </cell>
          <cell r="BZ840">
            <v>4.5</v>
          </cell>
          <cell r="CA840">
            <v>4.5</v>
          </cell>
          <cell r="CB840">
            <v>4.5</v>
          </cell>
          <cell r="CC840">
            <v>4.5</v>
          </cell>
          <cell r="CD840">
            <v>4.5</v>
          </cell>
          <cell r="CE840">
            <v>4.5</v>
          </cell>
          <cell r="CF840">
            <v>4.5</v>
          </cell>
          <cell r="CG840">
            <v>4.5</v>
          </cell>
          <cell r="CH840">
            <v>4.5</v>
          </cell>
          <cell r="CI840">
            <v>4.5</v>
          </cell>
          <cell r="CJ840">
            <v>4.5</v>
          </cell>
          <cell r="CK840">
            <v>4.5</v>
          </cell>
          <cell r="CL840">
            <v>0</v>
          </cell>
        </row>
        <row r="841">
          <cell r="F841">
            <v>2568</v>
          </cell>
          <cell r="G841" t="str">
            <v>51010001428523</v>
          </cell>
          <cell r="H841" t="str">
            <v>Trường Thực hành Sư phạm</v>
          </cell>
          <cell r="I841" t="str">
            <v>Tổ Tiểu học</v>
          </cell>
          <cell r="J841" t="str">
            <v>Nữ</v>
          </cell>
          <cell r="K841">
            <v>1996</v>
          </cell>
          <cell r="L841">
            <v>35131</v>
          </cell>
          <cell r="M841">
            <v>26</v>
          </cell>
          <cell r="N841" t="str">
            <v>Kinh</v>
          </cell>
          <cell r="O841">
            <v>0</v>
          </cell>
          <cell r="P841" t="str">
            <v>187606999</v>
          </cell>
          <cell r="Q841">
            <v>42220</v>
          </cell>
          <cell r="R841" t="str">
            <v>Tỉnh Nghệ An</v>
          </cell>
          <cell r="S841" t="str">
            <v>Phường Cửa Nam, Thành phố Vinh, Tỉnh Nghệ An</v>
          </cell>
          <cell r="T841" t="str">
            <v>Xuân Tường, Thanh Chương, Nghệ An</v>
          </cell>
          <cell r="U841" t="str">
            <v>Số 33, ngõ 1, đường Đào Tấn, Phường Cửa Nam, Thành phố Vinh, Tỉnh Nghệ An</v>
          </cell>
          <cell r="V841" t="str">
            <v>Số 33, ngõ 1, đường Đào Tấn, Phường Cửa Nam, Thành phố Vinh, Tỉnh Nghệ An</v>
          </cell>
          <cell r="W841">
            <v>0</v>
          </cell>
          <cell r="X841">
            <v>0</v>
          </cell>
          <cell r="Y841">
            <v>43328</v>
          </cell>
          <cell r="Z841">
            <v>43966</v>
          </cell>
          <cell r="AA841" t="str">
            <v>Trường Đại học Vinh</v>
          </cell>
          <cell r="AB841">
            <v>0</v>
          </cell>
          <cell r="AC841" t="str">
            <v>BC</v>
          </cell>
          <cell r="AD841">
            <v>0</v>
          </cell>
          <cell r="AE841">
            <v>0</v>
          </cell>
          <cell r="AF841" t="str">
            <v>V.07.03.09</v>
          </cell>
          <cell r="AG841" t="str">
            <v>Giáo viên tiểu học (hạng IV)</v>
          </cell>
          <cell r="AH841">
            <v>0</v>
          </cell>
          <cell r="AI841">
            <v>0</v>
          </cell>
          <cell r="AJ841">
            <v>0</v>
          </cell>
          <cell r="AK841">
            <v>4</v>
          </cell>
          <cell r="AL841">
            <v>0</v>
          </cell>
          <cell r="AM841">
            <v>2.46</v>
          </cell>
          <cell r="AN841">
            <v>4</v>
          </cell>
          <cell r="AO841">
            <v>0</v>
          </cell>
          <cell r="AP841">
            <v>0</v>
          </cell>
          <cell r="AQ841">
            <v>0</v>
          </cell>
          <cell r="AR841">
            <v>0</v>
          </cell>
          <cell r="AS841">
            <v>2.46</v>
          </cell>
          <cell r="AT841">
            <v>35</v>
          </cell>
          <cell r="AU841">
            <v>0</v>
          </cell>
          <cell r="AV841">
            <v>0</v>
          </cell>
          <cell r="AW841">
            <v>0</v>
          </cell>
          <cell r="AX841" t="str">
            <v>Đại học</v>
          </cell>
          <cell r="AY841">
            <v>0</v>
          </cell>
          <cell r="AZ841">
            <v>0</v>
          </cell>
          <cell r="BA841" t="str">
            <v>Giáo dục tiểu học</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28.5</v>
          </cell>
          <cell r="BS841" t="str">
            <v>BĐ đã phát</v>
          </cell>
          <cell r="BT841">
            <v>0</v>
          </cell>
          <cell r="BU841">
            <v>0</v>
          </cell>
          <cell r="BV841">
            <v>4</v>
          </cell>
          <cell r="BW841">
            <v>4</v>
          </cell>
          <cell r="BX841">
            <v>4</v>
          </cell>
          <cell r="BY841">
            <v>4</v>
          </cell>
          <cell r="BZ841">
            <v>4</v>
          </cell>
          <cell r="CA841">
            <v>4</v>
          </cell>
          <cell r="CB841">
            <v>4</v>
          </cell>
          <cell r="CC841">
            <v>4</v>
          </cell>
          <cell r="CD841">
            <v>4</v>
          </cell>
          <cell r="CE841">
            <v>4</v>
          </cell>
          <cell r="CF841">
            <v>4</v>
          </cell>
          <cell r="CG841">
            <v>4</v>
          </cell>
          <cell r="CH841">
            <v>4</v>
          </cell>
          <cell r="CI841">
            <v>4</v>
          </cell>
          <cell r="CJ841">
            <v>4</v>
          </cell>
          <cell r="CK841">
            <v>4</v>
          </cell>
          <cell r="CL841">
            <v>0</v>
          </cell>
        </row>
        <row r="842">
          <cell r="F842">
            <v>2576</v>
          </cell>
          <cell r="G842" t="str">
            <v>51010001472627</v>
          </cell>
          <cell r="H842" t="str">
            <v>Trường Thực hành Sư phạm</v>
          </cell>
          <cell r="I842" t="str">
            <v>Tổ Tiểu học</v>
          </cell>
          <cell r="J842" t="str">
            <v>Nữ</v>
          </cell>
          <cell r="K842">
            <v>1995</v>
          </cell>
          <cell r="L842">
            <v>34793</v>
          </cell>
          <cell r="M842">
            <v>27</v>
          </cell>
          <cell r="N842" t="str">
            <v>Kinh</v>
          </cell>
          <cell r="O842">
            <v>0</v>
          </cell>
          <cell r="P842" t="str">
            <v>187412640</v>
          </cell>
          <cell r="Q842">
            <v>40884</v>
          </cell>
          <cell r="R842" t="str">
            <v>Tỉnh Nghệ An</v>
          </cell>
          <cell r="S842" t="str">
            <v>Xã Nghi Lâm, Huyện Nghi Lộc, Tỉnh Nghệ An</v>
          </cell>
          <cell r="T842" t="str">
            <v>Nghi Lâm, Nghi Lộc, Nghệ An</v>
          </cell>
          <cell r="U842" t="str">
            <v>Xóm 9, Xã Nghi Lâm, Huyện Nghi Lộc, Tỉnh Nghệ An</v>
          </cell>
          <cell r="V842" t="str">
            <v>Xóm 9, Xã Nghi Lâm, Huyện Nghi Lộc, Tỉnh Nghệ An</v>
          </cell>
          <cell r="W842">
            <v>0</v>
          </cell>
          <cell r="X842">
            <v>0</v>
          </cell>
          <cell r="Y842">
            <v>43348</v>
          </cell>
          <cell r="Z842">
            <v>43829</v>
          </cell>
          <cell r="AA842" t="str">
            <v>Trường Đại học Vinh</v>
          </cell>
          <cell r="AB842">
            <v>0</v>
          </cell>
          <cell r="AC842" t="str">
            <v>BC</v>
          </cell>
          <cell r="AD842">
            <v>0</v>
          </cell>
          <cell r="AE842">
            <v>0</v>
          </cell>
          <cell r="AF842" t="str">
            <v>V.07.03.09</v>
          </cell>
          <cell r="AG842" t="str">
            <v>Giáo viên tiểu học (hạng IV)</v>
          </cell>
          <cell r="AH842">
            <v>0</v>
          </cell>
          <cell r="AI842">
            <v>0</v>
          </cell>
          <cell r="AJ842">
            <v>0</v>
          </cell>
          <cell r="AK842">
            <v>4</v>
          </cell>
          <cell r="AL842">
            <v>0</v>
          </cell>
          <cell r="AM842">
            <v>2.06</v>
          </cell>
          <cell r="AN842">
            <v>2</v>
          </cell>
          <cell r="AO842">
            <v>0</v>
          </cell>
          <cell r="AP842">
            <v>0</v>
          </cell>
          <cell r="AQ842">
            <v>0</v>
          </cell>
          <cell r="AR842">
            <v>0</v>
          </cell>
          <cell r="AS842">
            <v>2.06</v>
          </cell>
          <cell r="AT842">
            <v>35</v>
          </cell>
          <cell r="AU842">
            <v>0</v>
          </cell>
          <cell r="AV842">
            <v>0</v>
          </cell>
          <cell r="AW842">
            <v>0</v>
          </cell>
          <cell r="AX842" t="str">
            <v>Đại học</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27.583333333333332</v>
          </cell>
          <cell r="BS842" t="str">
            <v>Không nộp sổ</v>
          </cell>
          <cell r="BT842">
            <v>0</v>
          </cell>
          <cell r="BU842">
            <v>0</v>
          </cell>
          <cell r="BV842">
            <v>4</v>
          </cell>
          <cell r="BW842">
            <v>4</v>
          </cell>
          <cell r="BX842">
            <v>4</v>
          </cell>
          <cell r="BY842">
            <v>4</v>
          </cell>
          <cell r="BZ842">
            <v>4</v>
          </cell>
          <cell r="CA842">
            <v>4</v>
          </cell>
          <cell r="CB842">
            <v>4</v>
          </cell>
          <cell r="CC842">
            <v>4</v>
          </cell>
          <cell r="CD842">
            <v>4</v>
          </cell>
          <cell r="CE842">
            <v>4</v>
          </cell>
          <cell r="CF842">
            <v>4</v>
          </cell>
          <cell r="CG842">
            <v>4</v>
          </cell>
          <cell r="CH842">
            <v>4</v>
          </cell>
          <cell r="CI842">
            <v>4</v>
          </cell>
          <cell r="CJ842">
            <v>4</v>
          </cell>
          <cell r="CK842">
            <v>4</v>
          </cell>
          <cell r="CL842">
            <v>0</v>
          </cell>
        </row>
        <row r="843">
          <cell r="F843">
            <v>2574</v>
          </cell>
          <cell r="G843" t="str">
            <v>51010000838943</v>
          </cell>
          <cell r="H843" t="str">
            <v>Trường Thực hành Sư phạm</v>
          </cell>
          <cell r="I843" t="str">
            <v>Tổ Tiểu học</v>
          </cell>
          <cell r="J843" t="str">
            <v>Nữ</v>
          </cell>
          <cell r="K843">
            <v>1986</v>
          </cell>
          <cell r="L843">
            <v>31634</v>
          </cell>
          <cell r="M843">
            <v>36</v>
          </cell>
          <cell r="N843" t="str">
            <v>Kinh</v>
          </cell>
          <cell r="O843">
            <v>0</v>
          </cell>
          <cell r="P843" t="str">
            <v>186320335</v>
          </cell>
          <cell r="Q843">
            <v>41928</v>
          </cell>
          <cell r="R843" t="str">
            <v>Tỉnh Nghệ An</v>
          </cell>
          <cell r="S843" t="str">
            <v>Phường Đông Vĩnh, Thành phố Vinh, Tỉnh Nghệ An</v>
          </cell>
          <cell r="T843" t="str">
            <v>Thạch Thắng, Thạch Hà, Hà Tĩnh</v>
          </cell>
          <cell r="U843" t="str">
            <v>69 Trần Nhật Duật, Phường Đông Vĩnh, Thành phố Vinh, Tỉnh Nghệ An</v>
          </cell>
          <cell r="V843" t="str">
            <v>69 Trần Nhật Duật, Phường Đông Vĩnh, Thành phố Vinh, Tỉnh Nghệ An</v>
          </cell>
          <cell r="W843" t="str">
            <v>0975150229</v>
          </cell>
          <cell r="X843" t="str">
            <v xml:space="preserve">Nguyenxuan86.vn@gmail.com </v>
          </cell>
          <cell r="Y843">
            <v>43350</v>
          </cell>
          <cell r="Z843">
            <v>43966</v>
          </cell>
          <cell r="AA843" t="str">
            <v>Trường Đại học Vinh</v>
          </cell>
          <cell r="AB843">
            <v>0</v>
          </cell>
          <cell r="AC843" t="str">
            <v>BC</v>
          </cell>
          <cell r="AD843">
            <v>0</v>
          </cell>
          <cell r="AE843">
            <v>0</v>
          </cell>
          <cell r="AF843" t="str">
            <v>V.07.03.09</v>
          </cell>
          <cell r="AG843" t="str">
            <v>Giáo viên tiểu học (hạng IV)</v>
          </cell>
          <cell r="AH843">
            <v>0</v>
          </cell>
          <cell r="AI843">
            <v>0</v>
          </cell>
          <cell r="AJ843">
            <v>0</v>
          </cell>
          <cell r="AK843">
            <v>4</v>
          </cell>
          <cell r="AL843">
            <v>0</v>
          </cell>
          <cell r="AM843">
            <v>2.86</v>
          </cell>
          <cell r="AN843">
            <v>6</v>
          </cell>
          <cell r="AO843">
            <v>0</v>
          </cell>
          <cell r="AP843">
            <v>0</v>
          </cell>
          <cell r="AQ843">
            <v>0</v>
          </cell>
          <cell r="AR843">
            <v>0</v>
          </cell>
          <cell r="AS843">
            <v>2.86</v>
          </cell>
          <cell r="AT843">
            <v>35</v>
          </cell>
          <cell r="AU843">
            <v>0</v>
          </cell>
          <cell r="AV843">
            <v>0</v>
          </cell>
          <cell r="AW843">
            <v>0</v>
          </cell>
          <cell r="AX843" t="str">
            <v>Thạc sĩ</v>
          </cell>
          <cell r="AY843">
            <v>0</v>
          </cell>
          <cell r="AZ843">
            <v>0</v>
          </cell>
          <cell r="BA843">
            <v>0</v>
          </cell>
          <cell r="BB843" t="str">
            <v>LL&amp;PPDH Tiếng Anh</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18.916666666666668</v>
          </cell>
          <cell r="BS843" t="str">
            <v>ĐHV đã phát</v>
          </cell>
          <cell r="BT843">
            <v>0</v>
          </cell>
          <cell r="BU843">
            <v>0</v>
          </cell>
          <cell r="BV843">
            <v>4</v>
          </cell>
          <cell r="BW843">
            <v>4</v>
          </cell>
          <cell r="BX843">
            <v>4</v>
          </cell>
          <cell r="BY843">
            <v>4</v>
          </cell>
          <cell r="BZ843">
            <v>4</v>
          </cell>
          <cell r="CA843">
            <v>4</v>
          </cell>
          <cell r="CB843">
            <v>4</v>
          </cell>
          <cell r="CC843">
            <v>4</v>
          </cell>
          <cell r="CD843">
            <v>4</v>
          </cell>
          <cell r="CE843">
            <v>4</v>
          </cell>
          <cell r="CF843">
            <v>4</v>
          </cell>
          <cell r="CG843">
            <v>4</v>
          </cell>
          <cell r="CH843">
            <v>4</v>
          </cell>
          <cell r="CI843">
            <v>4</v>
          </cell>
          <cell r="CJ843">
            <v>4</v>
          </cell>
          <cell r="CK843">
            <v>4</v>
          </cell>
          <cell r="CL843">
            <v>0</v>
          </cell>
        </row>
        <row r="844">
          <cell r="F844">
            <v>2521</v>
          </cell>
          <cell r="G844" t="str">
            <v>51010001105853</v>
          </cell>
          <cell r="H844" t="str">
            <v>Trường Thực hành Sư phạm</v>
          </cell>
          <cell r="I844" t="str">
            <v>Tổ Tiểu học</v>
          </cell>
          <cell r="J844" t="str">
            <v>Nữ</v>
          </cell>
          <cell r="K844">
            <v>1992</v>
          </cell>
          <cell r="L844">
            <v>33644</v>
          </cell>
          <cell r="M844">
            <v>30</v>
          </cell>
          <cell r="N844" t="str">
            <v>Kinh</v>
          </cell>
          <cell r="O844">
            <v>0</v>
          </cell>
          <cell r="P844" t="str">
            <v>183993314</v>
          </cell>
          <cell r="Q844">
            <v>40119</v>
          </cell>
          <cell r="R844" t="str">
            <v>Tỉnh Hà Tĩnh</v>
          </cell>
          <cell r="S844" t="str">
            <v>Xã Cẩm Thịnh, Huyện Cẩm Xuyên, Tỉnh Hà Tĩnh</v>
          </cell>
          <cell r="T844" t="str">
            <v>Cẩm Thịnh, Cẩm Xuyên, Hà Tĩnh</v>
          </cell>
          <cell r="U844" t="str">
            <v>Xóm 5, Xã Hưng Chính, Thành phố Vinh, Tỉnh Nghệ An</v>
          </cell>
          <cell r="V844" t="str">
            <v>Xóm 5, Xã Hưng Chính, Thành phố Vinh, Tỉnh Nghệ An</v>
          </cell>
          <cell r="W844" t="str">
            <v>0915432267</v>
          </cell>
          <cell r="X844" t="str">
            <v>phamthudhv92@gmail.com</v>
          </cell>
          <cell r="Y844">
            <v>42956</v>
          </cell>
          <cell r="Z844">
            <v>0</v>
          </cell>
          <cell r="AA844">
            <v>0</v>
          </cell>
          <cell r="AB844">
            <v>0</v>
          </cell>
          <cell r="AC844" t="str">
            <v>BC</v>
          </cell>
          <cell r="AD844">
            <v>0</v>
          </cell>
          <cell r="AE844">
            <v>0</v>
          </cell>
          <cell r="AF844" t="str">
            <v>V.07.03.07</v>
          </cell>
          <cell r="AG844" t="str">
            <v>Giáo viên tiểu học (hạng II)</v>
          </cell>
          <cell r="AH844">
            <v>0</v>
          </cell>
          <cell r="AI844">
            <v>0</v>
          </cell>
          <cell r="AJ844">
            <v>0</v>
          </cell>
          <cell r="AK844">
            <v>4</v>
          </cell>
          <cell r="AL844">
            <v>0</v>
          </cell>
          <cell r="AM844">
            <v>2.67</v>
          </cell>
          <cell r="AN844">
            <v>2</v>
          </cell>
          <cell r="AO844">
            <v>0</v>
          </cell>
          <cell r="AP844">
            <v>0</v>
          </cell>
          <cell r="AQ844">
            <v>5</v>
          </cell>
          <cell r="AR844">
            <v>0.13350000000000001</v>
          </cell>
          <cell r="AS844">
            <v>2.8035000000000001</v>
          </cell>
          <cell r="AT844">
            <v>35</v>
          </cell>
          <cell r="AU844">
            <v>0</v>
          </cell>
          <cell r="AV844">
            <v>0</v>
          </cell>
          <cell r="AW844">
            <v>0</v>
          </cell>
          <cell r="AX844" t="str">
            <v>Đại học</v>
          </cell>
          <cell r="AY844">
            <v>0</v>
          </cell>
          <cell r="AZ844">
            <v>0</v>
          </cell>
          <cell r="BA844" t="str">
            <v>SP tiếng Anh</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24.416666666666668</v>
          </cell>
          <cell r="BS844" t="str">
            <v>Không nộp sổ</v>
          </cell>
          <cell r="BT844">
            <v>0</v>
          </cell>
          <cell r="BU844">
            <v>0</v>
          </cell>
          <cell r="BV844">
            <v>4</v>
          </cell>
          <cell r="BW844">
            <v>4</v>
          </cell>
          <cell r="BX844">
            <v>4</v>
          </cell>
          <cell r="BY844">
            <v>4</v>
          </cell>
          <cell r="BZ844">
            <v>4</v>
          </cell>
          <cell r="CA844">
            <v>4</v>
          </cell>
          <cell r="CB844">
            <v>4</v>
          </cell>
          <cell r="CC844">
            <v>4</v>
          </cell>
          <cell r="CD844">
            <v>4</v>
          </cell>
          <cell r="CE844">
            <v>4</v>
          </cell>
          <cell r="CF844">
            <v>4</v>
          </cell>
          <cell r="CG844">
            <v>4</v>
          </cell>
          <cell r="CH844">
            <v>4</v>
          </cell>
          <cell r="CI844">
            <v>4</v>
          </cell>
          <cell r="CJ844">
            <v>4</v>
          </cell>
          <cell r="CK844">
            <v>4</v>
          </cell>
          <cell r="CL844">
            <v>0</v>
          </cell>
        </row>
        <row r="845">
          <cell r="F845">
            <v>2569</v>
          </cell>
          <cell r="G845" t="str">
            <v>51010001429483</v>
          </cell>
          <cell r="H845" t="str">
            <v>Trường Thực hành Sư phạm</v>
          </cell>
          <cell r="I845" t="str">
            <v>Tổ Tiểu học</v>
          </cell>
          <cell r="J845" t="str">
            <v>Nữ</v>
          </cell>
          <cell r="K845">
            <v>1995</v>
          </cell>
          <cell r="L845">
            <v>34757</v>
          </cell>
          <cell r="M845">
            <v>27</v>
          </cell>
          <cell r="N845" t="str">
            <v>Kinh</v>
          </cell>
          <cell r="O845">
            <v>0</v>
          </cell>
          <cell r="P845" t="str">
            <v>187219871</v>
          </cell>
          <cell r="Q845">
            <v>40304</v>
          </cell>
          <cell r="R845" t="str">
            <v>Tỉnh Nghệ An</v>
          </cell>
          <cell r="S845" t="str">
            <v>Thị trấn Kim Sơn, Huyện Quế Phong, Tỉnh Nghệ An</v>
          </cell>
          <cell r="T845" t="str">
            <v>Tùng Ảnh, Đức Thọ, Hà Tĩnh</v>
          </cell>
          <cell r="U845" t="str">
            <v>Số 5, ngõ 32, đường Lê Hồng Phong, Phường Hưng Bình, thành phố vinh, Tỉnh Nghệ An</v>
          </cell>
          <cell r="V845" t="str">
            <v>Số 5, ngõ 32, đường Lê Hồng Phong, Phường Hưng Bình, thành phố vinh, Tỉnh Nghệ An</v>
          </cell>
          <cell r="W845" t="str">
            <v>0986046327</v>
          </cell>
          <cell r="X845" t="str">
            <v>khanhlinhkt95@gmail.com</v>
          </cell>
          <cell r="Y845">
            <v>43328</v>
          </cell>
          <cell r="Z845">
            <v>43966</v>
          </cell>
          <cell r="AA845" t="str">
            <v>Trường Đại học Vinh</v>
          </cell>
          <cell r="AB845">
            <v>0</v>
          </cell>
          <cell r="AC845" t="str">
            <v>BC</v>
          </cell>
          <cell r="AD845">
            <v>0</v>
          </cell>
          <cell r="AE845">
            <v>0</v>
          </cell>
          <cell r="AF845" t="str">
            <v>V.07.03.09</v>
          </cell>
          <cell r="AG845" t="str">
            <v>Giáo viên tiểu học (hạng IV)</v>
          </cell>
          <cell r="AH845">
            <v>0</v>
          </cell>
          <cell r="AI845">
            <v>0</v>
          </cell>
          <cell r="AJ845">
            <v>0</v>
          </cell>
          <cell r="AK845">
            <v>4</v>
          </cell>
          <cell r="AL845">
            <v>0</v>
          </cell>
          <cell r="AM845">
            <v>2.46</v>
          </cell>
          <cell r="AN845">
            <v>4</v>
          </cell>
          <cell r="AO845">
            <v>0</v>
          </cell>
          <cell r="AP845">
            <v>0</v>
          </cell>
          <cell r="AQ845">
            <v>0</v>
          </cell>
          <cell r="AR845">
            <v>0</v>
          </cell>
          <cell r="AS845">
            <v>2.46</v>
          </cell>
          <cell r="AT845">
            <v>35</v>
          </cell>
          <cell r="AU845">
            <v>0</v>
          </cell>
          <cell r="AV845">
            <v>0</v>
          </cell>
          <cell r="AW845">
            <v>0</v>
          </cell>
          <cell r="AX845" t="str">
            <v>Đại học</v>
          </cell>
          <cell r="AY845">
            <v>0</v>
          </cell>
          <cell r="AZ845">
            <v>0</v>
          </cell>
          <cell r="BA845" t="str">
            <v>Giáo dục tiểu học</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27.5</v>
          </cell>
          <cell r="BS845" t="str">
            <v>BĐ đã phát</v>
          </cell>
          <cell r="BT845">
            <v>0</v>
          </cell>
          <cell r="BU845">
            <v>0</v>
          </cell>
          <cell r="BV845">
            <v>4</v>
          </cell>
          <cell r="BW845">
            <v>4</v>
          </cell>
          <cell r="BX845">
            <v>4</v>
          </cell>
          <cell r="BY845">
            <v>4</v>
          </cell>
          <cell r="BZ845">
            <v>4</v>
          </cell>
          <cell r="CA845">
            <v>4</v>
          </cell>
          <cell r="CB845">
            <v>4</v>
          </cell>
          <cell r="CC845">
            <v>4</v>
          </cell>
          <cell r="CD845">
            <v>4</v>
          </cell>
          <cell r="CE845">
            <v>4</v>
          </cell>
          <cell r="CF845">
            <v>4</v>
          </cell>
          <cell r="CG845">
            <v>4</v>
          </cell>
          <cell r="CH845">
            <v>4</v>
          </cell>
          <cell r="CI845">
            <v>4</v>
          </cell>
          <cell r="CJ845">
            <v>4</v>
          </cell>
          <cell r="CK845">
            <v>4</v>
          </cell>
          <cell r="CL845">
            <v>0</v>
          </cell>
        </row>
        <row r="846">
          <cell r="F846">
            <v>2575</v>
          </cell>
          <cell r="G846" t="str">
            <v>51110000564883</v>
          </cell>
          <cell r="H846" t="str">
            <v>Trường Thực hành Sư phạm</v>
          </cell>
          <cell r="I846" t="str">
            <v>Tổ Tiểu học</v>
          </cell>
          <cell r="J846" t="str">
            <v>Nữ</v>
          </cell>
          <cell r="K846">
            <v>1974</v>
          </cell>
          <cell r="L846">
            <v>27113</v>
          </cell>
          <cell r="M846">
            <v>48</v>
          </cell>
          <cell r="N846" t="str">
            <v>Kinh</v>
          </cell>
          <cell r="O846">
            <v>0</v>
          </cell>
          <cell r="P846" t="str">
            <v>181919032</v>
          </cell>
          <cell r="Q846">
            <v>43018</v>
          </cell>
          <cell r="R846" t="str">
            <v>Tỉnh Nghệ An</v>
          </cell>
          <cell r="S846" t="str">
            <v>Xã Xuân Tường, Huyện Thanh Chương, Tỉnh Nghệ An</v>
          </cell>
          <cell r="T846" t="str">
            <v>Xuân Tường, Thanh Chương, Nghệ An</v>
          </cell>
          <cell r="U846" t="str">
            <v>Số 13, Nguyễn Kiệm, Phường Trường Thi, Thành phố Vinh, Tỉnh Nghệ An</v>
          </cell>
          <cell r="V846" t="str">
            <v>Số 13, Nguyễn Kiệm, Phường Trường Thi, Thành phố Vinh, Tỉnh Nghệ An</v>
          </cell>
          <cell r="W846" t="str">
            <v>0918256222</v>
          </cell>
          <cell r="X846" t="str">
            <v>minhtam28@gmail.com</v>
          </cell>
          <cell r="Y846">
            <v>43344</v>
          </cell>
          <cell r="Z846">
            <v>0</v>
          </cell>
          <cell r="AA846">
            <v>0</v>
          </cell>
          <cell r="AB846">
            <v>0</v>
          </cell>
          <cell r="AC846" t="str">
            <v>BC</v>
          </cell>
          <cell r="AD846">
            <v>0</v>
          </cell>
          <cell r="AE846">
            <v>0</v>
          </cell>
          <cell r="AF846" t="str">
            <v>V.07.03.07</v>
          </cell>
          <cell r="AG846" t="str">
            <v>Giáo viên tiểu học (hạng II)</v>
          </cell>
          <cell r="AH846">
            <v>0</v>
          </cell>
          <cell r="AI846">
            <v>0</v>
          </cell>
          <cell r="AJ846">
            <v>0</v>
          </cell>
          <cell r="AK846">
            <v>4</v>
          </cell>
          <cell r="AL846">
            <v>0</v>
          </cell>
          <cell r="AM846">
            <v>4.9800000000000004</v>
          </cell>
          <cell r="AN846">
            <v>9</v>
          </cell>
          <cell r="AO846">
            <v>0</v>
          </cell>
          <cell r="AP846">
            <v>0</v>
          </cell>
          <cell r="AQ846">
            <v>26</v>
          </cell>
          <cell r="AR846">
            <v>1.2948000000000002</v>
          </cell>
          <cell r="AS846">
            <v>6.2748000000000008</v>
          </cell>
          <cell r="AT846">
            <v>35</v>
          </cell>
          <cell r="AU846">
            <v>0</v>
          </cell>
          <cell r="AV846">
            <v>0</v>
          </cell>
          <cell r="AW846">
            <v>0</v>
          </cell>
          <cell r="AX846" t="str">
            <v>Đại học</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6.583333333333333</v>
          </cell>
          <cell r="BS846" t="str">
            <v>Không nộp sổ</v>
          </cell>
          <cell r="BT846">
            <v>0</v>
          </cell>
          <cell r="BU846">
            <v>0</v>
          </cell>
          <cell r="BV846">
            <v>4</v>
          </cell>
          <cell r="BW846">
            <v>4</v>
          </cell>
          <cell r="BX846">
            <v>4</v>
          </cell>
          <cell r="BY846">
            <v>4</v>
          </cell>
          <cell r="BZ846">
            <v>4</v>
          </cell>
          <cell r="CA846">
            <v>4</v>
          </cell>
          <cell r="CB846">
            <v>4</v>
          </cell>
          <cell r="CC846">
            <v>4</v>
          </cell>
          <cell r="CD846">
            <v>4</v>
          </cell>
          <cell r="CE846">
            <v>4</v>
          </cell>
          <cell r="CF846">
            <v>4</v>
          </cell>
          <cell r="CG846">
            <v>4</v>
          </cell>
          <cell r="CH846">
            <v>4</v>
          </cell>
          <cell r="CI846">
            <v>4</v>
          </cell>
          <cell r="CJ846">
            <v>4</v>
          </cell>
          <cell r="CK846">
            <v>4</v>
          </cell>
          <cell r="CL846">
            <v>0</v>
          </cell>
        </row>
        <row r="847">
          <cell r="F847">
            <v>2351</v>
          </cell>
          <cell r="G847" t="str">
            <v>51010000579066</v>
          </cell>
          <cell r="H847" t="str">
            <v>Trường Thực hành sư phạm</v>
          </cell>
          <cell r="I847" t="str">
            <v>Tổ Tiểu học</v>
          </cell>
          <cell r="J847" t="str">
            <v>Nữ</v>
          </cell>
          <cell r="K847">
            <v>1977</v>
          </cell>
          <cell r="L847">
            <v>28389</v>
          </cell>
          <cell r="M847">
            <v>45</v>
          </cell>
          <cell r="N847" t="str">
            <v>Kinh</v>
          </cell>
          <cell r="O847">
            <v>0</v>
          </cell>
          <cell r="P847" t="str">
            <v>182288473</v>
          </cell>
          <cell r="Q847" t="str">
            <v>03/04/2014</v>
          </cell>
          <cell r="R847" t="str">
            <v>Tỉnh Nghệ An</v>
          </cell>
          <cell r="S847" t="str">
            <v>Xã Mỹ Thành, Huyện Yên Thành, Tỉnh Nghệ An</v>
          </cell>
          <cell r="T847" t="str">
            <v>Hồng Sơn, Vinh, Nghệ An</v>
          </cell>
          <cell r="U847" t="str">
            <v>Phường Bến Thủy, Thành phố Vinh, Tỉnh Nghệ An</v>
          </cell>
          <cell r="V847" t="str">
            <v>Phường Bến Thủy, Thành phố Vinh, Tỉnh Nghệ An</v>
          </cell>
          <cell r="W847">
            <v>919563089</v>
          </cell>
          <cell r="X847">
            <v>0</v>
          </cell>
          <cell r="Y847">
            <v>0</v>
          </cell>
          <cell r="Z847">
            <v>0</v>
          </cell>
          <cell r="AA847">
            <v>0</v>
          </cell>
          <cell r="AB847">
            <v>0</v>
          </cell>
          <cell r="AC847" t="str">
            <v>BC</v>
          </cell>
          <cell r="AD847">
            <v>0</v>
          </cell>
          <cell r="AE847">
            <v>0</v>
          </cell>
          <cell r="AF847" t="str">
            <v>V.07.03.07</v>
          </cell>
          <cell r="AG847" t="str">
            <v>Giáo viên tiểu học (hạng II)</v>
          </cell>
          <cell r="AH847">
            <v>0</v>
          </cell>
          <cell r="AI847">
            <v>0</v>
          </cell>
          <cell r="AJ847">
            <v>0</v>
          </cell>
          <cell r="AK847">
            <v>4</v>
          </cell>
          <cell r="AL847">
            <v>0</v>
          </cell>
          <cell r="AM847">
            <v>3.99</v>
          </cell>
          <cell r="AN847">
            <v>6</v>
          </cell>
          <cell r="AO847">
            <v>0</v>
          </cell>
          <cell r="AP847">
            <v>0</v>
          </cell>
          <cell r="AQ847">
            <v>18</v>
          </cell>
          <cell r="AR847">
            <v>0.71820000000000006</v>
          </cell>
          <cell r="AS847">
            <v>4.7082000000000006</v>
          </cell>
          <cell r="AT847">
            <v>35</v>
          </cell>
          <cell r="AU847">
            <v>0</v>
          </cell>
          <cell r="AV847">
            <v>0</v>
          </cell>
          <cell r="AW847">
            <v>0</v>
          </cell>
          <cell r="AX847" t="str">
            <v>Thạc sĩ</v>
          </cell>
          <cell r="AY847">
            <v>0</v>
          </cell>
          <cell r="AZ847">
            <v>0</v>
          </cell>
          <cell r="BA847" t="str">
            <v>Tiểu học_SP</v>
          </cell>
          <cell r="BB847" t="str">
            <v>Tiểu học_SP</v>
          </cell>
          <cell r="BC847" t="str">
            <v xml:space="preserve"> </v>
          </cell>
          <cell r="BD847">
            <v>0</v>
          </cell>
          <cell r="BE847">
            <v>0</v>
          </cell>
          <cell r="BF847" t="str">
            <v>B1</v>
          </cell>
          <cell r="BG847">
            <v>0</v>
          </cell>
          <cell r="BH847">
            <v>0</v>
          </cell>
          <cell r="BI847">
            <v>0</v>
          </cell>
          <cell r="BJ847">
            <v>0</v>
          </cell>
          <cell r="BK847">
            <v>0</v>
          </cell>
          <cell r="BL847">
            <v>0</v>
          </cell>
          <cell r="BM847">
            <v>0</v>
          </cell>
          <cell r="BN847">
            <v>0</v>
          </cell>
          <cell r="BO847">
            <v>0</v>
          </cell>
          <cell r="BP847">
            <v>0</v>
          </cell>
          <cell r="BQ847">
            <v>0</v>
          </cell>
          <cell r="BR847">
            <v>10.083333333333334</v>
          </cell>
          <cell r="BS847">
            <v>0</v>
          </cell>
          <cell r="BT847">
            <v>0</v>
          </cell>
          <cell r="BU847">
            <v>0</v>
          </cell>
          <cell r="BV847">
            <v>4</v>
          </cell>
          <cell r="BW847">
            <v>4</v>
          </cell>
          <cell r="BX847">
            <v>4</v>
          </cell>
          <cell r="BY847">
            <v>4</v>
          </cell>
          <cell r="BZ847">
            <v>4</v>
          </cell>
          <cell r="CA847">
            <v>4</v>
          </cell>
          <cell r="CB847">
            <v>4</v>
          </cell>
          <cell r="CC847">
            <v>4</v>
          </cell>
          <cell r="CD847">
            <v>4</v>
          </cell>
          <cell r="CE847">
            <v>4</v>
          </cell>
          <cell r="CF847">
            <v>4</v>
          </cell>
          <cell r="CG847">
            <v>4</v>
          </cell>
          <cell r="CH847">
            <v>4</v>
          </cell>
          <cell r="CI847">
            <v>4</v>
          </cell>
          <cell r="CJ847">
            <v>4</v>
          </cell>
          <cell r="CK847">
            <v>4</v>
          </cell>
          <cell r="CL847">
            <v>0</v>
          </cell>
        </row>
        <row r="848">
          <cell r="F848">
            <v>2391</v>
          </cell>
          <cell r="G848" t="str">
            <v>51010000712986</v>
          </cell>
          <cell r="H848" t="str">
            <v>Trường Thực hành sư phạm</v>
          </cell>
          <cell r="I848" t="str">
            <v>Tổ Tiểu học</v>
          </cell>
          <cell r="J848" t="str">
            <v>Nữ</v>
          </cell>
          <cell r="K848">
            <v>1989</v>
          </cell>
          <cell r="L848">
            <v>32528</v>
          </cell>
          <cell r="M848">
            <v>33</v>
          </cell>
          <cell r="N848" t="str">
            <v>Kinh</v>
          </cell>
          <cell r="O848">
            <v>0</v>
          </cell>
          <cell r="P848" t="str">
            <v>183593637</v>
          </cell>
          <cell r="Q848" t="str">
            <v>25/08/2004</v>
          </cell>
          <cell r="R848" t="str">
            <v>Tỉnh Nghệ An</v>
          </cell>
          <cell r="S848" t="str">
            <v>Phường Thạch Quý, Thành phố Hà Tĩnh, Tỉnh Hà Tĩnh</v>
          </cell>
          <cell r="T848" t="str">
            <v>Thạch Quý, Hà Tĩnh, Hà Tĩnh</v>
          </cell>
          <cell r="U848" t="str">
            <v>984, Phường Trung Đô, Thành phố Vinh, Tỉnh Nghệ An</v>
          </cell>
          <cell r="V848" t="str">
            <v>984, Phường Trung Đô, Thành phố Vinh, Tỉnh Nghệ An</v>
          </cell>
          <cell r="W848">
            <v>0</v>
          </cell>
          <cell r="X848">
            <v>0</v>
          </cell>
          <cell r="Y848">
            <v>42248</v>
          </cell>
          <cell r="Z848">
            <v>0</v>
          </cell>
          <cell r="AA848">
            <v>0</v>
          </cell>
          <cell r="AB848">
            <v>0</v>
          </cell>
          <cell r="AC848" t="str">
            <v>BC</v>
          </cell>
          <cell r="AD848">
            <v>0</v>
          </cell>
          <cell r="AE848">
            <v>0</v>
          </cell>
          <cell r="AF848" t="str">
            <v>V.07.03.07</v>
          </cell>
          <cell r="AG848" t="str">
            <v>Giáo viên tiểu học (hạng II)</v>
          </cell>
          <cell r="AH848">
            <v>0</v>
          </cell>
          <cell r="AI848">
            <v>0</v>
          </cell>
          <cell r="AJ848">
            <v>0</v>
          </cell>
          <cell r="AK848">
            <v>4</v>
          </cell>
          <cell r="AL848">
            <v>0</v>
          </cell>
          <cell r="AM848">
            <v>3</v>
          </cell>
          <cell r="AN848">
            <v>3</v>
          </cell>
          <cell r="AO848">
            <v>0</v>
          </cell>
          <cell r="AP848">
            <v>0</v>
          </cell>
          <cell r="AQ848">
            <v>8</v>
          </cell>
          <cell r="AR848">
            <v>0.24</v>
          </cell>
          <cell r="AS848">
            <v>3.24</v>
          </cell>
          <cell r="AT848">
            <v>35</v>
          </cell>
          <cell r="AU848">
            <v>0</v>
          </cell>
          <cell r="AV848">
            <v>0</v>
          </cell>
          <cell r="AW848">
            <v>0</v>
          </cell>
          <cell r="AX848" t="str">
            <v>Đại học</v>
          </cell>
          <cell r="AY848">
            <v>0</v>
          </cell>
          <cell r="AZ848">
            <v>0</v>
          </cell>
          <cell r="BA848" t="str">
            <v>Tiểu học_SP</v>
          </cell>
          <cell r="BB848">
            <v>0</v>
          </cell>
          <cell r="BC848" t="str">
            <v xml:space="preserve"> </v>
          </cell>
          <cell r="BD848">
            <v>0</v>
          </cell>
          <cell r="BE848">
            <v>0</v>
          </cell>
          <cell r="BF848" t="str">
            <v>B1</v>
          </cell>
          <cell r="BG848">
            <v>0</v>
          </cell>
          <cell r="BH848">
            <v>0</v>
          </cell>
          <cell r="BI848">
            <v>0</v>
          </cell>
          <cell r="BJ848">
            <v>0</v>
          </cell>
          <cell r="BK848" t="str">
            <v>x</v>
          </cell>
          <cell r="BL848">
            <v>0</v>
          </cell>
          <cell r="BM848">
            <v>0</v>
          </cell>
          <cell r="BN848">
            <v>0</v>
          </cell>
          <cell r="BO848">
            <v>0</v>
          </cell>
          <cell r="BP848">
            <v>0</v>
          </cell>
          <cell r="BQ848">
            <v>0</v>
          </cell>
          <cell r="BR848">
            <v>21.416666666666668</v>
          </cell>
          <cell r="BS848" t="str">
            <v>Chưa phát</v>
          </cell>
          <cell r="BT848">
            <v>0</v>
          </cell>
          <cell r="BU848">
            <v>0</v>
          </cell>
          <cell r="BV848">
            <v>4</v>
          </cell>
          <cell r="BW848">
            <v>4</v>
          </cell>
          <cell r="BX848">
            <v>4</v>
          </cell>
          <cell r="BY848">
            <v>4</v>
          </cell>
          <cell r="BZ848">
            <v>4</v>
          </cell>
          <cell r="CA848">
            <v>4</v>
          </cell>
          <cell r="CB848">
            <v>4</v>
          </cell>
          <cell r="CC848">
            <v>4</v>
          </cell>
          <cell r="CD848">
            <v>4</v>
          </cell>
          <cell r="CE848">
            <v>4</v>
          </cell>
          <cell r="CF848">
            <v>4</v>
          </cell>
          <cell r="CG848">
            <v>4</v>
          </cell>
          <cell r="CH848">
            <v>4</v>
          </cell>
          <cell r="CI848">
            <v>4</v>
          </cell>
          <cell r="CJ848">
            <v>4</v>
          </cell>
          <cell r="CK848">
            <v>4</v>
          </cell>
          <cell r="CL848">
            <v>0</v>
          </cell>
        </row>
        <row r="849">
          <cell r="F849">
            <v>2524</v>
          </cell>
          <cell r="G849" t="str">
            <v>51010002329461</v>
          </cell>
          <cell r="H849" t="str">
            <v>Trường Thực hành Sư phạm</v>
          </cell>
          <cell r="I849" t="str">
            <v>Tổ Tiểu học</v>
          </cell>
          <cell r="J849" t="str">
            <v>Nữ</v>
          </cell>
          <cell r="K849">
            <v>1993</v>
          </cell>
          <cell r="L849">
            <v>34082</v>
          </cell>
          <cell r="M849">
            <v>29</v>
          </cell>
          <cell r="N849" t="str">
            <v>Kinh</v>
          </cell>
          <cell r="O849">
            <v>0</v>
          </cell>
          <cell r="P849" t="str">
            <v>187032884</v>
          </cell>
          <cell r="Q849">
            <v>39311</v>
          </cell>
          <cell r="R849" t="str">
            <v>Tỉnh Nghệ An</v>
          </cell>
          <cell r="S849" t="str">
            <v>Xã Quế Sơn, Huyện Quế Phong, Tỉnh Nghệ An</v>
          </cell>
          <cell r="T849" t="str">
            <v>Nghi Quang, Nghi Lộc, Nghệ An</v>
          </cell>
          <cell r="U849" t="str">
            <v>Phong Quang, Xã Quế Sơn, Huyện Quế Phong, Tỉnh Nghệ An</v>
          </cell>
          <cell r="V849" t="str">
            <v>Phong Quang, Xã Quế Sơn, Huyện Quế Phong, Tỉnh Nghệ An</v>
          </cell>
          <cell r="W849" t="str">
            <v>03725866698</v>
          </cell>
          <cell r="X849" t="str">
            <v>xoquephong@gmail.com</v>
          </cell>
          <cell r="Y849">
            <v>42948</v>
          </cell>
          <cell r="Z849">
            <v>0</v>
          </cell>
          <cell r="AA849">
            <v>0</v>
          </cell>
          <cell r="AB849">
            <v>0</v>
          </cell>
          <cell r="AC849" t="str">
            <v>BC</v>
          </cell>
          <cell r="AD849">
            <v>0</v>
          </cell>
          <cell r="AE849">
            <v>0</v>
          </cell>
          <cell r="AF849" t="str">
            <v>V.07.03.07</v>
          </cell>
          <cell r="AG849" t="str">
            <v>Giáo viên tiểu học (hạng II)</v>
          </cell>
          <cell r="AH849">
            <v>0</v>
          </cell>
          <cell r="AI849">
            <v>0</v>
          </cell>
          <cell r="AJ849">
            <v>0</v>
          </cell>
          <cell r="AK849">
            <v>4</v>
          </cell>
          <cell r="AL849">
            <v>0</v>
          </cell>
          <cell r="AM849">
            <v>2.67</v>
          </cell>
          <cell r="AN849">
            <v>2</v>
          </cell>
          <cell r="AO849">
            <v>0</v>
          </cell>
          <cell r="AP849">
            <v>0</v>
          </cell>
          <cell r="AQ849">
            <v>0</v>
          </cell>
          <cell r="AR849">
            <v>0</v>
          </cell>
          <cell r="AS849">
            <v>2.67</v>
          </cell>
          <cell r="AT849">
            <v>35</v>
          </cell>
          <cell r="AU849">
            <v>0</v>
          </cell>
          <cell r="AV849">
            <v>0</v>
          </cell>
          <cell r="AW849">
            <v>0</v>
          </cell>
          <cell r="AX849" t="str">
            <v>Đại học</v>
          </cell>
          <cell r="AY849">
            <v>0</v>
          </cell>
          <cell r="AZ849">
            <v>0</v>
          </cell>
          <cell r="BA849" t="str">
            <v>Giáo dục tiểu học</v>
          </cell>
          <cell r="BB849">
            <v>0</v>
          </cell>
          <cell r="BC849">
            <v>0</v>
          </cell>
          <cell r="BD849">
            <v>0</v>
          </cell>
          <cell r="BE849">
            <v>0</v>
          </cell>
          <cell r="BF849" t="str">
            <v>B2</v>
          </cell>
          <cell r="BG849">
            <v>0</v>
          </cell>
          <cell r="BH849">
            <v>0</v>
          </cell>
          <cell r="BI849">
            <v>0</v>
          </cell>
          <cell r="BJ849">
            <v>0</v>
          </cell>
          <cell r="BK849">
            <v>0</v>
          </cell>
          <cell r="BL849">
            <v>0</v>
          </cell>
          <cell r="BM849">
            <v>0</v>
          </cell>
          <cell r="BN849">
            <v>0</v>
          </cell>
          <cell r="BO849">
            <v>0</v>
          </cell>
          <cell r="BP849">
            <v>0</v>
          </cell>
          <cell r="BQ849">
            <v>0</v>
          </cell>
          <cell r="BR849">
            <v>25.666666666666668</v>
          </cell>
          <cell r="BS849" t="str">
            <v>ĐHV đã phát</v>
          </cell>
          <cell r="BT849">
            <v>0</v>
          </cell>
          <cell r="BU849">
            <v>0</v>
          </cell>
          <cell r="BV849">
            <v>4</v>
          </cell>
          <cell r="BW849">
            <v>4</v>
          </cell>
          <cell r="BX849">
            <v>4</v>
          </cell>
          <cell r="BY849">
            <v>4</v>
          </cell>
          <cell r="BZ849">
            <v>4</v>
          </cell>
          <cell r="CA849">
            <v>4</v>
          </cell>
          <cell r="CB849">
            <v>4</v>
          </cell>
          <cell r="CC849">
            <v>4</v>
          </cell>
          <cell r="CD849">
            <v>4</v>
          </cell>
          <cell r="CE849">
            <v>4</v>
          </cell>
          <cell r="CF849">
            <v>4</v>
          </cell>
          <cell r="CG849">
            <v>4</v>
          </cell>
          <cell r="CH849">
            <v>4</v>
          </cell>
          <cell r="CI849">
            <v>4</v>
          </cell>
          <cell r="CJ849">
            <v>4</v>
          </cell>
          <cell r="CK849">
            <v>4</v>
          </cell>
          <cell r="CL849">
            <v>0</v>
          </cell>
        </row>
        <row r="850">
          <cell r="F850">
            <v>2394</v>
          </cell>
          <cell r="G850" t="str">
            <v>51010000712755</v>
          </cell>
          <cell r="H850" t="str">
            <v>Trường Thực hành sư phạm</v>
          </cell>
          <cell r="I850" t="str">
            <v>Tổ Tự nhiên</v>
          </cell>
          <cell r="J850" t="str">
            <v>Nữ</v>
          </cell>
          <cell r="K850">
            <v>1976</v>
          </cell>
          <cell r="L850">
            <v>27937</v>
          </cell>
          <cell r="M850">
            <v>46</v>
          </cell>
          <cell r="N850" t="str">
            <v>Kinh</v>
          </cell>
          <cell r="O850">
            <v>0</v>
          </cell>
          <cell r="P850" t="str">
            <v>182061322</v>
          </cell>
          <cell r="Q850" t="str">
            <v>22/01/2015</v>
          </cell>
          <cell r="R850" t="str">
            <v>Tỉnh Nghệ An</v>
          </cell>
          <cell r="S850" t="str">
            <v>Xã Nam Xuân, Huyện Nam Đàn, Tỉnh Nghệ An</v>
          </cell>
          <cell r="T850" t="str">
            <v>Nam Xuân, Nam Đàn, nghệ An</v>
          </cell>
          <cell r="U850" t="str">
            <v>chung cư Trung Đô, khối 7, Phường Trung Đô, Thành phố Vinh, Tỉnh Nghệ An</v>
          </cell>
          <cell r="V850" t="str">
            <v>chung cư Trung Đô, khối 7, Phường Trung Đô, Thành phố Vinh, Tỉnh Nghệ An</v>
          </cell>
          <cell r="W850" t="str">
            <v>0986239926</v>
          </cell>
          <cell r="X850" t="str">
            <v>vyduong2011@gmail.com</v>
          </cell>
          <cell r="Y850">
            <v>42248</v>
          </cell>
          <cell r="Z850">
            <v>0</v>
          </cell>
          <cell r="AA850">
            <v>0</v>
          </cell>
          <cell r="AB850">
            <v>0</v>
          </cell>
          <cell r="AC850" t="str">
            <v>BC</v>
          </cell>
          <cell r="AD850">
            <v>0</v>
          </cell>
          <cell r="AE850">
            <v>0</v>
          </cell>
          <cell r="AF850" t="str">
            <v>V.07.04.11</v>
          </cell>
          <cell r="AG850" t="str">
            <v>Giáo viên THCS (hạng II)</v>
          </cell>
          <cell r="AH850">
            <v>0</v>
          </cell>
          <cell r="AI850" t="str">
            <v>Tổ Trưởng chuyên môn, Chủ nhiệm lớp</v>
          </cell>
          <cell r="AJ850">
            <v>0</v>
          </cell>
          <cell r="AK850">
            <v>4.5</v>
          </cell>
          <cell r="AL850">
            <v>0.2</v>
          </cell>
          <cell r="AM850">
            <v>4.6500000000000004</v>
          </cell>
          <cell r="AN850">
            <v>8</v>
          </cell>
          <cell r="AO850">
            <v>0</v>
          </cell>
          <cell r="AP850">
            <v>0</v>
          </cell>
          <cell r="AQ850">
            <v>21</v>
          </cell>
          <cell r="AR850">
            <v>1.0185000000000002</v>
          </cell>
          <cell r="AS850">
            <v>5.8685000000000009</v>
          </cell>
          <cell r="AT850">
            <v>30</v>
          </cell>
          <cell r="AU850">
            <v>0</v>
          </cell>
          <cell r="AV850">
            <v>0</v>
          </cell>
          <cell r="AW850">
            <v>0</v>
          </cell>
          <cell r="AX850" t="str">
            <v>Thạc sĩ</v>
          </cell>
          <cell r="AY850">
            <v>0</v>
          </cell>
          <cell r="AZ850">
            <v>0</v>
          </cell>
          <cell r="BA850" t="str">
            <v>Vật lý</v>
          </cell>
          <cell r="BB850" t="str">
            <v>Quang học</v>
          </cell>
          <cell r="BC850" t="str">
            <v xml:space="preserve"> </v>
          </cell>
          <cell r="BD850">
            <v>0</v>
          </cell>
          <cell r="BE850">
            <v>0</v>
          </cell>
          <cell r="BF850" t="str">
            <v>B1</v>
          </cell>
          <cell r="BG850">
            <v>0</v>
          </cell>
          <cell r="BH850" t="str">
            <v>x</v>
          </cell>
          <cell r="BI850">
            <v>0</v>
          </cell>
          <cell r="BJ850">
            <v>0</v>
          </cell>
          <cell r="BK850" t="str">
            <v>Đối tượng 4</v>
          </cell>
          <cell r="BL850">
            <v>0</v>
          </cell>
          <cell r="BM850" t="str">
            <v>24/3/2003</v>
          </cell>
          <cell r="BN850">
            <v>38070</v>
          </cell>
          <cell r="BO850">
            <v>0</v>
          </cell>
          <cell r="BP850">
            <v>0</v>
          </cell>
          <cell r="BQ850">
            <v>0</v>
          </cell>
          <cell r="BR850">
            <v>8.8333333333333339</v>
          </cell>
          <cell r="BS850" t="str">
            <v>BĐ đã phát</v>
          </cell>
          <cell r="BT850">
            <v>0</v>
          </cell>
          <cell r="BU850">
            <v>0</v>
          </cell>
          <cell r="BV850">
            <v>4.5</v>
          </cell>
          <cell r="BW850">
            <v>4.5</v>
          </cell>
          <cell r="BX850">
            <v>4.5</v>
          </cell>
          <cell r="BY850">
            <v>4.5</v>
          </cell>
          <cell r="BZ850">
            <v>4.5</v>
          </cell>
          <cell r="CA850">
            <v>4.5</v>
          </cell>
          <cell r="CB850">
            <v>4.5</v>
          </cell>
          <cell r="CC850">
            <v>4.5</v>
          </cell>
          <cell r="CD850">
            <v>4.5</v>
          </cell>
          <cell r="CE850">
            <v>4.5</v>
          </cell>
          <cell r="CF850">
            <v>4.5</v>
          </cell>
          <cell r="CG850">
            <v>4.5</v>
          </cell>
          <cell r="CH850">
            <v>4.5</v>
          </cell>
          <cell r="CI850">
            <v>4.5</v>
          </cell>
          <cell r="CJ850">
            <v>4.5</v>
          </cell>
          <cell r="CK850">
            <v>4.5</v>
          </cell>
          <cell r="CL850">
            <v>0</v>
          </cell>
        </row>
        <row r="851">
          <cell r="F851">
            <v>2463</v>
          </cell>
          <cell r="G851" t="str">
            <v>51010000818440</v>
          </cell>
          <cell r="H851" t="str">
            <v>Trường Thực hành sư phạm</v>
          </cell>
          <cell r="I851" t="str">
            <v>Tổ Tự nhiên</v>
          </cell>
          <cell r="J851" t="str">
            <v>Nam</v>
          </cell>
          <cell r="K851">
            <v>1988</v>
          </cell>
          <cell r="L851">
            <v>32460</v>
          </cell>
          <cell r="M851">
            <v>34</v>
          </cell>
          <cell r="N851" t="str">
            <v>Kinh</v>
          </cell>
          <cell r="O851">
            <v>0</v>
          </cell>
          <cell r="P851" t="str">
            <v>186456576</v>
          </cell>
          <cell r="Q851" t="str">
            <v>11/08/2004</v>
          </cell>
          <cell r="R851" t="str">
            <v>Tỉnh Nghệ An</v>
          </cell>
          <cell r="S851" t="str">
            <v>Phường Trung Đô, Thành phố Vinh, Tỉnh Nghệ An</v>
          </cell>
          <cell r="T851" t="str">
            <v>Đức Nhân, Đức Thọ, Hà Tĩnh</v>
          </cell>
          <cell r="U851" t="str">
            <v>Số 4, ngõ 11, Trần Cảnh Bình, Phường Trung Đô, Thành phố Vinh, Tỉnh Nghệ An</v>
          </cell>
          <cell r="V851" t="str">
            <v>Số 4, ngõ 11, Trần Cảnh Bình, Phường Trung Đô, Thành phố Vinh, Tỉnh Nghệ An</v>
          </cell>
          <cell r="W851" t="str">
            <v>0911175988</v>
          </cell>
          <cell r="X851" t="str">
            <v>legia929@gmail.com</v>
          </cell>
          <cell r="Y851">
            <v>42494</v>
          </cell>
          <cell r="Z851">
            <v>43824</v>
          </cell>
          <cell r="AA851" t="str">
            <v>Trường Đại học Vinh</v>
          </cell>
          <cell r="AB851">
            <v>0</v>
          </cell>
          <cell r="AC851" t="str">
            <v>BC</v>
          </cell>
          <cell r="AD851">
            <v>0</v>
          </cell>
          <cell r="AE851">
            <v>0</v>
          </cell>
          <cell r="AF851" t="str">
            <v>V.07.04.12</v>
          </cell>
          <cell r="AG851" t="str">
            <v>Giáo viên THCS (hạng III)</v>
          </cell>
          <cell r="AH851">
            <v>0</v>
          </cell>
          <cell r="AI851">
            <v>0</v>
          </cell>
          <cell r="AJ851">
            <v>0</v>
          </cell>
          <cell r="AK851">
            <v>4</v>
          </cell>
          <cell r="AL851">
            <v>0</v>
          </cell>
          <cell r="AM851">
            <v>2.72</v>
          </cell>
          <cell r="AN851">
            <v>3</v>
          </cell>
          <cell r="AO851">
            <v>0</v>
          </cell>
          <cell r="AP851">
            <v>0</v>
          </cell>
          <cell r="AQ851">
            <v>0</v>
          </cell>
          <cell r="AR851">
            <v>0</v>
          </cell>
          <cell r="AS851">
            <v>2.72</v>
          </cell>
          <cell r="AT851">
            <v>30</v>
          </cell>
          <cell r="AU851">
            <v>0</v>
          </cell>
          <cell r="AV851">
            <v>0</v>
          </cell>
          <cell r="AW851">
            <v>0</v>
          </cell>
          <cell r="AX851" t="str">
            <v>Thạc sĩ</v>
          </cell>
          <cell r="AY851">
            <v>0</v>
          </cell>
          <cell r="AZ851">
            <v>0</v>
          </cell>
          <cell r="BA851" t="str">
            <v>SP Toán học</v>
          </cell>
          <cell r="BB851" t="str">
            <v>Đại số &amp; lý thuyết số</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26.166666666666668</v>
          </cell>
          <cell r="BS851" t="str">
            <v>BĐ đã phát</v>
          </cell>
          <cell r="BT851">
            <v>0</v>
          </cell>
          <cell r="BU851">
            <v>0</v>
          </cell>
          <cell r="BV851">
            <v>4</v>
          </cell>
          <cell r="BW851">
            <v>4</v>
          </cell>
          <cell r="BX851">
            <v>4</v>
          </cell>
          <cell r="BY851">
            <v>4</v>
          </cell>
          <cell r="BZ851">
            <v>4</v>
          </cell>
          <cell r="CA851">
            <v>4</v>
          </cell>
          <cell r="CB851">
            <v>4</v>
          </cell>
          <cell r="CC851">
            <v>4</v>
          </cell>
          <cell r="CD851">
            <v>4</v>
          </cell>
          <cell r="CE851">
            <v>4</v>
          </cell>
          <cell r="CF851">
            <v>4</v>
          </cell>
          <cell r="CG851">
            <v>4</v>
          </cell>
          <cell r="CH851">
            <v>4</v>
          </cell>
          <cell r="CI851">
            <v>4</v>
          </cell>
          <cell r="CJ851">
            <v>4</v>
          </cell>
          <cell r="CK851">
            <v>4</v>
          </cell>
          <cell r="CL851">
            <v>0</v>
          </cell>
        </row>
        <row r="852">
          <cell r="F852">
            <v>2377</v>
          </cell>
          <cell r="G852" t="str">
            <v>51010000704044</v>
          </cell>
          <cell r="H852" t="str">
            <v>Trường Thực hành sư phạm</v>
          </cell>
          <cell r="I852" t="str">
            <v>Tổ Tự nhiên</v>
          </cell>
          <cell r="J852" t="str">
            <v>Nữ</v>
          </cell>
          <cell r="K852">
            <v>1991</v>
          </cell>
          <cell r="L852">
            <v>33349</v>
          </cell>
          <cell r="M852">
            <v>31</v>
          </cell>
          <cell r="N852" t="str">
            <v>Kinh</v>
          </cell>
          <cell r="O852">
            <v>0</v>
          </cell>
          <cell r="P852" t="str">
            <v>186747745</v>
          </cell>
          <cell r="Q852" t="str">
            <v>19/12/2013</v>
          </cell>
          <cell r="R852" t="str">
            <v>Tỉnh Nghệ An</v>
          </cell>
          <cell r="S852" t="str">
            <v>Phường Hưng Dũng, Thành phố Vinh, Tỉnh Nghệ An</v>
          </cell>
          <cell r="T852" t="str">
            <v>Sơn Phố, Hương Sơn Hà Tĩnh</v>
          </cell>
          <cell r="U852" t="str">
            <v>Phường Bến Thủy, Thành phố Vinh, Tỉnh Nghệ An</v>
          </cell>
          <cell r="V852" t="str">
            <v>Phường Bến Thủy, Thành phố Vinh, Tỉnh Nghệ An</v>
          </cell>
          <cell r="W852">
            <v>0</v>
          </cell>
          <cell r="X852">
            <v>0</v>
          </cell>
          <cell r="Y852">
            <v>42228</v>
          </cell>
          <cell r="Z852">
            <v>43283</v>
          </cell>
          <cell r="AA852" t="str">
            <v>Trường Đại học Vinh</v>
          </cell>
          <cell r="AB852">
            <v>0</v>
          </cell>
          <cell r="AC852" t="str">
            <v>BC</v>
          </cell>
          <cell r="AD852">
            <v>0</v>
          </cell>
          <cell r="AE852">
            <v>0</v>
          </cell>
          <cell r="AF852" t="str">
            <v>V.07.04.11</v>
          </cell>
          <cell r="AG852" t="str">
            <v>Giáo viên THCS (hạng II)</v>
          </cell>
          <cell r="AH852">
            <v>0</v>
          </cell>
          <cell r="AI852" t="str">
            <v>Chủ nhiệm lớp</v>
          </cell>
          <cell r="AJ852">
            <v>0</v>
          </cell>
          <cell r="AK852">
            <v>4</v>
          </cell>
          <cell r="AL852">
            <v>0</v>
          </cell>
          <cell r="AM852">
            <v>2.67</v>
          </cell>
          <cell r="AN852">
            <v>2</v>
          </cell>
          <cell r="AO852">
            <v>0</v>
          </cell>
          <cell r="AP852">
            <v>0</v>
          </cell>
          <cell r="AQ852">
            <v>0</v>
          </cell>
          <cell r="AR852">
            <v>0</v>
          </cell>
          <cell r="AS852">
            <v>2.67</v>
          </cell>
          <cell r="AT852">
            <v>30</v>
          </cell>
          <cell r="AU852">
            <v>0</v>
          </cell>
          <cell r="AV852">
            <v>0</v>
          </cell>
          <cell r="AW852">
            <v>0</v>
          </cell>
          <cell r="AX852" t="str">
            <v>Thạc sĩ</v>
          </cell>
          <cell r="AY852">
            <v>0</v>
          </cell>
          <cell r="AZ852">
            <v>0</v>
          </cell>
          <cell r="BA852" t="str">
            <v>Toán_SP</v>
          </cell>
          <cell r="BB852" t="str">
            <v>Toán_SP</v>
          </cell>
          <cell r="BC852" t="str">
            <v xml:space="preserve"> </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23.666666666666668</v>
          </cell>
          <cell r="BS852" t="str">
            <v>ĐHV đã phát</v>
          </cell>
          <cell r="BT852">
            <v>0</v>
          </cell>
          <cell r="BU852">
            <v>0</v>
          </cell>
          <cell r="BV852">
            <v>4</v>
          </cell>
          <cell r="BW852">
            <v>4</v>
          </cell>
          <cell r="BX852">
            <v>4</v>
          </cell>
          <cell r="BY852">
            <v>4</v>
          </cell>
          <cell r="BZ852">
            <v>4</v>
          </cell>
          <cell r="CA852">
            <v>4</v>
          </cell>
          <cell r="CB852">
            <v>4</v>
          </cell>
          <cell r="CC852">
            <v>4</v>
          </cell>
          <cell r="CD852">
            <v>4</v>
          </cell>
          <cell r="CE852">
            <v>4</v>
          </cell>
          <cell r="CF852">
            <v>4</v>
          </cell>
          <cell r="CG852">
            <v>4</v>
          </cell>
          <cell r="CH852">
            <v>4</v>
          </cell>
          <cell r="CI852">
            <v>4</v>
          </cell>
          <cell r="CJ852">
            <v>4</v>
          </cell>
          <cell r="CK852">
            <v>4</v>
          </cell>
          <cell r="CL852">
            <v>0</v>
          </cell>
        </row>
        <row r="853">
          <cell r="F853">
            <v>1111</v>
          </cell>
          <cell r="G853" t="str">
            <v>51010000024186</v>
          </cell>
          <cell r="H853" t="str">
            <v>Trường Thực hành sư phạm</v>
          </cell>
          <cell r="I853" t="str">
            <v>Tổ Tự nhiên</v>
          </cell>
          <cell r="J853" t="str">
            <v>Nam</v>
          </cell>
          <cell r="K853">
            <v>1973</v>
          </cell>
          <cell r="L853">
            <v>26816</v>
          </cell>
          <cell r="M853">
            <v>49</v>
          </cell>
          <cell r="N853" t="str">
            <v>Kinh</v>
          </cell>
          <cell r="O853">
            <v>0</v>
          </cell>
          <cell r="P853" t="str">
            <v>181860902</v>
          </cell>
          <cell r="Q853" t="str">
            <v>24/02/2003</v>
          </cell>
          <cell r="R853" t="str">
            <v>Tỉnh Nghệ An</v>
          </cell>
          <cell r="S853" t="str">
            <v>Xã Hợp Thành, Huyện Yên Thành, Tỉnh Nghệ An</v>
          </cell>
          <cell r="T853" t="str">
            <v>Hợp Thành, Yên Thành, nghệ An</v>
          </cell>
          <cell r="U853" t="str">
            <v>Xóm 2Xã nghi Phú, Thành phố Vinh, Tỉnh Nghệ An</v>
          </cell>
          <cell r="V853" t="str">
            <v>Xóm 2Xã nghi Phú, Thành phố Vinh, Tỉnh Nghệ An</v>
          </cell>
          <cell r="W853" t="str">
            <v>0984545499</v>
          </cell>
          <cell r="X853" t="str">
            <v>phonhiendhv@gmail.com</v>
          </cell>
          <cell r="Y853">
            <v>36557</v>
          </cell>
          <cell r="Z853">
            <v>36557</v>
          </cell>
          <cell r="AA853" t="str">
            <v>Trường Đại học Sư phạm Vinh</v>
          </cell>
          <cell r="AB853">
            <v>0</v>
          </cell>
          <cell r="AC853" t="str">
            <v>BC</v>
          </cell>
          <cell r="AD853">
            <v>0</v>
          </cell>
          <cell r="AE853">
            <v>0</v>
          </cell>
          <cell r="AF853" t="str">
            <v>V.07.01.02</v>
          </cell>
          <cell r="AG853" t="str">
            <v>Giảng viên chính (hạng II)</v>
          </cell>
          <cell r="AH853" t="str">
            <v>Hiệu trưởng trường trực thuộc</v>
          </cell>
          <cell r="AI853">
            <v>0</v>
          </cell>
          <cell r="AJ853" t="str">
            <v>Bí thư CB</v>
          </cell>
          <cell r="AK853">
            <v>7.5</v>
          </cell>
          <cell r="AL853">
            <v>0.55000000000000004</v>
          </cell>
          <cell r="AM853">
            <v>4.74</v>
          </cell>
          <cell r="AN853">
            <v>2</v>
          </cell>
          <cell r="AO853">
            <v>0</v>
          </cell>
          <cell r="AP853">
            <v>0</v>
          </cell>
          <cell r="AQ853">
            <v>23</v>
          </cell>
          <cell r="AR853">
            <v>1.2167000000000001</v>
          </cell>
          <cell r="AS853">
            <v>6.5067000000000004</v>
          </cell>
          <cell r="AT853">
            <v>40</v>
          </cell>
          <cell r="AU853">
            <v>0</v>
          </cell>
          <cell r="AV853">
            <v>0</v>
          </cell>
          <cell r="AW853">
            <v>0</v>
          </cell>
          <cell r="AX853" t="str">
            <v>Tiến sĩ</v>
          </cell>
          <cell r="AY853">
            <v>0</v>
          </cell>
          <cell r="AZ853">
            <v>0</v>
          </cell>
          <cell r="BA853" t="str">
            <v>Văn</v>
          </cell>
          <cell r="BB853" t="str">
            <v>Ngôn ngữ học</v>
          </cell>
          <cell r="BC853" t="str">
            <v>Giáo dục mầm non</v>
          </cell>
          <cell r="BD853">
            <v>0</v>
          </cell>
          <cell r="BE853" t="str">
            <v>GVSP</v>
          </cell>
          <cell r="BF853">
            <v>0</v>
          </cell>
          <cell r="BG853">
            <v>0</v>
          </cell>
          <cell r="BH853">
            <v>0</v>
          </cell>
          <cell r="BI853">
            <v>2017</v>
          </cell>
          <cell r="BJ853" t="str">
            <v>x</v>
          </cell>
          <cell r="BK853" t="str">
            <v>x</v>
          </cell>
          <cell r="BL853">
            <v>0</v>
          </cell>
          <cell r="BM853">
            <v>0</v>
          </cell>
          <cell r="BN853">
            <v>0</v>
          </cell>
          <cell r="BO853">
            <v>0</v>
          </cell>
          <cell r="BP853">
            <v>0</v>
          </cell>
          <cell r="BQ853">
            <v>0</v>
          </cell>
          <cell r="BR853">
            <v>10.75</v>
          </cell>
          <cell r="BS853" t="str">
            <v>ĐHV đã phát</v>
          </cell>
          <cell r="BT853">
            <v>0</v>
          </cell>
          <cell r="BU853">
            <v>0</v>
          </cell>
          <cell r="BV853">
            <v>7</v>
          </cell>
          <cell r="BW853">
            <v>7</v>
          </cell>
          <cell r="BX853">
            <v>7</v>
          </cell>
          <cell r="BY853">
            <v>7</v>
          </cell>
          <cell r="BZ853">
            <v>7</v>
          </cell>
          <cell r="CA853">
            <v>7</v>
          </cell>
          <cell r="CB853">
            <v>7</v>
          </cell>
          <cell r="CC853">
            <v>7</v>
          </cell>
          <cell r="CD853">
            <v>7</v>
          </cell>
          <cell r="CE853">
            <v>7</v>
          </cell>
          <cell r="CF853">
            <v>7</v>
          </cell>
          <cell r="CG853">
            <v>7</v>
          </cell>
          <cell r="CH853">
            <v>7.5</v>
          </cell>
          <cell r="CI853">
            <v>7.5</v>
          </cell>
          <cell r="CJ853">
            <v>7.5</v>
          </cell>
          <cell r="CK853">
            <v>7.5</v>
          </cell>
          <cell r="CL853" t="str">
            <v>Sửa đổi QCCTNB áp dụng từ T9/21</v>
          </cell>
        </row>
        <row r="854">
          <cell r="F854">
            <v>1923</v>
          </cell>
          <cell r="G854" t="str">
            <v>51010000191239</v>
          </cell>
          <cell r="H854" t="str">
            <v>Trường Thực hành Sư phạm</v>
          </cell>
          <cell r="I854" t="str">
            <v>Tổ Tự nhiên</v>
          </cell>
          <cell r="J854" t="str">
            <v>Nam</v>
          </cell>
          <cell r="K854">
            <v>1976</v>
          </cell>
          <cell r="L854">
            <v>27966</v>
          </cell>
          <cell r="M854">
            <v>46</v>
          </cell>
          <cell r="N854" t="str">
            <v>Kinh</v>
          </cell>
          <cell r="O854">
            <v>0</v>
          </cell>
          <cell r="P854" t="str">
            <v>182291853</v>
          </cell>
          <cell r="Q854" t="str">
            <v>30/09/2014</v>
          </cell>
          <cell r="R854" t="str">
            <v>Tỉnh Nghệ An</v>
          </cell>
          <cell r="S854" t="str">
            <v>Phường Hưng Dũng, Thành phố Vinh, Tỉnh Nghệ An</v>
          </cell>
          <cell r="T854" t="str">
            <v>Hưng Lĩnh, Hưng Nguyên, Nghệ An</v>
          </cell>
          <cell r="U854" t="str">
            <v>Khối Trung Đông, Phường Hưng Dũng, Thành phố Vinh, Tỉnh Nghệ An</v>
          </cell>
          <cell r="V854" t="str">
            <v>Khối Trung Đông, Phường Hưng Dũng, Thành phố Vinh, Tỉnh Nghệ An</v>
          </cell>
          <cell r="W854">
            <v>0</v>
          </cell>
          <cell r="X854">
            <v>0</v>
          </cell>
          <cell r="Y854">
            <v>36774</v>
          </cell>
          <cell r="Z854">
            <v>37391</v>
          </cell>
          <cell r="AA854" t="str">
            <v>Trường Đại học Vinh</v>
          </cell>
          <cell r="AB854">
            <v>0</v>
          </cell>
          <cell r="AC854" t="str">
            <v>BC</v>
          </cell>
          <cell r="AD854">
            <v>0</v>
          </cell>
          <cell r="AE854">
            <v>0</v>
          </cell>
          <cell r="AF854" t="str">
            <v>V.07.04.11</v>
          </cell>
          <cell r="AG854" t="str">
            <v>Giáo viên THCS (hạng II)</v>
          </cell>
          <cell r="AH854">
            <v>0</v>
          </cell>
          <cell r="AI854">
            <v>0</v>
          </cell>
          <cell r="AJ854">
            <v>0</v>
          </cell>
          <cell r="AK854">
            <v>4</v>
          </cell>
          <cell r="AL854">
            <v>0</v>
          </cell>
          <cell r="AM854">
            <v>4.32</v>
          </cell>
          <cell r="AN854">
            <v>7</v>
          </cell>
          <cell r="AO854">
            <v>0</v>
          </cell>
          <cell r="AP854">
            <v>0</v>
          </cell>
          <cell r="AQ854">
            <v>19</v>
          </cell>
          <cell r="AR854">
            <v>0.82080000000000009</v>
          </cell>
          <cell r="AS854">
            <v>5.1408000000000005</v>
          </cell>
          <cell r="AT854">
            <v>30</v>
          </cell>
          <cell r="AU854">
            <v>0</v>
          </cell>
          <cell r="AV854">
            <v>0</v>
          </cell>
          <cell r="AW854">
            <v>0</v>
          </cell>
          <cell r="AX854" t="str">
            <v>Đại học</v>
          </cell>
          <cell r="AY854">
            <v>0</v>
          </cell>
          <cell r="AZ854">
            <v>0</v>
          </cell>
          <cell r="BA854" t="str">
            <v>Địa lý</v>
          </cell>
          <cell r="BB854">
            <v>0</v>
          </cell>
          <cell r="BC854" t="str">
            <v xml:space="preserve"> </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13.916666666666666</v>
          </cell>
          <cell r="BS854" t="str">
            <v>ĐHV đã phát</v>
          </cell>
          <cell r="BT854">
            <v>0</v>
          </cell>
          <cell r="BU854">
            <v>0</v>
          </cell>
          <cell r="BV854">
            <v>4</v>
          </cell>
          <cell r="BW854">
            <v>4</v>
          </cell>
          <cell r="BX854">
            <v>4</v>
          </cell>
          <cell r="BY854">
            <v>4</v>
          </cell>
          <cell r="BZ854">
            <v>4</v>
          </cell>
          <cell r="CA854">
            <v>4</v>
          </cell>
          <cell r="CB854">
            <v>4</v>
          </cell>
          <cell r="CC854">
            <v>4</v>
          </cell>
          <cell r="CD854">
            <v>4</v>
          </cell>
          <cell r="CE854">
            <v>4</v>
          </cell>
          <cell r="CF854">
            <v>4</v>
          </cell>
          <cell r="CG854">
            <v>4</v>
          </cell>
          <cell r="CH854">
            <v>4</v>
          </cell>
          <cell r="CI854">
            <v>4</v>
          </cell>
          <cell r="CJ854">
            <v>4</v>
          </cell>
          <cell r="CK854">
            <v>4</v>
          </cell>
          <cell r="CL854">
            <v>0</v>
          </cell>
        </row>
        <row r="855">
          <cell r="F855">
            <v>2520</v>
          </cell>
          <cell r="G855" t="str">
            <v>51010002329452</v>
          </cell>
          <cell r="H855" t="str">
            <v>Trường Thực hành Sư phạm</v>
          </cell>
          <cell r="I855" t="str">
            <v>Tổ Xã hội</v>
          </cell>
          <cell r="J855" t="str">
            <v>Nữ</v>
          </cell>
          <cell r="K855">
            <v>1990</v>
          </cell>
          <cell r="L855">
            <v>33134</v>
          </cell>
          <cell r="M855">
            <v>32</v>
          </cell>
          <cell r="N855" t="str">
            <v>Kinh</v>
          </cell>
          <cell r="O855">
            <v>0</v>
          </cell>
          <cell r="P855" t="str">
            <v>186690125</v>
          </cell>
          <cell r="Q855">
            <v>38637</v>
          </cell>
          <cell r="R855" t="str">
            <v>Tỉnh Nghệ An</v>
          </cell>
          <cell r="S855" t="str">
            <v>Phường Trung Đô, Thành phố Vinh, Tỉnh Nghệ An</v>
          </cell>
          <cell r="T855" t="str">
            <v>Cẩm Mỹ, Cẩm Xuyên, Hà Tĩnh</v>
          </cell>
          <cell r="U855" t="str">
            <v>Số 42, đường Bạch Liêu, Phường Bến Thủy, Thành phố Vinh, Tỉnh Nghệ An</v>
          </cell>
          <cell r="V855" t="str">
            <v>Số 42, đường Bạch Liêu, Phường Bến Thủy, Thành phố Vinh, Tỉnh Nghệ An</v>
          </cell>
          <cell r="W855" t="str">
            <v>0917125535</v>
          </cell>
          <cell r="X855" t="str">
            <v>Bientrang90@gmail.com</v>
          </cell>
          <cell r="Y855">
            <v>42979</v>
          </cell>
          <cell r="Z855">
            <v>43966</v>
          </cell>
          <cell r="AA855" t="str">
            <v>Trường Đại học Vinh</v>
          </cell>
          <cell r="AB855">
            <v>0</v>
          </cell>
          <cell r="AC855" t="str">
            <v>BC</v>
          </cell>
          <cell r="AD855">
            <v>0</v>
          </cell>
          <cell r="AE855">
            <v>0</v>
          </cell>
          <cell r="AF855" t="str">
            <v>V.07.04.12</v>
          </cell>
          <cell r="AG855" t="str">
            <v>Giáo viên THCS (hạng III)</v>
          </cell>
          <cell r="AH855">
            <v>0</v>
          </cell>
          <cell r="AI855" t="str">
            <v>Chủ nhiệm lớp</v>
          </cell>
          <cell r="AJ855">
            <v>0</v>
          </cell>
          <cell r="AK855">
            <v>4</v>
          </cell>
          <cell r="AL855">
            <v>0</v>
          </cell>
          <cell r="AM855">
            <v>2.41</v>
          </cell>
          <cell r="AN855">
            <v>2</v>
          </cell>
          <cell r="AO855">
            <v>0</v>
          </cell>
          <cell r="AP855">
            <v>0</v>
          </cell>
          <cell r="AQ855">
            <v>0</v>
          </cell>
          <cell r="AR855">
            <v>0</v>
          </cell>
          <cell r="AS855">
            <v>2.41</v>
          </cell>
          <cell r="AT855">
            <v>30</v>
          </cell>
          <cell r="AU855">
            <v>0</v>
          </cell>
          <cell r="AV855">
            <v>0</v>
          </cell>
          <cell r="AW855">
            <v>0</v>
          </cell>
          <cell r="AX855" t="str">
            <v>Thạc sĩ</v>
          </cell>
          <cell r="AY855">
            <v>0</v>
          </cell>
          <cell r="AZ855">
            <v>0</v>
          </cell>
          <cell r="BA855">
            <v>0</v>
          </cell>
          <cell r="BB855" t="str">
            <v>Ngữ văn</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23.083333333333332</v>
          </cell>
          <cell r="BS855" t="str">
            <v>ĐHV đã phát</v>
          </cell>
          <cell r="BT855">
            <v>0</v>
          </cell>
          <cell r="BU855">
            <v>0</v>
          </cell>
          <cell r="BV855">
            <v>4</v>
          </cell>
          <cell r="BW855">
            <v>4</v>
          </cell>
          <cell r="BX855">
            <v>4</v>
          </cell>
          <cell r="BY855">
            <v>4</v>
          </cell>
          <cell r="BZ855">
            <v>4</v>
          </cell>
          <cell r="CA855">
            <v>4</v>
          </cell>
          <cell r="CB855">
            <v>4</v>
          </cell>
          <cell r="CC855">
            <v>4</v>
          </cell>
          <cell r="CD855">
            <v>4</v>
          </cell>
          <cell r="CE855">
            <v>4</v>
          </cell>
          <cell r="CF855">
            <v>4</v>
          </cell>
          <cell r="CG855">
            <v>4</v>
          </cell>
          <cell r="CH855">
            <v>4</v>
          </cell>
          <cell r="CI855">
            <v>4</v>
          </cell>
          <cell r="CJ855">
            <v>4</v>
          </cell>
          <cell r="CK855">
            <v>4</v>
          </cell>
          <cell r="CL855">
            <v>0</v>
          </cell>
        </row>
        <row r="856">
          <cell r="F856">
            <v>2360</v>
          </cell>
          <cell r="G856" t="str">
            <v>51010000646331</v>
          </cell>
          <cell r="H856" t="str">
            <v>Trường Thực hành Sư phạm</v>
          </cell>
          <cell r="I856" t="str">
            <v>Tổ Xã hội</v>
          </cell>
          <cell r="J856" t="str">
            <v>Nam</v>
          </cell>
          <cell r="K856">
            <v>1990</v>
          </cell>
          <cell r="L856">
            <v>33020</v>
          </cell>
          <cell r="M856">
            <v>32</v>
          </cell>
          <cell r="N856" t="str">
            <v>Kinh</v>
          </cell>
          <cell r="O856">
            <v>0</v>
          </cell>
          <cell r="P856" t="str">
            <v>186663593</v>
          </cell>
          <cell r="Q856">
            <v>42242</v>
          </cell>
          <cell r="R856" t="str">
            <v>Tỉnh Nghệ An</v>
          </cell>
          <cell r="S856">
            <v>0</v>
          </cell>
          <cell r="T856" t="str">
            <v>Bến Thủy, Vinh, Nghệ An</v>
          </cell>
          <cell r="U856" t="str">
            <v>Thành phố Vinh, Tỉnh Nghệ An</v>
          </cell>
          <cell r="V856" t="str">
            <v>Thành phố Vinh, Tỉnh Nghệ An</v>
          </cell>
          <cell r="W856" t="str">
            <v>0945981222</v>
          </cell>
          <cell r="X856" t="str">
            <v>dautrongtuananhdhv@gmail.com</v>
          </cell>
          <cell r="Y856">
            <v>42107</v>
          </cell>
          <cell r="Z856">
            <v>43824</v>
          </cell>
          <cell r="AA856">
            <v>0</v>
          </cell>
          <cell r="AB856">
            <v>0</v>
          </cell>
          <cell r="AC856" t="str">
            <v>BC</v>
          </cell>
          <cell r="AD856">
            <v>0</v>
          </cell>
          <cell r="AE856">
            <v>0</v>
          </cell>
          <cell r="AF856" t="str">
            <v>V.07.03.09</v>
          </cell>
          <cell r="AG856" t="str">
            <v>Giáo viên tiểu học (hạng IV)</v>
          </cell>
          <cell r="AH856">
            <v>0</v>
          </cell>
          <cell r="AI856">
            <v>0</v>
          </cell>
          <cell r="AJ856">
            <v>0</v>
          </cell>
          <cell r="AK856">
            <v>4</v>
          </cell>
          <cell r="AL856">
            <v>0</v>
          </cell>
          <cell r="AM856">
            <v>2.66</v>
          </cell>
          <cell r="AN856">
            <v>5</v>
          </cell>
          <cell r="AO856">
            <v>0</v>
          </cell>
          <cell r="AP856">
            <v>0</v>
          </cell>
          <cell r="AQ856">
            <v>0</v>
          </cell>
          <cell r="AR856">
            <v>0</v>
          </cell>
          <cell r="AS856">
            <v>2.66</v>
          </cell>
          <cell r="AT856">
            <v>35</v>
          </cell>
          <cell r="AU856">
            <v>0</v>
          </cell>
          <cell r="AV856">
            <v>0</v>
          </cell>
          <cell r="AW856">
            <v>0</v>
          </cell>
          <cell r="AX856" t="str">
            <v>Thạc sĩ</v>
          </cell>
          <cell r="AY856">
            <v>0</v>
          </cell>
          <cell r="AZ856">
            <v>0</v>
          </cell>
          <cell r="BA856" t="str">
            <v>SP TDTT</v>
          </cell>
          <cell r="BB856" t="str">
            <v>Giáo dục thể chất</v>
          </cell>
          <cell r="BC856" t="str">
            <v xml:space="preserve"> </v>
          </cell>
          <cell r="BD856">
            <v>0</v>
          </cell>
          <cell r="BE856">
            <v>0</v>
          </cell>
          <cell r="BF856" t="str">
            <v>Chứng chỉ ngoại ngữ</v>
          </cell>
          <cell r="BG856">
            <v>0</v>
          </cell>
          <cell r="BH856">
            <v>0</v>
          </cell>
          <cell r="BI856">
            <v>0</v>
          </cell>
          <cell r="BJ856">
            <v>0</v>
          </cell>
          <cell r="BK856" t="str">
            <v>Đối tượng 4</v>
          </cell>
          <cell r="BL856">
            <v>0</v>
          </cell>
          <cell r="BM856">
            <v>0</v>
          </cell>
          <cell r="BN856">
            <v>0</v>
          </cell>
          <cell r="BO856">
            <v>0</v>
          </cell>
          <cell r="BP856">
            <v>0</v>
          </cell>
          <cell r="BQ856">
            <v>0</v>
          </cell>
          <cell r="BR856">
            <v>27.75</v>
          </cell>
          <cell r="BS856" t="str">
            <v>ĐHV đã phát</v>
          </cell>
          <cell r="BT856">
            <v>0</v>
          </cell>
          <cell r="BU856">
            <v>0</v>
          </cell>
          <cell r="BV856">
            <v>4</v>
          </cell>
          <cell r="BW856">
            <v>4</v>
          </cell>
          <cell r="BX856">
            <v>4</v>
          </cell>
          <cell r="BY856">
            <v>4</v>
          </cell>
          <cell r="BZ856">
            <v>4</v>
          </cell>
          <cell r="CA856">
            <v>4</v>
          </cell>
          <cell r="CB856">
            <v>4</v>
          </cell>
          <cell r="CC856">
            <v>4</v>
          </cell>
          <cell r="CD856">
            <v>4</v>
          </cell>
          <cell r="CE856">
            <v>4</v>
          </cell>
          <cell r="CF856">
            <v>4</v>
          </cell>
          <cell r="CG856">
            <v>4</v>
          </cell>
          <cell r="CH856">
            <v>4</v>
          </cell>
          <cell r="CI856">
            <v>4</v>
          </cell>
          <cell r="CJ856">
            <v>4</v>
          </cell>
          <cell r="CK856">
            <v>4</v>
          </cell>
          <cell r="CL856">
            <v>0</v>
          </cell>
        </row>
        <row r="857">
          <cell r="F857">
            <v>2519</v>
          </cell>
          <cell r="G857" t="str">
            <v>51010001115038</v>
          </cell>
          <cell r="H857" t="str">
            <v>Trường Thực hành Sư phạm</v>
          </cell>
          <cell r="I857" t="str">
            <v>Tổ Xã hội</v>
          </cell>
          <cell r="J857" t="str">
            <v>Nữ</v>
          </cell>
          <cell r="K857">
            <v>1981</v>
          </cell>
          <cell r="L857">
            <v>29733</v>
          </cell>
          <cell r="M857">
            <v>41</v>
          </cell>
          <cell r="N857" t="str">
            <v>Kinh</v>
          </cell>
          <cell r="O857">
            <v>0</v>
          </cell>
          <cell r="P857" t="str">
            <v>182399573</v>
          </cell>
          <cell r="Q857">
            <v>36131</v>
          </cell>
          <cell r="R857" t="str">
            <v>Tỉnh Nghệ An</v>
          </cell>
          <cell r="S857" t="str">
            <v>Xã Xuân Tường, Huyện Thanh Chương, Tỉnh Nghệ An</v>
          </cell>
          <cell r="T857" t="str">
            <v>Xuân Tường, Thanh Chương, Nghệ An</v>
          </cell>
          <cell r="U857" t="str">
            <v>Xóm 5, Xã Thanh Long, Huyện Thanh Chương, Tỉnh Nghệ An</v>
          </cell>
          <cell r="V857" t="str">
            <v>Xóm 5, Xã Thanh Long, Huyện Thanh Chương, Tỉnh Nghệ An</v>
          </cell>
          <cell r="W857">
            <v>0</v>
          </cell>
          <cell r="X857">
            <v>0</v>
          </cell>
          <cell r="Y857">
            <v>42967</v>
          </cell>
          <cell r="Z857">
            <v>0</v>
          </cell>
          <cell r="AA857">
            <v>0</v>
          </cell>
          <cell r="AB857">
            <v>0</v>
          </cell>
          <cell r="AC857" t="str">
            <v>BC</v>
          </cell>
          <cell r="AD857">
            <v>0</v>
          </cell>
          <cell r="AE857">
            <v>0</v>
          </cell>
          <cell r="AF857" t="str">
            <v>V.07.04.11</v>
          </cell>
          <cell r="AG857" t="str">
            <v>Giáo viên THCS (hạng II)</v>
          </cell>
          <cell r="AH857">
            <v>0</v>
          </cell>
          <cell r="AI857">
            <v>0</v>
          </cell>
          <cell r="AJ857">
            <v>0</v>
          </cell>
          <cell r="AK857">
            <v>4</v>
          </cell>
          <cell r="AL857">
            <v>0</v>
          </cell>
          <cell r="AM857">
            <v>3.99</v>
          </cell>
          <cell r="AN857">
            <v>6</v>
          </cell>
          <cell r="AO857">
            <v>0</v>
          </cell>
          <cell r="AP857">
            <v>0</v>
          </cell>
          <cell r="AQ857">
            <v>18</v>
          </cell>
          <cell r="AR857">
            <v>0.71820000000000006</v>
          </cell>
          <cell r="AS857">
            <v>4.7082000000000006</v>
          </cell>
          <cell r="AT857">
            <v>35</v>
          </cell>
          <cell r="AU857">
            <v>0</v>
          </cell>
          <cell r="AV857">
            <v>0</v>
          </cell>
          <cell r="AW857">
            <v>0</v>
          </cell>
          <cell r="AX857" t="str">
            <v>Đại học</v>
          </cell>
          <cell r="AY857">
            <v>0</v>
          </cell>
          <cell r="AZ857">
            <v>0</v>
          </cell>
          <cell r="BA857" t="str">
            <v>Khoa học</v>
          </cell>
          <cell r="BB857">
            <v>0</v>
          </cell>
          <cell r="BC857">
            <v>0</v>
          </cell>
          <cell r="BD857">
            <v>0</v>
          </cell>
          <cell r="BE857">
            <v>0</v>
          </cell>
          <cell r="BF857" t="str">
            <v>B2</v>
          </cell>
          <cell r="BG857">
            <v>0</v>
          </cell>
          <cell r="BH857">
            <v>0</v>
          </cell>
          <cell r="BI857">
            <v>0</v>
          </cell>
          <cell r="BJ857">
            <v>0</v>
          </cell>
          <cell r="BK857">
            <v>0</v>
          </cell>
          <cell r="BL857">
            <v>0</v>
          </cell>
          <cell r="BM857">
            <v>0</v>
          </cell>
          <cell r="BN857">
            <v>0</v>
          </cell>
          <cell r="BO857">
            <v>0</v>
          </cell>
          <cell r="BP857">
            <v>0</v>
          </cell>
          <cell r="BQ857">
            <v>0</v>
          </cell>
          <cell r="BR857">
            <v>13.75</v>
          </cell>
          <cell r="BS857" t="str">
            <v>ĐHV đã phát</v>
          </cell>
          <cell r="BT857">
            <v>0</v>
          </cell>
          <cell r="BU857">
            <v>0</v>
          </cell>
          <cell r="BV857">
            <v>4</v>
          </cell>
          <cell r="BW857">
            <v>4</v>
          </cell>
          <cell r="BX857">
            <v>4</v>
          </cell>
          <cell r="BY857">
            <v>4</v>
          </cell>
          <cell r="BZ857">
            <v>4</v>
          </cell>
          <cell r="CA857">
            <v>4</v>
          </cell>
          <cell r="CB857">
            <v>4</v>
          </cell>
          <cell r="CC857">
            <v>4</v>
          </cell>
          <cell r="CD857">
            <v>4</v>
          </cell>
          <cell r="CE857">
            <v>4</v>
          </cell>
          <cell r="CF857">
            <v>4</v>
          </cell>
          <cell r="CG857">
            <v>4</v>
          </cell>
          <cell r="CH857">
            <v>4</v>
          </cell>
          <cell r="CI857">
            <v>4</v>
          </cell>
          <cell r="CJ857">
            <v>4</v>
          </cell>
          <cell r="CK857">
            <v>4</v>
          </cell>
          <cell r="CL857">
            <v>0</v>
          </cell>
        </row>
        <row r="858">
          <cell r="F858">
            <v>2489</v>
          </cell>
          <cell r="G858" t="str">
            <v>51010000860548</v>
          </cell>
          <cell r="H858" t="str">
            <v>Trường Thực hành sư phạm</v>
          </cell>
          <cell r="I858" t="str">
            <v>Tổ Xã hội</v>
          </cell>
          <cell r="J858" t="str">
            <v>Nữ</v>
          </cell>
          <cell r="K858">
            <v>1977</v>
          </cell>
          <cell r="L858">
            <v>28476</v>
          </cell>
          <cell r="M858">
            <v>45</v>
          </cell>
          <cell r="N858" t="str">
            <v>Kinh</v>
          </cell>
          <cell r="O858">
            <v>0</v>
          </cell>
          <cell r="P858" t="str">
            <v>182109649</v>
          </cell>
          <cell r="Q858" t="str">
            <v>13/06/1992</v>
          </cell>
          <cell r="R858" t="str">
            <v>Tỉnh Nghệ An</v>
          </cell>
          <cell r="S858" t="str">
            <v>Xã Hưng Hòa, Thành phố Vinh, Tỉnh Nghệ An</v>
          </cell>
          <cell r="T858" t="str">
            <v>Xã Hưng Hòa, Thành phố Vinh, Tỉnh Nghệ An</v>
          </cell>
          <cell r="U858" t="str">
            <v>Căn hộ 1602, chung cư Tân Phát, Phường Vinh Tân, Thành phố Vinh, Tỉnh Nghệ An</v>
          </cell>
          <cell r="V858" t="str">
            <v>Căn hộ 1602, chung cư Tân Phát, Phường Vinh Tân, Thành phố Vinh, Tỉnh Nghệ An</v>
          </cell>
          <cell r="W858" t="str">
            <v>0982573949</v>
          </cell>
          <cell r="X858" t="str">
            <v>lienkimlhp@gmail.com</v>
          </cell>
          <cell r="Y858">
            <v>42583</v>
          </cell>
          <cell r="Z858">
            <v>38092</v>
          </cell>
          <cell r="AA858" t="str">
            <v>Sở Nội vụ Tỉnh Nghệ An</v>
          </cell>
          <cell r="AB858">
            <v>0</v>
          </cell>
          <cell r="AC858" t="str">
            <v>BC</v>
          </cell>
          <cell r="AD858">
            <v>0</v>
          </cell>
          <cell r="AE858">
            <v>0</v>
          </cell>
          <cell r="AF858" t="str">
            <v>V.07.04.11</v>
          </cell>
          <cell r="AG858" t="str">
            <v>Giáo viên THCS (hạng II)</v>
          </cell>
          <cell r="AH858">
            <v>0</v>
          </cell>
          <cell r="AI858" t="str">
            <v>Chủ nhiệm lớp</v>
          </cell>
          <cell r="AJ858">
            <v>0</v>
          </cell>
          <cell r="AK858">
            <v>4</v>
          </cell>
          <cell r="AL858">
            <v>0</v>
          </cell>
          <cell r="AM858">
            <v>4.32</v>
          </cell>
          <cell r="AN858">
            <v>7</v>
          </cell>
          <cell r="AO858">
            <v>0</v>
          </cell>
          <cell r="AP858">
            <v>0</v>
          </cell>
          <cell r="AQ858">
            <v>19</v>
          </cell>
          <cell r="AR858">
            <v>0.82080000000000009</v>
          </cell>
          <cell r="AS858">
            <v>5.1408000000000005</v>
          </cell>
          <cell r="AT858">
            <v>30</v>
          </cell>
          <cell r="AU858">
            <v>0</v>
          </cell>
          <cell r="AV858">
            <v>0</v>
          </cell>
          <cell r="AW858">
            <v>0</v>
          </cell>
          <cell r="AX858" t="str">
            <v>Đại học</v>
          </cell>
          <cell r="AY858">
            <v>0</v>
          </cell>
          <cell r="AZ858">
            <v>0</v>
          </cell>
          <cell r="BA858" t="str">
            <v>Tiếng Anh</v>
          </cell>
          <cell r="BB858">
            <v>0</v>
          </cell>
          <cell r="BC858">
            <v>0</v>
          </cell>
          <cell r="BD858">
            <v>0</v>
          </cell>
          <cell r="BE858">
            <v>0</v>
          </cell>
          <cell r="BF858">
            <v>0</v>
          </cell>
          <cell r="BG858">
            <v>0</v>
          </cell>
          <cell r="BH858" t="str">
            <v>x</v>
          </cell>
          <cell r="BI858">
            <v>0</v>
          </cell>
          <cell r="BJ858">
            <v>0</v>
          </cell>
          <cell r="BK858">
            <v>0</v>
          </cell>
          <cell r="BL858">
            <v>0</v>
          </cell>
          <cell r="BM858">
            <v>0</v>
          </cell>
          <cell r="BN858">
            <v>0</v>
          </cell>
          <cell r="BO858">
            <v>0</v>
          </cell>
          <cell r="BP858">
            <v>0</v>
          </cell>
          <cell r="BQ858">
            <v>0</v>
          </cell>
          <cell r="BR858">
            <v>10.333333333333334</v>
          </cell>
          <cell r="BS858" t="str">
            <v>BĐ đã phát</v>
          </cell>
          <cell r="BT858">
            <v>0</v>
          </cell>
          <cell r="BU858">
            <v>0</v>
          </cell>
          <cell r="BV858">
            <v>4</v>
          </cell>
          <cell r="BW858">
            <v>4</v>
          </cell>
          <cell r="BX858">
            <v>4</v>
          </cell>
          <cell r="BY858">
            <v>4</v>
          </cell>
          <cell r="BZ858">
            <v>4</v>
          </cell>
          <cell r="CA858">
            <v>4</v>
          </cell>
          <cell r="CB858">
            <v>4</v>
          </cell>
          <cell r="CC858">
            <v>4</v>
          </cell>
          <cell r="CD858">
            <v>4</v>
          </cell>
          <cell r="CE858">
            <v>4</v>
          </cell>
          <cell r="CF858">
            <v>4</v>
          </cell>
          <cell r="CG858">
            <v>4</v>
          </cell>
          <cell r="CH858">
            <v>4</v>
          </cell>
          <cell r="CI858">
            <v>4</v>
          </cell>
          <cell r="CJ858">
            <v>4</v>
          </cell>
          <cell r="CK858">
            <v>4</v>
          </cell>
          <cell r="CL858">
            <v>0</v>
          </cell>
        </row>
        <row r="859">
          <cell r="F859">
            <v>2384</v>
          </cell>
          <cell r="G859" t="str">
            <v>51010000283288</v>
          </cell>
          <cell r="H859" t="str">
            <v>Trường Thực hành sư phạm</v>
          </cell>
          <cell r="I859" t="str">
            <v>Tổ Xã hội</v>
          </cell>
          <cell r="J859" t="str">
            <v>Nữ</v>
          </cell>
          <cell r="K859">
            <v>1969</v>
          </cell>
          <cell r="L859">
            <v>25240</v>
          </cell>
          <cell r="M859">
            <v>53</v>
          </cell>
          <cell r="N859" t="str">
            <v>Kinh</v>
          </cell>
          <cell r="O859">
            <v>0</v>
          </cell>
          <cell r="P859" t="str">
            <v>181657508</v>
          </cell>
          <cell r="Q859" t="str">
            <v>26/09/2009</v>
          </cell>
          <cell r="R859" t="str">
            <v>Tỉnh Nghệ An</v>
          </cell>
          <cell r="S859" t="str">
            <v>Huyện Thạch Thành, Tỉnh Thanh Hoá</v>
          </cell>
          <cell r="T859" t="str">
            <v>Vinh, Nghệ An</v>
          </cell>
          <cell r="U859" t="str">
            <v>96Phường Lê Mao, Thành phố Vinh, Tỉnh Nghệ An</v>
          </cell>
          <cell r="V859" t="str">
            <v>96Phường Lê Mao, Thành phố Vinh, Tỉnh Nghệ An</v>
          </cell>
          <cell r="W859" t="str">
            <v>0917115929</v>
          </cell>
          <cell r="X859" t="str">
            <v>Hoanglongthuy68@gmail.com</v>
          </cell>
          <cell r="Y859">
            <v>42221</v>
          </cell>
          <cell r="Z859">
            <v>0</v>
          </cell>
          <cell r="AA859">
            <v>0</v>
          </cell>
          <cell r="AB859">
            <v>0</v>
          </cell>
          <cell r="AC859" t="str">
            <v>BC</v>
          </cell>
          <cell r="AD859">
            <v>0</v>
          </cell>
          <cell r="AE859">
            <v>0</v>
          </cell>
          <cell r="AF859" t="str">
            <v>V.07.04.10</v>
          </cell>
          <cell r="AG859" t="str">
            <v>Giáo viên THCS (hạng I)</v>
          </cell>
          <cell r="AH859">
            <v>0</v>
          </cell>
          <cell r="AI859" t="str">
            <v>Tổ Trưởng chuyên môn, Chủ nhiệm lớp</v>
          </cell>
          <cell r="AJ859">
            <v>0</v>
          </cell>
          <cell r="AK859">
            <v>4.5</v>
          </cell>
          <cell r="AL859">
            <v>0.2</v>
          </cell>
          <cell r="AM859">
            <v>5.6999999999999993</v>
          </cell>
          <cell r="AN859">
            <v>5</v>
          </cell>
          <cell r="AO859">
            <v>0</v>
          </cell>
          <cell r="AP859">
            <v>0</v>
          </cell>
          <cell r="AQ859">
            <v>29</v>
          </cell>
          <cell r="AR859">
            <v>1.7109999999999999</v>
          </cell>
          <cell r="AS859">
            <v>7.6109999999999989</v>
          </cell>
          <cell r="AT859">
            <v>30</v>
          </cell>
          <cell r="AU859">
            <v>0</v>
          </cell>
          <cell r="AV859">
            <v>0</v>
          </cell>
          <cell r="AW859">
            <v>0</v>
          </cell>
          <cell r="AX859" t="str">
            <v>Đại học</v>
          </cell>
          <cell r="AY859">
            <v>0</v>
          </cell>
          <cell r="AZ859">
            <v>0</v>
          </cell>
          <cell r="BA859" t="str">
            <v>Ngữ văn_SP</v>
          </cell>
          <cell r="BB859">
            <v>0</v>
          </cell>
          <cell r="BC859" t="str">
            <v xml:space="preserve"> </v>
          </cell>
          <cell r="BD859">
            <v>0</v>
          </cell>
          <cell r="BE859">
            <v>0</v>
          </cell>
          <cell r="BF859">
            <v>0</v>
          </cell>
          <cell r="BG859">
            <v>0</v>
          </cell>
          <cell r="BH859">
            <v>0</v>
          </cell>
          <cell r="BI859">
            <v>0</v>
          </cell>
          <cell r="BJ859">
            <v>0</v>
          </cell>
          <cell r="BK859" t="str">
            <v>Đối tượng 4</v>
          </cell>
          <cell r="BL859">
            <v>0</v>
          </cell>
          <cell r="BM859">
            <v>37267</v>
          </cell>
          <cell r="BN859">
            <v>37632</v>
          </cell>
          <cell r="BO859">
            <v>0</v>
          </cell>
          <cell r="BP859">
            <v>0</v>
          </cell>
          <cell r="BQ859">
            <v>0</v>
          </cell>
          <cell r="BR859">
            <v>1.4166666666666667</v>
          </cell>
          <cell r="BS859" t="str">
            <v>BĐ đã phát</v>
          </cell>
          <cell r="BT859">
            <v>0</v>
          </cell>
          <cell r="BU859">
            <v>0</v>
          </cell>
          <cell r="BV859">
            <v>4.5</v>
          </cell>
          <cell r="BW859">
            <v>4.5</v>
          </cell>
          <cell r="BX859">
            <v>4.5</v>
          </cell>
          <cell r="BY859">
            <v>4.5</v>
          </cell>
          <cell r="BZ859">
            <v>4.5</v>
          </cell>
          <cell r="CA859">
            <v>4.5</v>
          </cell>
          <cell r="CB859">
            <v>4.5</v>
          </cell>
          <cell r="CC859">
            <v>4.5</v>
          </cell>
          <cell r="CD859">
            <v>4.5</v>
          </cell>
          <cell r="CE859">
            <v>4.5</v>
          </cell>
          <cell r="CF859">
            <v>4.5</v>
          </cell>
          <cell r="CG859">
            <v>4.5</v>
          </cell>
          <cell r="CH859">
            <v>4.5</v>
          </cell>
          <cell r="CI859">
            <v>4.5</v>
          </cell>
          <cell r="CJ859">
            <v>4.5</v>
          </cell>
          <cell r="CK859">
            <v>4.5</v>
          </cell>
          <cell r="CL859">
            <v>0</v>
          </cell>
        </row>
        <row r="860">
          <cell r="F860">
            <v>2477</v>
          </cell>
          <cell r="G860" t="str">
            <v>51010000858817</v>
          </cell>
          <cell r="H860" t="str">
            <v>Trường Thực hành sư phạm</v>
          </cell>
          <cell r="I860" t="str">
            <v>Tổ Xã hội</v>
          </cell>
          <cell r="J860" t="str">
            <v>Nữ</v>
          </cell>
          <cell r="K860">
            <v>1990</v>
          </cell>
          <cell r="L860">
            <v>33092</v>
          </cell>
          <cell r="M860">
            <v>32</v>
          </cell>
          <cell r="N860" t="str">
            <v>Kinh</v>
          </cell>
          <cell r="O860">
            <v>0</v>
          </cell>
          <cell r="P860" t="str">
            <v>186630083</v>
          </cell>
          <cell r="Q860" t="str">
            <v>17/04/2010</v>
          </cell>
          <cell r="R860" t="str">
            <v>Tỉnh Nghệ An</v>
          </cell>
          <cell r="S860" t="str">
            <v>Phường Lê Mao, Thành phố Vinh, Tỉnh Nghệ An</v>
          </cell>
          <cell r="T860">
            <v>0</v>
          </cell>
          <cell r="U860" t="str">
            <v>Số 83, đường Thái Phiên, Phường Hồng Sơn, Thành phố Vinh, Tỉnh Nghệ An</v>
          </cell>
          <cell r="V860" t="str">
            <v>Số 83, đường Thái Phiên, Phường Hồng Sơn, Thành phố Vinh, Tỉnh Nghệ An</v>
          </cell>
          <cell r="W860">
            <v>0</v>
          </cell>
          <cell r="X860">
            <v>0</v>
          </cell>
          <cell r="Y860">
            <v>42494</v>
          </cell>
          <cell r="Z860">
            <v>0</v>
          </cell>
          <cell r="AA860">
            <v>0</v>
          </cell>
          <cell r="AB860">
            <v>0</v>
          </cell>
          <cell r="AC860" t="str">
            <v>HĐDH</v>
          </cell>
          <cell r="AD860">
            <v>0</v>
          </cell>
          <cell r="AE860">
            <v>0</v>
          </cell>
          <cell r="AF860" t="str">
            <v>V.07.04.11</v>
          </cell>
          <cell r="AG860" t="str">
            <v>Giáo viên THCS (hạng II)</v>
          </cell>
          <cell r="AH860">
            <v>0</v>
          </cell>
          <cell r="AI860">
            <v>0</v>
          </cell>
          <cell r="AJ860">
            <v>0</v>
          </cell>
          <cell r="AK860">
            <v>4</v>
          </cell>
          <cell r="AL860">
            <v>0</v>
          </cell>
          <cell r="AM860">
            <v>2.67</v>
          </cell>
          <cell r="AN860">
            <v>2</v>
          </cell>
          <cell r="AO860">
            <v>0</v>
          </cell>
          <cell r="AP860">
            <v>0</v>
          </cell>
          <cell r="AQ860">
            <v>0</v>
          </cell>
          <cell r="AR860">
            <v>0</v>
          </cell>
          <cell r="AS860">
            <v>2.67</v>
          </cell>
          <cell r="AT860">
            <v>30</v>
          </cell>
          <cell r="AU860">
            <v>0</v>
          </cell>
          <cell r="AV860">
            <v>0</v>
          </cell>
          <cell r="AW860">
            <v>0</v>
          </cell>
          <cell r="AX860" t="str">
            <v>Đại học</v>
          </cell>
          <cell r="AY860">
            <v>0</v>
          </cell>
          <cell r="AZ860">
            <v>0</v>
          </cell>
          <cell r="BA860" t="str">
            <v>Mỹ thuật công nghiệp</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22.916666666666668</v>
          </cell>
          <cell r="BS860" t="str">
            <v>ĐHV đã phát</v>
          </cell>
          <cell r="BT860">
            <v>0</v>
          </cell>
          <cell r="BU860">
            <v>0</v>
          </cell>
          <cell r="BV860">
            <v>4</v>
          </cell>
          <cell r="BW860">
            <v>4</v>
          </cell>
          <cell r="BX860">
            <v>4</v>
          </cell>
          <cell r="BY860">
            <v>4</v>
          </cell>
          <cell r="BZ860">
            <v>4</v>
          </cell>
          <cell r="CA860">
            <v>4</v>
          </cell>
          <cell r="CB860">
            <v>4</v>
          </cell>
          <cell r="CC860">
            <v>4</v>
          </cell>
          <cell r="CD860">
            <v>4</v>
          </cell>
          <cell r="CE860">
            <v>4</v>
          </cell>
          <cell r="CF860">
            <v>4</v>
          </cell>
          <cell r="CG860">
            <v>4</v>
          </cell>
          <cell r="CH860">
            <v>4</v>
          </cell>
          <cell r="CI860">
            <v>4</v>
          </cell>
          <cell r="CJ860">
            <v>4</v>
          </cell>
          <cell r="CK860">
            <v>4</v>
          </cell>
          <cell r="CL860">
            <v>0</v>
          </cell>
        </row>
        <row r="861">
          <cell r="F861">
            <v>1916</v>
          </cell>
          <cell r="G861" t="str">
            <v>51010000191895</v>
          </cell>
          <cell r="H861" t="str">
            <v>Trường Thực hành Sư phạm</v>
          </cell>
          <cell r="I861" t="str">
            <v>Tổ Xã hội</v>
          </cell>
          <cell r="J861" t="str">
            <v>Nữ</v>
          </cell>
          <cell r="K861">
            <v>1973</v>
          </cell>
          <cell r="L861">
            <v>26816</v>
          </cell>
          <cell r="M861">
            <v>49</v>
          </cell>
          <cell r="N861" t="str">
            <v>Kinh</v>
          </cell>
          <cell r="O861">
            <v>0</v>
          </cell>
          <cell r="P861">
            <v>182148993</v>
          </cell>
          <cell r="Q861">
            <v>0</v>
          </cell>
          <cell r="R861">
            <v>0</v>
          </cell>
          <cell r="S861" t="str">
            <v>Xã Thanh Tùng, Huyện Thanh Chương, Tỉnh Nghệ An</v>
          </cell>
          <cell r="T861" t="str">
            <v>Thanh Tùng, Thanh Chương, Nghệ An</v>
          </cell>
          <cell r="U861" t="str">
            <v>Xóm 2Xã Nghi Phú, Thành phố Vinh, Tỉnh Nghệ An</v>
          </cell>
          <cell r="V861" t="str">
            <v>Xóm 2Xã Nghi Phú, Thành phố Vinh, Tỉnh Nghệ An</v>
          </cell>
          <cell r="W861" t="str">
            <v>0917959699</v>
          </cell>
          <cell r="X861" t="str">
            <v>ntthuydhv@gmail.com</v>
          </cell>
          <cell r="Y861">
            <v>39264</v>
          </cell>
          <cell r="Z861">
            <v>34583</v>
          </cell>
          <cell r="AA861" t="str">
            <v>Sở Giáo dục Nghệ An</v>
          </cell>
          <cell r="AB861">
            <v>0</v>
          </cell>
          <cell r="AC861" t="str">
            <v>BC</v>
          </cell>
          <cell r="AD861">
            <v>0</v>
          </cell>
          <cell r="AE861">
            <v>0</v>
          </cell>
          <cell r="AF861" t="str">
            <v>V.07.04.11</v>
          </cell>
          <cell r="AG861" t="str">
            <v>Giáo viên THCS (hạng II)</v>
          </cell>
          <cell r="AH861">
            <v>0</v>
          </cell>
          <cell r="AI861" t="str">
            <v>Chủ nhiệm lớp</v>
          </cell>
          <cell r="AJ861">
            <v>0</v>
          </cell>
          <cell r="AK861">
            <v>4</v>
          </cell>
          <cell r="AL861">
            <v>0</v>
          </cell>
          <cell r="AM861">
            <v>4.9800000000000004</v>
          </cell>
          <cell r="AN861">
            <v>9</v>
          </cell>
          <cell r="AO861">
            <v>0</v>
          </cell>
          <cell r="AP861">
            <v>0</v>
          </cell>
          <cell r="AQ861">
            <v>24</v>
          </cell>
          <cell r="AR861">
            <v>1.1952</v>
          </cell>
          <cell r="AS861">
            <v>6.1752000000000002</v>
          </cell>
          <cell r="AT861">
            <v>30</v>
          </cell>
          <cell r="AU861">
            <v>0</v>
          </cell>
          <cell r="AV861">
            <v>0</v>
          </cell>
          <cell r="AW861">
            <v>0</v>
          </cell>
          <cell r="AX861" t="str">
            <v>Thạc sĩ</v>
          </cell>
          <cell r="AY861">
            <v>0</v>
          </cell>
          <cell r="AZ861">
            <v>0</v>
          </cell>
          <cell r="BA861" t="str">
            <v>Sinh học</v>
          </cell>
          <cell r="BB861" t="str">
            <v>PPGD Sinh học</v>
          </cell>
          <cell r="BC861" t="str">
            <v xml:space="preserve"> </v>
          </cell>
          <cell r="BD861">
            <v>0</v>
          </cell>
          <cell r="BE861">
            <v>0</v>
          </cell>
          <cell r="BF861" t="str">
            <v>A2</v>
          </cell>
          <cell r="BG861">
            <v>0</v>
          </cell>
          <cell r="BH861">
            <v>0</v>
          </cell>
          <cell r="BI861">
            <v>0</v>
          </cell>
          <cell r="BJ861">
            <v>0</v>
          </cell>
          <cell r="BK861">
            <v>0</v>
          </cell>
          <cell r="BL861">
            <v>0</v>
          </cell>
          <cell r="BM861">
            <v>0</v>
          </cell>
          <cell r="BN861">
            <v>0</v>
          </cell>
          <cell r="BO861">
            <v>0</v>
          </cell>
          <cell r="BP861">
            <v>0</v>
          </cell>
          <cell r="BQ861">
            <v>0</v>
          </cell>
          <cell r="BR861">
            <v>5.75</v>
          </cell>
          <cell r="BS861" t="str">
            <v>BĐ đã phát</v>
          </cell>
          <cell r="BT861">
            <v>0</v>
          </cell>
          <cell r="BU861">
            <v>0</v>
          </cell>
          <cell r="BV861">
            <v>4</v>
          </cell>
          <cell r="BW861">
            <v>4</v>
          </cell>
          <cell r="BX861">
            <v>4</v>
          </cell>
          <cell r="BY861">
            <v>4</v>
          </cell>
          <cell r="BZ861">
            <v>4</v>
          </cell>
          <cell r="CA861">
            <v>4</v>
          </cell>
          <cell r="CB861">
            <v>4</v>
          </cell>
          <cell r="CC861">
            <v>4</v>
          </cell>
          <cell r="CD861">
            <v>4</v>
          </cell>
          <cell r="CE861">
            <v>4</v>
          </cell>
          <cell r="CF861">
            <v>4</v>
          </cell>
          <cell r="CG861">
            <v>4</v>
          </cell>
          <cell r="CH861">
            <v>4</v>
          </cell>
          <cell r="CI861">
            <v>4</v>
          </cell>
          <cell r="CJ861">
            <v>4</v>
          </cell>
          <cell r="CK861">
            <v>4</v>
          </cell>
          <cell r="CL861">
            <v>0</v>
          </cell>
        </row>
        <row r="862">
          <cell r="F862">
            <v>2487</v>
          </cell>
          <cell r="G862" t="str">
            <v>51010000855827</v>
          </cell>
          <cell r="H862" t="str">
            <v>Trường Thực hành sư phạm</v>
          </cell>
          <cell r="I862" t="str">
            <v>Tổ Xã hội</v>
          </cell>
          <cell r="J862" t="str">
            <v>Nữ</v>
          </cell>
          <cell r="K862">
            <v>1978</v>
          </cell>
          <cell r="L862">
            <v>28565</v>
          </cell>
          <cell r="M862">
            <v>44</v>
          </cell>
          <cell r="N862" t="str">
            <v>Kinh</v>
          </cell>
          <cell r="O862">
            <v>0</v>
          </cell>
          <cell r="P862" t="str">
            <v>186541333</v>
          </cell>
          <cell r="Q862" t="str">
            <v>04/04/1997</v>
          </cell>
          <cell r="R862" t="str">
            <v>Tỉnh Hà Tĩnh</v>
          </cell>
          <cell r="S862" t="str">
            <v>Xã Hòa Hải, Huyện Hương Khê, Tỉnh Hà Tĩnh</v>
          </cell>
          <cell r="T862" t="str">
            <v>Tỉnh Hà Tĩnh, Huyện Hương Khê, Xã Hòa Hải</v>
          </cell>
          <cell r="U862" t="str">
            <v>21b, ngõ 4, Nguyễn Văn Trỗi, Phường Bến Thủy, Thành phố Vinh, Tỉnh Nghệ An</v>
          </cell>
          <cell r="V862" t="str">
            <v>21b, ngõ 4, Nguyễn Văn Trỗi, Phường Bến Thủy, Thành phố Vinh, Tỉnh Nghệ An</v>
          </cell>
          <cell r="W862">
            <v>0</v>
          </cell>
          <cell r="X862">
            <v>0</v>
          </cell>
          <cell r="Y862">
            <v>42578</v>
          </cell>
          <cell r="Z862">
            <v>37154</v>
          </cell>
          <cell r="AA862" t="str">
            <v>Tổ chức chính quyền tỉnh Hà Tĩnh</v>
          </cell>
          <cell r="AB862">
            <v>0</v>
          </cell>
          <cell r="AC862" t="str">
            <v>BC</v>
          </cell>
          <cell r="AD862">
            <v>0</v>
          </cell>
          <cell r="AE862">
            <v>0</v>
          </cell>
          <cell r="AF862" t="str">
            <v>V.07.04.11</v>
          </cell>
          <cell r="AG862" t="str">
            <v>Giáo viên THCS (hạng II)</v>
          </cell>
          <cell r="AH862">
            <v>0</v>
          </cell>
          <cell r="AI862" t="str">
            <v>Chủ nhiệm lớp</v>
          </cell>
          <cell r="AJ862" t="str">
            <v>CT CĐ BP</v>
          </cell>
          <cell r="AK862">
            <v>5</v>
          </cell>
          <cell r="AL862">
            <v>0</v>
          </cell>
          <cell r="AM862">
            <v>4.32</v>
          </cell>
          <cell r="AN862">
            <v>7</v>
          </cell>
          <cell r="AO862">
            <v>0</v>
          </cell>
          <cell r="AP862">
            <v>0</v>
          </cell>
          <cell r="AQ862">
            <v>19</v>
          </cell>
          <cell r="AR862">
            <v>0.82080000000000009</v>
          </cell>
          <cell r="AS862">
            <v>5.1408000000000005</v>
          </cell>
          <cell r="AT862">
            <v>30</v>
          </cell>
          <cell r="AU862">
            <v>0</v>
          </cell>
          <cell r="AV862">
            <v>0</v>
          </cell>
          <cell r="AW862">
            <v>0</v>
          </cell>
          <cell r="AX862" t="str">
            <v>Thạc sĩ</v>
          </cell>
          <cell r="AY862">
            <v>0</v>
          </cell>
          <cell r="AZ862">
            <v>0</v>
          </cell>
          <cell r="BA862" t="str">
            <v>Văn - Sử</v>
          </cell>
          <cell r="BB862" t="str">
            <v>Văn học Việt Nam</v>
          </cell>
          <cell r="BC862">
            <v>0</v>
          </cell>
          <cell r="BD862">
            <v>0</v>
          </cell>
          <cell r="BE862">
            <v>0</v>
          </cell>
          <cell r="BF862">
            <v>0</v>
          </cell>
          <cell r="BG862">
            <v>0</v>
          </cell>
          <cell r="BH862">
            <v>0</v>
          </cell>
          <cell r="BI862">
            <v>0</v>
          </cell>
          <cell r="BJ862">
            <v>0</v>
          </cell>
          <cell r="BK862" t="str">
            <v>Đối tượng 4</v>
          </cell>
          <cell r="BL862">
            <v>0</v>
          </cell>
          <cell r="BM862" t="str">
            <v>24/5/2011</v>
          </cell>
          <cell r="BN862">
            <v>41053</v>
          </cell>
          <cell r="BO862">
            <v>0</v>
          </cell>
          <cell r="BP862">
            <v>0</v>
          </cell>
          <cell r="BQ862">
            <v>0</v>
          </cell>
          <cell r="BR862">
            <v>10.583333333333334</v>
          </cell>
          <cell r="BS862" t="str">
            <v>BĐ đã phát</v>
          </cell>
          <cell r="BT862">
            <v>0</v>
          </cell>
          <cell r="BU862">
            <v>0</v>
          </cell>
          <cell r="BV862">
            <v>5</v>
          </cell>
          <cell r="BW862">
            <v>5</v>
          </cell>
          <cell r="BX862">
            <v>5</v>
          </cell>
          <cell r="BY862">
            <v>5</v>
          </cell>
          <cell r="BZ862">
            <v>5</v>
          </cell>
          <cell r="CA862">
            <v>5</v>
          </cell>
          <cell r="CB862">
            <v>5</v>
          </cell>
          <cell r="CC862">
            <v>5</v>
          </cell>
          <cell r="CD862">
            <v>5</v>
          </cell>
          <cell r="CE862">
            <v>5</v>
          </cell>
          <cell r="CF862">
            <v>5</v>
          </cell>
          <cell r="CG862">
            <v>5</v>
          </cell>
          <cell r="CH862">
            <v>5</v>
          </cell>
          <cell r="CI862">
            <v>5</v>
          </cell>
          <cell r="CJ862">
            <v>5</v>
          </cell>
          <cell r="CK862">
            <v>5</v>
          </cell>
          <cell r="CL862">
            <v>0</v>
          </cell>
        </row>
        <row r="863">
          <cell r="F863">
            <v>2636</v>
          </cell>
          <cell r="G863" t="str">
            <v>51010001914147</v>
          </cell>
          <cell r="H863" t="str">
            <v>Trường Thực hành Sư phạm</v>
          </cell>
          <cell r="I863" t="str">
            <v>Tổ Xã hội</v>
          </cell>
          <cell r="J863" t="str">
            <v>Nữ</v>
          </cell>
          <cell r="K863">
            <v>1997</v>
          </cell>
          <cell r="L863">
            <v>35662</v>
          </cell>
          <cell r="M863">
            <v>25</v>
          </cell>
          <cell r="N863" t="str">
            <v>Kinh</v>
          </cell>
          <cell r="O863">
            <v>0</v>
          </cell>
          <cell r="P863" t="str">
            <v>187405747</v>
          </cell>
          <cell r="Q863">
            <v>41359</v>
          </cell>
          <cell r="R863" t="str">
            <v>Tỉnh Nghệ An</v>
          </cell>
          <cell r="S863">
            <v>0</v>
          </cell>
          <cell r="T863" t="str">
            <v>Xã Văn Sơn, huyện Đô Lương, tỉnh Nghệ An</v>
          </cell>
          <cell r="U863" t="str">
            <v>Phường Bến Thủy, Thành phố Vinh, Tỉnh Nghệ An</v>
          </cell>
          <cell r="V863">
            <v>0</v>
          </cell>
          <cell r="W863">
            <v>0</v>
          </cell>
          <cell r="X863">
            <v>0</v>
          </cell>
          <cell r="Y863">
            <v>44059</v>
          </cell>
          <cell r="Z863">
            <v>0</v>
          </cell>
          <cell r="AA863">
            <v>0</v>
          </cell>
          <cell r="AB863">
            <v>0</v>
          </cell>
          <cell r="AC863" t="str">
            <v>HĐXĐTH</v>
          </cell>
          <cell r="AD863">
            <v>44424</v>
          </cell>
          <cell r="AE863">
            <v>44789</v>
          </cell>
          <cell r="AF863" t="str">
            <v>V.07.04.12</v>
          </cell>
          <cell r="AG863" t="str">
            <v>Giáo viên THCS (hạng III)</v>
          </cell>
          <cell r="AH863">
            <v>0</v>
          </cell>
          <cell r="AI863">
            <v>0</v>
          </cell>
          <cell r="AJ863">
            <v>0</v>
          </cell>
          <cell r="AK863">
            <v>4</v>
          </cell>
          <cell r="AL863">
            <v>0</v>
          </cell>
          <cell r="AM863">
            <v>2.1</v>
          </cell>
          <cell r="AN863">
            <v>1</v>
          </cell>
          <cell r="AO863">
            <v>0</v>
          </cell>
          <cell r="AP863">
            <v>0</v>
          </cell>
          <cell r="AQ863">
            <v>0</v>
          </cell>
          <cell r="AR863">
            <v>0</v>
          </cell>
          <cell r="AS863">
            <v>2.1</v>
          </cell>
          <cell r="AT863">
            <v>30</v>
          </cell>
          <cell r="AU863">
            <v>0</v>
          </cell>
          <cell r="AV863">
            <v>0</v>
          </cell>
          <cell r="AW863">
            <v>0</v>
          </cell>
          <cell r="AX863" t="str">
            <v>Đại học</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30</v>
          </cell>
          <cell r="BS863">
            <v>0</v>
          </cell>
          <cell r="BT863">
            <v>0</v>
          </cell>
          <cell r="BU863">
            <v>0</v>
          </cell>
          <cell r="BV863">
            <v>2</v>
          </cell>
          <cell r="BW863">
            <v>2</v>
          </cell>
          <cell r="BX863">
            <v>2</v>
          </cell>
          <cell r="BY863">
            <v>2</v>
          </cell>
          <cell r="BZ863">
            <v>2</v>
          </cell>
          <cell r="CA863">
            <v>2</v>
          </cell>
          <cell r="CB863">
            <v>2</v>
          </cell>
          <cell r="CC863">
            <v>2</v>
          </cell>
          <cell r="CD863">
            <v>2</v>
          </cell>
          <cell r="CE863">
            <v>2</v>
          </cell>
          <cell r="CF863">
            <v>2</v>
          </cell>
          <cell r="CG863">
            <v>2</v>
          </cell>
          <cell r="CH863">
            <v>4</v>
          </cell>
          <cell r="CI863">
            <v>4</v>
          </cell>
          <cell r="CJ863">
            <v>4</v>
          </cell>
          <cell r="CK863">
            <v>4</v>
          </cell>
          <cell r="CL863" t="str">
            <v>Hết TS từ T9/21</v>
          </cell>
        </row>
        <row r="864">
          <cell r="F864">
            <v>2545</v>
          </cell>
          <cell r="G864" t="str">
            <v>51010001183798</v>
          </cell>
          <cell r="H864" t="str">
            <v>Trường Thực hành Sư phạm</v>
          </cell>
          <cell r="I864" t="str">
            <v>Tổ Xã hội</v>
          </cell>
          <cell r="J864" t="str">
            <v>Nữ</v>
          </cell>
          <cell r="K864">
            <v>1982</v>
          </cell>
          <cell r="L864">
            <v>30019</v>
          </cell>
          <cell r="M864">
            <v>40</v>
          </cell>
          <cell r="N864" t="str">
            <v>Kinh</v>
          </cell>
          <cell r="O864">
            <v>0</v>
          </cell>
          <cell r="P864" t="str">
            <v>182456318</v>
          </cell>
          <cell r="Q864">
            <v>41606</v>
          </cell>
          <cell r="R864" t="str">
            <v>Tỉnh Nghệ An</v>
          </cell>
          <cell r="S864" t="str">
            <v>Phường Hà Huy Tập, Thành phố Vinh, Tỉnh Nghệ An</v>
          </cell>
          <cell r="T864" t="str">
            <v>Sơn Phố, Hương Sơn Hà Tĩnh</v>
          </cell>
          <cell r="U864" t="str">
            <v>Số 30, Trần Quốc Toản, Phường Hà Huy Tập, Thành phố Vinh, Tỉnh Nghệ An</v>
          </cell>
          <cell r="V864" t="str">
            <v>Số 30, Trần Quốc Toản, Phường Hà Huy Tập, Thành phố Vinh, Tỉnh Nghệ An</v>
          </cell>
          <cell r="W864" t="str">
            <v>0975449982</v>
          </cell>
          <cell r="X864" t="str">
            <v>hongminh0903@gmail.com</v>
          </cell>
          <cell r="Y864">
            <v>43067</v>
          </cell>
          <cell r="Z864">
            <v>43824</v>
          </cell>
          <cell r="AA864" t="str">
            <v>Trường Đại học Vinh</v>
          </cell>
          <cell r="AB864">
            <v>0</v>
          </cell>
          <cell r="AC864" t="str">
            <v>BC</v>
          </cell>
          <cell r="AD864">
            <v>0</v>
          </cell>
          <cell r="AE864">
            <v>0</v>
          </cell>
          <cell r="AF864" t="str">
            <v>V.07.04.12</v>
          </cell>
          <cell r="AG864" t="str">
            <v>Giáo viên THCS (hạng III)</v>
          </cell>
          <cell r="AH864">
            <v>0</v>
          </cell>
          <cell r="AI864">
            <v>0</v>
          </cell>
          <cell r="AJ864" t="str">
            <v>TL ĐTTT</v>
          </cell>
          <cell r="AK864">
            <v>4</v>
          </cell>
          <cell r="AL864">
            <v>0</v>
          </cell>
          <cell r="AM864">
            <v>2.72</v>
          </cell>
          <cell r="AN864">
            <v>3</v>
          </cell>
          <cell r="AO864">
            <v>0</v>
          </cell>
          <cell r="AP864">
            <v>0</v>
          </cell>
          <cell r="AQ864">
            <v>0</v>
          </cell>
          <cell r="AR864">
            <v>0</v>
          </cell>
          <cell r="AS864">
            <v>2.72</v>
          </cell>
          <cell r="AT864">
            <v>30</v>
          </cell>
          <cell r="AU864">
            <v>0</v>
          </cell>
          <cell r="AV864">
            <v>0</v>
          </cell>
          <cell r="AW864">
            <v>0</v>
          </cell>
          <cell r="AX864" t="str">
            <v>Thạc sĩ</v>
          </cell>
          <cell r="AY864">
            <v>0</v>
          </cell>
          <cell r="AZ864">
            <v>0</v>
          </cell>
          <cell r="BA864" t="str">
            <v>Công nghệ thông tin</v>
          </cell>
          <cell r="BB864" t="str">
            <v>Công nghệ thông tin</v>
          </cell>
          <cell r="BC864">
            <v>0</v>
          </cell>
          <cell r="BD864">
            <v>0</v>
          </cell>
          <cell r="BE864">
            <v>0</v>
          </cell>
          <cell r="BF864" t="str">
            <v>B2</v>
          </cell>
          <cell r="BG864">
            <v>0</v>
          </cell>
          <cell r="BH864" t="str">
            <v>x</v>
          </cell>
          <cell r="BI864">
            <v>0</v>
          </cell>
          <cell r="BJ864">
            <v>0</v>
          </cell>
          <cell r="BK864">
            <v>0</v>
          </cell>
          <cell r="BL864">
            <v>0</v>
          </cell>
          <cell r="BM864">
            <v>0</v>
          </cell>
          <cell r="BN864">
            <v>0</v>
          </cell>
          <cell r="BO864">
            <v>0</v>
          </cell>
          <cell r="BP864">
            <v>0</v>
          </cell>
          <cell r="BQ864">
            <v>0</v>
          </cell>
          <cell r="BR864">
            <v>14.5</v>
          </cell>
          <cell r="BS864" t="str">
            <v>ĐHV đã phát</v>
          </cell>
          <cell r="BT864">
            <v>0</v>
          </cell>
          <cell r="BU864">
            <v>0</v>
          </cell>
          <cell r="BV864">
            <v>4</v>
          </cell>
          <cell r="BW864">
            <v>4</v>
          </cell>
          <cell r="BX864">
            <v>4</v>
          </cell>
          <cell r="BY864">
            <v>4</v>
          </cell>
          <cell r="BZ864">
            <v>4</v>
          </cell>
          <cell r="CA864">
            <v>4</v>
          </cell>
          <cell r="CB864">
            <v>4</v>
          </cell>
          <cell r="CC864">
            <v>4</v>
          </cell>
          <cell r="CD864">
            <v>4</v>
          </cell>
          <cell r="CE864">
            <v>4</v>
          </cell>
          <cell r="CF864">
            <v>4</v>
          </cell>
          <cell r="CG864">
            <v>4</v>
          </cell>
          <cell r="CH864">
            <v>4</v>
          </cell>
          <cell r="CI864">
            <v>4</v>
          </cell>
          <cell r="CJ864">
            <v>4</v>
          </cell>
          <cell r="CK864">
            <v>4</v>
          </cell>
          <cell r="CL864">
            <v>0</v>
          </cell>
        </row>
        <row r="865">
          <cell r="F865">
            <v>2469</v>
          </cell>
          <cell r="G865" t="str">
            <v>51010000821323</v>
          </cell>
          <cell r="H865" t="str">
            <v>Trường Thực hành sư phạm</v>
          </cell>
          <cell r="I865" t="str">
            <v>Tổ Xã hội</v>
          </cell>
          <cell r="J865" t="str">
            <v>Nữ</v>
          </cell>
          <cell r="K865">
            <v>1979</v>
          </cell>
          <cell r="L865">
            <v>29211</v>
          </cell>
          <cell r="M865">
            <v>43</v>
          </cell>
          <cell r="N865" t="str">
            <v>Kinh</v>
          </cell>
          <cell r="O865">
            <v>0</v>
          </cell>
          <cell r="P865" t="str">
            <v>186540756</v>
          </cell>
          <cell r="Q865" t="str">
            <v>14/04/2012</v>
          </cell>
          <cell r="R865" t="str">
            <v>Tỉnh Nghệ An</v>
          </cell>
          <cell r="S865" t="str">
            <v>Thị trấn Thạch Hà, Huyện Thạch Hà, Tỉnh Hà Tĩnh</v>
          </cell>
          <cell r="T865">
            <v>0</v>
          </cell>
          <cell r="U865" t="str">
            <v>Số 28, ngõ 2Bùi Huy Bích, Xã Hưng Lộc, Thành phố Vinh, Tỉnh Nghệ An</v>
          </cell>
          <cell r="V865" t="str">
            <v>Số 28, ngõ 2Bùi Huy Bích, Xã Hưng Lộc, Thành phố Vinh, Tỉnh Nghệ An</v>
          </cell>
          <cell r="W865">
            <v>0</v>
          </cell>
          <cell r="X865">
            <v>0</v>
          </cell>
          <cell r="Y865">
            <v>42491</v>
          </cell>
          <cell r="Z865">
            <v>37155</v>
          </cell>
          <cell r="AA865" t="str">
            <v>UBND Tỉnh Hà TĨnh</v>
          </cell>
          <cell r="AB865">
            <v>0</v>
          </cell>
          <cell r="AC865" t="str">
            <v>BC</v>
          </cell>
          <cell r="AD865">
            <v>0</v>
          </cell>
          <cell r="AE865">
            <v>0</v>
          </cell>
          <cell r="AF865" t="str">
            <v>V.07.04.11</v>
          </cell>
          <cell r="AG865" t="str">
            <v>Giáo viên THCS (hạng II)</v>
          </cell>
          <cell r="AH865">
            <v>0</v>
          </cell>
          <cell r="AI865" t="str">
            <v>Chủ nhiệm lớp</v>
          </cell>
          <cell r="AJ865">
            <v>0</v>
          </cell>
          <cell r="AK865">
            <v>4</v>
          </cell>
          <cell r="AL865">
            <v>0</v>
          </cell>
          <cell r="AM865">
            <v>4.32</v>
          </cell>
          <cell r="AN865">
            <v>7</v>
          </cell>
          <cell r="AO865">
            <v>0</v>
          </cell>
          <cell r="AP865">
            <v>0</v>
          </cell>
          <cell r="AQ865">
            <v>19</v>
          </cell>
          <cell r="AR865">
            <v>0.82080000000000009</v>
          </cell>
          <cell r="AS865">
            <v>5.1408000000000005</v>
          </cell>
          <cell r="AT865">
            <v>30</v>
          </cell>
          <cell r="AU865">
            <v>0</v>
          </cell>
          <cell r="AV865">
            <v>0</v>
          </cell>
          <cell r="AW865">
            <v>0</v>
          </cell>
          <cell r="AX865" t="str">
            <v>Thạc sĩ</v>
          </cell>
          <cell r="AY865">
            <v>0</v>
          </cell>
          <cell r="AZ865">
            <v>0</v>
          </cell>
          <cell r="BA865" t="str">
            <v>Văn - Sử</v>
          </cell>
          <cell r="BB865" t="str">
            <v>Khoa học Giáo dục</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12.333333333333334</v>
          </cell>
          <cell r="BS865" t="str">
            <v>BĐ đã phát</v>
          </cell>
          <cell r="BT865">
            <v>0</v>
          </cell>
          <cell r="BU865">
            <v>0</v>
          </cell>
          <cell r="BV865">
            <v>4</v>
          </cell>
          <cell r="BW865">
            <v>4</v>
          </cell>
          <cell r="BX865">
            <v>4</v>
          </cell>
          <cell r="BY865">
            <v>4</v>
          </cell>
          <cell r="BZ865">
            <v>4</v>
          </cell>
          <cell r="CA865">
            <v>4</v>
          </cell>
          <cell r="CB865">
            <v>4</v>
          </cell>
          <cell r="CC865">
            <v>4</v>
          </cell>
          <cell r="CD865">
            <v>4</v>
          </cell>
          <cell r="CE865">
            <v>4</v>
          </cell>
          <cell r="CF865">
            <v>4</v>
          </cell>
          <cell r="CG865">
            <v>4</v>
          </cell>
          <cell r="CH865">
            <v>4</v>
          </cell>
          <cell r="CI865">
            <v>4</v>
          </cell>
          <cell r="CJ865">
            <v>4</v>
          </cell>
          <cell r="CK865">
            <v>4</v>
          </cell>
          <cell r="CL865">
            <v>0</v>
          </cell>
        </row>
        <row r="866">
          <cell r="F866">
            <v>2052</v>
          </cell>
          <cell r="G866" t="str">
            <v>51010002696989</v>
          </cell>
          <cell r="H866" t="str">
            <v>Trường Thực hành sư phạm</v>
          </cell>
          <cell r="I866" t="str">
            <v>Tổ Xã hội</v>
          </cell>
          <cell r="J866" t="str">
            <v>Nam</v>
          </cell>
          <cell r="K866">
            <v>1983</v>
          </cell>
          <cell r="L866">
            <v>30505</v>
          </cell>
          <cell r="M866">
            <v>39</v>
          </cell>
          <cell r="N866" t="str">
            <v>Kinh</v>
          </cell>
          <cell r="O866">
            <v>0</v>
          </cell>
          <cell r="P866" t="str">
            <v>186186430</v>
          </cell>
          <cell r="Q866" t="str">
            <v>03/04/2002</v>
          </cell>
          <cell r="R866" t="str">
            <v>Tỉnh Nghệ An</v>
          </cell>
          <cell r="S866" t="str">
            <v>Xã Thanh Khai, Huyện Thanh Chương, Tỉnh Nghệ An</v>
          </cell>
          <cell r="T866" t="str">
            <v>Thanh Khai, Thanh Chương, nghệ An</v>
          </cell>
          <cell r="U866" t="str">
            <v>Khối 14, Phường Trung Đô, Thành phố Vinh, Tỉnh Nghệ An</v>
          </cell>
          <cell r="V866" t="str">
            <v>Khối 14, Phường Trung Đô, Thành phố Vinh, Tỉnh Nghệ An</v>
          </cell>
          <cell r="W866">
            <v>0</v>
          </cell>
          <cell r="X866">
            <v>0</v>
          </cell>
          <cell r="Y866">
            <v>41167</v>
          </cell>
          <cell r="Z866">
            <v>43824</v>
          </cell>
          <cell r="AA866" t="str">
            <v>Trường Đại học Vinh</v>
          </cell>
          <cell r="AB866">
            <v>0</v>
          </cell>
          <cell r="AC866" t="str">
            <v>BC</v>
          </cell>
          <cell r="AD866">
            <v>0</v>
          </cell>
          <cell r="AE866">
            <v>0</v>
          </cell>
          <cell r="AF866" t="str">
            <v>V.07.04.12</v>
          </cell>
          <cell r="AG866" t="str">
            <v>Giáo viên THCS (hạng III)</v>
          </cell>
          <cell r="AH866">
            <v>0</v>
          </cell>
          <cell r="AI866">
            <v>0</v>
          </cell>
          <cell r="AJ866">
            <v>0</v>
          </cell>
          <cell r="AK866">
            <v>4</v>
          </cell>
          <cell r="AL866">
            <v>0</v>
          </cell>
          <cell r="AM866">
            <v>3.03</v>
          </cell>
          <cell r="AN866">
            <v>4</v>
          </cell>
          <cell r="AO866">
            <v>0</v>
          </cell>
          <cell r="AP866">
            <v>0</v>
          </cell>
          <cell r="AQ866">
            <v>5</v>
          </cell>
          <cell r="AR866">
            <v>0.1515</v>
          </cell>
          <cell r="AS866">
            <v>3.1814999999999998</v>
          </cell>
          <cell r="AT866">
            <v>30</v>
          </cell>
          <cell r="AU866">
            <v>0</v>
          </cell>
          <cell r="AV866">
            <v>0</v>
          </cell>
          <cell r="AW866">
            <v>0</v>
          </cell>
          <cell r="AX866" t="str">
            <v>Thạc sĩ</v>
          </cell>
          <cell r="AY866">
            <v>0</v>
          </cell>
          <cell r="AZ866">
            <v>0</v>
          </cell>
          <cell r="BA866" t="str">
            <v>Giáo dục thể chất</v>
          </cell>
          <cell r="BB866" t="str">
            <v>Giáo dục thể chất</v>
          </cell>
          <cell r="BC866" t="str">
            <v xml:space="preserve"> </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20.833333333333332</v>
          </cell>
          <cell r="BS866" t="str">
            <v>ĐHV đã phát</v>
          </cell>
          <cell r="BT866">
            <v>0</v>
          </cell>
          <cell r="BU866">
            <v>0</v>
          </cell>
          <cell r="BV866">
            <v>4</v>
          </cell>
          <cell r="BW866">
            <v>4</v>
          </cell>
          <cell r="BX866">
            <v>4</v>
          </cell>
          <cell r="BY866">
            <v>4</v>
          </cell>
          <cell r="BZ866">
            <v>4</v>
          </cell>
          <cell r="CA866">
            <v>4</v>
          </cell>
          <cell r="CB866">
            <v>4</v>
          </cell>
          <cell r="CC866">
            <v>4</v>
          </cell>
          <cell r="CD866">
            <v>4</v>
          </cell>
          <cell r="CE866">
            <v>4</v>
          </cell>
          <cell r="CF866">
            <v>4</v>
          </cell>
          <cell r="CG866">
            <v>4</v>
          </cell>
          <cell r="CH866">
            <v>4</v>
          </cell>
          <cell r="CI866">
            <v>4</v>
          </cell>
          <cell r="CJ866">
            <v>4</v>
          </cell>
          <cell r="CK866">
            <v>4</v>
          </cell>
          <cell r="CL866">
            <v>0</v>
          </cell>
        </row>
        <row r="867">
          <cell r="F867">
            <v>2573</v>
          </cell>
          <cell r="G867" t="str">
            <v>51010001432241</v>
          </cell>
          <cell r="H867" t="str">
            <v>Trường Thực hành Sư phạm</v>
          </cell>
          <cell r="I867" t="str">
            <v>Trung học cơ sở</v>
          </cell>
          <cell r="J867" t="str">
            <v>Nữ</v>
          </cell>
          <cell r="K867">
            <v>1991</v>
          </cell>
          <cell r="L867">
            <v>33301</v>
          </cell>
          <cell r="M867">
            <v>31</v>
          </cell>
          <cell r="N867" t="str">
            <v>Kinh</v>
          </cell>
          <cell r="O867">
            <v>0</v>
          </cell>
          <cell r="P867" t="str">
            <v>186905960</v>
          </cell>
          <cell r="Q867">
            <v>39242</v>
          </cell>
          <cell r="R867" t="str">
            <v>Tỉnh Nghệ An</v>
          </cell>
          <cell r="S867" t="str">
            <v>Phường Bến Thủy, Thành phố Vinh, Tỉnh Nghệ An</v>
          </cell>
          <cell r="T867" t="str">
            <v>Sơn Bằng, Hương Sơn, Hà Tĩnh</v>
          </cell>
          <cell r="U867" t="str">
            <v>Số 9, ngõ 1, đường Nguyễn Bính, Phường Bến Thủy, Thành phố Vinh, Tỉnh Nghệ An</v>
          </cell>
          <cell r="V867" t="str">
            <v>Số 9, ngõ 1, đường Nguyễn Bính, Phường Bến Thủy, Thành phố Vinh, Tỉnh Nghệ An</v>
          </cell>
          <cell r="W867" t="str">
            <v>0977386556</v>
          </cell>
          <cell r="X867" t="str">
            <v>haico4391@yahoo.com</v>
          </cell>
          <cell r="Y867">
            <v>43328</v>
          </cell>
          <cell r="Z867">
            <v>43966</v>
          </cell>
          <cell r="AA867" t="str">
            <v>Trường Đại học Vinh</v>
          </cell>
          <cell r="AB867">
            <v>0</v>
          </cell>
          <cell r="AC867" t="str">
            <v>BC</v>
          </cell>
          <cell r="AD867">
            <v>0</v>
          </cell>
          <cell r="AE867">
            <v>0</v>
          </cell>
          <cell r="AF867" t="str">
            <v>01.003</v>
          </cell>
          <cell r="AG867" t="str">
            <v>Chuyên viên</v>
          </cell>
          <cell r="AH867">
            <v>0</v>
          </cell>
          <cell r="AI867">
            <v>0</v>
          </cell>
          <cell r="AJ867">
            <v>0</v>
          </cell>
          <cell r="AK867">
            <v>4</v>
          </cell>
          <cell r="AL867">
            <v>0</v>
          </cell>
          <cell r="AM867">
            <v>2.34</v>
          </cell>
          <cell r="AN867">
            <v>1</v>
          </cell>
          <cell r="AO867">
            <v>0</v>
          </cell>
          <cell r="AP867">
            <v>0</v>
          </cell>
          <cell r="AQ867">
            <v>0</v>
          </cell>
          <cell r="AR867">
            <v>0</v>
          </cell>
          <cell r="AS867">
            <v>2.34</v>
          </cell>
          <cell r="AT867">
            <v>20</v>
          </cell>
          <cell r="AU867">
            <v>0</v>
          </cell>
          <cell r="AV867">
            <v>0</v>
          </cell>
          <cell r="AW867">
            <v>0</v>
          </cell>
          <cell r="AX867" t="str">
            <v>Đại học</v>
          </cell>
          <cell r="AY867">
            <v>0</v>
          </cell>
          <cell r="AZ867">
            <v>0</v>
          </cell>
          <cell r="BA867" t="str">
            <v>Việt Nam học</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23.5</v>
          </cell>
          <cell r="BS867" t="str">
            <v>BĐ đã phát</v>
          </cell>
          <cell r="BT867">
            <v>0</v>
          </cell>
          <cell r="BU867">
            <v>0</v>
          </cell>
          <cell r="BV867">
            <v>4</v>
          </cell>
          <cell r="BW867">
            <v>4</v>
          </cell>
          <cell r="BX867">
            <v>4</v>
          </cell>
          <cell r="BY867">
            <v>4</v>
          </cell>
          <cell r="BZ867">
            <v>4</v>
          </cell>
          <cell r="CA867">
            <v>4</v>
          </cell>
          <cell r="CB867">
            <v>4</v>
          </cell>
          <cell r="CC867">
            <v>4</v>
          </cell>
          <cell r="CD867">
            <v>4</v>
          </cell>
          <cell r="CE867">
            <v>4</v>
          </cell>
          <cell r="CF867">
            <v>4</v>
          </cell>
          <cell r="CG867">
            <v>4</v>
          </cell>
          <cell r="CH867">
            <v>4</v>
          </cell>
          <cell r="CI867">
            <v>4</v>
          </cell>
          <cell r="CJ867">
            <v>4</v>
          </cell>
          <cell r="CK867">
            <v>4</v>
          </cell>
          <cell r="CL867">
            <v>0</v>
          </cell>
        </row>
        <row r="868">
          <cell r="F868">
            <v>1770</v>
          </cell>
          <cell r="G868" t="str">
            <v>51010000198780</v>
          </cell>
          <cell r="H868" t="str">
            <v>Trường Thực hành Sư phạm</v>
          </cell>
          <cell r="I868" t="str">
            <v>Trung học cơ sở</v>
          </cell>
          <cell r="J868" t="str">
            <v>Nam</v>
          </cell>
          <cell r="K868">
            <v>1962</v>
          </cell>
          <cell r="L868">
            <v>22997</v>
          </cell>
          <cell r="M868">
            <v>60</v>
          </cell>
          <cell r="N868" t="str">
            <v>Kinh</v>
          </cell>
          <cell r="O868">
            <v>0</v>
          </cell>
          <cell r="P868" t="str">
            <v>181012703</v>
          </cell>
          <cell r="Q868" t="str">
            <v>01/01/1900</v>
          </cell>
          <cell r="R868" t="str">
            <v>Tỉnh Nghệ An</v>
          </cell>
          <cell r="S868" t="str">
            <v>Xã Lĩnh Sơn, Anh Sơn, Nghệ An</v>
          </cell>
          <cell r="T868" t="str">
            <v>Xã Lĩnh Sơn, Anh Sơn, Nghệ An</v>
          </cell>
          <cell r="U868" t="str">
            <v>Số nhà 01 ngõ 13, đường Phạm Kinh Vỵ, Thành phố Vinh, Tỉnh Nghệ An</v>
          </cell>
          <cell r="V868" t="str">
            <v>Số nhà 01 ngõ 13, đường Phạm Kinh Vỵ, Thành phố Vinh, Tỉnh Nghệ An</v>
          </cell>
          <cell r="W868">
            <v>0</v>
          </cell>
          <cell r="X868">
            <v>0</v>
          </cell>
          <cell r="Y868">
            <v>32391</v>
          </cell>
          <cell r="Z868">
            <v>29680</v>
          </cell>
          <cell r="AA868" t="str">
            <v>Sư đoàn 441</v>
          </cell>
          <cell r="AB868">
            <v>0</v>
          </cell>
          <cell r="AC868" t="str">
            <v>BC/68</v>
          </cell>
          <cell r="AD868">
            <v>0</v>
          </cell>
          <cell r="AE868">
            <v>0</v>
          </cell>
          <cell r="AF868" t="str">
            <v>01.011</v>
          </cell>
          <cell r="AG868" t="str">
            <v>Nhân viên bảo vệ</v>
          </cell>
          <cell r="AH868">
            <v>0</v>
          </cell>
          <cell r="AI868">
            <v>0</v>
          </cell>
          <cell r="AJ868">
            <v>0</v>
          </cell>
          <cell r="AK868">
            <v>3.5</v>
          </cell>
          <cell r="AL868">
            <v>0</v>
          </cell>
          <cell r="AM868">
            <v>3.48</v>
          </cell>
          <cell r="AN868">
            <v>12</v>
          </cell>
          <cell r="AO868">
            <v>23</v>
          </cell>
          <cell r="AP868">
            <v>0.80040000000000011</v>
          </cell>
          <cell r="AQ868">
            <v>0</v>
          </cell>
          <cell r="AR868">
            <v>0</v>
          </cell>
          <cell r="AS868">
            <v>4.2804000000000002</v>
          </cell>
          <cell r="AT868">
            <v>20</v>
          </cell>
          <cell r="AU868">
            <v>0</v>
          </cell>
          <cell r="AV868">
            <v>0</v>
          </cell>
          <cell r="AW868">
            <v>0</v>
          </cell>
          <cell r="AX868" t="str">
            <v>Chưa qua đào tạo</v>
          </cell>
          <cell r="AY868">
            <v>0</v>
          </cell>
          <cell r="AZ868">
            <v>0</v>
          </cell>
          <cell r="BA868">
            <v>0</v>
          </cell>
          <cell r="BB868">
            <v>0</v>
          </cell>
          <cell r="BC868">
            <v>0</v>
          </cell>
          <cell r="BD868">
            <v>0</v>
          </cell>
          <cell r="BE868">
            <v>0</v>
          </cell>
          <cell r="BF868" t="str">
            <v>A2</v>
          </cell>
          <cell r="BG868" t="str">
            <v>B</v>
          </cell>
          <cell r="BH868">
            <v>0</v>
          </cell>
          <cell r="BI868">
            <v>0</v>
          </cell>
          <cell r="BJ868">
            <v>0</v>
          </cell>
          <cell r="BK868">
            <v>0</v>
          </cell>
          <cell r="BL868">
            <v>0</v>
          </cell>
          <cell r="BM868">
            <v>0</v>
          </cell>
          <cell r="BN868">
            <v>0</v>
          </cell>
          <cell r="BO868">
            <v>0</v>
          </cell>
          <cell r="BP868">
            <v>0</v>
          </cell>
          <cell r="BQ868">
            <v>0</v>
          </cell>
          <cell r="BR868">
            <v>0.33333333333333331</v>
          </cell>
          <cell r="BS868" t="str">
            <v>ĐHV đã phát</v>
          </cell>
          <cell r="BT868">
            <v>0</v>
          </cell>
          <cell r="BU868">
            <v>0</v>
          </cell>
          <cell r="BV868">
            <v>3.5</v>
          </cell>
          <cell r="BW868">
            <v>3.5</v>
          </cell>
          <cell r="BX868">
            <v>3.5</v>
          </cell>
          <cell r="BY868">
            <v>3.5</v>
          </cell>
          <cell r="BZ868">
            <v>3.5</v>
          </cell>
          <cell r="CA868">
            <v>3.5</v>
          </cell>
          <cell r="CB868">
            <v>3.5</v>
          </cell>
          <cell r="CC868">
            <v>3.5</v>
          </cell>
          <cell r="CD868">
            <v>3.5</v>
          </cell>
          <cell r="CE868">
            <v>3.5</v>
          </cell>
          <cell r="CF868">
            <v>3.5</v>
          </cell>
          <cell r="CG868">
            <v>3.5</v>
          </cell>
          <cell r="CH868">
            <v>3.5</v>
          </cell>
          <cell r="CI868">
            <v>3.5</v>
          </cell>
          <cell r="CJ868">
            <v>3.5</v>
          </cell>
          <cell r="CK868">
            <v>3.5</v>
          </cell>
          <cell r="CL868">
            <v>0</v>
          </cell>
        </row>
        <row r="869">
          <cell r="F869">
            <v>2611</v>
          </cell>
          <cell r="G869" t="str">
            <v>51010000880917</v>
          </cell>
          <cell r="H869" t="str">
            <v>Trường Thực hành Sư phạm</v>
          </cell>
          <cell r="I869">
            <v>0</v>
          </cell>
          <cell r="J869" t="str">
            <v>Nữ</v>
          </cell>
          <cell r="K869">
            <v>1985</v>
          </cell>
          <cell r="L869">
            <v>31306</v>
          </cell>
          <cell r="M869">
            <v>37</v>
          </cell>
          <cell r="N869" t="str">
            <v>Kinh</v>
          </cell>
          <cell r="O869">
            <v>0</v>
          </cell>
          <cell r="P869" t="str">
            <v>172707492</v>
          </cell>
          <cell r="Q869">
            <v>40219</v>
          </cell>
          <cell r="R869" t="str">
            <v>Tỉnh Nghệ An</v>
          </cell>
          <cell r="S869" t="str">
            <v>Thanh Hóa</v>
          </cell>
          <cell r="T869">
            <v>0</v>
          </cell>
          <cell r="U869" t="str">
            <v>Nga Sơn, Thanh Hóa</v>
          </cell>
          <cell r="V869">
            <v>0</v>
          </cell>
          <cell r="W869">
            <v>904915862</v>
          </cell>
          <cell r="X869">
            <v>0</v>
          </cell>
          <cell r="Y869">
            <v>43824</v>
          </cell>
          <cell r="Z869">
            <v>43824</v>
          </cell>
          <cell r="AA869">
            <v>0</v>
          </cell>
          <cell r="AB869">
            <v>0</v>
          </cell>
          <cell r="AC869" t="str">
            <v>BC</v>
          </cell>
          <cell r="AD869">
            <v>0</v>
          </cell>
          <cell r="AE869">
            <v>0</v>
          </cell>
          <cell r="AF869" t="str">
            <v>V.07.04.12</v>
          </cell>
          <cell r="AG869" t="str">
            <v>Giáo viên THCS (hạng III)</v>
          </cell>
          <cell r="AH869">
            <v>0</v>
          </cell>
          <cell r="AI869">
            <v>0</v>
          </cell>
          <cell r="AJ869">
            <v>0</v>
          </cell>
          <cell r="AK869">
            <v>4</v>
          </cell>
          <cell r="AL869">
            <v>0</v>
          </cell>
          <cell r="AM869">
            <v>2.41</v>
          </cell>
          <cell r="AN869">
            <v>2</v>
          </cell>
          <cell r="AO869">
            <v>0</v>
          </cell>
          <cell r="AP869">
            <v>0</v>
          </cell>
          <cell r="AQ869">
            <v>0</v>
          </cell>
          <cell r="AR869">
            <v>0</v>
          </cell>
          <cell r="AS869">
            <v>2.41</v>
          </cell>
          <cell r="AT869">
            <v>30</v>
          </cell>
          <cell r="AU869">
            <v>0</v>
          </cell>
          <cell r="AV869">
            <v>0</v>
          </cell>
          <cell r="AW869">
            <v>0</v>
          </cell>
          <cell r="AX869" t="str">
            <v>Thạc sĩ</v>
          </cell>
          <cell r="AY869">
            <v>0</v>
          </cell>
          <cell r="AZ869">
            <v>0</v>
          </cell>
          <cell r="BA869" t="str">
            <v>Hệ thống thông tin</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2</v>
          </cell>
          <cell r="BW869">
            <v>4</v>
          </cell>
          <cell r="BX869">
            <v>4</v>
          </cell>
          <cell r="BY869">
            <v>4</v>
          </cell>
          <cell r="BZ869">
            <v>4</v>
          </cell>
          <cell r="CA869">
            <v>4</v>
          </cell>
          <cell r="CB869">
            <v>4</v>
          </cell>
          <cell r="CC869">
            <v>4</v>
          </cell>
          <cell r="CD869">
            <v>4</v>
          </cell>
          <cell r="CE869">
            <v>4</v>
          </cell>
          <cell r="CF869">
            <v>4</v>
          </cell>
          <cell r="CG869">
            <v>4</v>
          </cell>
          <cell r="CH869">
            <v>4</v>
          </cell>
          <cell r="CI869">
            <v>4</v>
          </cell>
          <cell r="CJ869">
            <v>4</v>
          </cell>
          <cell r="CK869">
            <v>4</v>
          </cell>
          <cell r="CL869">
            <v>0</v>
          </cell>
        </row>
        <row r="870">
          <cell r="F870">
            <v>2679</v>
          </cell>
          <cell r="G870" t="str">
            <v>51810000779507</v>
          </cell>
          <cell r="H870" t="str">
            <v>Trường Thực hành Sư phạm</v>
          </cell>
          <cell r="I870">
            <v>0</v>
          </cell>
          <cell r="J870" t="str">
            <v>Nữ</v>
          </cell>
          <cell r="K870">
            <v>1980</v>
          </cell>
          <cell r="L870">
            <v>29226</v>
          </cell>
          <cell r="M870">
            <v>42</v>
          </cell>
          <cell r="N870" t="str">
            <v>Kinh</v>
          </cell>
          <cell r="O870">
            <v>0</v>
          </cell>
          <cell r="P870" t="str">
            <v>183159179</v>
          </cell>
          <cell r="Q870">
            <v>41645</v>
          </cell>
          <cell r="R870" t="str">
            <v>Tỉnh Hà Tĩnh</v>
          </cell>
          <cell r="S870" t="str">
            <v>Xã Thạch Đài, huyện Thạch Hà, tỉnh Hà Tĩnh</v>
          </cell>
          <cell r="T870">
            <v>0</v>
          </cell>
          <cell r="U870" t="str">
            <v>Thị trần Nghèn, huyện Can Lộc, tỉnh Hà Tĩnh</v>
          </cell>
          <cell r="V870">
            <v>0</v>
          </cell>
          <cell r="W870">
            <v>0</v>
          </cell>
          <cell r="X870">
            <v>0</v>
          </cell>
          <cell r="Y870">
            <v>44414</v>
          </cell>
          <cell r="Z870">
            <v>0</v>
          </cell>
          <cell r="AA870">
            <v>0</v>
          </cell>
          <cell r="AB870">
            <v>0</v>
          </cell>
          <cell r="AC870" t="str">
            <v>BC</v>
          </cell>
          <cell r="AD870">
            <v>0</v>
          </cell>
          <cell r="AE870">
            <v>0</v>
          </cell>
          <cell r="AF870" t="str">
            <v>V.07.04.32</v>
          </cell>
          <cell r="AG870" t="str">
            <v>Giáo viên THCS (hạng III)</v>
          </cell>
          <cell r="AH870">
            <v>0</v>
          </cell>
          <cell r="AI870">
            <v>0</v>
          </cell>
          <cell r="AJ870">
            <v>0</v>
          </cell>
          <cell r="AK870">
            <v>4</v>
          </cell>
          <cell r="AL870">
            <v>0</v>
          </cell>
          <cell r="AM870">
            <v>3.99</v>
          </cell>
          <cell r="AN870">
            <v>0</v>
          </cell>
          <cell r="AO870">
            <v>0</v>
          </cell>
          <cell r="AP870">
            <v>0</v>
          </cell>
          <cell r="AQ870">
            <v>15</v>
          </cell>
          <cell r="AR870">
            <v>0</v>
          </cell>
          <cell r="AS870">
            <v>0</v>
          </cell>
          <cell r="AT870">
            <v>30</v>
          </cell>
          <cell r="AU870">
            <v>0</v>
          </cell>
          <cell r="AV870">
            <v>0</v>
          </cell>
          <cell r="AW870">
            <v>0</v>
          </cell>
          <cell r="AX870" t="str">
            <v>Thạc sĩ</v>
          </cell>
          <cell r="AY870">
            <v>0</v>
          </cell>
          <cell r="AZ870">
            <v>0</v>
          </cell>
          <cell r="BA870">
            <v>0</v>
          </cell>
          <cell r="BB870" t="str">
            <v>LL Văn học</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4</v>
          </cell>
          <cell r="CH870">
            <v>4</v>
          </cell>
          <cell r="CI870">
            <v>4</v>
          </cell>
          <cell r="CJ870">
            <v>4</v>
          </cell>
          <cell r="CK870">
            <v>4</v>
          </cell>
          <cell r="CL870">
            <v>0</v>
          </cell>
        </row>
        <row r="871">
          <cell r="F871">
            <v>0</v>
          </cell>
          <cell r="G871">
            <v>0</v>
          </cell>
          <cell r="H871" t="str">
            <v>Trường Thực hành Sư phạm</v>
          </cell>
          <cell r="I871">
            <v>0</v>
          </cell>
          <cell r="J871" t="str">
            <v>Nữ</v>
          </cell>
          <cell r="K871">
            <v>1962</v>
          </cell>
          <cell r="L871">
            <v>22929</v>
          </cell>
          <cell r="M871">
            <v>60</v>
          </cell>
          <cell r="N871" t="str">
            <v>Kinh</v>
          </cell>
          <cell r="O871">
            <v>0</v>
          </cell>
          <cell r="P871" t="str">
            <v>182316923</v>
          </cell>
          <cell r="Q871">
            <v>41640</v>
          </cell>
          <cell r="R871" t="str">
            <v>Tỉnh Nghệ An</v>
          </cell>
          <cell r="S871">
            <v>0</v>
          </cell>
          <cell r="T871" t="str">
            <v>Xã Cẩm Nhượng, huyện Cẩm Xuyên, tỉnh Hà Tĩnh</v>
          </cell>
          <cell r="U871" t="str">
            <v>Phường Lê Lợi, TP.Vinh, tỉnh Nghệ An</v>
          </cell>
          <cell r="V871">
            <v>0</v>
          </cell>
          <cell r="W871">
            <v>0</v>
          </cell>
          <cell r="X871">
            <v>0</v>
          </cell>
          <cell r="Y871">
            <v>44418</v>
          </cell>
          <cell r="Z871">
            <v>0</v>
          </cell>
          <cell r="AA871">
            <v>0</v>
          </cell>
          <cell r="AB871">
            <v>0</v>
          </cell>
          <cell r="AC871" t="str">
            <v>HĐVV</v>
          </cell>
          <cell r="AD871">
            <v>44418</v>
          </cell>
          <cell r="AE871">
            <v>44711</v>
          </cell>
          <cell r="AF871" t="str">
            <v>V</v>
          </cell>
          <cell r="AG871" t="str">
            <v>Giáo viên tiểu học</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t="str">
            <v>Đại học</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row>
        <row r="872">
          <cell r="F872">
            <v>2621</v>
          </cell>
          <cell r="G872">
            <v>0</v>
          </cell>
          <cell r="H872" t="str">
            <v>Trường Thực hành Sư phạm</v>
          </cell>
          <cell r="I872">
            <v>0</v>
          </cell>
          <cell r="J872" t="str">
            <v>Nam</v>
          </cell>
          <cell r="K872">
            <v>1992</v>
          </cell>
          <cell r="L872">
            <v>33765</v>
          </cell>
          <cell r="M872">
            <v>0</v>
          </cell>
          <cell r="N872" t="str">
            <v>Kinh</v>
          </cell>
          <cell r="O872">
            <v>0</v>
          </cell>
          <cell r="P872" t="str">
            <v>187226652</v>
          </cell>
          <cell r="Q872">
            <v>42587</v>
          </cell>
          <cell r="R872" t="str">
            <v>Tỉnh Nghệ An</v>
          </cell>
          <cell r="S872">
            <v>0</v>
          </cell>
          <cell r="T872" t="str">
            <v>Thanh Liêm, Thanh Chương, Nghệ An</v>
          </cell>
          <cell r="U872" t="str">
            <v>Thanh Liêm, Thanh Chương, Nghệ An</v>
          </cell>
          <cell r="V872">
            <v>0</v>
          </cell>
          <cell r="W872">
            <v>0</v>
          </cell>
          <cell r="X872">
            <v>0</v>
          </cell>
          <cell r="Y872">
            <v>43892</v>
          </cell>
          <cell r="Z872">
            <v>0</v>
          </cell>
          <cell r="AA872">
            <v>0</v>
          </cell>
          <cell r="AB872">
            <v>0</v>
          </cell>
          <cell r="AC872" t="str">
            <v>BHXH</v>
          </cell>
          <cell r="AD872">
            <v>0</v>
          </cell>
          <cell r="AE872">
            <v>0</v>
          </cell>
          <cell r="AF872" t="str">
            <v>13.096</v>
          </cell>
          <cell r="AG872" t="str">
            <v>Kỹ thuật viên</v>
          </cell>
          <cell r="AH872">
            <v>0</v>
          </cell>
          <cell r="AI872">
            <v>0</v>
          </cell>
          <cell r="AJ872">
            <v>0</v>
          </cell>
          <cell r="AK872">
            <v>0</v>
          </cell>
          <cell r="AL872">
            <v>0</v>
          </cell>
          <cell r="AM872">
            <v>1.86</v>
          </cell>
          <cell r="AN872">
            <v>1</v>
          </cell>
          <cell r="AO872">
            <v>0</v>
          </cell>
          <cell r="AP872">
            <v>0</v>
          </cell>
          <cell r="AQ872">
            <v>0</v>
          </cell>
          <cell r="AR872">
            <v>0</v>
          </cell>
          <cell r="AS872">
            <v>1.86</v>
          </cell>
          <cell r="AT872">
            <v>0</v>
          </cell>
          <cell r="AU872">
            <v>0</v>
          </cell>
          <cell r="AV872">
            <v>0</v>
          </cell>
          <cell r="AW872">
            <v>0</v>
          </cell>
          <cell r="AX872" t="str">
            <v>Trung cấp chuyên nghiệp</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row>
        <row r="873">
          <cell r="F873">
            <v>0</v>
          </cell>
          <cell r="G873">
            <v>0</v>
          </cell>
          <cell r="H873" t="str">
            <v>Trường Thực hành Sư phạm</v>
          </cell>
          <cell r="I873">
            <v>0</v>
          </cell>
          <cell r="J873" t="str">
            <v>nữ</v>
          </cell>
          <cell r="K873">
            <v>1962</v>
          </cell>
          <cell r="L873">
            <v>22929</v>
          </cell>
          <cell r="M873">
            <v>60</v>
          </cell>
          <cell r="N873" t="str">
            <v>Kinh</v>
          </cell>
          <cell r="O873">
            <v>0</v>
          </cell>
          <cell r="P873" t="str">
            <v>180918117</v>
          </cell>
          <cell r="Q873">
            <v>39997</v>
          </cell>
          <cell r="R873" t="str">
            <v>Tỉnh Nghệ An</v>
          </cell>
          <cell r="S873">
            <v>0</v>
          </cell>
          <cell r="T873" t="str">
            <v>Thị xã Đông Hà, tỉnh Quảng Trị</v>
          </cell>
          <cell r="U873" t="str">
            <v>Phường Hồng Sơn, Tp.Vinh, tỉnh Nghệ An</v>
          </cell>
          <cell r="V873">
            <v>0</v>
          </cell>
          <cell r="W873">
            <v>0</v>
          </cell>
          <cell r="X873">
            <v>0</v>
          </cell>
          <cell r="Y873">
            <v>44418</v>
          </cell>
          <cell r="Z873">
            <v>0</v>
          </cell>
          <cell r="AA873">
            <v>0</v>
          </cell>
          <cell r="AB873">
            <v>0</v>
          </cell>
          <cell r="AC873" t="str">
            <v>HĐVV</v>
          </cell>
          <cell r="AD873">
            <v>44418</v>
          </cell>
          <cell r="AE873">
            <v>44711</v>
          </cell>
          <cell r="AF873" t="str">
            <v>V</v>
          </cell>
          <cell r="AG873" t="str">
            <v>Giáo viên tiểu học</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t="str">
            <v>Đại học</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row>
        <row r="874">
          <cell r="F874">
            <v>2623</v>
          </cell>
          <cell r="G874">
            <v>0</v>
          </cell>
          <cell r="H874" t="str">
            <v>Trường Thực hành Sư phạm</v>
          </cell>
          <cell r="I874">
            <v>0</v>
          </cell>
          <cell r="J874" t="str">
            <v>Nữ</v>
          </cell>
          <cell r="K874">
            <v>1976</v>
          </cell>
          <cell r="L874">
            <v>28012</v>
          </cell>
          <cell r="M874">
            <v>0</v>
          </cell>
          <cell r="N874" t="str">
            <v>Kinh</v>
          </cell>
          <cell r="O874">
            <v>0</v>
          </cell>
          <cell r="P874" t="str">
            <v>1822609964</v>
          </cell>
          <cell r="Q874">
            <v>43403</v>
          </cell>
          <cell r="R874" t="str">
            <v>Tỉnh Nghệ An</v>
          </cell>
          <cell r="S874">
            <v>0</v>
          </cell>
          <cell r="T874" t="str">
            <v>Nghi Liên, Nghi Lộc, Nghệ An</v>
          </cell>
          <cell r="U874" t="str">
            <v>Nghi Liên, Nghi Lộc, Nghệ An</v>
          </cell>
          <cell r="V874">
            <v>0</v>
          </cell>
          <cell r="W874">
            <v>0</v>
          </cell>
          <cell r="X874">
            <v>0</v>
          </cell>
          <cell r="Y874">
            <v>43892</v>
          </cell>
          <cell r="Z874">
            <v>0</v>
          </cell>
          <cell r="AA874">
            <v>0</v>
          </cell>
          <cell r="AB874">
            <v>0</v>
          </cell>
          <cell r="AC874" t="str">
            <v>BHXH</v>
          </cell>
          <cell r="AD874">
            <v>0</v>
          </cell>
          <cell r="AE874">
            <v>0</v>
          </cell>
          <cell r="AF874" t="str">
            <v>13.096</v>
          </cell>
          <cell r="AG874" t="str">
            <v>Kỹ thuật viên</v>
          </cell>
          <cell r="AH874">
            <v>0</v>
          </cell>
          <cell r="AI874">
            <v>0</v>
          </cell>
          <cell r="AJ874">
            <v>0</v>
          </cell>
          <cell r="AK874">
            <v>0</v>
          </cell>
          <cell r="AL874">
            <v>0</v>
          </cell>
          <cell r="AM874">
            <v>1.86</v>
          </cell>
          <cell r="AN874">
            <v>1</v>
          </cell>
          <cell r="AO874">
            <v>0</v>
          </cell>
          <cell r="AP874">
            <v>0</v>
          </cell>
          <cell r="AQ874">
            <v>0</v>
          </cell>
          <cell r="AR874">
            <v>0</v>
          </cell>
          <cell r="AS874">
            <v>1.86</v>
          </cell>
          <cell r="AT874">
            <v>0</v>
          </cell>
          <cell r="AU874">
            <v>0</v>
          </cell>
          <cell r="AV874">
            <v>0</v>
          </cell>
          <cell r="AW874">
            <v>0</v>
          </cell>
          <cell r="AX874" t="str">
            <v>Sơ cấp chuyên nghiệp</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row>
        <row r="875">
          <cell r="F875">
            <v>2622</v>
          </cell>
          <cell r="G875">
            <v>0</v>
          </cell>
          <cell r="H875" t="str">
            <v>Trường Thực hành Sư phạm</v>
          </cell>
          <cell r="I875">
            <v>0</v>
          </cell>
          <cell r="J875" t="str">
            <v>Nữ</v>
          </cell>
          <cell r="K875">
            <v>1977</v>
          </cell>
          <cell r="L875">
            <v>28254</v>
          </cell>
          <cell r="M875">
            <v>0</v>
          </cell>
          <cell r="N875" t="str">
            <v>Kinh</v>
          </cell>
          <cell r="O875">
            <v>0</v>
          </cell>
          <cell r="P875" t="str">
            <v>182437147</v>
          </cell>
          <cell r="Q875">
            <v>35559</v>
          </cell>
          <cell r="R875" t="str">
            <v>Tỉnh Nghệ An</v>
          </cell>
          <cell r="S875">
            <v>0</v>
          </cell>
          <cell r="T875" t="str">
            <v>Nghi Liên, Nghi Lộc, Nghệ An</v>
          </cell>
          <cell r="U875" t="str">
            <v>Nghi Trường, Nghi Lộc, Nghệ An</v>
          </cell>
          <cell r="V875">
            <v>0</v>
          </cell>
          <cell r="W875">
            <v>0</v>
          </cell>
          <cell r="X875">
            <v>0</v>
          </cell>
          <cell r="Y875">
            <v>43892</v>
          </cell>
          <cell r="Z875">
            <v>0</v>
          </cell>
          <cell r="AA875">
            <v>0</v>
          </cell>
          <cell r="AB875">
            <v>0</v>
          </cell>
          <cell r="AC875" t="str">
            <v>BHXH</v>
          </cell>
          <cell r="AD875">
            <v>0</v>
          </cell>
          <cell r="AE875">
            <v>0</v>
          </cell>
          <cell r="AF875" t="str">
            <v>13.096</v>
          </cell>
          <cell r="AG875" t="str">
            <v>Kỹ thuật viên</v>
          </cell>
          <cell r="AH875">
            <v>0</v>
          </cell>
          <cell r="AI875">
            <v>0</v>
          </cell>
          <cell r="AJ875">
            <v>0</v>
          </cell>
          <cell r="AK875">
            <v>0</v>
          </cell>
          <cell r="AL875">
            <v>0</v>
          </cell>
          <cell r="AM875">
            <v>1.86</v>
          </cell>
          <cell r="AN875">
            <v>1</v>
          </cell>
          <cell r="AO875">
            <v>0</v>
          </cell>
          <cell r="AP875">
            <v>0</v>
          </cell>
          <cell r="AQ875">
            <v>0</v>
          </cell>
          <cell r="AR875">
            <v>0</v>
          </cell>
          <cell r="AS875">
            <v>1.86</v>
          </cell>
          <cell r="AT875">
            <v>0</v>
          </cell>
          <cell r="AU875">
            <v>0</v>
          </cell>
          <cell r="AV875">
            <v>0</v>
          </cell>
          <cell r="AW875">
            <v>0</v>
          </cell>
          <cell r="AX875" t="str">
            <v>Sơ cấp chuyên nghiệp</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row>
        <row r="876">
          <cell r="F876">
            <v>2605</v>
          </cell>
          <cell r="G876" t="str">
            <v>51010001684088</v>
          </cell>
          <cell r="H876" t="str">
            <v>Trường Thực hành Sư phạm</v>
          </cell>
          <cell r="I876">
            <v>0</v>
          </cell>
          <cell r="J876" t="str">
            <v>nam</v>
          </cell>
          <cell r="K876">
            <v>1997</v>
          </cell>
          <cell r="L876">
            <v>35488</v>
          </cell>
          <cell r="M876">
            <v>25</v>
          </cell>
          <cell r="N876" t="str">
            <v>Kinh</v>
          </cell>
          <cell r="O876">
            <v>0</v>
          </cell>
          <cell r="P876" t="str">
            <v>187367952</v>
          </cell>
          <cell r="Q876">
            <v>40752</v>
          </cell>
          <cell r="R876" t="str">
            <v>Tỉnh Nghệ An</v>
          </cell>
          <cell r="S876">
            <v>0</v>
          </cell>
          <cell r="T876" t="str">
            <v>Xã Đức Trường, huyện Đức Thọ, tỉnh Hà Tĩnh</v>
          </cell>
          <cell r="U876" t="str">
            <v>Phường Hòa Hiếu, thị xã Thái Hòa, tỉnh Nghệ An</v>
          </cell>
          <cell r="V876">
            <v>0</v>
          </cell>
          <cell r="W876">
            <v>0</v>
          </cell>
          <cell r="X876">
            <v>0</v>
          </cell>
          <cell r="Y876">
            <v>43709</v>
          </cell>
          <cell r="Z876">
            <v>43966</v>
          </cell>
          <cell r="AA876" t="str">
            <v>Trường Đại học Vinh</v>
          </cell>
          <cell r="AB876">
            <v>0</v>
          </cell>
          <cell r="AC876" t="str">
            <v>BC</v>
          </cell>
          <cell r="AD876">
            <v>0</v>
          </cell>
          <cell r="AE876">
            <v>0</v>
          </cell>
          <cell r="AF876" t="str">
            <v>V.07.04.12</v>
          </cell>
          <cell r="AG876" t="str">
            <v>Giáo viên THCS (hạng III)</v>
          </cell>
          <cell r="AH876">
            <v>0</v>
          </cell>
          <cell r="AI876">
            <v>0</v>
          </cell>
          <cell r="AJ876">
            <v>0</v>
          </cell>
          <cell r="AK876">
            <v>4</v>
          </cell>
          <cell r="AL876">
            <v>0</v>
          </cell>
          <cell r="AM876">
            <v>2.1</v>
          </cell>
          <cell r="AN876">
            <v>1</v>
          </cell>
          <cell r="AO876">
            <v>0</v>
          </cell>
          <cell r="AP876">
            <v>0</v>
          </cell>
          <cell r="AQ876">
            <v>0</v>
          </cell>
          <cell r="AR876">
            <v>0</v>
          </cell>
          <cell r="AS876">
            <v>2.1</v>
          </cell>
          <cell r="AT876">
            <v>30</v>
          </cell>
          <cell r="AU876">
            <v>0</v>
          </cell>
          <cell r="AV876">
            <v>0</v>
          </cell>
          <cell r="AW876">
            <v>0</v>
          </cell>
          <cell r="AX876" t="str">
            <v>Đại học</v>
          </cell>
          <cell r="AY876">
            <v>0</v>
          </cell>
          <cell r="AZ876">
            <v>0</v>
          </cell>
          <cell r="BA876" t="str">
            <v>SP Toán học</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34.5</v>
          </cell>
          <cell r="BS876">
            <v>0</v>
          </cell>
          <cell r="BT876">
            <v>0</v>
          </cell>
          <cell r="BU876">
            <v>0</v>
          </cell>
          <cell r="BV876">
            <v>2</v>
          </cell>
          <cell r="BW876">
            <v>2</v>
          </cell>
          <cell r="BX876">
            <v>2</v>
          </cell>
          <cell r="BY876">
            <v>2</v>
          </cell>
          <cell r="BZ876">
            <v>2</v>
          </cell>
          <cell r="CA876">
            <v>4</v>
          </cell>
          <cell r="CB876">
            <v>4</v>
          </cell>
          <cell r="CC876">
            <v>4</v>
          </cell>
          <cell r="CD876">
            <v>4</v>
          </cell>
          <cell r="CE876">
            <v>4</v>
          </cell>
          <cell r="CF876">
            <v>4</v>
          </cell>
          <cell r="CG876">
            <v>4</v>
          </cell>
          <cell r="CH876">
            <v>4</v>
          </cell>
          <cell r="CI876">
            <v>4</v>
          </cell>
          <cell r="CJ876">
            <v>4</v>
          </cell>
          <cell r="CK876">
            <v>4</v>
          </cell>
          <cell r="CL876" t="str">
            <v>Hết TS từ T2/21</v>
          </cell>
        </row>
        <row r="877">
          <cell r="F877">
            <v>2641</v>
          </cell>
          <cell r="G877">
            <v>0</v>
          </cell>
          <cell r="H877" t="str">
            <v>Trường Thực hành Sư phạm</v>
          </cell>
          <cell r="I877">
            <v>0</v>
          </cell>
          <cell r="J877" t="str">
            <v>Nam</v>
          </cell>
          <cell r="K877">
            <v>1972</v>
          </cell>
          <cell r="L877">
            <v>26373</v>
          </cell>
          <cell r="M877">
            <v>0</v>
          </cell>
          <cell r="N877" t="str">
            <v>Kinh</v>
          </cell>
          <cell r="O877">
            <v>0</v>
          </cell>
          <cell r="P877">
            <v>182046122</v>
          </cell>
          <cell r="Q877">
            <v>39690</v>
          </cell>
          <cell r="R877" t="str">
            <v>Tỉnh Nghệ An</v>
          </cell>
          <cell r="S877">
            <v>0</v>
          </cell>
          <cell r="T877" t="str">
            <v>Xã Nghi Phú, TP.Vinh, tỉnh Nghệ An</v>
          </cell>
          <cell r="U877" t="str">
            <v>Xã Nghi Phú, TP.Vinh, tỉnh Nghệ An</v>
          </cell>
          <cell r="V877">
            <v>0</v>
          </cell>
          <cell r="W877">
            <v>0</v>
          </cell>
          <cell r="X877">
            <v>0</v>
          </cell>
          <cell r="Y877">
            <v>44075</v>
          </cell>
          <cell r="Z877">
            <v>0</v>
          </cell>
          <cell r="AA877">
            <v>0</v>
          </cell>
          <cell r="AB877">
            <v>0</v>
          </cell>
          <cell r="AC877" t="str">
            <v>BHXH</v>
          </cell>
          <cell r="AD877">
            <v>0</v>
          </cell>
          <cell r="AE877">
            <v>0</v>
          </cell>
          <cell r="AF877" t="str">
            <v>13.096</v>
          </cell>
          <cell r="AG877" t="str">
            <v>Kỹ thuật viên</v>
          </cell>
          <cell r="AH877">
            <v>0</v>
          </cell>
          <cell r="AI877">
            <v>0</v>
          </cell>
          <cell r="AJ877">
            <v>0</v>
          </cell>
          <cell r="AK877">
            <v>0</v>
          </cell>
          <cell r="AL877">
            <v>0</v>
          </cell>
          <cell r="AM877">
            <v>1.86</v>
          </cell>
          <cell r="AN877">
            <v>1</v>
          </cell>
          <cell r="AO877">
            <v>0</v>
          </cell>
          <cell r="AP877">
            <v>0</v>
          </cell>
          <cell r="AQ877">
            <v>0</v>
          </cell>
          <cell r="AR877">
            <v>0</v>
          </cell>
          <cell r="AS877">
            <v>1.86</v>
          </cell>
          <cell r="AT877">
            <v>0</v>
          </cell>
          <cell r="AU877">
            <v>0</v>
          </cell>
          <cell r="AV877">
            <v>0</v>
          </cell>
          <cell r="AW877">
            <v>0</v>
          </cell>
          <cell r="AX877" t="str">
            <v>Trung học phổ thông</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row>
        <row r="878">
          <cell r="F878">
            <v>2673</v>
          </cell>
          <cell r="G878" t="str">
            <v>51010002127674</v>
          </cell>
          <cell r="H878" t="str">
            <v>Trường Thực hành Sư phạm</v>
          </cell>
          <cell r="I878">
            <v>0</v>
          </cell>
          <cell r="J878" t="str">
            <v>Nữ</v>
          </cell>
          <cell r="K878">
            <v>1998</v>
          </cell>
          <cell r="L878">
            <v>35832</v>
          </cell>
          <cell r="M878">
            <v>24</v>
          </cell>
          <cell r="N878" t="str">
            <v>Kinh</v>
          </cell>
          <cell r="O878">
            <v>0</v>
          </cell>
          <cell r="P878" t="str">
            <v>187729325</v>
          </cell>
          <cell r="Q878">
            <v>42391</v>
          </cell>
          <cell r="R878" t="str">
            <v>Tỉnh Nghệ An</v>
          </cell>
          <cell r="S878">
            <v>0</v>
          </cell>
          <cell r="T878" t="str">
            <v>Xã Thái Sơn, huyện Đô Lương, tỉnh Nghệ An</v>
          </cell>
          <cell r="U878" t="str">
            <v>Xã Thái Sơn, huyện Đô Lương, tỉnh Nghệ An</v>
          </cell>
          <cell r="V878" t="str">
            <v>Xã Thái Sơn, huyện Đô Lương, tỉnh Nghệ An</v>
          </cell>
          <cell r="W878">
            <v>0</v>
          </cell>
          <cell r="X878">
            <v>0</v>
          </cell>
          <cell r="Y878">
            <v>44409</v>
          </cell>
          <cell r="Z878">
            <v>0</v>
          </cell>
          <cell r="AA878">
            <v>0</v>
          </cell>
          <cell r="AB878">
            <v>0</v>
          </cell>
          <cell r="AC878" t="str">
            <v>HĐTS</v>
          </cell>
          <cell r="AD878">
            <v>44409</v>
          </cell>
          <cell r="AE878">
            <v>44774</v>
          </cell>
          <cell r="AF878" t="str">
            <v>V.07.04.32</v>
          </cell>
          <cell r="AG878" t="str">
            <v>Giáo viên THCS (hạng III)</v>
          </cell>
          <cell r="AH878">
            <v>0</v>
          </cell>
          <cell r="AI878">
            <v>0</v>
          </cell>
          <cell r="AJ878">
            <v>0</v>
          </cell>
          <cell r="AK878">
            <v>4</v>
          </cell>
          <cell r="AL878">
            <v>0</v>
          </cell>
          <cell r="AM878">
            <v>1.9890000000000001</v>
          </cell>
          <cell r="AN878">
            <v>0</v>
          </cell>
          <cell r="AO878">
            <v>0</v>
          </cell>
          <cell r="AP878">
            <v>0</v>
          </cell>
          <cell r="AQ878">
            <v>0</v>
          </cell>
          <cell r="AR878">
            <v>0</v>
          </cell>
          <cell r="AS878">
            <v>0</v>
          </cell>
          <cell r="AT878">
            <v>0</v>
          </cell>
          <cell r="AU878">
            <v>0</v>
          </cell>
          <cell r="AV878">
            <v>0</v>
          </cell>
          <cell r="AW878">
            <v>0</v>
          </cell>
          <cell r="AX878" t="str">
            <v>Đại học</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2</v>
          </cell>
          <cell r="CH878">
            <v>2</v>
          </cell>
          <cell r="CI878">
            <v>2</v>
          </cell>
          <cell r="CJ878">
            <v>2</v>
          </cell>
          <cell r="CK878">
            <v>2</v>
          </cell>
          <cell r="CL878">
            <v>0</v>
          </cell>
        </row>
        <row r="879">
          <cell r="F879">
            <v>2643</v>
          </cell>
          <cell r="G879">
            <v>0</v>
          </cell>
          <cell r="H879" t="str">
            <v>Trường Thực hành Sư phạm</v>
          </cell>
          <cell r="I879">
            <v>0</v>
          </cell>
          <cell r="J879" t="str">
            <v>Nữ</v>
          </cell>
          <cell r="K879">
            <v>1960</v>
          </cell>
          <cell r="L879">
            <v>22163</v>
          </cell>
          <cell r="M879">
            <v>0</v>
          </cell>
          <cell r="N879" t="str">
            <v>Kinh</v>
          </cell>
          <cell r="O879">
            <v>0</v>
          </cell>
          <cell r="P879">
            <v>182394948</v>
          </cell>
          <cell r="Q879">
            <v>43577</v>
          </cell>
          <cell r="R879" t="str">
            <v>Tỉnh Nghệ An</v>
          </cell>
          <cell r="S879">
            <v>0</v>
          </cell>
          <cell r="T879" t="str">
            <v>Xã Nghi Phú, TP.Vinh, tỉnh Nghệ An</v>
          </cell>
          <cell r="U879" t="str">
            <v>Xã Nghi Phú, TP.Vinh, tỉnh Nghệ An</v>
          </cell>
          <cell r="V879">
            <v>0</v>
          </cell>
          <cell r="W879">
            <v>0</v>
          </cell>
          <cell r="X879">
            <v>0</v>
          </cell>
          <cell r="Y879">
            <v>44075</v>
          </cell>
          <cell r="Z879">
            <v>0</v>
          </cell>
          <cell r="AA879">
            <v>0</v>
          </cell>
          <cell r="AB879">
            <v>0</v>
          </cell>
          <cell r="AC879" t="str">
            <v>BHXH</v>
          </cell>
          <cell r="AD879">
            <v>0</v>
          </cell>
          <cell r="AE879">
            <v>0</v>
          </cell>
          <cell r="AF879" t="str">
            <v>13.096</v>
          </cell>
          <cell r="AG879" t="str">
            <v>Kỹ thuật viên</v>
          </cell>
          <cell r="AH879">
            <v>0</v>
          </cell>
          <cell r="AI879">
            <v>0</v>
          </cell>
          <cell r="AJ879">
            <v>0</v>
          </cell>
          <cell r="AK879">
            <v>0</v>
          </cell>
          <cell r="AL879">
            <v>0</v>
          </cell>
          <cell r="AM879">
            <v>1.86</v>
          </cell>
          <cell r="AN879">
            <v>1</v>
          </cell>
          <cell r="AO879">
            <v>0</v>
          </cell>
          <cell r="AP879">
            <v>0</v>
          </cell>
          <cell r="AQ879">
            <v>0</v>
          </cell>
          <cell r="AR879">
            <v>0</v>
          </cell>
          <cell r="AS879">
            <v>1.86</v>
          </cell>
          <cell r="AT879">
            <v>0</v>
          </cell>
          <cell r="AU879">
            <v>0</v>
          </cell>
          <cell r="AV879">
            <v>0</v>
          </cell>
          <cell r="AW879">
            <v>0</v>
          </cell>
          <cell r="AX879" t="str">
            <v>Sơ cấp</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row>
        <row r="880">
          <cell r="F880">
            <v>2670</v>
          </cell>
          <cell r="G880" t="str">
            <v>51010002398391</v>
          </cell>
          <cell r="H880" t="str">
            <v>Trường Thực hành Sư phạm</v>
          </cell>
          <cell r="I880">
            <v>0</v>
          </cell>
          <cell r="J880" t="str">
            <v>Nữ</v>
          </cell>
          <cell r="K880">
            <v>1999</v>
          </cell>
          <cell r="L880">
            <v>36240</v>
          </cell>
          <cell r="M880">
            <v>23</v>
          </cell>
          <cell r="N880" t="str">
            <v>Kinh</v>
          </cell>
          <cell r="O880">
            <v>0</v>
          </cell>
          <cell r="P880" t="str">
            <v>187818228</v>
          </cell>
          <cell r="Q880">
            <v>42573</v>
          </cell>
          <cell r="R880" t="str">
            <v>Tỉnh Nghệ An</v>
          </cell>
          <cell r="S880">
            <v>0</v>
          </cell>
          <cell r="T880" t="str">
            <v>Phường Hưng Dũng, TP.Vinh, tỉnh Nghệ An</v>
          </cell>
          <cell r="U880" t="str">
            <v>Phường Hưng Dũng, TP.Vinh, tỉnh Nghệ An</v>
          </cell>
          <cell r="V880" t="str">
            <v>Phường Hưng Dũng, TP.Vinh, tỉnh Nghệ An</v>
          </cell>
          <cell r="W880">
            <v>0</v>
          </cell>
          <cell r="X880">
            <v>0</v>
          </cell>
          <cell r="Y880">
            <v>44409</v>
          </cell>
          <cell r="Z880">
            <v>0</v>
          </cell>
          <cell r="AA880">
            <v>0</v>
          </cell>
          <cell r="AB880">
            <v>0</v>
          </cell>
          <cell r="AC880" t="str">
            <v>HĐTS</v>
          </cell>
          <cell r="AD880">
            <v>44409</v>
          </cell>
          <cell r="AE880">
            <v>44774</v>
          </cell>
          <cell r="AF880" t="str">
            <v>V.07.03.29</v>
          </cell>
          <cell r="AG880" t="str">
            <v>Giáo viên tiểu học (hạng III)</v>
          </cell>
          <cell r="AH880">
            <v>0</v>
          </cell>
          <cell r="AI880">
            <v>0</v>
          </cell>
          <cell r="AJ880">
            <v>0</v>
          </cell>
          <cell r="AK880">
            <v>4</v>
          </cell>
          <cell r="AL880">
            <v>0</v>
          </cell>
          <cell r="AM880">
            <v>1.9890000000000001</v>
          </cell>
          <cell r="AN880">
            <v>0</v>
          </cell>
          <cell r="AO880">
            <v>0</v>
          </cell>
          <cell r="AP880">
            <v>0</v>
          </cell>
          <cell r="AQ880">
            <v>0</v>
          </cell>
          <cell r="AR880">
            <v>0</v>
          </cell>
          <cell r="AS880">
            <v>0</v>
          </cell>
          <cell r="AT880">
            <v>0</v>
          </cell>
          <cell r="AU880">
            <v>0</v>
          </cell>
          <cell r="AV880">
            <v>0</v>
          </cell>
          <cell r="AW880">
            <v>0</v>
          </cell>
          <cell r="AX880" t="str">
            <v>Đại học</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2</v>
          </cell>
          <cell r="CH880">
            <v>2</v>
          </cell>
          <cell r="CI880">
            <v>2</v>
          </cell>
          <cell r="CJ880">
            <v>2</v>
          </cell>
          <cell r="CK880">
            <v>2</v>
          </cell>
          <cell r="CL880">
            <v>0</v>
          </cell>
        </row>
        <row r="881">
          <cell r="F881">
            <v>2577</v>
          </cell>
          <cell r="G881" t="str">
            <v>51810000539570</v>
          </cell>
          <cell r="H881" t="str">
            <v>Trường Thực hành Sư phạm</v>
          </cell>
          <cell r="I881">
            <v>0</v>
          </cell>
          <cell r="J881" t="str">
            <v>Nữ</v>
          </cell>
          <cell r="K881">
            <v>1994</v>
          </cell>
          <cell r="L881">
            <v>34516</v>
          </cell>
          <cell r="M881">
            <v>28</v>
          </cell>
          <cell r="N881" t="str">
            <v>Kinh</v>
          </cell>
          <cell r="O881">
            <v>0</v>
          </cell>
          <cell r="P881" t="str">
            <v>187133285</v>
          </cell>
          <cell r="Q881">
            <v>39955</v>
          </cell>
          <cell r="R881" t="str">
            <v>Tỉnh Nghệ An</v>
          </cell>
          <cell r="S881" t="str">
            <v>Xã Hưng Yên Bắc, Huyện Hưng Nguyên, Tỉnh Nghệ An</v>
          </cell>
          <cell r="T881" t="str">
            <v>Hưng Yến Bắc, Hưng Nguyên, Nghệ An</v>
          </cell>
          <cell r="U881" t="str">
            <v>Xóm 4, Xã Hưng Yên Bắc, Huyện Hưng Nguyên, Tỉnh Nghệ An</v>
          </cell>
          <cell r="V881" t="str">
            <v>Xóm 4, Xã Hưng Yên Bắc, Huyện Hưng Nguyên, Tỉnh Nghệ An</v>
          </cell>
          <cell r="W881">
            <v>975387693</v>
          </cell>
          <cell r="X881">
            <v>0</v>
          </cell>
          <cell r="Y881">
            <v>43344</v>
          </cell>
          <cell r="Z881">
            <v>43966</v>
          </cell>
          <cell r="AA881" t="str">
            <v>Trường Đại học Vinh</v>
          </cell>
          <cell r="AB881">
            <v>0</v>
          </cell>
          <cell r="AC881" t="str">
            <v>BC</v>
          </cell>
          <cell r="AD881">
            <v>0</v>
          </cell>
          <cell r="AE881">
            <v>0</v>
          </cell>
          <cell r="AF881" t="str">
            <v>V.07.02.06</v>
          </cell>
          <cell r="AG881" t="str">
            <v>Giáo viên mầm non (hạng IV)</v>
          </cell>
          <cell r="AH881">
            <v>0</v>
          </cell>
          <cell r="AI881">
            <v>0</v>
          </cell>
          <cell r="AJ881">
            <v>0</v>
          </cell>
          <cell r="AK881">
            <v>0</v>
          </cell>
          <cell r="AL881">
            <v>0</v>
          </cell>
          <cell r="AM881">
            <v>2.46</v>
          </cell>
          <cell r="AN881">
            <v>4</v>
          </cell>
          <cell r="AO881">
            <v>0</v>
          </cell>
          <cell r="AP881">
            <v>0</v>
          </cell>
          <cell r="AQ881">
            <v>0</v>
          </cell>
          <cell r="AR881">
            <v>0</v>
          </cell>
          <cell r="AS881">
            <v>2.46</v>
          </cell>
          <cell r="AT881">
            <v>35</v>
          </cell>
          <cell r="AU881">
            <v>0</v>
          </cell>
          <cell r="AV881">
            <v>0</v>
          </cell>
          <cell r="AW881">
            <v>0</v>
          </cell>
          <cell r="AX881" t="str">
            <v>Đại học</v>
          </cell>
          <cell r="AY881">
            <v>0</v>
          </cell>
          <cell r="AZ881">
            <v>0</v>
          </cell>
          <cell r="BA881" t="str">
            <v>Giáo dục mầm non</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26.833333333333332</v>
          </cell>
          <cell r="BS881" t="str">
            <v>BĐ đã phát</v>
          </cell>
          <cell r="BT881">
            <v>0</v>
          </cell>
          <cell r="BU881">
            <v>0</v>
          </cell>
          <cell r="BV881">
            <v>4</v>
          </cell>
          <cell r="BW881">
            <v>4</v>
          </cell>
          <cell r="BX881">
            <v>4</v>
          </cell>
          <cell r="BY881">
            <v>4</v>
          </cell>
          <cell r="BZ881">
            <v>4</v>
          </cell>
          <cell r="CA881">
            <v>4</v>
          </cell>
          <cell r="CB881">
            <v>4</v>
          </cell>
          <cell r="CC881">
            <v>4</v>
          </cell>
          <cell r="CD881">
            <v>4</v>
          </cell>
          <cell r="CE881">
            <v>4</v>
          </cell>
          <cell r="CF881">
            <v>4</v>
          </cell>
          <cell r="CG881">
            <v>4</v>
          </cell>
          <cell r="CH881">
            <v>0</v>
          </cell>
          <cell r="CI881">
            <v>0</v>
          </cell>
          <cell r="CJ881">
            <v>0</v>
          </cell>
          <cell r="CK881">
            <v>0</v>
          </cell>
          <cell r="CL881">
            <v>0</v>
          </cell>
        </row>
        <row r="882">
          <cell r="F882">
            <v>2602</v>
          </cell>
          <cell r="G882" t="str">
            <v>51110000396606</v>
          </cell>
          <cell r="H882" t="str">
            <v>Trường Thực hành Sư phạm</v>
          </cell>
          <cell r="I882">
            <v>0</v>
          </cell>
          <cell r="J882" t="str">
            <v>Nữ</v>
          </cell>
          <cell r="K882">
            <v>1997</v>
          </cell>
          <cell r="L882">
            <v>35777</v>
          </cell>
          <cell r="M882">
            <v>25</v>
          </cell>
          <cell r="N882" t="str">
            <v>Kinh</v>
          </cell>
          <cell r="O882">
            <v>0</v>
          </cell>
          <cell r="P882" t="str">
            <v>187701176</v>
          </cell>
          <cell r="Q882">
            <v>41928</v>
          </cell>
          <cell r="R882" t="str">
            <v>Tỉnh Nghệ An</v>
          </cell>
          <cell r="S882">
            <v>0</v>
          </cell>
          <cell r="T882" t="str">
            <v>Xã Minh Sơn, huyện Đô Lương, tỉnh Nghệ An</v>
          </cell>
          <cell r="U882" t="str">
            <v>Xã Minh Sơn, huyện Đô Lương, tỉnh Nghệ An</v>
          </cell>
          <cell r="V882">
            <v>0</v>
          </cell>
          <cell r="W882">
            <v>0</v>
          </cell>
          <cell r="X882">
            <v>0</v>
          </cell>
          <cell r="Y882">
            <v>43709</v>
          </cell>
          <cell r="Z882">
            <v>0</v>
          </cell>
          <cell r="AA882">
            <v>0</v>
          </cell>
          <cell r="AB882">
            <v>0</v>
          </cell>
          <cell r="AC882" t="str">
            <v>HĐXĐTH</v>
          </cell>
          <cell r="AD882">
            <v>44075</v>
          </cell>
          <cell r="AE882">
            <v>44805</v>
          </cell>
          <cell r="AF882" t="str">
            <v>V.07.02.06</v>
          </cell>
          <cell r="AG882" t="str">
            <v>Giáo viên mầm non (hạng IV)</v>
          </cell>
          <cell r="AH882">
            <v>0</v>
          </cell>
          <cell r="AI882">
            <v>0</v>
          </cell>
          <cell r="AJ882">
            <v>0</v>
          </cell>
          <cell r="AK882">
            <v>0</v>
          </cell>
          <cell r="AL882">
            <v>0</v>
          </cell>
          <cell r="AM882">
            <v>1.86</v>
          </cell>
          <cell r="AN882">
            <v>1</v>
          </cell>
          <cell r="AO882">
            <v>0</v>
          </cell>
          <cell r="AP882">
            <v>0</v>
          </cell>
          <cell r="AQ882">
            <v>0</v>
          </cell>
          <cell r="AR882">
            <v>0</v>
          </cell>
          <cell r="AS882">
            <v>1.86</v>
          </cell>
          <cell r="AT882">
            <v>35</v>
          </cell>
          <cell r="AU882">
            <v>0</v>
          </cell>
          <cell r="AV882">
            <v>0</v>
          </cell>
          <cell r="AW882">
            <v>0</v>
          </cell>
          <cell r="AX882" t="str">
            <v>Đại học</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30.25</v>
          </cell>
          <cell r="BS882" t="str">
            <v>ĐHV đã phát</v>
          </cell>
          <cell r="BT882">
            <v>0</v>
          </cell>
          <cell r="BU882">
            <v>0</v>
          </cell>
          <cell r="BV882">
            <v>4</v>
          </cell>
          <cell r="BW882">
            <v>4</v>
          </cell>
          <cell r="BX882">
            <v>4</v>
          </cell>
          <cell r="BY882">
            <v>4</v>
          </cell>
          <cell r="BZ882">
            <v>4</v>
          </cell>
          <cell r="CA882">
            <v>4</v>
          </cell>
          <cell r="CB882">
            <v>4</v>
          </cell>
          <cell r="CC882">
            <v>4</v>
          </cell>
          <cell r="CD882">
            <v>4</v>
          </cell>
          <cell r="CE882">
            <v>4</v>
          </cell>
          <cell r="CF882">
            <v>4</v>
          </cell>
          <cell r="CG882">
            <v>4</v>
          </cell>
          <cell r="CH882">
            <v>0</v>
          </cell>
          <cell r="CI882">
            <v>0</v>
          </cell>
          <cell r="CJ882">
            <v>0</v>
          </cell>
          <cell r="CK882">
            <v>0</v>
          </cell>
          <cell r="CL882">
            <v>0</v>
          </cell>
        </row>
        <row r="883">
          <cell r="F883">
            <v>2642</v>
          </cell>
          <cell r="G883">
            <v>0</v>
          </cell>
          <cell r="H883" t="str">
            <v>Trường Thực hành Sư phạm</v>
          </cell>
          <cell r="I883">
            <v>0</v>
          </cell>
          <cell r="J883" t="str">
            <v>Nữ</v>
          </cell>
          <cell r="K883">
            <v>1975</v>
          </cell>
          <cell r="L883">
            <v>27573</v>
          </cell>
          <cell r="M883">
            <v>0</v>
          </cell>
          <cell r="N883" t="str">
            <v>Kinh</v>
          </cell>
          <cell r="O883">
            <v>0</v>
          </cell>
          <cell r="P883">
            <v>182288353</v>
          </cell>
          <cell r="Q883">
            <v>43915</v>
          </cell>
          <cell r="R883" t="str">
            <v>Tỉnh Nghệ An</v>
          </cell>
          <cell r="S883">
            <v>0</v>
          </cell>
          <cell r="T883" t="str">
            <v>Thừa Thiên Huế</v>
          </cell>
          <cell r="U883" t="str">
            <v>Khối Hoàng Diệu, phường Hồng Sơn, TP.Vinh, tỉnh Nghệ An</v>
          </cell>
          <cell r="V883">
            <v>0</v>
          </cell>
          <cell r="W883">
            <v>0</v>
          </cell>
          <cell r="X883">
            <v>0</v>
          </cell>
          <cell r="Y883">
            <v>44075</v>
          </cell>
          <cell r="Z883">
            <v>0</v>
          </cell>
          <cell r="AA883">
            <v>0</v>
          </cell>
          <cell r="AB883">
            <v>0</v>
          </cell>
          <cell r="AC883" t="str">
            <v>BHXH</v>
          </cell>
          <cell r="AD883">
            <v>0</v>
          </cell>
          <cell r="AE883">
            <v>0</v>
          </cell>
          <cell r="AF883" t="str">
            <v>13.096</v>
          </cell>
          <cell r="AG883" t="str">
            <v>Kỹ thuật viên</v>
          </cell>
          <cell r="AH883">
            <v>0</v>
          </cell>
          <cell r="AI883">
            <v>0</v>
          </cell>
          <cell r="AJ883">
            <v>0</v>
          </cell>
          <cell r="AK883">
            <v>0</v>
          </cell>
          <cell r="AL883">
            <v>0</v>
          </cell>
          <cell r="AM883">
            <v>1.86</v>
          </cell>
          <cell r="AN883">
            <v>1</v>
          </cell>
          <cell r="AO883">
            <v>0</v>
          </cell>
          <cell r="AP883">
            <v>0</v>
          </cell>
          <cell r="AQ883">
            <v>0</v>
          </cell>
          <cell r="AR883">
            <v>0</v>
          </cell>
          <cell r="AS883">
            <v>1.86</v>
          </cell>
          <cell r="AT883">
            <v>0</v>
          </cell>
          <cell r="AU883">
            <v>0</v>
          </cell>
          <cell r="AV883">
            <v>0</v>
          </cell>
          <cell r="AW883">
            <v>0</v>
          </cell>
          <cell r="AX883" t="str">
            <v>Trung học phổ thông</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row>
        <row r="884">
          <cell r="F884">
            <v>2624</v>
          </cell>
          <cell r="G884">
            <v>0</v>
          </cell>
          <cell r="H884" t="str">
            <v>Trường Thực hành Sư phạm</v>
          </cell>
          <cell r="I884">
            <v>0</v>
          </cell>
          <cell r="J884" t="str">
            <v>Nữ</v>
          </cell>
          <cell r="K884">
            <v>1990</v>
          </cell>
          <cell r="L884">
            <v>33013</v>
          </cell>
          <cell r="M884">
            <v>0</v>
          </cell>
          <cell r="N884" t="str">
            <v>Kinh</v>
          </cell>
          <cell r="O884">
            <v>0</v>
          </cell>
          <cell r="P884" t="str">
            <v>186621504</v>
          </cell>
          <cell r="Q884">
            <v>38513</v>
          </cell>
          <cell r="R884" t="str">
            <v>Tỉnh Hà Tĩnh</v>
          </cell>
          <cell r="S884">
            <v>0</v>
          </cell>
          <cell r="T884" t="str">
            <v>Đô Thành, Yên Thành, Nghệ An</v>
          </cell>
          <cell r="U884" t="str">
            <v>Tây Sơn, Hương Sơn, Nghệ An</v>
          </cell>
          <cell r="V884">
            <v>0</v>
          </cell>
          <cell r="W884">
            <v>0</v>
          </cell>
          <cell r="X884">
            <v>0</v>
          </cell>
          <cell r="Y884">
            <v>43892</v>
          </cell>
          <cell r="Z884">
            <v>0</v>
          </cell>
          <cell r="AA884">
            <v>0</v>
          </cell>
          <cell r="AB884">
            <v>0</v>
          </cell>
          <cell r="AC884" t="str">
            <v>BHXH</v>
          </cell>
          <cell r="AD884">
            <v>0</v>
          </cell>
          <cell r="AE884">
            <v>0</v>
          </cell>
          <cell r="AF884" t="str">
            <v>13.096</v>
          </cell>
          <cell r="AG884" t="str">
            <v>Kỹ thuật viên</v>
          </cell>
          <cell r="AH884">
            <v>0</v>
          </cell>
          <cell r="AI884">
            <v>0</v>
          </cell>
          <cell r="AJ884">
            <v>0</v>
          </cell>
          <cell r="AK884">
            <v>0</v>
          </cell>
          <cell r="AL884">
            <v>0</v>
          </cell>
          <cell r="AM884">
            <v>1.86</v>
          </cell>
          <cell r="AN884">
            <v>1</v>
          </cell>
          <cell r="AO884">
            <v>0</v>
          </cell>
          <cell r="AP884">
            <v>0</v>
          </cell>
          <cell r="AQ884">
            <v>0</v>
          </cell>
          <cell r="AR884">
            <v>0</v>
          </cell>
          <cell r="AS884">
            <v>1.86</v>
          </cell>
          <cell r="AT884">
            <v>0</v>
          </cell>
          <cell r="AU884">
            <v>0</v>
          </cell>
          <cell r="AV884">
            <v>0</v>
          </cell>
          <cell r="AW884">
            <v>0</v>
          </cell>
          <cell r="AX884" t="str">
            <v>Trung cấp chuyên nghiệp</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row>
        <row r="885">
          <cell r="F885">
            <v>2620</v>
          </cell>
          <cell r="G885">
            <v>0</v>
          </cell>
          <cell r="H885" t="str">
            <v>Trường Thực hành Sư phạm</v>
          </cell>
          <cell r="I885">
            <v>0</v>
          </cell>
          <cell r="J885" t="str">
            <v>Nữ</v>
          </cell>
          <cell r="K885">
            <v>1972</v>
          </cell>
          <cell r="L885">
            <v>26582</v>
          </cell>
          <cell r="M885">
            <v>0</v>
          </cell>
          <cell r="N885" t="str">
            <v>Kinh</v>
          </cell>
          <cell r="O885">
            <v>0</v>
          </cell>
          <cell r="P885" t="str">
            <v>186065511</v>
          </cell>
          <cell r="Q885">
            <v>43325</v>
          </cell>
          <cell r="R885" t="str">
            <v>Tỉnh Nghệ An</v>
          </cell>
          <cell r="S885">
            <v>0</v>
          </cell>
          <cell r="T885" t="str">
            <v>Nghi Phú, Nghi Lộc, Nghệ An</v>
          </cell>
          <cell r="U885" t="str">
            <v>Nghi Phú, Nghi Lộc, Nghệ An</v>
          </cell>
          <cell r="V885">
            <v>0</v>
          </cell>
          <cell r="W885">
            <v>0</v>
          </cell>
          <cell r="X885">
            <v>0</v>
          </cell>
          <cell r="Y885">
            <v>43892</v>
          </cell>
          <cell r="Z885">
            <v>0</v>
          </cell>
          <cell r="AA885">
            <v>0</v>
          </cell>
          <cell r="AB885">
            <v>0</v>
          </cell>
          <cell r="AC885" t="str">
            <v>BHXH</v>
          </cell>
          <cell r="AD885">
            <v>0</v>
          </cell>
          <cell r="AE885">
            <v>0</v>
          </cell>
          <cell r="AF885" t="str">
            <v>13.096</v>
          </cell>
          <cell r="AG885" t="str">
            <v>Kỹ thuật viên</v>
          </cell>
          <cell r="AH885">
            <v>0</v>
          </cell>
          <cell r="AI885">
            <v>0</v>
          </cell>
          <cell r="AJ885">
            <v>0</v>
          </cell>
          <cell r="AK885">
            <v>0</v>
          </cell>
          <cell r="AL885">
            <v>0</v>
          </cell>
          <cell r="AM885">
            <v>1.86</v>
          </cell>
          <cell r="AN885">
            <v>1</v>
          </cell>
          <cell r="AO885">
            <v>0</v>
          </cell>
          <cell r="AP885">
            <v>0</v>
          </cell>
          <cell r="AQ885">
            <v>0</v>
          </cell>
          <cell r="AR885">
            <v>0</v>
          </cell>
          <cell r="AS885">
            <v>1.86</v>
          </cell>
          <cell r="AT885">
            <v>0</v>
          </cell>
          <cell r="AU885">
            <v>0</v>
          </cell>
          <cell r="AV885">
            <v>0</v>
          </cell>
          <cell r="AW885">
            <v>0</v>
          </cell>
          <cell r="AX885" t="str">
            <v>Trung cấp chuyên nghiệp</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row>
        <row r="886">
          <cell r="F886">
            <v>2571</v>
          </cell>
          <cell r="G886" t="str">
            <v>51010001433341</v>
          </cell>
          <cell r="H886" t="str">
            <v>Trường Thực hành Sư phạm</v>
          </cell>
          <cell r="I886">
            <v>0</v>
          </cell>
          <cell r="J886" t="str">
            <v>Nữ</v>
          </cell>
          <cell r="K886">
            <v>1996</v>
          </cell>
          <cell r="L886">
            <v>35112</v>
          </cell>
          <cell r="M886">
            <v>26</v>
          </cell>
          <cell r="N886" t="str">
            <v>Kinh</v>
          </cell>
          <cell r="O886">
            <v>0</v>
          </cell>
          <cell r="P886" t="str">
            <v>187440877</v>
          </cell>
          <cell r="Q886">
            <v>41068</v>
          </cell>
          <cell r="R886" t="str">
            <v>Tỉnh Nghệ An</v>
          </cell>
          <cell r="S886" t="str">
            <v>Xã Hưng Long, Huyện Hưng Nguyên, Tỉnh Nghệ An</v>
          </cell>
          <cell r="T886" t="str">
            <v>Hưng Long, Hưng Nguyên, Nghệ An</v>
          </cell>
          <cell r="U886" t="str">
            <v>9B, Xã Hưng Long, Huyện Hưng Nguyên, Tỉnh Nghệ An</v>
          </cell>
          <cell r="V886" t="str">
            <v>9B, Xã Hưng Long, Huyện Hưng Nguyên, Tỉnh Nghệ An</v>
          </cell>
          <cell r="W886" t="str">
            <v>0962875702</v>
          </cell>
          <cell r="X886" t="str">
            <v>nguyenthihong55a1mn@gmail.com</v>
          </cell>
          <cell r="Y886">
            <v>43328</v>
          </cell>
          <cell r="Z886">
            <v>43824</v>
          </cell>
          <cell r="AA886" t="str">
            <v>Trường Đại học Vinh</v>
          </cell>
          <cell r="AB886">
            <v>0</v>
          </cell>
          <cell r="AC886" t="str">
            <v>BC</v>
          </cell>
          <cell r="AD886">
            <v>0</v>
          </cell>
          <cell r="AE886">
            <v>0</v>
          </cell>
          <cell r="AF886" t="str">
            <v>V.07.02.06</v>
          </cell>
          <cell r="AG886" t="str">
            <v>Giáo viên mầm non (hạng IV)</v>
          </cell>
          <cell r="AH886">
            <v>0</v>
          </cell>
          <cell r="AI886">
            <v>0</v>
          </cell>
          <cell r="AJ886">
            <v>0</v>
          </cell>
          <cell r="AK886">
            <v>0</v>
          </cell>
          <cell r="AL886">
            <v>0</v>
          </cell>
          <cell r="AM886">
            <v>2.46</v>
          </cell>
          <cell r="AN886">
            <v>4</v>
          </cell>
          <cell r="AO886">
            <v>0</v>
          </cell>
          <cell r="AP886">
            <v>0</v>
          </cell>
          <cell r="AQ886">
            <v>0</v>
          </cell>
          <cell r="AR886">
            <v>0</v>
          </cell>
          <cell r="AS886">
            <v>2.46</v>
          </cell>
          <cell r="AT886">
            <v>35</v>
          </cell>
          <cell r="AU886">
            <v>0</v>
          </cell>
          <cell r="AV886">
            <v>0</v>
          </cell>
          <cell r="AW886">
            <v>0</v>
          </cell>
          <cell r="AX886" t="str">
            <v>Đại học</v>
          </cell>
          <cell r="AY886">
            <v>0</v>
          </cell>
          <cell r="AZ886">
            <v>0</v>
          </cell>
          <cell r="BA886" t="str">
            <v>Giáo dục mầm non</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28.5</v>
          </cell>
          <cell r="BS886" t="str">
            <v>BĐ đã phát</v>
          </cell>
          <cell r="BT886">
            <v>0</v>
          </cell>
          <cell r="BU886">
            <v>0</v>
          </cell>
          <cell r="BV886">
            <v>4</v>
          </cell>
          <cell r="BW886">
            <v>4</v>
          </cell>
          <cell r="BX886">
            <v>4</v>
          </cell>
          <cell r="BY886">
            <v>4</v>
          </cell>
          <cell r="BZ886">
            <v>4</v>
          </cell>
          <cell r="CA886">
            <v>4</v>
          </cell>
          <cell r="CB886">
            <v>4</v>
          </cell>
          <cell r="CC886">
            <v>4</v>
          </cell>
          <cell r="CD886">
            <v>4</v>
          </cell>
          <cell r="CE886">
            <v>4</v>
          </cell>
          <cell r="CF886">
            <v>4</v>
          </cell>
          <cell r="CG886">
            <v>4</v>
          </cell>
          <cell r="CH886">
            <v>0</v>
          </cell>
          <cell r="CI886">
            <v>0</v>
          </cell>
          <cell r="CJ886">
            <v>0</v>
          </cell>
          <cell r="CK886">
            <v>0</v>
          </cell>
          <cell r="CL886">
            <v>0</v>
          </cell>
        </row>
        <row r="887">
          <cell r="F887">
            <v>2599</v>
          </cell>
          <cell r="G887" t="str">
            <v>51010001669438</v>
          </cell>
          <cell r="H887" t="str">
            <v>Trường Thực hành Sư phạm</v>
          </cell>
          <cell r="I887">
            <v>0</v>
          </cell>
          <cell r="J887" t="str">
            <v>Nữ</v>
          </cell>
          <cell r="K887">
            <v>1997</v>
          </cell>
          <cell r="L887">
            <v>35467</v>
          </cell>
          <cell r="M887">
            <v>25</v>
          </cell>
          <cell r="N887" t="str">
            <v>Kinh</v>
          </cell>
          <cell r="O887">
            <v>0</v>
          </cell>
          <cell r="P887" t="str">
            <v>187638680</v>
          </cell>
          <cell r="Q887">
            <v>0</v>
          </cell>
          <cell r="R887" t="str">
            <v>Tỉnh Nghệ An</v>
          </cell>
          <cell r="S887">
            <v>0</v>
          </cell>
          <cell r="T887" t="str">
            <v>Xã Thanh Mỹ, huyện Thanh Chương, tỉnh Nghệ An</v>
          </cell>
          <cell r="U887" t="str">
            <v>Xã Thanh Mỹ, huyện Thanh Chương, tỉnh Nghệ An</v>
          </cell>
          <cell r="V887">
            <v>0</v>
          </cell>
          <cell r="W887">
            <v>0</v>
          </cell>
          <cell r="X887">
            <v>0</v>
          </cell>
          <cell r="Y887">
            <v>43709</v>
          </cell>
          <cell r="Z887">
            <v>43966</v>
          </cell>
          <cell r="AA887" t="str">
            <v>Trường Đại học Vinh</v>
          </cell>
          <cell r="AB887">
            <v>0</v>
          </cell>
          <cell r="AC887" t="str">
            <v>BC</v>
          </cell>
          <cell r="AD887">
            <v>0</v>
          </cell>
          <cell r="AE887">
            <v>0</v>
          </cell>
          <cell r="AF887" t="str">
            <v>V.07.02.06</v>
          </cell>
          <cell r="AG887" t="str">
            <v>Giáo viên mầm non (hạng IV)</v>
          </cell>
          <cell r="AH887">
            <v>0</v>
          </cell>
          <cell r="AI887">
            <v>0</v>
          </cell>
          <cell r="AJ887">
            <v>0</v>
          </cell>
          <cell r="AK887">
            <v>0</v>
          </cell>
          <cell r="AL887">
            <v>0</v>
          </cell>
          <cell r="AM887">
            <v>1.86</v>
          </cell>
          <cell r="AN887">
            <v>1</v>
          </cell>
          <cell r="AO887">
            <v>0</v>
          </cell>
          <cell r="AP887">
            <v>0</v>
          </cell>
          <cell r="AQ887">
            <v>0</v>
          </cell>
          <cell r="AR887">
            <v>0</v>
          </cell>
          <cell r="AS887">
            <v>1.86</v>
          </cell>
          <cell r="AT887">
            <v>35</v>
          </cell>
          <cell r="AU887">
            <v>0</v>
          </cell>
          <cell r="AV887">
            <v>0</v>
          </cell>
          <cell r="AW887">
            <v>0</v>
          </cell>
          <cell r="AX887" t="str">
            <v>Đại học</v>
          </cell>
          <cell r="AY887">
            <v>0</v>
          </cell>
          <cell r="AZ887">
            <v>0</v>
          </cell>
          <cell r="BA887" t="str">
            <v>Giáo dục mầm non</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29.416666666666668</v>
          </cell>
          <cell r="BS887" t="str">
            <v>ĐHV đã phát</v>
          </cell>
          <cell r="BT887">
            <v>0</v>
          </cell>
          <cell r="BU887">
            <v>0</v>
          </cell>
          <cell r="BV887">
            <v>2</v>
          </cell>
          <cell r="BW887">
            <v>2</v>
          </cell>
          <cell r="BX887">
            <v>4</v>
          </cell>
          <cell r="BY887">
            <v>4</v>
          </cell>
          <cell r="BZ887">
            <v>4</v>
          </cell>
          <cell r="CA887">
            <v>4</v>
          </cell>
          <cell r="CB887">
            <v>4</v>
          </cell>
          <cell r="CC887">
            <v>4</v>
          </cell>
          <cell r="CD887">
            <v>4</v>
          </cell>
          <cell r="CE887">
            <v>4</v>
          </cell>
          <cell r="CF887">
            <v>4</v>
          </cell>
          <cell r="CG887">
            <v>4</v>
          </cell>
          <cell r="CH887">
            <v>0</v>
          </cell>
          <cell r="CI887">
            <v>0</v>
          </cell>
          <cell r="CJ887">
            <v>0</v>
          </cell>
          <cell r="CK887">
            <v>0</v>
          </cell>
          <cell r="CL887">
            <v>0</v>
          </cell>
        </row>
        <row r="888">
          <cell r="F888">
            <v>2639</v>
          </cell>
          <cell r="G888">
            <v>0</v>
          </cell>
          <cell r="H888" t="str">
            <v>Trường Thực hành Sư phạm</v>
          </cell>
          <cell r="I888">
            <v>0</v>
          </cell>
          <cell r="J888" t="str">
            <v>Nữ</v>
          </cell>
          <cell r="K888">
            <v>1986</v>
          </cell>
          <cell r="L888">
            <v>31757</v>
          </cell>
          <cell r="M888">
            <v>0</v>
          </cell>
          <cell r="N888" t="str">
            <v>Kinh</v>
          </cell>
          <cell r="O888">
            <v>0</v>
          </cell>
          <cell r="P888">
            <v>186400819</v>
          </cell>
          <cell r="Q888">
            <v>43949</v>
          </cell>
          <cell r="R888" t="str">
            <v>Tỉnh Nghệ An</v>
          </cell>
          <cell r="S888">
            <v>0</v>
          </cell>
          <cell r="T888" t="str">
            <v>Xã Cát Văn, huyện Thanh Chương, tỉnh Nghệ An</v>
          </cell>
          <cell r="U888" t="str">
            <v>Xóm 5, xã Lam Sơn, huyện Đô Lương, tỉnh Nghệ An</v>
          </cell>
          <cell r="V888">
            <v>0</v>
          </cell>
          <cell r="W888">
            <v>0</v>
          </cell>
          <cell r="X888">
            <v>0</v>
          </cell>
          <cell r="Y888">
            <v>44075</v>
          </cell>
          <cell r="Z888">
            <v>0</v>
          </cell>
          <cell r="AA888">
            <v>0</v>
          </cell>
          <cell r="AB888">
            <v>0</v>
          </cell>
          <cell r="AC888" t="str">
            <v>BHXH</v>
          </cell>
          <cell r="AD888">
            <v>0</v>
          </cell>
          <cell r="AE888">
            <v>0</v>
          </cell>
          <cell r="AF888" t="str">
            <v>13.096</v>
          </cell>
          <cell r="AG888" t="str">
            <v>Kỹ thuật viên</v>
          </cell>
          <cell r="AH888">
            <v>0</v>
          </cell>
          <cell r="AI888">
            <v>0</v>
          </cell>
          <cell r="AJ888">
            <v>0</v>
          </cell>
          <cell r="AK888">
            <v>0</v>
          </cell>
          <cell r="AL888">
            <v>0</v>
          </cell>
          <cell r="AM888">
            <v>1.86</v>
          </cell>
          <cell r="AN888">
            <v>1</v>
          </cell>
          <cell r="AO888">
            <v>0</v>
          </cell>
          <cell r="AP888">
            <v>0</v>
          </cell>
          <cell r="AQ888">
            <v>0</v>
          </cell>
          <cell r="AR888">
            <v>0</v>
          </cell>
          <cell r="AS888">
            <v>1.86</v>
          </cell>
          <cell r="AT888">
            <v>0</v>
          </cell>
          <cell r="AU888">
            <v>0</v>
          </cell>
          <cell r="AV888">
            <v>0</v>
          </cell>
          <cell r="AW888">
            <v>0</v>
          </cell>
          <cell r="AX888" t="str">
            <v>Cao đẳng</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row>
        <row r="889">
          <cell r="F889">
            <v>2640</v>
          </cell>
          <cell r="G889">
            <v>0</v>
          </cell>
          <cell r="H889" t="str">
            <v>Trường Thực hành Sư phạm</v>
          </cell>
          <cell r="I889">
            <v>0</v>
          </cell>
          <cell r="J889" t="str">
            <v>Nữ</v>
          </cell>
          <cell r="K889">
            <v>1969</v>
          </cell>
          <cell r="L889">
            <v>25423</v>
          </cell>
          <cell r="M889">
            <v>0</v>
          </cell>
          <cell r="N889" t="str">
            <v>Kinh</v>
          </cell>
          <cell r="O889">
            <v>0</v>
          </cell>
          <cell r="P889">
            <v>186181440</v>
          </cell>
          <cell r="Q889">
            <v>37369</v>
          </cell>
          <cell r="R889" t="str">
            <v>Tỉnh Nghệ An</v>
          </cell>
          <cell r="S889">
            <v>0</v>
          </cell>
          <cell r="T889" t="str">
            <v>Phường Hồng Sơn, TP.Vinh, tỉnh Nghệ An</v>
          </cell>
          <cell r="U889" t="str">
            <v>Phúc Lộc, phường Vinh Tân, TP.Vinh, tỉnh Nghệ An</v>
          </cell>
          <cell r="V889">
            <v>0</v>
          </cell>
          <cell r="W889">
            <v>0</v>
          </cell>
          <cell r="X889">
            <v>0</v>
          </cell>
          <cell r="Y889">
            <v>44075</v>
          </cell>
          <cell r="Z889">
            <v>0</v>
          </cell>
          <cell r="AA889">
            <v>0</v>
          </cell>
          <cell r="AB889">
            <v>0</v>
          </cell>
          <cell r="AC889" t="str">
            <v>BHXH</v>
          </cell>
          <cell r="AD889">
            <v>0</v>
          </cell>
          <cell r="AE889">
            <v>0</v>
          </cell>
          <cell r="AF889" t="str">
            <v>13.096</v>
          </cell>
          <cell r="AG889" t="str">
            <v>Kỹ thuật viên</v>
          </cell>
          <cell r="AH889">
            <v>0</v>
          </cell>
          <cell r="AI889">
            <v>0</v>
          </cell>
          <cell r="AJ889">
            <v>0</v>
          </cell>
          <cell r="AK889">
            <v>0</v>
          </cell>
          <cell r="AL889">
            <v>0</v>
          </cell>
          <cell r="AM889">
            <v>1.86</v>
          </cell>
          <cell r="AN889">
            <v>1</v>
          </cell>
          <cell r="AO889">
            <v>0</v>
          </cell>
          <cell r="AP889">
            <v>0</v>
          </cell>
          <cell r="AQ889">
            <v>0</v>
          </cell>
          <cell r="AR889">
            <v>0</v>
          </cell>
          <cell r="AS889">
            <v>1.86</v>
          </cell>
          <cell r="AT889">
            <v>0</v>
          </cell>
          <cell r="AU889">
            <v>0</v>
          </cell>
          <cell r="AV889">
            <v>0</v>
          </cell>
          <cell r="AW889">
            <v>0</v>
          </cell>
          <cell r="AX889" t="str">
            <v>Trung học phổ thông</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row>
        <row r="890">
          <cell r="F890">
            <v>0</v>
          </cell>
          <cell r="G890">
            <v>0</v>
          </cell>
          <cell r="H890" t="str">
            <v>Trường Thực hành Sư phạm</v>
          </cell>
          <cell r="I890">
            <v>0</v>
          </cell>
          <cell r="J890" t="str">
            <v>Nữ</v>
          </cell>
          <cell r="K890">
            <v>1964</v>
          </cell>
          <cell r="L890">
            <v>23431</v>
          </cell>
          <cell r="M890">
            <v>58</v>
          </cell>
          <cell r="N890" t="str">
            <v>Kinh</v>
          </cell>
          <cell r="O890">
            <v>0</v>
          </cell>
          <cell r="P890" t="str">
            <v>184341539</v>
          </cell>
          <cell r="Q890">
            <v>41356</v>
          </cell>
          <cell r="R890" t="str">
            <v>Tỉnh Nghệ An</v>
          </cell>
          <cell r="S890">
            <v>0</v>
          </cell>
          <cell r="T890" t="str">
            <v>Phường Cửa Nam, TP.Vinh, tỉnh Nghệ An</v>
          </cell>
          <cell r="U890" t="str">
            <v>Phường Cửa Nam, TP.Vinh, tỉnh Nghệ An</v>
          </cell>
          <cell r="V890">
            <v>0</v>
          </cell>
          <cell r="W890">
            <v>0</v>
          </cell>
          <cell r="X890">
            <v>0</v>
          </cell>
          <cell r="Y890">
            <v>44418</v>
          </cell>
          <cell r="Z890">
            <v>0</v>
          </cell>
          <cell r="AA890">
            <v>0</v>
          </cell>
          <cell r="AB890">
            <v>0</v>
          </cell>
          <cell r="AC890" t="str">
            <v>HĐVV</v>
          </cell>
          <cell r="AD890">
            <v>44418</v>
          </cell>
          <cell r="AE890">
            <v>44711</v>
          </cell>
          <cell r="AF890" t="str">
            <v>V</v>
          </cell>
          <cell r="AG890" t="str">
            <v>Giáo viên tiểu học</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t="str">
            <v>Đại học</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row>
        <row r="891">
          <cell r="F891">
            <v>2598</v>
          </cell>
          <cell r="G891" t="str">
            <v>51010001669386</v>
          </cell>
          <cell r="H891" t="str">
            <v>Trường Thực hành Sư phạm</v>
          </cell>
          <cell r="I891">
            <v>0</v>
          </cell>
          <cell r="J891" t="str">
            <v>nữ</v>
          </cell>
          <cell r="K891">
            <v>1987</v>
          </cell>
          <cell r="L891">
            <v>31967</v>
          </cell>
          <cell r="M891">
            <v>35</v>
          </cell>
          <cell r="N891" t="str">
            <v>Kinh</v>
          </cell>
          <cell r="O891">
            <v>0</v>
          </cell>
          <cell r="P891">
            <v>0</v>
          </cell>
          <cell r="Q891">
            <v>38223</v>
          </cell>
          <cell r="R891" t="str">
            <v>Tỉnh Nghệ An</v>
          </cell>
          <cell r="S891">
            <v>0</v>
          </cell>
          <cell r="T891" t="str">
            <v>Xã Xuân Hòa, huyện Nam Đàn, tỉnh Nghệ An</v>
          </cell>
          <cell r="U891" t="str">
            <v>Phường Bến Thủy, Thành phố Vinh, Tỉnh Nghệ An</v>
          </cell>
          <cell r="V891">
            <v>0</v>
          </cell>
          <cell r="W891">
            <v>0</v>
          </cell>
          <cell r="X891">
            <v>0</v>
          </cell>
          <cell r="Y891">
            <v>43709</v>
          </cell>
          <cell r="Z891">
            <v>43966</v>
          </cell>
          <cell r="AA891" t="str">
            <v>Trường Đại học Vinh</v>
          </cell>
          <cell r="AB891">
            <v>0</v>
          </cell>
          <cell r="AC891" t="str">
            <v>BC</v>
          </cell>
          <cell r="AD891">
            <v>0</v>
          </cell>
          <cell r="AE891">
            <v>0</v>
          </cell>
          <cell r="AF891" t="str">
            <v>V.07.03.09</v>
          </cell>
          <cell r="AG891" t="str">
            <v>Giáo viên tiểu học (hạng IV)</v>
          </cell>
          <cell r="AH891">
            <v>0</v>
          </cell>
          <cell r="AI891">
            <v>0</v>
          </cell>
          <cell r="AJ891">
            <v>0</v>
          </cell>
          <cell r="AK891">
            <v>4</v>
          </cell>
          <cell r="AL891">
            <v>0</v>
          </cell>
          <cell r="AM891">
            <v>2.06</v>
          </cell>
          <cell r="AN891">
            <v>2</v>
          </cell>
          <cell r="AO891">
            <v>0</v>
          </cell>
          <cell r="AP891">
            <v>0</v>
          </cell>
          <cell r="AQ891">
            <v>0</v>
          </cell>
          <cell r="AR891">
            <v>0</v>
          </cell>
          <cell r="AS891">
            <v>2.06</v>
          </cell>
          <cell r="AT891">
            <v>35</v>
          </cell>
          <cell r="AU891">
            <v>0</v>
          </cell>
          <cell r="AV891">
            <v>0</v>
          </cell>
          <cell r="AW891">
            <v>0</v>
          </cell>
          <cell r="AX891" t="str">
            <v>Thạc sĩ</v>
          </cell>
          <cell r="AY891">
            <v>0</v>
          </cell>
          <cell r="AZ891">
            <v>0</v>
          </cell>
          <cell r="BA891">
            <v>0</v>
          </cell>
          <cell r="BB891" t="str">
            <v>Tiếng Anh</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19.833333333333332</v>
          </cell>
          <cell r="BS891">
            <v>0</v>
          </cell>
          <cell r="BT891">
            <v>0</v>
          </cell>
          <cell r="BU891">
            <v>0</v>
          </cell>
          <cell r="BV891">
            <v>2</v>
          </cell>
          <cell r="BW891">
            <v>2</v>
          </cell>
          <cell r="BX891">
            <v>4</v>
          </cell>
          <cell r="BY891">
            <v>4</v>
          </cell>
          <cell r="BZ891">
            <v>4</v>
          </cell>
          <cell r="CA891">
            <v>4</v>
          </cell>
          <cell r="CB891">
            <v>4</v>
          </cell>
          <cell r="CC891">
            <v>4</v>
          </cell>
          <cell r="CD891">
            <v>4</v>
          </cell>
          <cell r="CE891">
            <v>4</v>
          </cell>
          <cell r="CF891">
            <v>4</v>
          </cell>
          <cell r="CG891">
            <v>4</v>
          </cell>
          <cell r="CH891">
            <v>4</v>
          </cell>
          <cell r="CI891">
            <v>4</v>
          </cell>
          <cell r="CJ891">
            <v>4</v>
          </cell>
          <cell r="CK891">
            <v>4</v>
          </cell>
          <cell r="CL891">
            <v>0</v>
          </cell>
        </row>
        <row r="892">
          <cell r="F892">
            <v>2681</v>
          </cell>
          <cell r="G892" t="str">
            <v>51810000460953</v>
          </cell>
          <cell r="H892" t="str">
            <v>Trường Thực hành Sư phạm</v>
          </cell>
          <cell r="I892">
            <v>0</v>
          </cell>
          <cell r="J892" t="str">
            <v>Nữ</v>
          </cell>
          <cell r="K892">
            <v>1998</v>
          </cell>
          <cell r="L892">
            <v>35917</v>
          </cell>
          <cell r="M892">
            <v>24</v>
          </cell>
          <cell r="N892" t="str">
            <v>Kinh</v>
          </cell>
          <cell r="O892">
            <v>0</v>
          </cell>
          <cell r="P892" t="str">
            <v>0401198004175</v>
          </cell>
          <cell r="Q892">
            <v>44308</v>
          </cell>
          <cell r="R892" t="str">
            <v>Tỉnh Nghệ An</v>
          </cell>
          <cell r="S892">
            <v>0</v>
          </cell>
          <cell r="T892" t="str">
            <v>Xã Thượng Tân Lộc, huyện Nam Đàn, tỉnh Nghệ An</v>
          </cell>
          <cell r="U892" t="str">
            <v>Xã Thượng Tân Lộc, huyện Nam Đàn, tỉnh Nghệ An</v>
          </cell>
          <cell r="V892">
            <v>0</v>
          </cell>
          <cell r="W892">
            <v>0</v>
          </cell>
          <cell r="X892">
            <v>0</v>
          </cell>
          <cell r="Y892">
            <v>44433</v>
          </cell>
          <cell r="Z892">
            <v>0</v>
          </cell>
          <cell r="AA892">
            <v>0</v>
          </cell>
          <cell r="AB892">
            <v>0</v>
          </cell>
          <cell r="AC892" t="str">
            <v>HĐVV</v>
          </cell>
          <cell r="AD892">
            <v>44433</v>
          </cell>
          <cell r="AE892">
            <v>44712</v>
          </cell>
          <cell r="AF892" t="str">
            <v>V.07.02.26</v>
          </cell>
          <cell r="AG892" t="str">
            <v>Giáo viên mầm non (hạng III)</v>
          </cell>
          <cell r="AH892">
            <v>0</v>
          </cell>
          <cell r="AI892">
            <v>0</v>
          </cell>
          <cell r="AJ892">
            <v>0</v>
          </cell>
          <cell r="AK892">
            <v>0</v>
          </cell>
          <cell r="AL892">
            <v>0</v>
          </cell>
          <cell r="AM892">
            <v>2.1</v>
          </cell>
          <cell r="AN892">
            <v>0</v>
          </cell>
          <cell r="AO892">
            <v>0</v>
          </cell>
          <cell r="AP892">
            <v>0</v>
          </cell>
          <cell r="AQ892">
            <v>0</v>
          </cell>
          <cell r="AR892">
            <v>0</v>
          </cell>
          <cell r="AS892">
            <v>0</v>
          </cell>
          <cell r="AT892">
            <v>0</v>
          </cell>
          <cell r="AU892">
            <v>0</v>
          </cell>
          <cell r="AV892">
            <v>0</v>
          </cell>
          <cell r="AW892">
            <v>0</v>
          </cell>
          <cell r="AX892" t="str">
            <v>Đại học</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row>
        <row r="893">
          <cell r="F893">
            <v>2600</v>
          </cell>
          <cell r="G893" t="str">
            <v>51010001669447</v>
          </cell>
          <cell r="H893" t="str">
            <v>Trường Thực hành Sư phạm</v>
          </cell>
          <cell r="I893">
            <v>0</v>
          </cell>
          <cell r="J893" t="str">
            <v>Nữ</v>
          </cell>
          <cell r="K893">
            <v>1996</v>
          </cell>
          <cell r="L893">
            <v>35236</v>
          </cell>
          <cell r="M893">
            <v>26</v>
          </cell>
          <cell r="N893" t="str">
            <v>Kinh</v>
          </cell>
          <cell r="O893">
            <v>0</v>
          </cell>
          <cell r="P893" t="str">
            <v>187612794</v>
          </cell>
          <cell r="Q893">
            <v>41618</v>
          </cell>
          <cell r="R893" t="str">
            <v>Tỉnh Nghệ An</v>
          </cell>
          <cell r="S893">
            <v>0</v>
          </cell>
          <cell r="T893" t="str">
            <v>Xã Trang Sơn, huyện Đô Lương, tỉnh Nghệ An</v>
          </cell>
          <cell r="U893" t="str">
            <v>Xã Trang Sơn, huyện Đô Lương, tỉnh Nghệ An</v>
          </cell>
          <cell r="V893">
            <v>0</v>
          </cell>
          <cell r="W893">
            <v>0</v>
          </cell>
          <cell r="X893">
            <v>0</v>
          </cell>
          <cell r="Y893">
            <v>43709</v>
          </cell>
          <cell r="Z893">
            <v>43824</v>
          </cell>
          <cell r="AA893">
            <v>0</v>
          </cell>
          <cell r="AB893">
            <v>0</v>
          </cell>
          <cell r="AC893" t="str">
            <v>BC</v>
          </cell>
          <cell r="AD893">
            <v>0</v>
          </cell>
          <cell r="AE893">
            <v>0</v>
          </cell>
          <cell r="AF893" t="str">
            <v>V.07.02.06</v>
          </cell>
          <cell r="AG893" t="str">
            <v>Giáo viên mầm non (hạng IV)</v>
          </cell>
          <cell r="AH893">
            <v>0</v>
          </cell>
          <cell r="AI893">
            <v>0</v>
          </cell>
          <cell r="AJ893">
            <v>0</v>
          </cell>
          <cell r="AK893">
            <v>0</v>
          </cell>
          <cell r="AL893">
            <v>0</v>
          </cell>
          <cell r="AM893">
            <v>1.86</v>
          </cell>
          <cell r="AN893">
            <v>1</v>
          </cell>
          <cell r="AO893">
            <v>0</v>
          </cell>
          <cell r="AP893">
            <v>0</v>
          </cell>
          <cell r="AQ893">
            <v>0</v>
          </cell>
          <cell r="AR893">
            <v>0</v>
          </cell>
          <cell r="AS893">
            <v>1.86</v>
          </cell>
          <cell r="AT893">
            <v>35</v>
          </cell>
          <cell r="AU893">
            <v>0</v>
          </cell>
          <cell r="AV893">
            <v>0</v>
          </cell>
          <cell r="AW893">
            <v>0</v>
          </cell>
          <cell r="AX893" t="str">
            <v>Đại học</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28.833333333333332</v>
          </cell>
          <cell r="BS893" t="str">
            <v>ĐHV đã phát</v>
          </cell>
          <cell r="BT893">
            <v>0</v>
          </cell>
          <cell r="BU893">
            <v>0</v>
          </cell>
          <cell r="BV893">
            <v>4</v>
          </cell>
          <cell r="BW893">
            <v>4</v>
          </cell>
          <cell r="BX893">
            <v>4</v>
          </cell>
          <cell r="BY893">
            <v>4</v>
          </cell>
          <cell r="BZ893">
            <v>4</v>
          </cell>
          <cell r="CA893">
            <v>4</v>
          </cell>
          <cell r="CB893">
            <v>4</v>
          </cell>
          <cell r="CC893">
            <v>4</v>
          </cell>
          <cell r="CD893">
            <v>4</v>
          </cell>
          <cell r="CE893">
            <v>4</v>
          </cell>
          <cell r="CF893">
            <v>4</v>
          </cell>
          <cell r="CG893">
            <v>4</v>
          </cell>
          <cell r="CH893">
            <v>0</v>
          </cell>
          <cell r="CI893">
            <v>0</v>
          </cell>
          <cell r="CJ893">
            <v>0</v>
          </cell>
          <cell r="CK893">
            <v>0</v>
          </cell>
          <cell r="CL893">
            <v>0</v>
          </cell>
        </row>
        <row r="894">
          <cell r="F894">
            <v>2597</v>
          </cell>
          <cell r="G894" t="str">
            <v>51010001668514</v>
          </cell>
          <cell r="H894" t="str">
            <v>Trường Thực hành Sư phạm</v>
          </cell>
          <cell r="I894">
            <v>0</v>
          </cell>
          <cell r="J894" t="str">
            <v>Nữ</v>
          </cell>
          <cell r="K894">
            <v>1997</v>
          </cell>
          <cell r="L894">
            <v>35592</v>
          </cell>
          <cell r="M894">
            <v>25</v>
          </cell>
          <cell r="N894" t="str">
            <v>Kinh</v>
          </cell>
          <cell r="O894">
            <v>0</v>
          </cell>
          <cell r="P894" t="str">
            <v>187405702</v>
          </cell>
          <cell r="Q894">
            <v>41724</v>
          </cell>
          <cell r="R894" t="str">
            <v>Tỉnh Nghệ An</v>
          </cell>
          <cell r="S894">
            <v>0</v>
          </cell>
          <cell r="T894" t="str">
            <v>Soơn Trà, Hương Sơn, Hà Tĩnh</v>
          </cell>
          <cell r="U894">
            <v>0</v>
          </cell>
          <cell r="V894">
            <v>0</v>
          </cell>
          <cell r="W894">
            <v>0</v>
          </cell>
          <cell r="X894">
            <v>0</v>
          </cell>
          <cell r="Y894">
            <v>43693</v>
          </cell>
          <cell r="Z894">
            <v>43824</v>
          </cell>
          <cell r="AA894">
            <v>0</v>
          </cell>
          <cell r="AB894">
            <v>0</v>
          </cell>
          <cell r="AC894" t="str">
            <v>BC</v>
          </cell>
          <cell r="AD894">
            <v>0</v>
          </cell>
          <cell r="AE894">
            <v>0</v>
          </cell>
          <cell r="AF894" t="str">
            <v>V.07.03.09</v>
          </cell>
          <cell r="AG894" t="str">
            <v>Giáo viên tiểu học (hạng IV)</v>
          </cell>
          <cell r="AH894">
            <v>0</v>
          </cell>
          <cell r="AI894">
            <v>0</v>
          </cell>
          <cell r="AJ894">
            <v>0</v>
          </cell>
          <cell r="AK894">
            <v>4</v>
          </cell>
          <cell r="AL894">
            <v>0</v>
          </cell>
          <cell r="AM894">
            <v>1.86</v>
          </cell>
          <cell r="AN894">
            <v>1</v>
          </cell>
          <cell r="AO894">
            <v>0</v>
          </cell>
          <cell r="AP894">
            <v>0</v>
          </cell>
          <cell r="AQ894">
            <v>0</v>
          </cell>
          <cell r="AR894">
            <v>0</v>
          </cell>
          <cell r="AS894">
            <v>1.86</v>
          </cell>
          <cell r="AT894">
            <v>35</v>
          </cell>
          <cell r="AU894">
            <v>0</v>
          </cell>
          <cell r="AV894">
            <v>0</v>
          </cell>
          <cell r="AW894">
            <v>0</v>
          </cell>
          <cell r="AX894" t="str">
            <v>Đại học</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t="str">
            <v>ĐHV đã phát</v>
          </cell>
          <cell r="BT894">
            <v>0</v>
          </cell>
          <cell r="BU894">
            <v>0</v>
          </cell>
          <cell r="BV894">
            <v>4</v>
          </cell>
          <cell r="BW894">
            <v>4</v>
          </cell>
          <cell r="BX894">
            <v>4</v>
          </cell>
          <cell r="BY894">
            <v>4</v>
          </cell>
          <cell r="BZ894">
            <v>4</v>
          </cell>
          <cell r="CA894">
            <v>4</v>
          </cell>
          <cell r="CB894">
            <v>4</v>
          </cell>
          <cell r="CC894">
            <v>4</v>
          </cell>
          <cell r="CD894">
            <v>4</v>
          </cell>
          <cell r="CE894">
            <v>4</v>
          </cell>
          <cell r="CF894">
            <v>4</v>
          </cell>
          <cell r="CG894">
            <v>4</v>
          </cell>
          <cell r="CH894">
            <v>4</v>
          </cell>
          <cell r="CI894">
            <v>4</v>
          </cell>
          <cell r="CJ894">
            <v>4</v>
          </cell>
          <cell r="CK894">
            <v>4</v>
          </cell>
          <cell r="CL894">
            <v>0</v>
          </cell>
        </row>
        <row r="895">
          <cell r="F895">
            <v>0</v>
          </cell>
          <cell r="G895">
            <v>0</v>
          </cell>
          <cell r="H895" t="str">
            <v>Trường Thực hành Sư phạm</v>
          </cell>
          <cell r="I895">
            <v>0</v>
          </cell>
          <cell r="J895" t="str">
            <v>Nữ</v>
          </cell>
          <cell r="K895">
            <v>1965</v>
          </cell>
          <cell r="L895">
            <v>24100</v>
          </cell>
          <cell r="M895">
            <v>57</v>
          </cell>
          <cell r="N895" t="str">
            <v>Kinh</v>
          </cell>
          <cell r="O895">
            <v>0</v>
          </cell>
          <cell r="P895" t="str">
            <v>181918489</v>
          </cell>
          <cell r="Q895">
            <v>0</v>
          </cell>
          <cell r="R895" t="str">
            <v>Tỉnh Nghệ An</v>
          </cell>
          <cell r="S895">
            <v>0</v>
          </cell>
          <cell r="T895" t="str">
            <v>Xã Hưng Tiến, huyện Hưng Nguyên, tỉnh Nghệ An</v>
          </cell>
          <cell r="U895" t="str">
            <v>Phường Hưng Bình, Tp.Vinh, tỉnh Nghệ An</v>
          </cell>
          <cell r="V895">
            <v>0</v>
          </cell>
          <cell r="W895">
            <v>0</v>
          </cell>
          <cell r="X895">
            <v>0</v>
          </cell>
          <cell r="Y895">
            <v>44418</v>
          </cell>
          <cell r="Z895">
            <v>0</v>
          </cell>
          <cell r="AA895">
            <v>0</v>
          </cell>
          <cell r="AB895">
            <v>0</v>
          </cell>
          <cell r="AC895" t="str">
            <v>HĐVV</v>
          </cell>
          <cell r="AD895">
            <v>44418</v>
          </cell>
          <cell r="AE895">
            <v>44711</v>
          </cell>
          <cell r="AF895" t="str">
            <v>V</v>
          </cell>
          <cell r="AG895" t="str">
            <v>Giáo viên tiểu học</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t="str">
            <v>Đại học</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row>
        <row r="896">
          <cell r="F896">
            <v>2619</v>
          </cell>
          <cell r="G896">
            <v>0</v>
          </cell>
          <cell r="H896" t="str">
            <v>Trường Thực hành Sư phạm</v>
          </cell>
          <cell r="I896">
            <v>0</v>
          </cell>
          <cell r="J896" t="str">
            <v>Nữ</v>
          </cell>
          <cell r="K896">
            <v>1981</v>
          </cell>
          <cell r="L896">
            <v>29871</v>
          </cell>
          <cell r="M896">
            <v>0</v>
          </cell>
          <cell r="N896" t="str">
            <v>Kinh</v>
          </cell>
          <cell r="O896">
            <v>0</v>
          </cell>
          <cell r="P896" t="str">
            <v>182424219</v>
          </cell>
          <cell r="Q896">
            <v>41441</v>
          </cell>
          <cell r="R896" t="str">
            <v>Tỉnh Nghệ An</v>
          </cell>
          <cell r="S896">
            <v>0</v>
          </cell>
          <cell r="T896" t="str">
            <v>Thạch Hà, Thanh CHương, Nghệ An</v>
          </cell>
          <cell r="U896" t="str">
            <v>Hồng Sơn, TP.Vinh, Nghệ an</v>
          </cell>
          <cell r="V896">
            <v>0</v>
          </cell>
          <cell r="W896">
            <v>0</v>
          </cell>
          <cell r="X896">
            <v>0</v>
          </cell>
          <cell r="Y896">
            <v>43892</v>
          </cell>
          <cell r="Z896">
            <v>0</v>
          </cell>
          <cell r="AA896">
            <v>0</v>
          </cell>
          <cell r="AB896">
            <v>0</v>
          </cell>
          <cell r="AC896" t="str">
            <v>BHXH</v>
          </cell>
          <cell r="AD896">
            <v>0</v>
          </cell>
          <cell r="AE896">
            <v>0</v>
          </cell>
          <cell r="AF896" t="str">
            <v>13.096</v>
          </cell>
          <cell r="AG896" t="str">
            <v>Kỹ thuật viên</v>
          </cell>
          <cell r="AH896">
            <v>0</v>
          </cell>
          <cell r="AI896">
            <v>0</v>
          </cell>
          <cell r="AJ896">
            <v>0</v>
          </cell>
          <cell r="AK896">
            <v>0</v>
          </cell>
          <cell r="AL896">
            <v>0</v>
          </cell>
          <cell r="AM896">
            <v>1.86</v>
          </cell>
          <cell r="AN896">
            <v>1</v>
          </cell>
          <cell r="AO896">
            <v>0</v>
          </cell>
          <cell r="AP896">
            <v>0</v>
          </cell>
          <cell r="AQ896">
            <v>0</v>
          </cell>
          <cell r="AR896">
            <v>0</v>
          </cell>
          <cell r="AS896">
            <v>1.86</v>
          </cell>
          <cell r="AT896">
            <v>0</v>
          </cell>
          <cell r="AU896">
            <v>0</v>
          </cell>
          <cell r="AV896">
            <v>0</v>
          </cell>
          <cell r="AW896">
            <v>0</v>
          </cell>
          <cell r="AX896" t="str">
            <v>Cao đẳng</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row>
        <row r="897">
          <cell r="F897">
            <v>2671</v>
          </cell>
          <cell r="G897" t="str">
            <v>51010002403657</v>
          </cell>
          <cell r="H897" t="str">
            <v>Trường Thực hành Sư phạm</v>
          </cell>
          <cell r="I897">
            <v>0</v>
          </cell>
          <cell r="J897" t="str">
            <v>Nữ</v>
          </cell>
          <cell r="K897">
            <v>1999</v>
          </cell>
          <cell r="L897">
            <v>36297</v>
          </cell>
          <cell r="M897">
            <v>23</v>
          </cell>
          <cell r="N897" t="str">
            <v>Kinh</v>
          </cell>
          <cell r="O897">
            <v>0</v>
          </cell>
          <cell r="P897" t="str">
            <v>187819682</v>
          </cell>
          <cell r="Q897">
            <v>42641</v>
          </cell>
          <cell r="R897" t="str">
            <v>Tỉnh Nghệ An</v>
          </cell>
          <cell r="S897">
            <v>0</v>
          </cell>
          <cell r="T897" t="str">
            <v>Xã Nghi Phú, TP.Vinh, tỉnh Nghệ An</v>
          </cell>
          <cell r="U897" t="str">
            <v>Xã Nghi Phú, TP.Vinh, tỉnh Nghệ An</v>
          </cell>
          <cell r="V897" t="str">
            <v>Xã Nghi Phú, TP.Vinh, tỉnh Nghệ An</v>
          </cell>
          <cell r="W897">
            <v>0</v>
          </cell>
          <cell r="X897">
            <v>0</v>
          </cell>
          <cell r="Y897">
            <v>44409</v>
          </cell>
          <cell r="Z897">
            <v>0</v>
          </cell>
          <cell r="AA897">
            <v>0</v>
          </cell>
          <cell r="AB897">
            <v>0</v>
          </cell>
          <cell r="AC897" t="str">
            <v>HĐTS</v>
          </cell>
          <cell r="AD897">
            <v>44409</v>
          </cell>
          <cell r="AE897">
            <v>44774</v>
          </cell>
          <cell r="AF897" t="str">
            <v>V.07.04.32</v>
          </cell>
          <cell r="AG897" t="str">
            <v>Giáo viên THCS (hạng III)</v>
          </cell>
          <cell r="AH897">
            <v>0</v>
          </cell>
          <cell r="AI897">
            <v>0</v>
          </cell>
          <cell r="AJ897">
            <v>0</v>
          </cell>
          <cell r="AK897">
            <v>4</v>
          </cell>
          <cell r="AL897">
            <v>0</v>
          </cell>
          <cell r="AM897">
            <v>1.9890000000000001</v>
          </cell>
          <cell r="AN897">
            <v>0</v>
          </cell>
          <cell r="AO897">
            <v>0</v>
          </cell>
          <cell r="AP897">
            <v>0</v>
          </cell>
          <cell r="AQ897">
            <v>0</v>
          </cell>
          <cell r="AR897">
            <v>0</v>
          </cell>
          <cell r="AS897">
            <v>0</v>
          </cell>
          <cell r="AT897">
            <v>0</v>
          </cell>
          <cell r="AU897">
            <v>0</v>
          </cell>
          <cell r="AV897">
            <v>0</v>
          </cell>
          <cell r="AW897">
            <v>0</v>
          </cell>
          <cell r="AX897" t="str">
            <v>Đại học</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2</v>
          </cell>
          <cell r="CH897">
            <v>2</v>
          </cell>
          <cell r="CI897">
            <v>2</v>
          </cell>
          <cell r="CJ897">
            <v>2</v>
          </cell>
          <cell r="CK897">
            <v>2</v>
          </cell>
          <cell r="CL897">
            <v>0</v>
          </cell>
        </row>
        <row r="898">
          <cell r="F898">
            <v>2618</v>
          </cell>
          <cell r="G898">
            <v>0</v>
          </cell>
          <cell r="H898" t="str">
            <v>Trường Thực hành Sư phạm</v>
          </cell>
          <cell r="I898">
            <v>0</v>
          </cell>
          <cell r="J898" t="str">
            <v>Nam</v>
          </cell>
          <cell r="K898">
            <v>1995</v>
          </cell>
          <cell r="L898">
            <v>34944</v>
          </cell>
          <cell r="M898">
            <v>0</v>
          </cell>
          <cell r="N898" t="str">
            <v>Kinh</v>
          </cell>
          <cell r="O898">
            <v>0</v>
          </cell>
          <cell r="P898" t="str">
            <v>187427508</v>
          </cell>
          <cell r="Q898">
            <v>40828</v>
          </cell>
          <cell r="R898" t="str">
            <v>Tỉnh Nghệ An</v>
          </cell>
          <cell r="S898">
            <v>0</v>
          </cell>
          <cell r="T898" t="str">
            <v>Xuân Thành, Yên Thành, Nghệ An</v>
          </cell>
          <cell r="U898" t="str">
            <v>Xuân Thành, Yên Thành, Nghệ An</v>
          </cell>
          <cell r="V898">
            <v>0</v>
          </cell>
          <cell r="W898">
            <v>0</v>
          </cell>
          <cell r="X898">
            <v>0</v>
          </cell>
          <cell r="Y898">
            <v>43892</v>
          </cell>
          <cell r="Z898">
            <v>0</v>
          </cell>
          <cell r="AA898">
            <v>0</v>
          </cell>
          <cell r="AB898">
            <v>0</v>
          </cell>
          <cell r="AC898" t="str">
            <v>BHXH</v>
          </cell>
          <cell r="AD898">
            <v>0</v>
          </cell>
          <cell r="AE898">
            <v>0</v>
          </cell>
          <cell r="AF898" t="str">
            <v>13.096</v>
          </cell>
          <cell r="AG898" t="str">
            <v>Kỹ thuật viên</v>
          </cell>
          <cell r="AH898">
            <v>0</v>
          </cell>
          <cell r="AI898">
            <v>0</v>
          </cell>
          <cell r="AJ898">
            <v>0</v>
          </cell>
          <cell r="AK898">
            <v>0</v>
          </cell>
          <cell r="AL898">
            <v>0</v>
          </cell>
          <cell r="AM898">
            <v>1.86</v>
          </cell>
          <cell r="AN898">
            <v>1</v>
          </cell>
          <cell r="AO898">
            <v>0</v>
          </cell>
          <cell r="AP898">
            <v>0</v>
          </cell>
          <cell r="AQ898">
            <v>0</v>
          </cell>
          <cell r="AR898">
            <v>0</v>
          </cell>
          <cell r="AS898">
            <v>1.86</v>
          </cell>
          <cell r="AT898">
            <v>0</v>
          </cell>
          <cell r="AU898">
            <v>0</v>
          </cell>
          <cell r="AV898">
            <v>0</v>
          </cell>
          <cell r="AW898">
            <v>0</v>
          </cell>
          <cell r="AX898" t="str">
            <v>Trung cấp chuyên nghiệp</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row>
        <row r="899">
          <cell r="F899">
            <v>2638</v>
          </cell>
          <cell r="G899">
            <v>0</v>
          </cell>
          <cell r="H899" t="str">
            <v>Trường Thực hành Sư phạm</v>
          </cell>
          <cell r="I899">
            <v>0</v>
          </cell>
          <cell r="J899" t="str">
            <v>Nữ</v>
          </cell>
          <cell r="K899">
            <v>1992</v>
          </cell>
          <cell r="L899">
            <v>33861</v>
          </cell>
          <cell r="M899">
            <v>0</v>
          </cell>
          <cell r="N899" t="str">
            <v>Kinh</v>
          </cell>
          <cell r="O899">
            <v>0</v>
          </cell>
          <cell r="P899">
            <v>186915930</v>
          </cell>
          <cell r="Q899">
            <v>42165</v>
          </cell>
          <cell r="R899" t="str">
            <v>Tỉnh Nghệ An</v>
          </cell>
          <cell r="S899">
            <v>0</v>
          </cell>
          <cell r="T899" t="str">
            <v>Xã Đức Thành, huyện Yên Thành, tỉnh Nghệ An</v>
          </cell>
          <cell r="U899" t="str">
            <v>Khối 12, Phường Cửa Nam, TP.Vinh, tỉnh Nghệ An</v>
          </cell>
          <cell r="V899">
            <v>0</v>
          </cell>
          <cell r="W899">
            <v>0</v>
          </cell>
          <cell r="X899">
            <v>0</v>
          </cell>
          <cell r="Y899">
            <v>44075</v>
          </cell>
          <cell r="Z899">
            <v>0</v>
          </cell>
          <cell r="AA899">
            <v>0</v>
          </cell>
          <cell r="AB899">
            <v>0</v>
          </cell>
          <cell r="AC899" t="str">
            <v>BHXH</v>
          </cell>
          <cell r="AD899">
            <v>0</v>
          </cell>
          <cell r="AE899">
            <v>0</v>
          </cell>
          <cell r="AF899" t="str">
            <v>13.096</v>
          </cell>
          <cell r="AG899" t="str">
            <v>Kỹ thuật viên</v>
          </cell>
          <cell r="AH899">
            <v>0</v>
          </cell>
          <cell r="AI899">
            <v>0</v>
          </cell>
          <cell r="AJ899">
            <v>0</v>
          </cell>
          <cell r="AK899">
            <v>0</v>
          </cell>
          <cell r="AL899">
            <v>0</v>
          </cell>
          <cell r="AM899">
            <v>1.86</v>
          </cell>
          <cell r="AN899">
            <v>1</v>
          </cell>
          <cell r="AO899">
            <v>0</v>
          </cell>
          <cell r="AP899">
            <v>0</v>
          </cell>
          <cell r="AQ899">
            <v>0</v>
          </cell>
          <cell r="AR899">
            <v>0</v>
          </cell>
          <cell r="AS899">
            <v>1.86</v>
          </cell>
          <cell r="AT899">
            <v>0</v>
          </cell>
          <cell r="AU899">
            <v>0</v>
          </cell>
          <cell r="AV899">
            <v>0</v>
          </cell>
          <cell r="AW899">
            <v>0</v>
          </cell>
          <cell r="AX899" t="str">
            <v>Trung học phổ thông</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25.083333333333332</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row>
        <row r="900">
          <cell r="F900">
            <v>2672</v>
          </cell>
          <cell r="G900" t="str">
            <v>51810000460962</v>
          </cell>
          <cell r="H900" t="str">
            <v>Trường Thực hành Sư phạm</v>
          </cell>
          <cell r="I900">
            <v>0</v>
          </cell>
          <cell r="J900" t="str">
            <v>Nữ</v>
          </cell>
          <cell r="K900">
            <v>1997</v>
          </cell>
          <cell r="L900">
            <v>35694</v>
          </cell>
          <cell r="M900">
            <v>25</v>
          </cell>
          <cell r="N900" t="str">
            <v>Kinh</v>
          </cell>
          <cell r="O900">
            <v>0</v>
          </cell>
          <cell r="P900" t="str">
            <v>187440352</v>
          </cell>
          <cell r="Q900">
            <v>43054</v>
          </cell>
          <cell r="R900" t="str">
            <v>Tỉnh Nghệ An</v>
          </cell>
          <cell r="S900">
            <v>0</v>
          </cell>
          <cell r="T900" t="str">
            <v>Xã Hưng Xá, huyện Hưng Nguyên, tỉnh Nghệ An</v>
          </cell>
          <cell r="U900" t="str">
            <v>Xã Long Xá, huyện Hưng Nguyên, tỉnh Nghệ An</v>
          </cell>
          <cell r="V900" t="str">
            <v>Xã Long Xá, huyện Hưng Nguyên, tỉnh Nghệ An</v>
          </cell>
          <cell r="W900">
            <v>0</v>
          </cell>
          <cell r="X900">
            <v>0</v>
          </cell>
          <cell r="Y900">
            <v>44433</v>
          </cell>
          <cell r="Z900">
            <v>0</v>
          </cell>
          <cell r="AA900">
            <v>0</v>
          </cell>
          <cell r="AB900">
            <v>0</v>
          </cell>
          <cell r="AC900" t="str">
            <v>HĐVV</v>
          </cell>
          <cell r="AD900">
            <v>44433</v>
          </cell>
          <cell r="AE900">
            <v>44712</v>
          </cell>
          <cell r="AF900" t="str">
            <v>V.07.02.26</v>
          </cell>
          <cell r="AG900" t="str">
            <v>Giáo viên mầm non (hạng III)</v>
          </cell>
          <cell r="AH900">
            <v>0</v>
          </cell>
          <cell r="AI900">
            <v>0</v>
          </cell>
          <cell r="AJ900">
            <v>0</v>
          </cell>
          <cell r="AK900">
            <v>0</v>
          </cell>
          <cell r="AL900">
            <v>0</v>
          </cell>
          <cell r="AM900">
            <v>2.1</v>
          </cell>
          <cell r="AN900">
            <v>0</v>
          </cell>
          <cell r="AO900">
            <v>0</v>
          </cell>
          <cell r="AP900">
            <v>0</v>
          </cell>
          <cell r="AQ900">
            <v>0</v>
          </cell>
          <cell r="AR900">
            <v>0</v>
          </cell>
          <cell r="AS900">
            <v>0</v>
          </cell>
          <cell r="AT900">
            <v>0</v>
          </cell>
          <cell r="AU900">
            <v>0</v>
          </cell>
          <cell r="AV900">
            <v>0</v>
          </cell>
          <cell r="AW900">
            <v>0</v>
          </cell>
          <cell r="AX900" t="str">
            <v>Đại học</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row>
        <row r="901">
          <cell r="F901">
            <v>2585</v>
          </cell>
          <cell r="G901" t="str">
            <v>50110000951464</v>
          </cell>
          <cell r="H901" t="str">
            <v>Văn phòng đại diện tại tỉnh Thanh Hóa</v>
          </cell>
          <cell r="I901">
            <v>0</v>
          </cell>
          <cell r="J901" t="str">
            <v>Nam</v>
          </cell>
          <cell r="K901">
            <v>1991</v>
          </cell>
          <cell r="L901">
            <v>33523</v>
          </cell>
          <cell r="M901">
            <v>31</v>
          </cell>
          <cell r="N901" t="str">
            <v>Kinh</v>
          </cell>
          <cell r="O901">
            <v>0</v>
          </cell>
          <cell r="P901" t="str">
            <v>173348351</v>
          </cell>
          <cell r="Q901">
            <v>39237</v>
          </cell>
          <cell r="R901" t="str">
            <v>Tỉnh Thanh Hóa</v>
          </cell>
          <cell r="S901" t="str">
            <v>Xã Hà Vinh, Huyện Hà Trung, Tỉnh Thanh Hoá</v>
          </cell>
          <cell r="T901" t="str">
            <v>Hà Trung, Thanh Hóa</v>
          </cell>
          <cell r="U901" t="str">
            <v>549 Bà Triệu, Phường Đông Thọ, Thành phố Thanh Hóa, Tỉnh Thanh Hoá</v>
          </cell>
          <cell r="V901" t="str">
            <v>549 Bà Triệu, Phường Đông Thọ, Thành phố Thanh Hóa, Tỉnh Thanh Hoá</v>
          </cell>
          <cell r="W901" t="str">
            <v>0972532617</v>
          </cell>
          <cell r="X901" t="str">
            <v>Letuanvpth.dhv@gmail.com</v>
          </cell>
          <cell r="Y901">
            <v>43435</v>
          </cell>
          <cell r="Z901">
            <v>43824</v>
          </cell>
          <cell r="AA901" t="str">
            <v>Trường Đại học Vinh</v>
          </cell>
          <cell r="AB901">
            <v>0</v>
          </cell>
          <cell r="AC901" t="str">
            <v>BC</v>
          </cell>
          <cell r="AD901">
            <v>0</v>
          </cell>
          <cell r="AE901">
            <v>0</v>
          </cell>
          <cell r="AF901" t="str">
            <v>01.003</v>
          </cell>
          <cell r="AG901" t="str">
            <v>Chuyên viên</v>
          </cell>
          <cell r="AH901">
            <v>0</v>
          </cell>
          <cell r="AI901">
            <v>0</v>
          </cell>
          <cell r="AJ901">
            <v>0</v>
          </cell>
          <cell r="AK901">
            <v>4</v>
          </cell>
          <cell r="AL901">
            <v>0</v>
          </cell>
          <cell r="AM901">
            <v>2.34</v>
          </cell>
          <cell r="AN901">
            <v>1</v>
          </cell>
          <cell r="AO901">
            <v>0</v>
          </cell>
          <cell r="AP901">
            <v>0</v>
          </cell>
          <cell r="AQ901">
            <v>0</v>
          </cell>
          <cell r="AR901">
            <v>0</v>
          </cell>
          <cell r="AS901">
            <v>2.34</v>
          </cell>
          <cell r="AT901">
            <v>20</v>
          </cell>
          <cell r="AU901">
            <v>0</v>
          </cell>
          <cell r="AV901">
            <v>0</v>
          </cell>
          <cell r="AW901">
            <v>0</v>
          </cell>
          <cell r="AX901" t="str">
            <v>Thạc sĩ</v>
          </cell>
          <cell r="AY901">
            <v>0</v>
          </cell>
          <cell r="AZ901">
            <v>0</v>
          </cell>
          <cell r="BA901">
            <v>0</v>
          </cell>
          <cell r="BB901">
            <v>0</v>
          </cell>
          <cell r="BC901">
            <v>0</v>
          </cell>
          <cell r="BD901">
            <v>0</v>
          </cell>
          <cell r="BE901">
            <v>0</v>
          </cell>
          <cell r="BF901" t="str">
            <v>Anh: C; Nga: B</v>
          </cell>
          <cell r="BG901">
            <v>0</v>
          </cell>
          <cell r="BH901" t="str">
            <v>x</v>
          </cell>
          <cell r="BI901">
            <v>0</v>
          </cell>
          <cell r="BJ901">
            <v>0</v>
          </cell>
          <cell r="BK901" t="str">
            <v>Đã học 2012</v>
          </cell>
          <cell r="BL901" t="str">
            <v>Trung cấp</v>
          </cell>
          <cell r="BM901">
            <v>35325</v>
          </cell>
          <cell r="BN901">
            <v>35690</v>
          </cell>
          <cell r="BO901" t="str">
            <v>Bằng khen Trung ương Đoàn TNCS Hồ CHí Minh (năm 1994); Bằng khen
Bộ trưởng Bộ Giáo dục và Đào tạo (năm 2007); Kỷ niệm chương Vì sự nghiệp Giáo dục (năm 2012)</v>
          </cell>
          <cell r="BP901">
            <v>0</v>
          </cell>
          <cell r="BQ901">
            <v>0</v>
          </cell>
          <cell r="BR901">
            <v>29.083333333333332</v>
          </cell>
          <cell r="BS901" t="str">
            <v>Không nộp sổ</v>
          </cell>
          <cell r="BT901">
            <v>0</v>
          </cell>
          <cell r="BU901">
            <v>0</v>
          </cell>
          <cell r="BV901">
            <v>4</v>
          </cell>
          <cell r="BW901">
            <v>4</v>
          </cell>
          <cell r="BX901">
            <v>4</v>
          </cell>
          <cell r="BY901">
            <v>4</v>
          </cell>
          <cell r="BZ901">
            <v>4</v>
          </cell>
          <cell r="CA901">
            <v>4</v>
          </cell>
          <cell r="CB901">
            <v>4</v>
          </cell>
          <cell r="CC901">
            <v>4</v>
          </cell>
          <cell r="CD901">
            <v>4</v>
          </cell>
          <cell r="CE901">
            <v>4</v>
          </cell>
          <cell r="CF901">
            <v>4</v>
          </cell>
          <cell r="CG901">
            <v>4</v>
          </cell>
          <cell r="CH901">
            <v>4</v>
          </cell>
          <cell r="CI901">
            <v>4</v>
          </cell>
          <cell r="CJ901">
            <v>4</v>
          </cell>
          <cell r="CK901">
            <v>4</v>
          </cell>
          <cell r="CL901">
            <v>0</v>
          </cell>
        </row>
        <row r="902">
          <cell r="F902">
            <v>1731</v>
          </cell>
          <cell r="G902" t="str">
            <v>51010000034176</v>
          </cell>
          <cell r="H902" t="str">
            <v>Văn phòng Đảng - Hội đồng Trường - Đoàn thể</v>
          </cell>
          <cell r="I902" t="str">
            <v>Giáo dục mầm non</v>
          </cell>
          <cell r="J902" t="str">
            <v>Nam</v>
          </cell>
          <cell r="K902">
            <v>1975</v>
          </cell>
          <cell r="L902">
            <v>27500</v>
          </cell>
          <cell r="M902">
            <v>47</v>
          </cell>
          <cell r="N902" t="str">
            <v>Kinh</v>
          </cell>
          <cell r="O902">
            <v>0</v>
          </cell>
          <cell r="P902">
            <v>0</v>
          </cell>
          <cell r="Q902">
            <v>0</v>
          </cell>
          <cell r="R902">
            <v>0</v>
          </cell>
          <cell r="S902" t="str">
            <v>Xã Lưu Sơn, Huyện Đô Lương, Tỉnh Nghệ An</v>
          </cell>
          <cell r="T902" t="str">
            <v>Than Hòa, Thanh Chương, Nghệ An</v>
          </cell>
          <cell r="U902" t="str">
            <v>Khối 8, Phường Bến Thủy, Thành phố Vinh, Tỉnh Nghệ An</v>
          </cell>
          <cell r="V902" t="str">
            <v>Khối 8, Phường Bến Thủy, Thành phố Vinh, Tỉnh Nghệ An</v>
          </cell>
          <cell r="W902">
            <v>913598796</v>
          </cell>
          <cell r="X902">
            <v>0</v>
          </cell>
          <cell r="Y902">
            <v>36039</v>
          </cell>
          <cell r="Z902">
            <v>36039</v>
          </cell>
          <cell r="AA902" t="str">
            <v>Trường Đại học sư phạm Vinh</v>
          </cell>
          <cell r="AB902">
            <v>0</v>
          </cell>
          <cell r="AC902" t="str">
            <v>BC</v>
          </cell>
          <cell r="AD902">
            <v>0</v>
          </cell>
          <cell r="AE902">
            <v>0</v>
          </cell>
          <cell r="AF902" t="str">
            <v>V.07.01.02</v>
          </cell>
          <cell r="AG902" t="str">
            <v>Giảng viên chính (hạng II)</v>
          </cell>
          <cell r="AH902" t="str">
            <v>Chú tịch HĐT, Phó Hiệu trưởng</v>
          </cell>
          <cell r="AI902">
            <v>0</v>
          </cell>
          <cell r="AJ902">
            <v>0</v>
          </cell>
          <cell r="AK902">
            <v>10</v>
          </cell>
          <cell r="AL902">
            <v>1</v>
          </cell>
          <cell r="AM902">
            <v>4.74</v>
          </cell>
          <cell r="AN902">
            <v>2</v>
          </cell>
          <cell r="AO902">
            <v>0</v>
          </cell>
          <cell r="AP902">
            <v>0</v>
          </cell>
          <cell r="AQ902">
            <v>17</v>
          </cell>
          <cell r="AR902">
            <v>0.9758</v>
          </cell>
          <cell r="AS902">
            <v>6.7157999999999998</v>
          </cell>
          <cell r="AT902">
            <v>40</v>
          </cell>
          <cell r="AU902">
            <v>0</v>
          </cell>
          <cell r="AV902">
            <v>0</v>
          </cell>
          <cell r="AW902">
            <v>0</v>
          </cell>
          <cell r="AX902" t="str">
            <v>Tiến sĩ</v>
          </cell>
          <cell r="AY902">
            <v>0</v>
          </cell>
          <cell r="AZ902">
            <v>0</v>
          </cell>
          <cell r="BA902" t="str">
            <v>Y học</v>
          </cell>
          <cell r="BB902" t="str">
            <v>Y học</v>
          </cell>
          <cell r="BC902" t="str">
            <v>Y học</v>
          </cell>
          <cell r="BD902">
            <v>0</v>
          </cell>
          <cell r="BE902" t="str">
            <v>GV QLGD</v>
          </cell>
          <cell r="BF902">
            <v>0</v>
          </cell>
          <cell r="BG902">
            <v>0</v>
          </cell>
          <cell r="BH902" t="str">
            <v>x</v>
          </cell>
          <cell r="BI902">
            <v>2017</v>
          </cell>
          <cell r="BJ902">
            <v>0</v>
          </cell>
          <cell r="BK902" t="str">
            <v>Đã học 2012</v>
          </cell>
          <cell r="BL902" t="str">
            <v>Cao cấp</v>
          </cell>
          <cell r="BM902">
            <v>0</v>
          </cell>
          <cell r="BN902">
            <v>0</v>
          </cell>
          <cell r="BO902">
            <v>0</v>
          </cell>
          <cell r="BP902">
            <v>0</v>
          </cell>
          <cell r="BQ902">
            <v>0</v>
          </cell>
          <cell r="BR902">
            <v>12.666666666666666</v>
          </cell>
          <cell r="BS902" t="str">
            <v>BĐ đã phát</v>
          </cell>
          <cell r="BT902">
            <v>0</v>
          </cell>
          <cell r="BU902">
            <v>0</v>
          </cell>
          <cell r="BV902">
            <v>10</v>
          </cell>
          <cell r="BW902">
            <v>10</v>
          </cell>
          <cell r="BX902">
            <v>10</v>
          </cell>
          <cell r="BY902">
            <v>10</v>
          </cell>
          <cell r="BZ902">
            <v>10</v>
          </cell>
          <cell r="CA902">
            <v>10</v>
          </cell>
          <cell r="CB902">
            <v>10</v>
          </cell>
          <cell r="CC902">
            <v>10</v>
          </cell>
          <cell r="CD902">
            <v>10</v>
          </cell>
          <cell r="CE902">
            <v>10</v>
          </cell>
          <cell r="CF902">
            <v>10</v>
          </cell>
          <cell r="CG902">
            <v>10</v>
          </cell>
          <cell r="CH902">
            <v>10</v>
          </cell>
          <cell r="CI902">
            <v>10</v>
          </cell>
          <cell r="CJ902">
            <v>10</v>
          </cell>
          <cell r="CK902">
            <v>10</v>
          </cell>
          <cell r="CL902">
            <v>0</v>
          </cell>
        </row>
        <row r="903">
          <cell r="F903">
            <v>1229</v>
          </cell>
          <cell r="G903" t="str">
            <v>51010000197042</v>
          </cell>
          <cell r="H903" t="str">
            <v>Văn phòng Đảng - Hội đồng Trường - Đoàn thể</v>
          </cell>
          <cell r="I903" t="str">
            <v>Hóa vô cơ - Phân tích</v>
          </cell>
          <cell r="J903" t="str">
            <v>Nam</v>
          </cell>
          <cell r="K903">
            <v>1968</v>
          </cell>
          <cell r="L903">
            <v>25170</v>
          </cell>
          <cell r="M903">
            <v>54</v>
          </cell>
          <cell r="N903" t="str">
            <v>Kinh</v>
          </cell>
          <cell r="O903">
            <v>0</v>
          </cell>
          <cell r="P903">
            <v>187034319</v>
          </cell>
          <cell r="Q903">
            <v>0</v>
          </cell>
          <cell r="R903">
            <v>0</v>
          </cell>
          <cell r="S903" t="str">
            <v>Thiệu Minh, Thiệu Hóa, Thanh Hóa</v>
          </cell>
          <cell r="T903" t="str">
            <v>Phố Cửa Tả, thành phố Thanh Hóa,  tỉnh Thanh Hóa</v>
          </cell>
          <cell r="U903" t="str">
            <v>Nhà số 9, ngõ 4, đường Nguyễn Vĩnh Lộc, phường Bến Thủy, thành phố Vinh, Nghệ An</v>
          </cell>
          <cell r="V903" t="str">
            <v>Nhà số 9, ngõ 4, đường Nguyễn Vĩnh Lộc, phường Bến Thủy, thành phố Vinh, Nghệ An</v>
          </cell>
          <cell r="W903" t="str">
            <v>0912574484</v>
          </cell>
          <cell r="X903" t="str">
            <v>dunh@vinhuni.edu.vn</v>
          </cell>
          <cell r="Y903">
            <v>32721</v>
          </cell>
          <cell r="Z903">
            <v>33451</v>
          </cell>
          <cell r="AA903" t="str">
            <v>Trường Đại học Sư phạm Vinh</v>
          </cell>
          <cell r="AB903">
            <v>0</v>
          </cell>
          <cell r="AC903" t="str">
            <v>BC</v>
          </cell>
          <cell r="AD903">
            <v>0</v>
          </cell>
          <cell r="AE903">
            <v>0</v>
          </cell>
          <cell r="AF903" t="str">
            <v>V.07.01.01</v>
          </cell>
          <cell r="AG903" t="str">
            <v>Giảng viên cao cấp (hạng I)</v>
          </cell>
          <cell r="AH903" t="str">
            <v>Phó Chủ tịch Hội đồng Trường</v>
          </cell>
          <cell r="AI903">
            <v>0</v>
          </cell>
          <cell r="AJ903">
            <v>0</v>
          </cell>
          <cell r="AK903">
            <v>8</v>
          </cell>
          <cell r="AL903">
            <v>0.8</v>
          </cell>
          <cell r="AM903">
            <v>6.56</v>
          </cell>
          <cell r="AN903">
            <v>2</v>
          </cell>
          <cell r="AO903">
            <v>0</v>
          </cell>
          <cell r="AP903">
            <v>0</v>
          </cell>
          <cell r="AQ903">
            <v>27</v>
          </cell>
          <cell r="AR903">
            <v>1.9871999999999996</v>
          </cell>
          <cell r="AS903">
            <v>9.3471999999999991</v>
          </cell>
          <cell r="AT903">
            <v>40</v>
          </cell>
          <cell r="AU903">
            <v>0</v>
          </cell>
          <cell r="AV903">
            <v>0</v>
          </cell>
          <cell r="AW903">
            <v>0</v>
          </cell>
          <cell r="AX903" t="str">
            <v>Tiến sĩ</v>
          </cell>
          <cell r="AY903" t="str">
            <v>Phó Giáo sư</v>
          </cell>
          <cell r="AZ903">
            <v>0</v>
          </cell>
          <cell r="BA903" t="str">
            <v>SP Hóa học</v>
          </cell>
          <cell r="BB903" t="str">
            <v>Khoa học/Hoá vô cơ</v>
          </cell>
          <cell r="BC903" t="str">
            <v>Hóa vô cơ</v>
          </cell>
          <cell r="BD903">
            <v>0</v>
          </cell>
          <cell r="BE903" t="str">
            <v>GV QLGD</v>
          </cell>
          <cell r="BF903">
            <v>0</v>
          </cell>
          <cell r="BG903">
            <v>0</v>
          </cell>
          <cell r="BH903" t="str">
            <v>x</v>
          </cell>
          <cell r="BI903">
            <v>0</v>
          </cell>
          <cell r="BJ903">
            <v>0</v>
          </cell>
          <cell r="BK903" t="str">
            <v>Học 2014 (Đối tượng 2)</v>
          </cell>
          <cell r="BL903" t="str">
            <v>Cao cấp</v>
          </cell>
          <cell r="BM903" t="str">
            <v>18/12/1997</v>
          </cell>
          <cell r="BN903">
            <v>36147</v>
          </cell>
          <cell r="BO903">
            <v>0</v>
          </cell>
          <cell r="BP903">
            <v>0</v>
          </cell>
          <cell r="BQ903">
            <v>0</v>
          </cell>
          <cell r="BR903">
            <v>6.25</v>
          </cell>
          <cell r="BS903" t="str">
            <v>BĐ đã phát</v>
          </cell>
          <cell r="BT903">
            <v>0</v>
          </cell>
          <cell r="BU903">
            <v>0</v>
          </cell>
          <cell r="BV903">
            <v>8</v>
          </cell>
          <cell r="BW903">
            <v>8</v>
          </cell>
          <cell r="BX903">
            <v>8</v>
          </cell>
          <cell r="BY903">
            <v>8</v>
          </cell>
          <cell r="BZ903">
            <v>8</v>
          </cell>
          <cell r="CA903">
            <v>8</v>
          </cell>
          <cell r="CB903">
            <v>8</v>
          </cell>
          <cell r="CC903">
            <v>8</v>
          </cell>
          <cell r="CD903">
            <v>8</v>
          </cell>
          <cell r="CE903">
            <v>8</v>
          </cell>
          <cell r="CF903">
            <v>8</v>
          </cell>
          <cell r="CG903">
            <v>8</v>
          </cell>
          <cell r="CH903">
            <v>8</v>
          </cell>
          <cell r="CI903">
            <v>8</v>
          </cell>
          <cell r="CJ903">
            <v>8</v>
          </cell>
          <cell r="CK903">
            <v>8</v>
          </cell>
          <cell r="CL903">
            <v>0</v>
          </cell>
        </row>
        <row r="904">
          <cell r="F904">
            <v>1488</v>
          </cell>
          <cell r="G904" t="str">
            <v>51010000276367</v>
          </cell>
          <cell r="H904" t="str">
            <v>Văn phòng Đảng - Hội đồng Trường - Đoàn thể</v>
          </cell>
          <cell r="I904" t="str">
            <v>Khoa Lịch sử</v>
          </cell>
          <cell r="J904" t="str">
            <v>Nam</v>
          </cell>
          <cell r="K904">
            <v>1978</v>
          </cell>
          <cell r="L904">
            <v>28674</v>
          </cell>
          <cell r="M904">
            <v>44</v>
          </cell>
          <cell r="N904" t="str">
            <v>Kinh</v>
          </cell>
          <cell r="O904">
            <v>0</v>
          </cell>
          <cell r="P904">
            <v>187250559</v>
          </cell>
          <cell r="Q904">
            <v>0</v>
          </cell>
          <cell r="R904">
            <v>0</v>
          </cell>
          <cell r="S904" t="str">
            <v>TT.Kỳ Anh, H.Kỳ Anh, Hà Tĩnh</v>
          </cell>
          <cell r="T904" t="str">
            <v>Xã Cẩm Thăng, huyện Cẩm Xuyên, Hà Tĩnh</v>
          </cell>
          <cell r="U904" t="str">
            <v>Khu tập thể Trường Đại học Vinh</v>
          </cell>
          <cell r="V904" t="str">
            <v>Khu tập thể Trường Đại học Vinh</v>
          </cell>
          <cell r="W904" t="str">
            <v>0943474668</v>
          </cell>
          <cell r="X904" t="str">
            <v>chuongna@vinhuni.edu.vn</v>
          </cell>
          <cell r="Y904">
            <v>37653</v>
          </cell>
          <cell r="Z904">
            <v>38587</v>
          </cell>
          <cell r="AA904" t="str">
            <v>Trường Đại học Vinh</v>
          </cell>
          <cell r="AB904">
            <v>0</v>
          </cell>
          <cell r="AC904" t="str">
            <v>BC</v>
          </cell>
          <cell r="AD904">
            <v>0</v>
          </cell>
          <cell r="AE904">
            <v>0</v>
          </cell>
          <cell r="AF904" t="str">
            <v>V.07.01.02</v>
          </cell>
          <cell r="AG904" t="str">
            <v>Giảng viên chính (hạng II)</v>
          </cell>
          <cell r="AH904" t="str">
            <v>Thư ký HĐT</v>
          </cell>
          <cell r="AI904">
            <v>0</v>
          </cell>
          <cell r="AJ904">
            <v>0</v>
          </cell>
          <cell r="AK904">
            <v>7</v>
          </cell>
          <cell r="AL904">
            <v>0.5</v>
          </cell>
          <cell r="AM904">
            <v>4.4000000000000004</v>
          </cell>
          <cell r="AN904">
            <v>1</v>
          </cell>
          <cell r="AO904">
            <v>0</v>
          </cell>
          <cell r="AP904">
            <v>0</v>
          </cell>
          <cell r="AQ904">
            <v>9</v>
          </cell>
          <cell r="AR904">
            <v>0.441</v>
          </cell>
          <cell r="AS904">
            <v>5.3410000000000002</v>
          </cell>
          <cell r="AT904">
            <v>40</v>
          </cell>
          <cell r="AU904">
            <v>0</v>
          </cell>
          <cell r="AV904">
            <v>0</v>
          </cell>
          <cell r="AW904">
            <v>0</v>
          </cell>
          <cell r="AX904" t="str">
            <v>Tiến sĩ</v>
          </cell>
          <cell r="AY904">
            <v>0</v>
          </cell>
          <cell r="AZ904">
            <v>0</v>
          </cell>
          <cell r="BA904" t="str">
            <v>Lịch sử</v>
          </cell>
          <cell r="BB904" t="str">
            <v>Lịch sử</v>
          </cell>
          <cell r="BC904" t="str">
            <v>Lịch sử</v>
          </cell>
          <cell r="BD904">
            <v>0</v>
          </cell>
          <cell r="BE904" t="str">
            <v>GV QLGD</v>
          </cell>
          <cell r="BF904">
            <v>0</v>
          </cell>
          <cell r="BG904">
            <v>0</v>
          </cell>
          <cell r="BH904" t="str">
            <v>x</v>
          </cell>
          <cell r="BI904">
            <v>2019</v>
          </cell>
          <cell r="BJ904">
            <v>0</v>
          </cell>
          <cell r="BK904" t="str">
            <v>Đợt 1 năm 2014</v>
          </cell>
          <cell r="BL904" t="str">
            <v>Cao cấp</v>
          </cell>
          <cell r="BM904" t="str">
            <v>13/04/1998</v>
          </cell>
          <cell r="BN904">
            <v>36263</v>
          </cell>
          <cell r="BO904">
            <v>0</v>
          </cell>
          <cell r="BP904">
            <v>0</v>
          </cell>
          <cell r="BQ904">
            <v>0</v>
          </cell>
          <cell r="BR904">
            <v>15.833333333333334</v>
          </cell>
          <cell r="BS904" t="str">
            <v>BĐ đã phát</v>
          </cell>
          <cell r="BT904">
            <v>0</v>
          </cell>
          <cell r="BU904">
            <v>0</v>
          </cell>
          <cell r="BV904">
            <v>7</v>
          </cell>
          <cell r="BW904">
            <v>7</v>
          </cell>
          <cell r="BX904">
            <v>7</v>
          </cell>
          <cell r="BY904">
            <v>7</v>
          </cell>
          <cell r="BZ904">
            <v>7</v>
          </cell>
          <cell r="CA904">
            <v>7</v>
          </cell>
          <cell r="CB904">
            <v>7</v>
          </cell>
          <cell r="CC904">
            <v>7</v>
          </cell>
          <cell r="CD904">
            <v>7</v>
          </cell>
          <cell r="CE904">
            <v>7</v>
          </cell>
          <cell r="CF904">
            <v>7</v>
          </cell>
          <cell r="CG904">
            <v>7</v>
          </cell>
          <cell r="CH904">
            <v>7</v>
          </cell>
          <cell r="CI904">
            <v>7</v>
          </cell>
          <cell r="CJ904">
            <v>7</v>
          </cell>
          <cell r="CK904">
            <v>7</v>
          </cell>
          <cell r="CL904">
            <v>0</v>
          </cell>
        </row>
        <row r="905">
          <cell r="F905">
            <v>1321</v>
          </cell>
          <cell r="G905" t="str">
            <v>51010000199251</v>
          </cell>
          <cell r="H905" t="str">
            <v>Văn phòng Đảng - Hội đồng Trường - Đoàn thể</v>
          </cell>
          <cell r="I905" t="str">
            <v>Kỹ thuật Điều khiển tự động</v>
          </cell>
          <cell r="J905" t="str">
            <v>Nam</v>
          </cell>
          <cell r="K905">
            <v>1977</v>
          </cell>
          <cell r="L905">
            <v>28151</v>
          </cell>
          <cell r="M905">
            <v>45</v>
          </cell>
          <cell r="N905" t="str">
            <v>Kinh</v>
          </cell>
          <cell r="O905">
            <v>0</v>
          </cell>
          <cell r="P905">
            <v>183162726</v>
          </cell>
          <cell r="Q905">
            <v>0</v>
          </cell>
          <cell r="R905">
            <v>0</v>
          </cell>
          <cell r="S905">
            <v>0</v>
          </cell>
          <cell r="T905">
            <v>0</v>
          </cell>
          <cell r="U905">
            <v>0</v>
          </cell>
          <cell r="V905">
            <v>0</v>
          </cell>
          <cell r="W905" t="str">
            <v>0948257789</v>
          </cell>
          <cell r="X905" t="str">
            <v>Bangnh@vinhuni.edu.vn</v>
          </cell>
          <cell r="Y905">
            <v>37712</v>
          </cell>
          <cell r="Z905" t="str">
            <v xml:space="preserve">  -   -</v>
          </cell>
          <cell r="AA905" t="str">
            <v>Trường Đại học Vinh</v>
          </cell>
          <cell r="AB905">
            <v>0</v>
          </cell>
          <cell r="AC905" t="str">
            <v>BC</v>
          </cell>
          <cell r="AD905">
            <v>0</v>
          </cell>
          <cell r="AE905">
            <v>0</v>
          </cell>
          <cell r="AF905" t="str">
            <v>V.07.01.01</v>
          </cell>
          <cell r="AG905" t="str">
            <v>Giảng viên cao cấp (hạng I)</v>
          </cell>
          <cell r="AH905" t="str">
            <v>Hiệu Trưởng</v>
          </cell>
          <cell r="AI905">
            <v>0</v>
          </cell>
          <cell r="AJ905" t="str">
            <v>Phó Bí thư Đảng ủy</v>
          </cell>
          <cell r="AK905">
            <v>10</v>
          </cell>
          <cell r="AL905">
            <v>1</v>
          </cell>
          <cell r="AM905">
            <v>6.92</v>
          </cell>
          <cell r="AN905">
            <v>3</v>
          </cell>
          <cell r="AO905">
            <v>0</v>
          </cell>
          <cell r="AP905">
            <v>0</v>
          </cell>
          <cell r="AQ905">
            <v>11</v>
          </cell>
          <cell r="AR905">
            <v>0.87120000000000009</v>
          </cell>
          <cell r="AS905">
            <v>8.7911999999999999</v>
          </cell>
          <cell r="AT905">
            <v>40</v>
          </cell>
          <cell r="AU905">
            <v>0</v>
          </cell>
          <cell r="AV905">
            <v>0</v>
          </cell>
          <cell r="AW905">
            <v>0</v>
          </cell>
          <cell r="AX905" t="str">
            <v>Tiến sĩ</v>
          </cell>
          <cell r="AY905" t="str">
            <v>Giáo sư</v>
          </cell>
          <cell r="AZ905">
            <v>0</v>
          </cell>
          <cell r="BA905" t="str">
            <v>Vật lý</v>
          </cell>
          <cell r="BB905" t="str">
            <v>Quang học</v>
          </cell>
          <cell r="BC905" t="str">
            <v>Quang học</v>
          </cell>
          <cell r="BD905">
            <v>0</v>
          </cell>
          <cell r="BE905" t="str">
            <v>GV QLGD</v>
          </cell>
          <cell r="BF905">
            <v>0</v>
          </cell>
          <cell r="BG905">
            <v>0</v>
          </cell>
          <cell r="BH905">
            <v>0</v>
          </cell>
          <cell r="BI905">
            <v>0</v>
          </cell>
          <cell r="BJ905" t="str">
            <v>x</v>
          </cell>
          <cell r="BK905" t="str">
            <v>x</v>
          </cell>
          <cell r="BL905" t="str">
            <v>Cao cấp</v>
          </cell>
          <cell r="BM905">
            <v>40308</v>
          </cell>
          <cell r="BN905">
            <v>40673</v>
          </cell>
          <cell r="BO905">
            <v>0</v>
          </cell>
          <cell r="BP905">
            <v>0</v>
          </cell>
          <cell r="BQ905">
            <v>0</v>
          </cell>
          <cell r="BR905">
            <v>14.416666666666666</v>
          </cell>
          <cell r="BS905" t="str">
            <v>Chưa phát</v>
          </cell>
          <cell r="BT905">
            <v>0</v>
          </cell>
          <cell r="BU905">
            <v>0</v>
          </cell>
          <cell r="BV905">
            <v>10</v>
          </cell>
          <cell r="BW905">
            <v>10</v>
          </cell>
          <cell r="BX905">
            <v>10</v>
          </cell>
          <cell r="BY905">
            <v>10</v>
          </cell>
          <cell r="BZ905">
            <v>10</v>
          </cell>
          <cell r="CA905">
            <v>10</v>
          </cell>
          <cell r="CB905">
            <v>10</v>
          </cell>
          <cell r="CC905">
            <v>10</v>
          </cell>
          <cell r="CD905">
            <v>10</v>
          </cell>
          <cell r="CE905">
            <v>10</v>
          </cell>
          <cell r="CF905">
            <v>10</v>
          </cell>
          <cell r="CG905">
            <v>10</v>
          </cell>
          <cell r="CH905">
            <v>10</v>
          </cell>
          <cell r="CI905">
            <v>10</v>
          </cell>
          <cell r="CJ905">
            <v>10</v>
          </cell>
          <cell r="CK905">
            <v>10</v>
          </cell>
          <cell r="CL905">
            <v>0</v>
          </cell>
        </row>
        <row r="906">
          <cell r="F906">
            <v>1503</v>
          </cell>
          <cell r="G906" t="str">
            <v>51010000193749</v>
          </cell>
          <cell r="H906" t="str">
            <v>Văn phòng Đảng - Hội đồng Trường - Đoàn thể</v>
          </cell>
          <cell r="I906" t="str">
            <v>Lịch sử Việt Nam</v>
          </cell>
          <cell r="J906" t="str">
            <v>Nam</v>
          </cell>
          <cell r="K906">
            <v>1982</v>
          </cell>
          <cell r="L906">
            <v>30017</v>
          </cell>
          <cell r="M906">
            <v>40</v>
          </cell>
          <cell r="N906" t="str">
            <v>Kinh</v>
          </cell>
          <cell r="O906">
            <v>0</v>
          </cell>
          <cell r="P906">
            <v>182494659</v>
          </cell>
          <cell r="Q906">
            <v>0</v>
          </cell>
          <cell r="R906">
            <v>0</v>
          </cell>
          <cell r="S906">
            <v>0</v>
          </cell>
          <cell r="T906" t="str">
            <v>Quỳnh Lưu, Nghệ An</v>
          </cell>
          <cell r="U906" t="str">
            <v>Thành phố Vinh, Tỉnh Nghệ An</v>
          </cell>
          <cell r="V906" t="str">
            <v>Thành phố Vinh, Tỉnh Nghệ An</v>
          </cell>
          <cell r="W906">
            <v>985545007</v>
          </cell>
          <cell r="X906" t="str">
            <v>ducanhvinhuni@gmail.com</v>
          </cell>
          <cell r="Y906">
            <v>39601</v>
          </cell>
          <cell r="Z906">
            <v>39995</v>
          </cell>
          <cell r="AA906" t="str">
            <v>Trường Đại học Vinh</v>
          </cell>
          <cell r="AB906">
            <v>0</v>
          </cell>
          <cell r="AC906" t="str">
            <v>BC</v>
          </cell>
          <cell r="AD906">
            <v>0</v>
          </cell>
          <cell r="AE906">
            <v>0</v>
          </cell>
          <cell r="AF906" t="str">
            <v>V.07.01.03</v>
          </cell>
          <cell r="AG906" t="str">
            <v>Giảng viên (hạng III)</v>
          </cell>
          <cell r="AH906" t="str">
            <v>Phó Chánh VP</v>
          </cell>
          <cell r="AI906">
            <v>0</v>
          </cell>
          <cell r="AJ906">
            <v>0</v>
          </cell>
          <cell r="AK906">
            <v>6</v>
          </cell>
          <cell r="AL906">
            <v>0.4</v>
          </cell>
          <cell r="AM906">
            <v>3.66</v>
          </cell>
          <cell r="AN906">
            <v>5</v>
          </cell>
          <cell r="AO906">
            <v>0</v>
          </cell>
          <cell r="AP906">
            <v>0</v>
          </cell>
          <cell r="AQ906">
            <v>6</v>
          </cell>
          <cell r="AR906">
            <v>0.24360000000000004</v>
          </cell>
          <cell r="AS906">
            <v>4.3036000000000003</v>
          </cell>
          <cell r="AT906">
            <v>40</v>
          </cell>
          <cell r="AU906">
            <v>0</v>
          </cell>
          <cell r="AV906">
            <v>0</v>
          </cell>
          <cell r="AW906">
            <v>0</v>
          </cell>
          <cell r="AX906" t="str">
            <v>Tiến sĩ</v>
          </cell>
          <cell r="AY906">
            <v>0</v>
          </cell>
          <cell r="AZ906">
            <v>0</v>
          </cell>
          <cell r="BA906" t="str">
            <v>Lịch sử</v>
          </cell>
          <cell r="BB906" t="str">
            <v>Lịch sử  Việt Nam</v>
          </cell>
          <cell r="BC906" t="str">
            <v>Lịch sử</v>
          </cell>
          <cell r="BD906">
            <v>0</v>
          </cell>
          <cell r="BE906" t="str">
            <v>GVSP</v>
          </cell>
          <cell r="BF906" t="str">
            <v>A2</v>
          </cell>
          <cell r="BG906" t="str">
            <v>ICT 2018</v>
          </cell>
          <cell r="BH906">
            <v>2018</v>
          </cell>
          <cell r="BI906">
            <v>2019</v>
          </cell>
          <cell r="BJ906">
            <v>0</v>
          </cell>
          <cell r="BK906">
            <v>0</v>
          </cell>
          <cell r="BL906">
            <v>0</v>
          </cell>
          <cell r="BM906" t="str">
            <v>18/3/2001</v>
          </cell>
          <cell r="BN906">
            <v>37333</v>
          </cell>
          <cell r="BO906">
            <v>0</v>
          </cell>
          <cell r="BP906">
            <v>0</v>
          </cell>
          <cell r="BQ906">
            <v>0</v>
          </cell>
          <cell r="BR906">
            <v>19.5</v>
          </cell>
          <cell r="BS906" t="str">
            <v>ĐHV đã phát</v>
          </cell>
          <cell r="BT906">
            <v>0</v>
          </cell>
          <cell r="BU906">
            <v>0</v>
          </cell>
          <cell r="BV906">
            <v>6</v>
          </cell>
          <cell r="BW906">
            <v>6</v>
          </cell>
          <cell r="BX906">
            <v>6</v>
          </cell>
          <cell r="BY906">
            <v>6</v>
          </cell>
          <cell r="BZ906">
            <v>6</v>
          </cell>
          <cell r="CA906">
            <v>6</v>
          </cell>
          <cell r="CB906">
            <v>6</v>
          </cell>
          <cell r="CC906">
            <v>6</v>
          </cell>
          <cell r="CD906">
            <v>6</v>
          </cell>
          <cell r="CE906">
            <v>6</v>
          </cell>
          <cell r="CF906">
            <v>6</v>
          </cell>
          <cell r="CG906">
            <v>6</v>
          </cell>
          <cell r="CH906">
            <v>6</v>
          </cell>
          <cell r="CI906">
            <v>6</v>
          </cell>
          <cell r="CJ906">
            <v>6</v>
          </cell>
          <cell r="CK906">
            <v>6</v>
          </cell>
          <cell r="CL906">
            <v>0</v>
          </cell>
        </row>
        <row r="907">
          <cell r="F907">
            <v>1403</v>
          </cell>
          <cell r="G907" t="str">
            <v>51010000023721</v>
          </cell>
          <cell r="H907" t="str">
            <v>Văn phòng Đảng - Hội đồng Trường - Đoàn thể</v>
          </cell>
          <cell r="I907" t="str">
            <v>Lý thuyết tiếng Anh</v>
          </cell>
          <cell r="J907" t="str">
            <v>Nam</v>
          </cell>
          <cell r="K907">
            <v>1972</v>
          </cell>
          <cell r="L907">
            <v>26605</v>
          </cell>
          <cell r="M907">
            <v>50</v>
          </cell>
          <cell r="N907" t="str">
            <v>Kinh</v>
          </cell>
          <cell r="O907">
            <v>0</v>
          </cell>
          <cell r="P907">
            <v>181856400</v>
          </cell>
          <cell r="Q907">
            <v>0</v>
          </cell>
          <cell r="R907">
            <v>0</v>
          </cell>
          <cell r="S907" t="str">
            <v>Nghệ An</v>
          </cell>
          <cell r="T907" t="str">
            <v>Quỳnh Lưu, Nghệ An</v>
          </cell>
          <cell r="U907" t="str">
            <v>P. Hưng Dũng, Thành phố Vinh, Tỉnh Nghệ An</v>
          </cell>
          <cell r="V907" t="str">
            <v>P. Hưng Dũng, Thành phố Vinh, Tỉnh Nghệ An</v>
          </cell>
          <cell r="W907" t="str">
            <v>0943299777</v>
          </cell>
          <cell r="X907" t="str">
            <v xml:space="preserve">tientb@vinhuni.edu.vn </v>
          </cell>
          <cell r="Y907">
            <v>36069</v>
          </cell>
          <cell r="Z907">
            <v>36069</v>
          </cell>
          <cell r="AA907" t="str">
            <v>Trường Đại học Sư phạm Vinh</v>
          </cell>
          <cell r="AB907">
            <v>0</v>
          </cell>
          <cell r="AC907" t="str">
            <v>BC</v>
          </cell>
          <cell r="AD907">
            <v>0</v>
          </cell>
          <cell r="AE907">
            <v>0</v>
          </cell>
          <cell r="AF907" t="str">
            <v>V.07.01.02</v>
          </cell>
          <cell r="AG907" t="str">
            <v>Giảng viên chính (hạng II)</v>
          </cell>
          <cell r="AH907" t="str">
            <v>Phó Hiệu trưởng</v>
          </cell>
          <cell r="AI907">
            <v>0</v>
          </cell>
          <cell r="AJ907">
            <v>0</v>
          </cell>
          <cell r="AK907">
            <v>8</v>
          </cell>
          <cell r="AL907">
            <v>0.8</v>
          </cell>
          <cell r="AM907">
            <v>4.74</v>
          </cell>
          <cell r="AN907">
            <v>2</v>
          </cell>
          <cell r="AO907">
            <v>0</v>
          </cell>
          <cell r="AP907">
            <v>0</v>
          </cell>
          <cell r="AQ907">
            <v>19</v>
          </cell>
          <cell r="AR907">
            <v>1.0526</v>
          </cell>
          <cell r="AS907">
            <v>6.5926</v>
          </cell>
          <cell r="AT907">
            <v>40</v>
          </cell>
          <cell r="AU907">
            <v>0</v>
          </cell>
          <cell r="AV907">
            <v>0</v>
          </cell>
          <cell r="AW907">
            <v>0</v>
          </cell>
          <cell r="AX907" t="str">
            <v>Tiến sĩ</v>
          </cell>
          <cell r="AY907">
            <v>0</v>
          </cell>
          <cell r="AZ907">
            <v>0</v>
          </cell>
          <cell r="BA907" t="str">
            <v>Tiếng Anh</v>
          </cell>
          <cell r="BB907" t="str">
            <v>Tiếng Anh</v>
          </cell>
          <cell r="BC907" t="str">
            <v>Tiếng Anh</v>
          </cell>
          <cell r="BD907">
            <v>0</v>
          </cell>
          <cell r="BE907" t="str">
            <v>GV QLGD</v>
          </cell>
          <cell r="BF907">
            <v>0</v>
          </cell>
          <cell r="BG907">
            <v>0</v>
          </cell>
          <cell r="BH907" t="str">
            <v>x</v>
          </cell>
          <cell r="BI907">
            <v>2017</v>
          </cell>
          <cell r="BJ907">
            <v>0</v>
          </cell>
          <cell r="BK907" t="str">
            <v>Đã học 2012</v>
          </cell>
          <cell r="BL907" t="str">
            <v>Cao cấp</v>
          </cell>
          <cell r="BM907">
            <v>0</v>
          </cell>
          <cell r="BN907">
            <v>0</v>
          </cell>
          <cell r="BO907">
            <v>0</v>
          </cell>
          <cell r="BP907">
            <v>0</v>
          </cell>
          <cell r="BQ907">
            <v>0</v>
          </cell>
          <cell r="BR907">
            <v>10.166666666666666</v>
          </cell>
          <cell r="BS907" t="str">
            <v>BĐ đã phát</v>
          </cell>
          <cell r="BT907">
            <v>0</v>
          </cell>
          <cell r="BU907">
            <v>0</v>
          </cell>
          <cell r="BV907">
            <v>8</v>
          </cell>
          <cell r="BW907">
            <v>8</v>
          </cell>
          <cell r="BX907">
            <v>8</v>
          </cell>
          <cell r="BY907">
            <v>8</v>
          </cell>
          <cell r="BZ907">
            <v>8</v>
          </cell>
          <cell r="CA907">
            <v>8</v>
          </cell>
          <cell r="CB907">
            <v>8</v>
          </cell>
          <cell r="CC907">
            <v>8</v>
          </cell>
          <cell r="CD907">
            <v>8</v>
          </cell>
          <cell r="CE907">
            <v>8</v>
          </cell>
          <cell r="CF907">
            <v>8</v>
          </cell>
          <cell r="CG907">
            <v>8</v>
          </cell>
          <cell r="CH907">
            <v>8</v>
          </cell>
          <cell r="CI907">
            <v>8</v>
          </cell>
          <cell r="CJ907">
            <v>8</v>
          </cell>
          <cell r="CK907">
            <v>8</v>
          </cell>
          <cell r="CL907">
            <v>0</v>
          </cell>
        </row>
        <row r="908">
          <cell r="F908">
            <v>1273</v>
          </cell>
          <cell r="G908" t="str">
            <v>51010003781888</v>
          </cell>
          <cell r="H908" t="str">
            <v>Văn phòng Đảng - Hội đồng Trường - Đoàn thể</v>
          </cell>
          <cell r="I908" t="str">
            <v>Tài chính - Ngân hàng</v>
          </cell>
          <cell r="J908" t="str">
            <v>Nữ</v>
          </cell>
          <cell r="K908">
            <v>1978</v>
          </cell>
          <cell r="L908">
            <v>28782</v>
          </cell>
          <cell r="M908">
            <v>44</v>
          </cell>
          <cell r="N908" t="str">
            <v>Kinh</v>
          </cell>
          <cell r="O908">
            <v>0</v>
          </cell>
          <cell r="P908">
            <v>182179849</v>
          </cell>
          <cell r="Q908">
            <v>0</v>
          </cell>
          <cell r="R908">
            <v>0</v>
          </cell>
          <cell r="S908" t="str">
            <v>phường Hưng Dũng, TP.Vinh, Nghệ An</v>
          </cell>
          <cell r="T908" t="str">
            <v>Xã Hưng Châu, Hưng Nguyên, Nghệ An</v>
          </cell>
          <cell r="U908" t="str">
            <v>Khối 8, phường Đội Cung, TP. Vinh, Nghệ An</v>
          </cell>
          <cell r="V908" t="str">
            <v>Khối 8, phường Đội Cung, TP. Vinh, Nghệ An</v>
          </cell>
          <cell r="W908" t="str">
            <v>0932341888</v>
          </cell>
          <cell r="X908" t="str">
            <v>cucntt@vinhuni.edu.vn</v>
          </cell>
          <cell r="Y908">
            <v>37695</v>
          </cell>
          <cell r="Z908">
            <v>38063</v>
          </cell>
          <cell r="AA908" t="str">
            <v>Trường Đại học Vinh</v>
          </cell>
          <cell r="AB908">
            <v>0</v>
          </cell>
          <cell r="AC908" t="str">
            <v>BC</v>
          </cell>
          <cell r="AD908">
            <v>0</v>
          </cell>
          <cell r="AE908">
            <v>0</v>
          </cell>
          <cell r="AF908" t="str">
            <v>V.07.01.02</v>
          </cell>
          <cell r="AG908" t="str">
            <v>Giảng viên chính (hạng II)</v>
          </cell>
          <cell r="AH908" t="str">
            <v>Phó Hiệu trưởng</v>
          </cell>
          <cell r="AI908">
            <v>0</v>
          </cell>
          <cell r="AJ908">
            <v>0</v>
          </cell>
          <cell r="AK908">
            <v>8</v>
          </cell>
          <cell r="AL908">
            <v>0.8</v>
          </cell>
          <cell r="AM908">
            <v>4.74</v>
          </cell>
          <cell r="AN908">
            <v>2</v>
          </cell>
          <cell r="AO908">
            <v>0</v>
          </cell>
          <cell r="AP908">
            <v>0</v>
          </cell>
          <cell r="AQ908">
            <v>15</v>
          </cell>
          <cell r="AR908">
            <v>0.83099999999999996</v>
          </cell>
          <cell r="AS908">
            <v>6.3710000000000004</v>
          </cell>
          <cell r="AT908">
            <v>25</v>
          </cell>
          <cell r="AU908">
            <v>0</v>
          </cell>
          <cell r="AV908">
            <v>0</v>
          </cell>
          <cell r="AW908">
            <v>0</v>
          </cell>
          <cell r="AX908" t="str">
            <v>Tiến sĩ</v>
          </cell>
          <cell r="AY908">
            <v>0</v>
          </cell>
          <cell r="AZ908">
            <v>0</v>
          </cell>
          <cell r="BA908" t="str">
            <v>Tài chính công</v>
          </cell>
          <cell r="BB908" t="str">
            <v>Tài chính, tín dụng &amp; lưu thông tiền tệ</v>
          </cell>
          <cell r="BC908" t="str">
            <v>Tài chính ngân hàng</v>
          </cell>
          <cell r="BD908">
            <v>0</v>
          </cell>
          <cell r="BE908">
            <v>0</v>
          </cell>
          <cell r="BF908" t="str">
            <v>B2</v>
          </cell>
          <cell r="BG908">
            <v>0</v>
          </cell>
          <cell r="BH908" t="str">
            <v>x</v>
          </cell>
          <cell r="BI908">
            <v>2017</v>
          </cell>
          <cell r="BJ908">
            <v>0</v>
          </cell>
          <cell r="BK908" t="str">
            <v>Đợt 1 năm 2014</v>
          </cell>
          <cell r="BL908" t="str">
            <v>Cao cấp</v>
          </cell>
          <cell r="BM908">
            <v>39958</v>
          </cell>
          <cell r="BN908">
            <v>40323</v>
          </cell>
          <cell r="BO908">
            <v>0</v>
          </cell>
          <cell r="BP908">
            <v>0</v>
          </cell>
          <cell r="BQ908">
            <v>0</v>
          </cell>
          <cell r="BR908">
            <v>11.166666666666666</v>
          </cell>
          <cell r="BS908" t="str">
            <v>BĐ đã phát</v>
          </cell>
          <cell r="BT908">
            <v>0</v>
          </cell>
          <cell r="BU908">
            <v>0</v>
          </cell>
          <cell r="BV908">
            <v>7.3</v>
          </cell>
          <cell r="BW908">
            <v>7.3</v>
          </cell>
          <cell r="BX908">
            <v>7.3</v>
          </cell>
          <cell r="BY908">
            <v>7.3</v>
          </cell>
          <cell r="BZ908">
            <v>7.3</v>
          </cell>
          <cell r="CA908">
            <v>7.3</v>
          </cell>
          <cell r="CB908">
            <v>7.3</v>
          </cell>
          <cell r="CC908">
            <v>7.3</v>
          </cell>
          <cell r="CD908">
            <v>7.3</v>
          </cell>
          <cell r="CE908">
            <v>7.3</v>
          </cell>
          <cell r="CF908">
            <v>7.3</v>
          </cell>
          <cell r="CG908">
            <v>8</v>
          </cell>
          <cell r="CH908">
            <v>8</v>
          </cell>
          <cell r="CI908">
            <v>8</v>
          </cell>
          <cell r="CJ908">
            <v>8</v>
          </cell>
          <cell r="CK908">
            <v>8</v>
          </cell>
          <cell r="CL908" t="str">
            <v>TK lên PHT từ T8/21</v>
          </cell>
        </row>
        <row r="909">
          <cell r="F909">
            <v>1858</v>
          </cell>
          <cell r="G909" t="str">
            <v>51010000226043</v>
          </cell>
          <cell r="H909" t="str">
            <v>Văn phòng Đảng - Hội đồng Trường - Đoàn thể</v>
          </cell>
          <cell r="I909">
            <v>0</v>
          </cell>
          <cell r="J909" t="str">
            <v>Nam</v>
          </cell>
          <cell r="K909">
            <v>1978</v>
          </cell>
          <cell r="L909">
            <v>28552</v>
          </cell>
          <cell r="M909">
            <v>44</v>
          </cell>
          <cell r="N909" t="str">
            <v>Kinh</v>
          </cell>
          <cell r="O909">
            <v>0</v>
          </cell>
          <cell r="P909">
            <v>0</v>
          </cell>
          <cell r="Q909">
            <v>0</v>
          </cell>
          <cell r="R909">
            <v>0</v>
          </cell>
          <cell r="S909" t="str">
            <v>Minh Sơn, Đô Lương, NA</v>
          </cell>
          <cell r="T909" t="str">
            <v>Minh Sơn, Đô Lương, NA</v>
          </cell>
          <cell r="U909" t="str">
            <v>SN:5, K.7, P.Bến Thuỷ, Thành phố Vinh, Tỉnh Nghệ An</v>
          </cell>
          <cell r="V909" t="str">
            <v>SN:5, K.7, P.Bến Thuỷ, Thành phố Vinh, Tỉnh Nghệ An</v>
          </cell>
          <cell r="W909">
            <v>0</v>
          </cell>
          <cell r="X909">
            <v>0</v>
          </cell>
          <cell r="Y909">
            <v>40400</v>
          </cell>
          <cell r="Z909" t="str">
            <v xml:space="preserve">  -   -</v>
          </cell>
          <cell r="AA909" t="str">
            <v>Trường THCS Đức Sơn</v>
          </cell>
          <cell r="AB909">
            <v>0</v>
          </cell>
          <cell r="AC909" t="str">
            <v>BC</v>
          </cell>
          <cell r="AD909">
            <v>0</v>
          </cell>
          <cell r="AE909">
            <v>0</v>
          </cell>
          <cell r="AF909" t="str">
            <v>01.003</v>
          </cell>
          <cell r="AG909" t="str">
            <v>Chuyên viên</v>
          </cell>
          <cell r="AH909">
            <v>0</v>
          </cell>
          <cell r="AI909">
            <v>0</v>
          </cell>
          <cell r="AJ909" t="str">
            <v>CV VP Đảng ủy + CT CĐ BP</v>
          </cell>
          <cell r="AK909">
            <v>5</v>
          </cell>
          <cell r="AL909">
            <v>0</v>
          </cell>
          <cell r="AM909">
            <v>3.99</v>
          </cell>
          <cell r="AN909">
            <v>6</v>
          </cell>
          <cell r="AO909">
            <v>0</v>
          </cell>
          <cell r="AP909">
            <v>0</v>
          </cell>
          <cell r="AQ909">
            <v>0</v>
          </cell>
          <cell r="AR909">
            <v>0</v>
          </cell>
          <cell r="AS909">
            <v>3.99</v>
          </cell>
          <cell r="AT909">
            <v>20</v>
          </cell>
          <cell r="AU909">
            <v>0</v>
          </cell>
          <cell r="AV909">
            <v>0</v>
          </cell>
          <cell r="AW909">
            <v>0</v>
          </cell>
          <cell r="AX909" t="str">
            <v>Thạc sĩ</v>
          </cell>
          <cell r="AY909">
            <v>0</v>
          </cell>
          <cell r="AZ909">
            <v>0</v>
          </cell>
          <cell r="BA909" t="str">
            <v>Tiếng Anh</v>
          </cell>
          <cell r="BB909">
            <v>0</v>
          </cell>
          <cell r="BC909" t="str">
            <v xml:space="preserve"> </v>
          </cell>
          <cell r="BD909">
            <v>0</v>
          </cell>
          <cell r="BE909">
            <v>0</v>
          </cell>
          <cell r="BF909">
            <v>0</v>
          </cell>
          <cell r="BG909">
            <v>0</v>
          </cell>
          <cell r="BH909">
            <v>0</v>
          </cell>
          <cell r="BI909">
            <v>0</v>
          </cell>
          <cell r="BJ909">
            <v>0</v>
          </cell>
          <cell r="BK909" t="str">
            <v>x</v>
          </cell>
          <cell r="BL909">
            <v>0</v>
          </cell>
          <cell r="BM909">
            <v>0</v>
          </cell>
          <cell r="BN909">
            <v>0</v>
          </cell>
          <cell r="BO909">
            <v>0</v>
          </cell>
          <cell r="BP909">
            <v>0</v>
          </cell>
          <cell r="BQ909">
            <v>0</v>
          </cell>
          <cell r="BR909">
            <v>15.5</v>
          </cell>
          <cell r="BS909" t="str">
            <v>ĐHV đã phát</v>
          </cell>
          <cell r="BT909">
            <v>0</v>
          </cell>
          <cell r="BU909">
            <v>0</v>
          </cell>
          <cell r="BV909">
            <v>5</v>
          </cell>
          <cell r="BW909">
            <v>5</v>
          </cell>
          <cell r="BX909">
            <v>5</v>
          </cell>
          <cell r="BY909">
            <v>5</v>
          </cell>
          <cell r="BZ909">
            <v>5</v>
          </cell>
          <cell r="CA909">
            <v>5</v>
          </cell>
          <cell r="CB909">
            <v>5</v>
          </cell>
          <cell r="CC909">
            <v>5</v>
          </cell>
          <cell r="CD909">
            <v>5</v>
          </cell>
          <cell r="CE909">
            <v>5</v>
          </cell>
          <cell r="CF909">
            <v>5</v>
          </cell>
          <cell r="CG909">
            <v>5</v>
          </cell>
          <cell r="CH909">
            <v>5</v>
          </cell>
          <cell r="CI909">
            <v>5</v>
          </cell>
          <cell r="CJ909">
            <v>5</v>
          </cell>
          <cell r="CK909">
            <v>5</v>
          </cell>
          <cell r="CL909">
            <v>0</v>
          </cell>
        </row>
        <row r="910">
          <cell r="F910">
            <v>1649</v>
          </cell>
          <cell r="G910" t="str">
            <v>51010000187283</v>
          </cell>
          <cell r="H910" t="str">
            <v>Văn phòng Đảng - Hội đồng Trường - Đoàn thể</v>
          </cell>
          <cell r="I910">
            <v>0</v>
          </cell>
          <cell r="J910" t="str">
            <v>Nam</v>
          </cell>
          <cell r="K910">
            <v>1982</v>
          </cell>
          <cell r="L910">
            <v>30030</v>
          </cell>
          <cell r="M910">
            <v>40</v>
          </cell>
          <cell r="N910" t="str">
            <v>Kinh</v>
          </cell>
          <cell r="O910">
            <v>0</v>
          </cell>
          <cell r="P910">
            <v>182426452</v>
          </cell>
          <cell r="Q910">
            <v>0</v>
          </cell>
          <cell r="R910">
            <v>0</v>
          </cell>
          <cell r="S910" t="str">
            <v>phường hà huy tập, Thành phố Vinh, Tỉnh Nghệ An</v>
          </cell>
          <cell r="T910" t="str">
            <v>Xuân Hòa, Nam Đàn, Nghệ An</v>
          </cell>
          <cell r="U910" t="str">
            <v>Khối 8, Phường Quán Bàu, Thành phố Vinh, Tỉnh Nghệ An</v>
          </cell>
          <cell r="V910" t="str">
            <v>Khối 8, Phường Quán Bàu, Thành phố Vinh, Tỉnh Nghệ An</v>
          </cell>
          <cell r="W910">
            <v>915099255</v>
          </cell>
          <cell r="X910">
            <v>0</v>
          </cell>
          <cell r="Y910">
            <v>39142</v>
          </cell>
          <cell r="Z910">
            <v>39995</v>
          </cell>
          <cell r="AA910" t="str">
            <v>Trường Đại học Vinh</v>
          </cell>
          <cell r="AB910">
            <v>0</v>
          </cell>
          <cell r="AC910" t="str">
            <v>BC</v>
          </cell>
          <cell r="AD910">
            <v>0</v>
          </cell>
          <cell r="AE910">
            <v>0</v>
          </cell>
          <cell r="AF910" t="str">
            <v>01.003</v>
          </cell>
          <cell r="AG910" t="str">
            <v>Chuyên viên</v>
          </cell>
          <cell r="AH910" t="str">
            <v>Chánh VP Đảng - Đoàn thể</v>
          </cell>
          <cell r="AI910">
            <v>0</v>
          </cell>
          <cell r="AJ910" t="str">
            <v>Bí thư CB</v>
          </cell>
          <cell r="AK910">
            <v>7</v>
          </cell>
          <cell r="AL910">
            <v>0.5</v>
          </cell>
          <cell r="AM910">
            <v>3.66</v>
          </cell>
          <cell r="AN910">
            <v>5</v>
          </cell>
          <cell r="AO910">
            <v>0</v>
          </cell>
          <cell r="AP910">
            <v>0</v>
          </cell>
          <cell r="AQ910">
            <v>0</v>
          </cell>
          <cell r="AR910">
            <v>0</v>
          </cell>
          <cell r="AS910">
            <v>4.16</v>
          </cell>
          <cell r="AT910">
            <v>20</v>
          </cell>
          <cell r="AU910">
            <v>0</v>
          </cell>
          <cell r="AV910">
            <v>0</v>
          </cell>
          <cell r="AW910">
            <v>0</v>
          </cell>
          <cell r="AX910" t="str">
            <v>Thạc sĩ</v>
          </cell>
          <cell r="AY910">
            <v>0</v>
          </cell>
          <cell r="AZ910">
            <v>0</v>
          </cell>
          <cell r="BA910" t="str">
            <v>Ngữ văn</v>
          </cell>
          <cell r="BB910" t="str">
            <v>Ngôn ngữ &amp; văn học</v>
          </cell>
          <cell r="BC910" t="str">
            <v>Ngữ văn</v>
          </cell>
          <cell r="BD910">
            <v>0</v>
          </cell>
          <cell r="BE910">
            <v>0</v>
          </cell>
          <cell r="BF910">
            <v>0</v>
          </cell>
          <cell r="BG910">
            <v>0</v>
          </cell>
          <cell r="BH910">
            <v>0</v>
          </cell>
          <cell r="BI910">
            <v>0</v>
          </cell>
          <cell r="BJ910">
            <v>0</v>
          </cell>
          <cell r="BK910" t="str">
            <v>Đợt 2 năm 2017</v>
          </cell>
          <cell r="BL910">
            <v>0</v>
          </cell>
          <cell r="BM910">
            <v>40488</v>
          </cell>
          <cell r="BN910">
            <v>40853</v>
          </cell>
          <cell r="BO910">
            <v>0</v>
          </cell>
          <cell r="BP910">
            <v>0</v>
          </cell>
          <cell r="BQ910">
            <v>0</v>
          </cell>
          <cell r="BR910">
            <v>19.583333333333332</v>
          </cell>
          <cell r="BS910" t="str">
            <v>ĐHV đã phát</v>
          </cell>
          <cell r="BT910">
            <v>0</v>
          </cell>
          <cell r="BU910">
            <v>0</v>
          </cell>
          <cell r="BV910">
            <v>7</v>
          </cell>
          <cell r="BW910">
            <v>7</v>
          </cell>
          <cell r="BX910">
            <v>7</v>
          </cell>
          <cell r="BY910">
            <v>7</v>
          </cell>
          <cell r="BZ910">
            <v>7</v>
          </cell>
          <cell r="CA910">
            <v>7</v>
          </cell>
          <cell r="CB910">
            <v>7</v>
          </cell>
          <cell r="CC910">
            <v>7</v>
          </cell>
          <cell r="CD910">
            <v>7</v>
          </cell>
          <cell r="CE910">
            <v>7</v>
          </cell>
          <cell r="CF910">
            <v>7</v>
          </cell>
          <cell r="CG910">
            <v>7</v>
          </cell>
          <cell r="CH910">
            <v>7</v>
          </cell>
          <cell r="CI910">
            <v>7</v>
          </cell>
          <cell r="CJ910">
            <v>7</v>
          </cell>
          <cell r="CK910">
            <v>7</v>
          </cell>
          <cell r="CL910">
            <v>0</v>
          </cell>
        </row>
        <row r="911">
          <cell r="F911">
            <v>2211</v>
          </cell>
          <cell r="G911" t="str">
            <v>51010000506806</v>
          </cell>
          <cell r="H911" t="str">
            <v>Văn phòng Đảng - Hội đồng Trường - Đoàn thể</v>
          </cell>
          <cell r="I911">
            <v>0</v>
          </cell>
          <cell r="J911" t="str">
            <v>Nam</v>
          </cell>
          <cell r="K911">
            <v>1990</v>
          </cell>
          <cell r="L911">
            <v>32921</v>
          </cell>
          <cell r="M911">
            <v>32</v>
          </cell>
          <cell r="N911" t="str">
            <v>Kinh</v>
          </cell>
          <cell r="O911">
            <v>0</v>
          </cell>
          <cell r="P911" t="str">
            <v>186663518</v>
          </cell>
          <cell r="Q911" t="str">
            <v>03/08/2005</v>
          </cell>
          <cell r="R911" t="str">
            <v>Tỉnh Nghệ An</v>
          </cell>
          <cell r="S911">
            <v>0</v>
          </cell>
          <cell r="T911">
            <v>0</v>
          </cell>
          <cell r="U911" t="str">
            <v>Thành phố Vinh, Tỉnh Nghệ An</v>
          </cell>
          <cell r="V911" t="str">
            <v>Thành phố Vinh, Tỉnh Nghệ An</v>
          </cell>
          <cell r="W911" t="str">
            <v>0977162777</v>
          </cell>
          <cell r="X911" t="str">
            <v xml:space="preserve">Ntdung@vinhuni.edu.vn </v>
          </cell>
          <cell r="Y911">
            <v>0</v>
          </cell>
          <cell r="Z911">
            <v>43283</v>
          </cell>
          <cell r="AA911" t="str">
            <v>Trường Đại học Vinh</v>
          </cell>
          <cell r="AB911">
            <v>0</v>
          </cell>
          <cell r="AC911" t="str">
            <v>BC</v>
          </cell>
          <cell r="AD911">
            <v>0</v>
          </cell>
          <cell r="AE911">
            <v>0</v>
          </cell>
          <cell r="AF911" t="str">
            <v>01.003</v>
          </cell>
          <cell r="AG911" t="str">
            <v>Chuyên viên</v>
          </cell>
          <cell r="AH911">
            <v>0</v>
          </cell>
          <cell r="AI911">
            <v>0</v>
          </cell>
          <cell r="AJ911" t="str">
            <v>Phó Bí thư Đoàn trường</v>
          </cell>
          <cell r="AK911">
            <v>5.5</v>
          </cell>
          <cell r="AL911">
            <v>0.4</v>
          </cell>
          <cell r="AM911">
            <v>3</v>
          </cell>
          <cell r="AN911">
            <v>3</v>
          </cell>
          <cell r="AO911">
            <v>0</v>
          </cell>
          <cell r="AP911">
            <v>0</v>
          </cell>
          <cell r="AQ911">
            <v>0</v>
          </cell>
          <cell r="AR911">
            <v>0</v>
          </cell>
          <cell r="AS911">
            <v>3.4</v>
          </cell>
          <cell r="AT911">
            <v>20</v>
          </cell>
          <cell r="AU911">
            <v>0</v>
          </cell>
          <cell r="AV911">
            <v>0</v>
          </cell>
          <cell r="AW911">
            <v>0</v>
          </cell>
          <cell r="AX911" t="str">
            <v>Thạc sĩ</v>
          </cell>
          <cell r="AY911">
            <v>0</v>
          </cell>
          <cell r="AZ911">
            <v>0</v>
          </cell>
          <cell r="BA911" t="str">
            <v>Kinh tế đối ngoại</v>
          </cell>
          <cell r="BB911">
            <v>0</v>
          </cell>
          <cell r="BC911" t="str">
            <v xml:space="preserve"> </v>
          </cell>
          <cell r="BD911">
            <v>0</v>
          </cell>
          <cell r="BE911">
            <v>0</v>
          </cell>
          <cell r="BF911">
            <v>0</v>
          </cell>
          <cell r="BG911">
            <v>0</v>
          </cell>
          <cell r="BH911">
            <v>0</v>
          </cell>
          <cell r="BI911">
            <v>0</v>
          </cell>
          <cell r="BJ911" t="str">
            <v>CV 2019</v>
          </cell>
          <cell r="BK911" t="str">
            <v>Đối tượng 4</v>
          </cell>
          <cell r="BL911" t="str">
            <v>Cao cấp</v>
          </cell>
          <cell r="BM911">
            <v>0</v>
          </cell>
          <cell r="BN911">
            <v>0</v>
          </cell>
          <cell r="BO911">
            <v>0</v>
          </cell>
          <cell r="BP911">
            <v>0</v>
          </cell>
          <cell r="BQ911">
            <v>0</v>
          </cell>
          <cell r="BR911">
            <v>27.5</v>
          </cell>
          <cell r="BS911" t="str">
            <v>ĐHV đã phát</v>
          </cell>
          <cell r="BT911">
            <v>0</v>
          </cell>
          <cell r="BU911">
            <v>0</v>
          </cell>
          <cell r="BV911">
            <v>5.5</v>
          </cell>
          <cell r="BW911">
            <v>5.5</v>
          </cell>
          <cell r="BX911">
            <v>5.5</v>
          </cell>
          <cell r="BY911">
            <v>5.5</v>
          </cell>
          <cell r="BZ911">
            <v>5.5</v>
          </cell>
          <cell r="CA911">
            <v>5.5</v>
          </cell>
          <cell r="CB911">
            <v>5.5</v>
          </cell>
          <cell r="CC911">
            <v>5.5</v>
          </cell>
          <cell r="CD911">
            <v>5.5</v>
          </cell>
          <cell r="CE911">
            <v>5.5</v>
          </cell>
          <cell r="CF911">
            <v>5.5</v>
          </cell>
          <cell r="CG911">
            <v>5.5</v>
          </cell>
          <cell r="CH911">
            <v>5.5</v>
          </cell>
          <cell r="CI911">
            <v>5.5</v>
          </cell>
          <cell r="CJ911">
            <v>5.5</v>
          </cell>
          <cell r="CK911">
            <v>5.5</v>
          </cell>
          <cell r="CL911">
            <v>0</v>
          </cell>
        </row>
        <row r="912">
          <cell r="F912">
            <v>2039</v>
          </cell>
          <cell r="G912" t="str">
            <v>51010000326554</v>
          </cell>
          <cell r="H912" t="str">
            <v>Văn phòng Đảng - Hội đồng Trường - Đoàn thể</v>
          </cell>
          <cell r="I912">
            <v>0</v>
          </cell>
          <cell r="J912" t="str">
            <v>Nữ</v>
          </cell>
          <cell r="K912">
            <v>1989</v>
          </cell>
          <cell r="L912">
            <v>32760</v>
          </cell>
          <cell r="M912">
            <v>33</v>
          </cell>
          <cell r="N912" t="str">
            <v>Kinh</v>
          </cell>
          <cell r="O912">
            <v>0</v>
          </cell>
          <cell r="P912" t="str">
            <v>186639021</v>
          </cell>
          <cell r="Q912" t="str">
            <v>28/08/2007</v>
          </cell>
          <cell r="R912" t="str">
            <v>Tỉnh Nghệ An</v>
          </cell>
          <cell r="S912" t="str">
            <v>Phường Trung Đô, Thành phố Vinh, Tỉnh Nghệ An</v>
          </cell>
          <cell r="T912" t="str">
            <v>Thanh Chương, Nghệ An</v>
          </cell>
          <cell r="U912" t="str">
            <v>Khối 3, Phường Trung Đô, Thành phố Vinh, Tỉnh Nghệ An</v>
          </cell>
          <cell r="V912" t="str">
            <v>Khối 3, Phường Trung Đô, Thành phố Vinh, Tỉnh Nghệ An</v>
          </cell>
          <cell r="W912" t="str">
            <v>0935991989</v>
          </cell>
          <cell r="X912" t="str">
            <v>Hagiang9989@gmail.com</v>
          </cell>
          <cell r="Y912">
            <v>41000</v>
          </cell>
          <cell r="Z912" t="str">
            <v xml:space="preserve">  -   -</v>
          </cell>
          <cell r="AA912">
            <v>0</v>
          </cell>
          <cell r="AB912">
            <v>0</v>
          </cell>
          <cell r="AC912" t="str">
            <v>BC</v>
          </cell>
          <cell r="AD912">
            <v>0</v>
          </cell>
          <cell r="AE912">
            <v>0</v>
          </cell>
          <cell r="AF912" t="str">
            <v>01.003</v>
          </cell>
          <cell r="AG912" t="str">
            <v>Chuyên viên</v>
          </cell>
          <cell r="AH912">
            <v>0</v>
          </cell>
          <cell r="AI912">
            <v>0</v>
          </cell>
          <cell r="AJ912" t="str">
            <v>Phó Bí thư Đoàn trường</v>
          </cell>
          <cell r="AK912">
            <v>5.5</v>
          </cell>
          <cell r="AL912">
            <v>0.4</v>
          </cell>
          <cell r="AM912">
            <v>3</v>
          </cell>
          <cell r="AN912">
            <v>3</v>
          </cell>
          <cell r="AO912">
            <v>0</v>
          </cell>
          <cell r="AP912">
            <v>0</v>
          </cell>
          <cell r="AQ912">
            <v>0</v>
          </cell>
          <cell r="AR912">
            <v>0</v>
          </cell>
          <cell r="AS912">
            <v>3.4</v>
          </cell>
          <cell r="AT912">
            <v>20</v>
          </cell>
          <cell r="AU912">
            <v>0</v>
          </cell>
          <cell r="AV912">
            <v>0</v>
          </cell>
          <cell r="AW912">
            <v>0</v>
          </cell>
          <cell r="AX912" t="str">
            <v>Thạc sĩ</v>
          </cell>
          <cell r="AY912">
            <v>0</v>
          </cell>
          <cell r="AZ912">
            <v>0</v>
          </cell>
          <cell r="BA912" t="str">
            <v>SP Tiếng Anh</v>
          </cell>
          <cell r="BB912" t="str">
            <v>Tiếng Anh</v>
          </cell>
          <cell r="BC912" t="str">
            <v xml:space="preserve"> </v>
          </cell>
          <cell r="BD912">
            <v>0</v>
          </cell>
          <cell r="BE912">
            <v>0</v>
          </cell>
          <cell r="BF912">
            <v>0</v>
          </cell>
          <cell r="BG912">
            <v>0</v>
          </cell>
          <cell r="BH912" t="str">
            <v>x</v>
          </cell>
          <cell r="BI912">
            <v>0</v>
          </cell>
          <cell r="BJ912">
            <v>0</v>
          </cell>
          <cell r="BK912" t="str">
            <v>Đã học 2012</v>
          </cell>
          <cell r="BL912" t="str">
            <v>Cao cấp</v>
          </cell>
          <cell r="BM912">
            <v>40215</v>
          </cell>
          <cell r="BN912">
            <v>40580</v>
          </cell>
          <cell r="BO912">
            <v>0</v>
          </cell>
          <cell r="BP912">
            <v>0</v>
          </cell>
          <cell r="BQ912">
            <v>0</v>
          </cell>
          <cell r="BR912">
            <v>22</v>
          </cell>
          <cell r="BS912" t="str">
            <v>BĐ đã phát</v>
          </cell>
          <cell r="BT912">
            <v>0</v>
          </cell>
          <cell r="BU912">
            <v>0</v>
          </cell>
          <cell r="BV912">
            <v>5.5</v>
          </cell>
          <cell r="BW912">
            <v>5.5</v>
          </cell>
          <cell r="BX912">
            <v>5.5</v>
          </cell>
          <cell r="BY912">
            <v>5.5</v>
          </cell>
          <cell r="BZ912">
            <v>5.5</v>
          </cell>
          <cell r="CA912">
            <v>5.5</v>
          </cell>
          <cell r="CB912">
            <v>5.5</v>
          </cell>
          <cell r="CC912">
            <v>5.5</v>
          </cell>
          <cell r="CD912">
            <v>5.5</v>
          </cell>
          <cell r="CE912">
            <v>5.5</v>
          </cell>
          <cell r="CF912">
            <v>5.5</v>
          </cell>
          <cell r="CG912">
            <v>5.5</v>
          </cell>
          <cell r="CH912">
            <v>5.5</v>
          </cell>
          <cell r="CI912">
            <v>5.5</v>
          </cell>
          <cell r="CJ912">
            <v>5.5</v>
          </cell>
          <cell r="CK912">
            <v>5.5</v>
          </cell>
          <cell r="CL912">
            <v>0</v>
          </cell>
        </row>
        <row r="913">
          <cell r="F913">
            <v>2508</v>
          </cell>
          <cell r="G913" t="str">
            <v>51010000956289</v>
          </cell>
          <cell r="H913" t="str">
            <v>Văn phòng Đảng - Hội đồng Trường - Đoàn thể</v>
          </cell>
          <cell r="I913">
            <v>0</v>
          </cell>
          <cell r="J913" t="str">
            <v>Nữ</v>
          </cell>
          <cell r="K913">
            <v>1994</v>
          </cell>
          <cell r="L913">
            <v>34505</v>
          </cell>
          <cell r="M913">
            <v>28</v>
          </cell>
          <cell r="N913" t="str">
            <v>Kinh</v>
          </cell>
          <cell r="O913">
            <v>0</v>
          </cell>
          <cell r="P913" t="str">
            <v>187011178</v>
          </cell>
          <cell r="Q913" t="str">
            <v>18/08/2016</v>
          </cell>
          <cell r="R913" t="str">
            <v>Tỉnh Nghệ An</v>
          </cell>
          <cell r="S913" t="str">
            <v>Xã Nam Trung, Huyện Nam Đàn, Tỉnh Nghệ An</v>
          </cell>
          <cell r="T913" t="str">
            <v>Tỉnh Nghệ An, Huyện Nam Đàn, Xã Nam Trung</v>
          </cell>
          <cell r="U913" t="str">
            <v>195 Lê Duẩn, Phường Trung Đô, Thành phố Vinh, Tỉnh Nghệ An</v>
          </cell>
          <cell r="V913" t="str">
            <v>195 Lê Duẩn, Phường Trung Đô, Thành phố Vinh, Tỉnh Nghệ An</v>
          </cell>
          <cell r="W913">
            <v>816606666</v>
          </cell>
          <cell r="X913">
            <v>0</v>
          </cell>
          <cell r="Y913">
            <v>42755</v>
          </cell>
          <cell r="Z913">
            <v>43824</v>
          </cell>
          <cell r="AA913" t="str">
            <v>Trường Đại học Vinh</v>
          </cell>
          <cell r="AB913">
            <v>0</v>
          </cell>
          <cell r="AC913" t="str">
            <v>BC</v>
          </cell>
          <cell r="AD913">
            <v>0</v>
          </cell>
          <cell r="AE913">
            <v>0</v>
          </cell>
          <cell r="AF913" t="str">
            <v>01.003</v>
          </cell>
          <cell r="AG913" t="str">
            <v>Chuyên viên</v>
          </cell>
          <cell r="AH913">
            <v>0</v>
          </cell>
          <cell r="AI913">
            <v>0</v>
          </cell>
          <cell r="AJ913" t="str">
            <v>CV VP Công đoàn</v>
          </cell>
          <cell r="AK913">
            <v>4</v>
          </cell>
          <cell r="AL913">
            <v>0</v>
          </cell>
          <cell r="AM913">
            <v>2.67</v>
          </cell>
          <cell r="AN913">
            <v>2</v>
          </cell>
          <cell r="AO913">
            <v>0</v>
          </cell>
          <cell r="AP913">
            <v>0</v>
          </cell>
          <cell r="AQ913">
            <v>0</v>
          </cell>
          <cell r="AR913">
            <v>0</v>
          </cell>
          <cell r="AS913">
            <v>2.67</v>
          </cell>
          <cell r="AT913">
            <v>20</v>
          </cell>
          <cell r="AU913">
            <v>0</v>
          </cell>
          <cell r="AV913">
            <v>0</v>
          </cell>
          <cell r="AW913">
            <v>0</v>
          </cell>
          <cell r="AX913" t="str">
            <v>Đại học</v>
          </cell>
          <cell r="AY913">
            <v>0</v>
          </cell>
          <cell r="AZ913">
            <v>0</v>
          </cell>
          <cell r="BA913" t="str">
            <v>Quản trị nhân lực</v>
          </cell>
          <cell r="BB913">
            <v>0</v>
          </cell>
          <cell r="BC913">
            <v>0</v>
          </cell>
          <cell r="BD913">
            <v>0</v>
          </cell>
          <cell r="BE913">
            <v>0</v>
          </cell>
          <cell r="BF913" t="str">
            <v>ThS nước ngoài</v>
          </cell>
          <cell r="BG913">
            <v>0</v>
          </cell>
          <cell r="BH913" t="str">
            <v>x</v>
          </cell>
          <cell r="BI913">
            <v>0</v>
          </cell>
          <cell r="BJ913" t="str">
            <v>CV 2019</v>
          </cell>
          <cell r="BK913">
            <v>0</v>
          </cell>
          <cell r="BL913">
            <v>0</v>
          </cell>
          <cell r="BM913">
            <v>0</v>
          </cell>
          <cell r="BN913">
            <v>0</v>
          </cell>
          <cell r="BO913">
            <v>0</v>
          </cell>
          <cell r="BP913">
            <v>0</v>
          </cell>
          <cell r="BQ913">
            <v>0</v>
          </cell>
          <cell r="BR913">
            <v>26.833333333333332</v>
          </cell>
          <cell r="BS913" t="str">
            <v>ĐHV đã phát</v>
          </cell>
          <cell r="BT913">
            <v>0</v>
          </cell>
          <cell r="BU913">
            <v>0</v>
          </cell>
          <cell r="BV913">
            <v>4</v>
          </cell>
          <cell r="BW913">
            <v>4</v>
          </cell>
          <cell r="BX913">
            <v>4</v>
          </cell>
          <cell r="BY913">
            <v>4</v>
          </cell>
          <cell r="BZ913">
            <v>4</v>
          </cell>
          <cell r="CA913">
            <v>4</v>
          </cell>
          <cell r="CB913">
            <v>4</v>
          </cell>
          <cell r="CC913">
            <v>4</v>
          </cell>
          <cell r="CD913">
            <v>4</v>
          </cell>
          <cell r="CE913">
            <v>4</v>
          </cell>
          <cell r="CF913">
            <v>4</v>
          </cell>
          <cell r="CG913">
            <v>4</v>
          </cell>
          <cell r="CH913">
            <v>4</v>
          </cell>
          <cell r="CI913">
            <v>4</v>
          </cell>
          <cell r="CJ913">
            <v>4</v>
          </cell>
          <cell r="CK913">
            <v>4</v>
          </cell>
          <cell r="CL913">
            <v>0</v>
          </cell>
        </row>
        <row r="914">
          <cell r="F914">
            <v>2617</v>
          </cell>
          <cell r="G914" t="str">
            <v>51010001702874</v>
          </cell>
          <cell r="H914" t="str">
            <v>Văn phòng Đảng - Hội đồng Trường - Đoàn thể</v>
          </cell>
          <cell r="I914">
            <v>0</v>
          </cell>
          <cell r="J914" t="str">
            <v>Nữ</v>
          </cell>
          <cell r="K914">
            <v>1995</v>
          </cell>
          <cell r="L914">
            <v>34948</v>
          </cell>
          <cell r="M914">
            <v>27</v>
          </cell>
          <cell r="N914" t="str">
            <v>Kinh</v>
          </cell>
          <cell r="O914">
            <v>0</v>
          </cell>
          <cell r="P914" t="str">
            <v>184064186</v>
          </cell>
          <cell r="Q914">
            <v>40431</v>
          </cell>
          <cell r="R914" t="str">
            <v>Tỉnh Nghệ An</v>
          </cell>
          <cell r="S914">
            <v>0</v>
          </cell>
          <cell r="T914" t="str">
            <v>Xã Nam Quang, huyện Nam Đàn, tỉnh Nghệ An</v>
          </cell>
          <cell r="U914" t="str">
            <v>Xã Sơn Kim 2, huyện Hương Sơn, tỉnh Hà Tĩnh</v>
          </cell>
          <cell r="V914">
            <v>0</v>
          </cell>
          <cell r="W914">
            <v>326625215</v>
          </cell>
          <cell r="X914">
            <v>0</v>
          </cell>
          <cell r="Y914">
            <v>43862</v>
          </cell>
          <cell r="Z914">
            <v>0</v>
          </cell>
          <cell r="AA914">
            <v>0</v>
          </cell>
          <cell r="AB914">
            <v>0</v>
          </cell>
          <cell r="AC914" t="str">
            <v>HĐXĐTH</v>
          </cell>
          <cell r="AD914">
            <v>44228</v>
          </cell>
          <cell r="AE914">
            <v>44958</v>
          </cell>
          <cell r="AF914" t="str">
            <v>01.003</v>
          </cell>
          <cell r="AG914" t="str">
            <v>Chuyên viên</v>
          </cell>
          <cell r="AH914">
            <v>0</v>
          </cell>
          <cell r="AI914">
            <v>0</v>
          </cell>
          <cell r="AJ914">
            <v>0</v>
          </cell>
          <cell r="AK914">
            <v>4</v>
          </cell>
          <cell r="AL914">
            <v>0</v>
          </cell>
          <cell r="AM914">
            <v>2.34</v>
          </cell>
          <cell r="AN914">
            <v>1</v>
          </cell>
          <cell r="AO914">
            <v>0</v>
          </cell>
          <cell r="AP914">
            <v>0</v>
          </cell>
          <cell r="AQ914">
            <v>0</v>
          </cell>
          <cell r="AR914">
            <v>0</v>
          </cell>
          <cell r="AS914">
            <v>2.34</v>
          </cell>
          <cell r="AT914">
            <v>20</v>
          </cell>
          <cell r="AU914">
            <v>0</v>
          </cell>
          <cell r="AV914">
            <v>0</v>
          </cell>
          <cell r="AW914">
            <v>0</v>
          </cell>
          <cell r="AX914" t="str">
            <v>Đại học</v>
          </cell>
          <cell r="AY914">
            <v>0</v>
          </cell>
          <cell r="AZ914">
            <v>0</v>
          </cell>
          <cell r="BA914">
            <v>0</v>
          </cell>
          <cell r="BB914">
            <v>0</v>
          </cell>
          <cell r="BC914">
            <v>0</v>
          </cell>
          <cell r="BD914" t="str">
            <v>2020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2</v>
          </cell>
          <cell r="BW914">
            <v>2</v>
          </cell>
          <cell r="BX914">
            <v>2</v>
          </cell>
          <cell r="BY914">
            <v>2</v>
          </cell>
          <cell r="BZ914">
            <v>2</v>
          </cell>
          <cell r="CA914">
            <v>4</v>
          </cell>
          <cell r="CB914">
            <v>4</v>
          </cell>
          <cell r="CC914">
            <v>4</v>
          </cell>
          <cell r="CD914">
            <v>4</v>
          </cell>
          <cell r="CE914">
            <v>4</v>
          </cell>
          <cell r="CF914">
            <v>4</v>
          </cell>
          <cell r="CG914">
            <v>4</v>
          </cell>
          <cell r="CH914">
            <v>4</v>
          </cell>
          <cell r="CI914">
            <v>4</v>
          </cell>
          <cell r="CJ914">
            <v>4</v>
          </cell>
          <cell r="CK914">
            <v>4</v>
          </cell>
          <cell r="CL914" t="str">
            <v>Hết TS từ T2/21</v>
          </cell>
        </row>
        <row r="915">
          <cell r="F915">
            <v>1441</v>
          </cell>
          <cell r="G915" t="str">
            <v>51010000191859</v>
          </cell>
          <cell r="H915" t="str">
            <v>Viện Công nghệ Hóa sinh - Môi trường</v>
          </cell>
          <cell r="I915" t="str">
            <v>Công nghệ Sinh học - Môi trường</v>
          </cell>
          <cell r="J915" t="str">
            <v>Nam</v>
          </cell>
          <cell r="K915">
            <v>1976</v>
          </cell>
          <cell r="L915">
            <v>27842</v>
          </cell>
          <cell r="M915">
            <v>46</v>
          </cell>
          <cell r="N915" t="str">
            <v>Kinh</v>
          </cell>
          <cell r="O915">
            <v>0</v>
          </cell>
          <cell r="P915">
            <v>182012270</v>
          </cell>
          <cell r="Q915">
            <v>0</v>
          </cell>
          <cell r="R915">
            <v>0</v>
          </cell>
          <cell r="S915" t="str">
            <v>Nghĩa Hội, Nghĩa Đàn, Nghệ An</v>
          </cell>
          <cell r="T915" t="str">
            <v>Xã Diễn Hoa, Diễn Châu, Nghệ An</v>
          </cell>
          <cell r="U915" t="str">
            <v>Tổ 3, Khối 15, Trường Thi, Thành phố Vinh, Tỉnh Nghệ An</v>
          </cell>
          <cell r="V915" t="str">
            <v>Tổ 3, Khối 15, Trường Thi, Thành phố Vinh, Tỉnh Nghệ An</v>
          </cell>
          <cell r="W915" t="str">
            <v>0896526886</v>
          </cell>
          <cell r="X915" t="str">
            <v>trungct@vinhuni.edu.vn</v>
          </cell>
          <cell r="Y915">
            <v>37408</v>
          </cell>
          <cell r="Z915">
            <v>37708</v>
          </cell>
          <cell r="AA915" t="str">
            <v>Trường Đại học Vinh</v>
          </cell>
          <cell r="AB915">
            <v>0</v>
          </cell>
          <cell r="AC915" t="str">
            <v>BC</v>
          </cell>
          <cell r="AD915">
            <v>0</v>
          </cell>
          <cell r="AE915">
            <v>0</v>
          </cell>
          <cell r="AF915" t="str">
            <v>V.07.01.01</v>
          </cell>
          <cell r="AG915" t="str">
            <v>Giảng viên cao cấp (hạng I)</v>
          </cell>
          <cell r="AH915" t="str">
            <v>Viện trưởng</v>
          </cell>
          <cell r="AI915">
            <v>0</v>
          </cell>
          <cell r="AJ915" t="str">
            <v>Bí thư Đảng bộ BP</v>
          </cell>
          <cell r="AK915">
            <v>7</v>
          </cell>
          <cell r="AL915">
            <v>0.5</v>
          </cell>
          <cell r="AM915">
            <v>6.56</v>
          </cell>
          <cell r="AN915">
            <v>2</v>
          </cell>
          <cell r="AO915">
            <v>0</v>
          </cell>
          <cell r="AP915">
            <v>0</v>
          </cell>
          <cell r="AQ915">
            <v>18</v>
          </cell>
          <cell r="AR915">
            <v>1.2707999999999999</v>
          </cell>
          <cell r="AS915">
            <v>8.3308</v>
          </cell>
          <cell r="AT915">
            <v>40</v>
          </cell>
          <cell r="AU915">
            <v>0</v>
          </cell>
          <cell r="AV915">
            <v>0</v>
          </cell>
          <cell r="AW915">
            <v>0</v>
          </cell>
          <cell r="AX915" t="str">
            <v>Tiến sĩ</v>
          </cell>
          <cell r="AY915" t="str">
            <v>Phó Giáo sư</v>
          </cell>
          <cell r="AZ915">
            <v>0</v>
          </cell>
          <cell r="BA915" t="str">
            <v>Sinh học</v>
          </cell>
          <cell r="BB915" t="str">
            <v>Sinh học</v>
          </cell>
          <cell r="BC915" t="str">
            <v>Sinh học</v>
          </cell>
          <cell r="BD915">
            <v>0</v>
          </cell>
          <cell r="BE915" t="str">
            <v>GVSP</v>
          </cell>
          <cell r="BF915" t="str">
            <v>B1</v>
          </cell>
          <cell r="BG915">
            <v>0</v>
          </cell>
          <cell r="BH915">
            <v>0</v>
          </cell>
          <cell r="BI915">
            <v>0</v>
          </cell>
          <cell r="BJ915">
            <v>0</v>
          </cell>
          <cell r="BK915">
            <v>0</v>
          </cell>
          <cell r="BL915" t="str">
            <v>Cao cấp</v>
          </cell>
          <cell r="BM915">
            <v>0</v>
          </cell>
          <cell r="BN915">
            <v>0</v>
          </cell>
          <cell r="BO915">
            <v>0</v>
          </cell>
          <cell r="BP915">
            <v>0</v>
          </cell>
          <cell r="BQ915">
            <v>0</v>
          </cell>
          <cell r="BR915">
            <v>13.583333333333334</v>
          </cell>
          <cell r="BS915" t="str">
            <v>ĐHV đã phát</v>
          </cell>
          <cell r="BT915">
            <v>0</v>
          </cell>
          <cell r="BU915">
            <v>0</v>
          </cell>
          <cell r="BV915">
            <v>7</v>
          </cell>
          <cell r="BW915">
            <v>7</v>
          </cell>
          <cell r="BX915">
            <v>7</v>
          </cell>
          <cell r="BY915">
            <v>7</v>
          </cell>
          <cell r="BZ915">
            <v>7</v>
          </cell>
          <cell r="CA915">
            <v>7</v>
          </cell>
          <cell r="CB915">
            <v>7</v>
          </cell>
          <cell r="CC915">
            <v>7</v>
          </cell>
          <cell r="CD915">
            <v>7</v>
          </cell>
          <cell r="CE915">
            <v>7</v>
          </cell>
          <cell r="CF915">
            <v>7</v>
          </cell>
          <cell r="CG915">
            <v>7</v>
          </cell>
          <cell r="CH915">
            <v>7</v>
          </cell>
          <cell r="CI915">
            <v>7</v>
          </cell>
          <cell r="CJ915">
            <v>7</v>
          </cell>
          <cell r="CK915">
            <v>7</v>
          </cell>
          <cell r="CL915">
            <v>0</v>
          </cell>
        </row>
        <row r="916">
          <cell r="F916">
            <v>1454</v>
          </cell>
          <cell r="G916" t="str">
            <v>51010000197529</v>
          </cell>
          <cell r="H916" t="str">
            <v>Viện Công nghệ Hóa sinh - Môi trường</v>
          </cell>
          <cell r="I916" t="str">
            <v>Công nghệ Sinh học - Môi trường</v>
          </cell>
          <cell r="J916" t="str">
            <v>Nữ</v>
          </cell>
          <cell r="K916">
            <v>1985</v>
          </cell>
          <cell r="L916">
            <v>31105</v>
          </cell>
          <cell r="M916">
            <v>37</v>
          </cell>
          <cell r="N916" t="str">
            <v>Kinh</v>
          </cell>
          <cell r="O916">
            <v>0</v>
          </cell>
          <cell r="P916">
            <v>186180950</v>
          </cell>
          <cell r="Q916">
            <v>0</v>
          </cell>
          <cell r="R916">
            <v>0</v>
          </cell>
          <cell r="S916" t="str">
            <v>TT Cầu Giát, Huyện Quỳnh Lưu, Nghệ An</v>
          </cell>
          <cell r="T916" t="str">
            <v>Quỳnh Lưu, Nghệ An</v>
          </cell>
          <cell r="U916" t="str">
            <v>nhà 74, đường Nguyễn Quốc Trị, phường Hưng Phúc, Thành phố Vinh, Tỉnh Nghệ An</v>
          </cell>
          <cell r="V916" t="str">
            <v>nhà 74, đường Nguyễn Quốc Trị, phường Hưng Phúc, Thành phố Vinh, Tỉnh Nghệ An</v>
          </cell>
          <cell r="W916" t="str">
            <v>0919998815</v>
          </cell>
          <cell r="X916" t="str">
            <v>haodhv2009@gmail.com</v>
          </cell>
          <cell r="Y916">
            <v>39995</v>
          </cell>
          <cell r="Z916">
            <v>43966</v>
          </cell>
          <cell r="AA916" t="str">
            <v>Trường Đại học Vinh</v>
          </cell>
          <cell r="AB916">
            <v>0</v>
          </cell>
          <cell r="AC916" t="str">
            <v>BC</v>
          </cell>
          <cell r="AD916">
            <v>0</v>
          </cell>
          <cell r="AE916">
            <v>0</v>
          </cell>
          <cell r="AF916" t="str">
            <v>V.07.01.03</v>
          </cell>
          <cell r="AG916" t="str">
            <v>Giảng viên (hạng III)</v>
          </cell>
          <cell r="AH916" t="str">
            <v>Trưởng VP đại diện</v>
          </cell>
          <cell r="AI916">
            <v>0</v>
          </cell>
          <cell r="AJ916" t="str">
            <v>CVHT</v>
          </cell>
          <cell r="AK916">
            <v>4</v>
          </cell>
          <cell r="AL916">
            <v>0.5</v>
          </cell>
          <cell r="AM916">
            <v>3.33</v>
          </cell>
          <cell r="AN916">
            <v>4</v>
          </cell>
          <cell r="AO916">
            <v>0</v>
          </cell>
          <cell r="AP916">
            <v>0</v>
          </cell>
          <cell r="AQ916">
            <v>6</v>
          </cell>
          <cell r="AR916">
            <v>0.2298</v>
          </cell>
          <cell r="AS916">
            <v>4.0598000000000001</v>
          </cell>
          <cell r="AT916">
            <v>0</v>
          </cell>
          <cell r="AU916">
            <v>0</v>
          </cell>
          <cell r="AV916">
            <v>0</v>
          </cell>
          <cell r="AW916">
            <v>0</v>
          </cell>
          <cell r="AX916" t="str">
            <v>Thạc sĩ</v>
          </cell>
          <cell r="AY916">
            <v>0</v>
          </cell>
          <cell r="AZ916">
            <v>0</v>
          </cell>
          <cell r="BA916" t="str">
            <v>Sinh học</v>
          </cell>
          <cell r="BB916" t="str">
            <v>CNMT</v>
          </cell>
          <cell r="BC916" t="str">
            <v xml:space="preserve"> </v>
          </cell>
          <cell r="BD916">
            <v>0</v>
          </cell>
          <cell r="BE916">
            <v>0</v>
          </cell>
          <cell r="BF916" t="str">
            <v>ThS nước ngoài</v>
          </cell>
          <cell r="BG916">
            <v>0</v>
          </cell>
          <cell r="BH916" t="str">
            <v>x</v>
          </cell>
          <cell r="BI916">
            <v>0</v>
          </cell>
          <cell r="BJ916">
            <v>0</v>
          </cell>
          <cell r="BK916">
            <v>0</v>
          </cell>
          <cell r="BL916">
            <v>0</v>
          </cell>
          <cell r="BM916">
            <v>0</v>
          </cell>
          <cell r="BN916">
            <v>0</v>
          </cell>
          <cell r="BO916">
            <v>0</v>
          </cell>
          <cell r="BP916">
            <v>0</v>
          </cell>
          <cell r="BQ916">
            <v>0</v>
          </cell>
          <cell r="BR916">
            <v>17.5</v>
          </cell>
          <cell r="BS916" t="str">
            <v>ĐHV đã phát</v>
          </cell>
          <cell r="BT916">
            <v>0</v>
          </cell>
          <cell r="BU916">
            <v>0</v>
          </cell>
          <cell r="BV916">
            <v>0</v>
          </cell>
          <cell r="BW916">
            <v>4</v>
          </cell>
          <cell r="BX916">
            <v>4</v>
          </cell>
          <cell r="BY916">
            <v>4</v>
          </cell>
          <cell r="BZ916">
            <v>4</v>
          </cell>
          <cell r="CA916">
            <v>4</v>
          </cell>
          <cell r="CB916">
            <v>4</v>
          </cell>
          <cell r="CC916">
            <v>4</v>
          </cell>
          <cell r="CD916">
            <v>4</v>
          </cell>
          <cell r="CE916">
            <v>4</v>
          </cell>
          <cell r="CF916">
            <v>4</v>
          </cell>
          <cell r="CG916">
            <v>4</v>
          </cell>
          <cell r="CH916">
            <v>4</v>
          </cell>
          <cell r="CI916">
            <v>4</v>
          </cell>
          <cell r="CJ916">
            <v>4</v>
          </cell>
          <cell r="CK916">
            <v>4</v>
          </cell>
          <cell r="CL916" t="str">
            <v>Đi học NN về từ T10/20, thôi TVP ĐD do hết hạn BN không được BNL</v>
          </cell>
        </row>
        <row r="917">
          <cell r="F917">
            <v>1957</v>
          </cell>
          <cell r="G917" t="str">
            <v>51010000224746</v>
          </cell>
          <cell r="H917" t="str">
            <v>Viện Công nghệ Hóa sinh - Môi trường</v>
          </cell>
          <cell r="I917" t="str">
            <v>Công nghệ Sinh học - Môi trường</v>
          </cell>
          <cell r="J917" t="str">
            <v>Nam</v>
          </cell>
          <cell r="K917">
            <v>1983</v>
          </cell>
          <cell r="L917">
            <v>30445</v>
          </cell>
          <cell r="M917">
            <v>39</v>
          </cell>
          <cell r="N917" t="str">
            <v>Kinh</v>
          </cell>
          <cell r="O917">
            <v>0</v>
          </cell>
          <cell r="P917" t="str">
            <v>183253084</v>
          </cell>
          <cell r="Q917">
            <v>43064</v>
          </cell>
          <cell r="R917" t="str">
            <v>Tỉnh Nghệ An</v>
          </cell>
          <cell r="S917" t="str">
            <v>Xã Quỳnh Bảng, Huyện Quỳnh Lưu, Tỉnh Nghệ An</v>
          </cell>
          <cell r="T917" t="str">
            <v>Quỳnh Bảng, Quỳnh Lưu, Nghệ An</v>
          </cell>
          <cell r="U917" t="str">
            <v>Số 33/125 Nguyễn Du, Khối 11, Phường Trung Đô, Thành phố Vinh, Tỉnh Nghệ An</v>
          </cell>
          <cell r="V917" t="str">
            <v>Số 33/125 Nguyễn Du, Khối 11, Phường Trung Đô, Thành phố Vinh, Tỉnh Nghệ An</v>
          </cell>
          <cell r="W917" t="str">
            <v>0918119583</v>
          </cell>
          <cell r="X917" t="str">
            <v>hodinhquang@vinhuni.edu.vn</v>
          </cell>
          <cell r="Y917">
            <v>40392</v>
          </cell>
          <cell r="Z917">
            <v>43283</v>
          </cell>
          <cell r="AA917" t="str">
            <v>Trường Đại học Vinh</v>
          </cell>
          <cell r="AB917">
            <v>0</v>
          </cell>
          <cell r="AC917" t="str">
            <v>BC</v>
          </cell>
          <cell r="AD917">
            <v>0</v>
          </cell>
          <cell r="AE917">
            <v>0</v>
          </cell>
          <cell r="AF917" t="str">
            <v>V.07.01.03</v>
          </cell>
          <cell r="AG917" t="str">
            <v>Giảng viên (hạng III)</v>
          </cell>
          <cell r="AH917">
            <v>0</v>
          </cell>
          <cell r="AI917">
            <v>0</v>
          </cell>
          <cell r="AJ917" t="str">
            <v>TLĐT</v>
          </cell>
          <cell r="AK917">
            <v>4</v>
          </cell>
          <cell r="AL917">
            <v>0</v>
          </cell>
          <cell r="AM917">
            <v>3.33</v>
          </cell>
          <cell r="AN917">
            <v>4</v>
          </cell>
          <cell r="AO917">
            <v>0</v>
          </cell>
          <cell r="AP917">
            <v>0</v>
          </cell>
          <cell r="AQ917">
            <v>0</v>
          </cell>
          <cell r="AR917">
            <v>0</v>
          </cell>
          <cell r="AS917">
            <v>3.33</v>
          </cell>
          <cell r="AT917">
            <v>25</v>
          </cell>
          <cell r="AU917">
            <v>0</v>
          </cell>
          <cell r="AV917">
            <v>0</v>
          </cell>
          <cell r="AW917">
            <v>0</v>
          </cell>
          <cell r="AX917" t="str">
            <v>Tiến sĩ</v>
          </cell>
          <cell r="AY917">
            <v>0</v>
          </cell>
          <cell r="AZ917">
            <v>0</v>
          </cell>
          <cell r="BA917" t="str">
            <v>SP Sinh học</v>
          </cell>
          <cell r="BB917" t="str">
            <v>Sinh học Thực nghiệm</v>
          </cell>
          <cell r="BC917" t="str">
            <v>Vật lý môi trường</v>
          </cell>
          <cell r="BD917">
            <v>0</v>
          </cell>
          <cell r="BE917">
            <v>0</v>
          </cell>
          <cell r="BF917" t="str">
            <v>B2</v>
          </cell>
          <cell r="BG917" t="str">
            <v>ICT 2018</v>
          </cell>
          <cell r="BH917" t="str">
            <v>x</v>
          </cell>
          <cell r="BI917">
            <v>2019</v>
          </cell>
          <cell r="BJ917">
            <v>0</v>
          </cell>
          <cell r="BK917" t="str">
            <v>Đợt năm 2014</v>
          </cell>
          <cell r="BL917">
            <v>0</v>
          </cell>
          <cell r="BM917">
            <v>38413</v>
          </cell>
          <cell r="BN917">
            <v>38778</v>
          </cell>
          <cell r="BO917">
            <v>0</v>
          </cell>
          <cell r="BP917">
            <v>0</v>
          </cell>
          <cell r="BQ917">
            <v>0</v>
          </cell>
          <cell r="BR917">
            <v>20.666666666666668</v>
          </cell>
          <cell r="BS917" t="str">
            <v>BĐ đã phát</v>
          </cell>
          <cell r="BT917">
            <v>0</v>
          </cell>
          <cell r="BU917">
            <v>0</v>
          </cell>
          <cell r="BV917">
            <v>4</v>
          </cell>
          <cell r="BW917">
            <v>4</v>
          </cell>
          <cell r="BX917">
            <v>4</v>
          </cell>
          <cell r="BY917">
            <v>4</v>
          </cell>
          <cell r="BZ917">
            <v>4</v>
          </cell>
          <cell r="CA917">
            <v>4</v>
          </cell>
          <cell r="CB917">
            <v>4</v>
          </cell>
          <cell r="CC917">
            <v>4</v>
          </cell>
          <cell r="CD917">
            <v>4</v>
          </cell>
          <cell r="CE917">
            <v>4</v>
          </cell>
          <cell r="CF917">
            <v>4</v>
          </cell>
          <cell r="CG917">
            <v>4</v>
          </cell>
          <cell r="CH917">
            <v>4</v>
          </cell>
          <cell r="CI917">
            <v>4</v>
          </cell>
          <cell r="CJ917">
            <v>4</v>
          </cell>
          <cell r="CK917">
            <v>4</v>
          </cell>
          <cell r="CL917">
            <v>0</v>
          </cell>
        </row>
        <row r="918">
          <cell r="F918">
            <v>1455</v>
          </cell>
          <cell r="G918" t="str">
            <v>51010000191576</v>
          </cell>
          <cell r="H918" t="str">
            <v>Viện Công nghệ Hóa sinh - Môi trường</v>
          </cell>
          <cell r="I918" t="str">
            <v>Công nghệ Sinh học - Môi trường</v>
          </cell>
          <cell r="J918" t="str">
            <v>Nữ</v>
          </cell>
          <cell r="K918">
            <v>1986</v>
          </cell>
          <cell r="L918">
            <v>31652</v>
          </cell>
          <cell r="M918">
            <v>36</v>
          </cell>
          <cell r="N918" t="str">
            <v>Kinh</v>
          </cell>
          <cell r="O918">
            <v>0</v>
          </cell>
          <cell r="P918">
            <v>186320124</v>
          </cell>
          <cell r="Q918">
            <v>0</v>
          </cell>
          <cell r="R918">
            <v>0</v>
          </cell>
          <cell r="S918">
            <v>0</v>
          </cell>
          <cell r="T918" t="str">
            <v>Quỳnh Lưu, Nghệ An</v>
          </cell>
          <cell r="U918" t="str">
            <v>Thành phố Vinh, Tỉnh Nghệ An</v>
          </cell>
          <cell r="V918" t="str">
            <v>Thành phố Vinh, Tỉnh Nghệ An</v>
          </cell>
          <cell r="W918" t="str">
            <v>0986189146</v>
          </cell>
          <cell r="X918" t="str">
            <v>phuongmt.dhv@gmail.com</v>
          </cell>
          <cell r="Y918">
            <v>39755</v>
          </cell>
          <cell r="Z918">
            <v>40360</v>
          </cell>
          <cell r="AA918" t="str">
            <v>Trường Đại học Vinh</v>
          </cell>
          <cell r="AB918">
            <v>0</v>
          </cell>
          <cell r="AC918" t="str">
            <v>BC</v>
          </cell>
          <cell r="AD918">
            <v>0</v>
          </cell>
          <cell r="AE918">
            <v>0</v>
          </cell>
          <cell r="AF918" t="str">
            <v>V.07.01.03</v>
          </cell>
          <cell r="AG918" t="str">
            <v>Giảng viên (hạng III)</v>
          </cell>
          <cell r="AH918">
            <v>0</v>
          </cell>
          <cell r="AI918">
            <v>0</v>
          </cell>
          <cell r="AJ918">
            <v>0</v>
          </cell>
          <cell r="AK918">
            <v>4</v>
          </cell>
          <cell r="AL918">
            <v>0</v>
          </cell>
          <cell r="AM918">
            <v>3.33</v>
          </cell>
          <cell r="AN918">
            <v>4</v>
          </cell>
          <cell r="AO918">
            <v>0</v>
          </cell>
          <cell r="AP918">
            <v>0</v>
          </cell>
          <cell r="AQ918">
            <v>10</v>
          </cell>
          <cell r="AR918">
            <v>0.33299999999999996</v>
          </cell>
          <cell r="AS918">
            <v>3.6630000000000003</v>
          </cell>
          <cell r="AT918">
            <v>40</v>
          </cell>
          <cell r="AU918">
            <v>0</v>
          </cell>
          <cell r="AV918">
            <v>0</v>
          </cell>
          <cell r="AW918">
            <v>0</v>
          </cell>
          <cell r="AX918" t="str">
            <v>Tiến sĩ</v>
          </cell>
          <cell r="AY918">
            <v>0</v>
          </cell>
          <cell r="AZ918">
            <v>0</v>
          </cell>
          <cell r="BA918" t="str">
            <v>Sinh học</v>
          </cell>
          <cell r="BB918" t="str">
            <v>Khoa học môi trường</v>
          </cell>
          <cell r="BC918" t="str">
            <v>Khoa học môi trường</v>
          </cell>
          <cell r="BD918">
            <v>0</v>
          </cell>
          <cell r="BE918" t="str">
            <v>GVSP</v>
          </cell>
          <cell r="BF918" t="str">
            <v>TS nước ngoài</v>
          </cell>
          <cell r="BG918">
            <v>0</v>
          </cell>
          <cell r="BH918" t="str">
            <v>x</v>
          </cell>
          <cell r="BI918">
            <v>2019</v>
          </cell>
          <cell r="BJ918">
            <v>0</v>
          </cell>
          <cell r="BK918" t="str">
            <v>Đợt năm 2014</v>
          </cell>
          <cell r="BL918">
            <v>0</v>
          </cell>
          <cell r="BM918">
            <v>36623</v>
          </cell>
          <cell r="BN918">
            <v>36988</v>
          </cell>
          <cell r="BO918">
            <v>0</v>
          </cell>
          <cell r="BP918">
            <v>0</v>
          </cell>
          <cell r="BQ918">
            <v>0</v>
          </cell>
          <cell r="BR918">
            <v>19</v>
          </cell>
          <cell r="BS918" t="str">
            <v>BĐ đã phát</v>
          </cell>
          <cell r="BT918">
            <v>0</v>
          </cell>
          <cell r="BU918">
            <v>0</v>
          </cell>
          <cell r="BV918">
            <v>4</v>
          </cell>
          <cell r="BW918">
            <v>4</v>
          </cell>
          <cell r="BX918">
            <v>4</v>
          </cell>
          <cell r="BY918">
            <v>4</v>
          </cell>
          <cell r="BZ918">
            <v>4</v>
          </cell>
          <cell r="CA918">
            <v>4</v>
          </cell>
          <cell r="CB918">
            <v>4</v>
          </cell>
          <cell r="CC918">
            <v>4</v>
          </cell>
          <cell r="CD918">
            <v>4</v>
          </cell>
          <cell r="CE918">
            <v>4</v>
          </cell>
          <cell r="CF918">
            <v>4</v>
          </cell>
          <cell r="CG918">
            <v>4</v>
          </cell>
          <cell r="CH918">
            <v>4</v>
          </cell>
          <cell r="CI918">
            <v>4</v>
          </cell>
          <cell r="CJ918">
            <v>4</v>
          </cell>
          <cell r="CK918">
            <v>4</v>
          </cell>
          <cell r="CL918">
            <v>0</v>
          </cell>
        </row>
        <row r="919">
          <cell r="F919">
            <v>2560</v>
          </cell>
          <cell r="G919" t="str">
            <v>51010001386296</v>
          </cell>
          <cell r="H919" t="str">
            <v>Viện Công nghệ Hóa sinh - Môi trường</v>
          </cell>
          <cell r="I919" t="str">
            <v>Công nghệ Sinh học - Môi trường</v>
          </cell>
          <cell r="J919" t="str">
            <v>Nữ</v>
          </cell>
          <cell r="K919">
            <v>1974</v>
          </cell>
          <cell r="L919">
            <v>27188</v>
          </cell>
          <cell r="M919">
            <v>48</v>
          </cell>
          <cell r="N919" t="str">
            <v>Kinh</v>
          </cell>
          <cell r="O919">
            <v>0</v>
          </cell>
          <cell r="P919" t="str">
            <v>187399980</v>
          </cell>
          <cell r="Q919">
            <v>40765</v>
          </cell>
          <cell r="R919" t="str">
            <v>Tỉnh Nghệ An</v>
          </cell>
          <cell r="S919" t="str">
            <v>Xã Ngọc Khê, Huyện Ngọc Lặc, Tỉnh Thanh Hoá</v>
          </cell>
          <cell r="T919" t="str">
            <v>Thọ Xuân, Thanh Hóa</v>
          </cell>
          <cell r="U919" t="str">
            <v>Số 40B, Đường Cao Xuân Dục, Phường Bến Thủy, Thành phố Vinh, Tỉnh Nghệ An</v>
          </cell>
          <cell r="V919" t="str">
            <v>Số 40B, Đường Cao Xuân Dục, Phường Bến Thủy, Thành phố Vinh, Tỉnh Nghệ An</v>
          </cell>
          <cell r="W919" t="str">
            <v>0918603999</v>
          </cell>
          <cell r="X919" t="str">
            <v>halt@vinhuni.edu.vn</v>
          </cell>
          <cell r="Y919">
            <v>43252</v>
          </cell>
          <cell r="Z919">
            <v>43824</v>
          </cell>
          <cell r="AA919" t="str">
            <v>Trường Đại học Vinh</v>
          </cell>
          <cell r="AB919">
            <v>0</v>
          </cell>
          <cell r="AC919" t="str">
            <v>BC</v>
          </cell>
          <cell r="AD919">
            <v>0</v>
          </cell>
          <cell r="AE919">
            <v>0</v>
          </cell>
          <cell r="AF919" t="str">
            <v>01.003</v>
          </cell>
          <cell r="AG919" t="str">
            <v>Chuyên viên</v>
          </cell>
          <cell r="AH919">
            <v>0</v>
          </cell>
          <cell r="AI919">
            <v>0</v>
          </cell>
          <cell r="AJ919">
            <v>0</v>
          </cell>
          <cell r="AK919">
            <v>4</v>
          </cell>
          <cell r="AL919">
            <v>0</v>
          </cell>
          <cell r="AM919">
            <v>3.66</v>
          </cell>
          <cell r="AN919">
            <v>5</v>
          </cell>
          <cell r="AO919">
            <v>0</v>
          </cell>
          <cell r="AP919">
            <v>0</v>
          </cell>
          <cell r="AQ919">
            <v>0</v>
          </cell>
          <cell r="AR919">
            <v>0</v>
          </cell>
          <cell r="AS919">
            <v>3.66</v>
          </cell>
          <cell r="AT919">
            <v>20</v>
          </cell>
          <cell r="AU919">
            <v>0</v>
          </cell>
          <cell r="AV919">
            <v>0</v>
          </cell>
          <cell r="AW919">
            <v>0</v>
          </cell>
          <cell r="AX919" t="str">
            <v>Thạc sĩ</v>
          </cell>
          <cell r="AY919">
            <v>0</v>
          </cell>
          <cell r="AZ919">
            <v>0</v>
          </cell>
          <cell r="BA919">
            <v>0</v>
          </cell>
          <cell r="BB919" t="str">
            <v>LL&amp;PPDH Toán</v>
          </cell>
          <cell r="BC919">
            <v>0</v>
          </cell>
          <cell r="BD919">
            <v>0</v>
          </cell>
          <cell r="BE919">
            <v>0</v>
          </cell>
          <cell r="BF919">
            <v>0</v>
          </cell>
          <cell r="BG919">
            <v>0</v>
          </cell>
          <cell r="BH919" t="str">
            <v>x</v>
          </cell>
          <cell r="BI919">
            <v>0</v>
          </cell>
          <cell r="BJ919" t="str">
            <v>CV 2019</v>
          </cell>
          <cell r="BK919" t="str">
            <v>Đợt 1 năm 2014</v>
          </cell>
          <cell r="BL919">
            <v>0</v>
          </cell>
          <cell r="BM919">
            <v>37989</v>
          </cell>
          <cell r="BN919">
            <v>38355</v>
          </cell>
          <cell r="BO919" t="str">
            <v>Khen thường:Giải Khuyến khích Giải thưởng Sinh viên nghiên cứu khoa học cấp Bộ (năm 2004); Danh hiệu Lao động tiên tiến (các năm 2009,2010,2011,2012)</v>
          </cell>
          <cell r="BP919">
            <v>0</v>
          </cell>
          <cell r="BQ919">
            <v>0</v>
          </cell>
          <cell r="BR919">
            <v>6.75</v>
          </cell>
          <cell r="BS919" t="str">
            <v>BĐ đã phát</v>
          </cell>
          <cell r="BT919">
            <v>0</v>
          </cell>
          <cell r="BU919">
            <v>0</v>
          </cell>
          <cell r="BV919">
            <v>4</v>
          </cell>
          <cell r="BW919">
            <v>4</v>
          </cell>
          <cell r="BX919">
            <v>4</v>
          </cell>
          <cell r="BY919">
            <v>4</v>
          </cell>
          <cell r="BZ919">
            <v>4</v>
          </cell>
          <cell r="CA919">
            <v>4</v>
          </cell>
          <cell r="CB919">
            <v>4</v>
          </cell>
          <cell r="CC919">
            <v>4</v>
          </cell>
          <cell r="CD919">
            <v>4</v>
          </cell>
          <cell r="CE919">
            <v>4</v>
          </cell>
          <cell r="CF919">
            <v>4</v>
          </cell>
          <cell r="CG919">
            <v>4</v>
          </cell>
          <cell r="CH919">
            <v>4</v>
          </cell>
          <cell r="CI919">
            <v>4</v>
          </cell>
          <cell r="CJ919">
            <v>4</v>
          </cell>
          <cell r="CK919">
            <v>4</v>
          </cell>
          <cell r="CL919">
            <v>0</v>
          </cell>
        </row>
        <row r="920">
          <cell r="F920">
            <v>1426</v>
          </cell>
          <cell r="G920" t="str">
            <v>51010000140222</v>
          </cell>
          <cell r="H920" t="str">
            <v>Viện Công nghệ Hóa sinh - Môi trường</v>
          </cell>
          <cell r="I920" t="str">
            <v>Công nghệ Sinh học - Môi trường</v>
          </cell>
          <cell r="J920" t="str">
            <v>Nữ</v>
          </cell>
          <cell r="K920">
            <v>1983</v>
          </cell>
          <cell r="L920">
            <v>30579</v>
          </cell>
          <cell r="M920">
            <v>39</v>
          </cell>
          <cell r="N920" t="str">
            <v>Kinh</v>
          </cell>
          <cell r="O920">
            <v>0</v>
          </cell>
          <cell r="P920">
            <v>182532015</v>
          </cell>
          <cell r="Q920">
            <v>0</v>
          </cell>
          <cell r="R920">
            <v>0</v>
          </cell>
          <cell r="S920" t="str">
            <v>Xã Bắc Sơn, Huyện Đô Lương, Tỉnh Nghệ An</v>
          </cell>
          <cell r="T920" t="str">
            <v>Bắc Sơn, Đô Lương, Nghệ An</v>
          </cell>
          <cell r="U920" t="str">
            <v>Phường Bến Thủy, Thành phố Vinh, Tỉnh Nghệ An</v>
          </cell>
          <cell r="V920" t="str">
            <v>Phường Bến Thủy, Thành phố Vinh, Tỉnh Nghệ An</v>
          </cell>
          <cell r="W920" t="str">
            <v>0988747558</v>
          </cell>
          <cell r="X920" t="str">
            <v>phuongmai209dhv@gmail.com</v>
          </cell>
          <cell r="Y920">
            <v>39853</v>
          </cell>
          <cell r="Z920">
            <v>40360</v>
          </cell>
          <cell r="AA920" t="str">
            <v>Trường Đại học Vinh</v>
          </cell>
          <cell r="AB920">
            <v>0</v>
          </cell>
          <cell r="AC920" t="str">
            <v>BC</v>
          </cell>
          <cell r="AD920">
            <v>0</v>
          </cell>
          <cell r="AE920">
            <v>0</v>
          </cell>
          <cell r="AF920" t="str">
            <v>01.003</v>
          </cell>
          <cell r="AG920" t="str">
            <v>Chuyên viên</v>
          </cell>
          <cell r="AH920">
            <v>0</v>
          </cell>
          <cell r="AI920">
            <v>0</v>
          </cell>
          <cell r="AJ920" t="str">
            <v>TLQLSV + Bí thư CBHSSV</v>
          </cell>
          <cell r="AK920">
            <v>5</v>
          </cell>
          <cell r="AL920">
            <v>0</v>
          </cell>
          <cell r="AM920">
            <v>3.33</v>
          </cell>
          <cell r="AN920">
            <v>4</v>
          </cell>
          <cell r="AO920">
            <v>0</v>
          </cell>
          <cell r="AP920">
            <v>0</v>
          </cell>
          <cell r="AQ920">
            <v>0</v>
          </cell>
          <cell r="AR920">
            <v>0</v>
          </cell>
          <cell r="AS920">
            <v>3.33</v>
          </cell>
          <cell r="AT920">
            <v>20</v>
          </cell>
          <cell r="AU920">
            <v>0</v>
          </cell>
          <cell r="AV920">
            <v>0</v>
          </cell>
          <cell r="AW920">
            <v>0</v>
          </cell>
          <cell r="AX920" t="str">
            <v>Thạc sĩ</v>
          </cell>
          <cell r="AY920">
            <v>0</v>
          </cell>
          <cell r="AZ920">
            <v>0</v>
          </cell>
          <cell r="BA920" t="str">
            <v xml:space="preserve">Lịch sử </v>
          </cell>
          <cell r="BB920" t="str">
            <v>Lịch sử Việt Nam</v>
          </cell>
          <cell r="BC920" t="str">
            <v xml:space="preserve"> </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16.083333333333332</v>
          </cell>
          <cell r="BS920" t="str">
            <v>BĐ đã phát</v>
          </cell>
          <cell r="BT920">
            <v>0</v>
          </cell>
          <cell r="BU920">
            <v>0</v>
          </cell>
          <cell r="BV920">
            <v>5</v>
          </cell>
          <cell r="BW920">
            <v>5</v>
          </cell>
          <cell r="BX920">
            <v>5</v>
          </cell>
          <cell r="BY920">
            <v>5</v>
          </cell>
          <cell r="BZ920">
            <v>5</v>
          </cell>
          <cell r="CA920">
            <v>5</v>
          </cell>
          <cell r="CB920">
            <v>5</v>
          </cell>
          <cell r="CC920">
            <v>5</v>
          </cell>
          <cell r="CD920">
            <v>5</v>
          </cell>
          <cell r="CE920">
            <v>5</v>
          </cell>
          <cell r="CF920">
            <v>5</v>
          </cell>
          <cell r="CG920">
            <v>5</v>
          </cell>
          <cell r="CH920">
            <v>5</v>
          </cell>
          <cell r="CI920">
            <v>5</v>
          </cell>
          <cell r="CJ920">
            <v>5</v>
          </cell>
          <cell r="CK920">
            <v>5</v>
          </cell>
          <cell r="CL920">
            <v>0</v>
          </cell>
        </row>
        <row r="921">
          <cell r="F921">
            <v>1460</v>
          </cell>
          <cell r="G921" t="str">
            <v>51010000191497</v>
          </cell>
          <cell r="H921" t="str">
            <v>Viện Công nghệ Hóa sinh - Môi trường</v>
          </cell>
          <cell r="I921" t="str">
            <v>Công nghệ Sinh học - Môi trường</v>
          </cell>
          <cell r="J921" t="str">
            <v>Nam</v>
          </cell>
          <cell r="K921">
            <v>1979</v>
          </cell>
          <cell r="L921">
            <v>29108</v>
          </cell>
          <cell r="M921">
            <v>43</v>
          </cell>
          <cell r="N921" t="str">
            <v>Kinh</v>
          </cell>
          <cell r="O921">
            <v>0</v>
          </cell>
          <cell r="P921">
            <v>182355264</v>
          </cell>
          <cell r="Q921">
            <v>0</v>
          </cell>
          <cell r="R921">
            <v>0</v>
          </cell>
          <cell r="S921" t="str">
            <v>Hưng Long, Hưng Nguyên, Nghệ An</v>
          </cell>
          <cell r="T921" t="str">
            <v>Hưng Long, Hưng Nguyên, Nghệ An</v>
          </cell>
          <cell r="U921" t="str">
            <v>Quang Trung, Vinh Tân, Thành phố Vinh, Tỉnh Nghệ An</v>
          </cell>
          <cell r="V921" t="str">
            <v>Quang Trung, Vinh Tân, Thành phố Vinh, Tỉnh Nghệ An</v>
          </cell>
          <cell r="W921">
            <v>0</v>
          </cell>
          <cell r="X921">
            <v>0</v>
          </cell>
          <cell r="Y921">
            <v>38245</v>
          </cell>
          <cell r="Z921">
            <v>39448</v>
          </cell>
          <cell r="AA921" t="str">
            <v>Trường Đại học Vinh</v>
          </cell>
          <cell r="AB921">
            <v>0</v>
          </cell>
          <cell r="AC921" t="str">
            <v>BC</v>
          </cell>
          <cell r="AD921">
            <v>0</v>
          </cell>
          <cell r="AE921">
            <v>0</v>
          </cell>
          <cell r="AF921" t="str">
            <v>V.07.01.02</v>
          </cell>
          <cell r="AG921" t="str">
            <v>Giảng viên chính (hạng II)</v>
          </cell>
          <cell r="AH921">
            <v>0</v>
          </cell>
          <cell r="AI921" t="str">
            <v>Trưởng bộ môn</v>
          </cell>
          <cell r="AJ921">
            <v>0</v>
          </cell>
          <cell r="AK921">
            <v>5.5</v>
          </cell>
          <cell r="AL921">
            <v>0.4</v>
          </cell>
          <cell r="AM921">
            <v>4.4000000000000004</v>
          </cell>
          <cell r="AN921">
            <v>1</v>
          </cell>
          <cell r="AO921">
            <v>0</v>
          </cell>
          <cell r="AP921">
            <v>0</v>
          </cell>
          <cell r="AQ921">
            <v>15</v>
          </cell>
          <cell r="AR921">
            <v>0.7200000000000002</v>
          </cell>
          <cell r="AS921">
            <v>5.5200000000000014</v>
          </cell>
          <cell r="AT921">
            <v>40</v>
          </cell>
          <cell r="AU921">
            <v>0</v>
          </cell>
          <cell r="AV921">
            <v>0</v>
          </cell>
          <cell r="AW921">
            <v>0</v>
          </cell>
          <cell r="AX921" t="str">
            <v>Tiến sĩ</v>
          </cell>
          <cell r="AY921">
            <v>0</v>
          </cell>
          <cell r="AZ921">
            <v>0</v>
          </cell>
          <cell r="BA921" t="str">
            <v>Sinh học</v>
          </cell>
          <cell r="BB921" t="str">
            <v>Thực vật học</v>
          </cell>
          <cell r="BC921" t="str">
            <v>Sinh học</v>
          </cell>
          <cell r="BD921">
            <v>0</v>
          </cell>
          <cell r="BE921" t="str">
            <v>GVSP</v>
          </cell>
          <cell r="BF921" t="str">
            <v>A2</v>
          </cell>
          <cell r="BG921">
            <v>0</v>
          </cell>
          <cell r="BH921">
            <v>2016</v>
          </cell>
          <cell r="BI921">
            <v>2019</v>
          </cell>
          <cell r="BJ921">
            <v>0</v>
          </cell>
          <cell r="BK921" t="str">
            <v>Đợt 3 năm 2017</v>
          </cell>
          <cell r="BL921">
            <v>0</v>
          </cell>
          <cell r="BM921">
            <v>0</v>
          </cell>
          <cell r="BN921">
            <v>0</v>
          </cell>
          <cell r="BO921">
            <v>0</v>
          </cell>
          <cell r="BP921">
            <v>0</v>
          </cell>
          <cell r="BQ921">
            <v>0</v>
          </cell>
          <cell r="BR921">
            <v>17</v>
          </cell>
          <cell r="BS921" t="str">
            <v>ĐHV đã phát</v>
          </cell>
          <cell r="BT921">
            <v>0</v>
          </cell>
          <cell r="BU921">
            <v>0</v>
          </cell>
          <cell r="BV921">
            <v>5.5</v>
          </cell>
          <cell r="BW921">
            <v>5.5</v>
          </cell>
          <cell r="BX921">
            <v>5.5</v>
          </cell>
          <cell r="BY921">
            <v>5.5</v>
          </cell>
          <cell r="BZ921">
            <v>5.5</v>
          </cell>
          <cell r="CA921">
            <v>5.5</v>
          </cell>
          <cell r="CB921">
            <v>5.5</v>
          </cell>
          <cell r="CC921">
            <v>5.5</v>
          </cell>
          <cell r="CD921">
            <v>5.5</v>
          </cell>
          <cell r="CE921">
            <v>5.5</v>
          </cell>
          <cell r="CF921">
            <v>5.5</v>
          </cell>
          <cell r="CG921">
            <v>5.5</v>
          </cell>
          <cell r="CH921">
            <v>5.5</v>
          </cell>
          <cell r="CI921">
            <v>5.5</v>
          </cell>
          <cell r="CJ921">
            <v>5.5</v>
          </cell>
          <cell r="CK921">
            <v>5.5</v>
          </cell>
          <cell r="CL921">
            <v>0</v>
          </cell>
        </row>
        <row r="922">
          <cell r="F922">
            <v>2320</v>
          </cell>
          <cell r="G922" t="str">
            <v>51010000525962</v>
          </cell>
          <cell r="H922" t="str">
            <v>Viện Công nghệ Hóa sinh - Môi trường</v>
          </cell>
          <cell r="I922" t="str">
            <v>Công nghệ Sinh học - Môi trường</v>
          </cell>
          <cell r="J922" t="str">
            <v>Nam</v>
          </cell>
          <cell r="K922">
            <v>1987</v>
          </cell>
          <cell r="L922">
            <v>31822</v>
          </cell>
          <cell r="M922">
            <v>35</v>
          </cell>
          <cell r="N922" t="str">
            <v>Kinh</v>
          </cell>
          <cell r="O922">
            <v>0</v>
          </cell>
          <cell r="P922" t="str">
            <v>186388362</v>
          </cell>
          <cell r="Q922">
            <v>38031</v>
          </cell>
          <cell r="R922" t="str">
            <v>Tỉnh Nghệ An</v>
          </cell>
          <cell r="S922" t="str">
            <v>Lạc Sơn, Đô Lương, Nghệ An</v>
          </cell>
          <cell r="T922">
            <v>0</v>
          </cell>
          <cell r="U922" t="str">
            <v>Thành phố Vinh, Tỉnh Nghệ An</v>
          </cell>
          <cell r="V922" t="str">
            <v>Thành phố Vinh, Tỉnh Nghệ An</v>
          </cell>
          <cell r="W922" t="str">
            <v>0985664484</v>
          </cell>
          <cell r="X922" t="str">
            <v>Phancongngoc@vinhuni.edu.vn</v>
          </cell>
          <cell r="Y922">
            <v>41765</v>
          </cell>
          <cell r="Z922">
            <v>43283</v>
          </cell>
          <cell r="AA922" t="str">
            <v>Trường Đại học Vinh</v>
          </cell>
          <cell r="AB922">
            <v>0</v>
          </cell>
          <cell r="AC922" t="str">
            <v>BC</v>
          </cell>
          <cell r="AD922">
            <v>0</v>
          </cell>
          <cell r="AE922">
            <v>0</v>
          </cell>
          <cell r="AF922" t="str">
            <v>V.07.01.03</v>
          </cell>
          <cell r="AG922" t="str">
            <v>Giảng viên (hạng III)</v>
          </cell>
          <cell r="AH922">
            <v>0</v>
          </cell>
          <cell r="AI922">
            <v>0</v>
          </cell>
          <cell r="AJ922">
            <v>0</v>
          </cell>
          <cell r="AK922">
            <v>4</v>
          </cell>
          <cell r="AL922">
            <v>0</v>
          </cell>
          <cell r="AM922">
            <v>3</v>
          </cell>
          <cell r="AN922">
            <v>3</v>
          </cell>
          <cell r="AO922">
            <v>0</v>
          </cell>
          <cell r="AP922">
            <v>0</v>
          </cell>
          <cell r="AQ922">
            <v>0</v>
          </cell>
          <cell r="AR922">
            <v>0</v>
          </cell>
          <cell r="AS922">
            <v>3</v>
          </cell>
          <cell r="AT922">
            <v>0</v>
          </cell>
          <cell r="AU922">
            <v>0</v>
          </cell>
          <cell r="AV922">
            <v>0</v>
          </cell>
          <cell r="AW922">
            <v>0</v>
          </cell>
          <cell r="AX922" t="str">
            <v>Thạc sĩ</v>
          </cell>
          <cell r="AY922">
            <v>0</v>
          </cell>
          <cell r="AZ922">
            <v>0</v>
          </cell>
          <cell r="BA922" t="str">
            <v>Sinh học</v>
          </cell>
          <cell r="BB922" t="str">
            <v>Khoa học môi trường</v>
          </cell>
          <cell r="BC922" t="str">
            <v xml:space="preserve"> </v>
          </cell>
          <cell r="BD922">
            <v>0</v>
          </cell>
          <cell r="BE922">
            <v>0</v>
          </cell>
          <cell r="BF922">
            <v>0</v>
          </cell>
          <cell r="BG922">
            <v>0</v>
          </cell>
          <cell r="BH922" t="str">
            <v>x</v>
          </cell>
          <cell r="BI922">
            <v>0</v>
          </cell>
          <cell r="BJ922">
            <v>0</v>
          </cell>
          <cell r="BK922">
            <v>0</v>
          </cell>
          <cell r="BL922">
            <v>0</v>
          </cell>
          <cell r="BM922" t="str">
            <v>16/01/2006</v>
          </cell>
          <cell r="BN922">
            <v>39098</v>
          </cell>
          <cell r="BO922">
            <v>0</v>
          </cell>
          <cell r="BP922">
            <v>0</v>
          </cell>
          <cell r="BQ922">
            <v>0</v>
          </cell>
          <cell r="BR922">
            <v>24.5</v>
          </cell>
          <cell r="BS922" t="str">
            <v>BĐ đã phát</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t="str">
            <v>Đi học NN</v>
          </cell>
        </row>
        <row r="923">
          <cell r="F923">
            <v>1211</v>
          </cell>
          <cell r="G923" t="str">
            <v>51010000197185</v>
          </cell>
          <cell r="H923" t="str">
            <v>Viện Công nghệ Hóa sinh - Môi trường</v>
          </cell>
          <cell r="I923" t="str">
            <v>Hóa dược - Phân tích kiểm nghiệm</v>
          </cell>
          <cell r="J923" t="str">
            <v>Nam</v>
          </cell>
          <cell r="K923">
            <v>1982</v>
          </cell>
          <cell r="L923">
            <v>30133</v>
          </cell>
          <cell r="M923">
            <v>40</v>
          </cell>
          <cell r="N923" t="str">
            <v>Kinh</v>
          </cell>
          <cell r="O923">
            <v>0</v>
          </cell>
          <cell r="P923">
            <v>187698072</v>
          </cell>
          <cell r="Q923">
            <v>0</v>
          </cell>
          <cell r="R923">
            <v>0</v>
          </cell>
          <cell r="S923" t="str">
            <v>Xã Hà Phú, Huyện Hà Trung, Tỉnh Thanh Hoá</v>
          </cell>
          <cell r="T923" t="str">
            <v>Hà Phú, Hà Trung, Thanh Hóa</v>
          </cell>
          <cell r="U923" t="str">
            <v>Khối 12, Phường Quang Trung, Thành phố Vinh, Tỉnh Nghệ An</v>
          </cell>
          <cell r="V923" t="str">
            <v>Khối 12, Phường Quang Trung, Thành phố Vinh, Tỉnh Nghệ An</v>
          </cell>
          <cell r="W923" t="str">
            <v>0988311681</v>
          </cell>
          <cell r="X923" t="str">
            <v>Hoangtrungdhv@gmail.com</v>
          </cell>
          <cell r="Y923">
            <v>39995</v>
          </cell>
          <cell r="Z923">
            <v>40969</v>
          </cell>
          <cell r="AA923" t="str">
            <v>Trường Đại học Vinh</v>
          </cell>
          <cell r="AB923">
            <v>0</v>
          </cell>
          <cell r="AC923" t="str">
            <v>BC</v>
          </cell>
          <cell r="AD923">
            <v>0</v>
          </cell>
          <cell r="AE923">
            <v>0</v>
          </cell>
          <cell r="AF923" t="str">
            <v>V.07.01.03</v>
          </cell>
          <cell r="AG923" t="str">
            <v>Giảng viên (hạng III)</v>
          </cell>
          <cell r="AH923">
            <v>0</v>
          </cell>
          <cell r="AI923">
            <v>0</v>
          </cell>
          <cell r="AJ923" t="str">
            <v>TL ĐTTT</v>
          </cell>
          <cell r="AK923">
            <v>4</v>
          </cell>
          <cell r="AL923">
            <v>0</v>
          </cell>
          <cell r="AM923">
            <v>3.66</v>
          </cell>
          <cell r="AN923">
            <v>5</v>
          </cell>
          <cell r="AO923">
            <v>0</v>
          </cell>
          <cell r="AP923">
            <v>0</v>
          </cell>
          <cell r="AQ923">
            <v>10</v>
          </cell>
          <cell r="AR923">
            <v>0.36599999999999999</v>
          </cell>
          <cell r="AS923">
            <v>4.0259999999999998</v>
          </cell>
          <cell r="AT923">
            <v>25</v>
          </cell>
          <cell r="AU923">
            <v>0</v>
          </cell>
          <cell r="AV923">
            <v>0</v>
          </cell>
          <cell r="AW923">
            <v>0</v>
          </cell>
          <cell r="AX923" t="str">
            <v>Tiến sĩ</v>
          </cell>
          <cell r="AY923">
            <v>0</v>
          </cell>
          <cell r="AZ923">
            <v>0</v>
          </cell>
          <cell r="BA923" t="str">
            <v>SP Hóa học</v>
          </cell>
          <cell r="BB923" t="str">
            <v>Hóa phân tích</v>
          </cell>
          <cell r="BC923" t="str">
            <v>Hóa học</v>
          </cell>
          <cell r="BD923">
            <v>43678</v>
          </cell>
          <cell r="BE923">
            <v>0</v>
          </cell>
          <cell r="BF923" t="str">
            <v>TS nước ngoài</v>
          </cell>
          <cell r="BG923">
            <v>0</v>
          </cell>
          <cell r="BH923" t="str">
            <v>x</v>
          </cell>
          <cell r="BI923">
            <v>2019</v>
          </cell>
          <cell r="BJ923">
            <v>0</v>
          </cell>
          <cell r="BK923">
            <v>0</v>
          </cell>
          <cell r="BL923">
            <v>0</v>
          </cell>
          <cell r="BM923">
            <v>37297</v>
          </cell>
          <cell r="BN923">
            <v>37662</v>
          </cell>
          <cell r="BO923">
            <v>0</v>
          </cell>
          <cell r="BP923">
            <v>0</v>
          </cell>
          <cell r="BQ923">
            <v>0</v>
          </cell>
          <cell r="BR923">
            <v>19.833333333333332</v>
          </cell>
          <cell r="BS923" t="str">
            <v>ĐHV đã phát</v>
          </cell>
          <cell r="BT923">
            <v>0</v>
          </cell>
          <cell r="BU923">
            <v>0</v>
          </cell>
          <cell r="BV923">
            <v>4</v>
          </cell>
          <cell r="BW923">
            <v>4</v>
          </cell>
          <cell r="BX923">
            <v>4</v>
          </cell>
          <cell r="BY923">
            <v>4</v>
          </cell>
          <cell r="BZ923">
            <v>4</v>
          </cell>
          <cell r="CA923">
            <v>4</v>
          </cell>
          <cell r="CB923">
            <v>4</v>
          </cell>
          <cell r="CC923">
            <v>4</v>
          </cell>
          <cell r="CD923">
            <v>4</v>
          </cell>
          <cell r="CE923">
            <v>4</v>
          </cell>
          <cell r="CF923">
            <v>4</v>
          </cell>
          <cell r="CG923">
            <v>4</v>
          </cell>
          <cell r="CH923">
            <v>4</v>
          </cell>
          <cell r="CI923">
            <v>4</v>
          </cell>
          <cell r="CJ923">
            <v>4</v>
          </cell>
          <cell r="CK923">
            <v>4</v>
          </cell>
          <cell r="CL923">
            <v>0</v>
          </cell>
        </row>
        <row r="924">
          <cell r="F924">
            <v>1214</v>
          </cell>
          <cell r="G924" t="str">
            <v>51010000197079</v>
          </cell>
          <cell r="H924" t="str">
            <v>Viện Công nghệ Hóa sinh - Môi trường</v>
          </cell>
          <cell r="I924" t="str">
            <v>Hóa dược - Phân tích kiểm nghiệm</v>
          </cell>
          <cell r="J924" t="str">
            <v>Nam</v>
          </cell>
          <cell r="K924">
            <v>1984</v>
          </cell>
          <cell r="L924">
            <v>30941</v>
          </cell>
          <cell r="M924">
            <v>38</v>
          </cell>
          <cell r="N924" t="str">
            <v>Kinh</v>
          </cell>
          <cell r="O924">
            <v>0</v>
          </cell>
          <cell r="P924">
            <v>186075892</v>
          </cell>
          <cell r="Q924">
            <v>0</v>
          </cell>
          <cell r="R924">
            <v>0</v>
          </cell>
          <cell r="S924" t="str">
            <v>Phường Bến Thủy, Thành phố Vinh, Tỉnh Nghệ An</v>
          </cell>
          <cell r="T924" t="str">
            <v>Sơn Thịnh, Hương Sơn, Hà Tĩnh</v>
          </cell>
          <cell r="U924" t="str">
            <v>Phòng 602, chung cư Tràng An 2, Phường Vinh Tân, Thành phố Vinh, Tỉnh Nghệ An</v>
          </cell>
          <cell r="V924" t="str">
            <v>Phòng 602, chung cư Tràng An 2, Phường Vinh Tân, Thành phố Vinh, Tỉnh Nghệ An</v>
          </cell>
          <cell r="W924" t="str">
            <v>0989640960</v>
          </cell>
          <cell r="X924" t="str">
            <v>tamlt@vinhuni.edu.vn</v>
          </cell>
          <cell r="Y924">
            <v>39874</v>
          </cell>
          <cell r="Z924">
            <v>40360</v>
          </cell>
          <cell r="AA924" t="str">
            <v>Trường Đại học Vinh</v>
          </cell>
          <cell r="AB924">
            <v>0</v>
          </cell>
          <cell r="AC924" t="str">
            <v>BC</v>
          </cell>
          <cell r="AD924">
            <v>0</v>
          </cell>
          <cell r="AE924">
            <v>0</v>
          </cell>
          <cell r="AF924" t="str">
            <v>V.07.01.03</v>
          </cell>
          <cell r="AG924" t="str">
            <v>Giảng viên (hạng III)</v>
          </cell>
          <cell r="AH924">
            <v>0</v>
          </cell>
          <cell r="AI924">
            <v>0</v>
          </cell>
          <cell r="AJ924" t="str">
            <v>Phó CTCĐBP</v>
          </cell>
          <cell r="AK924">
            <v>4</v>
          </cell>
          <cell r="AL924">
            <v>0</v>
          </cell>
          <cell r="AM924">
            <v>3.66</v>
          </cell>
          <cell r="AN924">
            <v>5</v>
          </cell>
          <cell r="AO924">
            <v>0</v>
          </cell>
          <cell r="AP924">
            <v>0</v>
          </cell>
          <cell r="AQ924">
            <v>11</v>
          </cell>
          <cell r="AR924">
            <v>0.40260000000000007</v>
          </cell>
          <cell r="AS924">
            <v>4.0625999999999998</v>
          </cell>
          <cell r="AT924">
            <v>25</v>
          </cell>
          <cell r="AU924">
            <v>0</v>
          </cell>
          <cell r="AV924">
            <v>0</v>
          </cell>
          <cell r="AW924">
            <v>0</v>
          </cell>
          <cell r="AX924" t="str">
            <v>Tiến sĩ</v>
          </cell>
          <cell r="AY924">
            <v>0</v>
          </cell>
          <cell r="AZ924">
            <v>0</v>
          </cell>
          <cell r="BA924" t="str">
            <v>SP Hóa học</v>
          </cell>
          <cell r="BB924" t="str">
            <v>Hóa Hữu cơ</v>
          </cell>
          <cell r="BC924" t="str">
            <v>Hóa học</v>
          </cell>
          <cell r="BD924">
            <v>0</v>
          </cell>
          <cell r="BE924">
            <v>0</v>
          </cell>
          <cell r="BF924" t="str">
            <v>B2</v>
          </cell>
          <cell r="BG924">
            <v>0</v>
          </cell>
          <cell r="BH924" t="str">
            <v>x</v>
          </cell>
          <cell r="BI924">
            <v>2019</v>
          </cell>
          <cell r="BJ924">
            <v>0</v>
          </cell>
          <cell r="BK924">
            <v>0</v>
          </cell>
          <cell r="BL924">
            <v>0</v>
          </cell>
          <cell r="BM924">
            <v>0</v>
          </cell>
          <cell r="BN924">
            <v>0</v>
          </cell>
          <cell r="BO924">
            <v>0</v>
          </cell>
          <cell r="BP924">
            <v>0</v>
          </cell>
          <cell r="BQ924">
            <v>0</v>
          </cell>
          <cell r="BR924">
            <v>22.083333333333332</v>
          </cell>
          <cell r="BS924" t="str">
            <v>BĐ đã phát</v>
          </cell>
          <cell r="BT924">
            <v>0</v>
          </cell>
          <cell r="BU924">
            <v>0</v>
          </cell>
          <cell r="BV924">
            <v>4</v>
          </cell>
          <cell r="BW924">
            <v>4</v>
          </cell>
          <cell r="BX924">
            <v>4</v>
          </cell>
          <cell r="BY924">
            <v>4</v>
          </cell>
          <cell r="BZ924">
            <v>4</v>
          </cell>
          <cell r="CA924">
            <v>4</v>
          </cell>
          <cell r="CB924">
            <v>4</v>
          </cell>
          <cell r="CC924">
            <v>4</v>
          </cell>
          <cell r="CD924">
            <v>4</v>
          </cell>
          <cell r="CE924">
            <v>4</v>
          </cell>
          <cell r="CF924">
            <v>4</v>
          </cell>
          <cell r="CG924">
            <v>4</v>
          </cell>
          <cell r="CH924">
            <v>4</v>
          </cell>
          <cell r="CI924">
            <v>4</v>
          </cell>
          <cell r="CJ924">
            <v>4</v>
          </cell>
          <cell r="CK924">
            <v>4</v>
          </cell>
          <cell r="CL924">
            <v>0</v>
          </cell>
        </row>
        <row r="925">
          <cell r="F925">
            <v>1221</v>
          </cell>
          <cell r="G925" t="str">
            <v>51010000498666</v>
          </cell>
          <cell r="H925" t="str">
            <v>Viện Công nghệ Hóa sinh - Môi trường</v>
          </cell>
          <cell r="I925" t="str">
            <v>Hóa dược - Phân tích kiểm nghiệm</v>
          </cell>
          <cell r="J925" t="str">
            <v>Nữ</v>
          </cell>
          <cell r="K925">
            <v>1980</v>
          </cell>
          <cell r="L925">
            <v>29510</v>
          </cell>
          <cell r="M925">
            <v>42</v>
          </cell>
          <cell r="N925" t="str">
            <v>Kinh</v>
          </cell>
          <cell r="O925">
            <v>0</v>
          </cell>
          <cell r="P925">
            <v>187117643</v>
          </cell>
          <cell r="Q925">
            <v>0</v>
          </cell>
          <cell r="R925">
            <v>0</v>
          </cell>
          <cell r="S925" t="str">
            <v>Xã Nga Giáp, Huyện Nga Sơn, Tỉnh Thanh Hoá</v>
          </cell>
          <cell r="T925" t="str">
            <v>Nga Giáp, Nga Sơn, Thanh Hóa</v>
          </cell>
          <cell r="U925" t="str">
            <v>5a, Phạm Đình Toái, Phường Hà Huy Tập, Thành phố Vinh, Tỉnh Nghệ An</v>
          </cell>
          <cell r="V925" t="str">
            <v>5a, Phạm Đình Toái, Phường Hà Huy Tập, Thành phố Vinh, Tỉnh Nghệ An</v>
          </cell>
          <cell r="W925" t="str">
            <v>0855422499</v>
          </cell>
          <cell r="X925" t="str">
            <v>Huyenmtt@vinhuni.edu.vn</v>
          </cell>
          <cell r="Y925">
            <v>38443</v>
          </cell>
          <cell r="Z925">
            <v>38924</v>
          </cell>
          <cell r="AA925" t="str">
            <v>Trường Đại học Vinh</v>
          </cell>
          <cell r="AB925">
            <v>0</v>
          </cell>
          <cell r="AC925" t="str">
            <v>BC</v>
          </cell>
          <cell r="AD925">
            <v>0</v>
          </cell>
          <cell r="AE925">
            <v>0</v>
          </cell>
          <cell r="AF925" t="str">
            <v>V.07.01.03</v>
          </cell>
          <cell r="AG925" t="str">
            <v>Giảng viên (hạng III)</v>
          </cell>
          <cell r="AH925">
            <v>0</v>
          </cell>
          <cell r="AI925" t="str">
            <v>Trưởng bộ môn</v>
          </cell>
          <cell r="AJ925">
            <v>0</v>
          </cell>
          <cell r="AK925">
            <v>5.5</v>
          </cell>
          <cell r="AL925">
            <v>0.4</v>
          </cell>
          <cell r="AM925">
            <v>3.99</v>
          </cell>
          <cell r="AN925">
            <v>6</v>
          </cell>
          <cell r="AO925">
            <v>0</v>
          </cell>
          <cell r="AP925">
            <v>0</v>
          </cell>
          <cell r="AQ925">
            <v>11</v>
          </cell>
          <cell r="AR925">
            <v>0.48290000000000005</v>
          </cell>
          <cell r="AS925">
            <v>4.8729000000000005</v>
          </cell>
          <cell r="AT925">
            <v>40</v>
          </cell>
          <cell r="AU925">
            <v>0</v>
          </cell>
          <cell r="AV925">
            <v>0</v>
          </cell>
          <cell r="AW925">
            <v>0</v>
          </cell>
          <cell r="AX925" t="str">
            <v>Tiến sĩ</v>
          </cell>
          <cell r="AY925">
            <v>0</v>
          </cell>
          <cell r="AZ925">
            <v>0</v>
          </cell>
          <cell r="BA925" t="str">
            <v>SP Hóa học</v>
          </cell>
          <cell r="BB925" t="str">
            <v>Hóa phân tích</v>
          </cell>
          <cell r="BC925" t="str">
            <v>Hóa  phân tích</v>
          </cell>
          <cell r="BD925">
            <v>0</v>
          </cell>
          <cell r="BE925" t="str">
            <v>GVSP</v>
          </cell>
          <cell r="BF925" t="str">
            <v>A2</v>
          </cell>
          <cell r="BG925">
            <v>0</v>
          </cell>
          <cell r="BH925" t="str">
            <v>x</v>
          </cell>
          <cell r="BI925">
            <v>0</v>
          </cell>
          <cell r="BJ925">
            <v>0</v>
          </cell>
          <cell r="BK925" t="str">
            <v>Đợt 2 năm 2017</v>
          </cell>
          <cell r="BL925">
            <v>0</v>
          </cell>
          <cell r="BM925">
            <v>0</v>
          </cell>
          <cell r="BN925">
            <v>0</v>
          </cell>
          <cell r="BO925">
            <v>0</v>
          </cell>
          <cell r="BP925">
            <v>0</v>
          </cell>
          <cell r="BQ925">
            <v>0</v>
          </cell>
          <cell r="BR925">
            <v>13.166666666666666</v>
          </cell>
          <cell r="BS925" t="str">
            <v>ĐHV đã phát</v>
          </cell>
          <cell r="BT925" t="str">
            <v>Nghỉ không lương</v>
          </cell>
          <cell r="BU925">
            <v>0</v>
          </cell>
          <cell r="BV925">
            <v>5.5</v>
          </cell>
          <cell r="BW925">
            <v>5.5</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t="str">
            <v>Nghỉ không lương từ T11/20</v>
          </cell>
        </row>
        <row r="926">
          <cell r="F926">
            <v>2016</v>
          </cell>
          <cell r="G926" t="str">
            <v>51010000434244</v>
          </cell>
          <cell r="H926" t="str">
            <v>Viện Công nghệ Hóa sinh - Môi trường</v>
          </cell>
          <cell r="I926" t="str">
            <v>Hóa dược - Phân tích kiểm nghiệm</v>
          </cell>
          <cell r="J926" t="str">
            <v>Nam</v>
          </cell>
          <cell r="K926">
            <v>1986</v>
          </cell>
          <cell r="L926">
            <v>31688</v>
          </cell>
          <cell r="M926">
            <v>36</v>
          </cell>
          <cell r="N926" t="str">
            <v>Kinh</v>
          </cell>
          <cell r="O926">
            <v>0</v>
          </cell>
          <cell r="P926" t="str">
            <v>183402762</v>
          </cell>
          <cell r="Q926">
            <v>37174</v>
          </cell>
          <cell r="R926" t="str">
            <v>Tỉnh Hà Tĩnh</v>
          </cell>
          <cell r="S926" t="str">
            <v>Xã Thượng Lộc, Huyện Can Lộc, Tỉnh Hà Tĩnh</v>
          </cell>
          <cell r="T926" t="str">
            <v>Thượng Lộc, Can Lộc, Hà Tĩnh</v>
          </cell>
          <cell r="U926" t="str">
            <v>Thượng Lộc, Can Lộc, Hà Tĩnh</v>
          </cell>
          <cell r="V926" t="str">
            <v>Phường Bến Thủy, Thành phố Vinh, Tỉnh Nghệ An</v>
          </cell>
          <cell r="W926" t="str">
            <v>0968870917</v>
          </cell>
          <cell r="X926" t="str">
            <v>Gvquoc@gmail.com</v>
          </cell>
          <cell r="Y926">
            <v>41323</v>
          </cell>
          <cell r="Z926">
            <v>43283</v>
          </cell>
          <cell r="AA926" t="str">
            <v>Trường Đại học Vinh</v>
          </cell>
          <cell r="AB926">
            <v>0</v>
          </cell>
          <cell r="AC926" t="str">
            <v>BC</v>
          </cell>
          <cell r="AD926">
            <v>0</v>
          </cell>
          <cell r="AE926">
            <v>0</v>
          </cell>
          <cell r="AF926" t="str">
            <v>V.07.01.03</v>
          </cell>
          <cell r="AG926" t="str">
            <v>Giảng viên (hạng III)</v>
          </cell>
          <cell r="AH926">
            <v>0</v>
          </cell>
          <cell r="AI926">
            <v>0</v>
          </cell>
          <cell r="AJ926" t="str">
            <v>CVHT</v>
          </cell>
          <cell r="AK926">
            <v>4</v>
          </cell>
          <cell r="AL926">
            <v>0</v>
          </cell>
          <cell r="AM926">
            <v>3</v>
          </cell>
          <cell r="AN926">
            <v>3</v>
          </cell>
          <cell r="AO926">
            <v>0</v>
          </cell>
          <cell r="AP926">
            <v>0</v>
          </cell>
          <cell r="AQ926">
            <v>7</v>
          </cell>
          <cell r="AR926">
            <v>0.21</v>
          </cell>
          <cell r="AS926">
            <v>3.21</v>
          </cell>
          <cell r="AT926">
            <v>40</v>
          </cell>
          <cell r="AU926">
            <v>0</v>
          </cell>
          <cell r="AV926">
            <v>0</v>
          </cell>
          <cell r="AW926">
            <v>0</v>
          </cell>
          <cell r="AX926" t="str">
            <v>Thạc sĩ</v>
          </cell>
          <cell r="AY926">
            <v>0</v>
          </cell>
          <cell r="AZ926">
            <v>0</v>
          </cell>
          <cell r="BA926" t="str">
            <v>SP Hóa học</v>
          </cell>
          <cell r="BB926" t="str">
            <v>Hóa Hữu cơ</v>
          </cell>
          <cell r="BC926" t="str">
            <v xml:space="preserve"> </v>
          </cell>
          <cell r="BD926">
            <v>0</v>
          </cell>
          <cell r="BE926" t="str">
            <v>GVSP</v>
          </cell>
          <cell r="BF926" t="str">
            <v>B1</v>
          </cell>
          <cell r="BG926">
            <v>0</v>
          </cell>
          <cell r="BH926" t="str">
            <v>x</v>
          </cell>
          <cell r="BI926">
            <v>0</v>
          </cell>
          <cell r="BJ926">
            <v>0</v>
          </cell>
          <cell r="BK926">
            <v>0</v>
          </cell>
          <cell r="BL926">
            <v>0</v>
          </cell>
          <cell r="BM926">
            <v>0</v>
          </cell>
          <cell r="BN926">
            <v>0</v>
          </cell>
          <cell r="BO926">
            <v>0</v>
          </cell>
          <cell r="BP926">
            <v>0</v>
          </cell>
          <cell r="BQ926">
            <v>0</v>
          </cell>
          <cell r="BR926">
            <v>24.083333333333332</v>
          </cell>
          <cell r="BS926" t="str">
            <v>BĐ đã phát</v>
          </cell>
          <cell r="BT926">
            <v>0</v>
          </cell>
          <cell r="BU926">
            <v>0</v>
          </cell>
          <cell r="BV926">
            <v>4</v>
          </cell>
          <cell r="BW926">
            <v>4</v>
          </cell>
          <cell r="BX926">
            <v>4</v>
          </cell>
          <cell r="BY926">
            <v>4</v>
          </cell>
          <cell r="BZ926">
            <v>4</v>
          </cell>
          <cell r="CA926">
            <v>4</v>
          </cell>
          <cell r="CB926">
            <v>4</v>
          </cell>
          <cell r="CC926">
            <v>4</v>
          </cell>
          <cell r="CD926">
            <v>4</v>
          </cell>
          <cell r="CE926">
            <v>4</v>
          </cell>
          <cell r="CF926">
            <v>4</v>
          </cell>
          <cell r="CG926">
            <v>4</v>
          </cell>
          <cell r="CH926">
            <v>4</v>
          </cell>
          <cell r="CI926">
            <v>4</v>
          </cell>
          <cell r="CJ926">
            <v>4</v>
          </cell>
          <cell r="CK926">
            <v>4</v>
          </cell>
          <cell r="CL926">
            <v>0</v>
          </cell>
        </row>
        <row r="927">
          <cell r="F927">
            <v>1210</v>
          </cell>
          <cell r="G927" t="str">
            <v>51010000200746</v>
          </cell>
          <cell r="H927" t="str">
            <v>Viện Công nghệ Hóa sinh - Môi trường</v>
          </cell>
          <cell r="I927" t="str">
            <v>Hóa thực phẩm</v>
          </cell>
          <cell r="J927" t="str">
            <v>Nữ</v>
          </cell>
          <cell r="K927">
            <v>1979</v>
          </cell>
          <cell r="L927">
            <v>29044</v>
          </cell>
          <cell r="M927">
            <v>43</v>
          </cell>
          <cell r="N927" t="str">
            <v>Kinh</v>
          </cell>
          <cell r="O927">
            <v>0</v>
          </cell>
          <cell r="P927">
            <v>182234906</v>
          </cell>
          <cell r="Q927">
            <v>0</v>
          </cell>
          <cell r="R927">
            <v>0</v>
          </cell>
          <cell r="S927" t="str">
            <v>Phường Bến Thủy, Thành phố Vinh, Tỉnh Nghệ An</v>
          </cell>
          <cell r="T927" t="str">
            <v>Hoằng Khê, Hoằng Hóa, Thanh Hóa</v>
          </cell>
          <cell r="U927" t="str">
            <v>Xóm Phúc Lộc, Xã Hưng Lộc, Thành phố Vinh, Tỉnh Nghệ An</v>
          </cell>
          <cell r="V927" t="str">
            <v>Xóm Phúc Lộc, Xã Hưng Lộc, Thành phố Vinh, Tỉnh Nghệ An</v>
          </cell>
          <cell r="W927" t="str">
            <v>0912956935</v>
          </cell>
          <cell r="X927" t="str">
            <v>Thanhxuan7879na@gmail.com</v>
          </cell>
          <cell r="Y927">
            <v>39792</v>
          </cell>
          <cell r="Z927">
            <v>40360</v>
          </cell>
          <cell r="AA927" t="str">
            <v>Trường Đại học Vinh</v>
          </cell>
          <cell r="AB927">
            <v>0</v>
          </cell>
          <cell r="AC927" t="str">
            <v>BC</v>
          </cell>
          <cell r="AD927">
            <v>0</v>
          </cell>
          <cell r="AE927">
            <v>0</v>
          </cell>
          <cell r="AF927" t="str">
            <v>V.07.01.03</v>
          </cell>
          <cell r="AG927" t="str">
            <v>Giảng viên (hạng III)</v>
          </cell>
          <cell r="AH927">
            <v>0</v>
          </cell>
          <cell r="AI927">
            <v>0</v>
          </cell>
          <cell r="AJ927">
            <v>0</v>
          </cell>
          <cell r="AK927">
            <v>4</v>
          </cell>
          <cell r="AL927">
            <v>0</v>
          </cell>
          <cell r="AM927">
            <v>3.66</v>
          </cell>
          <cell r="AN927">
            <v>5</v>
          </cell>
          <cell r="AO927">
            <v>0</v>
          </cell>
          <cell r="AP927">
            <v>0</v>
          </cell>
          <cell r="AQ927">
            <v>11</v>
          </cell>
          <cell r="AR927">
            <v>0.40260000000000007</v>
          </cell>
          <cell r="AS927">
            <v>4.0625999999999998</v>
          </cell>
          <cell r="AT927">
            <v>25</v>
          </cell>
          <cell r="AU927">
            <v>0</v>
          </cell>
          <cell r="AV927">
            <v>0</v>
          </cell>
          <cell r="AW927">
            <v>0</v>
          </cell>
          <cell r="AX927" t="str">
            <v>Thạc sĩ</v>
          </cell>
          <cell r="AY927">
            <v>0</v>
          </cell>
          <cell r="AZ927">
            <v>0</v>
          </cell>
          <cell r="BA927" t="str">
            <v>Hóa thực phẩm</v>
          </cell>
          <cell r="BB927" t="str">
            <v>CNSH thực phẩm</v>
          </cell>
          <cell r="BC927" t="str">
            <v xml:space="preserve"> </v>
          </cell>
          <cell r="BD927">
            <v>0</v>
          </cell>
          <cell r="BE927">
            <v>0</v>
          </cell>
          <cell r="BF927">
            <v>0</v>
          </cell>
          <cell r="BG927">
            <v>0</v>
          </cell>
          <cell r="BH927">
            <v>0</v>
          </cell>
          <cell r="BI927">
            <v>0</v>
          </cell>
          <cell r="BJ927">
            <v>0</v>
          </cell>
          <cell r="BK927" t="str">
            <v>Học đợt 1/2014</v>
          </cell>
          <cell r="BL927">
            <v>0</v>
          </cell>
          <cell r="BM927" t="str">
            <v>19/6/2011</v>
          </cell>
          <cell r="BN927">
            <v>41079</v>
          </cell>
          <cell r="BO927">
            <v>0</v>
          </cell>
          <cell r="BP927">
            <v>0</v>
          </cell>
          <cell r="BQ927">
            <v>0</v>
          </cell>
          <cell r="BR927">
            <v>11.833333333333334</v>
          </cell>
          <cell r="BS927" t="str">
            <v>BĐ đã phát</v>
          </cell>
          <cell r="BT927">
            <v>0</v>
          </cell>
          <cell r="BU927">
            <v>0</v>
          </cell>
          <cell r="BV927">
            <v>4</v>
          </cell>
          <cell r="BW927">
            <v>4</v>
          </cell>
          <cell r="BX927">
            <v>4</v>
          </cell>
          <cell r="BY927">
            <v>4</v>
          </cell>
          <cell r="BZ927">
            <v>4</v>
          </cell>
          <cell r="CA927">
            <v>4</v>
          </cell>
          <cell r="CB927">
            <v>4</v>
          </cell>
          <cell r="CC927">
            <v>4</v>
          </cell>
          <cell r="CD927">
            <v>4</v>
          </cell>
          <cell r="CE927">
            <v>4</v>
          </cell>
          <cell r="CF927">
            <v>4</v>
          </cell>
          <cell r="CG927">
            <v>4</v>
          </cell>
          <cell r="CH927">
            <v>4</v>
          </cell>
          <cell r="CI927">
            <v>4</v>
          </cell>
          <cell r="CJ927">
            <v>4</v>
          </cell>
          <cell r="CK927">
            <v>4</v>
          </cell>
          <cell r="CL927">
            <v>0</v>
          </cell>
        </row>
        <row r="928">
          <cell r="F928">
            <v>1212</v>
          </cell>
          <cell r="G928" t="str">
            <v>51010000197060</v>
          </cell>
          <cell r="H928" t="str">
            <v>Viện Công nghệ Hóa sinh - Môi trường</v>
          </cell>
          <cell r="I928" t="str">
            <v>Hóa thực phẩm</v>
          </cell>
          <cell r="J928" t="str">
            <v>Nữ</v>
          </cell>
          <cell r="K928">
            <v>1983</v>
          </cell>
          <cell r="L928">
            <v>30590</v>
          </cell>
          <cell r="M928">
            <v>39</v>
          </cell>
          <cell r="N928" t="str">
            <v>Kinh</v>
          </cell>
          <cell r="O928">
            <v>0</v>
          </cell>
          <cell r="P928">
            <v>182472310</v>
          </cell>
          <cell r="Q928">
            <v>0</v>
          </cell>
          <cell r="R928">
            <v>0</v>
          </cell>
          <cell r="S928" t="str">
            <v>Phường Bến Thủy, Thành phố Vinh, Tỉnh Nghệ An</v>
          </cell>
          <cell r="T928" t="str">
            <v>Nam Cường, Nam Đàn, Nghệ An</v>
          </cell>
          <cell r="U928" t="str">
            <v>Khối 15, Phường Trung Đô, Thành phố Vinh, Tỉnh Nghệ An</v>
          </cell>
          <cell r="V928" t="str">
            <v>Khối 15, Phường Trung Đô, Thành phố Vinh, Tỉnh Nghệ An</v>
          </cell>
          <cell r="W928" t="str">
            <v>0983580264</v>
          </cell>
          <cell r="X928" t="str">
            <v>chaultm@vinhuni.edu.vn</v>
          </cell>
          <cell r="Y928">
            <v>39995</v>
          </cell>
          <cell r="Z928">
            <v>40969</v>
          </cell>
          <cell r="AA928" t="str">
            <v>Trường Đại học Vinh</v>
          </cell>
          <cell r="AB928">
            <v>0</v>
          </cell>
          <cell r="AC928" t="str">
            <v>BC</v>
          </cell>
          <cell r="AD928">
            <v>0</v>
          </cell>
          <cell r="AE928">
            <v>0</v>
          </cell>
          <cell r="AF928" t="str">
            <v>V.07.01.03</v>
          </cell>
          <cell r="AG928" t="str">
            <v>Giảng viên (hạng III)</v>
          </cell>
          <cell r="AH928">
            <v>0</v>
          </cell>
          <cell r="AI928">
            <v>0</v>
          </cell>
          <cell r="AJ928" t="str">
            <v>CT CĐ BP</v>
          </cell>
          <cell r="AK928">
            <v>5</v>
          </cell>
          <cell r="AL928">
            <v>0</v>
          </cell>
          <cell r="AM928">
            <v>3.66</v>
          </cell>
          <cell r="AN928">
            <v>5</v>
          </cell>
          <cell r="AO928">
            <v>0</v>
          </cell>
          <cell r="AP928">
            <v>0</v>
          </cell>
          <cell r="AQ928">
            <v>10</v>
          </cell>
          <cell r="AR928">
            <v>0.36599999999999999</v>
          </cell>
          <cell r="AS928">
            <v>4.0259999999999998</v>
          </cell>
          <cell r="AT928">
            <v>25</v>
          </cell>
          <cell r="AU928">
            <v>0</v>
          </cell>
          <cell r="AV928">
            <v>0</v>
          </cell>
          <cell r="AW928">
            <v>0</v>
          </cell>
          <cell r="AX928" t="str">
            <v>Tiến sĩ</v>
          </cell>
          <cell r="AY928">
            <v>0</v>
          </cell>
          <cell r="AZ928">
            <v>0</v>
          </cell>
          <cell r="BA928" t="str">
            <v>Hóa thực phẩm</v>
          </cell>
          <cell r="BB928" t="str">
            <v>Thực phẩm</v>
          </cell>
          <cell r="BC928" t="str">
            <v>Hóa học</v>
          </cell>
          <cell r="BD928">
            <v>43435</v>
          </cell>
          <cell r="BE928">
            <v>0</v>
          </cell>
          <cell r="BF928" t="str">
            <v>A2</v>
          </cell>
          <cell r="BG928">
            <v>0</v>
          </cell>
          <cell r="BH928" t="str">
            <v>x</v>
          </cell>
          <cell r="BI928">
            <v>2019</v>
          </cell>
          <cell r="BJ928">
            <v>0</v>
          </cell>
          <cell r="BK928" t="str">
            <v>x</v>
          </cell>
          <cell r="BL928">
            <v>0</v>
          </cell>
          <cell r="BM928">
            <v>0</v>
          </cell>
          <cell r="BN928">
            <v>0</v>
          </cell>
          <cell r="BO928">
            <v>0</v>
          </cell>
          <cell r="BP928">
            <v>0</v>
          </cell>
          <cell r="BQ928">
            <v>0</v>
          </cell>
          <cell r="BR928">
            <v>16.083333333333332</v>
          </cell>
          <cell r="BS928" t="str">
            <v>ĐHV đã phát</v>
          </cell>
          <cell r="BT928">
            <v>0</v>
          </cell>
          <cell r="BU928">
            <v>0</v>
          </cell>
          <cell r="BV928">
            <v>5</v>
          </cell>
          <cell r="BW928">
            <v>5</v>
          </cell>
          <cell r="BX928">
            <v>5</v>
          </cell>
          <cell r="BY928">
            <v>5</v>
          </cell>
          <cell r="BZ928">
            <v>5</v>
          </cell>
          <cell r="CA928">
            <v>5</v>
          </cell>
          <cell r="CB928">
            <v>5</v>
          </cell>
          <cell r="CC928">
            <v>5</v>
          </cell>
          <cell r="CD928">
            <v>5</v>
          </cell>
          <cell r="CE928">
            <v>5</v>
          </cell>
          <cell r="CF928">
            <v>5</v>
          </cell>
          <cell r="CG928">
            <v>5</v>
          </cell>
          <cell r="CH928">
            <v>5</v>
          </cell>
          <cell r="CI928">
            <v>5</v>
          </cell>
          <cell r="CJ928">
            <v>5</v>
          </cell>
          <cell r="CK928">
            <v>5</v>
          </cell>
          <cell r="CL928">
            <v>0</v>
          </cell>
        </row>
        <row r="929">
          <cell r="F929">
            <v>1213</v>
          </cell>
          <cell r="G929" t="str">
            <v>51010000196951</v>
          </cell>
          <cell r="H929" t="str">
            <v>Viện Công nghệ Hóa sinh - Môi trường</v>
          </cell>
          <cell r="I929" t="str">
            <v>Hóa thực phẩm</v>
          </cell>
          <cell r="J929" t="str">
            <v>Nam</v>
          </cell>
          <cell r="K929">
            <v>1983</v>
          </cell>
          <cell r="L929">
            <v>30635</v>
          </cell>
          <cell r="M929">
            <v>39</v>
          </cell>
          <cell r="N929" t="str">
            <v>Kinh</v>
          </cell>
          <cell r="O929">
            <v>0</v>
          </cell>
          <cell r="P929">
            <v>182559778</v>
          </cell>
          <cell r="Q929">
            <v>0</v>
          </cell>
          <cell r="R929">
            <v>0</v>
          </cell>
          <cell r="S929" t="str">
            <v>Phường Bến Thủy, Thành phố Vinh, Tỉnh Nghệ An</v>
          </cell>
          <cell r="T929" t="str">
            <v>Đức Quang, Đức Thọ, Hà Tĩnh</v>
          </cell>
          <cell r="U929" t="str">
            <v>Ngõ 11 Nguyễn Đình Chiểu, Khối 2, Phường Đội Cung, Thành phố Vinh, Tỉnh Nghệ An</v>
          </cell>
          <cell r="V929" t="str">
            <v>Ngõ 11 Nguyễn Đình Chiểu, Khối 2, Phường Đội Cung, Thành phố Vinh, Tỉnh Nghệ An</v>
          </cell>
          <cell r="W929" t="str">
            <v>0989339115</v>
          </cell>
          <cell r="X929" t="str">
            <v>Nguyentanthanhvn gmail.com</v>
          </cell>
          <cell r="Y929">
            <v>40129</v>
          </cell>
          <cell r="Z929">
            <v>40969</v>
          </cell>
          <cell r="AA929" t="str">
            <v>Trường Đại học Vinh</v>
          </cell>
          <cell r="AB929">
            <v>0</v>
          </cell>
          <cell r="AC929" t="str">
            <v>BC</v>
          </cell>
          <cell r="AD929">
            <v>0</v>
          </cell>
          <cell r="AE929">
            <v>0</v>
          </cell>
          <cell r="AF929" t="str">
            <v>V.07.01.03</v>
          </cell>
          <cell r="AG929" t="str">
            <v>Giảng viên (hạng III)</v>
          </cell>
          <cell r="AH929">
            <v>0</v>
          </cell>
          <cell r="AI929">
            <v>0</v>
          </cell>
          <cell r="AJ929" t="str">
            <v>TL ĐBCL</v>
          </cell>
          <cell r="AK929">
            <v>4</v>
          </cell>
          <cell r="AL929">
            <v>0</v>
          </cell>
          <cell r="AM929">
            <v>3.66</v>
          </cell>
          <cell r="AN929">
            <v>5</v>
          </cell>
          <cell r="AO929">
            <v>0</v>
          </cell>
          <cell r="AP929">
            <v>0</v>
          </cell>
          <cell r="AQ929">
            <v>10</v>
          </cell>
          <cell r="AR929">
            <v>0.36599999999999999</v>
          </cell>
          <cell r="AS929">
            <v>4.0259999999999998</v>
          </cell>
          <cell r="AT929">
            <v>25</v>
          </cell>
          <cell r="AU929">
            <v>0</v>
          </cell>
          <cell r="AV929">
            <v>0</v>
          </cell>
          <cell r="AW929">
            <v>0</v>
          </cell>
          <cell r="AX929" t="str">
            <v>Tiến sĩ</v>
          </cell>
          <cell r="AY929">
            <v>0</v>
          </cell>
          <cell r="AZ929">
            <v>0</v>
          </cell>
          <cell r="BA929" t="str">
            <v>Hóa thực phẩm</v>
          </cell>
          <cell r="BB929" t="str">
            <v>Quá trình &amp; thiết bị công nghệ sinh học - thực phẩm</v>
          </cell>
          <cell r="BC929" t="str">
            <v>Hóa học</v>
          </cell>
          <cell r="BD929">
            <v>43556</v>
          </cell>
          <cell r="BE929">
            <v>0</v>
          </cell>
          <cell r="BF929">
            <v>0</v>
          </cell>
          <cell r="BG929">
            <v>0</v>
          </cell>
          <cell r="BH929" t="str">
            <v>x</v>
          </cell>
          <cell r="BI929">
            <v>2019</v>
          </cell>
          <cell r="BJ929">
            <v>0</v>
          </cell>
          <cell r="BK929" t="str">
            <v>Đợt 1 năm 2014</v>
          </cell>
          <cell r="BL929" t="str">
            <v>Sơ cấp</v>
          </cell>
          <cell r="BM929">
            <v>34325</v>
          </cell>
          <cell r="BN929">
            <v>34690</v>
          </cell>
          <cell r="BO929">
            <v>0</v>
          </cell>
          <cell r="BP929">
            <v>0</v>
          </cell>
          <cell r="BQ929">
            <v>0</v>
          </cell>
          <cell r="BR929">
            <v>21.25</v>
          </cell>
          <cell r="BS929" t="str">
            <v>BĐ đã phát</v>
          </cell>
          <cell r="BT929">
            <v>0</v>
          </cell>
          <cell r="BU929">
            <v>0</v>
          </cell>
          <cell r="BV929">
            <v>4</v>
          </cell>
          <cell r="BW929">
            <v>4</v>
          </cell>
          <cell r="BX929">
            <v>4</v>
          </cell>
          <cell r="BY929">
            <v>4</v>
          </cell>
          <cell r="BZ929">
            <v>4</v>
          </cell>
          <cell r="CA929">
            <v>4</v>
          </cell>
          <cell r="CB929">
            <v>4</v>
          </cell>
          <cell r="CC929">
            <v>4</v>
          </cell>
          <cell r="CD929">
            <v>4</v>
          </cell>
          <cell r="CE929">
            <v>4</v>
          </cell>
          <cell r="CF929">
            <v>4</v>
          </cell>
          <cell r="CG929">
            <v>4</v>
          </cell>
          <cell r="CH929">
            <v>4</v>
          </cell>
          <cell r="CI929">
            <v>4</v>
          </cell>
          <cell r="CJ929">
            <v>4</v>
          </cell>
          <cell r="CK929">
            <v>4</v>
          </cell>
          <cell r="CL929">
            <v>0</v>
          </cell>
        </row>
        <row r="930">
          <cell r="F930">
            <v>1216</v>
          </cell>
          <cell r="G930" t="str">
            <v>51010000224861</v>
          </cell>
          <cell r="H930" t="str">
            <v>Viện Công nghệ Hóa sinh - Môi trường</v>
          </cell>
          <cell r="I930" t="str">
            <v>Hóa thực phẩm</v>
          </cell>
          <cell r="J930" t="str">
            <v>Nữ</v>
          </cell>
          <cell r="K930">
            <v>1988</v>
          </cell>
          <cell r="L930">
            <v>32250</v>
          </cell>
          <cell r="M930">
            <v>34</v>
          </cell>
          <cell r="N930" t="str">
            <v>Kinh</v>
          </cell>
          <cell r="O930">
            <v>0</v>
          </cell>
          <cell r="P930">
            <v>186666260</v>
          </cell>
          <cell r="Q930">
            <v>0</v>
          </cell>
          <cell r="R930">
            <v>0</v>
          </cell>
          <cell r="S930" t="str">
            <v>Xã Thanh Mỹ, Huyện Thanh Chương, Tỉnh Nghệ An</v>
          </cell>
          <cell r="T930" t="str">
            <v>Thanh Mỹ, Thanh Chương, Nghệ An</v>
          </cell>
          <cell r="U930" t="str">
            <v>Khối 1Phường Bến Thủy, Thành phố Vinh, Tỉnh Nghệ An</v>
          </cell>
          <cell r="V930" t="str">
            <v>Khối 1Phường Bến Thủy, Thành phố Vinh, Tỉnh Nghệ An</v>
          </cell>
          <cell r="W930" t="str">
            <v>0965789515</v>
          </cell>
          <cell r="X930" t="str">
            <v>nguyenhuyendhv@gmail.com</v>
          </cell>
          <cell r="Y930">
            <v>40392</v>
          </cell>
          <cell r="Z930">
            <v>40392</v>
          </cell>
          <cell r="AA930">
            <v>0</v>
          </cell>
          <cell r="AB930">
            <v>0</v>
          </cell>
          <cell r="AC930" t="str">
            <v>BC</v>
          </cell>
          <cell r="AD930">
            <v>0</v>
          </cell>
          <cell r="AE930">
            <v>0</v>
          </cell>
          <cell r="AF930" t="str">
            <v>V.07.01.03</v>
          </cell>
          <cell r="AG930" t="str">
            <v>Giảng viên (hạng III)</v>
          </cell>
          <cell r="AH930">
            <v>0</v>
          </cell>
          <cell r="AI930">
            <v>0</v>
          </cell>
          <cell r="AJ930" t="str">
            <v>Bí thư ĐV</v>
          </cell>
          <cell r="AK930">
            <v>5</v>
          </cell>
          <cell r="AL930">
            <v>0</v>
          </cell>
          <cell r="AM930">
            <v>3.33</v>
          </cell>
          <cell r="AN930">
            <v>4</v>
          </cell>
          <cell r="AO930">
            <v>0</v>
          </cell>
          <cell r="AP930">
            <v>0</v>
          </cell>
          <cell r="AQ930">
            <v>7</v>
          </cell>
          <cell r="AR930">
            <v>0.23310000000000003</v>
          </cell>
          <cell r="AS930">
            <v>3.5630999999999999</v>
          </cell>
          <cell r="AT930">
            <v>25</v>
          </cell>
          <cell r="AU930">
            <v>0</v>
          </cell>
          <cell r="AV930">
            <v>0</v>
          </cell>
          <cell r="AW930">
            <v>0</v>
          </cell>
          <cell r="AX930" t="str">
            <v>Thạc sĩ</v>
          </cell>
          <cell r="AY930">
            <v>0</v>
          </cell>
          <cell r="AZ930">
            <v>0</v>
          </cell>
          <cell r="BA930" t="str">
            <v>Hóa thực phẩm</v>
          </cell>
          <cell r="BB930" t="str">
            <v>Thực phẩm</v>
          </cell>
          <cell r="BC930" t="str">
            <v xml:space="preserve"> </v>
          </cell>
          <cell r="BD930">
            <v>0</v>
          </cell>
          <cell r="BE930">
            <v>0</v>
          </cell>
          <cell r="BF930" t="str">
            <v>B1</v>
          </cell>
          <cell r="BG930">
            <v>0</v>
          </cell>
          <cell r="BH930" t="str">
            <v>x</v>
          </cell>
          <cell r="BI930">
            <v>0</v>
          </cell>
          <cell r="BJ930">
            <v>0</v>
          </cell>
          <cell r="BK930">
            <v>0</v>
          </cell>
          <cell r="BL930">
            <v>0</v>
          </cell>
          <cell r="BM930">
            <v>0</v>
          </cell>
          <cell r="BN930">
            <v>0</v>
          </cell>
          <cell r="BO930">
            <v>0</v>
          </cell>
          <cell r="BP930">
            <v>0</v>
          </cell>
          <cell r="BQ930">
            <v>0</v>
          </cell>
          <cell r="BR930">
            <v>20.666666666666668</v>
          </cell>
          <cell r="BS930" t="str">
            <v>BĐ đã phát</v>
          </cell>
          <cell r="BT930">
            <v>0</v>
          </cell>
          <cell r="BU930">
            <v>0</v>
          </cell>
          <cell r="BV930">
            <v>5</v>
          </cell>
          <cell r="BW930">
            <v>5</v>
          </cell>
          <cell r="BX930">
            <v>5</v>
          </cell>
          <cell r="BY930">
            <v>5</v>
          </cell>
          <cell r="BZ930">
            <v>5</v>
          </cell>
          <cell r="CA930">
            <v>5</v>
          </cell>
          <cell r="CB930">
            <v>5</v>
          </cell>
          <cell r="CC930">
            <v>5</v>
          </cell>
          <cell r="CD930">
            <v>5</v>
          </cell>
          <cell r="CE930">
            <v>5</v>
          </cell>
          <cell r="CF930">
            <v>5</v>
          </cell>
          <cell r="CG930">
            <v>5</v>
          </cell>
          <cell r="CH930">
            <v>5</v>
          </cell>
          <cell r="CI930">
            <v>5</v>
          </cell>
          <cell r="CJ930">
            <v>5</v>
          </cell>
          <cell r="CK930">
            <v>5</v>
          </cell>
          <cell r="CL930">
            <v>0</v>
          </cell>
        </row>
        <row r="931">
          <cell r="F931">
            <v>1215</v>
          </cell>
          <cell r="G931" t="str">
            <v>51010000197200</v>
          </cell>
          <cell r="H931" t="str">
            <v>Viện Công nghệ Hóa sinh - Môi trường</v>
          </cell>
          <cell r="I931" t="str">
            <v>Hóa thực phẩm</v>
          </cell>
          <cell r="J931" t="str">
            <v>Nữ</v>
          </cell>
          <cell r="K931">
            <v>1985</v>
          </cell>
          <cell r="L931">
            <v>31264</v>
          </cell>
          <cell r="M931">
            <v>37</v>
          </cell>
          <cell r="N931" t="str">
            <v>Kinh</v>
          </cell>
          <cell r="O931">
            <v>0</v>
          </cell>
          <cell r="P931">
            <v>186145948</v>
          </cell>
          <cell r="Q931">
            <v>0</v>
          </cell>
          <cell r="R931">
            <v>0</v>
          </cell>
          <cell r="S931" t="str">
            <v>Xã Nghi Thịnh, Huyện Nghi Lộc, Tỉnh Nghệ An</v>
          </cell>
          <cell r="T931" t="str">
            <v>Nghi Lộc, Nghệ An</v>
          </cell>
          <cell r="U931" t="str">
            <v>192, Xã Nghi Ân, Thành phố Vinh, Tỉnh Nghệ An</v>
          </cell>
          <cell r="V931" t="str">
            <v>192, Xã Nghi Ân, Thành phố Vinh, Tỉnh Nghệ An</v>
          </cell>
          <cell r="W931" t="str">
            <v>0916553914</v>
          </cell>
          <cell r="X931" t="str">
            <v>phuongchi53@gmail.com</v>
          </cell>
          <cell r="Y931">
            <v>39482</v>
          </cell>
          <cell r="Z931">
            <v>40360</v>
          </cell>
          <cell r="AA931" t="str">
            <v>Trường Đại học Vinh</v>
          </cell>
          <cell r="AB931">
            <v>0</v>
          </cell>
          <cell r="AC931" t="str">
            <v>BC</v>
          </cell>
          <cell r="AD931">
            <v>0</v>
          </cell>
          <cell r="AE931">
            <v>0</v>
          </cell>
          <cell r="AF931" t="str">
            <v>V.07.01.03</v>
          </cell>
          <cell r="AG931" t="str">
            <v>Giảng viên (hạng III)</v>
          </cell>
          <cell r="AH931">
            <v>0</v>
          </cell>
          <cell r="AI931">
            <v>0</v>
          </cell>
          <cell r="AJ931">
            <v>0</v>
          </cell>
          <cell r="AK931">
            <v>4</v>
          </cell>
          <cell r="AL931">
            <v>0</v>
          </cell>
          <cell r="AM931">
            <v>3.66</v>
          </cell>
          <cell r="AN931">
            <v>5</v>
          </cell>
          <cell r="AO931">
            <v>0</v>
          </cell>
          <cell r="AP931">
            <v>0</v>
          </cell>
          <cell r="AQ931">
            <v>11</v>
          </cell>
          <cell r="AR931">
            <v>0.40260000000000007</v>
          </cell>
          <cell r="AS931">
            <v>4.0625999999999998</v>
          </cell>
          <cell r="AT931">
            <v>25</v>
          </cell>
          <cell r="AU931">
            <v>0</v>
          </cell>
          <cell r="AV931">
            <v>0</v>
          </cell>
          <cell r="AW931">
            <v>0</v>
          </cell>
          <cell r="AX931" t="str">
            <v>Thạc sĩ</v>
          </cell>
          <cell r="AY931">
            <v>0</v>
          </cell>
          <cell r="AZ931">
            <v>0</v>
          </cell>
          <cell r="BA931" t="str">
            <v>Tiếng Anh</v>
          </cell>
          <cell r="BB931" t="str">
            <v>Nông nghiệp/CN thực phẩm</v>
          </cell>
          <cell r="BC931" t="str">
            <v xml:space="preserve"> </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17.916666666666668</v>
          </cell>
          <cell r="BS931" t="str">
            <v>BĐ đã phát</v>
          </cell>
          <cell r="BT931">
            <v>0</v>
          </cell>
          <cell r="BU931">
            <v>0</v>
          </cell>
          <cell r="BV931">
            <v>4</v>
          </cell>
          <cell r="BW931">
            <v>4</v>
          </cell>
          <cell r="BX931">
            <v>4</v>
          </cell>
          <cell r="BY931">
            <v>4</v>
          </cell>
          <cell r="BZ931">
            <v>4</v>
          </cell>
          <cell r="CA931">
            <v>4</v>
          </cell>
          <cell r="CB931">
            <v>4</v>
          </cell>
          <cell r="CC931">
            <v>4</v>
          </cell>
          <cell r="CD931">
            <v>4</v>
          </cell>
          <cell r="CE931">
            <v>4</v>
          </cell>
          <cell r="CF931">
            <v>4</v>
          </cell>
          <cell r="CG931">
            <v>4</v>
          </cell>
          <cell r="CH931">
            <v>4</v>
          </cell>
          <cell r="CI931">
            <v>4</v>
          </cell>
          <cell r="CJ931">
            <v>4</v>
          </cell>
          <cell r="CK931">
            <v>4</v>
          </cell>
          <cell r="CL931">
            <v>0</v>
          </cell>
        </row>
        <row r="932">
          <cell r="F932">
            <v>2665</v>
          </cell>
          <cell r="G932" t="str">
            <v>51010002189878</v>
          </cell>
          <cell r="H932" t="str">
            <v>Viện Công nghệ Hóa sinh - Môi trường</v>
          </cell>
          <cell r="I932">
            <v>0</v>
          </cell>
          <cell r="J932" t="str">
            <v>Nữ</v>
          </cell>
          <cell r="K932">
            <v>1994</v>
          </cell>
          <cell r="L932">
            <v>34350</v>
          </cell>
          <cell r="M932">
            <v>28</v>
          </cell>
          <cell r="N932" t="str">
            <v>Kinh</v>
          </cell>
          <cell r="O932">
            <v>0</v>
          </cell>
          <cell r="P932" t="str">
            <v>187320604</v>
          </cell>
          <cell r="Q932">
            <v>40513</v>
          </cell>
          <cell r="R932" t="str">
            <v>Tỉnh Nghệ An</v>
          </cell>
          <cell r="S932">
            <v>0</v>
          </cell>
          <cell r="T932" t="str">
            <v>Nghi Ân, Nghi Lộc, Nghệ An</v>
          </cell>
          <cell r="U932" t="str">
            <v>Nghi Ân, Nghi Lộc, Nghệ An</v>
          </cell>
          <cell r="V932">
            <v>0</v>
          </cell>
          <cell r="W932">
            <v>969760387</v>
          </cell>
          <cell r="X932">
            <v>0</v>
          </cell>
          <cell r="Y932">
            <v>44287</v>
          </cell>
          <cell r="Z932">
            <v>0</v>
          </cell>
          <cell r="AA932">
            <v>0</v>
          </cell>
          <cell r="AB932">
            <v>0</v>
          </cell>
          <cell r="AC932" t="str">
            <v>HĐXĐTH</v>
          </cell>
          <cell r="AD932">
            <v>44287</v>
          </cell>
          <cell r="AE932">
            <v>44650</v>
          </cell>
          <cell r="AF932" t="str">
            <v>V.07.01.03</v>
          </cell>
          <cell r="AG932" t="str">
            <v>Giảng viên (hạng III)</v>
          </cell>
          <cell r="AH932">
            <v>0</v>
          </cell>
          <cell r="AI932">
            <v>0</v>
          </cell>
          <cell r="AJ932">
            <v>0</v>
          </cell>
          <cell r="AK932">
            <v>4</v>
          </cell>
          <cell r="AL932">
            <v>0</v>
          </cell>
          <cell r="AM932">
            <v>3.0201342281879193</v>
          </cell>
          <cell r="AN932">
            <v>0</v>
          </cell>
          <cell r="AO932">
            <v>0</v>
          </cell>
          <cell r="AP932">
            <v>0</v>
          </cell>
          <cell r="AQ932">
            <v>0</v>
          </cell>
          <cell r="AR932">
            <v>0</v>
          </cell>
          <cell r="AS932">
            <v>0</v>
          </cell>
          <cell r="AT932">
            <v>0</v>
          </cell>
          <cell r="AU932">
            <v>0</v>
          </cell>
          <cell r="AV932">
            <v>0</v>
          </cell>
          <cell r="AW932">
            <v>0</v>
          </cell>
          <cell r="AX932" t="str">
            <v>Bác sĩ Y khoa</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2</v>
          </cell>
          <cell r="CD932">
            <v>2</v>
          </cell>
          <cell r="CE932">
            <v>2</v>
          </cell>
          <cell r="CF932">
            <v>2</v>
          </cell>
          <cell r="CG932">
            <v>2</v>
          </cell>
          <cell r="CH932">
            <v>2</v>
          </cell>
          <cell r="CI932">
            <v>2</v>
          </cell>
          <cell r="CJ932">
            <v>2</v>
          </cell>
          <cell r="CK932">
            <v>2</v>
          </cell>
          <cell r="CL932" t="str">
            <v>HĐTS</v>
          </cell>
        </row>
        <row r="933">
          <cell r="F933">
            <v>2099</v>
          </cell>
          <cell r="G933">
            <v>0</v>
          </cell>
          <cell r="H933" t="str">
            <v>Viện Công nghệ Hóa sinh - Môi trường</v>
          </cell>
          <cell r="I933">
            <v>0</v>
          </cell>
          <cell r="J933" t="str">
            <v>Nữ</v>
          </cell>
          <cell r="K933">
            <v>1974</v>
          </cell>
          <cell r="L933">
            <v>27044</v>
          </cell>
          <cell r="M933">
            <v>0</v>
          </cell>
          <cell r="N933" t="str">
            <v>Kinh</v>
          </cell>
          <cell r="O933">
            <v>0</v>
          </cell>
          <cell r="P933">
            <v>0</v>
          </cell>
          <cell r="Q933">
            <v>0</v>
          </cell>
          <cell r="R933">
            <v>0</v>
          </cell>
          <cell r="S933">
            <v>0</v>
          </cell>
          <cell r="T933">
            <v>0</v>
          </cell>
          <cell r="U933" t="str">
            <v>0, 0, Thành phố Vinh, Tỉnh Nghệ An</v>
          </cell>
          <cell r="V933" t="str">
            <v>0, 0, Thành phố Vinh, Tỉnh Nghệ An</v>
          </cell>
          <cell r="W933">
            <v>0</v>
          </cell>
          <cell r="X933">
            <v>0</v>
          </cell>
          <cell r="Y933">
            <v>41518</v>
          </cell>
          <cell r="Z933">
            <v>0</v>
          </cell>
          <cell r="AA933">
            <v>0</v>
          </cell>
          <cell r="AB933">
            <v>0</v>
          </cell>
          <cell r="AC933" t="str">
            <v>BHXH</v>
          </cell>
          <cell r="AD933">
            <v>0</v>
          </cell>
          <cell r="AE933">
            <v>0</v>
          </cell>
          <cell r="AF933" t="str">
            <v>V.07.01.03</v>
          </cell>
          <cell r="AG933" t="str">
            <v>Giảng viên (hạng III)</v>
          </cell>
          <cell r="AH933">
            <v>0</v>
          </cell>
          <cell r="AI933">
            <v>0</v>
          </cell>
          <cell r="AJ933">
            <v>0</v>
          </cell>
          <cell r="AK933">
            <v>4</v>
          </cell>
          <cell r="AL933">
            <v>0</v>
          </cell>
          <cell r="AM933">
            <v>2.34</v>
          </cell>
          <cell r="AN933">
            <v>1</v>
          </cell>
          <cell r="AO933">
            <v>0</v>
          </cell>
          <cell r="AP933">
            <v>0</v>
          </cell>
          <cell r="AQ933">
            <v>0</v>
          </cell>
          <cell r="AR933">
            <v>0</v>
          </cell>
          <cell r="AS933">
            <v>2.34</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t="str">
            <v>x</v>
          </cell>
          <cell r="BI933">
            <v>0</v>
          </cell>
          <cell r="BJ933">
            <v>0</v>
          </cell>
          <cell r="BK933">
            <v>0</v>
          </cell>
          <cell r="BL933">
            <v>0</v>
          </cell>
          <cell r="BM933">
            <v>0</v>
          </cell>
          <cell r="BN933">
            <v>0</v>
          </cell>
          <cell r="BO933">
            <v>0</v>
          </cell>
          <cell r="BP933">
            <v>0</v>
          </cell>
          <cell r="BQ933">
            <v>0</v>
          </cell>
          <cell r="BR933">
            <v>6.416666666666667</v>
          </cell>
          <cell r="BS933" t="str">
            <v>Chưa phát</v>
          </cell>
          <cell r="BT933">
            <v>0</v>
          </cell>
          <cell r="BU933">
            <v>0</v>
          </cell>
          <cell r="BV933">
            <v>4</v>
          </cell>
          <cell r="BW933">
            <v>4</v>
          </cell>
          <cell r="BX933">
            <v>4</v>
          </cell>
          <cell r="BY933">
            <v>4</v>
          </cell>
          <cell r="BZ933">
            <v>4</v>
          </cell>
          <cell r="CA933">
            <v>4</v>
          </cell>
          <cell r="CB933">
            <v>4</v>
          </cell>
          <cell r="CC933">
            <v>4</v>
          </cell>
          <cell r="CD933">
            <v>4</v>
          </cell>
          <cell r="CE933">
            <v>4</v>
          </cell>
          <cell r="CF933">
            <v>4</v>
          </cell>
          <cell r="CG933">
            <v>4</v>
          </cell>
          <cell r="CH933">
            <v>4</v>
          </cell>
          <cell r="CI933">
            <v>4</v>
          </cell>
          <cell r="CJ933">
            <v>4</v>
          </cell>
          <cell r="CK933">
            <v>4</v>
          </cell>
          <cell r="CL933">
            <v>0</v>
          </cell>
        </row>
        <row r="934">
          <cell r="F934">
            <v>2008</v>
          </cell>
          <cell r="G934" t="str">
            <v>51010000388989</v>
          </cell>
          <cell r="H934" t="str">
            <v>Viện Kỹ thuật và Công nghệ</v>
          </cell>
          <cell r="I934" t="str">
            <v>Công nghệ Kỹ thuật Điện - Điện tử</v>
          </cell>
          <cell r="J934" t="str">
            <v>Nam</v>
          </cell>
          <cell r="K934">
            <v>1989</v>
          </cell>
          <cell r="L934">
            <v>32607</v>
          </cell>
          <cell r="M934">
            <v>33</v>
          </cell>
          <cell r="N934" t="str">
            <v>Kinh</v>
          </cell>
          <cell r="O934">
            <v>0</v>
          </cell>
          <cell r="P934" t="str">
            <v>183751554</v>
          </cell>
          <cell r="Q934">
            <v>39058</v>
          </cell>
          <cell r="R934" t="str">
            <v>Tỉnh Hà Tĩnh</v>
          </cell>
          <cell r="S934" t="str">
            <v>Sơn Lộc, Can Lộc, Hà Tĩnh</v>
          </cell>
          <cell r="T934">
            <v>0</v>
          </cell>
          <cell r="U934" t="str">
            <v>Nguyễn Đức Cảnh, Thành phố Vinh, Tỉnh Nghệ An</v>
          </cell>
          <cell r="V934" t="str">
            <v>Nguyễn Đức Cảnh, Thành phố Vinh, Tỉnh Nghệ An</v>
          </cell>
          <cell r="W934">
            <v>0</v>
          </cell>
          <cell r="X934">
            <v>0</v>
          </cell>
          <cell r="Y934">
            <v>41323</v>
          </cell>
          <cell r="Z934">
            <v>42887</v>
          </cell>
          <cell r="AA934" t="str">
            <v>Trường Đại học Vinh</v>
          </cell>
          <cell r="AB934">
            <v>0</v>
          </cell>
          <cell r="AC934" t="str">
            <v>BC</v>
          </cell>
          <cell r="AD934">
            <v>0</v>
          </cell>
          <cell r="AE934">
            <v>0</v>
          </cell>
          <cell r="AF934" t="str">
            <v>V.07.01.03</v>
          </cell>
          <cell r="AG934" t="str">
            <v>Giảng viên (hạng III)</v>
          </cell>
          <cell r="AH934">
            <v>0</v>
          </cell>
          <cell r="AI934">
            <v>0</v>
          </cell>
          <cell r="AJ934">
            <v>0</v>
          </cell>
          <cell r="AK934">
            <v>4</v>
          </cell>
          <cell r="AL934">
            <v>0</v>
          </cell>
          <cell r="AM934">
            <v>3</v>
          </cell>
          <cell r="AN934">
            <v>3</v>
          </cell>
          <cell r="AO934">
            <v>0</v>
          </cell>
          <cell r="AP934">
            <v>0</v>
          </cell>
          <cell r="AQ934">
            <v>0</v>
          </cell>
          <cell r="AR934">
            <v>0</v>
          </cell>
          <cell r="AS934">
            <v>3</v>
          </cell>
          <cell r="AT934">
            <v>0</v>
          </cell>
          <cell r="AU934">
            <v>0</v>
          </cell>
          <cell r="AV934">
            <v>0</v>
          </cell>
          <cell r="AW934">
            <v>0</v>
          </cell>
          <cell r="AX934" t="str">
            <v>Thạc sĩ</v>
          </cell>
          <cell r="AY934">
            <v>0</v>
          </cell>
          <cell r="AZ934">
            <v>0</v>
          </cell>
          <cell r="BA934" t="str">
            <v>Điện tử viễn thông</v>
          </cell>
          <cell r="BB934" t="str">
            <v>KT điều khiển - TĐại học</v>
          </cell>
          <cell r="BC934" t="str">
            <v xml:space="preserve"> </v>
          </cell>
          <cell r="BD934">
            <v>0</v>
          </cell>
          <cell r="BE934">
            <v>0</v>
          </cell>
          <cell r="BF934" t="str">
            <v>A2</v>
          </cell>
          <cell r="BG934">
            <v>0</v>
          </cell>
          <cell r="BH934" t="str">
            <v>x</v>
          </cell>
          <cell r="BI934">
            <v>0</v>
          </cell>
          <cell r="BJ934">
            <v>0</v>
          </cell>
          <cell r="BK934">
            <v>0</v>
          </cell>
          <cell r="BL934">
            <v>0</v>
          </cell>
          <cell r="BM934" t="str">
            <v>25/8/2000</v>
          </cell>
          <cell r="BN934">
            <v>37128</v>
          </cell>
          <cell r="BO934">
            <v>0</v>
          </cell>
          <cell r="BP934">
            <v>0</v>
          </cell>
          <cell r="BQ934">
            <v>0</v>
          </cell>
          <cell r="BR934">
            <v>26.583333333333332</v>
          </cell>
          <cell r="BS934" t="str">
            <v>BĐ đã phát</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t="str">
            <v>Đi học NN</v>
          </cell>
        </row>
        <row r="935">
          <cell r="F935">
            <v>1334</v>
          </cell>
          <cell r="G935" t="str">
            <v>51010000197714</v>
          </cell>
          <cell r="H935" t="str">
            <v>Viện Kỹ thuật và Công nghệ</v>
          </cell>
          <cell r="I935" t="str">
            <v>Công nghệ Kỹ thuật Điện - Điện tử</v>
          </cell>
          <cell r="J935" t="str">
            <v>Nam</v>
          </cell>
          <cell r="K935">
            <v>1979</v>
          </cell>
          <cell r="L935">
            <v>29164</v>
          </cell>
          <cell r="M935">
            <v>43</v>
          </cell>
          <cell r="N935" t="str">
            <v>Kinh</v>
          </cell>
          <cell r="O935">
            <v>0</v>
          </cell>
          <cell r="P935">
            <v>171187140</v>
          </cell>
          <cell r="Q935">
            <v>0</v>
          </cell>
          <cell r="R935">
            <v>0</v>
          </cell>
          <cell r="S935">
            <v>0</v>
          </cell>
          <cell r="T935">
            <v>0</v>
          </cell>
          <cell r="U935" t="str">
            <v>Thành phố Vinh, Tỉnh Nghệ An</v>
          </cell>
          <cell r="V935" t="str">
            <v>Thành phố Vinh, Tỉnh Nghệ An</v>
          </cell>
          <cell r="W935" t="str">
            <v>0917364628</v>
          </cell>
          <cell r="X935" t="str">
            <v>domaitrang@gmail.com</v>
          </cell>
          <cell r="Y935">
            <v>38092</v>
          </cell>
          <cell r="Z935">
            <v>38587</v>
          </cell>
          <cell r="AA935" t="str">
            <v>Trường Đại học Vinh</v>
          </cell>
          <cell r="AB935">
            <v>0</v>
          </cell>
          <cell r="AC935" t="str">
            <v>BC</v>
          </cell>
          <cell r="AD935">
            <v>0</v>
          </cell>
          <cell r="AE935">
            <v>0</v>
          </cell>
          <cell r="AF935" t="str">
            <v>V.07.01.03</v>
          </cell>
          <cell r="AG935" t="str">
            <v>Giảng viên (hạng III)</v>
          </cell>
          <cell r="AH935">
            <v>0</v>
          </cell>
          <cell r="AI935">
            <v>0</v>
          </cell>
          <cell r="AJ935" t="str">
            <v>CT CĐ BP</v>
          </cell>
          <cell r="AK935">
            <v>5</v>
          </cell>
          <cell r="AL935">
            <v>0</v>
          </cell>
          <cell r="AM935">
            <v>4.32</v>
          </cell>
          <cell r="AN935">
            <v>7</v>
          </cell>
          <cell r="AO935">
            <v>0</v>
          </cell>
          <cell r="AP935">
            <v>0</v>
          </cell>
          <cell r="AQ935">
            <v>7</v>
          </cell>
          <cell r="AR935">
            <v>0.3024</v>
          </cell>
          <cell r="AS935">
            <v>4.6224000000000007</v>
          </cell>
          <cell r="AT935">
            <v>25</v>
          </cell>
          <cell r="AU935">
            <v>0</v>
          </cell>
          <cell r="AV935">
            <v>0</v>
          </cell>
          <cell r="AW935">
            <v>0</v>
          </cell>
          <cell r="AX935" t="str">
            <v>Tiến sĩ</v>
          </cell>
          <cell r="AY935">
            <v>0</v>
          </cell>
          <cell r="AZ935">
            <v>0</v>
          </cell>
          <cell r="BA935" t="str">
            <v>Vật lý</v>
          </cell>
          <cell r="BB935" t="str">
            <v>Quang học</v>
          </cell>
          <cell r="BC935" t="str">
            <v>Quang học</v>
          </cell>
          <cell r="BD935">
            <v>0</v>
          </cell>
          <cell r="BE935">
            <v>0</v>
          </cell>
          <cell r="BF935" t="str">
            <v>B1</v>
          </cell>
          <cell r="BG935">
            <v>0</v>
          </cell>
          <cell r="BH935" t="str">
            <v>x</v>
          </cell>
          <cell r="BI935">
            <v>0</v>
          </cell>
          <cell r="BJ935">
            <v>0</v>
          </cell>
          <cell r="BK935" t="str">
            <v>Đối tượng 4</v>
          </cell>
          <cell r="BL935">
            <v>0</v>
          </cell>
          <cell r="BM935">
            <v>0</v>
          </cell>
          <cell r="BN935">
            <v>0</v>
          </cell>
          <cell r="BO935">
            <v>0</v>
          </cell>
          <cell r="BP935">
            <v>0</v>
          </cell>
          <cell r="BQ935">
            <v>0</v>
          </cell>
          <cell r="BR935">
            <v>17.166666666666668</v>
          </cell>
          <cell r="BS935" t="str">
            <v>ĐHV đã phát</v>
          </cell>
          <cell r="BT935">
            <v>0</v>
          </cell>
          <cell r="BU935">
            <v>0</v>
          </cell>
          <cell r="BV935">
            <v>5</v>
          </cell>
          <cell r="BW935">
            <v>5</v>
          </cell>
          <cell r="BX935">
            <v>5</v>
          </cell>
          <cell r="BY935">
            <v>5</v>
          </cell>
          <cell r="BZ935">
            <v>5</v>
          </cell>
          <cell r="CA935">
            <v>5</v>
          </cell>
          <cell r="CB935">
            <v>5</v>
          </cell>
          <cell r="CC935">
            <v>5</v>
          </cell>
          <cell r="CD935">
            <v>5</v>
          </cell>
          <cell r="CE935">
            <v>5</v>
          </cell>
          <cell r="CF935">
            <v>5</v>
          </cell>
          <cell r="CG935">
            <v>5</v>
          </cell>
          <cell r="CH935">
            <v>5</v>
          </cell>
          <cell r="CI935">
            <v>5</v>
          </cell>
          <cell r="CJ935">
            <v>5</v>
          </cell>
          <cell r="CK935">
            <v>5</v>
          </cell>
          <cell r="CL935">
            <v>0</v>
          </cell>
        </row>
        <row r="936">
          <cell r="F936">
            <v>1022</v>
          </cell>
          <cell r="G936" t="str">
            <v>51010000194511</v>
          </cell>
          <cell r="H936" t="str">
            <v>Viện Kỹ thuật và Công nghệ</v>
          </cell>
          <cell r="I936" t="str">
            <v>Công nghệ Kỹ thuật Điện - Điện tử</v>
          </cell>
          <cell r="J936" t="str">
            <v>Nữ</v>
          </cell>
          <cell r="K936">
            <v>1971</v>
          </cell>
          <cell r="L936">
            <v>25959</v>
          </cell>
          <cell r="M936">
            <v>51</v>
          </cell>
          <cell r="N936" t="str">
            <v>Kinh</v>
          </cell>
          <cell r="O936">
            <v>0</v>
          </cell>
          <cell r="P936">
            <v>181970955</v>
          </cell>
          <cell r="Q936">
            <v>0</v>
          </cell>
          <cell r="R936">
            <v>0</v>
          </cell>
          <cell r="S936" t="str">
            <v>Hà Tuyên</v>
          </cell>
          <cell r="T936" t="str">
            <v>Đặng Sơn, Đô Lương, Nghệ An</v>
          </cell>
          <cell r="U936" t="str">
            <v>Số 2 Đường Phan Huy Ích, khối 6, P. Trung Đô, TP. Vinh, Nghệ An</v>
          </cell>
          <cell r="V936" t="str">
            <v>Số 2 Đường Phan Huy Ích, khối 6, P. Trung Đô, TP. Vinh, Nghệ An</v>
          </cell>
          <cell r="W936" t="str">
            <v>0983130868</v>
          </cell>
          <cell r="X936" t="str">
            <v>hahoangdhv@gmail.com</v>
          </cell>
          <cell r="Y936">
            <v>39258</v>
          </cell>
          <cell r="Z936">
            <v>43966</v>
          </cell>
          <cell r="AA936" t="str">
            <v>Trường Đại học Vinh</v>
          </cell>
          <cell r="AB936">
            <v>0</v>
          </cell>
          <cell r="AC936" t="str">
            <v>BC</v>
          </cell>
          <cell r="AD936">
            <v>0</v>
          </cell>
          <cell r="AE936">
            <v>0</v>
          </cell>
          <cell r="AF936" t="str">
            <v>01.003</v>
          </cell>
          <cell r="AG936" t="str">
            <v>Chuyên viên</v>
          </cell>
          <cell r="AH936">
            <v>0</v>
          </cell>
          <cell r="AI936">
            <v>0</v>
          </cell>
          <cell r="AJ936">
            <v>0</v>
          </cell>
          <cell r="AK936">
            <v>4</v>
          </cell>
          <cell r="AL936">
            <v>0</v>
          </cell>
          <cell r="AM936">
            <v>3.33</v>
          </cell>
          <cell r="AN936">
            <v>4</v>
          </cell>
          <cell r="AO936">
            <v>0</v>
          </cell>
          <cell r="AP936">
            <v>0</v>
          </cell>
          <cell r="AQ936">
            <v>0</v>
          </cell>
          <cell r="AR936">
            <v>0</v>
          </cell>
          <cell r="AS936">
            <v>3.33</v>
          </cell>
          <cell r="AT936">
            <v>20</v>
          </cell>
          <cell r="AU936">
            <v>0</v>
          </cell>
          <cell r="AV936">
            <v>0.2</v>
          </cell>
          <cell r="AW936">
            <v>0</v>
          </cell>
          <cell r="AX936" t="str">
            <v>Đại học</v>
          </cell>
          <cell r="AY936">
            <v>0</v>
          </cell>
          <cell r="AZ936">
            <v>0</v>
          </cell>
          <cell r="BA936" t="str">
            <v>Kinh tế</v>
          </cell>
          <cell r="BB936">
            <v>0</v>
          </cell>
          <cell r="BC936" t="str">
            <v xml:space="preserve"> </v>
          </cell>
          <cell r="BD936">
            <v>0</v>
          </cell>
          <cell r="BE936">
            <v>0</v>
          </cell>
          <cell r="BF936" t="str">
            <v>A2</v>
          </cell>
          <cell r="BG936">
            <v>0</v>
          </cell>
          <cell r="BH936" t="str">
            <v>x</v>
          </cell>
          <cell r="BI936">
            <v>0</v>
          </cell>
          <cell r="BJ936">
            <v>0</v>
          </cell>
          <cell r="BK936">
            <v>0</v>
          </cell>
          <cell r="BL936">
            <v>0</v>
          </cell>
          <cell r="BM936">
            <v>39487</v>
          </cell>
          <cell r="BN936">
            <v>39853</v>
          </cell>
          <cell r="BO936">
            <v>0</v>
          </cell>
          <cell r="BP936">
            <v>0</v>
          </cell>
          <cell r="BQ936">
            <v>0</v>
          </cell>
          <cell r="BR936">
            <v>3.4166666666666665</v>
          </cell>
          <cell r="BS936" t="str">
            <v>BĐ đã phát</v>
          </cell>
          <cell r="BT936">
            <v>0</v>
          </cell>
          <cell r="BU936">
            <v>0</v>
          </cell>
          <cell r="BV936">
            <v>4.2</v>
          </cell>
          <cell r="BW936">
            <v>4.2</v>
          </cell>
          <cell r="BX936">
            <v>4.2</v>
          </cell>
          <cell r="BY936">
            <v>4.2</v>
          </cell>
          <cell r="BZ936">
            <v>4.2</v>
          </cell>
          <cell r="CA936">
            <v>4.2</v>
          </cell>
          <cell r="CB936">
            <v>4.2</v>
          </cell>
          <cell r="CC936">
            <v>4.2</v>
          </cell>
          <cell r="CD936">
            <v>4.2</v>
          </cell>
          <cell r="CE936">
            <v>4.2</v>
          </cell>
          <cell r="CF936">
            <v>4.2</v>
          </cell>
          <cell r="CG936">
            <v>4.2</v>
          </cell>
          <cell r="CH936">
            <v>4.2</v>
          </cell>
          <cell r="CI936">
            <v>4.2</v>
          </cell>
          <cell r="CJ936">
            <v>4.2</v>
          </cell>
          <cell r="CK936">
            <v>4.2</v>
          </cell>
          <cell r="CL936">
            <v>0</v>
          </cell>
        </row>
        <row r="937">
          <cell r="F937">
            <v>1332</v>
          </cell>
          <cell r="G937" t="str">
            <v>51010000197732</v>
          </cell>
          <cell r="H937" t="str">
            <v>Viện Kỹ thuật và Công nghệ</v>
          </cell>
          <cell r="I937" t="str">
            <v>Công nghệ Kỹ thuật Điện - Điện tử</v>
          </cell>
          <cell r="J937" t="str">
            <v>Nam</v>
          </cell>
          <cell r="K937">
            <v>1963</v>
          </cell>
          <cell r="L937">
            <v>23238</v>
          </cell>
          <cell r="M937">
            <v>59</v>
          </cell>
          <cell r="N937" t="str">
            <v>Kinh</v>
          </cell>
          <cell r="O937">
            <v>0</v>
          </cell>
          <cell r="P937">
            <v>187408433</v>
          </cell>
          <cell r="Q937">
            <v>0</v>
          </cell>
          <cell r="R937">
            <v>0</v>
          </cell>
          <cell r="S937" t="str">
            <v>Hương Bình, Hương Khê, Hà Tĩnh</v>
          </cell>
          <cell r="T937" t="str">
            <v>Hương Bình, Hương Khê, Hà Tĩnh</v>
          </cell>
          <cell r="U937" t="str">
            <v>K1, Bến Thủy, Thành phố Vinh, Tỉnh Nghệ An</v>
          </cell>
          <cell r="V937" t="str">
            <v>K1, Bến Thủy, Thành phố Vinh, Tỉnh Nghệ An</v>
          </cell>
          <cell r="W937" t="str">
            <v>0976452820</v>
          </cell>
          <cell r="X937" t="str">
            <v>phucunivinh@gmail.com</v>
          </cell>
          <cell r="Y937">
            <v>34242</v>
          </cell>
          <cell r="Z937">
            <v>33146</v>
          </cell>
          <cell r="AA937" t="str">
            <v>Phòng Thủy lợi Hương Khê-HT</v>
          </cell>
          <cell r="AB937">
            <v>0</v>
          </cell>
          <cell r="AC937" t="str">
            <v>BC</v>
          </cell>
          <cell r="AD937">
            <v>0</v>
          </cell>
          <cell r="AE937">
            <v>0</v>
          </cell>
          <cell r="AF937" t="str">
            <v>V.07.01.03</v>
          </cell>
          <cell r="AG937" t="str">
            <v>Giảng viên (hạng III)</v>
          </cell>
          <cell r="AH937">
            <v>0</v>
          </cell>
          <cell r="AI937">
            <v>0</v>
          </cell>
          <cell r="AJ937">
            <v>0</v>
          </cell>
          <cell r="AK937">
            <v>4</v>
          </cell>
          <cell r="AL937">
            <v>0</v>
          </cell>
          <cell r="AM937">
            <v>4.9800000000000004</v>
          </cell>
          <cell r="AN937">
            <v>9</v>
          </cell>
          <cell r="AO937">
            <v>9</v>
          </cell>
          <cell r="AP937">
            <v>0.4482000000000001</v>
          </cell>
          <cell r="AQ937">
            <v>26</v>
          </cell>
          <cell r="AR937">
            <v>1.4113320000000003</v>
          </cell>
          <cell r="AS937">
            <v>6.8395320000000002</v>
          </cell>
          <cell r="AT937">
            <v>40</v>
          </cell>
          <cell r="AU937">
            <v>0</v>
          </cell>
          <cell r="AV937">
            <v>0</v>
          </cell>
          <cell r="AW937">
            <v>0</v>
          </cell>
          <cell r="AX937" t="str">
            <v>Thạc sĩ</v>
          </cell>
          <cell r="AY937">
            <v>0</v>
          </cell>
          <cell r="AZ937">
            <v>0</v>
          </cell>
          <cell r="BA937" t="str">
            <v>Vật lý</v>
          </cell>
          <cell r="BB937" t="str">
            <v>Nhiệt kỹ thuật</v>
          </cell>
          <cell r="BC937" t="str">
            <v xml:space="preserve"> </v>
          </cell>
          <cell r="BD937">
            <v>0</v>
          </cell>
          <cell r="BE937" t="str">
            <v>GVSP</v>
          </cell>
          <cell r="BF937" t="str">
            <v>B1</v>
          </cell>
          <cell r="BG937">
            <v>0</v>
          </cell>
          <cell r="BH937" t="str">
            <v>x</v>
          </cell>
          <cell r="BI937">
            <v>0</v>
          </cell>
          <cell r="BJ937">
            <v>0</v>
          </cell>
          <cell r="BK937">
            <v>0</v>
          </cell>
          <cell r="BL937">
            <v>0</v>
          </cell>
          <cell r="BM937">
            <v>0</v>
          </cell>
          <cell r="BN937">
            <v>0</v>
          </cell>
          <cell r="BO937">
            <v>0</v>
          </cell>
          <cell r="BP937">
            <v>0</v>
          </cell>
          <cell r="BQ937">
            <v>0</v>
          </cell>
          <cell r="BR937">
            <v>1</v>
          </cell>
          <cell r="BS937" t="str">
            <v>BĐ đã phát</v>
          </cell>
          <cell r="BT937">
            <v>0</v>
          </cell>
          <cell r="BU937">
            <v>0</v>
          </cell>
          <cell r="BV937">
            <v>4</v>
          </cell>
          <cell r="BW937">
            <v>4</v>
          </cell>
          <cell r="BX937">
            <v>4</v>
          </cell>
          <cell r="BY937">
            <v>4</v>
          </cell>
          <cell r="BZ937">
            <v>4</v>
          </cell>
          <cell r="CA937">
            <v>4</v>
          </cell>
          <cell r="CB937">
            <v>4</v>
          </cell>
          <cell r="CC937">
            <v>4</v>
          </cell>
          <cell r="CD937">
            <v>4</v>
          </cell>
          <cell r="CE937">
            <v>4</v>
          </cell>
          <cell r="CF937">
            <v>4</v>
          </cell>
          <cell r="CG937">
            <v>4</v>
          </cell>
          <cell r="CH937">
            <v>4</v>
          </cell>
          <cell r="CI937">
            <v>4</v>
          </cell>
          <cell r="CJ937">
            <v>4</v>
          </cell>
          <cell r="CK937">
            <v>4</v>
          </cell>
          <cell r="CL937">
            <v>0</v>
          </cell>
        </row>
        <row r="938">
          <cell r="F938">
            <v>1336</v>
          </cell>
          <cell r="G938" t="str">
            <v>51010000197583</v>
          </cell>
          <cell r="H938" t="str">
            <v>Viện Kỹ thuật và Công nghệ</v>
          </cell>
          <cell r="I938" t="str">
            <v>Công nghệ Kỹ thuật Điện - Điện tử</v>
          </cell>
          <cell r="J938" t="str">
            <v>Nam</v>
          </cell>
          <cell r="K938">
            <v>1979</v>
          </cell>
          <cell r="L938">
            <v>29041</v>
          </cell>
          <cell r="M938">
            <v>43</v>
          </cell>
          <cell r="N938" t="str">
            <v>Kinh</v>
          </cell>
          <cell r="O938">
            <v>0</v>
          </cell>
          <cell r="P938">
            <v>182230014</v>
          </cell>
          <cell r="Q938">
            <v>0</v>
          </cell>
          <cell r="R938">
            <v>0</v>
          </cell>
          <cell r="S938" t="str">
            <v>Bến Thủy, Vinh, Nghệ An</v>
          </cell>
          <cell r="T938" t="str">
            <v>Bến Thủy, Vinh, Nghệ An</v>
          </cell>
          <cell r="U938" t="str">
            <v>Khối 5, Bến Thủy, Thành phố Vinh, Tỉnh Nghệ An</v>
          </cell>
          <cell r="V938" t="str">
            <v>Khối 5, Bến Thủy, Thành phố Vinh, Tỉnh Nghệ An</v>
          </cell>
          <cell r="W938" t="str">
            <v>0912923115</v>
          </cell>
          <cell r="X938" t="str">
            <v>nguyentiendung@univinh.edu.vn</v>
          </cell>
          <cell r="Y938">
            <v>38092</v>
          </cell>
          <cell r="Z938">
            <v>38924</v>
          </cell>
          <cell r="AA938" t="str">
            <v>Trường Đại học Vinh</v>
          </cell>
          <cell r="AB938">
            <v>0</v>
          </cell>
          <cell r="AC938" t="str">
            <v>BC</v>
          </cell>
          <cell r="AD938">
            <v>0</v>
          </cell>
          <cell r="AE938">
            <v>0</v>
          </cell>
          <cell r="AF938" t="str">
            <v>V.07.01.02</v>
          </cell>
          <cell r="AG938" t="str">
            <v>Giảng viên chính (hạng II)</v>
          </cell>
          <cell r="AH938">
            <v>0</v>
          </cell>
          <cell r="AI938" t="str">
            <v>Trưởng bộ môn</v>
          </cell>
          <cell r="AJ938" t="str">
            <v>Bí thư CBCB</v>
          </cell>
          <cell r="AK938">
            <v>5.5</v>
          </cell>
          <cell r="AL938">
            <v>0.4</v>
          </cell>
          <cell r="AM938">
            <v>4.4000000000000004</v>
          </cell>
          <cell r="AN938">
            <v>1</v>
          </cell>
          <cell r="AO938">
            <v>0</v>
          </cell>
          <cell r="AP938">
            <v>0</v>
          </cell>
          <cell r="AQ938">
            <v>16</v>
          </cell>
          <cell r="AR938">
            <v>0.76800000000000013</v>
          </cell>
          <cell r="AS938">
            <v>5.5680000000000005</v>
          </cell>
          <cell r="AT938">
            <v>40</v>
          </cell>
          <cell r="AU938">
            <v>0</v>
          </cell>
          <cell r="AV938">
            <v>0</v>
          </cell>
          <cell r="AW938">
            <v>0</v>
          </cell>
          <cell r="AX938" t="str">
            <v>Tiến sĩ</v>
          </cell>
          <cell r="AY938">
            <v>0</v>
          </cell>
          <cell r="AZ938">
            <v>0</v>
          </cell>
          <cell r="BA938" t="str">
            <v>Vật lý</v>
          </cell>
          <cell r="BB938" t="str">
            <v>Quang học</v>
          </cell>
          <cell r="BC938" t="str">
            <v>Quang học</v>
          </cell>
          <cell r="BD938">
            <v>0</v>
          </cell>
          <cell r="BE938" t="str">
            <v>GVSP</v>
          </cell>
          <cell r="BF938" t="str">
            <v>B1</v>
          </cell>
          <cell r="BG938">
            <v>0</v>
          </cell>
          <cell r="BH938" t="str">
            <v>x</v>
          </cell>
          <cell r="BI938">
            <v>2019</v>
          </cell>
          <cell r="BJ938">
            <v>0</v>
          </cell>
          <cell r="BK938">
            <v>0</v>
          </cell>
          <cell r="BL938">
            <v>0</v>
          </cell>
          <cell r="BM938">
            <v>0</v>
          </cell>
          <cell r="BN938">
            <v>0</v>
          </cell>
          <cell r="BO938">
            <v>0</v>
          </cell>
          <cell r="BP938">
            <v>0</v>
          </cell>
          <cell r="BQ938">
            <v>0</v>
          </cell>
          <cell r="BR938">
            <v>16.833333333333332</v>
          </cell>
          <cell r="BS938" t="str">
            <v>ĐHV đã phát</v>
          </cell>
          <cell r="BT938">
            <v>0</v>
          </cell>
          <cell r="BU938">
            <v>0</v>
          </cell>
          <cell r="BV938">
            <v>5.5</v>
          </cell>
          <cell r="BW938">
            <v>5.5</v>
          </cell>
          <cell r="BX938">
            <v>5.5</v>
          </cell>
          <cell r="BY938">
            <v>5.5</v>
          </cell>
          <cell r="BZ938">
            <v>5.5</v>
          </cell>
          <cell r="CA938">
            <v>5.5</v>
          </cell>
          <cell r="CB938">
            <v>5.5</v>
          </cell>
          <cell r="CC938">
            <v>5.5</v>
          </cell>
          <cell r="CD938">
            <v>5.5</v>
          </cell>
          <cell r="CE938">
            <v>5.5</v>
          </cell>
          <cell r="CF938">
            <v>5.5</v>
          </cell>
          <cell r="CG938">
            <v>5.5</v>
          </cell>
          <cell r="CH938">
            <v>5.5</v>
          </cell>
          <cell r="CI938">
            <v>5.5</v>
          </cell>
          <cell r="CJ938">
            <v>5.5</v>
          </cell>
          <cell r="CK938">
            <v>5.5</v>
          </cell>
          <cell r="CL938">
            <v>0</v>
          </cell>
        </row>
        <row r="939">
          <cell r="F939">
            <v>2322</v>
          </cell>
          <cell r="G939" t="str">
            <v>51010000486254</v>
          </cell>
          <cell r="H939" t="str">
            <v>Viện Kỹ thuật và Công nghệ</v>
          </cell>
          <cell r="I939" t="str">
            <v>Công nghệ Kỹ thuật Điện - Điện tử</v>
          </cell>
          <cell r="J939" t="str">
            <v>Nam</v>
          </cell>
          <cell r="K939">
            <v>1985</v>
          </cell>
          <cell r="L939">
            <v>31081</v>
          </cell>
          <cell r="M939">
            <v>37</v>
          </cell>
          <cell r="N939" t="str">
            <v>Kinh</v>
          </cell>
          <cell r="O939">
            <v>0</v>
          </cell>
          <cell r="P939">
            <v>182524269</v>
          </cell>
          <cell r="Q939">
            <v>0</v>
          </cell>
          <cell r="R939">
            <v>0</v>
          </cell>
          <cell r="S939">
            <v>0</v>
          </cell>
          <cell r="T939">
            <v>0</v>
          </cell>
          <cell r="U939">
            <v>0</v>
          </cell>
          <cell r="V939">
            <v>0</v>
          </cell>
          <cell r="W939" t="str">
            <v>0917475885</v>
          </cell>
          <cell r="X939" t="str">
            <v xml:space="preserve">namph@vinhuni.edu.vn; Nam.htd2@gmail.com </v>
          </cell>
          <cell r="Y939">
            <v>41778</v>
          </cell>
          <cell r="Z939">
            <v>43824</v>
          </cell>
          <cell r="AA939" t="str">
            <v>Trường Đại học Vinh</v>
          </cell>
          <cell r="AB939">
            <v>0</v>
          </cell>
          <cell r="AC939" t="str">
            <v>BC</v>
          </cell>
          <cell r="AD939">
            <v>0</v>
          </cell>
          <cell r="AE939">
            <v>0</v>
          </cell>
          <cell r="AF939" t="str">
            <v>V.07.01.03</v>
          </cell>
          <cell r="AG939" t="str">
            <v>Giảng viên (hạng III)</v>
          </cell>
          <cell r="AH939">
            <v>0</v>
          </cell>
          <cell r="AI939">
            <v>0</v>
          </cell>
          <cell r="AJ939">
            <v>0</v>
          </cell>
          <cell r="AK939">
            <v>4</v>
          </cell>
          <cell r="AL939">
            <v>0</v>
          </cell>
          <cell r="AM939">
            <v>3</v>
          </cell>
          <cell r="AN939">
            <v>3</v>
          </cell>
          <cell r="AO939">
            <v>0</v>
          </cell>
          <cell r="AP939">
            <v>0</v>
          </cell>
          <cell r="AQ939">
            <v>5</v>
          </cell>
          <cell r="AR939">
            <v>0.15</v>
          </cell>
          <cell r="AS939">
            <v>3.15</v>
          </cell>
          <cell r="AT939">
            <v>0</v>
          </cell>
          <cell r="AU939">
            <v>0</v>
          </cell>
          <cell r="AV939">
            <v>0</v>
          </cell>
          <cell r="AW939">
            <v>0</v>
          </cell>
          <cell r="AX939" t="str">
            <v>Thạc sĩ</v>
          </cell>
          <cell r="AY939">
            <v>0</v>
          </cell>
          <cell r="AZ939">
            <v>0</v>
          </cell>
          <cell r="BA939" t="str">
            <v>Vật lý</v>
          </cell>
          <cell r="BB939" t="str">
            <v>Kỹ thuật điện_SP</v>
          </cell>
          <cell r="BC939" t="str">
            <v xml:space="preserve"> </v>
          </cell>
          <cell r="BD939">
            <v>0</v>
          </cell>
          <cell r="BE939">
            <v>0</v>
          </cell>
          <cell r="BF939">
            <v>0</v>
          </cell>
          <cell r="BG939">
            <v>0</v>
          </cell>
          <cell r="BH939" t="str">
            <v>x</v>
          </cell>
          <cell r="BI939">
            <v>0</v>
          </cell>
          <cell r="BJ939">
            <v>0</v>
          </cell>
          <cell r="BK939">
            <v>0</v>
          </cell>
          <cell r="BL939">
            <v>0</v>
          </cell>
          <cell r="BM939">
            <v>0</v>
          </cell>
          <cell r="BN939">
            <v>0</v>
          </cell>
          <cell r="BO939">
            <v>0</v>
          </cell>
          <cell r="BP939">
            <v>0</v>
          </cell>
          <cell r="BQ939">
            <v>0</v>
          </cell>
          <cell r="BR939">
            <v>22.416666666666668</v>
          </cell>
          <cell r="BS939" t="str">
            <v>BĐ đã phát</v>
          </cell>
          <cell r="BT939">
            <v>0</v>
          </cell>
          <cell r="BU939">
            <v>0</v>
          </cell>
          <cell r="BV939">
            <v>4</v>
          </cell>
          <cell r="BW939">
            <v>4</v>
          </cell>
          <cell r="BX939">
            <v>4</v>
          </cell>
          <cell r="BY939">
            <v>4</v>
          </cell>
          <cell r="BZ939">
            <v>0</v>
          </cell>
          <cell r="CA939">
            <v>0</v>
          </cell>
          <cell r="CB939">
            <v>0</v>
          </cell>
          <cell r="CC939">
            <v>0</v>
          </cell>
          <cell r="CD939">
            <v>0</v>
          </cell>
          <cell r="CE939">
            <v>0</v>
          </cell>
          <cell r="CF939">
            <v>0</v>
          </cell>
          <cell r="CG939">
            <v>0</v>
          </cell>
          <cell r="CH939">
            <v>0</v>
          </cell>
          <cell r="CI939">
            <v>0</v>
          </cell>
          <cell r="CJ939">
            <v>0</v>
          </cell>
          <cell r="CK939">
            <v>0</v>
          </cell>
          <cell r="CL939" t="str">
            <v>Đi học NN</v>
          </cell>
        </row>
        <row r="940">
          <cell r="F940">
            <v>1026</v>
          </cell>
          <cell r="G940" t="str">
            <v>51010000194496</v>
          </cell>
          <cell r="H940" t="str">
            <v>Viện Kỹ thuật và Công nghệ</v>
          </cell>
          <cell r="I940" t="str">
            <v>Công nghệ Kỹ thuật Điện - Điện tử</v>
          </cell>
          <cell r="J940" t="str">
            <v>Nam</v>
          </cell>
          <cell r="K940">
            <v>1979</v>
          </cell>
          <cell r="L940">
            <v>28951</v>
          </cell>
          <cell r="M940">
            <v>43</v>
          </cell>
          <cell r="N940" t="str">
            <v>Kinh</v>
          </cell>
          <cell r="O940">
            <v>0</v>
          </cell>
          <cell r="P940">
            <v>182251936</v>
          </cell>
          <cell r="Q940">
            <v>0</v>
          </cell>
          <cell r="R940">
            <v>0</v>
          </cell>
          <cell r="S940" t="str">
            <v>Nam Đàn, Nghệ An</v>
          </cell>
          <cell r="T940" t="str">
            <v>Nam Đàn, Nghệ An</v>
          </cell>
          <cell r="U940" t="str">
            <v>Khối 7 Phường Trung Đô, TP.Vinh, Nghệ An</v>
          </cell>
          <cell r="V940" t="str">
            <v>Khối 7 Phường Trung Đô, TP.Vinh, Nghệ An</v>
          </cell>
          <cell r="W940" t="str">
            <v>0988905709</v>
          </cell>
          <cell r="X940" t="str">
            <v>Toandhv79@gmail.com</v>
          </cell>
          <cell r="Y940">
            <v>38261</v>
          </cell>
          <cell r="Z940">
            <v>39815</v>
          </cell>
          <cell r="AA940" t="str">
            <v>Trường Đại học Vinh</v>
          </cell>
          <cell r="AB940">
            <v>0</v>
          </cell>
          <cell r="AC940" t="str">
            <v>BC</v>
          </cell>
          <cell r="AD940">
            <v>0</v>
          </cell>
          <cell r="AE940">
            <v>0</v>
          </cell>
          <cell r="AF940" t="str">
            <v>V.07.01.03</v>
          </cell>
          <cell r="AG940" t="str">
            <v>Giảng viên (hạng III)</v>
          </cell>
          <cell r="AH940">
            <v>0</v>
          </cell>
          <cell r="AI940">
            <v>0</v>
          </cell>
          <cell r="AJ940">
            <v>0</v>
          </cell>
          <cell r="AK940">
            <v>4</v>
          </cell>
          <cell r="AL940">
            <v>0</v>
          </cell>
          <cell r="AM940">
            <v>3.99</v>
          </cell>
          <cell r="AN940">
            <v>6</v>
          </cell>
          <cell r="AO940">
            <v>0</v>
          </cell>
          <cell r="AP940">
            <v>0</v>
          </cell>
          <cell r="AQ940">
            <v>11</v>
          </cell>
          <cell r="AR940">
            <v>0.43890000000000001</v>
          </cell>
          <cell r="AS940">
            <v>4.4289000000000005</v>
          </cell>
          <cell r="AT940">
            <v>25</v>
          </cell>
          <cell r="AU940">
            <v>0</v>
          </cell>
          <cell r="AV940">
            <v>0</v>
          </cell>
          <cell r="AW940">
            <v>0</v>
          </cell>
          <cell r="AX940" t="str">
            <v>Thạc sĩ</v>
          </cell>
          <cell r="AY940">
            <v>0</v>
          </cell>
          <cell r="AZ940">
            <v>0</v>
          </cell>
          <cell r="BA940" t="str">
            <v>Điện tử viễn thông</v>
          </cell>
          <cell r="BB940" t="str">
            <v>Kỹ thuật điện tử</v>
          </cell>
          <cell r="BC940" t="str">
            <v xml:space="preserve"> </v>
          </cell>
          <cell r="BD940">
            <v>0</v>
          </cell>
          <cell r="BE940">
            <v>0</v>
          </cell>
          <cell r="BF940">
            <v>0</v>
          </cell>
          <cell r="BG940">
            <v>0</v>
          </cell>
          <cell r="BH940">
            <v>0</v>
          </cell>
          <cell r="BI940">
            <v>0</v>
          </cell>
          <cell r="BJ940">
            <v>0</v>
          </cell>
          <cell r="BK940">
            <v>0</v>
          </cell>
          <cell r="BL940">
            <v>0</v>
          </cell>
          <cell r="BM940">
            <v>39438</v>
          </cell>
          <cell r="BN940">
            <v>39804</v>
          </cell>
          <cell r="BO940">
            <v>0</v>
          </cell>
          <cell r="BP940">
            <v>0</v>
          </cell>
          <cell r="BQ940">
            <v>0</v>
          </cell>
          <cell r="BR940">
            <v>16.583333333333332</v>
          </cell>
          <cell r="BS940" t="str">
            <v>BĐ đã phát</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4</v>
          </cell>
          <cell r="CI940">
            <v>4</v>
          </cell>
          <cell r="CJ940">
            <v>4</v>
          </cell>
          <cell r="CK940">
            <v>4</v>
          </cell>
          <cell r="CL940" t="str">
            <v>Đi học NN về từ T9/21</v>
          </cell>
        </row>
        <row r="941">
          <cell r="F941">
            <v>2488</v>
          </cell>
          <cell r="G941" t="str">
            <v>51010000861824</v>
          </cell>
          <cell r="H941" t="str">
            <v>Viện Kỹ thuật và Công nghệ</v>
          </cell>
          <cell r="I941" t="str">
            <v>Công nghệ Kỹ thuật Điện - Điện tử</v>
          </cell>
          <cell r="J941" t="str">
            <v>Nam</v>
          </cell>
          <cell r="K941">
            <v>1990</v>
          </cell>
          <cell r="L941">
            <v>33234</v>
          </cell>
          <cell r="M941">
            <v>32</v>
          </cell>
          <cell r="N941" t="str">
            <v>Kinh</v>
          </cell>
          <cell r="O941">
            <v>0</v>
          </cell>
          <cell r="P941" t="str">
            <v>186651744</v>
          </cell>
          <cell r="Q941" t="str">
            <v>22/04/2013</v>
          </cell>
          <cell r="R941" t="str">
            <v>Tỉnh Nghệ An</v>
          </cell>
          <cell r="S941" t="str">
            <v>Xã Nghi Đức, Thành phố Vinh, Tỉnh Nghệ An</v>
          </cell>
          <cell r="T941" t="str">
            <v>Xã Nghi Đức, Thành phố Vinh, Tỉnh Nghệ An</v>
          </cell>
          <cell r="U941" t="str">
            <v>Xóm Xuân Hoa, Xã Nghi Đức, Thành phố Vinh, Tỉnh Nghệ An</v>
          </cell>
          <cell r="V941" t="str">
            <v>Xóm Xuân Hoa, Xã Nghi Đức, Thành phố Vinh, Tỉnh Nghệ An</v>
          </cell>
          <cell r="W941" t="str">
            <v>0987724823</v>
          </cell>
          <cell r="X941" t="str">
            <v>dinhdung2712@gmail.com</v>
          </cell>
          <cell r="Y941">
            <v>42614</v>
          </cell>
          <cell r="Z941">
            <v>0</v>
          </cell>
          <cell r="AA941">
            <v>0</v>
          </cell>
          <cell r="AB941">
            <v>0</v>
          </cell>
          <cell r="AC941" t="str">
            <v>HĐDH</v>
          </cell>
          <cell r="AD941">
            <v>0</v>
          </cell>
          <cell r="AE941">
            <v>0</v>
          </cell>
          <cell r="AF941" t="str">
            <v>V.07.01.03</v>
          </cell>
          <cell r="AG941" t="str">
            <v>Giảng viên (hạng III)</v>
          </cell>
          <cell r="AH941">
            <v>0</v>
          </cell>
          <cell r="AI941">
            <v>0</v>
          </cell>
          <cell r="AJ941" t="str">
            <v>Bí thư ĐV</v>
          </cell>
          <cell r="AK941">
            <v>4</v>
          </cell>
          <cell r="AL941">
            <v>0</v>
          </cell>
          <cell r="AM941">
            <v>2.67</v>
          </cell>
          <cell r="AN941">
            <v>2</v>
          </cell>
          <cell r="AO941">
            <v>0</v>
          </cell>
          <cell r="AP941">
            <v>0</v>
          </cell>
          <cell r="AQ941">
            <v>0</v>
          </cell>
          <cell r="AR941">
            <v>0</v>
          </cell>
          <cell r="AS941">
            <v>2.67</v>
          </cell>
          <cell r="AT941">
            <v>25</v>
          </cell>
          <cell r="AU941">
            <v>0</v>
          </cell>
          <cell r="AV941">
            <v>0</v>
          </cell>
          <cell r="AW941">
            <v>0</v>
          </cell>
          <cell r="AX941" t="str">
            <v>Đại học</v>
          </cell>
          <cell r="AY941">
            <v>0</v>
          </cell>
          <cell r="AZ941">
            <v>0</v>
          </cell>
          <cell r="BA941" t="str">
            <v>Kỹ thuật Điện - Điện tử</v>
          </cell>
          <cell r="BB941">
            <v>0</v>
          </cell>
          <cell r="BC941">
            <v>0</v>
          </cell>
          <cell r="BD941">
            <v>0</v>
          </cell>
          <cell r="BE941">
            <v>0</v>
          </cell>
          <cell r="BF941" t="str">
            <v>B2</v>
          </cell>
          <cell r="BG941">
            <v>0</v>
          </cell>
          <cell r="BH941">
            <v>2018</v>
          </cell>
          <cell r="BI941">
            <v>0</v>
          </cell>
          <cell r="BJ941">
            <v>0</v>
          </cell>
          <cell r="BK941" t="str">
            <v>Đợt năm 2014</v>
          </cell>
          <cell r="BL941">
            <v>0</v>
          </cell>
          <cell r="BM941">
            <v>0</v>
          </cell>
          <cell r="BN941">
            <v>0</v>
          </cell>
          <cell r="BO941">
            <v>0</v>
          </cell>
          <cell r="BP941">
            <v>0</v>
          </cell>
          <cell r="BQ941">
            <v>0</v>
          </cell>
          <cell r="BR941">
            <v>28.333333333333332</v>
          </cell>
          <cell r="BS941" t="str">
            <v>BĐ đã phát</v>
          </cell>
          <cell r="BT941">
            <v>0</v>
          </cell>
          <cell r="BU941">
            <v>0</v>
          </cell>
          <cell r="BV941">
            <v>5</v>
          </cell>
          <cell r="BW941">
            <v>5</v>
          </cell>
          <cell r="BX941">
            <v>5</v>
          </cell>
          <cell r="BY941">
            <v>5</v>
          </cell>
          <cell r="BZ941">
            <v>5</v>
          </cell>
          <cell r="CA941">
            <v>5</v>
          </cell>
          <cell r="CB941">
            <v>5</v>
          </cell>
          <cell r="CC941">
            <v>5</v>
          </cell>
          <cell r="CD941">
            <v>5</v>
          </cell>
          <cell r="CE941">
            <v>5</v>
          </cell>
          <cell r="CF941">
            <v>5</v>
          </cell>
          <cell r="CG941">
            <v>5</v>
          </cell>
          <cell r="CH941">
            <v>5</v>
          </cell>
          <cell r="CI941">
            <v>5</v>
          </cell>
          <cell r="CJ941">
            <v>5</v>
          </cell>
          <cell r="CK941">
            <v>5</v>
          </cell>
          <cell r="CL941">
            <v>0</v>
          </cell>
        </row>
        <row r="942">
          <cell r="F942">
            <v>2633</v>
          </cell>
          <cell r="G942" t="str">
            <v>51010001919577</v>
          </cell>
          <cell r="H942" t="str">
            <v>Viện Kỹ thuật và Công nghệ</v>
          </cell>
          <cell r="I942" t="str">
            <v>Công nghệ kỹ thuật Ô tô</v>
          </cell>
          <cell r="J942" t="str">
            <v>Nam</v>
          </cell>
          <cell r="K942">
            <v>1993</v>
          </cell>
          <cell r="L942">
            <v>34312</v>
          </cell>
          <cell r="M942">
            <v>29</v>
          </cell>
          <cell r="N942" t="str">
            <v>Kinh</v>
          </cell>
          <cell r="O942">
            <v>0</v>
          </cell>
          <cell r="P942" t="str">
            <v>187153330</v>
          </cell>
          <cell r="Q942">
            <v>40869</v>
          </cell>
          <cell r="R942" t="str">
            <v>Tỉnh Nghệ An</v>
          </cell>
          <cell r="S942">
            <v>0</v>
          </cell>
          <cell r="T942" t="str">
            <v>Xã Thanh Lương, huyện Thanh Chương, tỉnh Nghệ An</v>
          </cell>
          <cell r="U942" t="str">
            <v>Khối An Vinh, phường Hưng Phúc, TP. Vinh, tỉnh Nghệ An</v>
          </cell>
          <cell r="V942">
            <v>0</v>
          </cell>
          <cell r="W942">
            <v>0</v>
          </cell>
          <cell r="X942">
            <v>0</v>
          </cell>
          <cell r="Y942">
            <v>44075</v>
          </cell>
          <cell r="Z942">
            <v>0</v>
          </cell>
          <cell r="AA942">
            <v>0</v>
          </cell>
          <cell r="AB942">
            <v>0</v>
          </cell>
          <cell r="AC942" t="str">
            <v>HĐXĐTH</v>
          </cell>
          <cell r="AD942">
            <v>44440</v>
          </cell>
          <cell r="AE942">
            <v>45170</v>
          </cell>
          <cell r="AF942" t="str">
            <v>V.07.01.03</v>
          </cell>
          <cell r="AG942" t="str">
            <v>Giảng viên (hạng III)</v>
          </cell>
          <cell r="AH942">
            <v>0</v>
          </cell>
          <cell r="AI942">
            <v>0</v>
          </cell>
          <cell r="AJ942">
            <v>0</v>
          </cell>
          <cell r="AK942">
            <v>4</v>
          </cell>
          <cell r="AL942">
            <v>0</v>
          </cell>
          <cell r="AM942">
            <v>2.34</v>
          </cell>
          <cell r="AN942">
            <v>1</v>
          </cell>
          <cell r="AO942">
            <v>0</v>
          </cell>
          <cell r="AP942">
            <v>0</v>
          </cell>
          <cell r="AQ942">
            <v>0</v>
          </cell>
          <cell r="AR942">
            <v>0</v>
          </cell>
          <cell r="AS942">
            <v>2.34</v>
          </cell>
          <cell r="AT942">
            <v>0</v>
          </cell>
          <cell r="AU942">
            <v>0</v>
          </cell>
          <cell r="AV942">
            <v>0</v>
          </cell>
          <cell r="AW942">
            <v>0</v>
          </cell>
          <cell r="AX942" t="str">
            <v>Thạc sĩ</v>
          </cell>
          <cell r="AY942">
            <v>0</v>
          </cell>
          <cell r="AZ942">
            <v>0</v>
          </cell>
          <cell r="BA942" t="str">
            <v>Công nghệ kỹ thuật ô tô</v>
          </cell>
          <cell r="BB942" t="str">
            <v>Công nghệ kỹ thuật ô tô</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31.25</v>
          </cell>
          <cell r="BS942">
            <v>0</v>
          </cell>
          <cell r="BT942">
            <v>0</v>
          </cell>
          <cell r="BU942">
            <v>0</v>
          </cell>
          <cell r="BV942">
            <v>2</v>
          </cell>
          <cell r="BW942">
            <v>2</v>
          </cell>
          <cell r="BX942">
            <v>2</v>
          </cell>
          <cell r="BY942">
            <v>2</v>
          </cell>
          <cell r="BZ942">
            <v>2</v>
          </cell>
          <cell r="CA942">
            <v>2</v>
          </cell>
          <cell r="CB942">
            <v>2</v>
          </cell>
          <cell r="CC942">
            <v>2</v>
          </cell>
          <cell r="CD942">
            <v>2</v>
          </cell>
          <cell r="CE942">
            <v>2</v>
          </cell>
          <cell r="CF942">
            <v>2</v>
          </cell>
          <cell r="CG942">
            <v>2</v>
          </cell>
          <cell r="CH942">
            <v>4</v>
          </cell>
          <cell r="CI942">
            <v>4</v>
          </cell>
          <cell r="CJ942">
            <v>4</v>
          </cell>
          <cell r="CK942">
            <v>4</v>
          </cell>
          <cell r="CL942" t="str">
            <v>Hết TS từ T9/21</v>
          </cell>
        </row>
        <row r="943">
          <cell r="F943">
            <v>1043</v>
          </cell>
          <cell r="G943" t="str">
            <v>51010000306626</v>
          </cell>
          <cell r="H943" t="str">
            <v>Viện Kỹ thuật và Công nghệ</v>
          </cell>
          <cell r="I943" t="str">
            <v>Công nghệ kỹ thuật ô tô</v>
          </cell>
          <cell r="J943" t="str">
            <v>Nam</v>
          </cell>
          <cell r="K943">
            <v>1986</v>
          </cell>
          <cell r="L943">
            <v>31756</v>
          </cell>
          <cell r="M943">
            <v>36</v>
          </cell>
          <cell r="N943" t="str">
            <v>Kinh</v>
          </cell>
          <cell r="O943">
            <v>0</v>
          </cell>
          <cell r="P943">
            <v>186307132</v>
          </cell>
          <cell r="Q943">
            <v>0</v>
          </cell>
          <cell r="R943">
            <v>0</v>
          </cell>
          <cell r="S943" t="str">
            <v xml:space="preserve">Thị trấn Nam Đàn, Huyện Nam Đàn , Tỉnh Nghệ An </v>
          </cell>
          <cell r="T943" t="str">
            <v>Hoằng Thành , Hoằng Hóa, Thanh Hóa</v>
          </cell>
          <cell r="U943" t="str">
            <v>Khối Xuân Khoa, TT . Nam Đàn, Nam Đàn,  Nghệ An</v>
          </cell>
          <cell r="V943" t="str">
            <v>Khối Xuân Khoa, TT . Nam Đàn, Nam Đàn,  Nghệ An</v>
          </cell>
          <cell r="W943" t="str">
            <v>0978282827</v>
          </cell>
          <cell r="X943" t="str">
            <v>minhln@vinhuni.edu.vn</v>
          </cell>
          <cell r="Y943">
            <v>40940</v>
          </cell>
          <cell r="Z943">
            <v>0</v>
          </cell>
          <cell r="AA943" t="str">
            <v>Trường Đại học Vinh</v>
          </cell>
          <cell r="AB943">
            <v>0</v>
          </cell>
          <cell r="AC943" t="str">
            <v>BC</v>
          </cell>
          <cell r="AD943">
            <v>0</v>
          </cell>
          <cell r="AE943">
            <v>0</v>
          </cell>
          <cell r="AF943" t="str">
            <v>V.07.01.03</v>
          </cell>
          <cell r="AG943" t="str">
            <v>Giảng viên (hạng III)</v>
          </cell>
          <cell r="AH943">
            <v>0</v>
          </cell>
          <cell r="AI943">
            <v>0</v>
          </cell>
          <cell r="AJ943">
            <v>0</v>
          </cell>
          <cell r="AK943">
            <v>4</v>
          </cell>
          <cell r="AL943">
            <v>0</v>
          </cell>
          <cell r="AM943">
            <v>3</v>
          </cell>
          <cell r="AN943">
            <v>3</v>
          </cell>
          <cell r="AO943">
            <v>0</v>
          </cell>
          <cell r="AP943">
            <v>0</v>
          </cell>
          <cell r="AQ943">
            <v>0</v>
          </cell>
          <cell r="AR943">
            <v>0</v>
          </cell>
          <cell r="AS943">
            <v>3</v>
          </cell>
          <cell r="AT943">
            <v>25</v>
          </cell>
          <cell r="AU943">
            <v>0</v>
          </cell>
          <cell r="AV943">
            <v>0</v>
          </cell>
          <cell r="AW943">
            <v>0</v>
          </cell>
          <cell r="AX943" t="str">
            <v>Thạc sĩ</v>
          </cell>
          <cell r="AY943">
            <v>0</v>
          </cell>
          <cell r="AZ943">
            <v>0</v>
          </cell>
          <cell r="BA943" t="str">
            <v>SP vật lý</v>
          </cell>
          <cell r="BB943" t="str">
            <v>Điện tử viễn thông</v>
          </cell>
          <cell r="BC943" t="str">
            <v xml:space="preserve"> </v>
          </cell>
          <cell r="BD943">
            <v>0</v>
          </cell>
          <cell r="BE943">
            <v>0</v>
          </cell>
          <cell r="BF943" t="str">
            <v>B1</v>
          </cell>
          <cell r="BG943">
            <v>0</v>
          </cell>
          <cell r="BH943">
            <v>2018</v>
          </cell>
          <cell r="BI943">
            <v>0</v>
          </cell>
          <cell r="BJ943">
            <v>0</v>
          </cell>
          <cell r="BK943">
            <v>0</v>
          </cell>
          <cell r="BL943">
            <v>0</v>
          </cell>
          <cell r="BM943">
            <v>0</v>
          </cell>
          <cell r="BN943">
            <v>0</v>
          </cell>
          <cell r="BO943">
            <v>0</v>
          </cell>
          <cell r="BP943">
            <v>0</v>
          </cell>
          <cell r="BQ943">
            <v>0</v>
          </cell>
          <cell r="BR943">
            <v>24.25</v>
          </cell>
          <cell r="BS943" t="str">
            <v>BĐ đã phát</v>
          </cell>
          <cell r="BT943">
            <v>0</v>
          </cell>
          <cell r="BU943">
            <v>0</v>
          </cell>
          <cell r="BV943">
            <v>4</v>
          </cell>
          <cell r="BW943">
            <v>4</v>
          </cell>
          <cell r="BX943">
            <v>4</v>
          </cell>
          <cell r="BY943">
            <v>4</v>
          </cell>
          <cell r="BZ943">
            <v>4</v>
          </cell>
          <cell r="CA943">
            <v>4</v>
          </cell>
          <cell r="CB943">
            <v>4</v>
          </cell>
          <cell r="CC943">
            <v>4</v>
          </cell>
          <cell r="CD943">
            <v>4</v>
          </cell>
          <cell r="CE943">
            <v>4</v>
          </cell>
          <cell r="CF943">
            <v>4</v>
          </cell>
          <cell r="CG943">
            <v>4</v>
          </cell>
          <cell r="CH943">
            <v>4</v>
          </cell>
          <cell r="CI943">
            <v>4</v>
          </cell>
          <cell r="CJ943">
            <v>4</v>
          </cell>
          <cell r="CK943">
            <v>4</v>
          </cell>
          <cell r="CL943">
            <v>0</v>
          </cell>
        </row>
        <row r="944">
          <cell r="F944">
            <v>2634</v>
          </cell>
          <cell r="G944" t="str">
            <v>51010002329531</v>
          </cell>
          <cell r="H944" t="str">
            <v>Viện Kỹ thuật và Công nghệ</v>
          </cell>
          <cell r="I944" t="str">
            <v>Công nghệ kỹ thuật Ô tô</v>
          </cell>
          <cell r="J944" t="str">
            <v>Nam</v>
          </cell>
          <cell r="K944">
            <v>1995</v>
          </cell>
          <cell r="L944">
            <v>34747</v>
          </cell>
          <cell r="M944">
            <v>27</v>
          </cell>
          <cell r="N944" t="str">
            <v>Kinh</v>
          </cell>
          <cell r="O944">
            <v>0</v>
          </cell>
          <cell r="P944" t="str">
            <v>184224255</v>
          </cell>
          <cell r="Q944">
            <v>43573</v>
          </cell>
          <cell r="R944" t="str">
            <v>Tỉnh Hà Tĩnh</v>
          </cell>
          <cell r="S944">
            <v>0</v>
          </cell>
          <cell r="T944" t="str">
            <v>Xã Lưu Vĩnh Sơn, huyện Thạch Hà, tỉnh Hà Tĩnh</v>
          </cell>
          <cell r="U944" t="str">
            <v>Xã Lưu Vĩnh Sơn, huyện Thạch Hà, tỉnh Hà Tĩnh</v>
          </cell>
          <cell r="V944">
            <v>0</v>
          </cell>
          <cell r="W944" t="str">
            <v>0978261150</v>
          </cell>
          <cell r="X944">
            <v>0</v>
          </cell>
          <cell r="Y944">
            <v>44075</v>
          </cell>
          <cell r="Z944">
            <v>0</v>
          </cell>
          <cell r="AA944">
            <v>0</v>
          </cell>
          <cell r="AB944">
            <v>0</v>
          </cell>
          <cell r="AC944" t="str">
            <v>HĐXĐTH</v>
          </cell>
          <cell r="AD944">
            <v>44440</v>
          </cell>
          <cell r="AE944">
            <v>45170</v>
          </cell>
          <cell r="AF944" t="str">
            <v>V.07.01.03</v>
          </cell>
          <cell r="AG944" t="str">
            <v>Giảng viên (hạng III)</v>
          </cell>
          <cell r="AH944">
            <v>0</v>
          </cell>
          <cell r="AI944">
            <v>0</v>
          </cell>
          <cell r="AJ944">
            <v>0</v>
          </cell>
          <cell r="AK944">
            <v>4</v>
          </cell>
          <cell r="AL944">
            <v>0</v>
          </cell>
          <cell r="AM944">
            <v>2.34</v>
          </cell>
          <cell r="AN944">
            <v>1</v>
          </cell>
          <cell r="AO944">
            <v>0</v>
          </cell>
          <cell r="AP944">
            <v>0</v>
          </cell>
          <cell r="AQ944">
            <v>0</v>
          </cell>
          <cell r="AR944">
            <v>0</v>
          </cell>
          <cell r="AS944">
            <v>2.34</v>
          </cell>
          <cell r="AT944">
            <v>0</v>
          </cell>
          <cell r="AU944">
            <v>0</v>
          </cell>
          <cell r="AV944">
            <v>0</v>
          </cell>
          <cell r="AW944">
            <v>0</v>
          </cell>
          <cell r="AX944" t="str">
            <v>Đại học</v>
          </cell>
          <cell r="AY944">
            <v>0</v>
          </cell>
          <cell r="AZ944">
            <v>0</v>
          </cell>
          <cell r="BA944" t="str">
            <v>Công nghệ kỹ thuật ô tô</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32.5</v>
          </cell>
          <cell r="BS944">
            <v>0</v>
          </cell>
          <cell r="BT944">
            <v>0</v>
          </cell>
          <cell r="BU944">
            <v>0</v>
          </cell>
          <cell r="BV944">
            <v>2</v>
          </cell>
          <cell r="BW944">
            <v>2</v>
          </cell>
          <cell r="BX944">
            <v>2</v>
          </cell>
          <cell r="BY944">
            <v>2</v>
          </cell>
          <cell r="BZ944">
            <v>2</v>
          </cell>
          <cell r="CA944">
            <v>2</v>
          </cell>
          <cell r="CB944">
            <v>2</v>
          </cell>
          <cell r="CC944">
            <v>2</v>
          </cell>
          <cell r="CD944">
            <v>2</v>
          </cell>
          <cell r="CE944">
            <v>2</v>
          </cell>
          <cell r="CF944">
            <v>2</v>
          </cell>
          <cell r="CG944">
            <v>2</v>
          </cell>
          <cell r="CH944">
            <v>4</v>
          </cell>
          <cell r="CI944">
            <v>4</v>
          </cell>
          <cell r="CJ944">
            <v>4</v>
          </cell>
          <cell r="CK944">
            <v>4</v>
          </cell>
          <cell r="CL944" t="str">
            <v>Hết TS từ T9/21</v>
          </cell>
        </row>
        <row r="945">
          <cell r="F945">
            <v>1024</v>
          </cell>
          <cell r="G945" t="str">
            <v>51010000191585</v>
          </cell>
          <cell r="H945" t="str">
            <v>Viện Kỹ thuật và Công nghệ</v>
          </cell>
          <cell r="I945" t="str">
            <v>Công nghệ kỹ thuật ô tô</v>
          </cell>
          <cell r="J945" t="str">
            <v>Nam</v>
          </cell>
          <cell r="K945">
            <v>1978</v>
          </cell>
          <cell r="L945">
            <v>28520</v>
          </cell>
          <cell r="M945">
            <v>44</v>
          </cell>
          <cell r="N945" t="str">
            <v>Kinh</v>
          </cell>
          <cell r="O945">
            <v>0</v>
          </cell>
          <cell r="P945">
            <v>182158914</v>
          </cell>
          <cell r="Q945">
            <v>0</v>
          </cell>
          <cell r="R945">
            <v>0</v>
          </cell>
          <cell r="S945" t="str">
            <v>Ngọc Sơn, Thanh Chương, Nghệ An</v>
          </cell>
          <cell r="T945" t="str">
            <v>Ngọc Sơn, Thanh Chương, Nghệ An</v>
          </cell>
          <cell r="U945" t="str">
            <v>Khu tập thể Công ty Trung Đô, Thành phố Vinh, Nghệ An</v>
          </cell>
          <cell r="V945" t="str">
            <v>Khu tập thể Công ty Trung Đô, Thành phố Vinh, Nghệ An</v>
          </cell>
          <cell r="W945" t="str">
            <v>0918889686</v>
          </cell>
          <cell r="X945" t="str">
            <v>dhvngoc@gmail.com</v>
          </cell>
          <cell r="Y945">
            <v>38275</v>
          </cell>
          <cell r="Z945">
            <v>39995</v>
          </cell>
          <cell r="AA945" t="str">
            <v>Trường Đại học Vinh</v>
          </cell>
          <cell r="AB945">
            <v>0</v>
          </cell>
          <cell r="AC945" t="str">
            <v>BC</v>
          </cell>
          <cell r="AD945">
            <v>0</v>
          </cell>
          <cell r="AE945">
            <v>0</v>
          </cell>
          <cell r="AF945" t="str">
            <v>V.07.01.03</v>
          </cell>
          <cell r="AG945" t="str">
            <v>Giảng viên (hạng III)</v>
          </cell>
          <cell r="AH945">
            <v>0</v>
          </cell>
          <cell r="AI945">
            <v>0</v>
          </cell>
          <cell r="AJ945">
            <v>0</v>
          </cell>
          <cell r="AK945">
            <v>4</v>
          </cell>
          <cell r="AL945">
            <v>0</v>
          </cell>
          <cell r="AM945">
            <v>3.66</v>
          </cell>
          <cell r="AN945">
            <v>5</v>
          </cell>
          <cell r="AO945">
            <v>0</v>
          </cell>
          <cell r="AP945">
            <v>0</v>
          </cell>
          <cell r="AQ945">
            <v>15</v>
          </cell>
          <cell r="AR945">
            <v>0.54900000000000004</v>
          </cell>
          <cell r="AS945">
            <v>4.2090000000000005</v>
          </cell>
          <cell r="AT945">
            <v>25</v>
          </cell>
          <cell r="AU945">
            <v>0</v>
          </cell>
          <cell r="AV945">
            <v>0</v>
          </cell>
          <cell r="AW945">
            <v>0</v>
          </cell>
          <cell r="AX945" t="str">
            <v>Thạc sĩ</v>
          </cell>
          <cell r="AY945">
            <v>0</v>
          </cell>
          <cell r="AZ945">
            <v>0</v>
          </cell>
          <cell r="BA945" t="str">
            <v>Điện tử viễn thông</v>
          </cell>
          <cell r="BB945" t="str">
            <v>Kỹ thuật điện tử</v>
          </cell>
          <cell r="BC945" t="str">
            <v xml:space="preserve"> </v>
          </cell>
          <cell r="BD945">
            <v>0</v>
          </cell>
          <cell r="BE945">
            <v>0</v>
          </cell>
          <cell r="BF945" t="str">
            <v>Tiếng Anh/Tiếng Hàn</v>
          </cell>
          <cell r="BG945">
            <v>0</v>
          </cell>
          <cell r="BH945" t="str">
            <v>x</v>
          </cell>
          <cell r="BI945">
            <v>0</v>
          </cell>
          <cell r="BJ945">
            <v>0</v>
          </cell>
          <cell r="BK945" t="str">
            <v>Đợt 1 năm 2014</v>
          </cell>
          <cell r="BL945">
            <v>0</v>
          </cell>
          <cell r="BM945">
            <v>0</v>
          </cell>
          <cell r="BN945">
            <v>0</v>
          </cell>
          <cell r="BO945">
            <v>0</v>
          </cell>
          <cell r="BP945">
            <v>0</v>
          </cell>
          <cell r="BQ945">
            <v>0</v>
          </cell>
          <cell r="BR945">
            <v>15.416666666666666</v>
          </cell>
          <cell r="BS945" t="str">
            <v>ĐHV đã phát</v>
          </cell>
          <cell r="BT945">
            <v>0</v>
          </cell>
          <cell r="BU945">
            <v>0</v>
          </cell>
          <cell r="BV945">
            <v>4</v>
          </cell>
          <cell r="BW945">
            <v>4</v>
          </cell>
          <cell r="BX945">
            <v>4</v>
          </cell>
          <cell r="BY945">
            <v>4</v>
          </cell>
          <cell r="BZ945">
            <v>4</v>
          </cell>
          <cell r="CA945">
            <v>4</v>
          </cell>
          <cell r="CB945">
            <v>4</v>
          </cell>
          <cell r="CC945">
            <v>4</v>
          </cell>
          <cell r="CD945">
            <v>4</v>
          </cell>
          <cell r="CE945">
            <v>4</v>
          </cell>
          <cell r="CF945">
            <v>4</v>
          </cell>
          <cell r="CG945">
            <v>4</v>
          </cell>
          <cell r="CH945">
            <v>4</v>
          </cell>
          <cell r="CI945">
            <v>4</v>
          </cell>
          <cell r="CJ945">
            <v>4</v>
          </cell>
          <cell r="CK945">
            <v>4</v>
          </cell>
          <cell r="CL945">
            <v>0</v>
          </cell>
        </row>
        <row r="946">
          <cell r="F946">
            <v>2635</v>
          </cell>
          <cell r="G946" t="str">
            <v>51010001920153</v>
          </cell>
          <cell r="H946" t="str">
            <v>Viện Kỹ thuật và Công nghệ</v>
          </cell>
          <cell r="I946" t="str">
            <v>Công nghệ kỹ thuật Ô tô</v>
          </cell>
          <cell r="J946" t="str">
            <v>Nam</v>
          </cell>
          <cell r="K946">
            <v>1995</v>
          </cell>
          <cell r="L946">
            <v>34900</v>
          </cell>
          <cell r="M946">
            <v>27</v>
          </cell>
          <cell r="N946" t="str">
            <v>Kinh</v>
          </cell>
          <cell r="O946">
            <v>0</v>
          </cell>
          <cell r="P946" t="str">
            <v>187525016</v>
          </cell>
          <cell r="Q946">
            <v>41046</v>
          </cell>
          <cell r="R946" t="str">
            <v>Tỉnh Nghệ An</v>
          </cell>
          <cell r="S946">
            <v>0</v>
          </cell>
          <cell r="T946" t="str">
            <v>Xã Văn Thành, huyện Yên Thành, tỉnh Nghệ An</v>
          </cell>
          <cell r="U946" t="str">
            <v>Xã Văn Thành, huyện Yên Thành, tỉnh Nghệ An</v>
          </cell>
          <cell r="V946">
            <v>0</v>
          </cell>
          <cell r="W946">
            <v>0</v>
          </cell>
          <cell r="X946">
            <v>0</v>
          </cell>
          <cell r="Y946">
            <v>44075</v>
          </cell>
          <cell r="Z946">
            <v>0</v>
          </cell>
          <cell r="AA946">
            <v>0</v>
          </cell>
          <cell r="AB946">
            <v>0</v>
          </cell>
          <cell r="AC946" t="str">
            <v>HĐXĐTH</v>
          </cell>
          <cell r="AD946">
            <v>44440</v>
          </cell>
          <cell r="AE946">
            <v>45170</v>
          </cell>
          <cell r="AF946" t="str">
            <v>V.07.01.03</v>
          </cell>
          <cell r="AG946" t="str">
            <v>Giảng viên (hạng III)</v>
          </cell>
          <cell r="AH946">
            <v>0</v>
          </cell>
          <cell r="AI946">
            <v>0</v>
          </cell>
          <cell r="AJ946">
            <v>0</v>
          </cell>
          <cell r="AK946">
            <v>4</v>
          </cell>
          <cell r="AL946">
            <v>0</v>
          </cell>
          <cell r="AM946">
            <v>2.34</v>
          </cell>
          <cell r="AN946">
            <v>1</v>
          </cell>
          <cell r="AO946">
            <v>0</v>
          </cell>
          <cell r="AP946">
            <v>0</v>
          </cell>
          <cell r="AQ946">
            <v>0</v>
          </cell>
          <cell r="AR946">
            <v>0</v>
          </cell>
          <cell r="AS946">
            <v>2.34</v>
          </cell>
          <cell r="AT946">
            <v>0</v>
          </cell>
          <cell r="AU946">
            <v>0</v>
          </cell>
          <cell r="AV946">
            <v>0</v>
          </cell>
          <cell r="AW946">
            <v>0</v>
          </cell>
          <cell r="AX946" t="str">
            <v>Đại học</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32.916666666666664</v>
          </cell>
          <cell r="BS946">
            <v>0</v>
          </cell>
          <cell r="BT946">
            <v>0</v>
          </cell>
          <cell r="BU946">
            <v>0</v>
          </cell>
          <cell r="BV946">
            <v>2</v>
          </cell>
          <cell r="BW946">
            <v>2</v>
          </cell>
          <cell r="BX946">
            <v>2</v>
          </cell>
          <cell r="BY946">
            <v>2</v>
          </cell>
          <cell r="BZ946">
            <v>2</v>
          </cell>
          <cell r="CA946">
            <v>2</v>
          </cell>
          <cell r="CB946">
            <v>2</v>
          </cell>
          <cell r="CC946">
            <v>2</v>
          </cell>
          <cell r="CD946">
            <v>2</v>
          </cell>
          <cell r="CE946">
            <v>2</v>
          </cell>
          <cell r="CF946">
            <v>2</v>
          </cell>
          <cell r="CG946">
            <v>2</v>
          </cell>
          <cell r="CH946">
            <v>4</v>
          </cell>
          <cell r="CI946">
            <v>4</v>
          </cell>
          <cell r="CJ946">
            <v>4</v>
          </cell>
          <cell r="CK946">
            <v>4</v>
          </cell>
          <cell r="CL946">
            <v>0</v>
          </cell>
        </row>
        <row r="947">
          <cell r="F947">
            <v>1329</v>
          </cell>
          <cell r="G947" t="str">
            <v>51010000276729</v>
          </cell>
          <cell r="H947" t="str">
            <v>Viện Kỹ thuật và Công nghệ</v>
          </cell>
          <cell r="I947" t="str">
            <v>Công nghệ kỹ thuật Ô tô</v>
          </cell>
          <cell r="J947" t="str">
            <v>Nam</v>
          </cell>
          <cell r="K947">
            <v>1980</v>
          </cell>
          <cell r="L947">
            <v>29317</v>
          </cell>
          <cell r="M947">
            <v>42</v>
          </cell>
          <cell r="N947" t="str">
            <v>Kinh</v>
          </cell>
          <cell r="O947">
            <v>0</v>
          </cell>
          <cell r="P947">
            <v>184328710</v>
          </cell>
          <cell r="Q947">
            <v>0</v>
          </cell>
          <cell r="R947">
            <v>0</v>
          </cell>
          <cell r="S947">
            <v>0</v>
          </cell>
          <cell r="T947">
            <v>0</v>
          </cell>
          <cell r="U947">
            <v>0</v>
          </cell>
          <cell r="V947">
            <v>0</v>
          </cell>
          <cell r="W947" t="str">
            <v>0964886709</v>
          </cell>
          <cell r="X947" t="str">
            <v>hoangtn@vinhuni.edu.vn</v>
          </cell>
          <cell r="Y947">
            <v>38412</v>
          </cell>
          <cell r="Z947">
            <v>38924</v>
          </cell>
          <cell r="AA947" t="str">
            <v>Trường Đại học Vinh</v>
          </cell>
          <cell r="AB947">
            <v>0</v>
          </cell>
          <cell r="AC947" t="str">
            <v>BC</v>
          </cell>
          <cell r="AD947">
            <v>0</v>
          </cell>
          <cell r="AE947">
            <v>0</v>
          </cell>
          <cell r="AF947" t="str">
            <v>V.07.01.02</v>
          </cell>
          <cell r="AG947" t="str">
            <v>Giảng viên chính (hạng II)</v>
          </cell>
          <cell r="AH947">
            <v>0</v>
          </cell>
          <cell r="AI947" t="str">
            <v>Trưởng bộ môn</v>
          </cell>
          <cell r="AJ947">
            <v>0</v>
          </cell>
          <cell r="AK947">
            <v>5.5</v>
          </cell>
          <cell r="AL947">
            <v>0.4</v>
          </cell>
          <cell r="AM947">
            <v>4.4000000000000004</v>
          </cell>
          <cell r="AN947">
            <v>1</v>
          </cell>
          <cell r="AO947">
            <v>0</v>
          </cell>
          <cell r="AP947">
            <v>0</v>
          </cell>
          <cell r="AQ947">
            <v>11</v>
          </cell>
          <cell r="AR947">
            <v>0.52800000000000014</v>
          </cell>
          <cell r="AS947">
            <v>5.3280000000000012</v>
          </cell>
          <cell r="AT947">
            <v>40</v>
          </cell>
          <cell r="AU947">
            <v>0</v>
          </cell>
          <cell r="AV947">
            <v>0</v>
          </cell>
          <cell r="AW947">
            <v>0</v>
          </cell>
          <cell r="AX947" t="str">
            <v>Tiến sĩ</v>
          </cell>
          <cell r="AY947">
            <v>0</v>
          </cell>
          <cell r="AZ947">
            <v>0</v>
          </cell>
          <cell r="BA947" t="str">
            <v>Vật lý</v>
          </cell>
          <cell r="BB947" t="str">
            <v>Quang học</v>
          </cell>
          <cell r="BC947" t="str">
            <v>Quang học</v>
          </cell>
          <cell r="BD947">
            <v>0</v>
          </cell>
          <cell r="BE947" t="str">
            <v>GVSP</v>
          </cell>
          <cell r="BF947">
            <v>0</v>
          </cell>
          <cell r="BG947">
            <v>0</v>
          </cell>
          <cell r="BH947" t="str">
            <v>x</v>
          </cell>
          <cell r="BI947">
            <v>2019</v>
          </cell>
          <cell r="BJ947">
            <v>0</v>
          </cell>
          <cell r="BK947" t="str">
            <v>x</v>
          </cell>
          <cell r="BL947">
            <v>0</v>
          </cell>
          <cell r="BM947">
            <v>0</v>
          </cell>
          <cell r="BN947">
            <v>0</v>
          </cell>
          <cell r="BO947">
            <v>0</v>
          </cell>
          <cell r="BP947">
            <v>0</v>
          </cell>
          <cell r="BQ947">
            <v>0</v>
          </cell>
          <cell r="BR947">
            <v>17.583333333333332</v>
          </cell>
          <cell r="BS947" t="str">
            <v>BĐ đã phát</v>
          </cell>
          <cell r="BT947">
            <v>0</v>
          </cell>
          <cell r="BU947">
            <v>0</v>
          </cell>
          <cell r="BV947">
            <v>5.5</v>
          </cell>
          <cell r="BW947">
            <v>5.5</v>
          </cell>
          <cell r="BX947">
            <v>5.5</v>
          </cell>
          <cell r="BY947">
            <v>5.5</v>
          </cell>
          <cell r="BZ947">
            <v>5.5</v>
          </cell>
          <cell r="CA947">
            <v>5.5</v>
          </cell>
          <cell r="CB947">
            <v>5.5</v>
          </cell>
          <cell r="CC947">
            <v>5.5</v>
          </cell>
          <cell r="CD947">
            <v>5.5</v>
          </cell>
          <cell r="CE947">
            <v>5.5</v>
          </cell>
          <cell r="CF947">
            <v>5.5</v>
          </cell>
          <cell r="CG947">
            <v>5.5</v>
          </cell>
          <cell r="CH947">
            <v>5.5</v>
          </cell>
          <cell r="CI947">
            <v>5.5</v>
          </cell>
          <cell r="CJ947">
            <v>5.5</v>
          </cell>
          <cell r="CK947">
            <v>5.5</v>
          </cell>
          <cell r="CL947">
            <v>0</v>
          </cell>
        </row>
        <row r="948">
          <cell r="F948">
            <v>1040</v>
          </cell>
          <cell r="G948" t="str">
            <v>51010000192065</v>
          </cell>
          <cell r="H948" t="str">
            <v>Viện Kỹ thuật và Công nghệ</v>
          </cell>
          <cell r="I948" t="str">
            <v>Điện tử Viễn thông</v>
          </cell>
          <cell r="J948" t="str">
            <v>Nam</v>
          </cell>
          <cell r="K948">
            <v>1980</v>
          </cell>
          <cell r="L948">
            <v>29572</v>
          </cell>
          <cell r="M948">
            <v>42</v>
          </cell>
          <cell r="N948" t="str">
            <v>Kinh</v>
          </cell>
          <cell r="O948">
            <v>0</v>
          </cell>
          <cell r="P948">
            <v>182290669</v>
          </cell>
          <cell r="Q948">
            <v>0</v>
          </cell>
          <cell r="R948">
            <v>0</v>
          </cell>
          <cell r="S948" t="str">
            <v>Nông trường 1/5, Nghĩa Đàn, Nghệ An</v>
          </cell>
          <cell r="T948" t="str">
            <v>Diễn An, Diễn Châu, Nghệ An</v>
          </cell>
          <cell r="U948">
            <v>0</v>
          </cell>
          <cell r="V948">
            <v>0</v>
          </cell>
          <cell r="W948">
            <v>0</v>
          </cell>
          <cell r="X948" t="str">
            <v>caothanhnghia@vinhuni.edu.vn</v>
          </cell>
          <cell r="Y948">
            <v>38275</v>
          </cell>
          <cell r="Z948">
            <v>39449</v>
          </cell>
          <cell r="AA948" t="str">
            <v>Trường Đại học Vinh</v>
          </cell>
          <cell r="AB948">
            <v>0</v>
          </cell>
          <cell r="AC948" t="str">
            <v>BC</v>
          </cell>
          <cell r="AD948">
            <v>0</v>
          </cell>
          <cell r="AE948">
            <v>0</v>
          </cell>
          <cell r="AF948" t="str">
            <v>V.07.01.03</v>
          </cell>
          <cell r="AG948" t="str">
            <v>Giảng viên (hạng III)</v>
          </cell>
          <cell r="AH948">
            <v>0</v>
          </cell>
          <cell r="AI948">
            <v>0</v>
          </cell>
          <cell r="AJ948">
            <v>0</v>
          </cell>
          <cell r="AK948">
            <v>4</v>
          </cell>
          <cell r="AL948">
            <v>0</v>
          </cell>
          <cell r="AM948">
            <v>3.99</v>
          </cell>
          <cell r="AN948">
            <v>6</v>
          </cell>
          <cell r="AO948">
            <v>0</v>
          </cell>
          <cell r="AP948">
            <v>0</v>
          </cell>
          <cell r="AQ948">
            <v>9</v>
          </cell>
          <cell r="AR948">
            <v>0.35910000000000003</v>
          </cell>
          <cell r="AS948">
            <v>4.3491</v>
          </cell>
          <cell r="AT948">
            <v>25</v>
          </cell>
          <cell r="AU948">
            <v>0</v>
          </cell>
          <cell r="AV948">
            <v>0</v>
          </cell>
          <cell r="AW948">
            <v>0</v>
          </cell>
          <cell r="AX948" t="str">
            <v>Tiến sĩ</v>
          </cell>
          <cell r="AY948">
            <v>0</v>
          </cell>
          <cell r="AZ948">
            <v>0</v>
          </cell>
          <cell r="BA948" t="str">
            <v>Điện tử viễn thông</v>
          </cell>
          <cell r="BB948" t="str">
            <v>Kỹ thuật điện tử</v>
          </cell>
          <cell r="BC948" t="str">
            <v xml:space="preserve"> </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18.333333333333332</v>
          </cell>
          <cell r="BS948" t="str">
            <v>BĐ phát không thành công</v>
          </cell>
          <cell r="BT948">
            <v>0</v>
          </cell>
          <cell r="BU948">
            <v>0</v>
          </cell>
          <cell r="BV948">
            <v>4</v>
          </cell>
          <cell r="BW948">
            <v>4</v>
          </cell>
          <cell r="BX948">
            <v>4</v>
          </cell>
          <cell r="BY948">
            <v>4</v>
          </cell>
          <cell r="BZ948">
            <v>4</v>
          </cell>
          <cell r="CA948">
            <v>4</v>
          </cell>
          <cell r="CB948">
            <v>4</v>
          </cell>
          <cell r="CC948">
            <v>4</v>
          </cell>
          <cell r="CD948">
            <v>4</v>
          </cell>
          <cell r="CE948">
            <v>4</v>
          </cell>
          <cell r="CF948">
            <v>4</v>
          </cell>
          <cell r="CG948">
            <v>4</v>
          </cell>
          <cell r="CH948">
            <v>4</v>
          </cell>
          <cell r="CI948">
            <v>4</v>
          </cell>
          <cell r="CJ948">
            <v>4</v>
          </cell>
          <cell r="CK948">
            <v>4</v>
          </cell>
          <cell r="CL948">
            <v>0</v>
          </cell>
        </row>
        <row r="949">
          <cell r="F949">
            <v>1032</v>
          </cell>
          <cell r="G949" t="str">
            <v>51010000190087</v>
          </cell>
          <cell r="H949" t="str">
            <v>Viện Kỹ thuật và Công nghệ</v>
          </cell>
          <cell r="I949" t="str">
            <v>Điện tử Viễn thông</v>
          </cell>
          <cell r="J949" t="str">
            <v>Nam</v>
          </cell>
          <cell r="K949">
            <v>1981</v>
          </cell>
          <cell r="L949">
            <v>29946</v>
          </cell>
          <cell r="M949">
            <v>41</v>
          </cell>
          <cell r="N949" t="str">
            <v>Kinh</v>
          </cell>
          <cell r="O949">
            <v>0</v>
          </cell>
          <cell r="P949">
            <v>187699186</v>
          </cell>
          <cell r="Q949">
            <v>0</v>
          </cell>
          <cell r="R949">
            <v>0</v>
          </cell>
          <cell r="S949" t="str">
            <v>Nghi Xuân , Hà Tĩnh</v>
          </cell>
          <cell r="T949" t="str">
            <v>Thạch Kênh, Thạch Hà , Hà Tĩnh</v>
          </cell>
          <cell r="U949" t="str">
            <v>Số 23, Đường Đào Tấn , TP. Vinh, Nghệ An</v>
          </cell>
          <cell r="V949" t="str">
            <v>Số 23, Đường Đào Tấn , TP. Vinh, Nghệ An</v>
          </cell>
          <cell r="W949" t="str">
            <v>0912379397</v>
          </cell>
          <cell r="X949" t="str">
            <v>sondt@vinhuni.edu.vn</v>
          </cell>
          <cell r="Y949">
            <v>38808</v>
          </cell>
          <cell r="Z949">
            <v>39356</v>
          </cell>
          <cell r="AA949" t="str">
            <v>Trường Đại học Vinh</v>
          </cell>
          <cell r="AB949">
            <v>0</v>
          </cell>
          <cell r="AC949" t="str">
            <v>BC</v>
          </cell>
          <cell r="AD949">
            <v>0</v>
          </cell>
          <cell r="AE949">
            <v>0</v>
          </cell>
          <cell r="AF949" t="str">
            <v>V.07.01.02</v>
          </cell>
          <cell r="AG949" t="str">
            <v>Giảng viên chính (hạng II)</v>
          </cell>
          <cell r="AH949" t="str">
            <v>Viện trưởng</v>
          </cell>
          <cell r="AI949">
            <v>0</v>
          </cell>
          <cell r="AJ949" t="str">
            <v>Bí thư Đảng bộ BP</v>
          </cell>
          <cell r="AK949">
            <v>7</v>
          </cell>
          <cell r="AL949">
            <v>0.6</v>
          </cell>
          <cell r="AM949">
            <v>4.4000000000000004</v>
          </cell>
          <cell r="AN949">
            <v>1</v>
          </cell>
          <cell r="AO949">
            <v>0</v>
          </cell>
          <cell r="AP949">
            <v>0</v>
          </cell>
          <cell r="AQ949">
            <v>13</v>
          </cell>
          <cell r="AR949">
            <v>0.65</v>
          </cell>
          <cell r="AS949">
            <v>5.65</v>
          </cell>
          <cell r="AT949">
            <v>25</v>
          </cell>
          <cell r="AU949">
            <v>0</v>
          </cell>
          <cell r="AV949">
            <v>0.2</v>
          </cell>
          <cell r="AW949">
            <v>0</v>
          </cell>
          <cell r="AX949" t="str">
            <v>Tiến sĩ</v>
          </cell>
          <cell r="AY949">
            <v>0</v>
          </cell>
          <cell r="AZ949">
            <v>0</v>
          </cell>
          <cell r="BA949" t="str">
            <v>Điện tử viễn thông</v>
          </cell>
          <cell r="BB949" t="str">
            <v>Kỹ thuật điện tử</v>
          </cell>
          <cell r="BC949" t="str">
            <v>Vật lý</v>
          </cell>
          <cell r="BD949">
            <v>0</v>
          </cell>
          <cell r="BE949">
            <v>0</v>
          </cell>
          <cell r="BF949">
            <v>0</v>
          </cell>
          <cell r="BG949">
            <v>0</v>
          </cell>
          <cell r="BH949">
            <v>0</v>
          </cell>
          <cell r="BI949">
            <v>2019</v>
          </cell>
          <cell r="BJ949">
            <v>0</v>
          </cell>
          <cell r="BK949">
            <v>0</v>
          </cell>
          <cell r="BL949" t="str">
            <v>Cao cấp</v>
          </cell>
          <cell r="BM949">
            <v>39143</v>
          </cell>
          <cell r="BN949">
            <v>39509</v>
          </cell>
          <cell r="BO949">
            <v>0</v>
          </cell>
          <cell r="BP949">
            <v>0</v>
          </cell>
          <cell r="BQ949">
            <v>0</v>
          </cell>
          <cell r="BR949">
            <v>19.333333333333332</v>
          </cell>
          <cell r="BS949" t="str">
            <v>BĐ đã phát</v>
          </cell>
          <cell r="BT949">
            <v>0</v>
          </cell>
          <cell r="BU949">
            <v>0</v>
          </cell>
          <cell r="BV949">
            <v>7.2</v>
          </cell>
          <cell r="BW949">
            <v>7.2</v>
          </cell>
          <cell r="BX949">
            <v>7.2</v>
          </cell>
          <cell r="BY949">
            <v>7.2</v>
          </cell>
          <cell r="BZ949">
            <v>7.2</v>
          </cell>
          <cell r="CA949">
            <v>7.2</v>
          </cell>
          <cell r="CB949">
            <v>7.2</v>
          </cell>
          <cell r="CC949">
            <v>7.2</v>
          </cell>
          <cell r="CD949">
            <v>7.2</v>
          </cell>
          <cell r="CE949">
            <v>7.2</v>
          </cell>
          <cell r="CF949">
            <v>7.2</v>
          </cell>
          <cell r="CG949">
            <v>7.2</v>
          </cell>
          <cell r="CH949">
            <v>7.2</v>
          </cell>
          <cell r="CI949">
            <v>7.2</v>
          </cell>
          <cell r="CJ949">
            <v>7.2</v>
          </cell>
          <cell r="CK949">
            <v>7.2</v>
          </cell>
          <cell r="CL949">
            <v>0</v>
          </cell>
        </row>
        <row r="950">
          <cell r="F950">
            <v>1025</v>
          </cell>
          <cell r="G950" t="str">
            <v>51010000191743</v>
          </cell>
          <cell r="H950" t="str">
            <v>Viện Kỹ thuật và Công nghệ</v>
          </cell>
          <cell r="I950" t="str">
            <v>Điện tử Viễn thông</v>
          </cell>
          <cell r="J950" t="str">
            <v>Nam</v>
          </cell>
          <cell r="K950">
            <v>1978</v>
          </cell>
          <cell r="L950">
            <v>28722</v>
          </cell>
          <cell r="M950">
            <v>44</v>
          </cell>
          <cell r="N950" t="str">
            <v>Kinh</v>
          </cell>
          <cell r="O950">
            <v>0</v>
          </cell>
          <cell r="P950">
            <v>182173448</v>
          </cell>
          <cell r="Q950">
            <v>0</v>
          </cell>
          <cell r="R950">
            <v>0</v>
          </cell>
          <cell r="S950" t="str">
            <v>Cẩm Duệ, Cẩm Xuyên, Hà Tĩnh</v>
          </cell>
          <cell r="T950" t="str">
            <v>Cẩm Duệ, Cẩm Xuyên, Hà Tĩnh</v>
          </cell>
          <cell r="U950" t="str">
            <v>Xóm 18C, Nghi Liên, TP. Vinh, Nghệ An</v>
          </cell>
          <cell r="V950" t="str">
            <v>Xóm 18C, Nghi Liên, TP. Vinh, Nghệ An</v>
          </cell>
          <cell r="W950" t="str">
            <v>08618482185479</v>
          </cell>
          <cell r="X950" t="str">
            <v>ledinhcong@vinhuni.edu.vn</v>
          </cell>
          <cell r="Y950">
            <v>37544</v>
          </cell>
          <cell r="Z950">
            <v>39518</v>
          </cell>
          <cell r="AA950" t="str">
            <v>Trường Đại học Vinh</v>
          </cell>
          <cell r="AB950">
            <v>0</v>
          </cell>
          <cell r="AC950" t="str">
            <v>BC</v>
          </cell>
          <cell r="AD950">
            <v>0</v>
          </cell>
          <cell r="AE950">
            <v>0</v>
          </cell>
          <cell r="AF950" t="str">
            <v>V.07.01.03</v>
          </cell>
          <cell r="AG950" t="str">
            <v>Giảng viên (hạng III)</v>
          </cell>
          <cell r="AH950">
            <v>0</v>
          </cell>
          <cell r="AI950" t="str">
            <v>Trưởng bộ môn</v>
          </cell>
          <cell r="AJ950">
            <v>0</v>
          </cell>
          <cell r="AK950">
            <v>5.5</v>
          </cell>
          <cell r="AL950">
            <v>0.4</v>
          </cell>
          <cell r="AM950">
            <v>4.32</v>
          </cell>
          <cell r="AN950">
            <v>7</v>
          </cell>
          <cell r="AO950">
            <v>0</v>
          </cell>
          <cell r="AP950">
            <v>0</v>
          </cell>
          <cell r="AQ950">
            <v>8</v>
          </cell>
          <cell r="AR950">
            <v>0.37760000000000005</v>
          </cell>
          <cell r="AS950">
            <v>5.0976000000000008</v>
          </cell>
          <cell r="AT950">
            <v>25</v>
          </cell>
          <cell r="AU950">
            <v>0</v>
          </cell>
          <cell r="AV950">
            <v>0</v>
          </cell>
          <cell r="AW950">
            <v>0</v>
          </cell>
          <cell r="AX950" t="str">
            <v>Tiến sĩ</v>
          </cell>
          <cell r="AY950">
            <v>0</v>
          </cell>
          <cell r="AZ950">
            <v>0</v>
          </cell>
          <cell r="BA950" t="str">
            <v>Điện tử viễn thông</v>
          </cell>
          <cell r="BB950" t="str">
            <v>Kỹ thuật điện tử</v>
          </cell>
          <cell r="BC950" t="str">
            <v>Công nghệ thông tin</v>
          </cell>
          <cell r="BD950">
            <v>0</v>
          </cell>
          <cell r="BE950">
            <v>0</v>
          </cell>
          <cell r="BF950">
            <v>0</v>
          </cell>
          <cell r="BG950">
            <v>0</v>
          </cell>
          <cell r="BH950" t="str">
            <v>x</v>
          </cell>
          <cell r="BI950">
            <v>0</v>
          </cell>
          <cell r="BJ950">
            <v>0</v>
          </cell>
          <cell r="BK950">
            <v>0</v>
          </cell>
          <cell r="BL950">
            <v>0</v>
          </cell>
          <cell r="BM950">
            <v>0</v>
          </cell>
          <cell r="BN950">
            <v>0</v>
          </cell>
          <cell r="BO950" t="str">
            <v>Giấy khen Đoàn trường Đại học Vinh</v>
          </cell>
          <cell r="BP950">
            <v>0</v>
          </cell>
          <cell r="BQ950" t="str">
            <v>Con thương binh</v>
          </cell>
          <cell r="BR950">
            <v>16</v>
          </cell>
          <cell r="BS950" t="str">
            <v>BĐ phát không thành công</v>
          </cell>
          <cell r="BT950">
            <v>0</v>
          </cell>
          <cell r="BU950">
            <v>0</v>
          </cell>
          <cell r="BV950">
            <v>5.5</v>
          </cell>
          <cell r="BW950">
            <v>5.5</v>
          </cell>
          <cell r="BX950">
            <v>5.5</v>
          </cell>
          <cell r="BY950">
            <v>5.5</v>
          </cell>
          <cell r="BZ950">
            <v>5.5</v>
          </cell>
          <cell r="CA950">
            <v>5.5</v>
          </cell>
          <cell r="CB950">
            <v>5.5</v>
          </cell>
          <cell r="CC950">
            <v>5.5</v>
          </cell>
          <cell r="CD950">
            <v>5.5</v>
          </cell>
          <cell r="CE950">
            <v>5.5</v>
          </cell>
          <cell r="CF950">
            <v>5.5</v>
          </cell>
          <cell r="CG950">
            <v>5.5</v>
          </cell>
          <cell r="CH950">
            <v>5.5</v>
          </cell>
          <cell r="CI950">
            <v>5.5</v>
          </cell>
          <cell r="CJ950">
            <v>5.5</v>
          </cell>
          <cell r="CK950">
            <v>5.5</v>
          </cell>
          <cell r="CL950">
            <v>0</v>
          </cell>
        </row>
        <row r="951">
          <cell r="F951">
            <v>1038</v>
          </cell>
          <cell r="G951" t="str">
            <v>51010000190324</v>
          </cell>
          <cell r="H951" t="str">
            <v>Viện Kỹ thuật và Công nghệ</v>
          </cell>
          <cell r="I951" t="str">
            <v>Điện tử Viễn thông</v>
          </cell>
          <cell r="J951" t="str">
            <v>Nữ</v>
          </cell>
          <cell r="K951">
            <v>1980</v>
          </cell>
          <cell r="L951">
            <v>29287</v>
          </cell>
          <cell r="M951">
            <v>42</v>
          </cell>
          <cell r="N951" t="str">
            <v>Kinh</v>
          </cell>
          <cell r="O951">
            <v>0</v>
          </cell>
          <cell r="P951">
            <v>182324850</v>
          </cell>
          <cell r="Q951">
            <v>0</v>
          </cell>
          <cell r="R951">
            <v>0</v>
          </cell>
          <cell r="S951">
            <v>0</v>
          </cell>
          <cell r="T951" t="str">
            <v>Hưng Nguyên, Nghệ An</v>
          </cell>
          <cell r="U951" t="str">
            <v>Thành phố Vinh, Tỉnh Nghệ An</v>
          </cell>
          <cell r="V951" t="str">
            <v>Thành phố Vinh, Tỉnh Nghệ An</v>
          </cell>
          <cell r="W951" t="str">
            <v>02383849778</v>
          </cell>
          <cell r="X951" t="str">
            <v>ngale@vinhuni.edu.vn</v>
          </cell>
          <cell r="Y951">
            <v>38720</v>
          </cell>
          <cell r="Z951">
            <v>39448</v>
          </cell>
          <cell r="AA951" t="str">
            <v>Trường Đại học Vinh</v>
          </cell>
          <cell r="AB951">
            <v>0</v>
          </cell>
          <cell r="AC951" t="str">
            <v>BC</v>
          </cell>
          <cell r="AD951">
            <v>0</v>
          </cell>
          <cell r="AE951">
            <v>0</v>
          </cell>
          <cell r="AF951" t="str">
            <v>V.07.01.03</v>
          </cell>
          <cell r="AG951" t="str">
            <v>Giảng viên (hạng III)</v>
          </cell>
          <cell r="AH951" t="str">
            <v>Trưởng VP đại diện</v>
          </cell>
          <cell r="AI951">
            <v>0</v>
          </cell>
          <cell r="AJ951">
            <v>0</v>
          </cell>
          <cell r="AK951">
            <v>4</v>
          </cell>
          <cell r="AL951">
            <v>0.5</v>
          </cell>
          <cell r="AM951">
            <v>3.66</v>
          </cell>
          <cell r="AN951">
            <v>5</v>
          </cell>
          <cell r="AO951">
            <v>0</v>
          </cell>
          <cell r="AP951">
            <v>0</v>
          </cell>
          <cell r="AQ951">
            <v>9</v>
          </cell>
          <cell r="AR951">
            <v>0.37439999999999996</v>
          </cell>
          <cell r="AS951">
            <v>4.5343999999999998</v>
          </cell>
          <cell r="AT951">
            <v>0</v>
          </cell>
          <cell r="AU951">
            <v>0</v>
          </cell>
          <cell r="AV951">
            <v>0</v>
          </cell>
          <cell r="AW951">
            <v>0</v>
          </cell>
          <cell r="AX951" t="str">
            <v>Thạc sĩ</v>
          </cell>
          <cell r="AY951">
            <v>0</v>
          </cell>
          <cell r="AZ951">
            <v>0</v>
          </cell>
          <cell r="BA951" t="str">
            <v>SP Vật lý</v>
          </cell>
          <cell r="BB951" t="str">
            <v>Kỹ thuật điện tử</v>
          </cell>
          <cell r="BC951" t="str">
            <v xml:space="preserve"> </v>
          </cell>
          <cell r="BD951">
            <v>0</v>
          </cell>
          <cell r="BE951">
            <v>0</v>
          </cell>
          <cell r="BF951" t="str">
            <v>A2</v>
          </cell>
          <cell r="BG951">
            <v>0</v>
          </cell>
          <cell r="BH951" t="str">
            <v>x</v>
          </cell>
          <cell r="BI951">
            <v>0</v>
          </cell>
          <cell r="BJ951">
            <v>0</v>
          </cell>
          <cell r="BK951" t="str">
            <v>Đợt năm 2014</v>
          </cell>
          <cell r="BL951">
            <v>0</v>
          </cell>
          <cell r="BM951">
            <v>0</v>
          </cell>
          <cell r="BN951">
            <v>0</v>
          </cell>
          <cell r="BO951">
            <v>0</v>
          </cell>
          <cell r="BP951">
            <v>0</v>
          </cell>
          <cell r="BQ951">
            <v>0</v>
          </cell>
          <cell r="BR951">
            <v>12.5</v>
          </cell>
          <cell r="BS951" t="str">
            <v>Chưa phát</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t="str">
            <v>Đi học NN, thôi TVP ĐD do hết hạn BN không được BNL</v>
          </cell>
        </row>
        <row r="952">
          <cell r="F952">
            <v>1041</v>
          </cell>
          <cell r="G952" t="str">
            <v>51010000194502</v>
          </cell>
          <cell r="H952" t="str">
            <v>Viện Kỹ thuật và Công nghệ</v>
          </cell>
          <cell r="I952" t="str">
            <v>Điện tử Viễn thông</v>
          </cell>
          <cell r="J952" t="str">
            <v>Nữ</v>
          </cell>
          <cell r="K952">
            <v>1981</v>
          </cell>
          <cell r="L952">
            <v>29662</v>
          </cell>
          <cell r="M952">
            <v>41</v>
          </cell>
          <cell r="N952" t="str">
            <v>Kinh</v>
          </cell>
          <cell r="O952">
            <v>0</v>
          </cell>
          <cell r="P952">
            <v>182344166</v>
          </cell>
          <cell r="Q952">
            <v>0</v>
          </cell>
          <cell r="R952">
            <v>0</v>
          </cell>
          <cell r="S952" t="str">
            <v>Nam Đàn, Nghệ An</v>
          </cell>
          <cell r="T952" t="str">
            <v>Nam Đàn, Nghệ An</v>
          </cell>
          <cell r="U952" t="str">
            <v>Khối 7 Phường Trung Đô, TP. Vinh, Nghệ An</v>
          </cell>
          <cell r="V952" t="str">
            <v>Khối 7 Phường Trung Đô, TP. Vinh, Nghệ An</v>
          </cell>
          <cell r="W952" t="str">
            <v>0375737454</v>
          </cell>
          <cell r="X952" t="str">
            <v>Thu81dhv@gmail.com</v>
          </cell>
          <cell r="Y952">
            <v>38991</v>
          </cell>
          <cell r="Z952">
            <v>39449</v>
          </cell>
          <cell r="AA952" t="str">
            <v>Trường Đại học Vinh</v>
          </cell>
          <cell r="AB952">
            <v>0</v>
          </cell>
          <cell r="AC952" t="str">
            <v>BC</v>
          </cell>
          <cell r="AD952">
            <v>0</v>
          </cell>
          <cell r="AE952">
            <v>0</v>
          </cell>
          <cell r="AF952" t="str">
            <v>V.07.01.03</v>
          </cell>
          <cell r="AG952" t="str">
            <v>Giảng viên (hạng III)</v>
          </cell>
          <cell r="AH952">
            <v>0</v>
          </cell>
          <cell r="AI952">
            <v>0</v>
          </cell>
          <cell r="AJ952">
            <v>0</v>
          </cell>
          <cell r="AK952">
            <v>4</v>
          </cell>
          <cell r="AL952">
            <v>0</v>
          </cell>
          <cell r="AM952">
            <v>3.66</v>
          </cell>
          <cell r="AN952">
            <v>5</v>
          </cell>
          <cell r="AO952">
            <v>0</v>
          </cell>
          <cell r="AP952">
            <v>0</v>
          </cell>
          <cell r="AQ952">
            <v>13</v>
          </cell>
          <cell r="AR952">
            <v>0.4758</v>
          </cell>
          <cell r="AS952">
            <v>4.1357999999999997</v>
          </cell>
          <cell r="AT952">
            <v>25</v>
          </cell>
          <cell r="AU952">
            <v>0</v>
          </cell>
          <cell r="AV952">
            <v>0</v>
          </cell>
          <cell r="AW952">
            <v>0</v>
          </cell>
          <cell r="AX952" t="str">
            <v>Thạc sĩ</v>
          </cell>
          <cell r="AY952">
            <v>0</v>
          </cell>
          <cell r="AZ952">
            <v>0</v>
          </cell>
          <cell r="BA952" t="str">
            <v>Vật lý lý thuyết</v>
          </cell>
          <cell r="BB952" t="str">
            <v>Kỹ thuật điện tử</v>
          </cell>
          <cell r="BC952" t="str">
            <v xml:space="preserve"> </v>
          </cell>
          <cell r="BD952">
            <v>0</v>
          </cell>
          <cell r="BE952">
            <v>0</v>
          </cell>
          <cell r="BF952">
            <v>0</v>
          </cell>
          <cell r="BG952">
            <v>0</v>
          </cell>
          <cell r="BH952">
            <v>0</v>
          </cell>
          <cell r="BI952">
            <v>2019</v>
          </cell>
          <cell r="BJ952">
            <v>0</v>
          </cell>
          <cell r="BK952">
            <v>0</v>
          </cell>
          <cell r="BL952">
            <v>0</v>
          </cell>
          <cell r="BM952">
            <v>0</v>
          </cell>
          <cell r="BN952">
            <v>0</v>
          </cell>
          <cell r="BO952">
            <v>0</v>
          </cell>
          <cell r="BP952">
            <v>0</v>
          </cell>
          <cell r="BQ952">
            <v>0</v>
          </cell>
          <cell r="BR952">
            <v>13.583333333333334</v>
          </cell>
          <cell r="BS952" t="str">
            <v>ĐHV đã phát</v>
          </cell>
          <cell r="BT952">
            <v>0</v>
          </cell>
          <cell r="BU952">
            <v>0</v>
          </cell>
          <cell r="BV952">
            <v>4</v>
          </cell>
          <cell r="BW952">
            <v>4</v>
          </cell>
          <cell r="BX952">
            <v>4</v>
          </cell>
          <cell r="BY952">
            <v>4</v>
          </cell>
          <cell r="BZ952">
            <v>4</v>
          </cell>
          <cell r="CA952">
            <v>4</v>
          </cell>
          <cell r="CB952">
            <v>4</v>
          </cell>
          <cell r="CC952">
            <v>4</v>
          </cell>
          <cell r="CD952">
            <v>4</v>
          </cell>
          <cell r="CE952">
            <v>4</v>
          </cell>
          <cell r="CF952">
            <v>4</v>
          </cell>
          <cell r="CG952">
            <v>4</v>
          </cell>
          <cell r="CH952">
            <v>4</v>
          </cell>
          <cell r="CI952">
            <v>4</v>
          </cell>
          <cell r="CJ952">
            <v>4</v>
          </cell>
          <cell r="CK952">
            <v>4</v>
          </cell>
          <cell r="CL952">
            <v>0</v>
          </cell>
        </row>
        <row r="953">
          <cell r="F953">
            <v>1037</v>
          </cell>
          <cell r="G953" t="str">
            <v>51010000194478</v>
          </cell>
          <cell r="H953" t="str">
            <v>Viện Kỹ thuật và Công nghệ</v>
          </cell>
          <cell r="I953" t="str">
            <v>Điện tử Viễn thông</v>
          </cell>
          <cell r="J953" t="str">
            <v>Nữ</v>
          </cell>
          <cell r="K953">
            <v>1979</v>
          </cell>
          <cell r="L953">
            <v>28990</v>
          </cell>
          <cell r="M953">
            <v>43</v>
          </cell>
          <cell r="N953" t="str">
            <v>Kinh</v>
          </cell>
          <cell r="O953">
            <v>0</v>
          </cell>
          <cell r="P953" t="str">
            <v>182489024</v>
          </cell>
          <cell r="Q953" t="str">
            <v>09/09/2015</v>
          </cell>
          <cell r="R953" t="str">
            <v>Tỉnh Nghệ An</v>
          </cell>
          <cell r="S953" t="str">
            <v>P. Trường Thi, Tp.Vinh, NA</v>
          </cell>
          <cell r="T953" t="str">
            <v>Xã Thanh Văn,  Thanh Chương, Nghệ An</v>
          </cell>
          <cell r="U953" t="str">
            <v>SN 16, Ngõ 6B , Đ.Hồng Bàng, P. Lê Mao, Tp.Vinh, Nghệ An</v>
          </cell>
          <cell r="V953" t="str">
            <v>SN 16, Ngõ 6B , Đ.Hồng Bàng, P. Lê Mao, Tp.Vinh, Nghệ An</v>
          </cell>
          <cell r="W953" t="str">
            <v>0913571177</v>
          </cell>
          <cell r="X953" t="str">
            <v>ntqhoa@vinhuni.edu.vn</v>
          </cell>
          <cell r="Y953">
            <v>37662</v>
          </cell>
          <cell r="Z953">
            <v>40360</v>
          </cell>
          <cell r="AA953" t="str">
            <v>Trường Đại học Vinh</v>
          </cell>
          <cell r="AB953">
            <v>0</v>
          </cell>
          <cell r="AC953" t="str">
            <v>BC</v>
          </cell>
          <cell r="AD953">
            <v>0</v>
          </cell>
          <cell r="AE953">
            <v>0</v>
          </cell>
          <cell r="AF953" t="str">
            <v>V.07.01.01</v>
          </cell>
          <cell r="AG953" t="str">
            <v>Giảng viên cao cấp (hạng I)</v>
          </cell>
          <cell r="AH953" t="str">
            <v>Phó Viện trưởng</v>
          </cell>
          <cell r="AI953">
            <v>0</v>
          </cell>
          <cell r="AJ953">
            <v>0</v>
          </cell>
          <cell r="AK953">
            <v>6</v>
          </cell>
          <cell r="AL953">
            <v>0.5</v>
          </cell>
          <cell r="AM953">
            <v>6.56</v>
          </cell>
          <cell r="AN953">
            <v>2</v>
          </cell>
          <cell r="AO953">
            <v>0</v>
          </cell>
          <cell r="AP953">
            <v>0</v>
          </cell>
          <cell r="AQ953">
            <v>12</v>
          </cell>
          <cell r="AR953">
            <v>0.84719999999999995</v>
          </cell>
          <cell r="AS953">
            <v>7.9071999999999996</v>
          </cell>
          <cell r="AT953">
            <v>25</v>
          </cell>
          <cell r="AU953">
            <v>0</v>
          </cell>
          <cell r="AV953">
            <v>0.2</v>
          </cell>
          <cell r="AW953">
            <v>0</v>
          </cell>
          <cell r="AX953" t="str">
            <v>Tiến sĩ</v>
          </cell>
          <cell r="AY953" t="str">
            <v>Phó Giáo sư</v>
          </cell>
          <cell r="AZ953">
            <v>0</v>
          </cell>
          <cell r="BA953" t="str">
            <v>Điện tử viễn thông</v>
          </cell>
          <cell r="BB953" t="str">
            <v>Khoa học vật liệu</v>
          </cell>
          <cell r="BC953" t="str">
            <v>Kỹ thuật vật liệu</v>
          </cell>
          <cell r="BD953">
            <v>0</v>
          </cell>
          <cell r="BE953">
            <v>0</v>
          </cell>
          <cell r="BF953" t="str">
            <v>ThS nước ngoài</v>
          </cell>
          <cell r="BG953">
            <v>0</v>
          </cell>
          <cell r="BH953" t="str">
            <v>x</v>
          </cell>
          <cell r="BI953">
            <v>0</v>
          </cell>
          <cell r="BJ953">
            <v>0</v>
          </cell>
          <cell r="BK953">
            <v>0</v>
          </cell>
          <cell r="BL953" t="str">
            <v>Đang học CCLLCT</v>
          </cell>
          <cell r="BM953">
            <v>0</v>
          </cell>
          <cell r="BN953">
            <v>0</v>
          </cell>
          <cell r="BO953" t="str">
            <v>Giấy khen của Hiệu trưởng Trường đại học Vinh Vì có thành tích xuất sắc trong học tập và NCKH; Giấy khen của Đoàn trường, Hội sinh viên trường Đại học Vinh Vì thành tích xuất sắc trong công tác Đoàn và phong trào thanh niên</v>
          </cell>
          <cell r="BP953">
            <v>0</v>
          </cell>
          <cell r="BQ953">
            <v>0</v>
          </cell>
          <cell r="BR953">
            <v>11.75</v>
          </cell>
          <cell r="BS953" t="str">
            <v>BĐ đã phát</v>
          </cell>
          <cell r="BT953">
            <v>0</v>
          </cell>
          <cell r="BU953">
            <v>0</v>
          </cell>
          <cell r="BV953">
            <v>6.2</v>
          </cell>
          <cell r="BW953">
            <v>6.2</v>
          </cell>
          <cell r="BX953">
            <v>6.2</v>
          </cell>
          <cell r="BY953">
            <v>6.2</v>
          </cell>
          <cell r="BZ953">
            <v>6.2</v>
          </cell>
          <cell r="CA953">
            <v>6.2</v>
          </cell>
          <cell r="CB953">
            <v>6.2</v>
          </cell>
          <cell r="CC953">
            <v>6.2</v>
          </cell>
          <cell r="CD953">
            <v>6.2</v>
          </cell>
          <cell r="CE953">
            <v>6.2</v>
          </cell>
          <cell r="CF953">
            <v>6.2</v>
          </cell>
          <cell r="CG953">
            <v>6.2</v>
          </cell>
          <cell r="CH953">
            <v>6.2</v>
          </cell>
          <cell r="CI953">
            <v>6.2</v>
          </cell>
          <cell r="CJ953">
            <v>6.2</v>
          </cell>
          <cell r="CK953">
            <v>6.2</v>
          </cell>
          <cell r="CL953">
            <v>0</v>
          </cell>
        </row>
        <row r="954">
          <cell r="F954">
            <v>1044</v>
          </cell>
          <cell r="G954" t="str">
            <v>51010000306644</v>
          </cell>
          <cell r="H954" t="str">
            <v>Viện Kỹ thuật và Công nghệ</v>
          </cell>
          <cell r="I954" t="str">
            <v>Điện tử Viễn thông</v>
          </cell>
          <cell r="J954" t="str">
            <v>Nam</v>
          </cell>
          <cell r="K954">
            <v>1988</v>
          </cell>
          <cell r="L954">
            <v>32276</v>
          </cell>
          <cell r="M954">
            <v>34</v>
          </cell>
          <cell r="N954" t="str">
            <v>Kinh</v>
          </cell>
          <cell r="O954">
            <v>0</v>
          </cell>
          <cell r="P954" t="str">
            <v>186628919</v>
          </cell>
          <cell r="Q954">
            <v>38647</v>
          </cell>
          <cell r="R954" t="str">
            <v>Tỉnh Nghệ An</v>
          </cell>
          <cell r="S954" t="str">
            <v xml:space="preserve">Xã Võ Liệt, Thanh Chương, Nghệ An </v>
          </cell>
          <cell r="T954" t="str">
            <v xml:space="preserve">Xã Võ Liệt, Thanh Chương, Nghệ An </v>
          </cell>
          <cell r="U954" t="str">
            <v>Thôn Kim Thanh,  Xã Võ Liệt, Thanh Chương, Nghệ An</v>
          </cell>
          <cell r="V954" t="str">
            <v>Thôn Kim Thanh,  Xã Võ Liệt, Thanh Chương, Nghệ An</v>
          </cell>
          <cell r="W954">
            <v>0</v>
          </cell>
          <cell r="X954" t="str">
            <v>tungphanduy@vinhuni.edu.vn</v>
          </cell>
          <cell r="Y954">
            <v>40940</v>
          </cell>
          <cell r="Z954">
            <v>43283</v>
          </cell>
          <cell r="AA954" t="str">
            <v>Trường Đại học Vinh</v>
          </cell>
          <cell r="AB954">
            <v>0</v>
          </cell>
          <cell r="AC954" t="str">
            <v>BC</v>
          </cell>
          <cell r="AD954">
            <v>0</v>
          </cell>
          <cell r="AE954">
            <v>0</v>
          </cell>
          <cell r="AF954" t="str">
            <v>V.07.01.03</v>
          </cell>
          <cell r="AG954" t="str">
            <v>Giảng viên (hạng III)</v>
          </cell>
          <cell r="AH954">
            <v>0</v>
          </cell>
          <cell r="AI954">
            <v>0</v>
          </cell>
          <cell r="AJ954">
            <v>0</v>
          </cell>
          <cell r="AK954">
            <v>4</v>
          </cell>
          <cell r="AL954">
            <v>0</v>
          </cell>
          <cell r="AM954">
            <v>3</v>
          </cell>
          <cell r="AN954">
            <v>3</v>
          </cell>
          <cell r="AO954">
            <v>0</v>
          </cell>
          <cell r="AP954">
            <v>0</v>
          </cell>
          <cell r="AQ954">
            <v>0</v>
          </cell>
          <cell r="AR954">
            <v>0</v>
          </cell>
          <cell r="AS954">
            <v>3</v>
          </cell>
          <cell r="AT954">
            <v>0</v>
          </cell>
          <cell r="AU954">
            <v>0</v>
          </cell>
          <cell r="AV954">
            <v>0</v>
          </cell>
          <cell r="AW954">
            <v>0</v>
          </cell>
          <cell r="AX954" t="str">
            <v>Tiến sĩ</v>
          </cell>
          <cell r="AY954">
            <v>0</v>
          </cell>
          <cell r="AZ954">
            <v>0</v>
          </cell>
          <cell r="BA954" t="str">
            <v>Điện tử viễn thông</v>
          </cell>
          <cell r="BB954" t="str">
            <v>Kỹ thuật vô tuyến</v>
          </cell>
          <cell r="BC954" t="str">
            <v xml:space="preserve"> </v>
          </cell>
          <cell r="BD954">
            <v>0</v>
          </cell>
          <cell r="BE954">
            <v>0</v>
          </cell>
          <cell r="BF954" t="str">
            <v>TS nước ngoài</v>
          </cell>
          <cell r="BG954">
            <v>0</v>
          </cell>
          <cell r="BH954" t="str">
            <v>x</v>
          </cell>
          <cell r="BI954">
            <v>0</v>
          </cell>
          <cell r="BJ954">
            <v>0</v>
          </cell>
          <cell r="BK954" t="str">
            <v>Đợt 2 năm 2017</v>
          </cell>
          <cell r="BL954">
            <v>0</v>
          </cell>
          <cell r="BM954" t="str">
            <v>20/12/2005</v>
          </cell>
          <cell r="BN954">
            <v>39071</v>
          </cell>
          <cell r="BO954">
            <v>0</v>
          </cell>
          <cell r="BP954">
            <v>0</v>
          </cell>
          <cell r="BQ954">
            <v>0</v>
          </cell>
          <cell r="BR954">
            <v>25.666666666666668</v>
          </cell>
          <cell r="BS954" t="str">
            <v>BĐ phát không thành công</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4</v>
          </cell>
          <cell r="CI954">
            <v>0</v>
          </cell>
          <cell r="CJ954">
            <v>0</v>
          </cell>
          <cell r="CK954">
            <v>0</v>
          </cell>
          <cell r="CL954" t="str">
            <v>Đi học NN về từ T9/21, đi TTS từ T10/21</v>
          </cell>
        </row>
        <row r="955">
          <cell r="F955">
            <v>1042</v>
          </cell>
          <cell r="G955" t="str">
            <v>51010000194548</v>
          </cell>
          <cell r="H955" t="str">
            <v>Viện Kỹ thuật và Công nghệ</v>
          </cell>
          <cell r="I955" t="str">
            <v>Điện tử, truyền thông</v>
          </cell>
          <cell r="J955" t="str">
            <v>Nam</v>
          </cell>
          <cell r="K955">
            <v>1986</v>
          </cell>
          <cell r="L955">
            <v>31603</v>
          </cell>
          <cell r="M955">
            <v>36</v>
          </cell>
          <cell r="N955" t="str">
            <v>Kinh</v>
          </cell>
          <cell r="O955">
            <v>0</v>
          </cell>
          <cell r="P955">
            <v>183530608</v>
          </cell>
          <cell r="Q955">
            <v>0</v>
          </cell>
          <cell r="R955">
            <v>0</v>
          </cell>
          <cell r="S955" t="str">
            <v>Tượng Sơn, Thạch Hà, Hà Tĩnh</v>
          </cell>
          <cell r="T955" t="str">
            <v>Thạch Hà, Hà Tĩnh</v>
          </cell>
          <cell r="U955" t="str">
            <v>71 Cao Bá Quát, P. Trường Thi, TP. Vinh</v>
          </cell>
          <cell r="V955" t="str">
            <v>71 Cao Bá Quát, P. Trường Thi, TP. Vinh</v>
          </cell>
          <cell r="W955">
            <v>89652417773</v>
          </cell>
          <cell r="X955" t="str">
            <v>duongdinhtu@vinhuni.edu.vn</v>
          </cell>
          <cell r="Y955">
            <v>40129</v>
          </cell>
          <cell r="Z955">
            <v>41334</v>
          </cell>
          <cell r="AA955" t="str">
            <v>Trường Đại học Vinh</v>
          </cell>
          <cell r="AB955">
            <v>0</v>
          </cell>
          <cell r="AC955" t="str">
            <v>BC</v>
          </cell>
          <cell r="AD955">
            <v>0</v>
          </cell>
          <cell r="AE955">
            <v>0</v>
          </cell>
          <cell r="AF955" t="str">
            <v>V.07.01.03</v>
          </cell>
          <cell r="AG955" t="str">
            <v>Giảng viên (hạng III)</v>
          </cell>
          <cell r="AH955">
            <v>0</v>
          </cell>
          <cell r="AI955">
            <v>0</v>
          </cell>
          <cell r="AJ955" t="str">
            <v>Bí thư CB HSSV + TLĐT</v>
          </cell>
          <cell r="AK955">
            <v>5</v>
          </cell>
          <cell r="AL955">
            <v>0</v>
          </cell>
          <cell r="AM955">
            <v>3.33</v>
          </cell>
          <cell r="AN955">
            <v>4</v>
          </cell>
          <cell r="AO955">
            <v>0</v>
          </cell>
          <cell r="AP955">
            <v>0</v>
          </cell>
          <cell r="AQ955">
            <v>0</v>
          </cell>
          <cell r="AR955">
            <v>0</v>
          </cell>
          <cell r="AS955">
            <v>3.33</v>
          </cell>
          <cell r="AT955">
            <v>25</v>
          </cell>
          <cell r="AU955">
            <v>0</v>
          </cell>
          <cell r="AV955">
            <v>0</v>
          </cell>
          <cell r="AW955">
            <v>0</v>
          </cell>
          <cell r="AX955" t="str">
            <v>Tiến sĩ</v>
          </cell>
          <cell r="AY955">
            <v>0</v>
          </cell>
          <cell r="AZ955">
            <v>0</v>
          </cell>
          <cell r="BA955" t="str">
            <v>Điện tử viễn thông</v>
          </cell>
          <cell r="BB955" t="str">
            <v>Tự động hóa</v>
          </cell>
          <cell r="BC955" t="str">
            <v>Kỹ thuật TT và TT</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23.833333333333332</v>
          </cell>
          <cell r="BS955" t="str">
            <v>Chưa phát</v>
          </cell>
          <cell r="BT955">
            <v>0</v>
          </cell>
          <cell r="BU955">
            <v>0</v>
          </cell>
          <cell r="BV955">
            <v>5</v>
          </cell>
          <cell r="BW955">
            <v>5</v>
          </cell>
          <cell r="BX955">
            <v>5</v>
          </cell>
          <cell r="BY955">
            <v>5</v>
          </cell>
          <cell r="BZ955">
            <v>5</v>
          </cell>
          <cell r="CA955">
            <v>5</v>
          </cell>
          <cell r="CB955">
            <v>5</v>
          </cell>
          <cell r="CC955">
            <v>5</v>
          </cell>
          <cell r="CD955">
            <v>5</v>
          </cell>
          <cell r="CE955">
            <v>5</v>
          </cell>
          <cell r="CF955">
            <v>5</v>
          </cell>
          <cell r="CG955">
            <v>5</v>
          </cell>
          <cell r="CH955">
            <v>5</v>
          </cell>
          <cell r="CI955">
            <v>5</v>
          </cell>
          <cell r="CJ955">
            <v>5</v>
          </cell>
          <cell r="CK955">
            <v>5</v>
          </cell>
          <cell r="CL955">
            <v>0</v>
          </cell>
        </row>
        <row r="956">
          <cell r="F956">
            <v>1039</v>
          </cell>
          <cell r="G956">
            <v>0</v>
          </cell>
          <cell r="H956" t="str">
            <v>Viện Kỹ thuật và Công nghệ</v>
          </cell>
          <cell r="I956" t="str">
            <v>Điện tử, truyền thông</v>
          </cell>
          <cell r="J956" t="str">
            <v>Nam</v>
          </cell>
          <cell r="K956">
            <v>1980</v>
          </cell>
          <cell r="L956">
            <v>29377</v>
          </cell>
          <cell r="M956">
            <v>42</v>
          </cell>
          <cell r="N956" t="str">
            <v>Kinh</v>
          </cell>
          <cell r="O956">
            <v>0</v>
          </cell>
          <cell r="P956">
            <v>182261968</v>
          </cell>
          <cell r="Q956">
            <v>0</v>
          </cell>
          <cell r="R956">
            <v>0</v>
          </cell>
          <cell r="S956">
            <v>0</v>
          </cell>
          <cell r="T956" t="str">
            <v>Tân Kỳ, Nghệ An</v>
          </cell>
          <cell r="U956">
            <v>0</v>
          </cell>
          <cell r="V956">
            <v>0</v>
          </cell>
          <cell r="W956">
            <v>0</v>
          </cell>
          <cell r="X956" t="str">
            <v>khanhvnu@vinhuni.edu.vn</v>
          </cell>
          <cell r="Y956">
            <v>37544</v>
          </cell>
          <cell r="Z956">
            <v>39448</v>
          </cell>
          <cell r="AA956" t="str">
            <v>Trường Đại học Vinh</v>
          </cell>
          <cell r="AB956">
            <v>0</v>
          </cell>
          <cell r="AC956" t="str">
            <v>BC</v>
          </cell>
          <cell r="AD956">
            <v>0</v>
          </cell>
          <cell r="AE956">
            <v>0</v>
          </cell>
          <cell r="AF956" t="str">
            <v>V.07.01.03</v>
          </cell>
          <cell r="AG956" t="str">
            <v>Giảng viên (hạng III)</v>
          </cell>
          <cell r="AH956">
            <v>0</v>
          </cell>
          <cell r="AI956">
            <v>0</v>
          </cell>
          <cell r="AJ956">
            <v>0</v>
          </cell>
          <cell r="AK956">
            <v>4</v>
          </cell>
          <cell r="AL956">
            <v>0</v>
          </cell>
          <cell r="AM956">
            <v>3.66</v>
          </cell>
          <cell r="AN956">
            <v>5</v>
          </cell>
          <cell r="AO956">
            <v>0</v>
          </cell>
          <cell r="AP956">
            <v>0</v>
          </cell>
          <cell r="AQ956">
            <v>5</v>
          </cell>
          <cell r="AR956">
            <v>0.183</v>
          </cell>
          <cell r="AS956">
            <v>3.843</v>
          </cell>
          <cell r="AT956">
            <v>0</v>
          </cell>
          <cell r="AU956">
            <v>0</v>
          </cell>
          <cell r="AV956">
            <v>0</v>
          </cell>
          <cell r="AW956">
            <v>0</v>
          </cell>
          <cell r="AX956" t="str">
            <v>Thạc sĩ</v>
          </cell>
          <cell r="AY956">
            <v>0</v>
          </cell>
          <cell r="AZ956">
            <v>0</v>
          </cell>
          <cell r="BA956" t="str">
            <v>Điện tử viễn thông</v>
          </cell>
          <cell r="BB956" t="str">
            <v>Kỹ thuật điện tử</v>
          </cell>
          <cell r="BC956" t="str">
            <v xml:space="preserve"> </v>
          </cell>
          <cell r="BD956">
            <v>0</v>
          </cell>
          <cell r="BE956">
            <v>0</v>
          </cell>
          <cell r="BF956">
            <v>0</v>
          </cell>
          <cell r="BG956">
            <v>0</v>
          </cell>
          <cell r="BH956" t="str">
            <v>x</v>
          </cell>
          <cell r="BI956">
            <v>0</v>
          </cell>
          <cell r="BJ956">
            <v>0</v>
          </cell>
          <cell r="BK956" t="str">
            <v>Đợt năm 2014</v>
          </cell>
          <cell r="BL956">
            <v>0</v>
          </cell>
          <cell r="BM956">
            <v>0</v>
          </cell>
          <cell r="BN956">
            <v>0</v>
          </cell>
          <cell r="BO956">
            <v>0</v>
          </cell>
          <cell r="BP956">
            <v>0</v>
          </cell>
          <cell r="BQ956">
            <v>0</v>
          </cell>
          <cell r="BR956">
            <v>17.75</v>
          </cell>
          <cell r="BS956" t="str">
            <v>Chưa phát</v>
          </cell>
          <cell r="BT956" t="str">
            <v>Nghỉ không lương</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t="str">
            <v>Nghỉ không lương</v>
          </cell>
        </row>
        <row r="957">
          <cell r="F957">
            <v>1083</v>
          </cell>
          <cell r="G957" t="str">
            <v>51010000190768</v>
          </cell>
          <cell r="H957" t="str">
            <v>Viện Kỹ thuật và Công nghệ</v>
          </cell>
          <cell r="I957" t="str">
            <v>Hệ thống và Mạng máy tính</v>
          </cell>
          <cell r="J957" t="str">
            <v>Nam</v>
          </cell>
          <cell r="K957">
            <v>1973</v>
          </cell>
          <cell r="L957">
            <v>26970</v>
          </cell>
          <cell r="M957">
            <v>49</v>
          </cell>
          <cell r="N957" t="str">
            <v>Kinh</v>
          </cell>
          <cell r="O957">
            <v>0</v>
          </cell>
          <cell r="P957">
            <v>182163971</v>
          </cell>
          <cell r="Q957">
            <v>0</v>
          </cell>
          <cell r="R957">
            <v>0</v>
          </cell>
          <cell r="S957" t="str">
            <v>Tỉnh Quảng Ninh</v>
          </cell>
          <cell r="T957" t="str">
            <v>Nghi Thuận, Nghi Lộc, Nghệ An</v>
          </cell>
          <cell r="U957" t="str">
            <v>Khối 17, Phường Trường Thi, Thành phố Vinh, Tỉnh Nghệ An</v>
          </cell>
          <cell r="V957" t="str">
            <v>Khối 17, Phường Trường Thi, Thành phố Vinh, Tỉnh Nghệ An</v>
          </cell>
          <cell r="W957" t="str">
            <v>0983577388</v>
          </cell>
          <cell r="X957" t="str">
            <v>linhdhv@gmail.com</v>
          </cell>
          <cell r="Y957">
            <v>35339</v>
          </cell>
          <cell r="Z957">
            <v>35339</v>
          </cell>
          <cell r="AA957" t="str">
            <v>Trường Đại học Sư phạm Vinh</v>
          </cell>
          <cell r="AB957">
            <v>0</v>
          </cell>
          <cell r="AC957" t="str">
            <v>BC</v>
          </cell>
          <cell r="AD957">
            <v>0</v>
          </cell>
          <cell r="AE957">
            <v>0</v>
          </cell>
          <cell r="AF957" t="str">
            <v>V.07.01.02</v>
          </cell>
          <cell r="AG957" t="str">
            <v>Giảng viên chính (hạng II)</v>
          </cell>
          <cell r="AH957">
            <v>0</v>
          </cell>
          <cell r="AI957">
            <v>0</v>
          </cell>
          <cell r="AJ957">
            <v>0</v>
          </cell>
          <cell r="AK957">
            <v>5</v>
          </cell>
          <cell r="AL957">
            <v>0</v>
          </cell>
          <cell r="AM957">
            <v>5.42</v>
          </cell>
          <cell r="AN957">
            <v>4</v>
          </cell>
          <cell r="AO957">
            <v>0</v>
          </cell>
          <cell r="AP957">
            <v>0</v>
          </cell>
          <cell r="AQ957">
            <v>22</v>
          </cell>
          <cell r="AR957">
            <v>1.1923999999999999</v>
          </cell>
          <cell r="AS957">
            <v>6.6124000000000001</v>
          </cell>
          <cell r="AT957">
            <v>40</v>
          </cell>
          <cell r="AU957">
            <v>0</v>
          </cell>
          <cell r="AV957">
            <v>0</v>
          </cell>
          <cell r="AW957">
            <v>0</v>
          </cell>
          <cell r="AX957" t="str">
            <v>Tiến sĩ</v>
          </cell>
          <cell r="AY957">
            <v>0</v>
          </cell>
          <cell r="AZ957">
            <v>0</v>
          </cell>
          <cell r="BA957" t="str">
            <v>Vật lý học</v>
          </cell>
          <cell r="BB957" t="str">
            <v>Công nghệ thông tin</v>
          </cell>
          <cell r="BC957" t="str">
            <v>Kinh tế</v>
          </cell>
          <cell r="BD957">
            <v>0</v>
          </cell>
          <cell r="BE957" t="str">
            <v>GVSP</v>
          </cell>
          <cell r="BF957" t="str">
            <v>TS nước ngoài</v>
          </cell>
          <cell r="BG957">
            <v>0</v>
          </cell>
          <cell r="BH957" t="str">
            <v>x</v>
          </cell>
          <cell r="BI957">
            <v>2019</v>
          </cell>
          <cell r="BJ957">
            <v>0</v>
          </cell>
          <cell r="BK957" t="str">
            <v>Đối tượng 4</v>
          </cell>
          <cell r="BL957">
            <v>0</v>
          </cell>
          <cell r="BM957">
            <v>0</v>
          </cell>
          <cell r="BN957">
            <v>0</v>
          </cell>
          <cell r="BO957">
            <v>0</v>
          </cell>
          <cell r="BP957">
            <v>0</v>
          </cell>
          <cell r="BQ957">
            <v>0</v>
          </cell>
          <cell r="BR957">
            <v>11.166666666666666</v>
          </cell>
          <cell r="BS957" t="str">
            <v>BĐ đã phát</v>
          </cell>
          <cell r="BT957">
            <v>0</v>
          </cell>
          <cell r="BU957">
            <v>0</v>
          </cell>
          <cell r="BV957">
            <v>5</v>
          </cell>
          <cell r="BW957">
            <v>5</v>
          </cell>
          <cell r="BX957">
            <v>5</v>
          </cell>
          <cell r="BY957">
            <v>5</v>
          </cell>
          <cell r="BZ957">
            <v>5</v>
          </cell>
          <cell r="CA957">
            <v>5</v>
          </cell>
          <cell r="CB957">
            <v>5</v>
          </cell>
          <cell r="CC957">
            <v>5</v>
          </cell>
          <cell r="CD957">
            <v>5</v>
          </cell>
          <cell r="CE957">
            <v>5</v>
          </cell>
          <cell r="CF957">
            <v>5</v>
          </cell>
          <cell r="CG957">
            <v>5</v>
          </cell>
          <cell r="CH957">
            <v>5</v>
          </cell>
          <cell r="CI957">
            <v>5</v>
          </cell>
          <cell r="CJ957">
            <v>5</v>
          </cell>
          <cell r="CK957">
            <v>5</v>
          </cell>
          <cell r="CL957">
            <v>0</v>
          </cell>
        </row>
        <row r="958">
          <cell r="F958">
            <v>1547</v>
          </cell>
          <cell r="G958" t="str">
            <v>51010000190643</v>
          </cell>
          <cell r="H958" t="str">
            <v>Viện Kỹ thuật và Công nghệ</v>
          </cell>
          <cell r="I958" t="str">
            <v>Hệ thống và Mạng máy tính</v>
          </cell>
          <cell r="J958" t="str">
            <v>Nữ</v>
          </cell>
          <cell r="K958">
            <v>1976</v>
          </cell>
          <cell r="L958">
            <v>27840</v>
          </cell>
          <cell r="M958">
            <v>46</v>
          </cell>
          <cell r="N958" t="str">
            <v>Kinh</v>
          </cell>
          <cell r="O958">
            <v>0</v>
          </cell>
          <cell r="P958">
            <v>0</v>
          </cell>
          <cell r="Q958">
            <v>0</v>
          </cell>
          <cell r="R958">
            <v>0</v>
          </cell>
          <cell r="S958">
            <v>0</v>
          </cell>
          <cell r="T958">
            <v>0</v>
          </cell>
          <cell r="U958">
            <v>0</v>
          </cell>
          <cell r="V958">
            <v>0</v>
          </cell>
          <cell r="W958">
            <v>0</v>
          </cell>
          <cell r="X958">
            <v>0</v>
          </cell>
          <cell r="Y958">
            <v>39903</v>
          </cell>
          <cell r="Z958">
            <v>40360</v>
          </cell>
          <cell r="AA958" t="str">
            <v>Trường Đại học Vinh</v>
          </cell>
          <cell r="AB958">
            <v>0</v>
          </cell>
          <cell r="AC958" t="str">
            <v>BC</v>
          </cell>
          <cell r="AD958">
            <v>0</v>
          </cell>
          <cell r="AE958">
            <v>0</v>
          </cell>
          <cell r="AF958" t="str">
            <v>01.003</v>
          </cell>
          <cell r="AG958" t="str">
            <v>Chuyên viên</v>
          </cell>
          <cell r="AH958">
            <v>0</v>
          </cell>
          <cell r="AI958">
            <v>0</v>
          </cell>
          <cell r="AJ958" t="str">
            <v>TLQLSV</v>
          </cell>
          <cell r="AK958">
            <v>4</v>
          </cell>
          <cell r="AL958">
            <v>0</v>
          </cell>
          <cell r="AM958">
            <v>3.33</v>
          </cell>
          <cell r="AN958">
            <v>4</v>
          </cell>
          <cell r="AO958">
            <v>0</v>
          </cell>
          <cell r="AP958">
            <v>0</v>
          </cell>
          <cell r="AQ958">
            <v>0</v>
          </cell>
          <cell r="AR958">
            <v>0</v>
          </cell>
          <cell r="AS958">
            <v>3.33</v>
          </cell>
          <cell r="AT958">
            <v>20</v>
          </cell>
          <cell r="AU958">
            <v>0</v>
          </cell>
          <cell r="AV958">
            <v>0.2</v>
          </cell>
          <cell r="AW958">
            <v>0</v>
          </cell>
          <cell r="AX958" t="str">
            <v>Thạc sĩ</v>
          </cell>
          <cell r="AY958">
            <v>0</v>
          </cell>
          <cell r="AZ958">
            <v>0</v>
          </cell>
          <cell r="BA958" t="str">
            <v>Tiếng Anh</v>
          </cell>
          <cell r="BB958" t="str">
            <v>Quản lý giáo dục</v>
          </cell>
          <cell r="BC958" t="str">
            <v xml:space="preserve"> </v>
          </cell>
          <cell r="BD958">
            <v>0</v>
          </cell>
          <cell r="BE958">
            <v>0</v>
          </cell>
          <cell r="BF958">
            <v>0</v>
          </cell>
          <cell r="BG958">
            <v>0</v>
          </cell>
          <cell r="BH958">
            <v>0</v>
          </cell>
          <cell r="BI958">
            <v>0</v>
          </cell>
          <cell r="BJ958">
            <v>0</v>
          </cell>
          <cell r="BK958" t="str">
            <v>Đợt 2 năm 2017</v>
          </cell>
          <cell r="BL958">
            <v>0</v>
          </cell>
          <cell r="BM958">
            <v>0</v>
          </cell>
          <cell r="BN958">
            <v>0</v>
          </cell>
          <cell r="BO958">
            <v>0</v>
          </cell>
          <cell r="BP958">
            <v>0</v>
          </cell>
          <cell r="BQ958">
            <v>0</v>
          </cell>
          <cell r="BR958">
            <v>8.5833333333333339</v>
          </cell>
          <cell r="BS958" t="str">
            <v>BĐ phát không thành công</v>
          </cell>
          <cell r="BT958">
            <v>0</v>
          </cell>
          <cell r="BU958">
            <v>0</v>
          </cell>
          <cell r="BV958">
            <v>4.2</v>
          </cell>
          <cell r="BW958">
            <v>4.2</v>
          </cell>
          <cell r="BX958">
            <v>4.2</v>
          </cell>
          <cell r="BY958">
            <v>4.2</v>
          </cell>
          <cell r="BZ958">
            <v>4.2</v>
          </cell>
          <cell r="CA958">
            <v>4.2</v>
          </cell>
          <cell r="CB958">
            <v>4.2</v>
          </cell>
          <cell r="CC958">
            <v>4.2</v>
          </cell>
          <cell r="CD958">
            <v>4.2</v>
          </cell>
          <cell r="CE958">
            <v>4.2</v>
          </cell>
          <cell r="CF958">
            <v>4.2</v>
          </cell>
          <cell r="CG958">
            <v>4.2</v>
          </cell>
          <cell r="CH958">
            <v>4.2</v>
          </cell>
          <cell r="CI958">
            <v>4.2</v>
          </cell>
          <cell r="CJ958">
            <v>4.2</v>
          </cell>
          <cell r="CK958">
            <v>4.2</v>
          </cell>
          <cell r="CL958">
            <v>0</v>
          </cell>
        </row>
        <row r="959">
          <cell r="F959">
            <v>1088</v>
          </cell>
          <cell r="G959" t="str">
            <v>51010000464940</v>
          </cell>
          <cell r="H959" t="str">
            <v>Viện Kỹ thuật và Công nghệ</v>
          </cell>
          <cell r="I959" t="str">
            <v>Hệ thống và Mạng máy tính</v>
          </cell>
          <cell r="J959" t="str">
            <v>Nam</v>
          </cell>
          <cell r="K959">
            <v>1971</v>
          </cell>
          <cell r="L959">
            <v>26226</v>
          </cell>
          <cell r="M959">
            <v>51</v>
          </cell>
          <cell r="N959" t="str">
            <v>Kinh</v>
          </cell>
          <cell r="O959">
            <v>0</v>
          </cell>
          <cell r="P959">
            <v>181781032</v>
          </cell>
          <cell r="Q959">
            <v>0</v>
          </cell>
          <cell r="R959">
            <v>0</v>
          </cell>
          <cell r="S959" t="str">
            <v>Xã Diễn Phong, Huyện Diễn Châu, Tỉnh Nghệ An</v>
          </cell>
          <cell r="T959" t="str">
            <v>Diễn Phong, Diễn Châu, Nghệ An</v>
          </cell>
          <cell r="U959" t="str">
            <v>Khối 15, Phường Trường Thi, Thành phố Vinh, Tỉnh Nghệ An</v>
          </cell>
          <cell r="V959" t="str">
            <v>Khối 15, Phường Trường Thi, Thành phố Vinh, Tỉnh Nghệ An</v>
          </cell>
          <cell r="W959" t="str">
            <v>0817532999</v>
          </cell>
          <cell r="X959" t="str">
            <v>minhlv@vinhuni.edu.vn</v>
          </cell>
          <cell r="Y959">
            <v>35309</v>
          </cell>
          <cell r="Z959">
            <v>35309</v>
          </cell>
          <cell r="AA959" t="str">
            <v>Trường Đại học Sư phạm Vinh</v>
          </cell>
          <cell r="AB959">
            <v>0</v>
          </cell>
          <cell r="AC959" t="str">
            <v>BC</v>
          </cell>
          <cell r="AD959">
            <v>0</v>
          </cell>
          <cell r="AE959">
            <v>0</v>
          </cell>
          <cell r="AF959" t="str">
            <v>V.07.01.02</v>
          </cell>
          <cell r="AG959" t="str">
            <v>Giảng viên chính (hạng II)</v>
          </cell>
          <cell r="AH959" t="str">
            <v>Phó Viện trưởng</v>
          </cell>
          <cell r="AI959">
            <v>0</v>
          </cell>
          <cell r="AJ959">
            <v>0</v>
          </cell>
          <cell r="AK959">
            <v>6</v>
          </cell>
          <cell r="AL959">
            <v>0.5</v>
          </cell>
          <cell r="AM959">
            <v>5.08</v>
          </cell>
          <cell r="AN959">
            <v>3</v>
          </cell>
          <cell r="AO959">
            <v>0</v>
          </cell>
          <cell r="AP959">
            <v>0</v>
          </cell>
          <cell r="AQ959">
            <v>17</v>
          </cell>
          <cell r="AR959">
            <v>0.9486</v>
          </cell>
          <cell r="AS959">
            <v>6.5286</v>
          </cell>
          <cell r="AT959">
            <v>40</v>
          </cell>
          <cell r="AU959">
            <v>0</v>
          </cell>
          <cell r="AV959">
            <v>0.2</v>
          </cell>
          <cell r="AW959">
            <v>0</v>
          </cell>
          <cell r="AX959" t="str">
            <v>Tiến sĩ</v>
          </cell>
          <cell r="AY959">
            <v>0</v>
          </cell>
          <cell r="AZ959">
            <v>0</v>
          </cell>
          <cell r="BA959" t="str">
            <v>Công nghệ thông tin</v>
          </cell>
          <cell r="BB959" t="str">
            <v>Công nghệ thông tin/Kỹ thuật TT &amp; TT</v>
          </cell>
          <cell r="BC959" t="str">
            <v>Kỹ thuật TT &amp; TT</v>
          </cell>
          <cell r="BD959">
            <v>0</v>
          </cell>
          <cell r="BE959" t="str">
            <v>GVSP</v>
          </cell>
          <cell r="BF959" t="str">
            <v>B2</v>
          </cell>
          <cell r="BG959">
            <v>0</v>
          </cell>
          <cell r="BH959" t="str">
            <v>x</v>
          </cell>
          <cell r="BI959">
            <v>2017</v>
          </cell>
          <cell r="BJ959">
            <v>0</v>
          </cell>
          <cell r="BK959">
            <v>0</v>
          </cell>
          <cell r="BL959">
            <v>0</v>
          </cell>
          <cell r="BM959" t="str">
            <v>26/01/2008</v>
          </cell>
          <cell r="BN959">
            <v>39839</v>
          </cell>
          <cell r="BO959">
            <v>0</v>
          </cell>
          <cell r="BP959">
            <v>0</v>
          </cell>
          <cell r="BQ959">
            <v>0</v>
          </cell>
          <cell r="BR959">
            <v>9.1666666666666661</v>
          </cell>
          <cell r="BS959" t="str">
            <v>ĐHV đã phát</v>
          </cell>
          <cell r="BT959">
            <v>0</v>
          </cell>
          <cell r="BU959">
            <v>0</v>
          </cell>
          <cell r="BV959">
            <v>6.2</v>
          </cell>
          <cell r="BW959">
            <v>6.2</v>
          </cell>
          <cell r="BX959">
            <v>6.2</v>
          </cell>
          <cell r="BY959">
            <v>6.2</v>
          </cell>
          <cell r="BZ959">
            <v>6.2</v>
          </cell>
          <cell r="CA959">
            <v>6.2</v>
          </cell>
          <cell r="CB959">
            <v>6.2</v>
          </cell>
          <cell r="CC959">
            <v>6.2</v>
          </cell>
          <cell r="CD959">
            <v>6.2</v>
          </cell>
          <cell r="CE959">
            <v>6.2</v>
          </cell>
          <cell r="CF959">
            <v>6.2</v>
          </cell>
          <cell r="CG959">
            <v>6.2</v>
          </cell>
          <cell r="CH959">
            <v>6.2</v>
          </cell>
          <cell r="CI959">
            <v>6.2</v>
          </cell>
          <cell r="CJ959">
            <v>6.2</v>
          </cell>
          <cell r="CK959">
            <v>6.2</v>
          </cell>
          <cell r="CL959">
            <v>0</v>
          </cell>
        </row>
        <row r="960">
          <cell r="F960">
            <v>1082</v>
          </cell>
          <cell r="G960" t="str">
            <v>51010000191877</v>
          </cell>
          <cell r="H960" t="str">
            <v>Viện Kỹ thuật và Công nghệ</v>
          </cell>
          <cell r="I960" t="str">
            <v>Hệ thống và Mạng máy tính</v>
          </cell>
          <cell r="J960" t="str">
            <v>Nam</v>
          </cell>
          <cell r="K960">
            <v>1971</v>
          </cell>
          <cell r="L960">
            <v>26089</v>
          </cell>
          <cell r="M960">
            <v>51</v>
          </cell>
          <cell r="N960" t="str">
            <v>Kinh</v>
          </cell>
          <cell r="O960">
            <v>0</v>
          </cell>
          <cell r="P960">
            <v>181902132</v>
          </cell>
          <cell r="Q960">
            <v>0</v>
          </cell>
          <cell r="R960">
            <v>0</v>
          </cell>
          <cell r="S960" t="str">
            <v>Khánh Mậu, Huyện Yên Khánh, Tỉnh Ninh Bình</v>
          </cell>
          <cell r="T960" t="str">
            <v>Nam Long, Nam Đàn, Nghệ An</v>
          </cell>
          <cell r="U960" t="str">
            <v>Số , ngõ 7đường Phượng Hoàng, Phường Trung Đô, Thành phố Vinh, Tỉnh Nghệ An</v>
          </cell>
          <cell r="V960" t="str">
            <v>Số , ngõ 7đường Phượng Hoàng, Phường Trung Đô, Thành phố Vinh, Tỉnh Nghệ An</v>
          </cell>
          <cell r="W960" t="str">
            <v>0946687176</v>
          </cell>
          <cell r="X960" t="str">
            <v>ninhnq@vinhuni.edu.vn</v>
          </cell>
          <cell r="Y960">
            <v>34943</v>
          </cell>
          <cell r="Z960">
            <v>34943</v>
          </cell>
          <cell r="AA960" t="str">
            <v>Trường Đại học Sư phạm Vinh</v>
          </cell>
          <cell r="AB960">
            <v>0</v>
          </cell>
          <cell r="AC960" t="str">
            <v>BC</v>
          </cell>
          <cell r="AD960">
            <v>0</v>
          </cell>
          <cell r="AE960">
            <v>0</v>
          </cell>
          <cell r="AF960" t="str">
            <v>V.07.01.02</v>
          </cell>
          <cell r="AG960" t="str">
            <v>Giảng viên chính (hạng II)</v>
          </cell>
          <cell r="AH960">
            <v>0</v>
          </cell>
          <cell r="AI960">
            <v>0</v>
          </cell>
          <cell r="AJ960">
            <v>0</v>
          </cell>
          <cell r="AK960">
            <v>5</v>
          </cell>
          <cell r="AL960">
            <v>0</v>
          </cell>
          <cell r="AM960">
            <v>5.42</v>
          </cell>
          <cell r="AN960">
            <v>4</v>
          </cell>
          <cell r="AO960">
            <v>0</v>
          </cell>
          <cell r="AP960">
            <v>0</v>
          </cell>
          <cell r="AQ960">
            <v>23</v>
          </cell>
          <cell r="AR960">
            <v>1.2465999999999999</v>
          </cell>
          <cell r="AS960">
            <v>6.6665999999999999</v>
          </cell>
          <cell r="AT960">
            <v>40</v>
          </cell>
          <cell r="AU960">
            <v>0</v>
          </cell>
          <cell r="AV960">
            <v>0</v>
          </cell>
          <cell r="AW960">
            <v>0</v>
          </cell>
          <cell r="AX960" t="str">
            <v>Thạc sĩ</v>
          </cell>
          <cell r="AY960">
            <v>0</v>
          </cell>
          <cell r="AZ960">
            <v>0</v>
          </cell>
          <cell r="BA960" t="str">
            <v>Toán học</v>
          </cell>
          <cell r="BB960" t="str">
            <v>Kỹ thuật/Công nghệ thông tin</v>
          </cell>
          <cell r="BC960" t="str">
            <v xml:space="preserve"> </v>
          </cell>
          <cell r="BD960">
            <v>0</v>
          </cell>
          <cell r="BE960" t="str">
            <v>GVSP</v>
          </cell>
          <cell r="BF960" t="str">
            <v>B1</v>
          </cell>
          <cell r="BG960">
            <v>0</v>
          </cell>
          <cell r="BH960" t="str">
            <v>x</v>
          </cell>
          <cell r="BI960">
            <v>2019</v>
          </cell>
          <cell r="BJ960">
            <v>0</v>
          </cell>
          <cell r="BK960" t="str">
            <v>x</v>
          </cell>
          <cell r="BL960">
            <v>0</v>
          </cell>
          <cell r="BM960" t="str">
            <v>27/05/2008</v>
          </cell>
          <cell r="BN960">
            <v>39960</v>
          </cell>
          <cell r="BO960">
            <v>0</v>
          </cell>
          <cell r="BP960">
            <v>0</v>
          </cell>
          <cell r="BQ960">
            <v>0</v>
          </cell>
          <cell r="BR960">
            <v>8.75</v>
          </cell>
          <cell r="BS960" t="str">
            <v>ĐHV đã phát</v>
          </cell>
          <cell r="BT960">
            <v>0</v>
          </cell>
          <cell r="BU960">
            <v>0</v>
          </cell>
          <cell r="BV960">
            <v>5</v>
          </cell>
          <cell r="BW960">
            <v>5</v>
          </cell>
          <cell r="BX960">
            <v>5</v>
          </cell>
          <cell r="BY960">
            <v>5</v>
          </cell>
          <cell r="BZ960">
            <v>5</v>
          </cell>
          <cell r="CA960">
            <v>5</v>
          </cell>
          <cell r="CB960">
            <v>5</v>
          </cell>
          <cell r="CC960">
            <v>5</v>
          </cell>
          <cell r="CD960">
            <v>5</v>
          </cell>
          <cell r="CE960">
            <v>5</v>
          </cell>
          <cell r="CF960">
            <v>5</v>
          </cell>
          <cell r="CG960">
            <v>5</v>
          </cell>
          <cell r="CH960">
            <v>5</v>
          </cell>
          <cell r="CI960">
            <v>5</v>
          </cell>
          <cell r="CJ960">
            <v>5</v>
          </cell>
          <cell r="CK960">
            <v>5</v>
          </cell>
          <cell r="CL960">
            <v>0</v>
          </cell>
        </row>
        <row r="961">
          <cell r="F961">
            <v>1079</v>
          </cell>
          <cell r="G961" t="str">
            <v>51010000190494</v>
          </cell>
          <cell r="H961" t="str">
            <v>Viện Kỹ thuật và Công nghệ</v>
          </cell>
          <cell r="I961" t="str">
            <v>Hệ thống và Mạng máy tính</v>
          </cell>
          <cell r="J961" t="str">
            <v>Nữ</v>
          </cell>
          <cell r="K961">
            <v>1987</v>
          </cell>
          <cell r="L961">
            <v>31833</v>
          </cell>
          <cell r="M961">
            <v>35</v>
          </cell>
          <cell r="N961" t="str">
            <v>Kinh</v>
          </cell>
          <cell r="O961">
            <v>0</v>
          </cell>
          <cell r="P961">
            <v>187250493</v>
          </cell>
          <cell r="Q961">
            <v>0</v>
          </cell>
          <cell r="R961">
            <v>0</v>
          </cell>
          <cell r="S961" t="str">
            <v>Sơn Kim, Huyện Hương Sơn, Tỉnh Hà Tĩnh</v>
          </cell>
          <cell r="T961" t="str">
            <v>Nam Cường, Nam Đàn, Nghệ An</v>
          </cell>
          <cell r="U961" t="str">
            <v>Phòng 702, chung cư Tràng An 1, Phường Vinh Tân, Thành phố Vinh, Tỉnh Nghệ An</v>
          </cell>
          <cell r="V961" t="str">
            <v>Phòng 702, chung cư Tràng An 1, Phường Vinh Tân, Thành phố Vinh, Tỉnh Nghệ An</v>
          </cell>
          <cell r="W961" t="str">
            <v>0914777480</v>
          </cell>
          <cell r="X961" t="str">
            <v>uyendhv@gmail.com, uyennt@vinhuni.edu.vn</v>
          </cell>
          <cell r="Y961">
            <v>40078</v>
          </cell>
          <cell r="Z961">
            <v>40969</v>
          </cell>
          <cell r="AA961" t="str">
            <v>Trường Đại học Vinh</v>
          </cell>
          <cell r="AB961">
            <v>0</v>
          </cell>
          <cell r="AC961" t="str">
            <v>BC</v>
          </cell>
          <cell r="AD961">
            <v>0</v>
          </cell>
          <cell r="AE961">
            <v>0</v>
          </cell>
          <cell r="AF961" t="str">
            <v>V.07.01.03</v>
          </cell>
          <cell r="AG961" t="str">
            <v>Giảng viên (hạng III)</v>
          </cell>
          <cell r="AH961">
            <v>0</v>
          </cell>
          <cell r="AI961">
            <v>0</v>
          </cell>
          <cell r="AJ961">
            <v>0</v>
          </cell>
          <cell r="AK961">
            <v>4</v>
          </cell>
          <cell r="AL961">
            <v>0</v>
          </cell>
          <cell r="AM961">
            <v>3.33</v>
          </cell>
          <cell r="AN961">
            <v>4</v>
          </cell>
          <cell r="AO961">
            <v>0</v>
          </cell>
          <cell r="AP961">
            <v>0</v>
          </cell>
          <cell r="AQ961">
            <v>10</v>
          </cell>
          <cell r="AR961">
            <v>0.33299999999999996</v>
          </cell>
          <cell r="AS961">
            <v>3.6630000000000003</v>
          </cell>
          <cell r="AT961">
            <v>40</v>
          </cell>
          <cell r="AU961">
            <v>0</v>
          </cell>
          <cell r="AV961">
            <v>0</v>
          </cell>
          <cell r="AW961">
            <v>0</v>
          </cell>
          <cell r="AX961" t="str">
            <v>Thạc sĩ</v>
          </cell>
          <cell r="AY961">
            <v>0</v>
          </cell>
          <cell r="AZ961">
            <v>0</v>
          </cell>
          <cell r="BA961" t="str">
            <v>Công nghệ thông tin</v>
          </cell>
          <cell r="BB961" t="str">
            <v>Khoa học máy tính</v>
          </cell>
          <cell r="BC961" t="str">
            <v xml:space="preserve"> </v>
          </cell>
          <cell r="BD961">
            <v>0</v>
          </cell>
          <cell r="BE961" t="str">
            <v>GVSP</v>
          </cell>
          <cell r="BF961" t="str">
            <v>TS nước ngoài</v>
          </cell>
          <cell r="BG961">
            <v>0</v>
          </cell>
          <cell r="BH961">
            <v>0</v>
          </cell>
          <cell r="BI961">
            <v>0</v>
          </cell>
          <cell r="BJ961">
            <v>0</v>
          </cell>
          <cell r="BK961">
            <v>0</v>
          </cell>
          <cell r="BL961">
            <v>0</v>
          </cell>
          <cell r="BM961">
            <v>38880</v>
          </cell>
          <cell r="BN961">
            <v>39245</v>
          </cell>
          <cell r="BO961">
            <v>0</v>
          </cell>
          <cell r="BP961">
            <v>0</v>
          </cell>
          <cell r="BQ961">
            <v>0</v>
          </cell>
          <cell r="BR961">
            <v>19.5</v>
          </cell>
          <cell r="BS961" t="str">
            <v>BĐ đã phát</v>
          </cell>
          <cell r="BT961">
            <v>0</v>
          </cell>
          <cell r="BU961">
            <v>0</v>
          </cell>
          <cell r="BV961">
            <v>4</v>
          </cell>
          <cell r="BW961">
            <v>4</v>
          </cell>
          <cell r="BX961">
            <v>4</v>
          </cell>
          <cell r="BY961">
            <v>4</v>
          </cell>
          <cell r="BZ961">
            <v>4</v>
          </cell>
          <cell r="CA961">
            <v>4</v>
          </cell>
          <cell r="CB961">
            <v>4</v>
          </cell>
          <cell r="CC961">
            <v>4</v>
          </cell>
          <cell r="CD961">
            <v>4</v>
          </cell>
          <cell r="CE961">
            <v>4</v>
          </cell>
          <cell r="CF961">
            <v>4</v>
          </cell>
          <cell r="CG961">
            <v>4</v>
          </cell>
          <cell r="CH961">
            <v>4</v>
          </cell>
          <cell r="CI961">
            <v>4</v>
          </cell>
          <cell r="CJ961">
            <v>4</v>
          </cell>
          <cell r="CK961">
            <v>4</v>
          </cell>
          <cell r="CL961">
            <v>0</v>
          </cell>
        </row>
        <row r="962">
          <cell r="F962">
            <v>1093</v>
          </cell>
          <cell r="G962" t="str">
            <v>51010000190333</v>
          </cell>
          <cell r="H962" t="str">
            <v>Viện Kỹ thuật và Công nghệ</v>
          </cell>
          <cell r="I962" t="str">
            <v>Hệ thống và Mạng máy tính</v>
          </cell>
          <cell r="J962" t="str">
            <v>Nữ</v>
          </cell>
          <cell r="K962">
            <v>1988</v>
          </cell>
          <cell r="L962">
            <v>32413</v>
          </cell>
          <cell r="M962">
            <v>34</v>
          </cell>
          <cell r="N962" t="str">
            <v>Kinh</v>
          </cell>
          <cell r="O962">
            <v>0</v>
          </cell>
          <cell r="P962">
            <v>187388898</v>
          </cell>
          <cell r="Q962">
            <v>0</v>
          </cell>
          <cell r="R962">
            <v>0</v>
          </cell>
          <cell r="S962" t="str">
            <v>Xã Hồi Xuân, Huyện Quan Hóa, Tỉnh Thanh Hoá</v>
          </cell>
          <cell r="T962" t="str">
            <v>Hồi Xuân, Quan Hóa, Thanh Hóa</v>
          </cell>
          <cell r="U962" t="str">
            <v>Phòng 501, chung cư Tràng An, đường Lê Mao kéo dài, Phường Vinh Tân, Thành phố Vinh, Tỉnh Nghệ An</v>
          </cell>
          <cell r="V962" t="str">
            <v>Phòng 501, chung cư Tràng An, đường Lê Mao kéo dài, Phường Vinh Tân, Thành phố Vinh, Tỉnh Nghệ An</v>
          </cell>
          <cell r="W962" t="str">
            <v>0946377599</v>
          </cell>
          <cell r="X962" t="str">
            <v>phamtramy46a@gmail.com</v>
          </cell>
          <cell r="Y962">
            <v>40078</v>
          </cell>
          <cell r="Z962">
            <v>40969</v>
          </cell>
          <cell r="AA962" t="str">
            <v>Trường Đại học Vinh</v>
          </cell>
          <cell r="AB962">
            <v>0</v>
          </cell>
          <cell r="AC962" t="str">
            <v>BC</v>
          </cell>
          <cell r="AD962">
            <v>0</v>
          </cell>
          <cell r="AE962">
            <v>0</v>
          </cell>
          <cell r="AF962" t="str">
            <v>V.07.01.03</v>
          </cell>
          <cell r="AG962" t="str">
            <v>Giảng viên (hạng III)</v>
          </cell>
          <cell r="AH962">
            <v>0</v>
          </cell>
          <cell r="AI962">
            <v>0</v>
          </cell>
          <cell r="AJ962" t="str">
            <v>Phó CT CĐ BP + TL ĐTTT</v>
          </cell>
          <cell r="AK962">
            <v>4</v>
          </cell>
          <cell r="AL962">
            <v>0</v>
          </cell>
          <cell r="AM962">
            <v>3.33</v>
          </cell>
          <cell r="AN962">
            <v>4</v>
          </cell>
          <cell r="AO962">
            <v>0</v>
          </cell>
          <cell r="AP962">
            <v>0</v>
          </cell>
          <cell r="AQ962">
            <v>10</v>
          </cell>
          <cell r="AR962">
            <v>0.33299999999999996</v>
          </cell>
          <cell r="AS962">
            <v>3.6630000000000003</v>
          </cell>
          <cell r="AT962">
            <v>40</v>
          </cell>
          <cell r="AU962">
            <v>0</v>
          </cell>
          <cell r="AV962">
            <v>0</v>
          </cell>
          <cell r="AW962">
            <v>0</v>
          </cell>
          <cell r="AX962" t="str">
            <v>Thạc sĩ</v>
          </cell>
          <cell r="AY962">
            <v>0</v>
          </cell>
          <cell r="AZ962">
            <v>0</v>
          </cell>
          <cell r="BA962" t="str">
            <v>Công nghệ thông tin</v>
          </cell>
          <cell r="BB962" t="str">
            <v>Hệ thống thông tin</v>
          </cell>
          <cell r="BC962" t="str">
            <v xml:space="preserve"> </v>
          </cell>
          <cell r="BD962">
            <v>0</v>
          </cell>
          <cell r="BE962" t="str">
            <v>GVSP</v>
          </cell>
          <cell r="BF962">
            <v>0</v>
          </cell>
          <cell r="BG962">
            <v>0</v>
          </cell>
          <cell r="BH962" t="str">
            <v>x</v>
          </cell>
          <cell r="BI962">
            <v>0</v>
          </cell>
          <cell r="BJ962">
            <v>0</v>
          </cell>
          <cell r="BK962">
            <v>0</v>
          </cell>
          <cell r="BL962">
            <v>0</v>
          </cell>
          <cell r="BM962">
            <v>0</v>
          </cell>
          <cell r="BN962">
            <v>0</v>
          </cell>
          <cell r="BO962">
            <v>0</v>
          </cell>
          <cell r="BP962">
            <v>0</v>
          </cell>
          <cell r="BQ962">
            <v>0</v>
          </cell>
          <cell r="BR962">
            <v>21.083333333333332</v>
          </cell>
          <cell r="BS962" t="str">
            <v>BĐ đã phát</v>
          </cell>
          <cell r="BT962">
            <v>0</v>
          </cell>
          <cell r="BU962">
            <v>0</v>
          </cell>
          <cell r="BV962">
            <v>4</v>
          </cell>
          <cell r="BW962">
            <v>4</v>
          </cell>
          <cell r="BX962">
            <v>4</v>
          </cell>
          <cell r="BY962">
            <v>4</v>
          </cell>
          <cell r="BZ962">
            <v>4</v>
          </cell>
          <cell r="CA962">
            <v>4</v>
          </cell>
          <cell r="CB962">
            <v>4</v>
          </cell>
          <cell r="CC962">
            <v>4</v>
          </cell>
          <cell r="CD962">
            <v>4</v>
          </cell>
          <cell r="CE962">
            <v>4</v>
          </cell>
          <cell r="CF962">
            <v>4</v>
          </cell>
          <cell r="CG962">
            <v>4</v>
          </cell>
          <cell r="CH962">
            <v>4</v>
          </cell>
          <cell r="CI962">
            <v>4</v>
          </cell>
          <cell r="CJ962">
            <v>4</v>
          </cell>
          <cell r="CK962">
            <v>4</v>
          </cell>
          <cell r="CL962">
            <v>0</v>
          </cell>
        </row>
        <row r="963">
          <cell r="F963">
            <v>1090</v>
          </cell>
          <cell r="G963" t="str">
            <v>51010000190430</v>
          </cell>
          <cell r="H963" t="str">
            <v>Viện Kỹ thuật và Công nghệ</v>
          </cell>
          <cell r="I963" t="str">
            <v>Hệ thống và Mạng máy tính</v>
          </cell>
          <cell r="J963" t="str">
            <v>Nam</v>
          </cell>
          <cell r="K963">
            <v>1978</v>
          </cell>
          <cell r="L963">
            <v>28595</v>
          </cell>
          <cell r="M963">
            <v>44</v>
          </cell>
          <cell r="N963" t="str">
            <v>Kinh</v>
          </cell>
          <cell r="O963">
            <v>0</v>
          </cell>
          <cell r="P963">
            <v>187117851</v>
          </cell>
          <cell r="Q963">
            <v>0</v>
          </cell>
          <cell r="R963">
            <v>0</v>
          </cell>
          <cell r="S963" t="str">
            <v>Kỳ Phong,Kỳ Anh,Hà Tĩnh</v>
          </cell>
          <cell r="T963" t="str">
            <v>Kỳ Phong,Kỳ Anh,Hà Tĩnh</v>
          </cell>
          <cell r="U963">
            <v>0</v>
          </cell>
          <cell r="V963">
            <v>0</v>
          </cell>
          <cell r="W963">
            <v>0</v>
          </cell>
          <cell r="X963" t="str">
            <v>canhtv@vinhuni.edu.vn</v>
          </cell>
          <cell r="Y963">
            <v>36861</v>
          </cell>
          <cell r="Z963">
            <v>38485</v>
          </cell>
          <cell r="AA963" t="str">
            <v>Trường Đại học Vinh</v>
          </cell>
          <cell r="AB963">
            <v>0</v>
          </cell>
          <cell r="AC963" t="str">
            <v>BC</v>
          </cell>
          <cell r="AD963">
            <v>0</v>
          </cell>
          <cell r="AE963">
            <v>0</v>
          </cell>
          <cell r="AF963" t="str">
            <v>V.07.01.03</v>
          </cell>
          <cell r="AG963" t="str">
            <v>Giảng viên (hạng III)</v>
          </cell>
          <cell r="AH963">
            <v>0</v>
          </cell>
          <cell r="AI963">
            <v>0</v>
          </cell>
          <cell r="AJ963">
            <v>0</v>
          </cell>
          <cell r="AK963">
            <v>4</v>
          </cell>
          <cell r="AL963">
            <v>0</v>
          </cell>
          <cell r="AM963">
            <v>4.32</v>
          </cell>
          <cell r="AN963">
            <v>7</v>
          </cell>
          <cell r="AO963">
            <v>0</v>
          </cell>
          <cell r="AP963">
            <v>0</v>
          </cell>
          <cell r="AQ963">
            <v>7</v>
          </cell>
          <cell r="AR963">
            <v>0.3024</v>
          </cell>
          <cell r="AS963">
            <v>4.6224000000000007</v>
          </cell>
          <cell r="AT963">
            <v>0</v>
          </cell>
          <cell r="AU963">
            <v>0</v>
          </cell>
          <cell r="AV963">
            <v>0</v>
          </cell>
          <cell r="AW963">
            <v>0</v>
          </cell>
          <cell r="AX963" t="str">
            <v>Tiến sĩ</v>
          </cell>
          <cell r="AY963">
            <v>0</v>
          </cell>
          <cell r="AZ963">
            <v>0</v>
          </cell>
          <cell r="BA963" t="str">
            <v>Công nghệ thông tin</v>
          </cell>
          <cell r="BB963" t="str">
            <v>Công nghệ thông tin</v>
          </cell>
          <cell r="BC963" t="str">
            <v>Công nghệ thông tin</v>
          </cell>
          <cell r="BD963">
            <v>0</v>
          </cell>
          <cell r="BE963">
            <v>0</v>
          </cell>
          <cell r="BF963" t="str">
            <v>B1</v>
          </cell>
          <cell r="BG963">
            <v>0</v>
          </cell>
          <cell r="BH963" t="str">
            <v>x</v>
          </cell>
          <cell r="BI963">
            <v>0</v>
          </cell>
          <cell r="BJ963">
            <v>0</v>
          </cell>
          <cell r="BK963">
            <v>0</v>
          </cell>
          <cell r="BL963">
            <v>0</v>
          </cell>
          <cell r="BM963">
            <v>0</v>
          </cell>
          <cell r="BN963">
            <v>0</v>
          </cell>
          <cell r="BO963">
            <v>0</v>
          </cell>
          <cell r="BP963">
            <v>0</v>
          </cell>
          <cell r="BQ963">
            <v>0</v>
          </cell>
          <cell r="BR963">
            <v>15.666666666666666</v>
          </cell>
          <cell r="BS963" t="str">
            <v>ĐHV đã phát</v>
          </cell>
          <cell r="BT963">
            <v>0</v>
          </cell>
          <cell r="BU963">
            <v>0</v>
          </cell>
          <cell r="BV963">
            <v>4</v>
          </cell>
          <cell r="BW963">
            <v>4</v>
          </cell>
          <cell r="BX963">
            <v>4</v>
          </cell>
          <cell r="BY963">
            <v>4</v>
          </cell>
          <cell r="BZ963">
            <v>4</v>
          </cell>
          <cell r="CA963">
            <v>4</v>
          </cell>
          <cell r="CB963">
            <v>4</v>
          </cell>
          <cell r="CC963">
            <v>4</v>
          </cell>
          <cell r="CD963">
            <v>0</v>
          </cell>
          <cell r="CE963">
            <v>0</v>
          </cell>
          <cell r="CF963">
            <v>0</v>
          </cell>
          <cell r="CG963">
            <v>0</v>
          </cell>
          <cell r="CH963">
            <v>0</v>
          </cell>
          <cell r="CI963">
            <v>0</v>
          </cell>
          <cell r="CJ963">
            <v>0</v>
          </cell>
          <cell r="CK963">
            <v>0</v>
          </cell>
          <cell r="CL963" t="str">
            <v>Đi học NN từ T5/21</v>
          </cell>
        </row>
        <row r="964">
          <cell r="F964">
            <v>1087</v>
          </cell>
          <cell r="G964" t="str">
            <v>51010000191734</v>
          </cell>
          <cell r="H964" t="str">
            <v>Viện Kỹ thuật và Công nghệ</v>
          </cell>
          <cell r="I964" t="str">
            <v>Khoa học máy tính và Công nghệ phần mềm</v>
          </cell>
          <cell r="J964" t="str">
            <v>Nữ</v>
          </cell>
          <cell r="K964">
            <v>1975</v>
          </cell>
          <cell r="L964">
            <v>27742</v>
          </cell>
          <cell r="M964">
            <v>47</v>
          </cell>
          <cell r="N964" t="str">
            <v>Kinh</v>
          </cell>
          <cell r="O964">
            <v>0</v>
          </cell>
          <cell r="P964">
            <v>182206757</v>
          </cell>
          <cell r="Q964">
            <v>0</v>
          </cell>
          <cell r="R964">
            <v>0</v>
          </cell>
          <cell r="S964" t="str">
            <v>xã Nghi Liên, huyện Nghi Lộc,  Tỉnh Nghệ An</v>
          </cell>
          <cell r="T964" t="str">
            <v>Quỳnh Diễn, Quỳnh Lưu, Nghệ An</v>
          </cell>
          <cell r="U964" t="str">
            <v>Khối Bình Phúc, phường Hưng Phúc, TP Vinh, Tỉnh Nghệ An</v>
          </cell>
          <cell r="V964" t="str">
            <v>Khối Bình Phúc, phường Hưng Phúc, TP Vinh, Tỉnh Nghệ An</v>
          </cell>
          <cell r="W964" t="str">
            <v>0946617917</v>
          </cell>
          <cell r="X964" t="str">
            <v>thuong.dhvinh@gmail.com</v>
          </cell>
          <cell r="Y964">
            <v>35309</v>
          </cell>
          <cell r="Z964">
            <v>35674</v>
          </cell>
          <cell r="AA964" t="str">
            <v>Trường Đại học Sư phạm Vinh</v>
          </cell>
          <cell r="AB964">
            <v>0</v>
          </cell>
          <cell r="AC964" t="str">
            <v>BC</v>
          </cell>
          <cell r="AD964">
            <v>0</v>
          </cell>
          <cell r="AE964">
            <v>0</v>
          </cell>
          <cell r="AF964" t="str">
            <v>V.07.01.02</v>
          </cell>
          <cell r="AG964" t="str">
            <v>Giảng viên chính (hạng II)</v>
          </cell>
          <cell r="AH964">
            <v>0</v>
          </cell>
          <cell r="AI964">
            <v>0</v>
          </cell>
          <cell r="AJ964">
            <v>0</v>
          </cell>
          <cell r="AK964">
            <v>5</v>
          </cell>
          <cell r="AL964">
            <v>0</v>
          </cell>
          <cell r="AM964">
            <v>5.42</v>
          </cell>
          <cell r="AN964">
            <v>4</v>
          </cell>
          <cell r="AO964">
            <v>0</v>
          </cell>
          <cell r="AP964">
            <v>0</v>
          </cell>
          <cell r="AQ964">
            <v>22</v>
          </cell>
          <cell r="AR964">
            <v>1.1923999999999999</v>
          </cell>
          <cell r="AS964">
            <v>6.6124000000000001</v>
          </cell>
          <cell r="AT964">
            <v>40</v>
          </cell>
          <cell r="AU964">
            <v>0</v>
          </cell>
          <cell r="AV964">
            <v>0</v>
          </cell>
          <cell r="AW964">
            <v>0</v>
          </cell>
          <cell r="AX964" t="str">
            <v>Thạc sĩ</v>
          </cell>
          <cell r="AY964">
            <v>0</v>
          </cell>
          <cell r="AZ964">
            <v>0</v>
          </cell>
          <cell r="BA964" t="str">
            <v>Toán học</v>
          </cell>
          <cell r="BB964" t="str">
            <v>Kỹ thuật/Công nghệ thông tin</v>
          </cell>
          <cell r="BC964" t="str">
            <v xml:space="preserve"> </v>
          </cell>
          <cell r="BD964">
            <v>0</v>
          </cell>
          <cell r="BE964" t="str">
            <v>GVSP</v>
          </cell>
          <cell r="BF964" t="str">
            <v>B2</v>
          </cell>
          <cell r="BG964">
            <v>0</v>
          </cell>
          <cell r="BH964" t="str">
            <v>x</v>
          </cell>
          <cell r="BI964">
            <v>2019</v>
          </cell>
          <cell r="BJ964">
            <v>0</v>
          </cell>
          <cell r="BK964">
            <v>0</v>
          </cell>
          <cell r="BL964">
            <v>0</v>
          </cell>
          <cell r="BM964">
            <v>0</v>
          </cell>
          <cell r="BN964">
            <v>0</v>
          </cell>
          <cell r="BO964">
            <v>0</v>
          </cell>
          <cell r="BP964">
            <v>0</v>
          </cell>
          <cell r="BQ964">
            <v>0</v>
          </cell>
          <cell r="BR964">
            <v>8.3333333333333339</v>
          </cell>
          <cell r="BS964" t="str">
            <v>BĐ đã phát</v>
          </cell>
          <cell r="BT964">
            <v>0</v>
          </cell>
          <cell r="BU964">
            <v>0</v>
          </cell>
          <cell r="BV964">
            <v>5</v>
          </cell>
          <cell r="BW964">
            <v>5</v>
          </cell>
          <cell r="BX964">
            <v>5</v>
          </cell>
          <cell r="BY964">
            <v>5</v>
          </cell>
          <cell r="BZ964">
            <v>5</v>
          </cell>
          <cell r="CA964">
            <v>5</v>
          </cell>
          <cell r="CB964">
            <v>5</v>
          </cell>
          <cell r="CC964">
            <v>5</v>
          </cell>
          <cell r="CD964">
            <v>5</v>
          </cell>
          <cell r="CE964">
            <v>5</v>
          </cell>
          <cell r="CF964">
            <v>5</v>
          </cell>
          <cell r="CG964">
            <v>5</v>
          </cell>
          <cell r="CH964">
            <v>5</v>
          </cell>
          <cell r="CI964">
            <v>5</v>
          </cell>
          <cell r="CJ964">
            <v>5</v>
          </cell>
          <cell r="CK964">
            <v>5</v>
          </cell>
          <cell r="CL964">
            <v>0</v>
          </cell>
        </row>
        <row r="965">
          <cell r="F965">
            <v>1070</v>
          </cell>
          <cell r="G965" t="str">
            <v>51010000251197</v>
          </cell>
          <cell r="H965" t="str">
            <v>Viện Kỹ thuật và Công nghệ</v>
          </cell>
          <cell r="I965" t="str">
            <v>Khoa học máy tính và Công nghệ phần mềm</v>
          </cell>
          <cell r="J965" t="str">
            <v>Nam</v>
          </cell>
          <cell r="K965">
            <v>1987</v>
          </cell>
          <cell r="L965">
            <v>31811</v>
          </cell>
          <cell r="M965">
            <v>35</v>
          </cell>
          <cell r="N965" t="str">
            <v>Kinh</v>
          </cell>
          <cell r="O965">
            <v>0</v>
          </cell>
          <cell r="P965">
            <v>0</v>
          </cell>
          <cell r="Q965">
            <v>0</v>
          </cell>
          <cell r="R965">
            <v>0</v>
          </cell>
          <cell r="S965" t="str">
            <v>Ninh An-Hoa Lư Ninh Bình</v>
          </cell>
          <cell r="T965" t="str">
            <v>Ninh An-Hoa Lư Ninh Bình</v>
          </cell>
          <cell r="U965" t="str">
            <v>Khu tập thể Đại học Vinh</v>
          </cell>
          <cell r="V965" t="str">
            <v>Khu tập thể Đại học Vinh</v>
          </cell>
          <cell r="W965">
            <v>1682373468</v>
          </cell>
          <cell r="X965" t="str">
            <v>hoanghuutinh@gmail.com</v>
          </cell>
          <cell r="Y965">
            <v>40544</v>
          </cell>
          <cell r="Z965">
            <v>40544</v>
          </cell>
          <cell r="AA965">
            <v>0</v>
          </cell>
          <cell r="AB965">
            <v>0</v>
          </cell>
          <cell r="AC965" t="str">
            <v>BC</v>
          </cell>
          <cell r="AD965">
            <v>0</v>
          </cell>
          <cell r="AE965">
            <v>0</v>
          </cell>
          <cell r="AF965" t="str">
            <v>V.07.01.03</v>
          </cell>
          <cell r="AG965" t="str">
            <v>Giảng viên (hạng III)</v>
          </cell>
          <cell r="AH965">
            <v>0</v>
          </cell>
          <cell r="AI965">
            <v>0</v>
          </cell>
          <cell r="AJ965">
            <v>0</v>
          </cell>
          <cell r="AK965">
            <v>4</v>
          </cell>
          <cell r="AL965">
            <v>0</v>
          </cell>
          <cell r="AM965">
            <v>3</v>
          </cell>
          <cell r="AN965">
            <v>3</v>
          </cell>
          <cell r="AO965">
            <v>0</v>
          </cell>
          <cell r="AP965">
            <v>0</v>
          </cell>
          <cell r="AQ965">
            <v>0</v>
          </cell>
          <cell r="AR965">
            <v>0</v>
          </cell>
          <cell r="AS965">
            <v>3</v>
          </cell>
          <cell r="AT965">
            <v>0</v>
          </cell>
          <cell r="AU965">
            <v>0</v>
          </cell>
          <cell r="AV965">
            <v>0</v>
          </cell>
          <cell r="AW965">
            <v>0</v>
          </cell>
          <cell r="AX965" t="str">
            <v>Thạc sĩ</v>
          </cell>
          <cell r="AY965">
            <v>0</v>
          </cell>
          <cell r="AZ965">
            <v>0</v>
          </cell>
          <cell r="BA965" t="str">
            <v>Công nghệ thông tin</v>
          </cell>
          <cell r="BB965" t="str">
            <v>Công nghệ thông tin</v>
          </cell>
          <cell r="BC965" t="str">
            <v xml:space="preserve"> </v>
          </cell>
          <cell r="BD965">
            <v>0</v>
          </cell>
          <cell r="BE965">
            <v>0</v>
          </cell>
          <cell r="BF965" t="str">
            <v>B2</v>
          </cell>
          <cell r="BG965">
            <v>0</v>
          </cell>
          <cell r="BH965" t="str">
            <v>x</v>
          </cell>
          <cell r="BI965">
            <v>0</v>
          </cell>
          <cell r="BJ965">
            <v>0</v>
          </cell>
          <cell r="BK965">
            <v>0</v>
          </cell>
          <cell r="BL965">
            <v>0</v>
          </cell>
          <cell r="BM965">
            <v>0</v>
          </cell>
          <cell r="BN965">
            <v>0</v>
          </cell>
          <cell r="BO965">
            <v>0</v>
          </cell>
          <cell r="BP965">
            <v>0</v>
          </cell>
          <cell r="BQ965">
            <v>0</v>
          </cell>
          <cell r="BR965">
            <v>24.416666666666668</v>
          </cell>
          <cell r="BS965" t="str">
            <v>BĐ phát không thành công</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t="str">
            <v>Đi học NN</v>
          </cell>
        </row>
        <row r="966">
          <cell r="F966">
            <v>1075</v>
          </cell>
          <cell r="G966" t="str">
            <v>51010000189890</v>
          </cell>
          <cell r="H966" t="str">
            <v>Viện Kỹ thuật và Công nghệ</v>
          </cell>
          <cell r="I966" t="str">
            <v>Khoa học máy tính và Công nghệ phần mềm</v>
          </cell>
          <cell r="J966" t="str">
            <v>Nữ</v>
          </cell>
          <cell r="K966">
            <v>1980</v>
          </cell>
          <cell r="L966">
            <v>29241</v>
          </cell>
          <cell r="M966">
            <v>42</v>
          </cell>
          <cell r="N966" t="str">
            <v>Kinh</v>
          </cell>
          <cell r="O966">
            <v>0</v>
          </cell>
          <cell r="P966">
            <v>182288682</v>
          </cell>
          <cell r="Q966">
            <v>0</v>
          </cell>
          <cell r="R966">
            <v>0</v>
          </cell>
          <cell r="S966" t="str">
            <v>Thành phố Vinh, Tỉnh Nghệ An</v>
          </cell>
          <cell r="T966" t="str">
            <v>Hưng Long, Hưng Nguyên, Nghệ An</v>
          </cell>
          <cell r="U966" t="str">
            <v>Khối 11, Phường Quang Trung, Thành phố Vinh, Tỉnh Nghệ An</v>
          </cell>
          <cell r="V966" t="str">
            <v>Khối 11, Phường Quang Trung, Thành phố Vinh, Tỉnh Nghệ An</v>
          </cell>
          <cell r="W966" t="str">
            <v>0912343460</v>
          </cell>
          <cell r="X966" t="str">
            <v>Nmtam@vinhuni.edu.vn</v>
          </cell>
          <cell r="Y966">
            <v>37544</v>
          </cell>
          <cell r="Z966">
            <v>37708</v>
          </cell>
          <cell r="AA966" t="str">
            <v>Trường Đại học Vinh</v>
          </cell>
          <cell r="AB966">
            <v>0</v>
          </cell>
          <cell r="AC966" t="str">
            <v>BC</v>
          </cell>
          <cell r="AD966">
            <v>0</v>
          </cell>
          <cell r="AE966">
            <v>0</v>
          </cell>
          <cell r="AF966" t="str">
            <v>V.07.01.03</v>
          </cell>
          <cell r="AG966" t="str">
            <v>Giảng viên (hạng III)</v>
          </cell>
          <cell r="AH966">
            <v>0</v>
          </cell>
          <cell r="AI966">
            <v>0</v>
          </cell>
          <cell r="AJ966" t="str">
            <v>CVHT + TL ĐBCL</v>
          </cell>
          <cell r="AK966">
            <v>4</v>
          </cell>
          <cell r="AL966">
            <v>0</v>
          </cell>
          <cell r="AM966">
            <v>4.32</v>
          </cell>
          <cell r="AN966">
            <v>7</v>
          </cell>
          <cell r="AO966">
            <v>0</v>
          </cell>
          <cell r="AP966">
            <v>0</v>
          </cell>
          <cell r="AQ966">
            <v>15</v>
          </cell>
          <cell r="AR966">
            <v>0.64800000000000013</v>
          </cell>
          <cell r="AS966">
            <v>4.968</v>
          </cell>
          <cell r="AT966">
            <v>40</v>
          </cell>
          <cell r="AU966">
            <v>0</v>
          </cell>
          <cell r="AV966">
            <v>0</v>
          </cell>
          <cell r="AW966">
            <v>0</v>
          </cell>
          <cell r="AX966" t="str">
            <v>Thạc sĩ</v>
          </cell>
          <cell r="AY966">
            <v>0</v>
          </cell>
          <cell r="AZ966">
            <v>0</v>
          </cell>
          <cell r="BA966" t="str">
            <v>Công nghệ thông tin</v>
          </cell>
          <cell r="BB966" t="str">
            <v>Công nghệ thông tin</v>
          </cell>
          <cell r="BC966" t="str">
            <v xml:space="preserve"> </v>
          </cell>
          <cell r="BD966">
            <v>0</v>
          </cell>
          <cell r="BE966" t="str">
            <v>GVSP</v>
          </cell>
          <cell r="BF966">
            <v>0</v>
          </cell>
          <cell r="BG966">
            <v>0</v>
          </cell>
          <cell r="BH966" t="str">
            <v>x</v>
          </cell>
          <cell r="BI966">
            <v>0</v>
          </cell>
          <cell r="BJ966">
            <v>0</v>
          </cell>
          <cell r="BK966" t="str">
            <v>x</v>
          </cell>
          <cell r="BL966">
            <v>0</v>
          </cell>
          <cell r="BM966">
            <v>38241</v>
          </cell>
          <cell r="BN966">
            <v>38606</v>
          </cell>
          <cell r="BO966">
            <v>0</v>
          </cell>
          <cell r="BP966">
            <v>0</v>
          </cell>
          <cell r="BQ966">
            <v>0</v>
          </cell>
          <cell r="BR966">
            <v>12.416666666666666</v>
          </cell>
          <cell r="BS966" t="str">
            <v>ĐHV đã phát</v>
          </cell>
          <cell r="BT966">
            <v>0</v>
          </cell>
          <cell r="BU966">
            <v>0</v>
          </cell>
          <cell r="BV966">
            <v>4</v>
          </cell>
          <cell r="BW966">
            <v>4</v>
          </cell>
          <cell r="BX966">
            <v>4</v>
          </cell>
          <cell r="BY966">
            <v>4</v>
          </cell>
          <cell r="BZ966">
            <v>4</v>
          </cell>
          <cell r="CA966">
            <v>4</v>
          </cell>
          <cell r="CB966">
            <v>4</v>
          </cell>
          <cell r="CC966">
            <v>4</v>
          </cell>
          <cell r="CD966">
            <v>4</v>
          </cell>
          <cell r="CE966">
            <v>4</v>
          </cell>
          <cell r="CF966">
            <v>4</v>
          </cell>
          <cell r="CG966">
            <v>4</v>
          </cell>
          <cell r="CH966">
            <v>4</v>
          </cell>
          <cell r="CI966">
            <v>4</v>
          </cell>
          <cell r="CJ966">
            <v>4</v>
          </cell>
          <cell r="CK966">
            <v>4</v>
          </cell>
          <cell r="CL966">
            <v>0</v>
          </cell>
        </row>
        <row r="967">
          <cell r="F967">
            <v>1064</v>
          </cell>
          <cell r="G967" t="str">
            <v>51010000190078</v>
          </cell>
          <cell r="H967" t="str">
            <v>Viện Kỹ thuật và Công nghệ</v>
          </cell>
          <cell r="I967" t="str">
            <v>Khoa học máy tính và Công nghệ phần mềm</v>
          </cell>
          <cell r="J967" t="str">
            <v>Nam</v>
          </cell>
          <cell r="K967">
            <v>1969</v>
          </cell>
          <cell r="L967">
            <v>25517</v>
          </cell>
          <cell r="M967">
            <v>53</v>
          </cell>
          <cell r="N967" t="str">
            <v>Kinh</v>
          </cell>
          <cell r="O967">
            <v>0</v>
          </cell>
          <cell r="P967">
            <v>187338695</v>
          </cell>
          <cell r="Q967">
            <v>0</v>
          </cell>
          <cell r="R967">
            <v>0</v>
          </cell>
          <cell r="S967" t="str">
            <v>Xã Tùng ảnh, Huyện Đức Thọ, Tỉnh Hà Tĩnh</v>
          </cell>
          <cell r="T967" t="str">
            <v>Tùng Ảnh, Đức Thọ, Hà Tĩnh</v>
          </cell>
          <cell r="U967" t="str">
            <v>Số nhà 55, ngõ 2đường Nguyễn Đức Cảnh, TP Vinh, Nghệ An</v>
          </cell>
          <cell r="V967" t="str">
            <v>Số nhà 55, ngõ 2đường Nguyễn Đức Cảnh, TP Vinh, Nghệ An</v>
          </cell>
          <cell r="W967" t="str">
            <v>0912120062</v>
          </cell>
          <cell r="X967" t="str">
            <v>phongpa@vinhuni.edu.vn</v>
          </cell>
          <cell r="Y967" t="str">
            <v xml:space="preserve">  -   -</v>
          </cell>
          <cell r="Z967">
            <v>33117</v>
          </cell>
          <cell r="AA967" t="str">
            <v>Phòng GD Đức Thọ-Hà Tĩnh</v>
          </cell>
          <cell r="AB967">
            <v>0</v>
          </cell>
          <cell r="AC967" t="str">
            <v>BC</v>
          </cell>
          <cell r="AD967">
            <v>0</v>
          </cell>
          <cell r="AE967">
            <v>0</v>
          </cell>
          <cell r="AF967" t="str">
            <v>V.07.01.02</v>
          </cell>
          <cell r="AG967" t="str">
            <v>Giảng viên chính (hạng II)</v>
          </cell>
          <cell r="AH967">
            <v>0</v>
          </cell>
          <cell r="AI967" t="str">
            <v>Trưởng Bộ môn</v>
          </cell>
          <cell r="AJ967">
            <v>0</v>
          </cell>
          <cell r="AK967">
            <v>5.5</v>
          </cell>
          <cell r="AL967">
            <v>0.4</v>
          </cell>
          <cell r="AM967">
            <v>5.42</v>
          </cell>
          <cell r="AN967">
            <v>4</v>
          </cell>
          <cell r="AO967">
            <v>0</v>
          </cell>
          <cell r="AP967">
            <v>0</v>
          </cell>
          <cell r="AQ967">
            <v>26</v>
          </cell>
          <cell r="AR967">
            <v>1.5131999999999999</v>
          </cell>
          <cell r="AS967">
            <v>7.3331999999999997</v>
          </cell>
          <cell r="AT967">
            <v>40</v>
          </cell>
          <cell r="AU967">
            <v>0</v>
          </cell>
          <cell r="AV967">
            <v>0</v>
          </cell>
          <cell r="AW967">
            <v>0</v>
          </cell>
          <cell r="AX967" t="str">
            <v>Tiến sĩ</v>
          </cell>
          <cell r="AY967">
            <v>0</v>
          </cell>
          <cell r="AZ967">
            <v>0</v>
          </cell>
          <cell r="BA967" t="str">
            <v>Toán học</v>
          </cell>
          <cell r="BB967" t="str">
            <v>Công nghệ thông tin</v>
          </cell>
          <cell r="BC967" t="str">
            <v>Công nghệ thông tin</v>
          </cell>
          <cell r="BD967">
            <v>0</v>
          </cell>
          <cell r="BE967" t="str">
            <v>GVSP</v>
          </cell>
          <cell r="BF967" t="str">
            <v>B1</v>
          </cell>
          <cell r="BG967">
            <v>0</v>
          </cell>
          <cell r="BH967" t="str">
            <v>x</v>
          </cell>
          <cell r="BI967">
            <v>2017</v>
          </cell>
          <cell r="BJ967">
            <v>0</v>
          </cell>
          <cell r="BK967">
            <v>0</v>
          </cell>
          <cell r="BL967">
            <v>0</v>
          </cell>
          <cell r="BM967">
            <v>0</v>
          </cell>
          <cell r="BN967">
            <v>0</v>
          </cell>
          <cell r="BO967">
            <v>0</v>
          </cell>
          <cell r="BP967">
            <v>0</v>
          </cell>
          <cell r="BQ967">
            <v>0</v>
          </cell>
          <cell r="BR967">
            <v>7.166666666666667</v>
          </cell>
          <cell r="BS967" t="str">
            <v>BĐ đã phát</v>
          </cell>
          <cell r="BT967">
            <v>0</v>
          </cell>
          <cell r="BU967">
            <v>0</v>
          </cell>
          <cell r="BV967">
            <v>5.5</v>
          </cell>
          <cell r="BW967">
            <v>5.5</v>
          </cell>
          <cell r="BX967">
            <v>5.5</v>
          </cell>
          <cell r="BY967">
            <v>5.5</v>
          </cell>
          <cell r="BZ967">
            <v>5.5</v>
          </cell>
          <cell r="CA967">
            <v>5.5</v>
          </cell>
          <cell r="CB967">
            <v>5.5</v>
          </cell>
          <cell r="CC967">
            <v>5.5</v>
          </cell>
          <cell r="CD967">
            <v>5.5</v>
          </cell>
          <cell r="CE967">
            <v>5.5</v>
          </cell>
          <cell r="CF967">
            <v>5.5</v>
          </cell>
          <cell r="CG967">
            <v>5.5</v>
          </cell>
          <cell r="CH967">
            <v>5.5</v>
          </cell>
          <cell r="CI967">
            <v>5.5</v>
          </cell>
          <cell r="CJ967">
            <v>5.5</v>
          </cell>
          <cell r="CK967">
            <v>5.5</v>
          </cell>
          <cell r="CL967">
            <v>0</v>
          </cell>
        </row>
        <row r="968">
          <cell r="F968">
            <v>1074</v>
          </cell>
          <cell r="G968" t="str">
            <v>51010000190175</v>
          </cell>
          <cell r="H968" t="str">
            <v>Trường Sư phạm</v>
          </cell>
          <cell r="I968" t="str">
            <v>Khoa Tin học</v>
          </cell>
          <cell r="J968" t="str">
            <v>Nam</v>
          </cell>
          <cell r="K968">
            <v>1972</v>
          </cell>
          <cell r="L968">
            <v>26649</v>
          </cell>
          <cell r="M968">
            <v>50</v>
          </cell>
          <cell r="N968" t="str">
            <v>Kinh</v>
          </cell>
          <cell r="O968">
            <v>0</v>
          </cell>
          <cell r="P968">
            <v>181906118</v>
          </cell>
          <cell r="Q968">
            <v>0</v>
          </cell>
          <cell r="R968">
            <v>0</v>
          </cell>
          <cell r="S968" t="str">
            <v>Xã Sơn Tân, Huyện Hương Sơn, Tỉnh Hà Tĩnh</v>
          </cell>
          <cell r="T968" t="str">
            <v>Sơn Tân, Hương Sơn, Hà Tĩnh</v>
          </cell>
          <cell r="U968" t="str">
            <v>số nhà 12, đường Phạm Kinh Vỹ, khối 9, phường  Bến Thủy, thành phố Vinh, tỉnh Nghệ An.</v>
          </cell>
          <cell r="V968" t="str">
            <v>số nhà 12, đường Phạm Kinh Vỹ, khối 9, phường  Bến Thủy, thành phố Vinh, tỉnh Nghệ An.</v>
          </cell>
          <cell r="W968">
            <v>904926777</v>
          </cell>
          <cell r="X968">
            <v>0</v>
          </cell>
          <cell r="Y968">
            <v>34213</v>
          </cell>
          <cell r="Z968">
            <v>34708</v>
          </cell>
          <cell r="AA968" t="str">
            <v>Trường Đại học Sư phạm Vinh</v>
          </cell>
          <cell r="AB968">
            <v>0</v>
          </cell>
          <cell r="AC968" t="str">
            <v>BC</v>
          </cell>
          <cell r="AD968">
            <v>0</v>
          </cell>
          <cell r="AE968">
            <v>0</v>
          </cell>
          <cell r="AF968" t="str">
            <v>V.07.01.02</v>
          </cell>
          <cell r="AG968" t="str">
            <v>Giảng viên chính (hạng II)</v>
          </cell>
          <cell r="AH968">
            <v>0</v>
          </cell>
          <cell r="AI968">
            <v>0</v>
          </cell>
          <cell r="AJ968" t="str">
            <v>TLĐT</v>
          </cell>
          <cell r="AK968">
            <v>5</v>
          </cell>
          <cell r="AL968">
            <v>0</v>
          </cell>
          <cell r="AM968">
            <v>5.76</v>
          </cell>
          <cell r="AN968">
            <v>5</v>
          </cell>
          <cell r="AO968">
            <v>0</v>
          </cell>
          <cell r="AP968">
            <v>0</v>
          </cell>
          <cell r="AQ968">
            <v>19</v>
          </cell>
          <cell r="AR968">
            <v>1.0944</v>
          </cell>
          <cell r="AS968">
            <v>6.8544</v>
          </cell>
          <cell r="AT968">
            <v>40</v>
          </cell>
          <cell r="AU968">
            <v>0</v>
          </cell>
          <cell r="AV968">
            <v>0</v>
          </cell>
          <cell r="AW968">
            <v>0</v>
          </cell>
          <cell r="AX968" t="str">
            <v>Thạc sĩ</v>
          </cell>
          <cell r="AY968">
            <v>0</v>
          </cell>
          <cell r="AZ968">
            <v>0</v>
          </cell>
          <cell r="BA968" t="str">
            <v>Toán học</v>
          </cell>
          <cell r="BB968" t="str">
            <v>Kỹ thuật</v>
          </cell>
          <cell r="BC968" t="str">
            <v xml:space="preserve"> </v>
          </cell>
          <cell r="BD968">
            <v>0</v>
          </cell>
          <cell r="BE968" t="str">
            <v>GVSP</v>
          </cell>
          <cell r="BF968" t="str">
            <v>TS nước ngoài</v>
          </cell>
          <cell r="BG968">
            <v>0</v>
          </cell>
          <cell r="BH968" t="str">
            <v>x</v>
          </cell>
          <cell r="BI968">
            <v>2019</v>
          </cell>
          <cell r="BJ968">
            <v>0</v>
          </cell>
          <cell r="BK968" t="str">
            <v>Đợt năm 2014</v>
          </cell>
          <cell r="BL968" t="str">
            <v>Sơ cấp</v>
          </cell>
          <cell r="BM968">
            <v>38287</v>
          </cell>
          <cell r="BN968">
            <v>38652</v>
          </cell>
          <cell r="BO968">
            <v>0</v>
          </cell>
          <cell r="BP968">
            <v>0</v>
          </cell>
          <cell r="BQ968">
            <v>0</v>
          </cell>
          <cell r="BR968">
            <v>10.333333333333334</v>
          </cell>
          <cell r="BS968" t="str">
            <v>ĐHV đã phát</v>
          </cell>
          <cell r="BT968">
            <v>0</v>
          </cell>
          <cell r="BU968">
            <v>0</v>
          </cell>
          <cell r="BV968">
            <v>5</v>
          </cell>
          <cell r="BW968">
            <v>5</v>
          </cell>
          <cell r="BX968">
            <v>5</v>
          </cell>
          <cell r="BY968">
            <v>5</v>
          </cell>
          <cell r="BZ968">
            <v>5</v>
          </cell>
          <cell r="CA968">
            <v>5</v>
          </cell>
          <cell r="CB968">
            <v>5</v>
          </cell>
          <cell r="CC968">
            <v>5</v>
          </cell>
          <cell r="CD968">
            <v>5</v>
          </cell>
          <cell r="CE968">
            <v>5</v>
          </cell>
          <cell r="CF968">
            <v>5</v>
          </cell>
          <cell r="CG968">
            <v>5</v>
          </cell>
          <cell r="CH968">
            <v>5</v>
          </cell>
          <cell r="CI968">
            <v>5</v>
          </cell>
          <cell r="CJ968">
            <v>5</v>
          </cell>
          <cell r="CK968">
            <v>5</v>
          </cell>
          <cell r="CL968">
            <v>0</v>
          </cell>
        </row>
        <row r="969">
          <cell r="F969">
            <v>1035</v>
          </cell>
          <cell r="G969" t="str">
            <v>51010000192366</v>
          </cell>
          <cell r="H969" t="str">
            <v>Viện Kỹ thuật và Công nghệ</v>
          </cell>
          <cell r="I969" t="str">
            <v>Kỹ thuật Điều khiển tự động</v>
          </cell>
          <cell r="J969" t="str">
            <v>Nam</v>
          </cell>
          <cell r="K969">
            <v>1986</v>
          </cell>
          <cell r="L969">
            <v>31444</v>
          </cell>
          <cell r="M969">
            <v>36</v>
          </cell>
          <cell r="N969" t="str">
            <v>Kinh</v>
          </cell>
          <cell r="O969">
            <v>0</v>
          </cell>
          <cell r="P969">
            <v>186376361</v>
          </cell>
          <cell r="Q969">
            <v>0</v>
          </cell>
          <cell r="R969">
            <v>0</v>
          </cell>
          <cell r="S969" t="str">
            <v>TT. Hoàng Mai, H. Quỳnh Lưu, Nghệ An</v>
          </cell>
          <cell r="T969" t="str">
            <v>TT. Hoàng Mai, H. Quỳnh Lưu, Nghệ An</v>
          </cell>
          <cell r="U969" t="str">
            <v>SN 3Cao Bá Quát, P. Trường Thi, Tp. Vinh, Nghệ An</v>
          </cell>
          <cell r="V969" t="str">
            <v>SN 3Cao Bá Quát, P. Trường Thi, Tp. Vinh, Nghệ An</v>
          </cell>
          <cell r="W969" t="str">
            <v>0916336638</v>
          </cell>
          <cell r="X969" t="str">
            <v>hophuong@vinhuni.edu.vn</v>
          </cell>
          <cell r="Y969">
            <v>40129</v>
          </cell>
          <cell r="Z969">
            <v>41334</v>
          </cell>
          <cell r="AA969" t="str">
            <v>Trường Đại học Vinh</v>
          </cell>
          <cell r="AB969">
            <v>0</v>
          </cell>
          <cell r="AC969" t="str">
            <v>BC</v>
          </cell>
          <cell r="AD969">
            <v>0</v>
          </cell>
          <cell r="AE969">
            <v>0</v>
          </cell>
          <cell r="AF969" t="str">
            <v>V.07.01.03</v>
          </cell>
          <cell r="AG969" t="str">
            <v>Giảng viên (hạng III)</v>
          </cell>
          <cell r="AH969">
            <v>0</v>
          </cell>
          <cell r="AI969">
            <v>0</v>
          </cell>
          <cell r="AJ969" t="str">
            <v>CVHT</v>
          </cell>
          <cell r="AK969">
            <v>4</v>
          </cell>
          <cell r="AL969">
            <v>0</v>
          </cell>
          <cell r="AM969">
            <v>3.33</v>
          </cell>
          <cell r="AN969">
            <v>4</v>
          </cell>
          <cell r="AO969">
            <v>0</v>
          </cell>
          <cell r="AP969">
            <v>0</v>
          </cell>
          <cell r="AQ969">
            <v>10</v>
          </cell>
          <cell r="AR969">
            <v>0.33299999999999996</v>
          </cell>
          <cell r="AS969">
            <v>3.6630000000000003</v>
          </cell>
          <cell r="AT969">
            <v>25</v>
          </cell>
          <cell r="AU969">
            <v>0</v>
          </cell>
          <cell r="AV969">
            <v>0</v>
          </cell>
          <cell r="AW969">
            <v>0</v>
          </cell>
          <cell r="AX969" t="str">
            <v>Thạc sĩ</v>
          </cell>
          <cell r="AY969">
            <v>0</v>
          </cell>
          <cell r="AZ969">
            <v>0</v>
          </cell>
          <cell r="BA969" t="str">
            <v>Điện tử viễn thông</v>
          </cell>
          <cell r="BB969" t="str">
            <v>KT điều khiển - TĐại học</v>
          </cell>
          <cell r="BC969" t="str">
            <v xml:space="preserve"> </v>
          </cell>
          <cell r="BD969">
            <v>0</v>
          </cell>
          <cell r="BE969">
            <v>0</v>
          </cell>
          <cell r="BF969">
            <v>0</v>
          </cell>
          <cell r="BG969">
            <v>0</v>
          </cell>
          <cell r="BH969" t="str">
            <v>x</v>
          </cell>
          <cell r="BI969">
            <v>0</v>
          </cell>
          <cell r="BJ969">
            <v>0</v>
          </cell>
          <cell r="BK969">
            <v>0</v>
          </cell>
          <cell r="BL969">
            <v>0</v>
          </cell>
          <cell r="BM969">
            <v>0</v>
          </cell>
          <cell r="BN969">
            <v>0</v>
          </cell>
          <cell r="BO969">
            <v>0</v>
          </cell>
          <cell r="BP969">
            <v>0</v>
          </cell>
          <cell r="BQ969">
            <v>0</v>
          </cell>
          <cell r="BR969">
            <v>23.416666666666668</v>
          </cell>
          <cell r="BS969" t="str">
            <v>BĐ đã phát</v>
          </cell>
          <cell r="BT969">
            <v>0</v>
          </cell>
          <cell r="BU969">
            <v>0</v>
          </cell>
          <cell r="BV969">
            <v>4</v>
          </cell>
          <cell r="BW969">
            <v>4</v>
          </cell>
          <cell r="BX969">
            <v>4</v>
          </cell>
          <cell r="BY969">
            <v>4</v>
          </cell>
          <cell r="BZ969">
            <v>4</v>
          </cell>
          <cell r="CA969">
            <v>4</v>
          </cell>
          <cell r="CB969">
            <v>4</v>
          </cell>
          <cell r="CC969">
            <v>4</v>
          </cell>
          <cell r="CD969">
            <v>4</v>
          </cell>
          <cell r="CE969">
            <v>4</v>
          </cell>
          <cell r="CF969">
            <v>4</v>
          </cell>
          <cell r="CG969">
            <v>4</v>
          </cell>
          <cell r="CH969">
            <v>4</v>
          </cell>
          <cell r="CI969">
            <v>4</v>
          </cell>
          <cell r="CJ969">
            <v>4</v>
          </cell>
          <cell r="CK969">
            <v>4</v>
          </cell>
          <cell r="CL969">
            <v>0</v>
          </cell>
        </row>
        <row r="970">
          <cell r="F970">
            <v>1467</v>
          </cell>
          <cell r="G970" t="str">
            <v>51010000190166</v>
          </cell>
          <cell r="H970" t="str">
            <v>Viện Kỹ thuật và Công nghệ</v>
          </cell>
          <cell r="I970" t="str">
            <v>Kỹ thuật Điều khiển tự động</v>
          </cell>
          <cell r="J970" t="str">
            <v>Nữ</v>
          </cell>
          <cell r="K970">
            <v>1980</v>
          </cell>
          <cell r="L970">
            <v>29296</v>
          </cell>
          <cell r="M970">
            <v>42</v>
          </cell>
          <cell r="N970" t="str">
            <v>Kinh</v>
          </cell>
          <cell r="O970">
            <v>0</v>
          </cell>
          <cell r="P970">
            <v>182219968</v>
          </cell>
          <cell r="Q970">
            <v>0</v>
          </cell>
          <cell r="R970">
            <v>0</v>
          </cell>
          <cell r="S970" t="str">
            <v>Xã Nam Lĩnh, Huyện Nam Đàn, Tỉnh Nghệ An</v>
          </cell>
          <cell r="T970" t="str">
            <v>Xã Nam Lĩnh, Huyện Nam Đàn, Tỉnh Nghệ An</v>
          </cell>
          <cell r="U970" t="str">
            <v>P. Quang Trung, TP. Vinh, NA</v>
          </cell>
          <cell r="V970" t="str">
            <v>P. Quang Trung, TP. Vinh, NA</v>
          </cell>
          <cell r="W970" t="str">
            <v>0945329928</v>
          </cell>
          <cell r="X970" t="str">
            <v>nhunghc@vinhuni.edu.vn</v>
          </cell>
          <cell r="Y970">
            <v>37530</v>
          </cell>
          <cell r="Z970">
            <v>38485</v>
          </cell>
          <cell r="AA970" t="str">
            <v>Trường Đại học Vinh</v>
          </cell>
          <cell r="AB970">
            <v>0</v>
          </cell>
          <cell r="AC970" t="str">
            <v>BC</v>
          </cell>
          <cell r="AD970">
            <v>0</v>
          </cell>
          <cell r="AE970">
            <v>0</v>
          </cell>
          <cell r="AF970" t="str">
            <v>01.003</v>
          </cell>
          <cell r="AG970" t="str">
            <v>Chuyên viên</v>
          </cell>
          <cell r="AH970">
            <v>0</v>
          </cell>
          <cell r="AI970">
            <v>0</v>
          </cell>
          <cell r="AJ970" t="str">
            <v>TLQLSV</v>
          </cell>
          <cell r="AK970">
            <v>4</v>
          </cell>
          <cell r="AL970">
            <v>0</v>
          </cell>
          <cell r="AM970">
            <v>3.99</v>
          </cell>
          <cell r="AN970">
            <v>6</v>
          </cell>
          <cell r="AO970">
            <v>0</v>
          </cell>
          <cell r="AP970">
            <v>0</v>
          </cell>
          <cell r="AQ970">
            <v>0</v>
          </cell>
          <cell r="AR970">
            <v>0</v>
          </cell>
          <cell r="AS970">
            <v>3.99</v>
          </cell>
          <cell r="AT970">
            <v>20</v>
          </cell>
          <cell r="AU970">
            <v>0</v>
          </cell>
          <cell r="AV970">
            <v>0.2</v>
          </cell>
          <cell r="AW970">
            <v>0</v>
          </cell>
          <cell r="AX970" t="str">
            <v>Thạc sĩ</v>
          </cell>
          <cell r="AY970">
            <v>0</v>
          </cell>
          <cell r="AZ970">
            <v>0</v>
          </cell>
          <cell r="BA970" t="str">
            <v>Ngữ văn</v>
          </cell>
          <cell r="BB970" t="str">
            <v>Ngôn ngữ &amp; văn học</v>
          </cell>
          <cell r="BC970" t="str">
            <v xml:space="preserve"> </v>
          </cell>
          <cell r="BD970">
            <v>0</v>
          </cell>
          <cell r="BE970">
            <v>0</v>
          </cell>
          <cell r="BF970" t="str">
            <v>B1</v>
          </cell>
          <cell r="BG970">
            <v>0</v>
          </cell>
          <cell r="BH970" t="str">
            <v>x</v>
          </cell>
          <cell r="BI970">
            <v>0</v>
          </cell>
          <cell r="BJ970">
            <v>0</v>
          </cell>
          <cell r="BK970">
            <v>0</v>
          </cell>
          <cell r="BL970">
            <v>0</v>
          </cell>
          <cell r="BM970" t="str">
            <v>13/09/2004</v>
          </cell>
          <cell r="BN970">
            <v>38608</v>
          </cell>
          <cell r="BO970">
            <v>0</v>
          </cell>
          <cell r="BP970">
            <v>0</v>
          </cell>
          <cell r="BQ970">
            <v>0</v>
          </cell>
          <cell r="BR970">
            <v>12.583333333333334</v>
          </cell>
          <cell r="BS970" t="str">
            <v>BĐ đã phát</v>
          </cell>
          <cell r="BT970">
            <v>0</v>
          </cell>
          <cell r="BU970">
            <v>0</v>
          </cell>
          <cell r="BV970">
            <v>4.2</v>
          </cell>
          <cell r="BW970">
            <v>4.2</v>
          </cell>
          <cell r="BX970">
            <v>4.2</v>
          </cell>
          <cell r="BY970">
            <v>4.2</v>
          </cell>
          <cell r="BZ970">
            <v>4.2</v>
          </cell>
          <cell r="CA970">
            <v>4.2</v>
          </cell>
          <cell r="CB970">
            <v>4.2</v>
          </cell>
          <cell r="CC970">
            <v>4.2</v>
          </cell>
          <cell r="CD970">
            <v>4.2</v>
          </cell>
          <cell r="CE970">
            <v>4.2</v>
          </cell>
          <cell r="CF970">
            <v>4.2</v>
          </cell>
          <cell r="CG970">
            <v>4.2</v>
          </cell>
          <cell r="CH970">
            <v>4.2</v>
          </cell>
          <cell r="CI970">
            <v>4.2</v>
          </cell>
          <cell r="CJ970">
            <v>4.2</v>
          </cell>
          <cell r="CK970">
            <v>4.2</v>
          </cell>
          <cell r="CL970">
            <v>0</v>
          </cell>
        </row>
        <row r="971">
          <cell r="F971">
            <v>1065</v>
          </cell>
          <cell r="G971" t="str">
            <v>51010000251744</v>
          </cell>
          <cell r="H971" t="str">
            <v>Viện Kỹ thuật và Công nghệ</v>
          </cell>
          <cell r="I971" t="str">
            <v>Kỹ thuật Điều khiển tự động</v>
          </cell>
          <cell r="J971" t="str">
            <v>Nam</v>
          </cell>
          <cell r="K971">
            <v>1972</v>
          </cell>
          <cell r="L971">
            <v>26613</v>
          </cell>
          <cell r="M971">
            <v>50</v>
          </cell>
          <cell r="N971" t="str">
            <v>Kinh</v>
          </cell>
          <cell r="O971">
            <v>0</v>
          </cell>
          <cell r="P971">
            <v>181777218</v>
          </cell>
          <cell r="Q971">
            <v>0</v>
          </cell>
          <cell r="R971">
            <v>0</v>
          </cell>
          <cell r="S971" t="str">
            <v>Xã Cẩm Huy, Huyện Cẩm Xuyên, Tỉnh Hà Tĩnh</v>
          </cell>
          <cell r="T971" t="str">
            <v>Cẩm Huy, Cẩm Xuyên, Hà Tĩnh</v>
          </cell>
          <cell r="U971" t="str">
            <v>Khối 1, Phường Bến Thủy, Thành phố Vinh, Tỉnh Nghệ An</v>
          </cell>
          <cell r="V971" t="str">
            <v>Khối 1, Phường Bến Thủy, Thành phố Vinh, Tỉnh Nghệ An</v>
          </cell>
          <cell r="W971" t="str">
            <v>0948252259</v>
          </cell>
          <cell r="X971" t="str">
            <v>viethh@vinhuni.edu.vn</v>
          </cell>
          <cell r="Y971">
            <v>35309</v>
          </cell>
          <cell r="Z971">
            <v>35977</v>
          </cell>
          <cell r="AA971" t="str">
            <v>Trường Đại học Sư phạm Vinh</v>
          </cell>
          <cell r="AB971">
            <v>0</v>
          </cell>
          <cell r="AC971" t="str">
            <v>BC</v>
          </cell>
          <cell r="AD971">
            <v>0</v>
          </cell>
          <cell r="AE971">
            <v>0</v>
          </cell>
          <cell r="AF971" t="str">
            <v>V.07.01.01</v>
          </cell>
          <cell r="AG971" t="str">
            <v>Giảng viên cao cấp (hạng I)</v>
          </cell>
          <cell r="AH971" t="str">
            <v>Phó Viện trưởng</v>
          </cell>
          <cell r="AI971" t="str">
            <v>Trưởng Bộ môn</v>
          </cell>
          <cell r="AJ971" t="str">
            <v>Phó Bí thư ĐBBP</v>
          </cell>
          <cell r="AK971">
            <v>6</v>
          </cell>
          <cell r="AL971">
            <v>0.5</v>
          </cell>
          <cell r="AM971">
            <v>6.2</v>
          </cell>
          <cell r="AN971">
            <v>1</v>
          </cell>
          <cell r="AO971">
            <v>0</v>
          </cell>
          <cell r="AP971">
            <v>0</v>
          </cell>
          <cell r="AQ971">
            <v>14</v>
          </cell>
          <cell r="AR971">
            <v>0.93799999999999994</v>
          </cell>
          <cell r="AS971">
            <v>7.6379999999999999</v>
          </cell>
          <cell r="AT971">
            <v>40</v>
          </cell>
          <cell r="AU971">
            <v>0</v>
          </cell>
          <cell r="AV971">
            <v>0.2</v>
          </cell>
          <cell r="AW971">
            <v>0</v>
          </cell>
          <cell r="AX971" t="str">
            <v>Tiến sĩ</v>
          </cell>
          <cell r="AY971" t="str">
            <v>Phó Giáo sư</v>
          </cell>
          <cell r="AZ971">
            <v>0</v>
          </cell>
          <cell r="BA971" t="str">
            <v>Toán học</v>
          </cell>
          <cell r="BB971" t="str">
            <v>Công nghệ thông tin</v>
          </cell>
          <cell r="BC971" t="str">
            <v>Công nghệ thông tin</v>
          </cell>
          <cell r="BD971">
            <v>0</v>
          </cell>
          <cell r="BE971" t="str">
            <v>GVSP</v>
          </cell>
          <cell r="BF971" t="str">
            <v>B1</v>
          </cell>
          <cell r="BG971">
            <v>0</v>
          </cell>
          <cell r="BH971" t="str">
            <v>x</v>
          </cell>
          <cell r="BI971">
            <v>2017</v>
          </cell>
          <cell r="BJ971">
            <v>0</v>
          </cell>
          <cell r="BK971" t="str">
            <v>Đối tượng 4</v>
          </cell>
          <cell r="BL971">
            <v>0</v>
          </cell>
          <cell r="BM971">
            <v>39582</v>
          </cell>
          <cell r="BN971">
            <v>39947</v>
          </cell>
          <cell r="BO971">
            <v>0</v>
          </cell>
          <cell r="BP971">
            <v>0</v>
          </cell>
          <cell r="BQ971">
            <v>0</v>
          </cell>
          <cell r="BR971">
            <v>10.166666666666666</v>
          </cell>
          <cell r="BS971" t="str">
            <v>BĐ đã phát</v>
          </cell>
          <cell r="BT971">
            <v>0</v>
          </cell>
          <cell r="BU971">
            <v>0</v>
          </cell>
          <cell r="BV971">
            <v>6.2</v>
          </cell>
          <cell r="BW971">
            <v>6.2</v>
          </cell>
          <cell r="BX971">
            <v>6.2</v>
          </cell>
          <cell r="BY971">
            <v>6.2</v>
          </cell>
          <cell r="BZ971">
            <v>6.2</v>
          </cell>
          <cell r="CA971">
            <v>6.2</v>
          </cell>
          <cell r="CB971">
            <v>6.2</v>
          </cell>
          <cell r="CC971">
            <v>6.2</v>
          </cell>
          <cell r="CD971">
            <v>6.2</v>
          </cell>
          <cell r="CE971">
            <v>6.2</v>
          </cell>
          <cell r="CF971">
            <v>6.2</v>
          </cell>
          <cell r="CG971">
            <v>6.2</v>
          </cell>
          <cell r="CH971">
            <v>6.2</v>
          </cell>
          <cell r="CI971">
            <v>6.2</v>
          </cell>
          <cell r="CJ971">
            <v>6.2</v>
          </cell>
          <cell r="CK971">
            <v>6.2</v>
          </cell>
          <cell r="CL971">
            <v>0</v>
          </cell>
        </row>
        <row r="972">
          <cell r="F972">
            <v>2009</v>
          </cell>
          <cell r="G972" t="str">
            <v>51010000388952</v>
          </cell>
          <cell r="H972" t="str">
            <v>Viện Kỹ thuật và Công nghệ</v>
          </cell>
          <cell r="I972" t="str">
            <v>Kỹ thuật Điều khiển tự động</v>
          </cell>
          <cell r="J972" t="str">
            <v>Nam</v>
          </cell>
          <cell r="K972">
            <v>1989</v>
          </cell>
          <cell r="L972">
            <v>32637</v>
          </cell>
          <cell r="M972">
            <v>33</v>
          </cell>
          <cell r="N972" t="str">
            <v>Kinh</v>
          </cell>
          <cell r="O972">
            <v>0</v>
          </cell>
          <cell r="P972">
            <v>186834044</v>
          </cell>
          <cell r="Q972">
            <v>0</v>
          </cell>
          <cell r="R972">
            <v>0</v>
          </cell>
          <cell r="S972">
            <v>0</v>
          </cell>
          <cell r="T972">
            <v>0</v>
          </cell>
          <cell r="U972" t="str">
            <v>Thành phố Vinh, Tỉnh Nghệ An</v>
          </cell>
          <cell r="V972" t="str">
            <v>Thành phố Vinh, Tỉnh Nghệ An</v>
          </cell>
          <cell r="W972" t="str">
            <v>0948079229</v>
          </cell>
          <cell r="X972" t="str">
            <v>votunglambkhn@gmail.com</v>
          </cell>
          <cell r="Y972">
            <v>41323</v>
          </cell>
          <cell r="Z972" t="str">
            <v xml:space="preserve">  -   -</v>
          </cell>
          <cell r="AA972">
            <v>0</v>
          </cell>
          <cell r="AB972">
            <v>0</v>
          </cell>
          <cell r="AC972" t="str">
            <v>BC</v>
          </cell>
          <cell r="AD972">
            <v>0</v>
          </cell>
          <cell r="AE972">
            <v>0</v>
          </cell>
          <cell r="AF972" t="str">
            <v>V.07.01.03</v>
          </cell>
          <cell r="AG972" t="str">
            <v>Giảng viên (hạng III)</v>
          </cell>
          <cell r="AH972">
            <v>0</v>
          </cell>
          <cell r="AI972">
            <v>0</v>
          </cell>
          <cell r="AJ972">
            <v>0</v>
          </cell>
          <cell r="AK972">
            <v>4</v>
          </cell>
          <cell r="AL972">
            <v>0</v>
          </cell>
          <cell r="AM972">
            <v>3</v>
          </cell>
          <cell r="AN972">
            <v>3</v>
          </cell>
          <cell r="AO972">
            <v>0</v>
          </cell>
          <cell r="AP972">
            <v>0</v>
          </cell>
          <cell r="AQ972">
            <v>6</v>
          </cell>
          <cell r="AR972">
            <v>0.18</v>
          </cell>
          <cell r="AS972">
            <v>3.18</v>
          </cell>
          <cell r="AT972">
            <v>25</v>
          </cell>
          <cell r="AU972">
            <v>0</v>
          </cell>
          <cell r="AV972">
            <v>0</v>
          </cell>
          <cell r="AW972">
            <v>0</v>
          </cell>
          <cell r="AX972" t="str">
            <v>Thạc sĩ</v>
          </cell>
          <cell r="AY972">
            <v>0</v>
          </cell>
          <cell r="AZ972">
            <v>0</v>
          </cell>
          <cell r="BA972" t="str">
            <v>Điện tử viễn thông</v>
          </cell>
          <cell r="BB972" t="str">
            <v>KT điều khiển - TĐại học</v>
          </cell>
          <cell r="BC972" t="str">
            <v xml:space="preserve"> </v>
          </cell>
          <cell r="BD972">
            <v>0</v>
          </cell>
          <cell r="BE972">
            <v>0</v>
          </cell>
          <cell r="BF972">
            <v>0</v>
          </cell>
          <cell r="BG972">
            <v>0</v>
          </cell>
          <cell r="BH972">
            <v>2018</v>
          </cell>
          <cell r="BI972">
            <v>0</v>
          </cell>
          <cell r="BJ972">
            <v>0</v>
          </cell>
          <cell r="BK972">
            <v>0</v>
          </cell>
          <cell r="BL972">
            <v>0</v>
          </cell>
          <cell r="BM972">
            <v>0</v>
          </cell>
          <cell r="BN972">
            <v>0</v>
          </cell>
          <cell r="BO972">
            <v>0</v>
          </cell>
          <cell r="BP972">
            <v>0</v>
          </cell>
          <cell r="BQ972">
            <v>0</v>
          </cell>
          <cell r="BR972">
            <v>26.666666666666668</v>
          </cell>
          <cell r="BS972" t="str">
            <v>BĐ đã phát</v>
          </cell>
          <cell r="BT972">
            <v>0</v>
          </cell>
          <cell r="BU972">
            <v>0</v>
          </cell>
          <cell r="BV972">
            <v>4</v>
          </cell>
          <cell r="BW972">
            <v>4</v>
          </cell>
          <cell r="BX972">
            <v>4</v>
          </cell>
          <cell r="BY972">
            <v>4</v>
          </cell>
          <cell r="BZ972">
            <v>4</v>
          </cell>
          <cell r="CA972">
            <v>4</v>
          </cell>
          <cell r="CB972">
            <v>4</v>
          </cell>
          <cell r="CC972">
            <v>4</v>
          </cell>
          <cell r="CD972">
            <v>4</v>
          </cell>
          <cell r="CE972">
            <v>4</v>
          </cell>
          <cell r="CF972">
            <v>4</v>
          </cell>
          <cell r="CG972">
            <v>4</v>
          </cell>
          <cell r="CH972">
            <v>4</v>
          </cell>
          <cell r="CI972">
            <v>4</v>
          </cell>
          <cell r="CJ972">
            <v>4</v>
          </cell>
          <cell r="CK972">
            <v>4</v>
          </cell>
          <cell r="CL972">
            <v>0</v>
          </cell>
        </row>
        <row r="973">
          <cell r="F973">
            <v>1034</v>
          </cell>
          <cell r="G973" t="str">
            <v>51010000190573</v>
          </cell>
          <cell r="H973" t="str">
            <v>Viện Kỹ thuật và Công nghệ</v>
          </cell>
          <cell r="I973" t="str">
            <v>Kỹ thuật Điều khiển tự động</v>
          </cell>
          <cell r="J973" t="str">
            <v>Nam</v>
          </cell>
          <cell r="K973">
            <v>1985</v>
          </cell>
          <cell r="L973">
            <v>31120</v>
          </cell>
          <cell r="M973">
            <v>37</v>
          </cell>
          <cell r="N973" t="str">
            <v>Kinh</v>
          </cell>
          <cell r="O973">
            <v>0</v>
          </cell>
          <cell r="P973">
            <v>186197498</v>
          </cell>
          <cell r="Q973">
            <v>0</v>
          </cell>
          <cell r="R973">
            <v>0</v>
          </cell>
          <cell r="S973" t="str">
            <v>Hưng Dũng, TP. Vinh, Nghệ An</v>
          </cell>
          <cell r="T973" t="str">
            <v>Thanh Phong, Thanh Chương, Nghệ An</v>
          </cell>
          <cell r="U973" t="str">
            <v>K.Trung Hòa, P. Hà Huy Tập, TP. Vinh, Nghệ An</v>
          </cell>
          <cell r="V973" t="str">
            <v>K.Trung Hòa, P. Hà Huy Tập, TP. Vinh, Nghệ An</v>
          </cell>
          <cell r="W973" t="str">
            <v>0974040568</v>
          </cell>
          <cell r="X973" t="str">
            <v>chuonglv@vinhuni.edu.vn</v>
          </cell>
          <cell r="Y973">
            <v>39736</v>
          </cell>
          <cell r="Z973">
            <v>40360</v>
          </cell>
          <cell r="AA973" t="str">
            <v>Trường Đại học Vinh</v>
          </cell>
          <cell r="AB973">
            <v>0</v>
          </cell>
          <cell r="AC973" t="str">
            <v>BC</v>
          </cell>
          <cell r="AD973">
            <v>0</v>
          </cell>
          <cell r="AE973">
            <v>0</v>
          </cell>
          <cell r="AF973" t="str">
            <v>V.07.01.03</v>
          </cell>
          <cell r="AG973" t="str">
            <v>Giảng viên (hạng III)</v>
          </cell>
          <cell r="AH973">
            <v>0</v>
          </cell>
          <cell r="AI973" t="str">
            <v>Phó Trưởng bộ môn</v>
          </cell>
          <cell r="AJ973">
            <v>0</v>
          </cell>
          <cell r="AK973">
            <v>5</v>
          </cell>
          <cell r="AL973">
            <v>0.3</v>
          </cell>
          <cell r="AM973">
            <v>3.33</v>
          </cell>
          <cell r="AN973">
            <v>4</v>
          </cell>
          <cell r="AO973">
            <v>0</v>
          </cell>
          <cell r="AP973">
            <v>0</v>
          </cell>
          <cell r="AQ973">
            <v>11</v>
          </cell>
          <cell r="AR973">
            <v>0.39929999999999999</v>
          </cell>
          <cell r="AS973">
            <v>4.0293000000000001</v>
          </cell>
          <cell r="AT973">
            <v>25</v>
          </cell>
          <cell r="AU973">
            <v>0</v>
          </cell>
          <cell r="AV973">
            <v>0</v>
          </cell>
          <cell r="AW973">
            <v>0</v>
          </cell>
          <cell r="AX973" t="str">
            <v>Thạc sĩ</v>
          </cell>
          <cell r="AY973">
            <v>0</v>
          </cell>
          <cell r="AZ973">
            <v>0</v>
          </cell>
          <cell r="BA973" t="str">
            <v>Điện tử viễn thông</v>
          </cell>
          <cell r="BB973" t="str">
            <v>KT điều khiển - TĐại học</v>
          </cell>
          <cell r="BC973" t="str">
            <v>Kỹ thuật điều khiển - TĐại học</v>
          </cell>
          <cell r="BD973">
            <v>0</v>
          </cell>
          <cell r="BE973">
            <v>0</v>
          </cell>
          <cell r="BF973" t="str">
            <v>Tiếng Anh: D/Tiếng Nga: B</v>
          </cell>
          <cell r="BG973">
            <v>0</v>
          </cell>
          <cell r="BH973" t="str">
            <v>x</v>
          </cell>
          <cell r="BI973">
            <v>0</v>
          </cell>
          <cell r="BJ973">
            <v>0</v>
          </cell>
          <cell r="BK973">
            <v>0</v>
          </cell>
          <cell r="BL973" t="str">
            <v>Trung cấp</v>
          </cell>
          <cell r="BM973">
            <v>36035</v>
          </cell>
          <cell r="BN973">
            <v>36400</v>
          </cell>
          <cell r="BO973" t="str">
            <v>Năm 2004: Huy chương Vì sự nghiệp khoa học và công nghệ; Năm 2006: Huy chương Vì sự nghiệp giáo dục; Năm 2008: Bằng khen Bộ trưởng Bộ GD và ĐT; Các năm: 2004, 2005, 2006, 2007, 2008, 2009, 2012011: Chiến sĩ thi đua cấp cơ sở</v>
          </cell>
          <cell r="BP973">
            <v>0</v>
          </cell>
          <cell r="BQ973">
            <v>0</v>
          </cell>
          <cell r="BR973">
            <v>22.583333333333332</v>
          </cell>
          <cell r="BS973" t="str">
            <v>ĐHV đã phát</v>
          </cell>
          <cell r="BT973">
            <v>0</v>
          </cell>
          <cell r="BU973">
            <v>0</v>
          </cell>
          <cell r="BV973">
            <v>5</v>
          </cell>
          <cell r="BW973">
            <v>5</v>
          </cell>
          <cell r="BX973">
            <v>5</v>
          </cell>
          <cell r="BY973">
            <v>5</v>
          </cell>
          <cell r="BZ973">
            <v>5</v>
          </cell>
          <cell r="CA973">
            <v>5</v>
          </cell>
          <cell r="CB973">
            <v>5</v>
          </cell>
          <cell r="CC973">
            <v>5</v>
          </cell>
          <cell r="CD973">
            <v>5</v>
          </cell>
          <cell r="CE973">
            <v>5</v>
          </cell>
          <cell r="CF973">
            <v>5</v>
          </cell>
          <cell r="CG973">
            <v>5</v>
          </cell>
          <cell r="CH973">
            <v>5</v>
          </cell>
          <cell r="CI973">
            <v>5</v>
          </cell>
          <cell r="CJ973">
            <v>5</v>
          </cell>
          <cell r="CK973">
            <v>5</v>
          </cell>
          <cell r="CL973">
            <v>0</v>
          </cell>
        </row>
        <row r="974">
          <cell r="F974">
            <v>1036</v>
          </cell>
          <cell r="G974" t="str">
            <v>51010000228508</v>
          </cell>
          <cell r="H974" t="str">
            <v>Viện Kỹ thuật và Công nghệ</v>
          </cell>
          <cell r="I974" t="str">
            <v>Kỹ thuật Điều khiển tự động</v>
          </cell>
          <cell r="J974" t="str">
            <v>Nam</v>
          </cell>
          <cell r="K974">
            <v>1987</v>
          </cell>
          <cell r="L974">
            <v>31800</v>
          </cell>
          <cell r="M974">
            <v>35</v>
          </cell>
          <cell r="N974" t="str">
            <v>Kinh</v>
          </cell>
          <cell r="O974">
            <v>0</v>
          </cell>
          <cell r="P974">
            <v>0</v>
          </cell>
          <cell r="Q974">
            <v>0</v>
          </cell>
          <cell r="R974">
            <v>0</v>
          </cell>
          <cell r="S974" t="str">
            <v>Minh Đức, Bình Long, Sông Bé</v>
          </cell>
          <cell r="T974" t="str">
            <v>Hương Đô, Hương Khê, Hà Tĩnh</v>
          </cell>
          <cell r="U974" t="str">
            <v>SN 35, Ngõ 18, Khối 8, Bến Thủy, TP. Vinh, NA</v>
          </cell>
          <cell r="V974" t="str">
            <v>SN 35, Ngõ 18, Khối 8, Bến Thủy, TP. Vinh, NA</v>
          </cell>
          <cell r="W974">
            <v>0</v>
          </cell>
          <cell r="X974" t="str">
            <v>theanh46k@gmail.com</v>
          </cell>
          <cell r="Y974">
            <v>40413</v>
          </cell>
          <cell r="Z974">
            <v>41334</v>
          </cell>
          <cell r="AA974" t="str">
            <v>Trường Đại học Vinh</v>
          </cell>
          <cell r="AB974">
            <v>0</v>
          </cell>
          <cell r="AC974" t="str">
            <v>BC</v>
          </cell>
          <cell r="AD974">
            <v>0</v>
          </cell>
          <cell r="AE974">
            <v>0</v>
          </cell>
          <cell r="AF974" t="str">
            <v>V.07.01.03</v>
          </cell>
          <cell r="AG974" t="str">
            <v>Giảng viên (hạng III)</v>
          </cell>
          <cell r="AH974">
            <v>0</v>
          </cell>
          <cell r="AI974" t="str">
            <v>Trưởng Bộ môn</v>
          </cell>
          <cell r="AJ974">
            <v>0</v>
          </cell>
          <cell r="AK974">
            <v>5.5</v>
          </cell>
          <cell r="AL974">
            <v>0.4</v>
          </cell>
          <cell r="AM974">
            <v>3.33</v>
          </cell>
          <cell r="AN974">
            <v>4</v>
          </cell>
          <cell r="AO974">
            <v>0</v>
          </cell>
          <cell r="AP974">
            <v>0</v>
          </cell>
          <cell r="AQ974">
            <v>0</v>
          </cell>
          <cell r="AR974">
            <v>0</v>
          </cell>
          <cell r="AS974">
            <v>3.73</v>
          </cell>
          <cell r="AT974">
            <v>25</v>
          </cell>
          <cell r="AU974">
            <v>0</v>
          </cell>
          <cell r="AV974">
            <v>0</v>
          </cell>
          <cell r="AW974">
            <v>0</v>
          </cell>
          <cell r="AX974" t="str">
            <v>Tiến sĩ</v>
          </cell>
          <cell r="AY974">
            <v>0</v>
          </cell>
          <cell r="AZ974">
            <v>0</v>
          </cell>
          <cell r="BA974" t="str">
            <v>Điện tử viễn thông</v>
          </cell>
          <cell r="BB974" t="str">
            <v>Tự động hóa</v>
          </cell>
          <cell r="BC974" t="str">
            <v>Lịch sử</v>
          </cell>
          <cell r="BD974">
            <v>0</v>
          </cell>
          <cell r="BE974">
            <v>0</v>
          </cell>
          <cell r="BF974" t="str">
            <v>B2</v>
          </cell>
          <cell r="BG974">
            <v>0</v>
          </cell>
          <cell r="BH974" t="str">
            <v>x</v>
          </cell>
          <cell r="BI974">
            <v>0</v>
          </cell>
          <cell r="BJ974">
            <v>0</v>
          </cell>
          <cell r="BK974">
            <v>0</v>
          </cell>
          <cell r="BL974">
            <v>0</v>
          </cell>
          <cell r="BM974">
            <v>0</v>
          </cell>
          <cell r="BN974">
            <v>0</v>
          </cell>
          <cell r="BO974">
            <v>0</v>
          </cell>
          <cell r="BP974">
            <v>0</v>
          </cell>
          <cell r="BQ974">
            <v>0</v>
          </cell>
          <cell r="BR974">
            <v>24.416666666666668</v>
          </cell>
          <cell r="BS974" t="str">
            <v>BĐ phát không thành công</v>
          </cell>
          <cell r="BT974">
            <v>0</v>
          </cell>
          <cell r="BU974">
            <v>0</v>
          </cell>
          <cell r="BV974">
            <v>5.5</v>
          </cell>
          <cell r="BW974">
            <v>5.5</v>
          </cell>
          <cell r="BX974">
            <v>5.5</v>
          </cell>
          <cell r="BY974">
            <v>5.5</v>
          </cell>
          <cell r="BZ974">
            <v>5.5</v>
          </cell>
          <cell r="CA974">
            <v>5.5</v>
          </cell>
          <cell r="CB974">
            <v>5.5</v>
          </cell>
          <cell r="CC974">
            <v>5.5</v>
          </cell>
          <cell r="CD974">
            <v>5.5</v>
          </cell>
          <cell r="CE974">
            <v>5.5</v>
          </cell>
          <cell r="CF974">
            <v>5.5</v>
          </cell>
          <cell r="CG974">
            <v>5.5</v>
          </cell>
          <cell r="CH974">
            <v>5.5</v>
          </cell>
          <cell r="CI974">
            <v>5.5</v>
          </cell>
          <cell r="CJ974">
            <v>5.5</v>
          </cell>
          <cell r="CK974">
            <v>5.5</v>
          </cell>
          <cell r="CL974">
            <v>0</v>
          </cell>
        </row>
        <row r="975">
          <cell r="F975">
            <v>2450</v>
          </cell>
          <cell r="G975" t="str">
            <v>51010000746347</v>
          </cell>
          <cell r="H975" t="str">
            <v>Viện Kỹ thuật và Công nghệ</v>
          </cell>
          <cell r="I975" t="str">
            <v>Kỹ thuật Điều khiển tự động</v>
          </cell>
          <cell r="J975" t="str">
            <v>Nam</v>
          </cell>
          <cell r="K975">
            <v>1990</v>
          </cell>
          <cell r="L975">
            <v>33008</v>
          </cell>
          <cell r="M975">
            <v>32</v>
          </cell>
          <cell r="N975" t="str">
            <v>Kinh</v>
          </cell>
          <cell r="O975">
            <v>0</v>
          </cell>
          <cell r="P975" t="str">
            <v>186979578</v>
          </cell>
          <cell r="Q975" t="str">
            <v>03/01/2008</v>
          </cell>
          <cell r="R975" t="str">
            <v>Tỉnh Nghệ An</v>
          </cell>
          <cell r="S975" t="str">
            <v>Thị trấn Yên Thành, Huyện Yên Thành, Tỉnh Nghệ An</v>
          </cell>
          <cell r="T975" t="str">
            <v>Thị trấn Yên Thành, Huyện Yên Thành, Tỉnh Nghệ An</v>
          </cell>
          <cell r="U975" t="str">
            <v>69, Thị trấn Yên Thành, Huyện Yên Thành, Tỉnh Nghệ An</v>
          </cell>
          <cell r="V975" t="str">
            <v>69, Thị trấn Yên Thành, Huyện Yên Thành, Tỉnh Nghệ An</v>
          </cell>
          <cell r="W975" t="str">
            <v>0903444267</v>
          </cell>
          <cell r="X975" t="str">
            <v>duphan29@gmail.com; dupv@vinhuni.edu.vn</v>
          </cell>
          <cell r="Y975">
            <v>42313</v>
          </cell>
          <cell r="Z975">
            <v>43283</v>
          </cell>
          <cell r="AA975" t="str">
            <v>Trường Đại học Vinh</v>
          </cell>
          <cell r="AB975">
            <v>0</v>
          </cell>
          <cell r="AC975" t="str">
            <v>BC</v>
          </cell>
          <cell r="AD975">
            <v>0</v>
          </cell>
          <cell r="AE975">
            <v>0</v>
          </cell>
          <cell r="AF975" t="str">
            <v>V.07.01.03</v>
          </cell>
          <cell r="AG975" t="str">
            <v>Giảng viên (hạng III)</v>
          </cell>
          <cell r="AH975">
            <v>0</v>
          </cell>
          <cell r="AI975">
            <v>0</v>
          </cell>
          <cell r="AJ975">
            <v>0</v>
          </cell>
          <cell r="AK975">
            <v>4</v>
          </cell>
          <cell r="AL975">
            <v>0</v>
          </cell>
          <cell r="AM975">
            <v>2.67</v>
          </cell>
          <cell r="AN975">
            <v>2</v>
          </cell>
          <cell r="AO975">
            <v>0</v>
          </cell>
          <cell r="AP975">
            <v>0</v>
          </cell>
          <cell r="AQ975">
            <v>0</v>
          </cell>
          <cell r="AR975">
            <v>0</v>
          </cell>
          <cell r="AS975">
            <v>2.67</v>
          </cell>
          <cell r="AT975">
            <v>25</v>
          </cell>
          <cell r="AU975">
            <v>0</v>
          </cell>
          <cell r="AV975">
            <v>0</v>
          </cell>
          <cell r="AW975">
            <v>0</v>
          </cell>
          <cell r="AX975" t="str">
            <v>Thạc sĩ</v>
          </cell>
          <cell r="AY975">
            <v>0</v>
          </cell>
          <cell r="AZ975">
            <v>0</v>
          </cell>
          <cell r="BA975" t="str">
            <v>Kỹ thuật điều khiển - TĐại học</v>
          </cell>
          <cell r="BB975">
            <v>0</v>
          </cell>
          <cell r="BC975" t="str">
            <v xml:space="preserve"> </v>
          </cell>
          <cell r="BD975">
            <v>0</v>
          </cell>
          <cell r="BE975">
            <v>0</v>
          </cell>
          <cell r="BF975">
            <v>0</v>
          </cell>
          <cell r="BG975">
            <v>0</v>
          </cell>
          <cell r="BH975">
            <v>0</v>
          </cell>
          <cell r="BI975">
            <v>0</v>
          </cell>
          <cell r="BJ975" t="str">
            <v>x</v>
          </cell>
          <cell r="BK975" t="str">
            <v>x</v>
          </cell>
          <cell r="BL975">
            <v>0</v>
          </cell>
          <cell r="BM975">
            <v>0</v>
          </cell>
          <cell r="BN975">
            <v>0</v>
          </cell>
          <cell r="BO975">
            <v>0</v>
          </cell>
          <cell r="BP975">
            <v>0</v>
          </cell>
          <cell r="BQ975">
            <v>0</v>
          </cell>
          <cell r="BR975">
            <v>27.75</v>
          </cell>
          <cell r="BS975" t="str">
            <v>ĐHV đã phát</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t="str">
            <v>Đi học NN</v>
          </cell>
        </row>
        <row r="976">
          <cell r="F976">
            <v>1030</v>
          </cell>
          <cell r="G976" t="str">
            <v>51010000152537</v>
          </cell>
          <cell r="H976" t="str">
            <v>Viện Kỹ thuật và Công nghệ</v>
          </cell>
          <cell r="I976" t="str">
            <v>Kỹ thuật Điều khiển tự động</v>
          </cell>
          <cell r="J976" t="str">
            <v>Nam</v>
          </cell>
          <cell r="K976">
            <v>1986</v>
          </cell>
          <cell r="L976">
            <v>31746</v>
          </cell>
          <cell r="M976">
            <v>36</v>
          </cell>
          <cell r="N976" t="str">
            <v>Kinh</v>
          </cell>
          <cell r="O976">
            <v>0</v>
          </cell>
          <cell r="P976">
            <v>186345048</v>
          </cell>
          <cell r="Q976">
            <v>0</v>
          </cell>
          <cell r="R976">
            <v>0</v>
          </cell>
          <cell r="S976" t="str">
            <v>Xóm 4, Quỳnh Mỹ, Quỳnh Lưu, Nghệ An</v>
          </cell>
          <cell r="T976" t="str">
            <v>Yên Phú, Hoa Lư, Ninh Bình</v>
          </cell>
          <cell r="U976" t="str">
            <v>Ngõ 2, Hẻm 3, Nhà số 5, đường Ngô Trí Hòa</v>
          </cell>
          <cell r="V976" t="str">
            <v>Ngõ 2, Hẻm 3, Nhà số 5, đường Ngô Trí Hòa</v>
          </cell>
          <cell r="W976" t="str">
            <v>0989208924</v>
          </cell>
          <cell r="X976" t="str">
            <v>cuongth@vinhuni.edu.vn</v>
          </cell>
          <cell r="Y976">
            <v>40129</v>
          </cell>
          <cell r="Z976">
            <v>41334</v>
          </cell>
          <cell r="AA976" t="str">
            <v>Trường Đại học Vinh</v>
          </cell>
          <cell r="AB976">
            <v>0</v>
          </cell>
          <cell r="AC976" t="str">
            <v>BC</v>
          </cell>
          <cell r="AD976">
            <v>0</v>
          </cell>
          <cell r="AE976">
            <v>0</v>
          </cell>
          <cell r="AF976" t="str">
            <v>V.07.01.03</v>
          </cell>
          <cell r="AG976" t="str">
            <v>Giảng viên (hạng III)</v>
          </cell>
          <cell r="AH976">
            <v>0</v>
          </cell>
          <cell r="AI976">
            <v>0</v>
          </cell>
          <cell r="AJ976" t="str">
            <v>TL ĐTTT</v>
          </cell>
          <cell r="AK976">
            <v>4</v>
          </cell>
          <cell r="AL976">
            <v>0</v>
          </cell>
          <cell r="AM976">
            <v>3.33</v>
          </cell>
          <cell r="AN976">
            <v>4</v>
          </cell>
          <cell r="AO976">
            <v>0</v>
          </cell>
          <cell r="AP976">
            <v>0</v>
          </cell>
          <cell r="AQ976">
            <v>10</v>
          </cell>
          <cell r="AR976">
            <v>0.33299999999999996</v>
          </cell>
          <cell r="AS976">
            <v>3.6630000000000003</v>
          </cell>
          <cell r="AT976">
            <v>25</v>
          </cell>
          <cell r="AU976">
            <v>0</v>
          </cell>
          <cell r="AV976">
            <v>0</v>
          </cell>
          <cell r="AW976">
            <v>0</v>
          </cell>
          <cell r="AX976" t="str">
            <v>Thạc sĩ</v>
          </cell>
          <cell r="AY976">
            <v>0</v>
          </cell>
          <cell r="AZ976">
            <v>0</v>
          </cell>
          <cell r="BA976" t="str">
            <v>Điện tử viễn thông</v>
          </cell>
          <cell r="BB976" t="str">
            <v>Kỹ thuật điều khiển</v>
          </cell>
          <cell r="BC976" t="str">
            <v xml:space="preserve"> </v>
          </cell>
          <cell r="BD976">
            <v>0</v>
          </cell>
          <cell r="BE976">
            <v>0</v>
          </cell>
          <cell r="BF976">
            <v>0</v>
          </cell>
          <cell r="BG976">
            <v>0</v>
          </cell>
          <cell r="BH976">
            <v>0</v>
          </cell>
          <cell r="BI976">
            <v>0</v>
          </cell>
          <cell r="BJ976" t="str">
            <v>x</v>
          </cell>
          <cell r="BK976" t="str">
            <v>Học đợt 2/2017</v>
          </cell>
          <cell r="BL976">
            <v>0</v>
          </cell>
          <cell r="BM976">
            <v>0</v>
          </cell>
          <cell r="BN976">
            <v>0</v>
          </cell>
          <cell r="BO976">
            <v>0</v>
          </cell>
          <cell r="BP976">
            <v>0</v>
          </cell>
          <cell r="BQ976">
            <v>0</v>
          </cell>
          <cell r="BR976">
            <v>24.25</v>
          </cell>
          <cell r="BS976" t="str">
            <v>BĐ đã phát</v>
          </cell>
          <cell r="BT976">
            <v>0</v>
          </cell>
          <cell r="BU976">
            <v>0</v>
          </cell>
          <cell r="BV976">
            <v>4</v>
          </cell>
          <cell r="BW976">
            <v>4</v>
          </cell>
          <cell r="BX976">
            <v>4</v>
          </cell>
          <cell r="BY976">
            <v>4</v>
          </cell>
          <cell r="BZ976">
            <v>4</v>
          </cell>
          <cell r="CA976">
            <v>4</v>
          </cell>
          <cell r="CB976">
            <v>4</v>
          </cell>
          <cell r="CC976">
            <v>4</v>
          </cell>
          <cell r="CD976">
            <v>4</v>
          </cell>
          <cell r="CE976">
            <v>4</v>
          </cell>
          <cell r="CF976">
            <v>4</v>
          </cell>
          <cell r="CG976">
            <v>4</v>
          </cell>
          <cell r="CH976">
            <v>4</v>
          </cell>
          <cell r="CI976">
            <v>4</v>
          </cell>
          <cell r="CJ976">
            <v>4</v>
          </cell>
          <cell r="CK976">
            <v>4</v>
          </cell>
          <cell r="CL976">
            <v>0</v>
          </cell>
        </row>
        <row r="977">
          <cell r="F977">
            <v>2689</v>
          </cell>
          <cell r="G977" t="str">
            <v>51010002432262</v>
          </cell>
          <cell r="H977" t="str">
            <v>Viện Kỹ thuật và Công nghệ</v>
          </cell>
          <cell r="I977">
            <v>0</v>
          </cell>
          <cell r="J977" t="str">
            <v>Nam</v>
          </cell>
          <cell r="K977">
            <v>1989</v>
          </cell>
          <cell r="L977">
            <v>32650</v>
          </cell>
          <cell r="M977">
            <v>33</v>
          </cell>
          <cell r="N977" t="str">
            <v>Kinh</v>
          </cell>
          <cell r="O977">
            <v>0</v>
          </cell>
          <cell r="P977" t="str">
            <v>186876525</v>
          </cell>
          <cell r="Q977">
            <v>41766</v>
          </cell>
          <cell r="R977" t="str">
            <v>Tỉnh Nghệ An</v>
          </cell>
          <cell r="S977" t="str">
            <v>Huyện Quỳnh Lưu, Tỉnh Nghệ An</v>
          </cell>
          <cell r="T977">
            <v>0</v>
          </cell>
          <cell r="U977" t="str">
            <v>Phường Khương Mai, quận Thanh Xuân, Tp. Hà Nội</v>
          </cell>
          <cell r="V977">
            <v>0</v>
          </cell>
          <cell r="W977" t="str">
            <v>0238.385.5531</v>
          </cell>
          <cell r="X977">
            <v>0</v>
          </cell>
          <cell r="Y977">
            <v>44410</v>
          </cell>
          <cell r="Z977">
            <v>0</v>
          </cell>
          <cell r="AA977">
            <v>0</v>
          </cell>
          <cell r="AB977">
            <v>0</v>
          </cell>
          <cell r="AC977" t="str">
            <v>BC</v>
          </cell>
          <cell r="AD977">
            <v>0</v>
          </cell>
          <cell r="AE977">
            <v>0</v>
          </cell>
          <cell r="AF977" t="str">
            <v>V.07.01.03</v>
          </cell>
          <cell r="AG977" t="str">
            <v>Giảng viên (hạng III)</v>
          </cell>
          <cell r="AH977">
            <v>0</v>
          </cell>
          <cell r="AI977">
            <v>0</v>
          </cell>
          <cell r="AJ977">
            <v>0</v>
          </cell>
          <cell r="AK977">
            <v>4</v>
          </cell>
          <cell r="AL977">
            <v>0</v>
          </cell>
          <cell r="AM977">
            <v>2.67</v>
          </cell>
          <cell r="AN977">
            <v>0</v>
          </cell>
          <cell r="AO977">
            <v>0</v>
          </cell>
          <cell r="AP977">
            <v>0</v>
          </cell>
          <cell r="AQ977">
            <v>0</v>
          </cell>
          <cell r="AR977">
            <v>0</v>
          </cell>
          <cell r="AS977">
            <v>0</v>
          </cell>
          <cell r="AT977">
            <v>25</v>
          </cell>
          <cell r="AU977">
            <v>0</v>
          </cell>
          <cell r="AV977">
            <v>0</v>
          </cell>
          <cell r="AW977">
            <v>0</v>
          </cell>
          <cell r="AX977" t="str">
            <v>Kỹ sư</v>
          </cell>
          <cell r="AY977">
            <v>0</v>
          </cell>
          <cell r="AZ977">
            <v>0</v>
          </cell>
          <cell r="BA977" t="str">
            <v>Công nghệ ô tô</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4</v>
          </cell>
          <cell r="CH977">
            <v>4</v>
          </cell>
          <cell r="CI977">
            <v>4</v>
          </cell>
          <cell r="CJ977">
            <v>4</v>
          </cell>
          <cell r="CK977">
            <v>4</v>
          </cell>
          <cell r="CL977">
            <v>0</v>
          </cell>
        </row>
        <row r="978">
          <cell r="F978">
            <v>1089</v>
          </cell>
          <cell r="G978" t="str">
            <v>51010000190652</v>
          </cell>
          <cell r="H978" t="str">
            <v>Viện Nghiên cứu và Đào tạo Trực tuyến</v>
          </cell>
          <cell r="I978" t="str">
            <v>Hệ thống và Mạng máy tính</v>
          </cell>
          <cell r="J978" t="str">
            <v>Nam</v>
          </cell>
          <cell r="K978">
            <v>1975</v>
          </cell>
          <cell r="L978">
            <v>27718</v>
          </cell>
          <cell r="M978">
            <v>47</v>
          </cell>
          <cell r="N978" t="str">
            <v>Kinh</v>
          </cell>
          <cell r="O978">
            <v>0</v>
          </cell>
          <cell r="P978" t="str">
            <v>182014658</v>
          </cell>
          <cell r="Q978" t="str">
            <v>27/01/2003</v>
          </cell>
          <cell r="R978" t="str">
            <v>Tỉnh Nghệ An</v>
          </cell>
          <cell r="S978" t="str">
            <v>xã hưng lộc, Thành phố Vinh, Tỉnh Nghệ An</v>
          </cell>
          <cell r="T978" t="str">
            <v>Hưng Xá, Hưng Nguyên, Nghệ An</v>
          </cell>
          <cell r="U978" t="str">
            <v>Xóm 13, Xã Hưng Lộc, Thành phố Vinh, Tỉnh Nghệ An</v>
          </cell>
          <cell r="V978" t="str">
            <v>Xóm 13, Xã Hưng Lộc, Thành phố Vinh, Tỉnh Nghệ An</v>
          </cell>
          <cell r="W978">
            <v>913054141</v>
          </cell>
          <cell r="X978">
            <v>0</v>
          </cell>
          <cell r="Y978">
            <v>35309</v>
          </cell>
          <cell r="Z978">
            <v>35309</v>
          </cell>
          <cell r="AA978" t="str">
            <v>Trường Đại học Sư phạm Vinh</v>
          </cell>
          <cell r="AB978">
            <v>0</v>
          </cell>
          <cell r="AC978" t="str">
            <v>BC</v>
          </cell>
          <cell r="AD978">
            <v>0</v>
          </cell>
          <cell r="AE978">
            <v>0</v>
          </cell>
          <cell r="AF978" t="str">
            <v>V.07.01.02</v>
          </cell>
          <cell r="AG978" t="str">
            <v>Giảng viên chính (hạng II)</v>
          </cell>
          <cell r="AH978" t="str">
            <v>Phó Viện trưởng Viện NCĐTTT</v>
          </cell>
          <cell r="AI978">
            <v>0</v>
          </cell>
          <cell r="AJ978" t="str">
            <v>Phó Bí thư CB</v>
          </cell>
          <cell r="AK978">
            <v>6.5</v>
          </cell>
          <cell r="AL978">
            <v>0.5</v>
          </cell>
          <cell r="AM978">
            <v>4.74</v>
          </cell>
          <cell r="AN978">
            <v>2</v>
          </cell>
          <cell r="AO978">
            <v>0</v>
          </cell>
          <cell r="AP978">
            <v>0</v>
          </cell>
          <cell r="AQ978">
            <v>22</v>
          </cell>
          <cell r="AR978">
            <v>1.1528</v>
          </cell>
          <cell r="AS978">
            <v>6.3928000000000003</v>
          </cell>
          <cell r="AT978">
            <v>40</v>
          </cell>
          <cell r="AU978">
            <v>0</v>
          </cell>
          <cell r="AV978">
            <v>0</v>
          </cell>
          <cell r="AW978">
            <v>0</v>
          </cell>
          <cell r="AX978" t="str">
            <v>Tiến sĩ</v>
          </cell>
          <cell r="AY978">
            <v>0</v>
          </cell>
          <cell r="AZ978">
            <v>0</v>
          </cell>
          <cell r="BA978" t="str">
            <v>Toán học</v>
          </cell>
          <cell r="BB978" t="str">
            <v>Kỹ thuật</v>
          </cell>
          <cell r="BC978" t="str">
            <v>Cơ sở toán học cho tin học</v>
          </cell>
          <cell r="BD978">
            <v>0</v>
          </cell>
          <cell r="BE978" t="str">
            <v>GVSP chủ chốt</v>
          </cell>
          <cell r="BF978">
            <v>0</v>
          </cell>
          <cell r="BG978">
            <v>0</v>
          </cell>
          <cell r="BH978">
            <v>0</v>
          </cell>
          <cell r="BI978">
            <v>2017</v>
          </cell>
          <cell r="BJ978" t="str">
            <v>x</v>
          </cell>
          <cell r="BK978" t="str">
            <v>x</v>
          </cell>
          <cell r="BL978">
            <v>0</v>
          </cell>
          <cell r="BM978">
            <v>0</v>
          </cell>
          <cell r="BN978">
            <v>0</v>
          </cell>
          <cell r="BO978">
            <v>0</v>
          </cell>
          <cell r="BP978">
            <v>0</v>
          </cell>
          <cell r="BQ978">
            <v>0</v>
          </cell>
          <cell r="BR978">
            <v>13.25</v>
          </cell>
          <cell r="BS978" t="str">
            <v>BĐ đã phát</v>
          </cell>
          <cell r="BT978">
            <v>0</v>
          </cell>
          <cell r="BU978">
            <v>0</v>
          </cell>
          <cell r="BV978">
            <v>7</v>
          </cell>
          <cell r="BW978">
            <v>7</v>
          </cell>
          <cell r="BX978">
            <v>7</v>
          </cell>
          <cell r="BY978">
            <v>7</v>
          </cell>
          <cell r="BZ978">
            <v>7</v>
          </cell>
          <cell r="CA978">
            <v>7</v>
          </cell>
          <cell r="CB978">
            <v>7</v>
          </cell>
          <cell r="CC978">
            <v>7</v>
          </cell>
          <cell r="CD978">
            <v>7</v>
          </cell>
          <cell r="CE978">
            <v>7</v>
          </cell>
          <cell r="CF978">
            <v>7</v>
          </cell>
          <cell r="CG978">
            <v>7</v>
          </cell>
          <cell r="CH978">
            <v>6.5</v>
          </cell>
          <cell r="CI978">
            <v>6.5</v>
          </cell>
          <cell r="CJ978">
            <v>6.5</v>
          </cell>
          <cell r="CK978">
            <v>6.5</v>
          </cell>
          <cell r="CL978" t="str">
            <v>GĐ TT cấp 2 sang PVT Viện ĐTTT từ T9/21</v>
          </cell>
        </row>
        <row r="979">
          <cell r="F979">
            <v>2048</v>
          </cell>
          <cell r="G979" t="str">
            <v>51010000304851</v>
          </cell>
          <cell r="H979" t="str">
            <v>Viện Nghiên cứu và Đào tạo Trực tuyến</v>
          </cell>
          <cell r="I979" t="str">
            <v>Khoa Đào tạo trực tuyến</v>
          </cell>
          <cell r="J979" t="str">
            <v>Nam</v>
          </cell>
          <cell r="K979">
            <v>1987</v>
          </cell>
          <cell r="L979">
            <v>31958</v>
          </cell>
          <cell r="M979">
            <v>35</v>
          </cell>
          <cell r="N979" t="str">
            <v>Kinh</v>
          </cell>
          <cell r="O979">
            <v>0</v>
          </cell>
          <cell r="P979">
            <v>183569416</v>
          </cell>
          <cell r="Q979">
            <v>0</v>
          </cell>
          <cell r="R979">
            <v>0</v>
          </cell>
          <cell r="S979" t="str">
            <v>Xã Kỳ Tiến, Huyện Kỳ Anh, Tỉnh Hà Tĩnh</v>
          </cell>
          <cell r="T979" t="str">
            <v>Kỳ Tiến, Kỳ Anh, Hà Tĩnh</v>
          </cell>
          <cell r="U979" t="str">
            <v>Số 3, đường Đậu Yên, Khối 15, Phường Trung Đô, Thành phố Vinh, Tỉnh Nghệ An</v>
          </cell>
          <cell r="V979" t="str">
            <v>Số 3, đường Đậu Yên, Khối 15, Phường Trung Đô, Thành phố Vinh, Tỉnh Nghệ An</v>
          </cell>
          <cell r="W979" t="str">
            <v>0902274345</v>
          </cell>
          <cell r="X979" t="str">
            <v>Lecongviettt@gmail.com</v>
          </cell>
          <cell r="Y979">
            <v>40878</v>
          </cell>
          <cell r="Z979">
            <v>43966</v>
          </cell>
          <cell r="AA979" t="str">
            <v>Trường Đại học Vinh</v>
          </cell>
          <cell r="AB979">
            <v>0</v>
          </cell>
          <cell r="AC979" t="str">
            <v>BC</v>
          </cell>
          <cell r="AD979">
            <v>0</v>
          </cell>
          <cell r="AE979">
            <v>0</v>
          </cell>
          <cell r="AF979" t="str">
            <v>01.003</v>
          </cell>
          <cell r="AG979" t="str">
            <v>Chuyên viên</v>
          </cell>
          <cell r="AH979">
            <v>0</v>
          </cell>
          <cell r="AI979">
            <v>0</v>
          </cell>
          <cell r="AJ979">
            <v>0</v>
          </cell>
          <cell r="AK979">
            <v>4</v>
          </cell>
          <cell r="AL979">
            <v>0</v>
          </cell>
          <cell r="AM979">
            <v>2.67</v>
          </cell>
          <cell r="AN979">
            <v>2</v>
          </cell>
          <cell r="AO979">
            <v>0</v>
          </cell>
          <cell r="AP979">
            <v>0</v>
          </cell>
          <cell r="AQ979">
            <v>0</v>
          </cell>
          <cell r="AR979">
            <v>0</v>
          </cell>
          <cell r="AS979">
            <v>2.67</v>
          </cell>
          <cell r="AT979">
            <v>20</v>
          </cell>
          <cell r="AU979">
            <v>0</v>
          </cell>
          <cell r="AV979">
            <v>0</v>
          </cell>
          <cell r="AW979">
            <v>0</v>
          </cell>
          <cell r="AX979" t="str">
            <v>Đại học</v>
          </cell>
          <cell r="AY979">
            <v>0</v>
          </cell>
          <cell r="AZ979">
            <v>0</v>
          </cell>
          <cell r="BA979" t="str">
            <v>Luật</v>
          </cell>
          <cell r="BB979">
            <v>0</v>
          </cell>
          <cell r="BC979">
            <v>0</v>
          </cell>
          <cell r="BD979">
            <v>0</v>
          </cell>
          <cell r="BE979">
            <v>0</v>
          </cell>
          <cell r="BF979">
            <v>0</v>
          </cell>
          <cell r="BG979">
            <v>0</v>
          </cell>
          <cell r="BH979">
            <v>0</v>
          </cell>
          <cell r="BI979">
            <v>0</v>
          </cell>
          <cell r="BJ979" t="str">
            <v>CV 2019</v>
          </cell>
          <cell r="BK979" t="str">
            <v>Đối tượng 4</v>
          </cell>
          <cell r="BL979">
            <v>0</v>
          </cell>
          <cell r="BM979">
            <v>0</v>
          </cell>
          <cell r="BN979">
            <v>0</v>
          </cell>
          <cell r="BO979">
            <v>0</v>
          </cell>
          <cell r="BP979">
            <v>0</v>
          </cell>
          <cell r="BQ979">
            <v>0</v>
          </cell>
          <cell r="BR979">
            <v>24.833333333333332</v>
          </cell>
          <cell r="BS979" t="str">
            <v>BĐ đã phát</v>
          </cell>
          <cell r="BT979">
            <v>0</v>
          </cell>
          <cell r="BU979">
            <v>0</v>
          </cell>
          <cell r="BV979">
            <v>4</v>
          </cell>
          <cell r="BW979">
            <v>4</v>
          </cell>
          <cell r="BX979">
            <v>4</v>
          </cell>
          <cell r="BY979">
            <v>4</v>
          </cell>
          <cell r="BZ979">
            <v>4</v>
          </cell>
          <cell r="CA979">
            <v>4</v>
          </cell>
          <cell r="CB979">
            <v>4</v>
          </cell>
          <cell r="CC979">
            <v>4</v>
          </cell>
          <cell r="CD979">
            <v>4</v>
          </cell>
          <cell r="CE979">
            <v>4</v>
          </cell>
          <cell r="CF979">
            <v>4</v>
          </cell>
          <cell r="CG979">
            <v>4</v>
          </cell>
          <cell r="CH979">
            <v>4</v>
          </cell>
          <cell r="CI979">
            <v>4</v>
          </cell>
          <cell r="CJ979">
            <v>4</v>
          </cell>
          <cell r="CK979">
            <v>4</v>
          </cell>
          <cell r="CL979">
            <v>0</v>
          </cell>
        </row>
        <row r="980">
          <cell r="F980">
            <v>1447</v>
          </cell>
          <cell r="G980" t="str">
            <v>51010000191220</v>
          </cell>
          <cell r="H980" t="str">
            <v>Viện Nghiên cứu và Đào tạo Trực tuyến</v>
          </cell>
          <cell r="I980" t="str">
            <v>Khoa Đào tạo trực tuyến</v>
          </cell>
          <cell r="J980" t="str">
            <v>Nam</v>
          </cell>
          <cell r="K980">
            <v>1980</v>
          </cell>
          <cell r="L980">
            <v>29261</v>
          </cell>
          <cell r="M980">
            <v>42</v>
          </cell>
          <cell r="N980" t="str">
            <v>Kinh</v>
          </cell>
          <cell r="O980">
            <v>0</v>
          </cell>
          <cell r="P980">
            <v>182356861</v>
          </cell>
          <cell r="Q980">
            <v>0</v>
          </cell>
          <cell r="R980">
            <v>0</v>
          </cell>
          <cell r="S980" t="str">
            <v>Quỳnh Thiện, Quỳnh Lưu, Nghệ An</v>
          </cell>
          <cell r="T980" t="str">
            <v>Quỳnh Thiện, Quỳnh Lưu, Nghệ An</v>
          </cell>
          <cell r="U980" t="str">
            <v>Số nhà 51, đường Huỳnh Thúc Kháng, phường Bến thủy, Thành phố Vinh, Tỉnh Nghệ An</v>
          </cell>
          <cell r="V980" t="str">
            <v>Số nhà 51, đường Huỳnh Thúc Kháng, phường Bến thủy, Thành phố Vinh, Tỉnh Nghệ An</v>
          </cell>
          <cell r="W980">
            <v>945632662</v>
          </cell>
          <cell r="X980">
            <v>0</v>
          </cell>
          <cell r="Y980">
            <v>38777</v>
          </cell>
          <cell r="Z980">
            <v>39448</v>
          </cell>
          <cell r="AA980" t="str">
            <v>Trường Đại học Vinh</v>
          </cell>
          <cell r="AB980">
            <v>0</v>
          </cell>
          <cell r="AC980" t="str">
            <v>BC</v>
          </cell>
          <cell r="AD980">
            <v>0</v>
          </cell>
          <cell r="AE980">
            <v>0</v>
          </cell>
          <cell r="AF980" t="str">
            <v>V.07.01.03</v>
          </cell>
          <cell r="AG980" t="str">
            <v>Giảng viên (hạng III)</v>
          </cell>
          <cell r="AH980">
            <v>0</v>
          </cell>
          <cell r="AI980" t="str">
            <v>Phó Trưởng khoa</v>
          </cell>
          <cell r="AJ980">
            <v>0</v>
          </cell>
          <cell r="AK980">
            <v>5</v>
          </cell>
          <cell r="AL980">
            <v>0.4</v>
          </cell>
          <cell r="AM980">
            <v>3.99</v>
          </cell>
          <cell r="AN980">
            <v>6</v>
          </cell>
          <cell r="AO980">
            <v>0</v>
          </cell>
          <cell r="AP980">
            <v>0</v>
          </cell>
          <cell r="AQ980">
            <v>9</v>
          </cell>
          <cell r="AR980">
            <v>0.39510000000000006</v>
          </cell>
          <cell r="AS980">
            <v>4.7851000000000008</v>
          </cell>
          <cell r="AT980">
            <v>40</v>
          </cell>
          <cell r="AU980">
            <v>0</v>
          </cell>
          <cell r="AV980">
            <v>0</v>
          </cell>
          <cell r="AW980">
            <v>0</v>
          </cell>
          <cell r="AX980" t="str">
            <v>Tiến sĩ</v>
          </cell>
          <cell r="AY980">
            <v>0</v>
          </cell>
          <cell r="AZ980">
            <v>0</v>
          </cell>
          <cell r="BA980" t="str">
            <v>Sinh học</v>
          </cell>
          <cell r="BB980" t="str">
            <v>Di truyền</v>
          </cell>
          <cell r="BC980" t="str">
            <v>Sinh học</v>
          </cell>
          <cell r="BD980">
            <v>0</v>
          </cell>
          <cell r="BE980" t="str">
            <v>GVSP</v>
          </cell>
          <cell r="BF980" t="str">
            <v>B1</v>
          </cell>
          <cell r="BG980" t="str">
            <v>ICT 2018</v>
          </cell>
          <cell r="BH980">
            <v>2018</v>
          </cell>
          <cell r="BI980">
            <v>2019</v>
          </cell>
          <cell r="BJ980">
            <v>0</v>
          </cell>
          <cell r="BK980">
            <v>0</v>
          </cell>
          <cell r="BL980">
            <v>0</v>
          </cell>
          <cell r="BM980" t="str">
            <v>16/7/2004</v>
          </cell>
          <cell r="BN980">
            <v>38549</v>
          </cell>
          <cell r="BO980">
            <v>0</v>
          </cell>
          <cell r="BP980">
            <v>0</v>
          </cell>
          <cell r="BQ980">
            <v>0</v>
          </cell>
          <cell r="BR980">
            <v>17.416666666666668</v>
          </cell>
          <cell r="BS980" t="str">
            <v>ĐHV đã phát</v>
          </cell>
          <cell r="BT980">
            <v>0</v>
          </cell>
          <cell r="BU980">
            <v>0</v>
          </cell>
          <cell r="BV980">
            <v>4</v>
          </cell>
          <cell r="BW980">
            <v>4</v>
          </cell>
          <cell r="BX980">
            <v>4</v>
          </cell>
          <cell r="BY980">
            <v>4</v>
          </cell>
          <cell r="BZ980">
            <v>4</v>
          </cell>
          <cell r="CA980">
            <v>4</v>
          </cell>
          <cell r="CB980">
            <v>4</v>
          </cell>
          <cell r="CC980">
            <v>4</v>
          </cell>
          <cell r="CD980">
            <v>4</v>
          </cell>
          <cell r="CE980">
            <v>4</v>
          </cell>
          <cell r="CF980">
            <v>4</v>
          </cell>
          <cell r="CG980">
            <v>4</v>
          </cell>
          <cell r="CH980">
            <v>4</v>
          </cell>
          <cell r="CI980">
            <v>4</v>
          </cell>
          <cell r="CJ980">
            <v>4</v>
          </cell>
          <cell r="CK980">
            <v>5</v>
          </cell>
          <cell r="CL980" t="str">
            <v>BN PTK cấp 3 từ T12/21</v>
          </cell>
        </row>
        <row r="981">
          <cell r="F981">
            <v>1248</v>
          </cell>
          <cell r="G981" t="str">
            <v>51010000196359</v>
          </cell>
          <cell r="H981" t="str">
            <v>Viện Nghiên cứu và Đào tạo Trực tuyến</v>
          </cell>
          <cell r="I981" t="str">
            <v>Khoa Đào tạo trực tuyến</v>
          </cell>
          <cell r="J981" t="str">
            <v>Nam</v>
          </cell>
          <cell r="K981">
            <v>1980</v>
          </cell>
          <cell r="L981">
            <v>29582</v>
          </cell>
          <cell r="M981">
            <v>42</v>
          </cell>
          <cell r="N981" t="str">
            <v>Kinh</v>
          </cell>
          <cell r="O981">
            <v>0</v>
          </cell>
          <cell r="P981">
            <v>187406244</v>
          </cell>
          <cell r="Q981">
            <v>0</v>
          </cell>
          <cell r="R981">
            <v>0</v>
          </cell>
          <cell r="S981" t="str">
            <v>Thạch Kim, Lộc Hà, Hà Tĩnh</v>
          </cell>
          <cell r="T981" t="str">
            <v>Thạch Kim, Lộc Hà, Hà Tĩnh</v>
          </cell>
          <cell r="U981" t="str">
            <v>SN 3A, ngõ 2, đường Ngô Trí Hòa, K5, Bến Thủy, Thành phố Vinh, Tỉnh Nghệ An</v>
          </cell>
          <cell r="V981" t="str">
            <v>SN 3A, ngõ 2, đường Ngô Trí Hòa, K5, Bến Thủy, Thành phố Vinh, Tỉnh Nghệ An</v>
          </cell>
          <cell r="W981" t="str">
            <v>0985823777</v>
          </cell>
          <cell r="X981" t="str">
            <v>hoangdung@vinhuni.edu.vn</v>
          </cell>
          <cell r="Y981">
            <v>38018</v>
          </cell>
          <cell r="Z981">
            <v>38924</v>
          </cell>
          <cell r="AA981" t="str">
            <v>Trường Đại học Vinh</v>
          </cell>
          <cell r="AB981">
            <v>0</v>
          </cell>
          <cell r="AC981" t="str">
            <v>BC</v>
          </cell>
          <cell r="AD981">
            <v>0</v>
          </cell>
          <cell r="AE981">
            <v>0</v>
          </cell>
          <cell r="AF981" t="str">
            <v>V.07.01.02</v>
          </cell>
          <cell r="AG981" t="str">
            <v>Giảng viên chính (hạng II)</v>
          </cell>
          <cell r="AH981">
            <v>0</v>
          </cell>
          <cell r="AI981" t="str">
            <v>Phó Trưởng khoa</v>
          </cell>
          <cell r="AJ981" t="str">
            <v>TL ĐBCL</v>
          </cell>
          <cell r="AK981">
            <v>5</v>
          </cell>
          <cell r="AL981">
            <v>0.4</v>
          </cell>
          <cell r="AM981">
            <v>4.4000000000000004</v>
          </cell>
          <cell r="AN981">
            <v>1</v>
          </cell>
          <cell r="AO981">
            <v>0</v>
          </cell>
          <cell r="AP981">
            <v>0</v>
          </cell>
          <cell r="AQ981">
            <v>16</v>
          </cell>
          <cell r="AR981">
            <v>0.76800000000000013</v>
          </cell>
          <cell r="AS981">
            <v>5.5680000000000005</v>
          </cell>
          <cell r="AT981">
            <v>25</v>
          </cell>
          <cell r="AU981">
            <v>0</v>
          </cell>
          <cell r="AV981">
            <v>0</v>
          </cell>
          <cell r="AW981">
            <v>0</v>
          </cell>
          <cell r="AX981" t="str">
            <v>Tiến sĩ</v>
          </cell>
          <cell r="AY981">
            <v>0</v>
          </cell>
          <cell r="AZ981">
            <v>0</v>
          </cell>
          <cell r="BA981" t="str">
            <v>Kế toán</v>
          </cell>
          <cell r="BB981" t="str">
            <v>Kế toán</v>
          </cell>
          <cell r="BC981" t="str">
            <v>Kinh tế</v>
          </cell>
          <cell r="BD981">
            <v>0</v>
          </cell>
          <cell r="BE981">
            <v>0</v>
          </cell>
          <cell r="BF981" t="str">
            <v>B1</v>
          </cell>
          <cell r="BG981">
            <v>0</v>
          </cell>
          <cell r="BH981" t="str">
            <v>x</v>
          </cell>
          <cell r="BI981">
            <v>0</v>
          </cell>
          <cell r="BJ981">
            <v>0</v>
          </cell>
          <cell r="BK981">
            <v>0</v>
          </cell>
          <cell r="BL981">
            <v>0</v>
          </cell>
          <cell r="BM981">
            <v>0</v>
          </cell>
          <cell r="BN981">
            <v>0</v>
          </cell>
          <cell r="BO981">
            <v>0</v>
          </cell>
          <cell r="BP981">
            <v>0</v>
          </cell>
          <cell r="BQ981">
            <v>0</v>
          </cell>
          <cell r="BR981">
            <v>18.333333333333332</v>
          </cell>
          <cell r="BS981" t="str">
            <v>BĐ đã phát</v>
          </cell>
          <cell r="BT981">
            <v>0</v>
          </cell>
          <cell r="BU981">
            <v>0</v>
          </cell>
          <cell r="BV981">
            <v>5</v>
          </cell>
          <cell r="BW981">
            <v>5</v>
          </cell>
          <cell r="BX981">
            <v>5</v>
          </cell>
          <cell r="BY981">
            <v>5</v>
          </cell>
          <cell r="BZ981">
            <v>5</v>
          </cell>
          <cell r="CA981">
            <v>5</v>
          </cell>
          <cell r="CB981">
            <v>5</v>
          </cell>
          <cell r="CC981">
            <v>5</v>
          </cell>
          <cell r="CD981">
            <v>5</v>
          </cell>
          <cell r="CE981">
            <v>5</v>
          </cell>
          <cell r="CF981">
            <v>5</v>
          </cell>
          <cell r="CG981">
            <v>5</v>
          </cell>
          <cell r="CH981">
            <v>5</v>
          </cell>
          <cell r="CI981">
            <v>5</v>
          </cell>
          <cell r="CJ981">
            <v>5</v>
          </cell>
          <cell r="CK981">
            <v>5</v>
          </cell>
          <cell r="CL981" t="str">
            <v>Thôi PTBM từ T9/21, BN PTK cấp 3 từ T12/21</v>
          </cell>
        </row>
        <row r="982">
          <cell r="F982">
            <v>1226</v>
          </cell>
          <cell r="G982" t="str">
            <v>51010000172517</v>
          </cell>
          <cell r="H982" t="str">
            <v>Viện Nghiên cứu và Đào tạo Trực tuyến</v>
          </cell>
          <cell r="I982" t="str">
            <v>Khoa Đào tạo trực tuyến</v>
          </cell>
          <cell r="J982" t="str">
            <v>Nữ</v>
          </cell>
          <cell r="K982">
            <v>1975</v>
          </cell>
          <cell r="L982">
            <v>27646</v>
          </cell>
          <cell r="M982">
            <v>47</v>
          </cell>
          <cell r="N982" t="str">
            <v>Kinh</v>
          </cell>
          <cell r="O982">
            <v>0</v>
          </cell>
          <cell r="P982">
            <v>181959677</v>
          </cell>
          <cell r="Q982">
            <v>0</v>
          </cell>
          <cell r="R982">
            <v>0</v>
          </cell>
          <cell r="S982" t="str">
            <v>Thành phố Vinh, Nghệ An.</v>
          </cell>
          <cell r="T982" t="str">
            <v>Thanh Giang, Thanh Chương, Nghệ An</v>
          </cell>
          <cell r="U982" t="str">
            <v>Xóm 20 – Nghi Phú, Thành phố Vinh, Tỉnh Nghệ An</v>
          </cell>
          <cell r="V982" t="str">
            <v>Xóm 20 – Nghi Phú, Thành phố Vinh, Tỉnh Nghệ An</v>
          </cell>
          <cell r="W982" t="str">
            <v>0982948949</v>
          </cell>
          <cell r="X982" t="str">
            <v>bichhiendhv@gmail.com</v>
          </cell>
          <cell r="Y982">
            <v>35643</v>
          </cell>
          <cell r="Z982">
            <v>35643</v>
          </cell>
          <cell r="AA982" t="str">
            <v>Trường Đại học Sư phạm Vinh</v>
          </cell>
          <cell r="AB982">
            <v>0</v>
          </cell>
          <cell r="AC982" t="str">
            <v>BC</v>
          </cell>
          <cell r="AD982">
            <v>0</v>
          </cell>
          <cell r="AE982">
            <v>0</v>
          </cell>
          <cell r="AF982" t="str">
            <v>V.07.01.01</v>
          </cell>
          <cell r="AG982" t="str">
            <v>Giảng viên cao cấp (hạng I)</v>
          </cell>
          <cell r="AH982">
            <v>0</v>
          </cell>
          <cell r="AI982" t="str">
            <v>Trưởng khoa</v>
          </cell>
          <cell r="AJ982">
            <v>0</v>
          </cell>
          <cell r="AK982">
            <v>6</v>
          </cell>
          <cell r="AL982">
            <v>0.5</v>
          </cell>
          <cell r="AM982">
            <v>6.56</v>
          </cell>
          <cell r="AN982">
            <v>2</v>
          </cell>
          <cell r="AO982">
            <v>0</v>
          </cell>
          <cell r="AP982">
            <v>0</v>
          </cell>
          <cell r="AQ982">
            <v>22</v>
          </cell>
          <cell r="AR982">
            <v>1.5531999999999999</v>
          </cell>
          <cell r="AS982">
            <v>8.6131999999999991</v>
          </cell>
          <cell r="AT982">
            <v>40</v>
          </cell>
          <cell r="AU982">
            <v>0</v>
          </cell>
          <cell r="AV982">
            <v>0</v>
          </cell>
          <cell r="AW982">
            <v>0</v>
          </cell>
          <cell r="AX982" t="str">
            <v>Tiến sĩ</v>
          </cell>
          <cell r="AY982" t="str">
            <v>Phó Giáo sư</v>
          </cell>
          <cell r="AZ982">
            <v>0</v>
          </cell>
          <cell r="BA982" t="str">
            <v>SP Hóa học</v>
          </cell>
          <cell r="BB982" t="str">
            <v>LL&amp;PPDH bộ môn Hóa học</v>
          </cell>
          <cell r="BC982" t="str">
            <v>LL&amp;PPDH bộ môn Hóa học</v>
          </cell>
          <cell r="BD982">
            <v>0</v>
          </cell>
          <cell r="BE982" t="str">
            <v>GV QLGD</v>
          </cell>
          <cell r="BF982">
            <v>0</v>
          </cell>
          <cell r="BG982" t="str">
            <v>ICT 2018</v>
          </cell>
          <cell r="BH982">
            <v>0</v>
          </cell>
          <cell r="BI982">
            <v>0</v>
          </cell>
          <cell r="BJ982">
            <v>0</v>
          </cell>
          <cell r="BK982" t="str">
            <v>Đối tượng 4</v>
          </cell>
          <cell r="BL982">
            <v>0</v>
          </cell>
          <cell r="BM982">
            <v>0</v>
          </cell>
          <cell r="BN982">
            <v>0</v>
          </cell>
          <cell r="BO982">
            <v>0</v>
          </cell>
          <cell r="BP982">
            <v>0</v>
          </cell>
          <cell r="BQ982">
            <v>0</v>
          </cell>
          <cell r="BR982">
            <v>8</v>
          </cell>
          <cell r="BS982" t="str">
            <v>BĐ đã phát</v>
          </cell>
          <cell r="BT982">
            <v>0</v>
          </cell>
          <cell r="BU982">
            <v>0</v>
          </cell>
          <cell r="BV982">
            <v>6</v>
          </cell>
          <cell r="BW982">
            <v>6</v>
          </cell>
          <cell r="BX982">
            <v>6</v>
          </cell>
          <cell r="BY982">
            <v>6</v>
          </cell>
          <cell r="BZ982">
            <v>6</v>
          </cell>
          <cell r="CA982">
            <v>6</v>
          </cell>
          <cell r="CB982">
            <v>6</v>
          </cell>
          <cell r="CC982">
            <v>6</v>
          </cell>
          <cell r="CD982">
            <v>6</v>
          </cell>
          <cell r="CE982">
            <v>6</v>
          </cell>
          <cell r="CF982">
            <v>6</v>
          </cell>
          <cell r="CG982">
            <v>6</v>
          </cell>
          <cell r="CH982">
            <v>6</v>
          </cell>
          <cell r="CI982">
            <v>6</v>
          </cell>
          <cell r="CJ982">
            <v>6</v>
          </cell>
          <cell r="CK982">
            <v>6</v>
          </cell>
          <cell r="CL982" t="str">
            <v>PGĐ TT cấp 2 về TK cấp 3 từ T9/21</v>
          </cell>
        </row>
        <row r="983">
          <cell r="F983">
            <v>2518</v>
          </cell>
          <cell r="G983" t="str">
            <v>51010002329513</v>
          </cell>
          <cell r="H983" t="str">
            <v>Viện Nghiên cứu và Đào tạo Trực tuyến</v>
          </cell>
          <cell r="I983" t="str">
            <v>Khoa Đào tạo trực tuyến</v>
          </cell>
          <cell r="J983" t="str">
            <v>Nữ</v>
          </cell>
          <cell r="K983">
            <v>1987</v>
          </cell>
          <cell r="L983">
            <v>32099</v>
          </cell>
          <cell r="M983">
            <v>35</v>
          </cell>
          <cell r="N983" t="str">
            <v>Kinh</v>
          </cell>
          <cell r="O983">
            <v>0</v>
          </cell>
          <cell r="P983" t="str">
            <v>186480419</v>
          </cell>
          <cell r="Q983">
            <v>39283</v>
          </cell>
          <cell r="R983" t="str">
            <v>Tỉnh Nghệ An</v>
          </cell>
          <cell r="S983" t="str">
            <v>Xã Quỳnh Giang, Huyện Quỳnh Lưu, Tỉnh Nghệ An</v>
          </cell>
          <cell r="T983" t="str">
            <v>Quỳnh Giang, Quỳnh Lưu, Nghệ An</v>
          </cell>
          <cell r="U983" t="str">
            <v>71, Lê Viết Thuật, Xóm Mẫu Đơn, Xã Hưng Lộc, Thành phố Vinh, Tỉnh Nghệ An</v>
          </cell>
          <cell r="V983" t="str">
            <v>71, Lê Viết Thuật, Xóm Mẫu Đơn, Xã Hưng Lộc, Thành phố Vinh, Tỉnh Nghệ An</v>
          </cell>
          <cell r="W983">
            <v>0</v>
          </cell>
          <cell r="X983">
            <v>0</v>
          </cell>
          <cell r="Y983">
            <v>42948</v>
          </cell>
          <cell r="Z983">
            <v>43966</v>
          </cell>
          <cell r="AA983" t="str">
            <v>Trường Đại học Vinh</v>
          </cell>
          <cell r="AB983">
            <v>0</v>
          </cell>
          <cell r="AC983" t="str">
            <v>BC</v>
          </cell>
          <cell r="AD983">
            <v>0</v>
          </cell>
          <cell r="AE983">
            <v>0</v>
          </cell>
          <cell r="AF983" t="str">
            <v>13.096</v>
          </cell>
          <cell r="AG983" t="str">
            <v>Kỹ thuật viên</v>
          </cell>
          <cell r="AH983">
            <v>0</v>
          </cell>
          <cell r="AI983">
            <v>0</v>
          </cell>
          <cell r="AJ983">
            <v>0</v>
          </cell>
          <cell r="AK983">
            <v>3.5</v>
          </cell>
          <cell r="AL983">
            <v>0</v>
          </cell>
          <cell r="AM983">
            <v>2.06</v>
          </cell>
          <cell r="AN983">
            <v>2</v>
          </cell>
          <cell r="AO983">
            <v>0</v>
          </cell>
          <cell r="AP983">
            <v>0</v>
          </cell>
          <cell r="AQ983">
            <v>0</v>
          </cell>
          <cell r="AR983">
            <v>0</v>
          </cell>
          <cell r="AS983">
            <v>2.06</v>
          </cell>
          <cell r="AT983">
            <v>20</v>
          </cell>
          <cell r="AU983">
            <v>0</v>
          </cell>
          <cell r="AV983">
            <v>0</v>
          </cell>
          <cell r="AW983">
            <v>0</v>
          </cell>
          <cell r="AX983" t="str">
            <v>Thạc sĩ</v>
          </cell>
          <cell r="AY983">
            <v>0</v>
          </cell>
          <cell r="AZ983">
            <v>0</v>
          </cell>
          <cell r="BA983" t="str">
            <v>Công nghệ thông tin</v>
          </cell>
          <cell r="BB983" t="str">
            <v>Hệ thống thông tin</v>
          </cell>
          <cell r="BC983">
            <v>0</v>
          </cell>
          <cell r="BD983">
            <v>0</v>
          </cell>
          <cell r="BE983">
            <v>0</v>
          </cell>
          <cell r="BF983">
            <v>0</v>
          </cell>
          <cell r="BG983">
            <v>0</v>
          </cell>
          <cell r="BH983">
            <v>0</v>
          </cell>
          <cell r="BI983">
            <v>0</v>
          </cell>
          <cell r="BJ983" t="str">
            <v>CV 2019</v>
          </cell>
          <cell r="BK983" t="str">
            <v>Đối tượng 4</v>
          </cell>
          <cell r="BL983">
            <v>0</v>
          </cell>
          <cell r="BM983">
            <v>0</v>
          </cell>
          <cell r="BN983">
            <v>0</v>
          </cell>
          <cell r="BO983">
            <v>0</v>
          </cell>
          <cell r="BP983">
            <v>0</v>
          </cell>
          <cell r="BQ983">
            <v>0</v>
          </cell>
          <cell r="BR983">
            <v>20.25</v>
          </cell>
          <cell r="BS983" t="str">
            <v>ĐHV đã phát</v>
          </cell>
          <cell r="BT983">
            <v>0</v>
          </cell>
          <cell r="BU983">
            <v>0</v>
          </cell>
          <cell r="BV983">
            <v>3.5</v>
          </cell>
          <cell r="BW983">
            <v>3.5</v>
          </cell>
          <cell r="BX983">
            <v>3.5</v>
          </cell>
          <cell r="BY983">
            <v>3.5</v>
          </cell>
          <cell r="BZ983">
            <v>3.5</v>
          </cell>
          <cell r="CA983">
            <v>3.5</v>
          </cell>
          <cell r="CB983">
            <v>3.5</v>
          </cell>
          <cell r="CC983">
            <v>3.5</v>
          </cell>
          <cell r="CD983">
            <v>3.5</v>
          </cell>
          <cell r="CE983">
            <v>3.5</v>
          </cell>
          <cell r="CF983">
            <v>3.5</v>
          </cell>
          <cell r="CG983">
            <v>3.5</v>
          </cell>
          <cell r="CH983">
            <v>3.5</v>
          </cell>
          <cell r="CI983">
            <v>3.5</v>
          </cell>
          <cell r="CJ983">
            <v>3.5</v>
          </cell>
          <cell r="CK983">
            <v>3.5</v>
          </cell>
          <cell r="CL983">
            <v>0</v>
          </cell>
        </row>
        <row r="984">
          <cell r="F984">
            <v>1648</v>
          </cell>
          <cell r="G984" t="str">
            <v>51010000187317</v>
          </cell>
          <cell r="H984" t="str">
            <v>Viện Nghiên cứu và Đào tạo Trực tuyến</v>
          </cell>
          <cell r="I984" t="str">
            <v>Khoa Đào tạo trực tuyến</v>
          </cell>
          <cell r="J984" t="str">
            <v>Nữ</v>
          </cell>
          <cell r="K984">
            <v>1984</v>
          </cell>
          <cell r="L984">
            <v>30761</v>
          </cell>
          <cell r="M984">
            <v>38</v>
          </cell>
          <cell r="N984" t="str">
            <v>Kinh</v>
          </cell>
          <cell r="O984">
            <v>0</v>
          </cell>
          <cell r="P984" t="str">
            <v>182524111</v>
          </cell>
          <cell r="Q984" t="str">
            <v>13/01/2000</v>
          </cell>
          <cell r="R984" t="str">
            <v>Tỉnh Nghệ An</v>
          </cell>
          <cell r="S984" t="str">
            <v>Quỳnh Lưu, Nghệ An</v>
          </cell>
          <cell r="T984" t="str">
            <v>Đức Thọ, Hà Tĩnh</v>
          </cell>
          <cell r="U984" t="str">
            <v>K4, Bến Thủy, Thành phố Vinh, Tỉnh Nghệ An</v>
          </cell>
          <cell r="V984" t="str">
            <v>K4, Bến Thủy, Thành phố Vinh, Tỉnh Nghệ An</v>
          </cell>
          <cell r="W984" t="str">
            <v>0985256939</v>
          </cell>
          <cell r="X984" t="str">
            <v>trannhuquynhdhv@gmail.com</v>
          </cell>
          <cell r="Y984">
            <v>39860</v>
          </cell>
          <cell r="Z984">
            <v>40360</v>
          </cell>
          <cell r="AA984" t="str">
            <v>Trường Đại học Vinh</v>
          </cell>
          <cell r="AB984">
            <v>0</v>
          </cell>
          <cell r="AC984" t="str">
            <v>BC</v>
          </cell>
          <cell r="AD984">
            <v>0</v>
          </cell>
          <cell r="AE984">
            <v>0</v>
          </cell>
          <cell r="AF984" t="str">
            <v>01.003</v>
          </cell>
          <cell r="AG984" t="str">
            <v>Chuyên viên</v>
          </cell>
          <cell r="AH984">
            <v>0</v>
          </cell>
          <cell r="AI984">
            <v>0</v>
          </cell>
          <cell r="AJ984">
            <v>0</v>
          </cell>
          <cell r="AK984">
            <v>4</v>
          </cell>
          <cell r="AL984">
            <v>0</v>
          </cell>
          <cell r="AM984">
            <v>3.33</v>
          </cell>
          <cell r="AN984">
            <v>4</v>
          </cell>
          <cell r="AO984">
            <v>0</v>
          </cell>
          <cell r="AP984">
            <v>0</v>
          </cell>
          <cell r="AQ984">
            <v>0</v>
          </cell>
          <cell r="AR984">
            <v>0</v>
          </cell>
          <cell r="AS984">
            <v>3.33</v>
          </cell>
          <cell r="AT984">
            <v>20</v>
          </cell>
          <cell r="AU984">
            <v>0</v>
          </cell>
          <cell r="AV984">
            <v>0</v>
          </cell>
          <cell r="AW984">
            <v>0</v>
          </cell>
          <cell r="AX984" t="str">
            <v>Đại học</v>
          </cell>
          <cell r="AY984">
            <v>0</v>
          </cell>
          <cell r="AZ984">
            <v>0</v>
          </cell>
          <cell r="BA984" t="str">
            <v>Sinh học</v>
          </cell>
          <cell r="BB984">
            <v>0</v>
          </cell>
          <cell r="BC984" t="str">
            <v xml:space="preserve"> </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16.583333333333332</v>
          </cell>
          <cell r="BS984" t="str">
            <v>BĐ đã phát</v>
          </cell>
          <cell r="BT984">
            <v>0</v>
          </cell>
          <cell r="BU984">
            <v>0</v>
          </cell>
          <cell r="BV984">
            <v>4</v>
          </cell>
          <cell r="BW984">
            <v>4</v>
          </cell>
          <cell r="BX984">
            <v>4</v>
          </cell>
          <cell r="BY984">
            <v>4</v>
          </cell>
          <cell r="BZ984">
            <v>4</v>
          </cell>
          <cell r="CA984">
            <v>4</v>
          </cell>
          <cell r="CB984">
            <v>4</v>
          </cell>
          <cell r="CC984">
            <v>4</v>
          </cell>
          <cell r="CD984">
            <v>4</v>
          </cell>
          <cell r="CE984">
            <v>4</v>
          </cell>
          <cell r="CF984">
            <v>4</v>
          </cell>
          <cell r="CG984">
            <v>4</v>
          </cell>
          <cell r="CH984">
            <v>4</v>
          </cell>
          <cell r="CI984">
            <v>4</v>
          </cell>
          <cell r="CJ984">
            <v>4</v>
          </cell>
          <cell r="CK984">
            <v>4</v>
          </cell>
          <cell r="CL984">
            <v>0</v>
          </cell>
        </row>
        <row r="985">
          <cell r="F985">
            <v>2046</v>
          </cell>
          <cell r="G985" t="str">
            <v>51010000369674</v>
          </cell>
          <cell r="H985" t="str">
            <v>Viện Nghiên cứu và Đào tạo Trực tuyến</v>
          </cell>
          <cell r="I985" t="str">
            <v>Khoa Đào tạo trực tuyến</v>
          </cell>
          <cell r="J985" t="str">
            <v>Nữ</v>
          </cell>
          <cell r="K985">
            <v>1985</v>
          </cell>
          <cell r="L985">
            <v>31409</v>
          </cell>
          <cell r="M985">
            <v>37</v>
          </cell>
          <cell r="N985" t="str">
            <v>Kinh</v>
          </cell>
          <cell r="O985">
            <v>0</v>
          </cell>
          <cell r="P985" t="str">
            <v>172246186</v>
          </cell>
          <cell r="Q985" t="str">
            <v>12/03/2003</v>
          </cell>
          <cell r="R985" t="str">
            <v>Tỉnh Nghệ An</v>
          </cell>
          <cell r="S985" t="str">
            <v>Xã Yên Trường, Huyện Yên Định, Tỉnh Thanh Hoá</v>
          </cell>
          <cell r="T985" t="str">
            <v>Yên Trường, Yên Định, Thanh Hóa</v>
          </cell>
          <cell r="U985" t="str">
            <v>Khối 11, Phường Trường Thi, Thành phố Vinh, Tỉnh Nghệ An</v>
          </cell>
          <cell r="V985" t="str">
            <v>Khối 11, Phường Trường Thi, Thành phố Vinh, Tỉnh Nghệ An</v>
          </cell>
          <cell r="W985">
            <v>0</v>
          </cell>
          <cell r="X985">
            <v>0</v>
          </cell>
          <cell r="Y985">
            <v>41197</v>
          </cell>
          <cell r="Z985">
            <v>43283</v>
          </cell>
          <cell r="AA985" t="str">
            <v>Trường Đại học Vinh</v>
          </cell>
          <cell r="AB985">
            <v>0</v>
          </cell>
          <cell r="AC985" t="str">
            <v>BC</v>
          </cell>
          <cell r="AD985">
            <v>0</v>
          </cell>
          <cell r="AE985">
            <v>0</v>
          </cell>
          <cell r="AF985" t="str">
            <v>01.003</v>
          </cell>
          <cell r="AG985" t="str">
            <v>Chuyên viên</v>
          </cell>
          <cell r="AH985">
            <v>0</v>
          </cell>
          <cell r="AI985">
            <v>0</v>
          </cell>
          <cell r="AJ985">
            <v>0</v>
          </cell>
          <cell r="AK985">
            <v>4</v>
          </cell>
          <cell r="AL985">
            <v>0</v>
          </cell>
          <cell r="AM985">
            <v>3</v>
          </cell>
          <cell r="AN985">
            <v>3</v>
          </cell>
          <cell r="AO985">
            <v>0</v>
          </cell>
          <cell r="AP985">
            <v>0</v>
          </cell>
          <cell r="AQ985">
            <v>0</v>
          </cell>
          <cell r="AR985">
            <v>0</v>
          </cell>
          <cell r="AS985">
            <v>3</v>
          </cell>
          <cell r="AT985">
            <v>20</v>
          </cell>
          <cell r="AU985">
            <v>0</v>
          </cell>
          <cell r="AV985">
            <v>0</v>
          </cell>
          <cell r="AW985">
            <v>0</v>
          </cell>
          <cell r="AX985" t="str">
            <v>Thạc sĩ</v>
          </cell>
          <cell r="AY985">
            <v>0</v>
          </cell>
          <cell r="AZ985">
            <v>0</v>
          </cell>
          <cell r="BA985" t="str">
            <v>Tiếng Anh</v>
          </cell>
          <cell r="BB985">
            <v>0</v>
          </cell>
          <cell r="BC985" t="str">
            <v xml:space="preserve"> </v>
          </cell>
          <cell r="BD985">
            <v>0</v>
          </cell>
          <cell r="BE985">
            <v>0</v>
          </cell>
          <cell r="BF985">
            <v>0</v>
          </cell>
          <cell r="BG985">
            <v>0</v>
          </cell>
          <cell r="BH985" t="str">
            <v>x</v>
          </cell>
          <cell r="BI985">
            <v>0</v>
          </cell>
          <cell r="BJ985">
            <v>0</v>
          </cell>
          <cell r="BK985" t="str">
            <v>Đợt 1 năm 2014</v>
          </cell>
          <cell r="BL985">
            <v>0</v>
          </cell>
          <cell r="BM985">
            <v>0</v>
          </cell>
          <cell r="BN985">
            <v>0</v>
          </cell>
          <cell r="BO985">
            <v>0</v>
          </cell>
          <cell r="BP985">
            <v>0</v>
          </cell>
          <cell r="BQ985">
            <v>0</v>
          </cell>
          <cell r="BR985">
            <v>18.333333333333332</v>
          </cell>
          <cell r="BS985" t="str">
            <v>BĐ đã phát</v>
          </cell>
          <cell r="BT985">
            <v>0</v>
          </cell>
          <cell r="BU985">
            <v>0</v>
          </cell>
          <cell r="BV985">
            <v>4</v>
          </cell>
          <cell r="BW985">
            <v>4</v>
          </cell>
          <cell r="BX985">
            <v>4</v>
          </cell>
          <cell r="BY985">
            <v>4</v>
          </cell>
          <cell r="BZ985">
            <v>4</v>
          </cell>
          <cell r="CA985">
            <v>4</v>
          </cell>
          <cell r="CB985">
            <v>4</v>
          </cell>
          <cell r="CC985">
            <v>4</v>
          </cell>
          <cell r="CD985">
            <v>4</v>
          </cell>
          <cell r="CE985">
            <v>4</v>
          </cell>
          <cell r="CF985">
            <v>4</v>
          </cell>
          <cell r="CG985">
            <v>4</v>
          </cell>
          <cell r="CH985">
            <v>4</v>
          </cell>
          <cell r="CI985">
            <v>4</v>
          </cell>
          <cell r="CJ985">
            <v>4</v>
          </cell>
          <cell r="CK985">
            <v>4</v>
          </cell>
          <cell r="CL985">
            <v>0</v>
          </cell>
        </row>
        <row r="986">
          <cell r="F986">
            <v>1305</v>
          </cell>
          <cell r="G986" t="str">
            <v>51010000276349</v>
          </cell>
          <cell r="H986" t="str">
            <v>Viện Nghiên cứu và Đào tạo Trực tuyến</v>
          </cell>
          <cell r="I986" t="str">
            <v>Khoa Luật Kinh tế</v>
          </cell>
          <cell r="J986" t="str">
            <v>Nữ</v>
          </cell>
          <cell r="K986">
            <v>1977</v>
          </cell>
          <cell r="L986">
            <v>28442</v>
          </cell>
          <cell r="M986">
            <v>45</v>
          </cell>
          <cell r="N986" t="str">
            <v>Kinh</v>
          </cell>
          <cell r="O986">
            <v>0</v>
          </cell>
          <cell r="P986">
            <v>182109635</v>
          </cell>
          <cell r="Q986">
            <v>0</v>
          </cell>
          <cell r="R986">
            <v>0</v>
          </cell>
          <cell r="S986" t="str">
            <v>Khu Liên cơ, Tp. Vinh, Nghệ An</v>
          </cell>
          <cell r="T986" t="str">
            <v>Yên Sơn, Đô Lương, Nghệ An</v>
          </cell>
          <cell r="U986" t="str">
            <v>Số 1, ngõ 1khối 9, Phường Hồng Sơn, Thành phố Vinh, Tỉnh Nghệ An</v>
          </cell>
          <cell r="V986" t="str">
            <v>Số 1, ngõ 1khối 9, Phường Hồng Sơn, Thành phố Vinh, Tỉnh Nghệ An</v>
          </cell>
          <cell r="W986">
            <v>1699111977</v>
          </cell>
          <cell r="X986">
            <v>0</v>
          </cell>
          <cell r="Y986">
            <v>38143</v>
          </cell>
          <cell r="Z986">
            <v>38587</v>
          </cell>
          <cell r="AA986" t="str">
            <v>Trường Đại học Vinh</v>
          </cell>
          <cell r="AB986">
            <v>0</v>
          </cell>
          <cell r="AC986" t="str">
            <v>BC</v>
          </cell>
          <cell r="AD986">
            <v>0</v>
          </cell>
          <cell r="AE986">
            <v>0</v>
          </cell>
          <cell r="AF986" t="str">
            <v>V.07.01.02</v>
          </cell>
          <cell r="AG986" t="str">
            <v>Giảng viên chính (hạng II)</v>
          </cell>
          <cell r="AH986" t="str">
            <v>Phó Viện trưởng Viện NCĐTTT</v>
          </cell>
          <cell r="AI986">
            <v>0</v>
          </cell>
          <cell r="AJ986">
            <v>0</v>
          </cell>
          <cell r="AK986">
            <v>6.5</v>
          </cell>
          <cell r="AL986">
            <v>0.5</v>
          </cell>
          <cell r="AM986">
            <v>4.4000000000000004</v>
          </cell>
          <cell r="AN986">
            <v>1</v>
          </cell>
          <cell r="AO986">
            <v>0</v>
          </cell>
          <cell r="AP986">
            <v>0</v>
          </cell>
          <cell r="AQ986">
            <v>11</v>
          </cell>
          <cell r="AR986">
            <v>0.53900000000000003</v>
          </cell>
          <cell r="AS986">
            <v>5.4390000000000001</v>
          </cell>
          <cell r="AT986">
            <v>40</v>
          </cell>
          <cell r="AU986">
            <v>0</v>
          </cell>
          <cell r="AV986">
            <v>0</v>
          </cell>
          <cell r="AW986">
            <v>0</v>
          </cell>
          <cell r="AX986" t="str">
            <v>Tiến sĩ</v>
          </cell>
          <cell r="AY986">
            <v>0</v>
          </cell>
          <cell r="AZ986">
            <v>0</v>
          </cell>
          <cell r="BA986" t="str">
            <v>SP Lịch sử</v>
          </cell>
          <cell r="BB986" t="str">
            <v>Lịch sử thế giới/Hành chính công</v>
          </cell>
          <cell r="BC986" t="str">
            <v>Lịch sử Nhà nước &amp; pháp luật</v>
          </cell>
          <cell r="BD986">
            <v>0</v>
          </cell>
          <cell r="BE986" t="str">
            <v>GVSP</v>
          </cell>
          <cell r="BF986">
            <v>0</v>
          </cell>
          <cell r="BG986">
            <v>0</v>
          </cell>
          <cell r="BH986">
            <v>2016</v>
          </cell>
          <cell r="BI986">
            <v>0</v>
          </cell>
          <cell r="BJ986" t="str">
            <v>x</v>
          </cell>
          <cell r="BK986" t="str">
            <v>x</v>
          </cell>
          <cell r="BL986">
            <v>0</v>
          </cell>
          <cell r="BM986">
            <v>40068</v>
          </cell>
          <cell r="BN986">
            <v>40433</v>
          </cell>
          <cell r="BO986">
            <v>0</v>
          </cell>
          <cell r="BP986">
            <v>0</v>
          </cell>
          <cell r="BQ986">
            <v>0</v>
          </cell>
          <cell r="BR986">
            <v>10.166666666666666</v>
          </cell>
          <cell r="BS986" t="str">
            <v>BĐ đã phát</v>
          </cell>
          <cell r="BT986">
            <v>0</v>
          </cell>
          <cell r="BU986">
            <v>0</v>
          </cell>
          <cell r="BV986">
            <v>7</v>
          </cell>
          <cell r="BW986">
            <v>7</v>
          </cell>
          <cell r="BX986">
            <v>7</v>
          </cell>
          <cell r="BY986">
            <v>7</v>
          </cell>
          <cell r="BZ986">
            <v>7</v>
          </cell>
          <cell r="CA986">
            <v>7</v>
          </cell>
          <cell r="CB986">
            <v>7</v>
          </cell>
          <cell r="CC986">
            <v>7</v>
          </cell>
          <cell r="CD986">
            <v>7</v>
          </cell>
          <cell r="CE986">
            <v>7</v>
          </cell>
          <cell r="CF986">
            <v>7</v>
          </cell>
          <cell r="CG986">
            <v>7</v>
          </cell>
          <cell r="CH986">
            <v>6.5</v>
          </cell>
          <cell r="CI986">
            <v>6.5</v>
          </cell>
          <cell r="CJ986">
            <v>6.5</v>
          </cell>
          <cell r="CK986">
            <v>6.5</v>
          </cell>
          <cell r="CL986" t="str">
            <v>GĐ TT cấp 2 sang PVT Viện ĐTTT từ T9/21</v>
          </cell>
        </row>
        <row r="987">
          <cell r="F987">
            <v>1466</v>
          </cell>
          <cell r="G987" t="str">
            <v>51010000226991</v>
          </cell>
          <cell r="H987" t="str">
            <v>Viện Nghiên cứu và Đào tạo Trực tuyến</v>
          </cell>
          <cell r="I987" t="str">
            <v>Khoa Sinh học</v>
          </cell>
          <cell r="J987" t="str">
            <v>Nam</v>
          </cell>
          <cell r="K987">
            <v>1977</v>
          </cell>
          <cell r="L987">
            <v>28441</v>
          </cell>
          <cell r="M987">
            <v>45</v>
          </cell>
          <cell r="N987" t="str">
            <v>Kinh</v>
          </cell>
          <cell r="O987">
            <v>0</v>
          </cell>
          <cell r="P987">
            <v>182002344</v>
          </cell>
          <cell r="Q987">
            <v>0</v>
          </cell>
          <cell r="R987">
            <v>0</v>
          </cell>
          <cell r="S987" t="str">
            <v>Diễn Yên, Diễn Châu, Nghệ An</v>
          </cell>
          <cell r="T987" t="str">
            <v>Diễn Yên, Diễn Châu, Nghệ An</v>
          </cell>
          <cell r="U987" t="str">
            <v>K13. P. Hà Huy Tập, Thành phố Vinh, Tỉnh Nghệ An</v>
          </cell>
          <cell r="V987" t="str">
            <v>K13. P. Hà Huy Tập, Thành phố Vinh, Tỉnh Nghệ An</v>
          </cell>
          <cell r="W987">
            <v>0</v>
          </cell>
          <cell r="X987">
            <v>0</v>
          </cell>
          <cell r="Y987">
            <v>37712</v>
          </cell>
          <cell r="Z987">
            <v>38587</v>
          </cell>
          <cell r="AA987" t="str">
            <v>Trường Đại học Vinh</v>
          </cell>
          <cell r="AB987" t="str">
            <v>Giảng viên</v>
          </cell>
          <cell r="AC987" t="str">
            <v>BC</v>
          </cell>
          <cell r="AD987">
            <v>0</v>
          </cell>
          <cell r="AE987">
            <v>0</v>
          </cell>
          <cell r="AF987" t="str">
            <v>V.07.01.02</v>
          </cell>
          <cell r="AG987" t="str">
            <v>Giảng viên chính (hạng II)</v>
          </cell>
          <cell r="AH987" t="str">
            <v>Viện trưởng Viện NCĐTTT</v>
          </cell>
          <cell r="AI987">
            <v>0</v>
          </cell>
          <cell r="AJ987" t="str">
            <v>Bí thư CB</v>
          </cell>
          <cell r="AK987">
            <v>7.5</v>
          </cell>
          <cell r="AL987">
            <v>0.6</v>
          </cell>
          <cell r="AM987">
            <v>4.4000000000000004</v>
          </cell>
          <cell r="AN987">
            <v>1</v>
          </cell>
          <cell r="AO987">
            <v>0</v>
          </cell>
          <cell r="AP987">
            <v>0</v>
          </cell>
          <cell r="AQ987">
            <v>13</v>
          </cell>
          <cell r="AR987">
            <v>0.65</v>
          </cell>
          <cell r="AS987">
            <v>5.65</v>
          </cell>
          <cell r="AT987">
            <v>40</v>
          </cell>
          <cell r="AU987">
            <v>0</v>
          </cell>
          <cell r="AV987">
            <v>0</v>
          </cell>
          <cell r="AW987">
            <v>0</v>
          </cell>
          <cell r="AX987" t="str">
            <v>Tiến sĩ</v>
          </cell>
          <cell r="AY987">
            <v>0</v>
          </cell>
          <cell r="AZ987">
            <v>0</v>
          </cell>
          <cell r="BA987" t="str">
            <v>Sinh học</v>
          </cell>
          <cell r="BB987" t="str">
            <v>Thực vật học</v>
          </cell>
          <cell r="BC987" t="str">
            <v>Thực vật học, Tế bào học</v>
          </cell>
          <cell r="BD987">
            <v>0</v>
          </cell>
          <cell r="BE987" t="str">
            <v>GVSP</v>
          </cell>
          <cell r="BF987" t="str">
            <v>Cử nhân</v>
          </cell>
          <cell r="BG987">
            <v>0</v>
          </cell>
          <cell r="BH987">
            <v>0</v>
          </cell>
          <cell r="BI987">
            <v>2017</v>
          </cell>
          <cell r="BJ987">
            <v>0</v>
          </cell>
          <cell r="BK987" t="str">
            <v>x</v>
          </cell>
          <cell r="BL987" t="str">
            <v>Cao cấp</v>
          </cell>
          <cell r="BM987">
            <v>0</v>
          </cell>
          <cell r="BN987">
            <v>0</v>
          </cell>
          <cell r="BO987">
            <v>0</v>
          </cell>
          <cell r="BP987">
            <v>0</v>
          </cell>
          <cell r="BQ987">
            <v>0</v>
          </cell>
          <cell r="BR987">
            <v>15.166666666666666</v>
          </cell>
          <cell r="BS987" t="str">
            <v>BĐ đã phát</v>
          </cell>
          <cell r="BT987">
            <v>0</v>
          </cell>
          <cell r="BU987">
            <v>0</v>
          </cell>
          <cell r="BV987">
            <v>7</v>
          </cell>
          <cell r="BW987">
            <v>7</v>
          </cell>
          <cell r="BX987">
            <v>7</v>
          </cell>
          <cell r="BY987">
            <v>7</v>
          </cell>
          <cell r="BZ987">
            <v>7</v>
          </cell>
          <cell r="CA987">
            <v>7</v>
          </cell>
          <cell r="CB987">
            <v>7</v>
          </cell>
          <cell r="CC987">
            <v>7</v>
          </cell>
          <cell r="CD987">
            <v>7</v>
          </cell>
          <cell r="CE987">
            <v>7</v>
          </cell>
          <cell r="CF987">
            <v>7</v>
          </cell>
          <cell r="CG987">
            <v>7</v>
          </cell>
          <cell r="CH987">
            <v>7.5</v>
          </cell>
          <cell r="CI987">
            <v>7.5</v>
          </cell>
          <cell r="CJ987">
            <v>7.5</v>
          </cell>
          <cell r="CK987">
            <v>7.5</v>
          </cell>
          <cell r="CL987" t="str">
            <v>TP lên Viện trưởng Viện ĐTTT từ T9/21</v>
          </cell>
        </row>
        <row r="988">
          <cell r="F988">
            <v>1945</v>
          </cell>
          <cell r="G988" t="str">
            <v>51010000197635</v>
          </cell>
          <cell r="H988" t="str">
            <v>Viện Nghiên cứu và Đào tạo Trực tuyến</v>
          </cell>
          <cell r="I988" t="str">
            <v>Trung tâm Công nghệ thông tin</v>
          </cell>
          <cell r="J988" t="str">
            <v>Nam</v>
          </cell>
          <cell r="K988">
            <v>1981</v>
          </cell>
          <cell r="L988">
            <v>29646</v>
          </cell>
          <cell r="M988">
            <v>41</v>
          </cell>
          <cell r="N988" t="str">
            <v>Kinh</v>
          </cell>
          <cell r="O988">
            <v>0</v>
          </cell>
          <cell r="P988" t="str">
            <v>182350134</v>
          </cell>
          <cell r="Q988" t="str">
            <v>04/07/2012</v>
          </cell>
          <cell r="R988" t="str">
            <v>Tỉnh Nghệ An</v>
          </cell>
          <cell r="S988" t="str">
            <v>Tp Vinh, Nghệ An</v>
          </cell>
          <cell r="T988" t="str">
            <v>Kỳ Phong, Kỳ Anh, Hà Tĩnh</v>
          </cell>
          <cell r="U988" t="str">
            <v>Số nhà 07 đường Phạm Kinh Vỹ, Khối 06 Phường Bến Thủy, Thành phố Vinh, Tỉnh Nghệ An</v>
          </cell>
          <cell r="V988" t="str">
            <v>Số nhà 07 đường Phạm Kinh Vỹ, Khối 06 Phường Bến Thủy, Thành phố Vinh, Tỉnh Nghệ An</v>
          </cell>
          <cell r="W988">
            <v>916177337</v>
          </cell>
          <cell r="X988">
            <v>0</v>
          </cell>
          <cell r="Y988">
            <v>39248</v>
          </cell>
          <cell r="Z988">
            <v>39995</v>
          </cell>
          <cell r="AA988" t="str">
            <v>Trường Đại học Vinh</v>
          </cell>
          <cell r="AB988">
            <v>0</v>
          </cell>
          <cell r="AC988" t="str">
            <v>BC</v>
          </cell>
          <cell r="AD988">
            <v>0</v>
          </cell>
          <cell r="AE988">
            <v>0</v>
          </cell>
          <cell r="AF988" t="str">
            <v>13.096</v>
          </cell>
          <cell r="AG988" t="str">
            <v>Kỹ thuật viên</v>
          </cell>
          <cell r="AH988">
            <v>0</v>
          </cell>
          <cell r="AI988">
            <v>0</v>
          </cell>
          <cell r="AJ988">
            <v>0</v>
          </cell>
          <cell r="AK988">
            <v>3.5</v>
          </cell>
          <cell r="AL988">
            <v>0</v>
          </cell>
          <cell r="AM988">
            <v>3.0600000000000005</v>
          </cell>
          <cell r="AN988">
            <v>7</v>
          </cell>
          <cell r="AO988">
            <v>0</v>
          </cell>
          <cell r="AP988">
            <v>0</v>
          </cell>
          <cell r="AQ988">
            <v>0</v>
          </cell>
          <cell r="AR988">
            <v>0</v>
          </cell>
          <cell r="AS988">
            <v>3.0600000000000005</v>
          </cell>
          <cell r="AT988">
            <v>20</v>
          </cell>
          <cell r="AU988">
            <v>0</v>
          </cell>
          <cell r="AV988">
            <v>0</v>
          </cell>
          <cell r="AW988">
            <v>0</v>
          </cell>
          <cell r="AX988" t="str">
            <v>Thạc sĩ</v>
          </cell>
          <cell r="AY988">
            <v>0</v>
          </cell>
          <cell r="AZ988">
            <v>0</v>
          </cell>
          <cell r="BA988" t="str">
            <v>Tin học</v>
          </cell>
          <cell r="BB988">
            <v>0</v>
          </cell>
          <cell r="BC988" t="str">
            <v xml:space="preserve"> </v>
          </cell>
          <cell r="BD988">
            <v>0</v>
          </cell>
          <cell r="BE988">
            <v>0</v>
          </cell>
          <cell r="BF988">
            <v>0</v>
          </cell>
          <cell r="BG988">
            <v>0</v>
          </cell>
          <cell r="BH988">
            <v>0</v>
          </cell>
          <cell r="BI988">
            <v>0</v>
          </cell>
          <cell r="BJ988" t="str">
            <v>CV 2019</v>
          </cell>
          <cell r="BK988">
            <v>0</v>
          </cell>
          <cell r="BL988">
            <v>0</v>
          </cell>
          <cell r="BM988">
            <v>0</v>
          </cell>
          <cell r="BN988">
            <v>0</v>
          </cell>
          <cell r="BO988">
            <v>0</v>
          </cell>
          <cell r="BP988">
            <v>0</v>
          </cell>
          <cell r="BQ988">
            <v>0</v>
          </cell>
          <cell r="BR988">
            <v>18.5</v>
          </cell>
          <cell r="BS988" t="str">
            <v>BĐ đã phát</v>
          </cell>
          <cell r="BT988">
            <v>0</v>
          </cell>
          <cell r="BU988">
            <v>0</v>
          </cell>
          <cell r="BV988">
            <v>3.5</v>
          </cell>
          <cell r="BW988">
            <v>3.5</v>
          </cell>
          <cell r="BX988">
            <v>3.5</v>
          </cell>
          <cell r="BY988">
            <v>3.5</v>
          </cell>
          <cell r="BZ988">
            <v>3.5</v>
          </cell>
          <cell r="CA988">
            <v>3.5</v>
          </cell>
          <cell r="CB988">
            <v>3.5</v>
          </cell>
          <cell r="CC988">
            <v>3.5</v>
          </cell>
          <cell r="CD988">
            <v>3.5</v>
          </cell>
          <cell r="CE988">
            <v>3.5</v>
          </cell>
          <cell r="CF988">
            <v>3.5</v>
          </cell>
          <cell r="CG988">
            <v>3.5</v>
          </cell>
          <cell r="CH988">
            <v>3.5</v>
          </cell>
          <cell r="CI988">
            <v>3.5</v>
          </cell>
          <cell r="CJ988">
            <v>3.5</v>
          </cell>
          <cell r="CK988">
            <v>3.5</v>
          </cell>
          <cell r="CL988">
            <v>0</v>
          </cell>
        </row>
        <row r="989">
          <cell r="F989">
            <v>2178</v>
          </cell>
          <cell r="G989" t="str">
            <v>51010000496943</v>
          </cell>
          <cell r="H989" t="str">
            <v>Viện Nghiên cứu và Đào tạo Trực tuyến</v>
          </cell>
          <cell r="I989" t="str">
            <v>Trung tâm Công nghệ thông tin</v>
          </cell>
          <cell r="J989" t="str">
            <v>Nam</v>
          </cell>
          <cell r="K989">
            <v>1979</v>
          </cell>
          <cell r="L989">
            <v>28960</v>
          </cell>
          <cell r="M989">
            <v>43</v>
          </cell>
          <cell r="N989" t="str">
            <v>Kinh</v>
          </cell>
          <cell r="O989">
            <v>0</v>
          </cell>
          <cell r="P989">
            <v>182219932</v>
          </cell>
          <cell r="Q989">
            <v>0</v>
          </cell>
          <cell r="R989">
            <v>0</v>
          </cell>
          <cell r="S989" t="str">
            <v>Xã Mai Hóa, Huyện Tuyên Hóa, Tỉnh Quảng Bình</v>
          </cell>
          <cell r="T989" t="str">
            <v>Mai Hóa, Tuyên Hóa, Quảng Bình</v>
          </cell>
          <cell r="U989" t="str">
            <v>Khối 6, Phường Bến Thủy, Thành phố Vinh, Tỉnh Nghệ An</v>
          </cell>
          <cell r="V989" t="str">
            <v>Khối 6, Phường Bến Thủy, Thành phố Vinh, Tỉnh Nghệ An</v>
          </cell>
          <cell r="W989" t="str">
            <v>0915119074</v>
          </cell>
          <cell r="X989" t="str">
            <v>haihm@vinhuni.edu.vn</v>
          </cell>
          <cell r="Y989">
            <v>41647</v>
          </cell>
          <cell r="Z989">
            <v>43824</v>
          </cell>
          <cell r="AA989">
            <v>0</v>
          </cell>
          <cell r="AB989">
            <v>0</v>
          </cell>
          <cell r="AC989" t="str">
            <v>BC</v>
          </cell>
          <cell r="AD989">
            <v>0</v>
          </cell>
          <cell r="AE989">
            <v>0</v>
          </cell>
          <cell r="AF989" t="str">
            <v>01.003</v>
          </cell>
          <cell r="AG989" t="str">
            <v>Chuyên viên</v>
          </cell>
          <cell r="AH989">
            <v>0</v>
          </cell>
          <cell r="AI989">
            <v>0</v>
          </cell>
          <cell r="AJ989">
            <v>0</v>
          </cell>
          <cell r="AK989">
            <v>4</v>
          </cell>
          <cell r="AL989">
            <v>0</v>
          </cell>
          <cell r="AM989">
            <v>2.67</v>
          </cell>
          <cell r="AN989">
            <v>2</v>
          </cell>
          <cell r="AO989">
            <v>0</v>
          </cell>
          <cell r="AP989">
            <v>0</v>
          </cell>
          <cell r="AQ989">
            <v>0</v>
          </cell>
          <cell r="AR989">
            <v>0</v>
          </cell>
          <cell r="AS989">
            <v>2.67</v>
          </cell>
          <cell r="AT989">
            <v>20</v>
          </cell>
          <cell r="AU989">
            <v>0</v>
          </cell>
          <cell r="AV989">
            <v>0</v>
          </cell>
          <cell r="AW989">
            <v>0</v>
          </cell>
          <cell r="AX989" t="str">
            <v>Thạc sĩ</v>
          </cell>
          <cell r="AY989">
            <v>0</v>
          </cell>
          <cell r="AZ989">
            <v>0</v>
          </cell>
          <cell r="BA989" t="str">
            <v>Tin học</v>
          </cell>
          <cell r="BB989" t="str">
            <v>CNTT</v>
          </cell>
          <cell r="BC989" t="str">
            <v xml:space="preserve"> </v>
          </cell>
          <cell r="BD989">
            <v>0</v>
          </cell>
          <cell r="BE989">
            <v>0</v>
          </cell>
          <cell r="BF989">
            <v>0</v>
          </cell>
          <cell r="BG989">
            <v>0</v>
          </cell>
          <cell r="BH989">
            <v>0</v>
          </cell>
          <cell r="BI989">
            <v>0</v>
          </cell>
          <cell r="BJ989" t="str">
            <v>CV 2019</v>
          </cell>
          <cell r="BK989" t="str">
            <v>Đối tượng 4</v>
          </cell>
          <cell r="BL989">
            <v>0</v>
          </cell>
          <cell r="BM989">
            <v>39829</v>
          </cell>
          <cell r="BN989">
            <v>40194</v>
          </cell>
          <cell r="BO989">
            <v>0</v>
          </cell>
          <cell r="BP989">
            <v>0</v>
          </cell>
          <cell r="BQ989">
            <v>0</v>
          </cell>
          <cell r="BR989">
            <v>16.666666666666668</v>
          </cell>
          <cell r="BS989" t="str">
            <v>BĐ đã phát</v>
          </cell>
          <cell r="BT989">
            <v>0</v>
          </cell>
          <cell r="BU989">
            <v>0</v>
          </cell>
          <cell r="BV989">
            <v>4</v>
          </cell>
          <cell r="BW989">
            <v>4</v>
          </cell>
          <cell r="BX989">
            <v>4</v>
          </cell>
          <cell r="BY989">
            <v>4</v>
          </cell>
          <cell r="BZ989">
            <v>4</v>
          </cell>
          <cell r="CA989">
            <v>4</v>
          </cell>
          <cell r="CB989">
            <v>4</v>
          </cell>
          <cell r="CC989">
            <v>4</v>
          </cell>
          <cell r="CD989">
            <v>4</v>
          </cell>
          <cell r="CE989">
            <v>4</v>
          </cell>
          <cell r="CF989">
            <v>4</v>
          </cell>
          <cell r="CG989">
            <v>4</v>
          </cell>
          <cell r="CH989">
            <v>4</v>
          </cell>
          <cell r="CI989">
            <v>4</v>
          </cell>
          <cell r="CJ989">
            <v>4</v>
          </cell>
          <cell r="CK989">
            <v>4</v>
          </cell>
          <cell r="CL989">
            <v>0</v>
          </cell>
        </row>
        <row r="990">
          <cell r="F990">
            <v>1678</v>
          </cell>
          <cell r="G990" t="str">
            <v>51010000066957</v>
          </cell>
          <cell r="H990" t="str">
            <v>Viện Nghiên cứu và Đào tạo Trực tuyến</v>
          </cell>
          <cell r="I990" t="str">
            <v>Trung tâm Công nghệ thông tin</v>
          </cell>
          <cell r="J990" t="str">
            <v>Nam</v>
          </cell>
          <cell r="K990">
            <v>1978</v>
          </cell>
          <cell r="L990">
            <v>28798</v>
          </cell>
          <cell r="M990">
            <v>44</v>
          </cell>
          <cell r="N990" t="str">
            <v>Kinh</v>
          </cell>
          <cell r="O990">
            <v>0</v>
          </cell>
          <cell r="P990" t="str">
            <v>187609038</v>
          </cell>
          <cell r="Q990" t="str">
            <v>19/02/2014</v>
          </cell>
          <cell r="R990" t="str">
            <v>Tỉnh Nghệ An</v>
          </cell>
          <cell r="S990" t="str">
            <v>Xuân Giang, Thọ Xuân, Thanh Hoá.</v>
          </cell>
          <cell r="T990" t="str">
            <v>Xuân Giang, Thọ Xuân, Thanh Hoá.</v>
          </cell>
          <cell r="U990" t="str">
            <v>Phường Trường Thi, TP Vinh, Tỉnh Nghệ An</v>
          </cell>
          <cell r="V990" t="str">
            <v>Phường Trường Thi, TP Vinh, Tỉnh Nghệ An</v>
          </cell>
          <cell r="W990">
            <v>982.80638899999997</v>
          </cell>
          <cell r="X990">
            <v>0</v>
          </cell>
          <cell r="Y990">
            <v>38353</v>
          </cell>
          <cell r="Z990">
            <v>38924</v>
          </cell>
          <cell r="AA990" t="str">
            <v>Trường Đại học Vinh</v>
          </cell>
          <cell r="AB990">
            <v>0</v>
          </cell>
          <cell r="AC990" t="str">
            <v>BC</v>
          </cell>
          <cell r="AD990">
            <v>0</v>
          </cell>
          <cell r="AE990">
            <v>0</v>
          </cell>
          <cell r="AF990" t="str">
            <v>V.07.01.03</v>
          </cell>
          <cell r="AG990" t="str">
            <v>Giảng viên (hạng III)</v>
          </cell>
          <cell r="AH990">
            <v>0</v>
          </cell>
          <cell r="AI990" t="str">
            <v>Giám đốc TT</v>
          </cell>
          <cell r="AJ990">
            <v>0</v>
          </cell>
          <cell r="AK990">
            <v>5.5</v>
          </cell>
          <cell r="AL990">
            <v>0.5</v>
          </cell>
          <cell r="AM990">
            <v>3.99</v>
          </cell>
          <cell r="AN990">
            <v>6</v>
          </cell>
          <cell r="AO990">
            <v>0</v>
          </cell>
          <cell r="AP990">
            <v>0</v>
          </cell>
          <cell r="AQ990">
            <v>15</v>
          </cell>
          <cell r="AR990">
            <v>0.6735000000000001</v>
          </cell>
          <cell r="AS990">
            <v>5.1635</v>
          </cell>
          <cell r="AT990">
            <v>40</v>
          </cell>
          <cell r="AU990">
            <v>0</v>
          </cell>
          <cell r="AV990">
            <v>0</v>
          </cell>
          <cell r="AW990">
            <v>0</v>
          </cell>
          <cell r="AX990" t="str">
            <v>Thạc sĩ</v>
          </cell>
          <cell r="AY990">
            <v>0</v>
          </cell>
          <cell r="AZ990">
            <v>0</v>
          </cell>
          <cell r="BA990" t="str">
            <v>Tin học</v>
          </cell>
          <cell r="BB990" t="str">
            <v>CNTT</v>
          </cell>
          <cell r="BC990" t="str">
            <v xml:space="preserve"> </v>
          </cell>
          <cell r="BD990">
            <v>0</v>
          </cell>
          <cell r="BE990" t="str">
            <v>GVSP</v>
          </cell>
          <cell r="BF990">
            <v>0</v>
          </cell>
          <cell r="BG990">
            <v>0</v>
          </cell>
          <cell r="BH990">
            <v>0</v>
          </cell>
          <cell r="BI990">
            <v>2017</v>
          </cell>
          <cell r="BJ990">
            <v>0</v>
          </cell>
          <cell r="BK990" t="str">
            <v>Đợt 2 năm 2017</v>
          </cell>
          <cell r="BL990">
            <v>0</v>
          </cell>
          <cell r="BM990">
            <v>0</v>
          </cell>
          <cell r="BN990">
            <v>0</v>
          </cell>
          <cell r="BO990">
            <v>0</v>
          </cell>
          <cell r="BP990">
            <v>0</v>
          </cell>
          <cell r="BQ990">
            <v>0</v>
          </cell>
          <cell r="BR990">
            <v>16.166666666666668</v>
          </cell>
          <cell r="BS990" t="str">
            <v>BĐ đã phát</v>
          </cell>
          <cell r="BT990">
            <v>0</v>
          </cell>
          <cell r="BU990">
            <v>0</v>
          </cell>
          <cell r="BV990">
            <v>6</v>
          </cell>
          <cell r="BW990">
            <v>6</v>
          </cell>
          <cell r="BX990">
            <v>6</v>
          </cell>
          <cell r="BY990">
            <v>6</v>
          </cell>
          <cell r="BZ990">
            <v>6</v>
          </cell>
          <cell r="CA990">
            <v>6</v>
          </cell>
          <cell r="CB990">
            <v>6</v>
          </cell>
          <cell r="CC990">
            <v>6</v>
          </cell>
          <cell r="CD990">
            <v>6</v>
          </cell>
          <cell r="CE990">
            <v>6</v>
          </cell>
          <cell r="CF990">
            <v>6</v>
          </cell>
          <cell r="CG990">
            <v>6</v>
          </cell>
          <cell r="CH990">
            <v>5.5</v>
          </cell>
          <cell r="CI990">
            <v>5.5</v>
          </cell>
          <cell r="CJ990">
            <v>5.5</v>
          </cell>
          <cell r="CK990">
            <v>5.5</v>
          </cell>
          <cell r="CL990" t="str">
            <v>PGĐ TT cấp 2 về GĐ TT cấp 3 từ T9/21</v>
          </cell>
        </row>
        <row r="991">
          <cell r="F991">
            <v>2626</v>
          </cell>
          <cell r="G991" t="str">
            <v>51010000526840</v>
          </cell>
          <cell r="H991" t="str">
            <v>Viện Nghiên cứu và Đào tạo Trực tuyến</v>
          </cell>
          <cell r="I991" t="str">
            <v>Trung tâm Công nghệ thông tin</v>
          </cell>
          <cell r="J991" t="str">
            <v>Nam</v>
          </cell>
          <cell r="K991">
            <v>1978</v>
          </cell>
          <cell r="L991">
            <v>28545</v>
          </cell>
          <cell r="M991">
            <v>44</v>
          </cell>
          <cell r="N991" t="str">
            <v>Kinh</v>
          </cell>
          <cell r="O991">
            <v>0</v>
          </cell>
          <cell r="P991" t="str">
            <v>182156682</v>
          </cell>
          <cell r="Q991">
            <v>40316</v>
          </cell>
          <cell r="R991" t="str">
            <v>Tỉnh Nghệ An</v>
          </cell>
          <cell r="S991" t="str">
            <v>Tp.Vinh, Nghệ An</v>
          </cell>
          <cell r="T991">
            <v>0</v>
          </cell>
          <cell r="U991" t="str">
            <v>Chung cư Trung Đô, P.Hưng Dũng, TP.Vinh, tỉnh Nghệ An</v>
          </cell>
          <cell r="V991" t="str">
            <v>Chung cư Trung Đô, P.Hưng Dũng, TP.Vinh, tỉnh Nghệ An</v>
          </cell>
          <cell r="W991" t="str">
            <v>0238.3855.531</v>
          </cell>
          <cell r="X991">
            <v>0</v>
          </cell>
          <cell r="Y991">
            <v>43966</v>
          </cell>
          <cell r="Z991">
            <v>43966</v>
          </cell>
          <cell r="AA991" t="str">
            <v>Trường Đại học Vinh</v>
          </cell>
          <cell r="AB991" t="str">
            <v>Chuyên viên hợp đồng</v>
          </cell>
          <cell r="AC991" t="str">
            <v>BC</v>
          </cell>
          <cell r="AD991">
            <v>0</v>
          </cell>
          <cell r="AE991">
            <v>0</v>
          </cell>
          <cell r="AF991" t="str">
            <v>13.096</v>
          </cell>
          <cell r="AG991" t="str">
            <v>Kỹ thuật viên</v>
          </cell>
          <cell r="AH991">
            <v>0</v>
          </cell>
          <cell r="AI991">
            <v>0</v>
          </cell>
          <cell r="AJ991">
            <v>0</v>
          </cell>
          <cell r="AK991">
            <v>3.5</v>
          </cell>
          <cell r="AL991">
            <v>0</v>
          </cell>
          <cell r="AM991">
            <v>3.26</v>
          </cell>
          <cell r="AN991">
            <v>8</v>
          </cell>
          <cell r="AO991">
            <v>0</v>
          </cell>
          <cell r="AP991">
            <v>0</v>
          </cell>
          <cell r="AQ991">
            <v>0</v>
          </cell>
          <cell r="AR991">
            <v>0</v>
          </cell>
          <cell r="AS991">
            <v>3.26</v>
          </cell>
          <cell r="AT991">
            <v>20</v>
          </cell>
          <cell r="AU991">
            <v>0</v>
          </cell>
          <cell r="AV991">
            <v>0</v>
          </cell>
          <cell r="AW991">
            <v>0</v>
          </cell>
          <cell r="AX991" t="str">
            <v>Đại học</v>
          </cell>
          <cell r="AY991">
            <v>0</v>
          </cell>
          <cell r="AZ991">
            <v>0</v>
          </cell>
          <cell r="BA991" t="str">
            <v>Công nghệ thông tin</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15.5</v>
          </cell>
          <cell r="BS991">
            <v>0</v>
          </cell>
          <cell r="BT991">
            <v>0</v>
          </cell>
          <cell r="BU991">
            <v>0</v>
          </cell>
          <cell r="BV991">
            <v>3.5</v>
          </cell>
          <cell r="BW991">
            <v>3.5</v>
          </cell>
          <cell r="BX991">
            <v>3.5</v>
          </cell>
          <cell r="BY991">
            <v>3.5</v>
          </cell>
          <cell r="BZ991">
            <v>3.5</v>
          </cell>
          <cell r="CA991">
            <v>3.5</v>
          </cell>
          <cell r="CB991">
            <v>3.5</v>
          </cell>
          <cell r="CC991">
            <v>3.5</v>
          </cell>
          <cell r="CD991">
            <v>3.5</v>
          </cell>
          <cell r="CE991">
            <v>3.5</v>
          </cell>
          <cell r="CF991">
            <v>3.5</v>
          </cell>
          <cell r="CG991">
            <v>3.5</v>
          </cell>
          <cell r="CH991">
            <v>3.5</v>
          </cell>
          <cell r="CI991">
            <v>3.5</v>
          </cell>
          <cell r="CJ991">
            <v>3.5</v>
          </cell>
          <cell r="CK991">
            <v>3.5</v>
          </cell>
          <cell r="CL991">
            <v>0</v>
          </cell>
        </row>
        <row r="992">
          <cell r="F992">
            <v>1679</v>
          </cell>
          <cell r="G992" t="str">
            <v>51010000190537</v>
          </cell>
          <cell r="H992" t="str">
            <v>Viện Nghiên cứu và Đào tạo Trực tuyến</v>
          </cell>
          <cell r="I992" t="str">
            <v>Trung tâm Công nghệ thông tin</v>
          </cell>
          <cell r="J992" t="str">
            <v>Nam</v>
          </cell>
          <cell r="K992">
            <v>1980</v>
          </cell>
          <cell r="L992">
            <v>29314</v>
          </cell>
          <cell r="M992">
            <v>42</v>
          </cell>
          <cell r="N992" t="str">
            <v>Kinh</v>
          </cell>
          <cell r="O992">
            <v>0</v>
          </cell>
          <cell r="P992">
            <v>187698077</v>
          </cell>
          <cell r="Q992">
            <v>0</v>
          </cell>
          <cell r="R992">
            <v>0</v>
          </cell>
          <cell r="S992" t="str">
            <v>Thạch Kênh – Thạch Hà – Hà Tĩnh</v>
          </cell>
          <cell r="T992" t="str">
            <v>Thạch Kênh – Thạch Hà – Hà Tĩnh</v>
          </cell>
          <cell r="U992" t="str">
            <v>Khối 3- Phường Trung Đô- Tp Vinh- Nghệ An</v>
          </cell>
          <cell r="V992" t="str">
            <v>Khối 3- Phường Trung Đô- Tp Vinh- Nghệ An</v>
          </cell>
          <cell r="W992" t="str">
            <v>0983799233</v>
          </cell>
          <cell r="X992" t="str">
            <v>ntson@vinhuni.edu.vn</v>
          </cell>
          <cell r="Y992">
            <v>38322</v>
          </cell>
          <cell r="Z992">
            <v>38924</v>
          </cell>
          <cell r="AA992" t="str">
            <v>Trường Đại học Vinh</v>
          </cell>
          <cell r="AB992">
            <v>0</v>
          </cell>
          <cell r="AC992" t="str">
            <v>BC</v>
          </cell>
          <cell r="AD992">
            <v>0</v>
          </cell>
          <cell r="AE992">
            <v>0</v>
          </cell>
          <cell r="AF992" t="str">
            <v>01.003</v>
          </cell>
          <cell r="AG992" t="str">
            <v>Chuyên viên</v>
          </cell>
          <cell r="AH992">
            <v>0</v>
          </cell>
          <cell r="AI992" t="str">
            <v>Phó Giám đốc TT</v>
          </cell>
          <cell r="AJ992">
            <v>0</v>
          </cell>
          <cell r="AK992">
            <v>5</v>
          </cell>
          <cell r="AL992">
            <v>0.4</v>
          </cell>
          <cell r="AM992">
            <v>3.66</v>
          </cell>
          <cell r="AN992">
            <v>5</v>
          </cell>
          <cell r="AO992">
            <v>0</v>
          </cell>
          <cell r="AP992">
            <v>0</v>
          </cell>
          <cell r="AQ992">
            <v>0</v>
          </cell>
          <cell r="AR992">
            <v>0</v>
          </cell>
          <cell r="AS992">
            <v>4.0600000000000005</v>
          </cell>
          <cell r="AT992">
            <v>20</v>
          </cell>
          <cell r="AU992">
            <v>0</v>
          </cell>
          <cell r="AV992">
            <v>0</v>
          </cell>
          <cell r="AW992">
            <v>0</v>
          </cell>
          <cell r="AX992" t="str">
            <v>Thạc sĩ</v>
          </cell>
          <cell r="AY992">
            <v>0</v>
          </cell>
          <cell r="AZ992">
            <v>0</v>
          </cell>
          <cell r="BA992" t="str">
            <v>Tin học</v>
          </cell>
          <cell r="BB992">
            <v>0</v>
          </cell>
          <cell r="BC992" t="str">
            <v xml:space="preserve"> </v>
          </cell>
          <cell r="BD992">
            <v>0</v>
          </cell>
          <cell r="BE992">
            <v>0</v>
          </cell>
          <cell r="BF992">
            <v>0</v>
          </cell>
          <cell r="BG992">
            <v>0</v>
          </cell>
          <cell r="BH992">
            <v>0</v>
          </cell>
          <cell r="BI992">
            <v>0</v>
          </cell>
          <cell r="BJ992" t="str">
            <v>CV 2019</v>
          </cell>
          <cell r="BK992" t="str">
            <v>ĐT 3 năm 2017</v>
          </cell>
          <cell r="BL992">
            <v>0</v>
          </cell>
          <cell r="BM992">
            <v>32032</v>
          </cell>
          <cell r="BN992">
            <v>32398</v>
          </cell>
          <cell r="BO992">
            <v>0</v>
          </cell>
          <cell r="BP992">
            <v>0</v>
          </cell>
          <cell r="BQ992">
            <v>0</v>
          </cell>
          <cell r="BR992">
            <v>17.583333333333332</v>
          </cell>
          <cell r="BS992" t="str">
            <v>BĐ đã phát</v>
          </cell>
          <cell r="BT992">
            <v>0</v>
          </cell>
          <cell r="BU992">
            <v>0</v>
          </cell>
          <cell r="BV992">
            <v>4</v>
          </cell>
          <cell r="BW992">
            <v>4</v>
          </cell>
          <cell r="BX992">
            <v>4</v>
          </cell>
          <cell r="BY992">
            <v>4</v>
          </cell>
          <cell r="BZ992">
            <v>4</v>
          </cell>
          <cell r="CA992">
            <v>4</v>
          </cell>
          <cell r="CB992">
            <v>4</v>
          </cell>
          <cell r="CC992">
            <v>4</v>
          </cell>
          <cell r="CD992">
            <v>4</v>
          </cell>
          <cell r="CE992">
            <v>4</v>
          </cell>
          <cell r="CF992">
            <v>4</v>
          </cell>
          <cell r="CG992">
            <v>4</v>
          </cell>
          <cell r="CH992">
            <v>4</v>
          </cell>
          <cell r="CI992">
            <v>4</v>
          </cell>
          <cell r="CJ992">
            <v>4</v>
          </cell>
          <cell r="CK992">
            <v>5</v>
          </cell>
          <cell r="CL992" t="str">
            <v>BN PGĐ TT cấp 3 từ T12/21</v>
          </cell>
        </row>
        <row r="993">
          <cell r="F993">
            <v>1906</v>
          </cell>
          <cell r="G993" t="str">
            <v>51010000228863</v>
          </cell>
          <cell r="H993" t="str">
            <v>Viện Nghiên cứu và Đào tạo Trực tuyến</v>
          </cell>
          <cell r="I993" t="str">
            <v>Trung tâm Công nghệ thông tin</v>
          </cell>
          <cell r="J993" t="str">
            <v>Nam</v>
          </cell>
          <cell r="K993">
            <v>1987</v>
          </cell>
          <cell r="L993">
            <v>31846</v>
          </cell>
          <cell r="M993">
            <v>35</v>
          </cell>
          <cell r="N993" t="str">
            <v>Kinh</v>
          </cell>
          <cell r="O993">
            <v>0</v>
          </cell>
          <cell r="P993" t="str">
            <v>187350761</v>
          </cell>
          <cell r="Q993" t="str">
            <v>06/04/2011</v>
          </cell>
          <cell r="R993" t="str">
            <v>Tỉnh Nghệ An</v>
          </cell>
          <cell r="S993" t="str">
            <v>Thành phố Vinh, Tỉnh Nghệ An</v>
          </cell>
          <cell r="T993" t="str">
            <v>Đức Quang, Đức Thọ, Hà Tĩnh</v>
          </cell>
          <cell r="U993" t="str">
            <v>Số 33, đường Phạm Kinh Vỹ, Phường Bến Thủy, Thành phố Vinh, Tỉnh Nghệ An</v>
          </cell>
          <cell r="V993" t="str">
            <v>Số 33, đường Phạm Kinh Vỹ, Phường Bến Thủy, Thành phố Vinh, Tỉnh Nghệ An</v>
          </cell>
          <cell r="W993">
            <v>839247267</v>
          </cell>
          <cell r="X993">
            <v>0</v>
          </cell>
          <cell r="Y993">
            <v>40375</v>
          </cell>
          <cell r="Z993">
            <v>40375</v>
          </cell>
          <cell r="AA993">
            <v>0</v>
          </cell>
          <cell r="AB993">
            <v>0</v>
          </cell>
          <cell r="AC993" t="str">
            <v>BC</v>
          </cell>
          <cell r="AD993">
            <v>0</v>
          </cell>
          <cell r="AE993">
            <v>0</v>
          </cell>
          <cell r="AF993" t="str">
            <v>01.003</v>
          </cell>
          <cell r="AG993" t="str">
            <v>Chuyên viên</v>
          </cell>
          <cell r="AH993">
            <v>0</v>
          </cell>
          <cell r="AI993">
            <v>0</v>
          </cell>
          <cell r="AJ993">
            <v>0</v>
          </cell>
          <cell r="AK993">
            <v>4</v>
          </cell>
          <cell r="AL993">
            <v>0</v>
          </cell>
          <cell r="AM993">
            <v>3.33</v>
          </cell>
          <cell r="AN993">
            <v>4</v>
          </cell>
          <cell r="AO993">
            <v>0</v>
          </cell>
          <cell r="AP993">
            <v>0</v>
          </cell>
          <cell r="AQ993">
            <v>0</v>
          </cell>
          <cell r="AR993">
            <v>0</v>
          </cell>
          <cell r="AS993">
            <v>3.33</v>
          </cell>
          <cell r="AT993">
            <v>20</v>
          </cell>
          <cell r="AU993">
            <v>0</v>
          </cell>
          <cell r="AV993">
            <v>0</v>
          </cell>
          <cell r="AW993">
            <v>0</v>
          </cell>
          <cell r="AX993" t="str">
            <v>Thạc sĩ</v>
          </cell>
          <cell r="AY993">
            <v>0</v>
          </cell>
          <cell r="AZ993">
            <v>0</v>
          </cell>
          <cell r="BA993" t="str">
            <v>SP Tin học</v>
          </cell>
          <cell r="BB993" t="str">
            <v>Hệ thống thông tin</v>
          </cell>
          <cell r="BC993" t="str">
            <v xml:space="preserve"> </v>
          </cell>
          <cell r="BD993">
            <v>0</v>
          </cell>
          <cell r="BE993">
            <v>0</v>
          </cell>
          <cell r="BF993">
            <v>0</v>
          </cell>
          <cell r="BG993">
            <v>0</v>
          </cell>
          <cell r="BH993" t="str">
            <v>x</v>
          </cell>
          <cell r="BI993">
            <v>0</v>
          </cell>
          <cell r="BJ993">
            <v>0</v>
          </cell>
          <cell r="BK993" t="str">
            <v>Đợt năm 2014</v>
          </cell>
          <cell r="BL993">
            <v>0</v>
          </cell>
          <cell r="BM993">
            <v>0</v>
          </cell>
          <cell r="BN993">
            <v>0</v>
          </cell>
          <cell r="BO993">
            <v>0</v>
          </cell>
          <cell r="BP993">
            <v>0</v>
          </cell>
          <cell r="BQ993">
            <v>0</v>
          </cell>
          <cell r="BR993">
            <v>24.5</v>
          </cell>
          <cell r="BS993" t="str">
            <v>BĐ đã phát</v>
          </cell>
          <cell r="BT993">
            <v>0</v>
          </cell>
          <cell r="BU993">
            <v>0</v>
          </cell>
          <cell r="BV993">
            <v>4</v>
          </cell>
          <cell r="BW993">
            <v>4</v>
          </cell>
          <cell r="BX993">
            <v>4</v>
          </cell>
          <cell r="BY993">
            <v>4</v>
          </cell>
          <cell r="BZ993">
            <v>4</v>
          </cell>
          <cell r="CA993">
            <v>4</v>
          </cell>
          <cell r="CB993">
            <v>4</v>
          </cell>
          <cell r="CC993">
            <v>4</v>
          </cell>
          <cell r="CD993">
            <v>4</v>
          </cell>
          <cell r="CE993">
            <v>4</v>
          </cell>
          <cell r="CF993">
            <v>4</v>
          </cell>
          <cell r="CG993">
            <v>4</v>
          </cell>
          <cell r="CH993">
            <v>4</v>
          </cell>
          <cell r="CI993">
            <v>4</v>
          </cell>
          <cell r="CJ993">
            <v>4</v>
          </cell>
          <cell r="CK993">
            <v>4</v>
          </cell>
          <cell r="CL993">
            <v>0</v>
          </cell>
        </row>
        <row r="994">
          <cell r="F994">
            <v>1680</v>
          </cell>
          <cell r="G994" t="str">
            <v>51010000194876</v>
          </cell>
          <cell r="H994" t="str">
            <v>Viện Nghiên cứu và Đào tạo Trực tuyến</v>
          </cell>
          <cell r="I994" t="str">
            <v>Trung tâm Công nghệ thông tin</v>
          </cell>
          <cell r="J994" t="str">
            <v>Nam</v>
          </cell>
          <cell r="K994">
            <v>1980</v>
          </cell>
          <cell r="L994">
            <v>29350</v>
          </cell>
          <cell r="M994">
            <v>42</v>
          </cell>
          <cell r="N994" t="str">
            <v>Kinh</v>
          </cell>
          <cell r="O994">
            <v>0</v>
          </cell>
          <cell r="P994" t="str">
            <v>182291878</v>
          </cell>
          <cell r="Q994" t="str">
            <v>03/06/2006</v>
          </cell>
          <cell r="R994" t="str">
            <v>Tỉnh Nghệ An</v>
          </cell>
          <cell r="S994" t="str">
            <v>Xã Nam Cát, Huyện Nam Đàn, Tỉnh Nghệ An</v>
          </cell>
          <cell r="T994" t="str">
            <v>Nam Cát, Nam Đàn, Nghệ An</v>
          </cell>
          <cell r="U994" t="str">
            <v>Khối 3, Phường Bến Thủy, Thành phố Vinh, Tỉnh Nghệ An</v>
          </cell>
          <cell r="V994" t="str">
            <v>Khối 3, Phường Bến Thủy, Thành phố Vinh, Tỉnh Nghệ An</v>
          </cell>
          <cell r="W994">
            <v>0</v>
          </cell>
          <cell r="X994">
            <v>0</v>
          </cell>
          <cell r="Y994">
            <v>38777</v>
          </cell>
          <cell r="Z994">
            <v>40360</v>
          </cell>
          <cell r="AA994" t="str">
            <v>Trường Đại học Vinh</v>
          </cell>
          <cell r="AB994">
            <v>0</v>
          </cell>
          <cell r="AC994" t="str">
            <v>BC</v>
          </cell>
          <cell r="AD994">
            <v>0</v>
          </cell>
          <cell r="AE994">
            <v>0</v>
          </cell>
          <cell r="AF994" t="str">
            <v>13.095</v>
          </cell>
          <cell r="AG994" t="str">
            <v>Kỹ sư</v>
          </cell>
          <cell r="AH994">
            <v>0</v>
          </cell>
          <cell r="AI994">
            <v>0</v>
          </cell>
          <cell r="AJ994">
            <v>0</v>
          </cell>
          <cell r="AK994">
            <v>4</v>
          </cell>
          <cell r="AL994">
            <v>0</v>
          </cell>
          <cell r="AM994">
            <v>3.66</v>
          </cell>
          <cell r="AN994">
            <v>5</v>
          </cell>
          <cell r="AO994">
            <v>0</v>
          </cell>
          <cell r="AP994">
            <v>0</v>
          </cell>
          <cell r="AQ994">
            <v>0</v>
          </cell>
          <cell r="AR994">
            <v>0</v>
          </cell>
          <cell r="AS994">
            <v>3.66</v>
          </cell>
          <cell r="AT994">
            <v>20</v>
          </cell>
          <cell r="AU994">
            <v>0</v>
          </cell>
          <cell r="AV994">
            <v>0</v>
          </cell>
          <cell r="AW994">
            <v>0</v>
          </cell>
          <cell r="AX994" t="str">
            <v>Đại học</v>
          </cell>
          <cell r="AY994">
            <v>0</v>
          </cell>
          <cell r="AZ994">
            <v>0</v>
          </cell>
          <cell r="BA994" t="str">
            <v>Công nghệ thông tin</v>
          </cell>
          <cell r="BB994">
            <v>0</v>
          </cell>
          <cell r="BC994" t="str">
            <v xml:space="preserve"> </v>
          </cell>
          <cell r="BD994">
            <v>0</v>
          </cell>
          <cell r="BE994">
            <v>0</v>
          </cell>
          <cell r="BF994">
            <v>0</v>
          </cell>
          <cell r="BG994">
            <v>0</v>
          </cell>
          <cell r="BH994">
            <v>0</v>
          </cell>
          <cell r="BI994">
            <v>0</v>
          </cell>
          <cell r="BJ994">
            <v>0</v>
          </cell>
          <cell r="BK994" t="str">
            <v>Đợt 2 năm 2017</v>
          </cell>
          <cell r="BL994" t="str">
            <v>Sơ cấp</v>
          </cell>
          <cell r="BM994">
            <v>0</v>
          </cell>
          <cell r="BN994">
            <v>0</v>
          </cell>
          <cell r="BO994">
            <v>0</v>
          </cell>
          <cell r="BP994">
            <v>0</v>
          </cell>
          <cell r="BQ994">
            <v>0</v>
          </cell>
          <cell r="BR994">
            <v>17.666666666666668</v>
          </cell>
          <cell r="BS994" t="str">
            <v>BĐ đã phát</v>
          </cell>
          <cell r="BT994">
            <v>0</v>
          </cell>
          <cell r="BU994">
            <v>0</v>
          </cell>
          <cell r="BV994">
            <v>4</v>
          </cell>
          <cell r="BW994">
            <v>4</v>
          </cell>
          <cell r="BX994">
            <v>4</v>
          </cell>
          <cell r="BY994">
            <v>4</v>
          </cell>
          <cell r="BZ994">
            <v>4</v>
          </cell>
          <cell r="CA994">
            <v>4</v>
          </cell>
          <cell r="CB994">
            <v>4</v>
          </cell>
          <cell r="CC994">
            <v>4</v>
          </cell>
          <cell r="CD994">
            <v>4</v>
          </cell>
          <cell r="CE994">
            <v>4</v>
          </cell>
          <cell r="CF994">
            <v>4</v>
          </cell>
          <cell r="CG994">
            <v>4</v>
          </cell>
          <cell r="CH994">
            <v>4</v>
          </cell>
          <cell r="CI994">
            <v>4</v>
          </cell>
          <cell r="CJ994">
            <v>4</v>
          </cell>
          <cell r="CK994">
            <v>4</v>
          </cell>
          <cell r="CL994">
            <v>0</v>
          </cell>
        </row>
        <row r="995">
          <cell r="F995">
            <v>1067</v>
          </cell>
          <cell r="G995" t="str">
            <v>51010000190005</v>
          </cell>
          <cell r="H995" t="str">
            <v>Viện Nghiên cứu và Đào tạo Trực tuyến</v>
          </cell>
          <cell r="I995" t="str">
            <v>Trung tâm Nghiên cứu và Chuyển giao công nghệ giáo dục số</v>
          </cell>
          <cell r="J995" t="str">
            <v>Nam</v>
          </cell>
          <cell r="K995">
            <v>1978</v>
          </cell>
          <cell r="L995">
            <v>28711</v>
          </cell>
          <cell r="M995">
            <v>44</v>
          </cell>
          <cell r="N995" t="str">
            <v>Kinh</v>
          </cell>
          <cell r="O995">
            <v>0</v>
          </cell>
          <cell r="P995">
            <v>182179403</v>
          </cell>
          <cell r="Q995">
            <v>0</v>
          </cell>
          <cell r="R995">
            <v>0</v>
          </cell>
          <cell r="S995" t="str">
            <v>Thành phố Vinh, Tỉnh Nghệ An</v>
          </cell>
          <cell r="T995" t="str">
            <v>Hưng Đạo, Hưng Nguyên, Nghệ An</v>
          </cell>
          <cell r="U995" t="str">
            <v>Số 267, Hà Huy Tập, khối 3, Phường Hà Huy Tập, Thành phố Vinh, Tỉnh Nghệ An</v>
          </cell>
          <cell r="V995" t="str">
            <v>Số 267, Hà Huy Tập, khối 3, Phường Hà Huy Tập, Thành phố Vinh, Tỉnh Nghệ An</v>
          </cell>
          <cell r="W995" t="str">
            <v>0912445955</v>
          </cell>
          <cell r="X995" t="str">
            <v>sonct@vinhuni.edu.vn</v>
          </cell>
          <cell r="Y995">
            <v>36861</v>
          </cell>
          <cell r="Z995" t="str">
            <v xml:space="preserve">  -   -</v>
          </cell>
          <cell r="AA995" t="str">
            <v>Trường Đại học Vinh</v>
          </cell>
          <cell r="AB995">
            <v>0</v>
          </cell>
          <cell r="AC995" t="str">
            <v>BC</v>
          </cell>
          <cell r="AD995">
            <v>0</v>
          </cell>
          <cell r="AE995">
            <v>0</v>
          </cell>
          <cell r="AF995" t="str">
            <v>V.07.01.02</v>
          </cell>
          <cell r="AG995" t="str">
            <v>Giảng viên chính (hạng II)</v>
          </cell>
          <cell r="AH995">
            <v>0</v>
          </cell>
          <cell r="AI995" t="str">
            <v>Phó Giám đốc TT</v>
          </cell>
          <cell r="AJ995">
            <v>0</v>
          </cell>
          <cell r="AK995">
            <v>5</v>
          </cell>
          <cell r="AL995">
            <v>0.4</v>
          </cell>
          <cell r="AM995">
            <v>4.4000000000000004</v>
          </cell>
          <cell r="AN995">
            <v>1</v>
          </cell>
          <cell r="AO995">
            <v>0</v>
          </cell>
          <cell r="AP995">
            <v>0</v>
          </cell>
          <cell r="AQ995">
            <v>16</v>
          </cell>
          <cell r="AR995">
            <v>0.76800000000000013</v>
          </cell>
          <cell r="AS995">
            <v>5.5680000000000005</v>
          </cell>
          <cell r="AT995">
            <v>40</v>
          </cell>
          <cell r="AU995">
            <v>0</v>
          </cell>
          <cell r="AV995">
            <v>0</v>
          </cell>
          <cell r="AW995">
            <v>0</v>
          </cell>
          <cell r="AX995" t="str">
            <v>Tiến sĩ</v>
          </cell>
          <cell r="AY995">
            <v>0</v>
          </cell>
          <cell r="AZ995">
            <v>0</v>
          </cell>
          <cell r="BA995" t="str">
            <v>Công nghệ thông tin</v>
          </cell>
          <cell r="BB995" t="str">
            <v>Khoa học máy tính/Công nghệ thông tin</v>
          </cell>
          <cell r="BC995" t="str">
            <v>Khoa học máy tính</v>
          </cell>
          <cell r="BD995">
            <v>0</v>
          </cell>
          <cell r="BE995" t="str">
            <v>GVSP</v>
          </cell>
          <cell r="BF995" t="str">
            <v>A2</v>
          </cell>
          <cell r="BG995">
            <v>0</v>
          </cell>
          <cell r="BH995" t="str">
            <v>x</v>
          </cell>
          <cell r="BI995">
            <v>0</v>
          </cell>
          <cell r="BJ995">
            <v>0</v>
          </cell>
          <cell r="BK995" t="str">
            <v>Đối tượng 4</v>
          </cell>
          <cell r="BL995">
            <v>0</v>
          </cell>
          <cell r="BM995">
            <v>0</v>
          </cell>
          <cell r="BN995">
            <v>0</v>
          </cell>
          <cell r="BO995">
            <v>0</v>
          </cell>
          <cell r="BP995">
            <v>0</v>
          </cell>
          <cell r="BQ995">
            <v>0</v>
          </cell>
          <cell r="BR995">
            <v>15.916666666666666</v>
          </cell>
          <cell r="BS995" t="str">
            <v>BĐ đã phát</v>
          </cell>
          <cell r="BT995">
            <v>0</v>
          </cell>
          <cell r="BU995">
            <v>0</v>
          </cell>
          <cell r="BV995">
            <v>5.5</v>
          </cell>
          <cell r="BW995">
            <v>5.5</v>
          </cell>
          <cell r="BX995">
            <v>5.5</v>
          </cell>
          <cell r="BY995">
            <v>5.5</v>
          </cell>
          <cell r="BZ995">
            <v>5.5</v>
          </cell>
          <cell r="CA995">
            <v>5.5</v>
          </cell>
          <cell r="CB995">
            <v>5.5</v>
          </cell>
          <cell r="CC995">
            <v>5.5</v>
          </cell>
          <cell r="CD995">
            <v>5.5</v>
          </cell>
          <cell r="CE995">
            <v>5.5</v>
          </cell>
          <cell r="CF995">
            <v>5.5</v>
          </cell>
          <cell r="CG995">
            <v>5.5</v>
          </cell>
          <cell r="CH995">
            <v>5</v>
          </cell>
          <cell r="CI995">
            <v>5</v>
          </cell>
          <cell r="CJ995">
            <v>5</v>
          </cell>
          <cell r="CK995">
            <v>5</v>
          </cell>
          <cell r="CL995" t="str">
            <v>Thôi TBM từ T9/21, BN PGĐ TT cấp 3 từ T12/21</v>
          </cell>
        </row>
        <row r="996">
          <cell r="F996">
            <v>1092</v>
          </cell>
          <cell r="G996" t="str">
            <v>51010000290738</v>
          </cell>
          <cell r="H996" t="str">
            <v>Viện Nghiên cứu và Đào tạo Trực tuyến</v>
          </cell>
          <cell r="I996" t="str">
            <v>Trung tâm Nghiên cứu và Chuyển giao công nghệ giáo dục số</v>
          </cell>
          <cell r="J996" t="str">
            <v>Nam</v>
          </cell>
          <cell r="K996">
            <v>1986</v>
          </cell>
          <cell r="L996">
            <v>31474</v>
          </cell>
          <cell r="M996">
            <v>36</v>
          </cell>
          <cell r="N996" t="str">
            <v>Kinh</v>
          </cell>
          <cell r="O996">
            <v>0</v>
          </cell>
          <cell r="P996">
            <v>187896261</v>
          </cell>
          <cell r="Q996">
            <v>0</v>
          </cell>
          <cell r="R996">
            <v>0</v>
          </cell>
          <cell r="S996" t="str">
            <v>Xã Đức Nhân, Huyện Đức Thọ, Tỉnh Hà Tĩnh</v>
          </cell>
          <cell r="T996" t="str">
            <v>Đức Nhân, Đức Thọ, Hà Tĩnh</v>
          </cell>
          <cell r="U996" t="str">
            <v>Chung cư Tràng An, Phường Vinh Tân, Thành phố Vinh, Tỉnh Nghệ An</v>
          </cell>
          <cell r="V996" t="str">
            <v>Chung cư Tràng An, Phường Vinh Tân, Thành phố Vinh, Tỉnh Nghệ An</v>
          </cell>
          <cell r="W996" t="str">
            <v>0975836576</v>
          </cell>
          <cell r="X996" t="str">
            <v>anhquoc.hut@gmail.com</v>
          </cell>
          <cell r="Y996">
            <v>40817</v>
          </cell>
          <cell r="Z996">
            <v>40817</v>
          </cell>
          <cell r="AA996">
            <v>0</v>
          </cell>
          <cell r="AB996">
            <v>0</v>
          </cell>
          <cell r="AC996" t="str">
            <v>BC</v>
          </cell>
          <cell r="AD996">
            <v>0</v>
          </cell>
          <cell r="AE996">
            <v>0</v>
          </cell>
          <cell r="AF996" t="str">
            <v>V.07.01.03</v>
          </cell>
          <cell r="AG996" t="str">
            <v>Giảng viên (hạng III)</v>
          </cell>
          <cell r="AH996">
            <v>0</v>
          </cell>
          <cell r="AI996">
            <v>0</v>
          </cell>
          <cell r="AJ996">
            <v>0</v>
          </cell>
          <cell r="AK996">
            <v>4</v>
          </cell>
          <cell r="AL996">
            <v>0</v>
          </cell>
          <cell r="AM996">
            <v>3.33</v>
          </cell>
          <cell r="AN996">
            <v>4</v>
          </cell>
          <cell r="AO996">
            <v>0</v>
          </cell>
          <cell r="AP996">
            <v>0</v>
          </cell>
          <cell r="AQ996">
            <v>8</v>
          </cell>
          <cell r="AR996">
            <v>0.26640000000000003</v>
          </cell>
          <cell r="AS996">
            <v>3.5964</v>
          </cell>
          <cell r="AT996">
            <v>25</v>
          </cell>
          <cell r="AU996">
            <v>0</v>
          </cell>
          <cell r="AV996">
            <v>0</v>
          </cell>
          <cell r="AW996">
            <v>0</v>
          </cell>
          <cell r="AX996" t="str">
            <v>Thạc sĩ</v>
          </cell>
          <cell r="AY996">
            <v>0</v>
          </cell>
          <cell r="AZ996">
            <v>0</v>
          </cell>
          <cell r="BA996" t="str">
            <v>Công nghệ thông tin</v>
          </cell>
          <cell r="BB996" t="str">
            <v>Công nghệ thông tin</v>
          </cell>
          <cell r="BC996" t="str">
            <v xml:space="preserve"> </v>
          </cell>
          <cell r="BD996">
            <v>0</v>
          </cell>
          <cell r="BE996">
            <v>0</v>
          </cell>
          <cell r="BF996" t="str">
            <v>B1</v>
          </cell>
          <cell r="BG996">
            <v>0</v>
          </cell>
          <cell r="BH996" t="str">
            <v>x</v>
          </cell>
          <cell r="BI996">
            <v>0</v>
          </cell>
          <cell r="BJ996">
            <v>0</v>
          </cell>
          <cell r="BK996" t="str">
            <v>x</v>
          </cell>
          <cell r="BL996">
            <v>0</v>
          </cell>
          <cell r="BM996">
            <v>37653</v>
          </cell>
          <cell r="BN996">
            <v>38018</v>
          </cell>
          <cell r="BO996">
            <v>0</v>
          </cell>
          <cell r="BP996">
            <v>0</v>
          </cell>
          <cell r="BQ996">
            <v>0</v>
          </cell>
          <cell r="BR996">
            <v>23.5</v>
          </cell>
          <cell r="BS996" t="str">
            <v>BĐ đã phát</v>
          </cell>
          <cell r="BT996">
            <v>0</v>
          </cell>
          <cell r="BU996">
            <v>0</v>
          </cell>
          <cell r="BV996">
            <v>4</v>
          </cell>
          <cell r="BW996">
            <v>4</v>
          </cell>
          <cell r="BX996">
            <v>4</v>
          </cell>
          <cell r="BY996">
            <v>4</v>
          </cell>
          <cell r="BZ996">
            <v>4</v>
          </cell>
          <cell r="CA996">
            <v>4</v>
          </cell>
          <cell r="CB996">
            <v>4</v>
          </cell>
          <cell r="CC996">
            <v>4</v>
          </cell>
          <cell r="CD996">
            <v>4</v>
          </cell>
          <cell r="CE996">
            <v>4</v>
          </cell>
          <cell r="CF996">
            <v>4</v>
          </cell>
          <cell r="CG996">
            <v>4</v>
          </cell>
          <cell r="CH996">
            <v>4</v>
          </cell>
          <cell r="CI996">
            <v>4</v>
          </cell>
          <cell r="CJ996">
            <v>4</v>
          </cell>
          <cell r="CK996">
            <v>4</v>
          </cell>
          <cell r="CL996">
            <v>0</v>
          </cell>
        </row>
        <row r="997">
          <cell r="F997">
            <v>1844</v>
          </cell>
          <cell r="G997" t="str">
            <v>51010000283826</v>
          </cell>
          <cell r="H997" t="str">
            <v>Viện Nghiên cứu và Đào tạo Trực tuyến</v>
          </cell>
          <cell r="I997" t="str">
            <v>Trung tâm Nghiên cứu và Chuyển giao công nghệ giáo dục số</v>
          </cell>
          <cell r="J997" t="str">
            <v>Nữ</v>
          </cell>
          <cell r="K997">
            <v>1988</v>
          </cell>
          <cell r="L997">
            <v>32417</v>
          </cell>
          <cell r="M997">
            <v>34</v>
          </cell>
          <cell r="N997" t="str">
            <v>Kinh</v>
          </cell>
          <cell r="O997">
            <v>0</v>
          </cell>
          <cell r="P997">
            <v>0</v>
          </cell>
          <cell r="Q997">
            <v>0</v>
          </cell>
          <cell r="R997">
            <v>0</v>
          </cell>
          <cell r="S997" t="str">
            <v>Hà Bắc – Hà Trung – Thanh Hóa</v>
          </cell>
          <cell r="T997" t="str">
            <v>Hoằng Thắng – Hoằng Hóa – Thanh Hóa</v>
          </cell>
          <cell r="U997" t="str">
            <v>Hà Bắc – Hà Trung – Thanh Hóa</v>
          </cell>
          <cell r="V997" t="str">
            <v>Hà Bắc – Hà Trung – Thanh Hóa</v>
          </cell>
          <cell r="W997">
            <v>0</v>
          </cell>
          <cell r="X997">
            <v>0</v>
          </cell>
          <cell r="Y997">
            <v>40756</v>
          </cell>
          <cell r="Z997">
            <v>40756</v>
          </cell>
          <cell r="AA997">
            <v>0</v>
          </cell>
          <cell r="AB997">
            <v>0</v>
          </cell>
          <cell r="AC997" t="str">
            <v>BC</v>
          </cell>
          <cell r="AD997">
            <v>0</v>
          </cell>
          <cell r="AE997">
            <v>0</v>
          </cell>
          <cell r="AF997" t="str">
            <v>01.003</v>
          </cell>
          <cell r="AG997" t="str">
            <v>Chuyên viên</v>
          </cell>
          <cell r="AH997">
            <v>0</v>
          </cell>
          <cell r="AI997">
            <v>0</v>
          </cell>
          <cell r="AJ997">
            <v>0</v>
          </cell>
          <cell r="AK997">
            <v>4</v>
          </cell>
          <cell r="AL997">
            <v>0</v>
          </cell>
          <cell r="AM997">
            <v>3</v>
          </cell>
          <cell r="AN997">
            <v>3</v>
          </cell>
          <cell r="AO997">
            <v>0</v>
          </cell>
          <cell r="AP997">
            <v>0</v>
          </cell>
          <cell r="AQ997">
            <v>0</v>
          </cell>
          <cell r="AR997">
            <v>0</v>
          </cell>
          <cell r="AS997">
            <v>3</v>
          </cell>
          <cell r="AT997">
            <v>20</v>
          </cell>
          <cell r="AU997">
            <v>0</v>
          </cell>
          <cell r="AV997">
            <v>0</v>
          </cell>
          <cell r="AW997">
            <v>0</v>
          </cell>
          <cell r="AX997" t="str">
            <v>Thạc sĩ</v>
          </cell>
          <cell r="AY997">
            <v>0</v>
          </cell>
          <cell r="AZ997">
            <v>0</v>
          </cell>
          <cell r="BA997" t="str">
            <v>Hóa học</v>
          </cell>
          <cell r="BB997" t="str">
            <v>Hóa học</v>
          </cell>
          <cell r="BC997" t="str">
            <v xml:space="preserve"> </v>
          </cell>
          <cell r="BD997">
            <v>0</v>
          </cell>
          <cell r="BE997">
            <v>0</v>
          </cell>
          <cell r="BF997">
            <v>0</v>
          </cell>
          <cell r="BG997">
            <v>0</v>
          </cell>
          <cell r="BH997" t="str">
            <v>x</v>
          </cell>
          <cell r="BI997">
            <v>0</v>
          </cell>
          <cell r="BJ997" t="str">
            <v>CV 2019</v>
          </cell>
          <cell r="BK997" t="str">
            <v>Đã học năm 2012</v>
          </cell>
          <cell r="BL997">
            <v>0</v>
          </cell>
          <cell r="BM997" t="str">
            <v>25/8/1995</v>
          </cell>
          <cell r="BN997">
            <v>35302</v>
          </cell>
          <cell r="BO997">
            <v>0</v>
          </cell>
          <cell r="BP997">
            <v>0</v>
          </cell>
          <cell r="BQ997">
            <v>0</v>
          </cell>
          <cell r="BR997">
            <v>21.083333333333332</v>
          </cell>
          <cell r="BS997" t="str">
            <v>ĐHV đã phát</v>
          </cell>
          <cell r="BT997">
            <v>0</v>
          </cell>
          <cell r="BU997">
            <v>0</v>
          </cell>
          <cell r="BV997">
            <v>4</v>
          </cell>
          <cell r="BW997">
            <v>4</v>
          </cell>
          <cell r="BX997">
            <v>4</v>
          </cell>
          <cell r="BY997">
            <v>4</v>
          </cell>
          <cell r="BZ997">
            <v>4</v>
          </cell>
          <cell r="CA997">
            <v>4</v>
          </cell>
          <cell r="CB997">
            <v>4</v>
          </cell>
          <cell r="CC997">
            <v>4</v>
          </cell>
          <cell r="CD997">
            <v>4</v>
          </cell>
          <cell r="CE997">
            <v>4</v>
          </cell>
          <cell r="CF997">
            <v>4</v>
          </cell>
          <cell r="CG997">
            <v>4</v>
          </cell>
          <cell r="CH997">
            <v>4</v>
          </cell>
          <cell r="CI997">
            <v>4</v>
          </cell>
          <cell r="CJ997">
            <v>4</v>
          </cell>
          <cell r="CK997">
            <v>4</v>
          </cell>
          <cell r="CL997">
            <v>0</v>
          </cell>
        </row>
        <row r="998">
          <cell r="F998">
            <v>1360</v>
          </cell>
          <cell r="G998" t="str">
            <v>51010000276358</v>
          </cell>
          <cell r="H998" t="str">
            <v>Viện Nghiên cứu và Đào tạo Trực tuyến</v>
          </cell>
          <cell r="I998" t="str">
            <v>Trung tâm Nghiên cứu và Chuyển giao công nghệ giáo dục số</v>
          </cell>
          <cell r="J998" t="str">
            <v>Nam</v>
          </cell>
          <cell r="K998">
            <v>1980</v>
          </cell>
          <cell r="L998">
            <v>29254</v>
          </cell>
          <cell r="M998">
            <v>42</v>
          </cell>
          <cell r="N998" t="str">
            <v>Kinh</v>
          </cell>
          <cell r="O998">
            <v>0</v>
          </cell>
          <cell r="P998">
            <v>182420688</v>
          </cell>
          <cell r="Q998">
            <v>0</v>
          </cell>
          <cell r="R998">
            <v>0</v>
          </cell>
          <cell r="S998" t="str">
            <v>Hùng Tiến, Nam Đàn, Nghệ An</v>
          </cell>
          <cell r="T998" t="str">
            <v>Hùng Tiến, Nam Đàn, Nghệ An</v>
          </cell>
          <cell r="U998" t="str">
            <v>Số nhà 14, Xóm Dân Ca, K.10 Lê Lợi, Thành phố Vinh, Tỉnh Nghệ An</v>
          </cell>
          <cell r="V998" t="str">
            <v>Số nhà 14, Xóm Dân Ca, K.10 Lê Lợi, Thành phố Vinh, Tỉnh Nghệ An</v>
          </cell>
          <cell r="W998">
            <v>914949758</v>
          </cell>
          <cell r="X998" t="str">
            <v>levandiep@vinhuni.edu.vn</v>
          </cell>
          <cell r="Y998">
            <v>37879</v>
          </cell>
          <cell r="Z998">
            <v>39692</v>
          </cell>
          <cell r="AA998" t="str">
            <v>Trường Đại học Vinh</v>
          </cell>
          <cell r="AB998">
            <v>0</v>
          </cell>
          <cell r="AC998" t="str">
            <v>BC</v>
          </cell>
          <cell r="AD998">
            <v>0</v>
          </cell>
          <cell r="AE998">
            <v>0</v>
          </cell>
          <cell r="AF998" t="str">
            <v>V.07.01.03</v>
          </cell>
          <cell r="AG998" t="str">
            <v>Giảng viên (hạng III)</v>
          </cell>
          <cell r="AH998">
            <v>0</v>
          </cell>
          <cell r="AI998">
            <v>0</v>
          </cell>
          <cell r="AJ998" t="str">
            <v>Chủ tịch CĐ Viện NCĐTT</v>
          </cell>
          <cell r="AK998">
            <v>5.5</v>
          </cell>
          <cell r="AL998">
            <v>0</v>
          </cell>
          <cell r="AM998">
            <v>3.99</v>
          </cell>
          <cell r="AN998">
            <v>6</v>
          </cell>
          <cell r="AO998">
            <v>0</v>
          </cell>
          <cell r="AP998">
            <v>0</v>
          </cell>
          <cell r="AQ998">
            <v>7</v>
          </cell>
          <cell r="AR998">
            <v>0.27929999999999999</v>
          </cell>
          <cell r="AS998">
            <v>4.2693000000000003</v>
          </cell>
          <cell r="AT998">
            <v>25</v>
          </cell>
          <cell r="AU998">
            <v>0</v>
          </cell>
          <cell r="AV998">
            <v>0</v>
          </cell>
          <cell r="AW998">
            <v>0</v>
          </cell>
          <cell r="AX998" t="str">
            <v>Tiến sĩ</v>
          </cell>
          <cell r="AY998">
            <v>0</v>
          </cell>
          <cell r="AZ998">
            <v>0</v>
          </cell>
          <cell r="BA998" t="str">
            <v>Hóa thực phẩm</v>
          </cell>
          <cell r="BB998" t="str">
            <v>Công nghệ chế biến</v>
          </cell>
          <cell r="BC998" t="str">
            <v>Công nghệ chế biến</v>
          </cell>
          <cell r="BD998">
            <v>0</v>
          </cell>
          <cell r="BE998">
            <v>0</v>
          </cell>
          <cell r="BF998" t="str">
            <v>ThS nước ngoài</v>
          </cell>
          <cell r="BG998">
            <v>0</v>
          </cell>
          <cell r="BH998" t="str">
            <v>x</v>
          </cell>
          <cell r="BI998">
            <v>0</v>
          </cell>
          <cell r="BJ998">
            <v>0</v>
          </cell>
          <cell r="BK998">
            <v>0</v>
          </cell>
          <cell r="BL998">
            <v>0</v>
          </cell>
          <cell r="BM998">
            <v>0</v>
          </cell>
          <cell r="BN998">
            <v>0</v>
          </cell>
          <cell r="BO998">
            <v>0</v>
          </cell>
          <cell r="BP998">
            <v>0</v>
          </cell>
          <cell r="BQ998">
            <v>0</v>
          </cell>
          <cell r="BR998">
            <v>17.416666666666668</v>
          </cell>
          <cell r="BS998" t="str">
            <v>BĐ phát không thành công</v>
          </cell>
          <cell r="BT998">
            <v>0</v>
          </cell>
          <cell r="BU998">
            <v>0</v>
          </cell>
          <cell r="BV998">
            <v>4</v>
          </cell>
          <cell r="BW998">
            <v>4</v>
          </cell>
          <cell r="BX998">
            <v>4</v>
          </cell>
          <cell r="BY998">
            <v>4</v>
          </cell>
          <cell r="BZ998">
            <v>4</v>
          </cell>
          <cell r="CA998">
            <v>4</v>
          </cell>
          <cell r="CB998">
            <v>4</v>
          </cell>
          <cell r="CC998">
            <v>4</v>
          </cell>
          <cell r="CD998">
            <v>4</v>
          </cell>
          <cell r="CE998">
            <v>4</v>
          </cell>
          <cell r="CF998">
            <v>4</v>
          </cell>
          <cell r="CG998">
            <v>4</v>
          </cell>
          <cell r="CH998">
            <v>4</v>
          </cell>
          <cell r="CI998">
            <v>4</v>
          </cell>
          <cell r="CJ998">
            <v>5.5</v>
          </cell>
          <cell r="CK998">
            <v>5.5</v>
          </cell>
          <cell r="CL998" t="str">
            <v>GV lên CTCĐBP Viện NCĐTT từ T11/21</v>
          </cell>
        </row>
        <row r="999">
          <cell r="F999">
            <v>1084</v>
          </cell>
          <cell r="G999" t="str">
            <v>51010000290561</v>
          </cell>
          <cell r="H999" t="str">
            <v>Viện Nghiên cứu và Đào tạo Trực tuyến</v>
          </cell>
          <cell r="I999" t="str">
            <v>Trung tâm Nghiên cứu và Chuyển giao công nghệ giáo dục số</v>
          </cell>
          <cell r="J999" t="str">
            <v>Nam</v>
          </cell>
          <cell r="K999">
            <v>1985</v>
          </cell>
          <cell r="L999">
            <v>31233</v>
          </cell>
          <cell r="M999">
            <v>37</v>
          </cell>
          <cell r="N999" t="str">
            <v>Kinh</v>
          </cell>
          <cell r="O999">
            <v>0</v>
          </cell>
          <cell r="P999">
            <v>186246275</v>
          </cell>
          <cell r="Q999">
            <v>0</v>
          </cell>
          <cell r="R999">
            <v>0</v>
          </cell>
          <cell r="S999" t="str">
            <v>P. Hà Huy Tập – TP. Vinh - Nghệ An</v>
          </cell>
          <cell r="T999" t="str">
            <v>Nam Cường – Nam Đàn – Nghệ An</v>
          </cell>
          <cell r="U999" t="str">
            <v>349 Nguyễn Văn Cừ - P. Hưng Phúc – Vinh – Nghệ An</v>
          </cell>
          <cell r="V999" t="str">
            <v>349 Nguyễn Văn Cừ - P. Hưng Phúc – Vinh – Nghệ An</v>
          </cell>
          <cell r="W999">
            <v>979889024</v>
          </cell>
          <cell r="X999">
            <v>0</v>
          </cell>
          <cell r="Y999">
            <v>40817</v>
          </cell>
          <cell r="Z999">
            <v>43966</v>
          </cell>
          <cell r="AA999" t="str">
            <v>Trường Đại học Vinh</v>
          </cell>
          <cell r="AB999">
            <v>0</v>
          </cell>
          <cell r="AC999" t="str">
            <v>BC</v>
          </cell>
          <cell r="AD999">
            <v>0</v>
          </cell>
          <cell r="AE999">
            <v>0</v>
          </cell>
          <cell r="AF999" t="str">
            <v>V.07.01.03</v>
          </cell>
          <cell r="AG999" t="str">
            <v>Giảng viên (hạng III)</v>
          </cell>
          <cell r="AH999">
            <v>0</v>
          </cell>
          <cell r="AI999">
            <v>0</v>
          </cell>
          <cell r="AJ999">
            <v>0</v>
          </cell>
          <cell r="AK999">
            <v>4</v>
          </cell>
          <cell r="AL999">
            <v>0</v>
          </cell>
          <cell r="AM999">
            <v>3</v>
          </cell>
          <cell r="AN999">
            <v>3</v>
          </cell>
          <cell r="AO999">
            <v>0</v>
          </cell>
          <cell r="AP999">
            <v>0</v>
          </cell>
          <cell r="AQ999">
            <v>8</v>
          </cell>
          <cell r="AR999">
            <v>0.24</v>
          </cell>
          <cell r="AS999">
            <v>3.24</v>
          </cell>
          <cell r="AT999">
            <v>25</v>
          </cell>
          <cell r="AU999">
            <v>0</v>
          </cell>
          <cell r="AV999">
            <v>0</v>
          </cell>
          <cell r="AW999">
            <v>0</v>
          </cell>
          <cell r="AX999" t="str">
            <v>Thạc sĩ</v>
          </cell>
          <cell r="AY999">
            <v>0</v>
          </cell>
          <cell r="AZ999">
            <v>0</v>
          </cell>
          <cell r="BA999" t="str">
            <v>Công nghệ thông tin</v>
          </cell>
          <cell r="BB999" t="str">
            <v>Khoa học máy tính</v>
          </cell>
          <cell r="BC999" t="str">
            <v xml:space="preserve"> </v>
          </cell>
          <cell r="BD999">
            <v>0</v>
          </cell>
          <cell r="BE999">
            <v>0</v>
          </cell>
          <cell r="BF999" t="str">
            <v>B1</v>
          </cell>
          <cell r="BG999">
            <v>0</v>
          </cell>
          <cell r="BH999" t="str">
            <v>x</v>
          </cell>
          <cell r="BI999">
            <v>0</v>
          </cell>
          <cell r="BJ999">
            <v>0</v>
          </cell>
          <cell r="BK999" t="str">
            <v>x</v>
          </cell>
          <cell r="BL999">
            <v>0</v>
          </cell>
          <cell r="BM999" t="str">
            <v>27/5/1995</v>
          </cell>
          <cell r="BN999">
            <v>35212</v>
          </cell>
          <cell r="BO999">
            <v>0</v>
          </cell>
          <cell r="BP999">
            <v>0</v>
          </cell>
          <cell r="BQ999">
            <v>0</v>
          </cell>
          <cell r="BR999">
            <v>22.833333333333332</v>
          </cell>
          <cell r="BS999" t="str">
            <v>BĐ đã phát</v>
          </cell>
          <cell r="BT999">
            <v>0</v>
          </cell>
          <cell r="BU999">
            <v>0</v>
          </cell>
          <cell r="BV999">
            <v>4</v>
          </cell>
          <cell r="BW999">
            <v>4</v>
          </cell>
          <cell r="BX999">
            <v>4</v>
          </cell>
          <cell r="BY999">
            <v>4</v>
          </cell>
          <cell r="BZ999">
            <v>4</v>
          </cell>
          <cell r="CA999">
            <v>4</v>
          </cell>
          <cell r="CB999">
            <v>4</v>
          </cell>
          <cell r="CC999">
            <v>4</v>
          </cell>
          <cell r="CD999">
            <v>4</v>
          </cell>
          <cell r="CE999">
            <v>4</v>
          </cell>
          <cell r="CF999">
            <v>4</v>
          </cell>
          <cell r="CG999">
            <v>4</v>
          </cell>
          <cell r="CH999">
            <v>4</v>
          </cell>
          <cell r="CI999">
            <v>4</v>
          </cell>
          <cell r="CJ999">
            <v>4</v>
          </cell>
          <cell r="CK999">
            <v>4</v>
          </cell>
          <cell r="CL999">
            <v>0</v>
          </cell>
        </row>
        <row r="1000">
          <cell r="F1000">
            <v>1355</v>
          </cell>
          <cell r="G1000" t="str">
            <v>51010000196128</v>
          </cell>
          <cell r="H1000" t="str">
            <v>Viện Nghiên cứu và Đào tạo Trực tuyến</v>
          </cell>
          <cell r="I1000" t="str">
            <v>Trung tâm Nghiên cứu và Chuyển giao công nghệ giáo dục số</v>
          </cell>
          <cell r="J1000" t="str">
            <v>Nam</v>
          </cell>
          <cell r="K1000">
            <v>1974</v>
          </cell>
          <cell r="L1000">
            <v>27323</v>
          </cell>
          <cell r="M1000">
            <v>48</v>
          </cell>
          <cell r="N1000" t="str">
            <v>Kinh</v>
          </cell>
          <cell r="O1000">
            <v>0</v>
          </cell>
          <cell r="P1000">
            <v>182000110</v>
          </cell>
          <cell r="Q1000">
            <v>0</v>
          </cell>
          <cell r="R1000">
            <v>0</v>
          </cell>
          <cell r="S1000">
            <v>0</v>
          </cell>
          <cell r="T1000" t="str">
            <v>Thanh Chương, Nghệ An</v>
          </cell>
          <cell r="U1000">
            <v>0</v>
          </cell>
          <cell r="V1000">
            <v>0</v>
          </cell>
          <cell r="W1000" t="str">
            <v>0904159379</v>
          </cell>
          <cell r="X1000" t="str">
            <v>ngcongthanh@yahoo.com</v>
          </cell>
          <cell r="Y1000">
            <v>36045</v>
          </cell>
          <cell r="Z1000">
            <v>35309</v>
          </cell>
          <cell r="AA1000" t="str">
            <v>Trường Đại học Sư phạm Vinh</v>
          </cell>
          <cell r="AB1000">
            <v>0</v>
          </cell>
          <cell r="AC1000" t="str">
            <v>BC</v>
          </cell>
          <cell r="AD1000">
            <v>0</v>
          </cell>
          <cell r="AE1000">
            <v>0</v>
          </cell>
          <cell r="AF1000" t="str">
            <v>V.07.01.02</v>
          </cell>
          <cell r="AG1000" t="str">
            <v>Giảng viên chính (hạng II)</v>
          </cell>
          <cell r="AH1000">
            <v>0</v>
          </cell>
          <cell r="AI1000" t="str">
            <v>Giám đốc TT</v>
          </cell>
          <cell r="AJ1000">
            <v>0</v>
          </cell>
          <cell r="AK1000">
            <v>5.5</v>
          </cell>
          <cell r="AL1000">
            <v>0.5</v>
          </cell>
          <cell r="AM1000">
            <v>4.74</v>
          </cell>
          <cell r="AN1000">
            <v>2</v>
          </cell>
          <cell r="AO1000">
            <v>0</v>
          </cell>
          <cell r="AP1000">
            <v>0</v>
          </cell>
          <cell r="AQ1000">
            <v>14</v>
          </cell>
          <cell r="AR1000">
            <v>0.73360000000000003</v>
          </cell>
          <cell r="AS1000">
            <v>5.9736000000000002</v>
          </cell>
          <cell r="AT1000">
            <v>25</v>
          </cell>
          <cell r="AU1000">
            <v>0</v>
          </cell>
          <cell r="AV1000">
            <v>0</v>
          </cell>
          <cell r="AW1000">
            <v>0</v>
          </cell>
          <cell r="AX1000" t="str">
            <v>Tiến sĩ</v>
          </cell>
          <cell r="AY1000">
            <v>0</v>
          </cell>
          <cell r="AZ1000">
            <v>0</v>
          </cell>
          <cell r="BA1000" t="str">
            <v>Toán học</v>
          </cell>
          <cell r="BB1000" t="str">
            <v>Quản lý &amp; PTNT</v>
          </cell>
          <cell r="BC1000" t="str">
            <v>Quản lý &amp; PTNT</v>
          </cell>
          <cell r="BD1000">
            <v>0</v>
          </cell>
          <cell r="BE1000">
            <v>0</v>
          </cell>
          <cell r="BF1000" t="str">
            <v>B1</v>
          </cell>
          <cell r="BG1000">
            <v>0</v>
          </cell>
          <cell r="BH1000" t="str">
            <v>x</v>
          </cell>
          <cell r="BI1000">
            <v>2019</v>
          </cell>
          <cell r="BJ1000">
            <v>0</v>
          </cell>
          <cell r="BK1000">
            <v>0</v>
          </cell>
          <cell r="BL1000">
            <v>0</v>
          </cell>
          <cell r="BM1000">
            <v>0</v>
          </cell>
          <cell r="BN1000">
            <v>0</v>
          </cell>
          <cell r="BO1000">
            <v>0</v>
          </cell>
          <cell r="BP1000">
            <v>0</v>
          </cell>
          <cell r="BQ1000">
            <v>0</v>
          </cell>
          <cell r="BR1000">
            <v>12.166666666666666</v>
          </cell>
          <cell r="BS1000" t="str">
            <v>BĐ đã phát</v>
          </cell>
          <cell r="BT1000">
            <v>0</v>
          </cell>
          <cell r="BU1000">
            <v>0</v>
          </cell>
          <cell r="BV1000">
            <v>6</v>
          </cell>
          <cell r="BW1000">
            <v>6</v>
          </cell>
          <cell r="BX1000">
            <v>6</v>
          </cell>
          <cell r="BY1000">
            <v>6</v>
          </cell>
          <cell r="BZ1000">
            <v>6</v>
          </cell>
          <cell r="CA1000">
            <v>6</v>
          </cell>
          <cell r="CB1000">
            <v>6</v>
          </cell>
          <cell r="CC1000">
            <v>6</v>
          </cell>
          <cell r="CD1000">
            <v>6</v>
          </cell>
          <cell r="CE1000">
            <v>6</v>
          </cell>
          <cell r="CF1000">
            <v>6</v>
          </cell>
          <cell r="CG1000">
            <v>6</v>
          </cell>
          <cell r="CH1000">
            <v>5.5</v>
          </cell>
          <cell r="CI1000">
            <v>5.5</v>
          </cell>
          <cell r="CJ1000">
            <v>5.5</v>
          </cell>
          <cell r="CK1000">
            <v>5.5</v>
          </cell>
          <cell r="CL1000" t="str">
            <v>PVT về GĐ TT cấp 3 từ T9/21</v>
          </cell>
        </row>
        <row r="1001">
          <cell r="F1001">
            <v>1879</v>
          </cell>
          <cell r="G1001" t="str">
            <v>51010000190546</v>
          </cell>
          <cell r="H1001" t="str">
            <v>Viện Nghiên cứu và Đào tạo Trực tuyến</v>
          </cell>
          <cell r="I1001" t="str">
            <v>Trung tâm Nghiên cứu và Chuyển giao công nghệ giáo dục số</v>
          </cell>
          <cell r="J1001" t="str">
            <v>Nam</v>
          </cell>
          <cell r="K1001">
            <v>1975</v>
          </cell>
          <cell r="L1001">
            <v>27461</v>
          </cell>
          <cell r="M1001">
            <v>47</v>
          </cell>
          <cell r="N1001" t="str">
            <v>Kinh</v>
          </cell>
          <cell r="O1001">
            <v>0</v>
          </cell>
          <cell r="P1001" t="str">
            <v>182125544</v>
          </cell>
          <cell r="Q1001" t="str">
            <v>06/07/2000</v>
          </cell>
          <cell r="R1001" t="str">
            <v>Tỉnh Nghệ An</v>
          </cell>
          <cell r="S1001" t="str">
            <v>Ngọc Sơn, Thanh Chương, Nghệ An</v>
          </cell>
          <cell r="T1001" t="str">
            <v>Ngọc Sơn, Thanh Chương, Nghệ An</v>
          </cell>
          <cell r="U1001" t="str">
            <v>Xã Hưng Lộc, Thành phố Vinh, Tỉnh Nghệ An</v>
          </cell>
          <cell r="V1001" t="str">
            <v>Xã Hưng Lộc, Thành phố Vinh, Tỉnh Nghệ An</v>
          </cell>
          <cell r="W1001" t="str">
            <v>0912212266</v>
          </cell>
          <cell r="X1001" t="str">
            <v>haimaiquan@gmail.com</v>
          </cell>
          <cell r="Y1001">
            <v>36687</v>
          </cell>
          <cell r="Z1001">
            <v>38587</v>
          </cell>
          <cell r="AA1001" t="str">
            <v>Trường Đại học Sư phạm Vinh</v>
          </cell>
          <cell r="AB1001">
            <v>0</v>
          </cell>
          <cell r="AC1001" t="str">
            <v>BC</v>
          </cell>
          <cell r="AD1001">
            <v>0</v>
          </cell>
          <cell r="AE1001">
            <v>0</v>
          </cell>
          <cell r="AF1001" t="str">
            <v>01.003</v>
          </cell>
          <cell r="AG1001" t="str">
            <v>Chuyên viên</v>
          </cell>
          <cell r="AH1001">
            <v>0</v>
          </cell>
          <cell r="AI1001">
            <v>0</v>
          </cell>
          <cell r="AJ1001">
            <v>0</v>
          </cell>
          <cell r="AK1001">
            <v>4</v>
          </cell>
          <cell r="AL1001">
            <v>0</v>
          </cell>
          <cell r="AM1001">
            <v>4.32</v>
          </cell>
          <cell r="AN1001">
            <v>7</v>
          </cell>
          <cell r="AO1001">
            <v>0</v>
          </cell>
          <cell r="AP1001">
            <v>0</v>
          </cell>
          <cell r="AQ1001">
            <v>0</v>
          </cell>
          <cell r="AR1001">
            <v>0</v>
          </cell>
          <cell r="AS1001">
            <v>4.32</v>
          </cell>
          <cell r="AT1001">
            <v>20</v>
          </cell>
          <cell r="AU1001">
            <v>0</v>
          </cell>
          <cell r="AV1001">
            <v>0</v>
          </cell>
          <cell r="AW1001">
            <v>0</v>
          </cell>
          <cell r="AX1001" t="str">
            <v>Đại học</v>
          </cell>
          <cell r="AY1001">
            <v>0</v>
          </cell>
          <cell r="AZ1001">
            <v>0</v>
          </cell>
          <cell r="BA1001" t="str">
            <v>Tiếng Anh_SP, Cử nhân thư viện thông tin</v>
          </cell>
          <cell r="BB1001">
            <v>0</v>
          </cell>
          <cell r="BC1001" t="str">
            <v xml:space="preserve"> </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12.5</v>
          </cell>
          <cell r="BS1001" t="str">
            <v>BĐ đã phát</v>
          </cell>
          <cell r="BT1001">
            <v>0</v>
          </cell>
          <cell r="BU1001">
            <v>0</v>
          </cell>
          <cell r="BV1001">
            <v>4</v>
          </cell>
          <cell r="BW1001">
            <v>4</v>
          </cell>
          <cell r="BX1001">
            <v>4</v>
          </cell>
          <cell r="BY1001">
            <v>4</v>
          </cell>
          <cell r="BZ1001">
            <v>4</v>
          </cell>
          <cell r="CA1001">
            <v>4</v>
          </cell>
          <cell r="CB1001">
            <v>4</v>
          </cell>
          <cell r="CC1001">
            <v>4</v>
          </cell>
          <cell r="CD1001">
            <v>4</v>
          </cell>
          <cell r="CE1001">
            <v>4</v>
          </cell>
          <cell r="CF1001">
            <v>4</v>
          </cell>
          <cell r="CG1001">
            <v>4</v>
          </cell>
          <cell r="CH1001">
            <v>4</v>
          </cell>
          <cell r="CI1001">
            <v>4</v>
          </cell>
          <cell r="CJ1001">
            <v>4</v>
          </cell>
          <cell r="CK1001">
            <v>4</v>
          </cell>
          <cell r="CL1001">
            <v>0</v>
          </cell>
        </row>
        <row r="1002">
          <cell r="F1002">
            <v>1076</v>
          </cell>
          <cell r="G1002" t="str">
            <v>51010000392449</v>
          </cell>
          <cell r="H1002" t="str">
            <v>Viện Nghiên cứu và Đào tạo Trực tuyến</v>
          </cell>
          <cell r="I1002" t="str">
            <v>Trung tâm Nghiên cứu và Chuyển giao công nghệ giáo dục số</v>
          </cell>
          <cell r="J1002" t="str">
            <v>Nam</v>
          </cell>
          <cell r="K1002">
            <v>1981</v>
          </cell>
          <cell r="L1002">
            <v>29924</v>
          </cell>
          <cell r="M1002">
            <v>41</v>
          </cell>
          <cell r="N1002" t="str">
            <v>Kinh</v>
          </cell>
          <cell r="O1002">
            <v>0</v>
          </cell>
          <cell r="P1002">
            <v>182394697</v>
          </cell>
          <cell r="Q1002">
            <v>0</v>
          </cell>
          <cell r="R1002">
            <v>0</v>
          </cell>
          <cell r="S1002" t="str">
            <v>Thành phố Vinh, Tỉnh Nghệ An</v>
          </cell>
          <cell r="T1002" t="str">
            <v>Đức Hòa, Đức Thọ, Hà Tĩnh</v>
          </cell>
          <cell r="U1002" t="str">
            <v>Phòng 702, chung cư Tràng An 1, Phường Vinh Tân, Thành phố Vinh, Tỉnh Nghệ An</v>
          </cell>
          <cell r="V1002" t="str">
            <v>Phòng 702, chung cư Tràng An 1, Phường Vinh Tân, Thành phố Vinh, Tỉnh Nghệ An</v>
          </cell>
          <cell r="W1002" t="str">
            <v>0945233252</v>
          </cell>
          <cell r="X1002" t="str">
            <v>sangtx@vinhuni.edu.vn</v>
          </cell>
          <cell r="Y1002">
            <v>37956</v>
          </cell>
          <cell r="Z1002">
            <v>39448</v>
          </cell>
          <cell r="AA1002" t="str">
            <v>Trường Đại học Vinh</v>
          </cell>
          <cell r="AB1002">
            <v>0</v>
          </cell>
          <cell r="AC1002" t="str">
            <v>BC</v>
          </cell>
          <cell r="AD1002">
            <v>0</v>
          </cell>
          <cell r="AE1002">
            <v>0</v>
          </cell>
          <cell r="AF1002" t="str">
            <v>V.07.01.02</v>
          </cell>
          <cell r="AG1002" t="str">
            <v>Giảng viên chính (hạng II)</v>
          </cell>
          <cell r="AH1002">
            <v>0</v>
          </cell>
          <cell r="AI1002" t="str">
            <v>Phó Giám đốc TT</v>
          </cell>
          <cell r="AJ1002">
            <v>0</v>
          </cell>
          <cell r="AK1002">
            <v>5</v>
          </cell>
          <cell r="AL1002">
            <v>0.4</v>
          </cell>
          <cell r="AM1002">
            <v>4.4000000000000004</v>
          </cell>
          <cell r="AN1002">
            <v>1</v>
          </cell>
          <cell r="AO1002">
            <v>0</v>
          </cell>
          <cell r="AP1002">
            <v>0</v>
          </cell>
          <cell r="AQ1002">
            <v>11</v>
          </cell>
          <cell r="AR1002">
            <v>0.52800000000000014</v>
          </cell>
          <cell r="AS1002">
            <v>5.3280000000000012</v>
          </cell>
          <cell r="AT1002">
            <v>40</v>
          </cell>
          <cell r="AU1002">
            <v>0</v>
          </cell>
          <cell r="AV1002">
            <v>0</v>
          </cell>
          <cell r="AW1002">
            <v>0</v>
          </cell>
          <cell r="AX1002" t="str">
            <v>Tiến sĩ</v>
          </cell>
          <cell r="AY1002">
            <v>0</v>
          </cell>
          <cell r="AZ1002">
            <v>0</v>
          </cell>
          <cell r="BA1002" t="str">
            <v>Công nghệ thông tin</v>
          </cell>
          <cell r="BB1002" t="str">
            <v>Khoa học máy tính</v>
          </cell>
          <cell r="BC1002" t="str">
            <v>Khoa học thông tin</v>
          </cell>
          <cell r="BD1002">
            <v>0</v>
          </cell>
          <cell r="BE1002" t="str">
            <v>GVSP chủ chốt</v>
          </cell>
          <cell r="BF1002">
            <v>0</v>
          </cell>
          <cell r="BG1002">
            <v>0</v>
          </cell>
          <cell r="BH1002">
            <v>2016</v>
          </cell>
          <cell r="BI1002">
            <v>2019</v>
          </cell>
          <cell r="BJ1002">
            <v>0</v>
          </cell>
          <cell r="BK1002" t="str">
            <v>x</v>
          </cell>
          <cell r="BL1002" t="str">
            <v>Trung cấp</v>
          </cell>
          <cell r="BM1002">
            <v>38233</v>
          </cell>
          <cell r="BN1002">
            <v>38598</v>
          </cell>
          <cell r="BO1002">
            <v>0</v>
          </cell>
          <cell r="BP1002">
            <v>0</v>
          </cell>
          <cell r="BQ1002">
            <v>0</v>
          </cell>
          <cell r="BR1002">
            <v>19.25</v>
          </cell>
          <cell r="BS1002" t="str">
            <v>BĐ đã phát</v>
          </cell>
          <cell r="BT1002">
            <v>0</v>
          </cell>
          <cell r="BU1002">
            <v>0</v>
          </cell>
          <cell r="BV1002">
            <v>5.5</v>
          </cell>
          <cell r="BW1002">
            <v>5.5</v>
          </cell>
          <cell r="BX1002">
            <v>5.5</v>
          </cell>
          <cell r="BY1002">
            <v>5.5</v>
          </cell>
          <cell r="BZ1002">
            <v>5.5</v>
          </cell>
          <cell r="CA1002">
            <v>5.5</v>
          </cell>
          <cell r="CB1002">
            <v>5.5</v>
          </cell>
          <cell r="CC1002">
            <v>5.5</v>
          </cell>
          <cell r="CD1002">
            <v>5.5</v>
          </cell>
          <cell r="CE1002">
            <v>5.5</v>
          </cell>
          <cell r="CF1002">
            <v>5.5</v>
          </cell>
          <cell r="CG1002">
            <v>5.5</v>
          </cell>
          <cell r="CH1002">
            <v>5</v>
          </cell>
          <cell r="CI1002">
            <v>5</v>
          </cell>
          <cell r="CJ1002">
            <v>5</v>
          </cell>
          <cell r="CK1002">
            <v>5</v>
          </cell>
          <cell r="CL1002" t="str">
            <v>Thôi TBM từ T9/21, BN PGĐTT cấp 3 từ T12/21</v>
          </cell>
        </row>
        <row r="1003">
          <cell r="F1003">
            <v>2474</v>
          </cell>
          <cell r="G1003" t="str">
            <v>51010000858738</v>
          </cell>
          <cell r="H1003" t="str">
            <v>Viện Nghiên cứu và Đào tạo Trực tuyến</v>
          </cell>
          <cell r="I1003" t="str">
            <v>Trung tâm Nghiên cứu và Chuyển giao công nghệ giáo dục số</v>
          </cell>
          <cell r="J1003" t="str">
            <v>Nam</v>
          </cell>
          <cell r="K1003">
            <v>1987</v>
          </cell>
          <cell r="L1003">
            <v>32083</v>
          </cell>
          <cell r="M1003">
            <v>35</v>
          </cell>
          <cell r="N1003" t="str">
            <v>Kinh</v>
          </cell>
          <cell r="O1003">
            <v>0</v>
          </cell>
          <cell r="P1003" t="str">
            <v>186573036</v>
          </cell>
          <cell r="Q1003" t="str">
            <v>26/01/2005</v>
          </cell>
          <cell r="R1003" t="str">
            <v>Tỉnh Nghệ An</v>
          </cell>
          <cell r="S1003" t="str">
            <v>Xã Phong Thịnh, Huyện Thanh Chương, Tỉnh Nghệ An</v>
          </cell>
          <cell r="T1003" t="str">
            <v>Phong Thiịnh, Thanh Chương, Nghệ An</v>
          </cell>
          <cell r="U1003" t="str">
            <v>Xóm 15, Xã Nghi Phú, Thành phố Vinh, Tỉnh Nghệ An</v>
          </cell>
          <cell r="V1003" t="str">
            <v>Xóm 15, Xã Nghi Phú, Thành phố Vinh, Tỉnh Nghệ An</v>
          </cell>
          <cell r="W1003" t="str">
            <v>0989891418</v>
          </cell>
          <cell r="X1003" t="str">
            <v>quangvd.cntt.dhv@gmail.com</v>
          </cell>
          <cell r="Y1003">
            <v>42494</v>
          </cell>
          <cell r="Z1003">
            <v>43824</v>
          </cell>
          <cell r="AA1003" t="str">
            <v>Trường Đại học Vinh</v>
          </cell>
          <cell r="AB1003">
            <v>0</v>
          </cell>
          <cell r="AC1003" t="str">
            <v>BC</v>
          </cell>
          <cell r="AD1003">
            <v>0</v>
          </cell>
          <cell r="AE1003">
            <v>0</v>
          </cell>
          <cell r="AF1003" t="str">
            <v>V.07.01.03</v>
          </cell>
          <cell r="AG1003" t="str">
            <v>Giảng viên (hạng III)</v>
          </cell>
          <cell r="AH1003">
            <v>0</v>
          </cell>
          <cell r="AI1003">
            <v>0</v>
          </cell>
          <cell r="AJ1003">
            <v>0</v>
          </cell>
          <cell r="AK1003">
            <v>4</v>
          </cell>
          <cell r="AL1003">
            <v>0</v>
          </cell>
          <cell r="AM1003">
            <v>3</v>
          </cell>
          <cell r="AN1003">
            <v>3</v>
          </cell>
          <cell r="AO1003">
            <v>0</v>
          </cell>
          <cell r="AP1003">
            <v>0</v>
          </cell>
          <cell r="AQ1003">
            <v>0</v>
          </cell>
          <cell r="AR1003">
            <v>0</v>
          </cell>
          <cell r="AS1003">
            <v>3</v>
          </cell>
          <cell r="AT1003">
            <v>25</v>
          </cell>
          <cell r="AU1003">
            <v>0</v>
          </cell>
          <cell r="AV1003">
            <v>0</v>
          </cell>
          <cell r="AW1003">
            <v>0</v>
          </cell>
          <cell r="AX1003" t="str">
            <v>Thạc sĩ</v>
          </cell>
          <cell r="AY1003">
            <v>0</v>
          </cell>
          <cell r="AZ1003">
            <v>0</v>
          </cell>
          <cell r="BA1003" t="str">
            <v>Công nghệ thông tin</v>
          </cell>
          <cell r="BB1003" t="str">
            <v>Công nghệ thông tin</v>
          </cell>
          <cell r="BC1003">
            <v>0</v>
          </cell>
          <cell r="BD1003">
            <v>0</v>
          </cell>
          <cell r="BE1003">
            <v>0</v>
          </cell>
          <cell r="BF1003">
            <v>0</v>
          </cell>
          <cell r="BG1003">
            <v>0</v>
          </cell>
          <cell r="BH1003">
            <v>0</v>
          </cell>
          <cell r="BI1003">
            <v>0</v>
          </cell>
          <cell r="BJ1003">
            <v>0</v>
          </cell>
          <cell r="BK1003">
            <v>0</v>
          </cell>
          <cell r="BL1003">
            <v>0</v>
          </cell>
          <cell r="BM1003">
            <v>40272</v>
          </cell>
          <cell r="BN1003">
            <v>40637</v>
          </cell>
          <cell r="BO1003">
            <v>0</v>
          </cell>
          <cell r="BP1003">
            <v>0</v>
          </cell>
          <cell r="BQ1003">
            <v>0</v>
          </cell>
          <cell r="BR1003">
            <v>25.166666666666668</v>
          </cell>
          <cell r="BS1003" t="str">
            <v>ĐHV đã phát</v>
          </cell>
          <cell r="BT1003">
            <v>0</v>
          </cell>
          <cell r="BU1003">
            <v>0</v>
          </cell>
          <cell r="BV1003">
            <v>4</v>
          </cell>
          <cell r="BW1003">
            <v>4</v>
          </cell>
          <cell r="BX1003">
            <v>4</v>
          </cell>
          <cell r="BY1003">
            <v>4</v>
          </cell>
          <cell r="BZ1003">
            <v>4</v>
          </cell>
          <cell r="CA1003">
            <v>4</v>
          </cell>
          <cell r="CB1003">
            <v>4</v>
          </cell>
          <cell r="CC1003">
            <v>4</v>
          </cell>
          <cell r="CD1003">
            <v>4</v>
          </cell>
          <cell r="CE1003">
            <v>4</v>
          </cell>
          <cell r="CF1003">
            <v>4</v>
          </cell>
          <cell r="CG1003">
            <v>4</v>
          </cell>
          <cell r="CH1003">
            <v>4</v>
          </cell>
          <cell r="CI1003">
            <v>4</v>
          </cell>
          <cell r="CJ1003">
            <v>4</v>
          </cell>
          <cell r="CK1003">
            <v>4</v>
          </cell>
          <cell r="CL1003">
            <v>0</v>
          </cell>
        </row>
        <row r="1004">
          <cell r="F1004">
            <v>2480</v>
          </cell>
          <cell r="G1004" t="str">
            <v>51510000058764</v>
          </cell>
          <cell r="H1004" t="str">
            <v>Viện Nghiên cứu và Đào tạo Trực tuyến</v>
          </cell>
          <cell r="I1004" t="str">
            <v>Trung tâm Quản lý và Phát triển học liệu</v>
          </cell>
          <cell r="J1004" t="str">
            <v>Nam</v>
          </cell>
          <cell r="K1004">
            <v>1991</v>
          </cell>
          <cell r="L1004">
            <v>33539</v>
          </cell>
          <cell r="M1004">
            <v>31</v>
          </cell>
          <cell r="N1004" t="str">
            <v>Kinh</v>
          </cell>
          <cell r="O1004">
            <v>0</v>
          </cell>
          <cell r="P1004" t="str">
            <v>187061506</v>
          </cell>
          <cell r="Q1004" t="str">
            <v>04/10/2008</v>
          </cell>
          <cell r="R1004" t="str">
            <v>Tỉnh Nghệ An</v>
          </cell>
          <cell r="S1004" t="str">
            <v>Thị trấn Cầu Giát, Huyện quỳnh Lưu, Tỉnh Nghệ An</v>
          </cell>
          <cell r="T1004">
            <v>0</v>
          </cell>
          <cell r="U1004" t="str">
            <v>Số 4, ngõ 9, Lê Doãn Nhã, Phường Trung Đô, Thành phố Vinh, Tỉnh Nghệ An</v>
          </cell>
          <cell r="V1004" t="str">
            <v>Số 4, ngõ 9, Lê Doãn Nhã, Phường Trung Đô, Thành phố Vinh, Tỉnh Nghệ An</v>
          </cell>
          <cell r="W1004">
            <v>986822370</v>
          </cell>
          <cell r="X1004">
            <v>0</v>
          </cell>
          <cell r="Y1004">
            <v>42494</v>
          </cell>
          <cell r="Z1004">
            <v>43824</v>
          </cell>
          <cell r="AA1004" t="str">
            <v>Trường Đại học Vinh</v>
          </cell>
          <cell r="AB1004">
            <v>0</v>
          </cell>
          <cell r="AC1004" t="str">
            <v>BC</v>
          </cell>
          <cell r="AD1004">
            <v>0</v>
          </cell>
          <cell r="AE1004">
            <v>0</v>
          </cell>
          <cell r="AF1004" t="str">
            <v>V.07.01.03</v>
          </cell>
          <cell r="AG1004" t="str">
            <v>Giảng viên (hạng III)</v>
          </cell>
          <cell r="AH1004">
            <v>0</v>
          </cell>
          <cell r="AI1004">
            <v>0</v>
          </cell>
          <cell r="AJ1004">
            <v>0</v>
          </cell>
          <cell r="AK1004">
            <v>4</v>
          </cell>
          <cell r="AL1004">
            <v>0</v>
          </cell>
          <cell r="AM1004">
            <v>2.67</v>
          </cell>
          <cell r="AN1004">
            <v>2</v>
          </cell>
          <cell r="AO1004">
            <v>0</v>
          </cell>
          <cell r="AP1004">
            <v>0</v>
          </cell>
          <cell r="AQ1004">
            <v>0</v>
          </cell>
          <cell r="AR1004">
            <v>0</v>
          </cell>
          <cell r="AS1004">
            <v>2.67</v>
          </cell>
          <cell r="AT1004">
            <v>25</v>
          </cell>
          <cell r="AU1004">
            <v>0</v>
          </cell>
          <cell r="AV1004">
            <v>0</v>
          </cell>
          <cell r="AW1004">
            <v>0</v>
          </cell>
          <cell r="AX1004" t="str">
            <v>Thạc sĩ</v>
          </cell>
          <cell r="AY1004">
            <v>0</v>
          </cell>
          <cell r="AZ1004">
            <v>0</v>
          </cell>
          <cell r="BA1004" t="str">
            <v>Quản lý XD</v>
          </cell>
          <cell r="BB1004" t="str">
            <v>Quản lý đô thị &amp; môi trường</v>
          </cell>
          <cell r="BC1004">
            <v>0</v>
          </cell>
          <cell r="BD1004">
            <v>0</v>
          </cell>
          <cell r="BE1004">
            <v>0</v>
          </cell>
          <cell r="BF1004">
            <v>0</v>
          </cell>
          <cell r="BG1004">
            <v>0</v>
          </cell>
          <cell r="BH1004">
            <v>2018</v>
          </cell>
          <cell r="BI1004">
            <v>0</v>
          </cell>
          <cell r="BJ1004">
            <v>0</v>
          </cell>
          <cell r="BK1004">
            <v>0</v>
          </cell>
          <cell r="BL1004">
            <v>0</v>
          </cell>
          <cell r="BM1004">
            <v>0</v>
          </cell>
          <cell r="BN1004">
            <v>0</v>
          </cell>
          <cell r="BO1004">
            <v>0</v>
          </cell>
          <cell r="BP1004">
            <v>0</v>
          </cell>
          <cell r="BQ1004">
            <v>0</v>
          </cell>
          <cell r="BR1004">
            <v>29.166666666666668</v>
          </cell>
          <cell r="BS1004" t="str">
            <v>BĐ đã phát</v>
          </cell>
          <cell r="BT1004">
            <v>0</v>
          </cell>
          <cell r="BU1004">
            <v>0</v>
          </cell>
          <cell r="BV1004">
            <v>4</v>
          </cell>
          <cell r="BW1004">
            <v>4</v>
          </cell>
          <cell r="BX1004">
            <v>4</v>
          </cell>
          <cell r="BY1004">
            <v>4</v>
          </cell>
          <cell r="BZ1004">
            <v>4</v>
          </cell>
          <cell r="CA1004">
            <v>4</v>
          </cell>
          <cell r="CB1004">
            <v>4</v>
          </cell>
          <cell r="CC1004">
            <v>4</v>
          </cell>
          <cell r="CD1004">
            <v>4</v>
          </cell>
          <cell r="CE1004">
            <v>4</v>
          </cell>
          <cell r="CF1004">
            <v>4</v>
          </cell>
          <cell r="CG1004">
            <v>4</v>
          </cell>
          <cell r="CH1004">
            <v>4</v>
          </cell>
          <cell r="CI1004">
            <v>4</v>
          </cell>
          <cell r="CJ1004">
            <v>4</v>
          </cell>
          <cell r="CK1004">
            <v>4</v>
          </cell>
          <cell r="CL1004">
            <v>0</v>
          </cell>
        </row>
        <row r="1005">
          <cell r="F1005">
            <v>1827</v>
          </cell>
          <cell r="G1005" t="str">
            <v>51010000197398</v>
          </cell>
          <cell r="H1005" t="str">
            <v>Viện Nghiên cứu và Đào tạo Trực tuyến</v>
          </cell>
          <cell r="I1005" t="str">
            <v>Trung tâm Quản lý và Phát triển học liệu</v>
          </cell>
          <cell r="J1005" t="str">
            <v>Nam</v>
          </cell>
          <cell r="K1005">
            <v>1978</v>
          </cell>
          <cell r="L1005">
            <v>28691</v>
          </cell>
          <cell r="M1005">
            <v>44</v>
          </cell>
          <cell r="N1005" t="str">
            <v>Kinh</v>
          </cell>
          <cell r="O1005">
            <v>0</v>
          </cell>
          <cell r="P1005" t="str">
            <v>182066208</v>
          </cell>
          <cell r="Q1005" t="str">
            <v>15/05/2015</v>
          </cell>
          <cell r="R1005" t="str">
            <v>Tỉnh Nghệ An</v>
          </cell>
          <cell r="S1005" t="str">
            <v>Xã Thạch Kim, huyện thạch hà, Tỉnh Hà Tĩnh</v>
          </cell>
          <cell r="T1005" t="str">
            <v>Thạch kim, Thạch Hà, Hà Tĩnh</v>
          </cell>
          <cell r="U1005" t="str">
            <v>Khối 6, Phường Bến Thủy, Thành phố Vinh, Tỉnh Nghệ An</v>
          </cell>
          <cell r="V1005" t="str">
            <v>Khối 6, Phường Bến Thủy, Thành phố Vinh, Tỉnh Nghệ An</v>
          </cell>
          <cell r="W1005">
            <v>964068477</v>
          </cell>
          <cell r="X1005">
            <v>0</v>
          </cell>
          <cell r="Y1005">
            <v>39234</v>
          </cell>
          <cell r="Z1005">
            <v>39995</v>
          </cell>
          <cell r="AA1005" t="str">
            <v>Trường Đại học Vinh</v>
          </cell>
          <cell r="AB1005">
            <v>0</v>
          </cell>
          <cell r="AC1005" t="str">
            <v>BC</v>
          </cell>
          <cell r="AD1005">
            <v>0</v>
          </cell>
          <cell r="AE1005">
            <v>0</v>
          </cell>
          <cell r="AF1005" t="str">
            <v>13.096</v>
          </cell>
          <cell r="AG1005" t="str">
            <v>Kỹ thuật viên</v>
          </cell>
          <cell r="AH1005">
            <v>0</v>
          </cell>
          <cell r="AI1005">
            <v>0</v>
          </cell>
          <cell r="AJ1005">
            <v>0</v>
          </cell>
          <cell r="AK1005">
            <v>3.5</v>
          </cell>
          <cell r="AL1005">
            <v>0</v>
          </cell>
          <cell r="AM1005">
            <v>3.4600000000000004</v>
          </cell>
          <cell r="AN1005">
            <v>9</v>
          </cell>
          <cell r="AO1005">
            <v>0</v>
          </cell>
          <cell r="AP1005">
            <v>0</v>
          </cell>
          <cell r="AQ1005">
            <v>0</v>
          </cell>
          <cell r="AR1005">
            <v>0</v>
          </cell>
          <cell r="AS1005">
            <v>3.4600000000000004</v>
          </cell>
          <cell r="AT1005">
            <v>20</v>
          </cell>
          <cell r="AU1005">
            <v>0</v>
          </cell>
          <cell r="AV1005">
            <v>0</v>
          </cell>
          <cell r="AW1005">
            <v>0</v>
          </cell>
          <cell r="AX1005" t="str">
            <v>Thạc sĩ</v>
          </cell>
          <cell r="AY1005">
            <v>0</v>
          </cell>
          <cell r="AZ1005">
            <v>0</v>
          </cell>
          <cell r="BA1005" t="str">
            <v>Vật lý</v>
          </cell>
          <cell r="BB1005" t="str">
            <v>Vật lý học</v>
          </cell>
          <cell r="BC1005" t="str">
            <v xml:space="preserve"> </v>
          </cell>
          <cell r="BD1005">
            <v>0</v>
          </cell>
          <cell r="BE1005">
            <v>0</v>
          </cell>
          <cell r="BF1005">
            <v>0</v>
          </cell>
          <cell r="BG1005">
            <v>0</v>
          </cell>
          <cell r="BH1005">
            <v>0</v>
          </cell>
          <cell r="BI1005">
            <v>0</v>
          </cell>
          <cell r="BJ1005" t="str">
            <v>CV 2019</v>
          </cell>
          <cell r="BK1005" t="str">
            <v>x</v>
          </cell>
          <cell r="BL1005">
            <v>0</v>
          </cell>
          <cell r="BM1005">
            <v>0</v>
          </cell>
          <cell r="BN1005">
            <v>0</v>
          </cell>
          <cell r="BO1005">
            <v>0</v>
          </cell>
          <cell r="BP1005">
            <v>0</v>
          </cell>
          <cell r="BQ1005">
            <v>0</v>
          </cell>
          <cell r="BR1005">
            <v>15.916666666666666</v>
          </cell>
          <cell r="BS1005" t="str">
            <v>BĐ đã phát</v>
          </cell>
          <cell r="BT1005">
            <v>0</v>
          </cell>
          <cell r="BU1005">
            <v>0</v>
          </cell>
          <cell r="BV1005">
            <v>3.5</v>
          </cell>
          <cell r="BW1005">
            <v>3.5</v>
          </cell>
          <cell r="BX1005">
            <v>3.5</v>
          </cell>
          <cell r="BY1005">
            <v>3.5</v>
          </cell>
          <cell r="BZ1005">
            <v>3.5</v>
          </cell>
          <cell r="CA1005">
            <v>3.5</v>
          </cell>
          <cell r="CB1005">
            <v>3.5</v>
          </cell>
          <cell r="CC1005">
            <v>3.5</v>
          </cell>
          <cell r="CD1005">
            <v>3.5</v>
          </cell>
          <cell r="CE1005">
            <v>3.5</v>
          </cell>
          <cell r="CF1005">
            <v>3.5</v>
          </cell>
          <cell r="CG1005">
            <v>3.5</v>
          </cell>
          <cell r="CH1005">
            <v>3.5</v>
          </cell>
          <cell r="CI1005">
            <v>3.5</v>
          </cell>
          <cell r="CJ1005">
            <v>3.5</v>
          </cell>
          <cell r="CK1005">
            <v>3.5</v>
          </cell>
          <cell r="CL1005">
            <v>0</v>
          </cell>
        </row>
        <row r="1006">
          <cell r="F1006">
            <v>2540</v>
          </cell>
          <cell r="G1006" t="str">
            <v>51010001164890</v>
          </cell>
          <cell r="H1006" t="str">
            <v>Viện Nghiên cứu và Đào tạo Trực tuyến</v>
          </cell>
          <cell r="I1006" t="str">
            <v>Trung tâm Quản lý và Phát triển học liệu</v>
          </cell>
          <cell r="J1006" t="str">
            <v>Nam</v>
          </cell>
          <cell r="K1006">
            <v>1978</v>
          </cell>
          <cell r="L1006">
            <v>28523</v>
          </cell>
          <cell r="M1006">
            <v>44</v>
          </cell>
          <cell r="N1006" t="str">
            <v>Kinh</v>
          </cell>
          <cell r="O1006">
            <v>0</v>
          </cell>
          <cell r="P1006" t="str">
            <v>182158369</v>
          </cell>
          <cell r="Q1006">
            <v>42530</v>
          </cell>
          <cell r="R1006" t="str">
            <v>Tỉnh Nghệ An</v>
          </cell>
          <cell r="S1006" t="str">
            <v>Xã Thanh Mai, Huyện Thanh Chương, Tỉnh Nghệ An</v>
          </cell>
          <cell r="T1006" t="str">
            <v>Thanh Chương, Nghệ An</v>
          </cell>
          <cell r="U1006" t="str">
            <v>Số 4, ngõ 224, Nguyễn Trường Tộ, Phường Đông Vĩnh, Thành phố Vinh, Tỉnh Nghệ An</v>
          </cell>
          <cell r="V1006" t="str">
            <v>Số 4, ngõ 224, Nguyễn Trường Tộ, Phường Đông Vĩnh, Thành phố Vinh, Tỉnh Nghệ An</v>
          </cell>
          <cell r="W1006" t="str">
            <v>0983258678</v>
          </cell>
          <cell r="X1006" t="str">
            <v>ducnl@vinhuni.edu.vn</v>
          </cell>
          <cell r="Y1006">
            <v>43040</v>
          </cell>
          <cell r="Z1006">
            <v>0</v>
          </cell>
          <cell r="AA1006">
            <v>0</v>
          </cell>
          <cell r="AB1006">
            <v>0</v>
          </cell>
          <cell r="AC1006" t="str">
            <v>BC</v>
          </cell>
          <cell r="AD1006">
            <v>0</v>
          </cell>
          <cell r="AE1006">
            <v>0</v>
          </cell>
          <cell r="AF1006" t="str">
            <v>V.07.01.03</v>
          </cell>
          <cell r="AG1006" t="str">
            <v>Giảng viên (hạng III)</v>
          </cell>
          <cell r="AH1006">
            <v>0</v>
          </cell>
          <cell r="AI1006" t="str">
            <v>Phó Giám đốc TT</v>
          </cell>
          <cell r="AJ1006">
            <v>0</v>
          </cell>
          <cell r="AK1006">
            <v>5</v>
          </cell>
          <cell r="AL1006">
            <v>0.4</v>
          </cell>
          <cell r="AM1006">
            <v>4.32</v>
          </cell>
          <cell r="AN1006">
            <v>7</v>
          </cell>
          <cell r="AO1006">
            <v>0</v>
          </cell>
          <cell r="AP1006">
            <v>0</v>
          </cell>
          <cell r="AQ1006">
            <v>19</v>
          </cell>
          <cell r="AR1006">
            <v>0.89680000000000004</v>
          </cell>
          <cell r="AS1006">
            <v>5.6168000000000005</v>
          </cell>
          <cell r="AT1006">
            <v>40</v>
          </cell>
          <cell r="AU1006">
            <v>0</v>
          </cell>
          <cell r="AV1006">
            <v>0</v>
          </cell>
          <cell r="AW1006">
            <v>0</v>
          </cell>
          <cell r="AX1006" t="str">
            <v>Tiến sĩ</v>
          </cell>
          <cell r="AY1006">
            <v>0</v>
          </cell>
          <cell r="AZ1006">
            <v>0</v>
          </cell>
          <cell r="BA1006" t="str">
            <v>Sư phạm Vật lý</v>
          </cell>
          <cell r="BB1006" t="str">
            <v>LL&amp;PPDH bộ môn Vật lý</v>
          </cell>
          <cell r="BC1006" t="str">
            <v>LL&amp;PPDH bộ môn Vật lý</v>
          </cell>
          <cell r="BD1006">
            <v>0</v>
          </cell>
          <cell r="BE1006" t="str">
            <v>GVSP</v>
          </cell>
          <cell r="BF1006">
            <v>0</v>
          </cell>
          <cell r="BG1006">
            <v>0</v>
          </cell>
          <cell r="BH1006">
            <v>2018</v>
          </cell>
          <cell r="BI1006">
            <v>2019</v>
          </cell>
          <cell r="BJ1006">
            <v>0</v>
          </cell>
          <cell r="BK1006" t="str">
            <v>Đợt 2 năm 2017</v>
          </cell>
          <cell r="BL1006">
            <v>0</v>
          </cell>
          <cell r="BM1006">
            <v>38958</v>
          </cell>
          <cell r="BN1006">
            <v>39323</v>
          </cell>
          <cell r="BO1006">
            <v>0</v>
          </cell>
          <cell r="BP1006">
            <v>0</v>
          </cell>
          <cell r="BQ1006">
            <v>0</v>
          </cell>
          <cell r="BR1006">
            <v>15.416666666666666</v>
          </cell>
          <cell r="BS1006" t="str">
            <v>Không nộp sổ</v>
          </cell>
          <cell r="BT1006">
            <v>0</v>
          </cell>
          <cell r="BU1006">
            <v>0</v>
          </cell>
          <cell r="BV1006">
            <v>4</v>
          </cell>
          <cell r="BW1006">
            <v>4</v>
          </cell>
          <cell r="BX1006">
            <v>4</v>
          </cell>
          <cell r="BY1006">
            <v>4</v>
          </cell>
          <cell r="BZ1006">
            <v>4</v>
          </cell>
          <cell r="CA1006">
            <v>4</v>
          </cell>
          <cell r="CB1006">
            <v>4</v>
          </cell>
          <cell r="CC1006">
            <v>4</v>
          </cell>
          <cell r="CD1006">
            <v>4</v>
          </cell>
          <cell r="CE1006">
            <v>4</v>
          </cell>
          <cell r="CF1006">
            <v>4</v>
          </cell>
          <cell r="CG1006">
            <v>4</v>
          </cell>
          <cell r="CH1006">
            <v>4</v>
          </cell>
          <cell r="CI1006">
            <v>4</v>
          </cell>
          <cell r="CJ1006">
            <v>4</v>
          </cell>
          <cell r="CK1006">
            <v>5</v>
          </cell>
          <cell r="CL1006" t="str">
            <v>BN PGĐ TT cấp 3 từ T12/21</v>
          </cell>
        </row>
        <row r="1007">
          <cell r="F1007">
            <v>2476</v>
          </cell>
          <cell r="G1007" t="str">
            <v>51010000823596</v>
          </cell>
          <cell r="H1007" t="str">
            <v>Viện Nghiên cứu và Đào tạo Trực tuyến</v>
          </cell>
          <cell r="I1007" t="str">
            <v>Trung tâm Quản lý và Phát triển học liệu</v>
          </cell>
          <cell r="J1007" t="str">
            <v>Nữ</v>
          </cell>
          <cell r="K1007">
            <v>1993</v>
          </cell>
          <cell r="L1007">
            <v>34240</v>
          </cell>
          <cell r="M1007">
            <v>29</v>
          </cell>
          <cell r="N1007" t="str">
            <v>Kinh</v>
          </cell>
          <cell r="O1007">
            <v>0</v>
          </cell>
          <cell r="P1007" t="str">
            <v>187171639</v>
          </cell>
          <cell r="Q1007" t="str">
            <v>12/06/2015</v>
          </cell>
          <cell r="R1007" t="str">
            <v>Tỉnh Nghệ An</v>
          </cell>
          <cell r="S1007" t="str">
            <v>Phường Bến Thủy, Thành phố Vinh, Tỉnh Nghệ An</v>
          </cell>
          <cell r="T1007" t="str">
            <v>Xuân Lâm, Nam Đàn, Nghệ An</v>
          </cell>
          <cell r="U1007" t="str">
            <v>Số , Phường Hà Huy Tập, Thành phố Vinh, Tỉnh Nghệ An</v>
          </cell>
          <cell r="V1007" t="str">
            <v>Số, Phường Hà Huy Tập, Thành phố Vinh, Tỉnh Nghệ An</v>
          </cell>
          <cell r="W1007" t="str">
            <v>0972121334</v>
          </cell>
          <cell r="X1007" t="str">
            <v>Nguyennguyet2809@gmail.com</v>
          </cell>
          <cell r="Y1007">
            <v>42494</v>
          </cell>
          <cell r="Z1007">
            <v>43824</v>
          </cell>
          <cell r="AA1007" t="str">
            <v>Trường Đại học Vinh</v>
          </cell>
          <cell r="AB1007">
            <v>0</v>
          </cell>
          <cell r="AC1007" t="str">
            <v>BC</v>
          </cell>
          <cell r="AD1007">
            <v>0</v>
          </cell>
          <cell r="AE1007">
            <v>0</v>
          </cell>
          <cell r="AF1007" t="str">
            <v>13.096</v>
          </cell>
          <cell r="AG1007" t="str">
            <v>Kỹ thuật viên</v>
          </cell>
          <cell r="AH1007">
            <v>0</v>
          </cell>
          <cell r="AI1007">
            <v>0</v>
          </cell>
          <cell r="AJ1007">
            <v>0</v>
          </cell>
          <cell r="AK1007">
            <v>3.5</v>
          </cell>
          <cell r="AL1007">
            <v>0</v>
          </cell>
          <cell r="AM1007">
            <v>2.2600000000000002</v>
          </cell>
          <cell r="AN1007">
            <v>3</v>
          </cell>
          <cell r="AO1007">
            <v>0</v>
          </cell>
          <cell r="AP1007">
            <v>0</v>
          </cell>
          <cell r="AQ1007">
            <v>0</v>
          </cell>
          <cell r="AR1007">
            <v>0</v>
          </cell>
          <cell r="AS1007">
            <v>2.2600000000000002</v>
          </cell>
          <cell r="AT1007">
            <v>20</v>
          </cell>
          <cell r="AU1007">
            <v>0</v>
          </cell>
          <cell r="AV1007">
            <v>0</v>
          </cell>
          <cell r="AW1007">
            <v>0</v>
          </cell>
          <cell r="AX1007" t="str">
            <v>Thạc sĩ</v>
          </cell>
          <cell r="AY1007">
            <v>0</v>
          </cell>
          <cell r="AZ1007">
            <v>0</v>
          </cell>
          <cell r="BA1007" t="str">
            <v>Khoa học máy tính</v>
          </cell>
          <cell r="BB1007">
            <v>0</v>
          </cell>
          <cell r="BC1007">
            <v>0</v>
          </cell>
          <cell r="BD1007">
            <v>0</v>
          </cell>
          <cell r="BE1007">
            <v>0</v>
          </cell>
          <cell r="BF1007">
            <v>0</v>
          </cell>
          <cell r="BG1007">
            <v>0</v>
          </cell>
          <cell r="BH1007">
            <v>0</v>
          </cell>
          <cell r="BI1007">
            <v>0</v>
          </cell>
          <cell r="BJ1007" t="str">
            <v>CV 2019</v>
          </cell>
          <cell r="BK1007" t="str">
            <v>Đợt 1 năm 2014</v>
          </cell>
          <cell r="BL1007">
            <v>0</v>
          </cell>
          <cell r="BM1007">
            <v>0</v>
          </cell>
          <cell r="BN1007">
            <v>0</v>
          </cell>
          <cell r="BO1007">
            <v>0</v>
          </cell>
          <cell r="BP1007">
            <v>0</v>
          </cell>
          <cell r="BQ1007">
            <v>0</v>
          </cell>
          <cell r="BR1007">
            <v>26.083333333333332</v>
          </cell>
          <cell r="BS1007" t="str">
            <v>BĐ đã phát</v>
          </cell>
          <cell r="BT1007">
            <v>0</v>
          </cell>
          <cell r="BU1007">
            <v>0</v>
          </cell>
          <cell r="BV1007">
            <v>3.5</v>
          </cell>
          <cell r="BW1007">
            <v>3.5</v>
          </cell>
          <cell r="BX1007">
            <v>3.5</v>
          </cell>
          <cell r="BY1007">
            <v>3.5</v>
          </cell>
          <cell r="BZ1007">
            <v>3.5</v>
          </cell>
          <cell r="CA1007">
            <v>3.5</v>
          </cell>
          <cell r="CB1007">
            <v>3.5</v>
          </cell>
          <cell r="CC1007">
            <v>3.5</v>
          </cell>
          <cell r="CD1007">
            <v>3.5</v>
          </cell>
          <cell r="CE1007">
            <v>3.5</v>
          </cell>
          <cell r="CF1007">
            <v>3.5</v>
          </cell>
          <cell r="CG1007">
            <v>3.5</v>
          </cell>
          <cell r="CH1007">
            <v>3.5</v>
          </cell>
          <cell r="CI1007">
            <v>3.5</v>
          </cell>
          <cell r="CJ1007">
            <v>3.5</v>
          </cell>
          <cell r="CK1007">
            <v>3.5</v>
          </cell>
          <cell r="CL1007">
            <v>0</v>
          </cell>
        </row>
        <row r="1008">
          <cell r="F1008">
            <v>1449</v>
          </cell>
          <cell r="G1008" t="str">
            <v>51010000220586</v>
          </cell>
          <cell r="H1008" t="str">
            <v>Viện Nghiên cứu và Đào tạo Trực tuyến</v>
          </cell>
          <cell r="I1008" t="str">
            <v>Trung tâm Quản lý và Phát triển học liệu</v>
          </cell>
          <cell r="J1008" t="str">
            <v>Nữ</v>
          </cell>
          <cell r="K1008">
            <v>1982</v>
          </cell>
          <cell r="L1008">
            <v>30111</v>
          </cell>
          <cell r="M1008">
            <v>40</v>
          </cell>
          <cell r="N1008" t="str">
            <v>Kinh</v>
          </cell>
          <cell r="O1008">
            <v>0</v>
          </cell>
          <cell r="P1008">
            <v>0</v>
          </cell>
          <cell r="Q1008">
            <v>0</v>
          </cell>
          <cell r="R1008">
            <v>0</v>
          </cell>
          <cell r="S1008" t="str">
            <v>Bỉm Sơn, Thanh Hóa</v>
          </cell>
          <cell r="T1008" t="str">
            <v>Triệu Sơn, Thanh Hóa</v>
          </cell>
          <cell r="U1008" t="str">
            <v>Nhà Số 39, Ngõ số  Đường Võ Thị Sáu, Khối 11, Phường Trường Thi, Thành phố Vinh, Tỉnh Nghệ An</v>
          </cell>
          <cell r="V1008" t="str">
            <v>Nhà Số 39, Ngõ số  Đường Võ Thị Sáu, Khối 11, Phường Trường Thi, Thành phố Vinh, Tỉnh Nghệ An</v>
          </cell>
          <cell r="W1008">
            <v>0</v>
          </cell>
          <cell r="X1008">
            <v>0</v>
          </cell>
          <cell r="Y1008">
            <v>40330</v>
          </cell>
          <cell r="Z1008">
            <v>40969</v>
          </cell>
          <cell r="AA1008" t="str">
            <v>Trường Đại học Vinh</v>
          </cell>
          <cell r="AB1008">
            <v>0</v>
          </cell>
          <cell r="AC1008" t="str">
            <v>BC</v>
          </cell>
          <cell r="AD1008">
            <v>0</v>
          </cell>
          <cell r="AE1008">
            <v>0</v>
          </cell>
          <cell r="AF1008" t="str">
            <v>V.07.01.03</v>
          </cell>
          <cell r="AG1008" t="str">
            <v>Giảng viên (hạng III)</v>
          </cell>
          <cell r="AH1008">
            <v>0</v>
          </cell>
          <cell r="AI1008" t="str">
            <v>Giám đốc TT</v>
          </cell>
          <cell r="AJ1008">
            <v>0</v>
          </cell>
          <cell r="AK1008">
            <v>5.5</v>
          </cell>
          <cell r="AL1008">
            <v>0.5</v>
          </cell>
          <cell r="AM1008">
            <v>3.66</v>
          </cell>
          <cell r="AN1008">
            <v>5</v>
          </cell>
          <cell r="AO1008">
            <v>0</v>
          </cell>
          <cell r="AP1008">
            <v>0</v>
          </cell>
          <cell r="AQ1008">
            <v>10</v>
          </cell>
          <cell r="AR1008">
            <v>0.41600000000000004</v>
          </cell>
          <cell r="AS1008">
            <v>4.5760000000000005</v>
          </cell>
          <cell r="AT1008">
            <v>40</v>
          </cell>
          <cell r="AU1008">
            <v>0</v>
          </cell>
          <cell r="AV1008">
            <v>0</v>
          </cell>
          <cell r="AW1008">
            <v>0</v>
          </cell>
          <cell r="AX1008" t="str">
            <v>Tiến sĩ</v>
          </cell>
          <cell r="AY1008">
            <v>0</v>
          </cell>
          <cell r="AZ1008">
            <v>0</v>
          </cell>
          <cell r="BA1008" t="str">
            <v>Sinh học</v>
          </cell>
          <cell r="BB1008" t="str">
            <v>LL&amp;PPDH bộ môn Sinh học</v>
          </cell>
          <cell r="BC1008" t="str">
            <v>Sinh học</v>
          </cell>
          <cell r="BD1008">
            <v>0</v>
          </cell>
          <cell r="BE1008" t="str">
            <v>GVSP chủ chốt</v>
          </cell>
          <cell r="BF1008" t="str">
            <v>ToTal 550</v>
          </cell>
          <cell r="BG1008" t="str">
            <v>ICT 2018</v>
          </cell>
          <cell r="BH1008" t="str">
            <v>x</v>
          </cell>
          <cell r="BI1008">
            <v>2019</v>
          </cell>
          <cell r="BJ1008">
            <v>0</v>
          </cell>
          <cell r="BK1008">
            <v>0</v>
          </cell>
          <cell r="BL1008">
            <v>0</v>
          </cell>
          <cell r="BM1008">
            <v>37046</v>
          </cell>
          <cell r="BN1008">
            <v>37411</v>
          </cell>
          <cell r="BO1008">
            <v>0</v>
          </cell>
          <cell r="BP1008">
            <v>0</v>
          </cell>
          <cell r="BQ1008">
            <v>0</v>
          </cell>
          <cell r="BR1008">
            <v>14.75</v>
          </cell>
          <cell r="BS1008" t="str">
            <v>BĐ đã phát</v>
          </cell>
          <cell r="BT1008">
            <v>0</v>
          </cell>
          <cell r="BU1008">
            <v>0</v>
          </cell>
          <cell r="BV1008">
            <v>5.5</v>
          </cell>
          <cell r="BW1008">
            <v>5.5</v>
          </cell>
          <cell r="BX1008">
            <v>5.5</v>
          </cell>
          <cell r="BY1008">
            <v>5.5</v>
          </cell>
          <cell r="BZ1008">
            <v>5.5</v>
          </cell>
          <cell r="CA1008">
            <v>5.5</v>
          </cell>
          <cell r="CB1008">
            <v>5.5</v>
          </cell>
          <cell r="CC1008">
            <v>5.5</v>
          </cell>
          <cell r="CD1008">
            <v>5.5</v>
          </cell>
          <cell r="CE1008">
            <v>5.5</v>
          </cell>
          <cell r="CF1008">
            <v>5.5</v>
          </cell>
          <cell r="CG1008">
            <v>5.5</v>
          </cell>
          <cell r="CH1008">
            <v>5.5</v>
          </cell>
          <cell r="CI1008">
            <v>5.5</v>
          </cell>
          <cell r="CJ1008">
            <v>5.5</v>
          </cell>
          <cell r="CK1008">
            <v>5.5</v>
          </cell>
          <cell r="CL1008" t="str">
            <v>TBM sang GĐ TT cấp 3 từ T9/21</v>
          </cell>
        </row>
        <row r="1009">
          <cell r="F1009">
            <v>1708</v>
          </cell>
          <cell r="G1009" t="str">
            <v>51010000189456</v>
          </cell>
          <cell r="H1009" t="str">
            <v>Viện Nghiên cứu và Đào tạo Trực tuyến</v>
          </cell>
          <cell r="I1009" t="str">
            <v>Trung tâm Quản lý và Phát triển học liệu</v>
          </cell>
          <cell r="J1009" t="str">
            <v>Nam</v>
          </cell>
          <cell r="K1009">
            <v>1986</v>
          </cell>
          <cell r="L1009">
            <v>31625</v>
          </cell>
          <cell r="M1009">
            <v>36</v>
          </cell>
          <cell r="N1009" t="str">
            <v>Kinh</v>
          </cell>
          <cell r="O1009">
            <v>0</v>
          </cell>
          <cell r="P1009" t="str">
            <v>186216990</v>
          </cell>
          <cell r="Q1009" t="str">
            <v>22/10/2013</v>
          </cell>
          <cell r="R1009" t="str">
            <v>Tỉnh Nghệ An</v>
          </cell>
          <cell r="S1009" t="str">
            <v>Xã Hưng Lợi, Huyện Hưng Nguyên, Tỉnh Nghệ An</v>
          </cell>
          <cell r="T1009" t="str">
            <v>Quỳnh Ngọc, Quỳnh Lưu, Nghệ An</v>
          </cell>
          <cell r="U1009" t="str">
            <v>Khối 22, Phường Hưng Bình, Thành phố Vinh, Tỉnh Nghệ An</v>
          </cell>
          <cell r="V1009" t="str">
            <v>Khối 22, Phường Hưng Bình, Thành phố Vinh, Tỉnh Nghệ An</v>
          </cell>
          <cell r="W1009" t="str">
            <v>0977373993</v>
          </cell>
          <cell r="X1009" t="str">
            <v>tuananh.hero@gmail.com</v>
          </cell>
          <cell r="Y1009">
            <v>40270</v>
          </cell>
          <cell r="Z1009">
            <v>43283</v>
          </cell>
          <cell r="AA1009" t="str">
            <v>Trường Đại học Vinh</v>
          </cell>
          <cell r="AB1009">
            <v>0</v>
          </cell>
          <cell r="AC1009" t="str">
            <v>BC</v>
          </cell>
          <cell r="AD1009">
            <v>0</v>
          </cell>
          <cell r="AE1009">
            <v>0</v>
          </cell>
          <cell r="AF1009" t="str">
            <v>01.003</v>
          </cell>
          <cell r="AG1009" t="str">
            <v>Chuyên viên</v>
          </cell>
          <cell r="AH1009">
            <v>0</v>
          </cell>
          <cell r="AI1009">
            <v>0</v>
          </cell>
          <cell r="AJ1009">
            <v>0</v>
          </cell>
          <cell r="AK1009">
            <v>4</v>
          </cell>
          <cell r="AL1009">
            <v>0</v>
          </cell>
          <cell r="AM1009">
            <v>2.67</v>
          </cell>
          <cell r="AN1009">
            <v>2</v>
          </cell>
          <cell r="AO1009">
            <v>0</v>
          </cell>
          <cell r="AP1009">
            <v>0</v>
          </cell>
          <cell r="AQ1009">
            <v>0</v>
          </cell>
          <cell r="AR1009">
            <v>0</v>
          </cell>
          <cell r="AS1009">
            <v>2.67</v>
          </cell>
          <cell r="AT1009">
            <v>20</v>
          </cell>
          <cell r="AU1009">
            <v>0</v>
          </cell>
          <cell r="AV1009">
            <v>0</v>
          </cell>
          <cell r="AW1009">
            <v>0</v>
          </cell>
          <cell r="AX1009" t="str">
            <v>Đại học</v>
          </cell>
          <cell r="AY1009">
            <v>0</v>
          </cell>
          <cell r="AZ1009">
            <v>0</v>
          </cell>
          <cell r="BA1009" t="str">
            <v>Ngữ văn_SP</v>
          </cell>
          <cell r="BB1009">
            <v>0</v>
          </cell>
          <cell r="BC1009" t="str">
            <v xml:space="preserve"> </v>
          </cell>
          <cell r="BD1009">
            <v>0</v>
          </cell>
          <cell r="BE1009">
            <v>0</v>
          </cell>
          <cell r="BF1009">
            <v>0</v>
          </cell>
          <cell r="BG1009">
            <v>0</v>
          </cell>
          <cell r="BH1009">
            <v>0</v>
          </cell>
          <cell r="BI1009">
            <v>0</v>
          </cell>
          <cell r="BJ1009" t="str">
            <v>CV 2019</v>
          </cell>
          <cell r="BK1009">
            <v>0</v>
          </cell>
          <cell r="BL1009">
            <v>0</v>
          </cell>
          <cell r="BM1009">
            <v>0</v>
          </cell>
          <cell r="BN1009">
            <v>0</v>
          </cell>
          <cell r="BO1009">
            <v>0</v>
          </cell>
          <cell r="BP1009">
            <v>0</v>
          </cell>
          <cell r="BQ1009">
            <v>0</v>
          </cell>
          <cell r="BR1009">
            <v>23.916666666666668</v>
          </cell>
          <cell r="BS1009" t="str">
            <v>BĐ đã phát</v>
          </cell>
          <cell r="BT1009">
            <v>0</v>
          </cell>
          <cell r="BU1009">
            <v>0</v>
          </cell>
          <cell r="BV1009">
            <v>4</v>
          </cell>
          <cell r="BW1009">
            <v>4</v>
          </cell>
          <cell r="BX1009">
            <v>4</v>
          </cell>
          <cell r="BY1009">
            <v>4</v>
          </cell>
          <cell r="BZ1009">
            <v>4</v>
          </cell>
          <cell r="CA1009">
            <v>4</v>
          </cell>
          <cell r="CB1009">
            <v>4</v>
          </cell>
          <cell r="CC1009">
            <v>4</v>
          </cell>
          <cell r="CD1009">
            <v>4</v>
          </cell>
          <cell r="CE1009">
            <v>4</v>
          </cell>
          <cell r="CF1009">
            <v>4</v>
          </cell>
          <cell r="CG1009">
            <v>4</v>
          </cell>
          <cell r="CH1009">
            <v>4</v>
          </cell>
          <cell r="CI1009">
            <v>4</v>
          </cell>
          <cell r="CJ1009">
            <v>4</v>
          </cell>
          <cell r="CK1009">
            <v>4</v>
          </cell>
          <cell r="CL1009">
            <v>0</v>
          </cell>
        </row>
        <row r="1010">
          <cell r="F1010">
            <v>2511</v>
          </cell>
          <cell r="G1010" t="str">
            <v>51010000964796</v>
          </cell>
          <cell r="H1010" t="str">
            <v>Viện Nghiên cứu và Đào tạo Trực tuyến</v>
          </cell>
          <cell r="I1010" t="str">
            <v>Trung tâm Quản lý và Phát triển học liệu</v>
          </cell>
          <cell r="J1010" t="str">
            <v>Nam</v>
          </cell>
          <cell r="K1010">
            <v>1981</v>
          </cell>
          <cell r="L1010">
            <v>29668</v>
          </cell>
          <cell r="M1010">
            <v>41</v>
          </cell>
          <cell r="N1010" t="str">
            <v>Kinh</v>
          </cell>
          <cell r="O1010">
            <v>0</v>
          </cell>
          <cell r="P1010" t="str">
            <v>183275733</v>
          </cell>
          <cell r="Q1010" t="str">
            <v>17/04/1999</v>
          </cell>
          <cell r="R1010" t="str">
            <v>Tỉnh Hà Tĩnh</v>
          </cell>
          <cell r="S1010" t="str">
            <v>Xã Xuân Trường, Huyện Nghi Xuân, Tỉnh Hà Tĩnh</v>
          </cell>
          <cell r="T1010" t="str">
            <v>Xuân An, Nghi Xuân, Hà Tĩnh</v>
          </cell>
          <cell r="U1010" t="str">
            <v>Khối 8A, Xã Xuân Trường, Huyện Nghi Xuân, Tỉnh Hà Tĩnh</v>
          </cell>
          <cell r="V1010" t="str">
            <v>Khối 8A, Xã Xuân Trường, Huyện Nghi Xuân, Tỉnh Hà Tĩnh</v>
          </cell>
          <cell r="W1010" t="str">
            <v>0919835658</v>
          </cell>
          <cell r="X1010" t="str">
            <v>phanquoctruong@vinhuni.edu.vn</v>
          </cell>
          <cell r="Y1010">
            <v>42795</v>
          </cell>
          <cell r="Z1010">
            <v>43966</v>
          </cell>
          <cell r="AA1010" t="str">
            <v>Trường Đại học Vinh</v>
          </cell>
          <cell r="AB1010">
            <v>0</v>
          </cell>
          <cell r="AC1010" t="str">
            <v>BC</v>
          </cell>
          <cell r="AD1010">
            <v>0</v>
          </cell>
          <cell r="AE1010">
            <v>0</v>
          </cell>
          <cell r="AF1010" t="str">
            <v>01.003</v>
          </cell>
          <cell r="AG1010" t="str">
            <v>Chuyên viên</v>
          </cell>
          <cell r="AH1010">
            <v>0</v>
          </cell>
          <cell r="AI1010" t="str">
            <v>Tổ trưởng tổ CT</v>
          </cell>
          <cell r="AJ1010">
            <v>0</v>
          </cell>
          <cell r="AK1010">
            <v>4.5</v>
          </cell>
          <cell r="AL1010">
            <v>0</v>
          </cell>
          <cell r="AM1010">
            <v>2.34</v>
          </cell>
          <cell r="AN1010">
            <v>1</v>
          </cell>
          <cell r="AO1010">
            <v>0</v>
          </cell>
          <cell r="AP1010">
            <v>0</v>
          </cell>
          <cell r="AQ1010">
            <v>0</v>
          </cell>
          <cell r="AR1010">
            <v>0</v>
          </cell>
          <cell r="AS1010">
            <v>2.34</v>
          </cell>
          <cell r="AT1010">
            <v>20</v>
          </cell>
          <cell r="AU1010">
            <v>0.1</v>
          </cell>
          <cell r="AV1010">
            <v>0</v>
          </cell>
          <cell r="AW1010">
            <v>0</v>
          </cell>
          <cell r="AX1010" t="str">
            <v>Đại học</v>
          </cell>
          <cell r="AY1010">
            <v>0</v>
          </cell>
          <cell r="AZ1010">
            <v>0</v>
          </cell>
          <cell r="BA1010" t="str">
            <v>Tin học</v>
          </cell>
          <cell r="BB1010">
            <v>0</v>
          </cell>
          <cell r="BC1010">
            <v>0</v>
          </cell>
          <cell r="BD1010">
            <v>0</v>
          </cell>
          <cell r="BE1010">
            <v>0</v>
          </cell>
          <cell r="BF1010">
            <v>0</v>
          </cell>
          <cell r="BG1010">
            <v>0</v>
          </cell>
          <cell r="BH1010">
            <v>0</v>
          </cell>
          <cell r="BI1010">
            <v>0</v>
          </cell>
          <cell r="BJ1010" t="str">
            <v>CV 2019</v>
          </cell>
          <cell r="BK1010" t="str">
            <v>x</v>
          </cell>
          <cell r="BL1010">
            <v>0</v>
          </cell>
          <cell r="BM1010">
            <v>0</v>
          </cell>
          <cell r="BN1010">
            <v>0</v>
          </cell>
          <cell r="BO1010">
            <v>0</v>
          </cell>
          <cell r="BP1010">
            <v>0</v>
          </cell>
          <cell r="BQ1010">
            <v>0</v>
          </cell>
          <cell r="BR1010">
            <v>18.583333333333332</v>
          </cell>
          <cell r="BS1010" t="str">
            <v>ĐHV đã phát</v>
          </cell>
          <cell r="BT1010">
            <v>0</v>
          </cell>
          <cell r="BU1010">
            <v>0</v>
          </cell>
          <cell r="BV1010">
            <v>4</v>
          </cell>
          <cell r="BW1010">
            <v>4</v>
          </cell>
          <cell r="BX1010">
            <v>4</v>
          </cell>
          <cell r="BY1010">
            <v>4</v>
          </cell>
          <cell r="BZ1010">
            <v>4</v>
          </cell>
          <cell r="CA1010">
            <v>4</v>
          </cell>
          <cell r="CB1010">
            <v>4</v>
          </cell>
          <cell r="CC1010">
            <v>4</v>
          </cell>
          <cell r="CD1010">
            <v>4</v>
          </cell>
          <cell r="CE1010">
            <v>4</v>
          </cell>
          <cell r="CF1010">
            <v>4</v>
          </cell>
          <cell r="CG1010">
            <v>4</v>
          </cell>
          <cell r="CH1010">
            <v>4</v>
          </cell>
          <cell r="CI1010">
            <v>4</v>
          </cell>
          <cell r="CJ1010">
            <v>4</v>
          </cell>
          <cell r="CK1010">
            <v>4.5</v>
          </cell>
          <cell r="CL1010" t="str">
            <v>BN Tổ trưởng từ T12/21</v>
          </cell>
        </row>
        <row r="1011">
          <cell r="F1011">
            <v>2683</v>
          </cell>
          <cell r="G1011" t="str">
            <v>51010001460154</v>
          </cell>
          <cell r="H1011" t="str">
            <v>Viện Nghiên cứu và Đào tạo Trực tuyến</v>
          </cell>
          <cell r="I1011" t="str">
            <v>Văn phòng Viện</v>
          </cell>
          <cell r="J1011" t="str">
            <v>Nữ</v>
          </cell>
          <cell r="K1011">
            <v>1996</v>
          </cell>
          <cell r="L1011">
            <v>35328</v>
          </cell>
          <cell r="M1011">
            <v>26</v>
          </cell>
          <cell r="N1011" t="str">
            <v>Kinh</v>
          </cell>
          <cell r="O1011">
            <v>0</v>
          </cell>
          <cell r="P1011" t="str">
            <v>186636774</v>
          </cell>
          <cell r="Q1011">
            <v>42927</v>
          </cell>
          <cell r="R1011" t="str">
            <v>Tỉnh Nghệ An</v>
          </cell>
          <cell r="S1011">
            <v>0</v>
          </cell>
          <cell r="T1011" t="str">
            <v>Phường Bến Thủy, TP.Vinh, tỉnh Nghệ An</v>
          </cell>
          <cell r="U1011" t="str">
            <v>Phường Bến Thủy, TP.Vinh, tỉnh Nghệ An</v>
          </cell>
          <cell r="V1011">
            <v>0</v>
          </cell>
          <cell r="W1011">
            <v>0</v>
          </cell>
          <cell r="X1011">
            <v>0</v>
          </cell>
          <cell r="Y1011">
            <v>44447</v>
          </cell>
          <cell r="Z1011">
            <v>0</v>
          </cell>
          <cell r="AA1011">
            <v>0</v>
          </cell>
          <cell r="AB1011">
            <v>0</v>
          </cell>
          <cell r="AC1011" t="str">
            <v>HĐTS</v>
          </cell>
          <cell r="AD1011">
            <v>44447</v>
          </cell>
          <cell r="AE1011">
            <v>44811</v>
          </cell>
          <cell r="AF1011" t="str">
            <v>01.003</v>
          </cell>
          <cell r="AG1011" t="str">
            <v>Chuyên viên</v>
          </cell>
          <cell r="AH1011">
            <v>0</v>
          </cell>
          <cell r="AI1011">
            <v>0</v>
          </cell>
          <cell r="AJ1011">
            <v>0</v>
          </cell>
          <cell r="AK1011">
            <v>4</v>
          </cell>
          <cell r="AL1011">
            <v>0</v>
          </cell>
          <cell r="AM1011">
            <v>1.9890000000000001</v>
          </cell>
          <cell r="AN1011">
            <v>0</v>
          </cell>
          <cell r="AO1011">
            <v>0</v>
          </cell>
          <cell r="AP1011">
            <v>0</v>
          </cell>
          <cell r="AQ1011">
            <v>0</v>
          </cell>
          <cell r="AR1011">
            <v>0</v>
          </cell>
          <cell r="AS1011">
            <v>0</v>
          </cell>
          <cell r="AT1011">
            <v>0</v>
          </cell>
          <cell r="AU1011">
            <v>0</v>
          </cell>
          <cell r="AV1011">
            <v>0</v>
          </cell>
          <cell r="AW1011">
            <v>0</v>
          </cell>
          <cell r="AX1011" t="str">
            <v>Đại học</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2</v>
          </cell>
          <cell r="CI1011">
            <v>2</v>
          </cell>
          <cell r="CJ1011">
            <v>2</v>
          </cell>
          <cell r="CK1011">
            <v>2</v>
          </cell>
          <cell r="CL1011">
            <v>0</v>
          </cell>
        </row>
        <row r="1012">
          <cell r="F1012">
            <v>2097</v>
          </cell>
          <cell r="G1012" t="str">
            <v>51010000467620</v>
          </cell>
          <cell r="H1012" t="str">
            <v>Viện Nghiên cứu và Đào tạo Trực tuyến</v>
          </cell>
          <cell r="I1012" t="str">
            <v>Văn phòng Viện</v>
          </cell>
          <cell r="J1012" t="str">
            <v>Nữ</v>
          </cell>
          <cell r="K1012">
            <v>1981</v>
          </cell>
          <cell r="L1012">
            <v>29886</v>
          </cell>
          <cell r="M1012">
            <v>41</v>
          </cell>
          <cell r="N1012" t="str">
            <v>Kinh</v>
          </cell>
          <cell r="O1012">
            <v>0</v>
          </cell>
          <cell r="P1012" t="str">
            <v>182316146</v>
          </cell>
          <cell r="Q1012">
            <v>40392</v>
          </cell>
          <cell r="R1012" t="str">
            <v>Tỉnh Nghệ An</v>
          </cell>
          <cell r="S1012" t="str">
            <v>Nghi Trường, Huyện Nghi Lộc, Tỉnh Nghệ An</v>
          </cell>
          <cell r="T1012" t="str">
            <v>Nghi Trường, Nghi Lộc, Nghệ An</v>
          </cell>
          <cell r="U1012" t="str">
            <v>Xóm 19, Phường Nghi Phú, Thành phố Vinh, Tỉnh Nghệ An</v>
          </cell>
          <cell r="V1012" t="str">
            <v>Xóm 19, Phường Nghi Phú, Thành phố Vinh, Tỉnh Nghệ An</v>
          </cell>
          <cell r="W1012" t="str">
            <v>0986127759</v>
          </cell>
          <cell r="X1012" t="str">
            <v>thanhquyenvh@gmail.com</v>
          </cell>
          <cell r="Y1012">
            <v>41548</v>
          </cell>
          <cell r="Z1012">
            <v>43283</v>
          </cell>
          <cell r="AA1012" t="str">
            <v>Trường Đại học Vinh</v>
          </cell>
          <cell r="AB1012">
            <v>0</v>
          </cell>
          <cell r="AC1012" t="str">
            <v>BC</v>
          </cell>
          <cell r="AD1012">
            <v>0</v>
          </cell>
          <cell r="AE1012">
            <v>0</v>
          </cell>
          <cell r="AF1012" t="str">
            <v>01.003</v>
          </cell>
          <cell r="AG1012" t="str">
            <v>Chuyên viên</v>
          </cell>
          <cell r="AH1012">
            <v>0</v>
          </cell>
          <cell r="AI1012" t="str">
            <v>Tổ trưởng tổ CT</v>
          </cell>
          <cell r="AJ1012" t="str">
            <v>Phó Chủ tịch CĐBP</v>
          </cell>
          <cell r="AK1012">
            <v>4.5</v>
          </cell>
          <cell r="AL1012">
            <v>0</v>
          </cell>
          <cell r="AM1012">
            <v>3</v>
          </cell>
          <cell r="AN1012">
            <v>3</v>
          </cell>
          <cell r="AO1012">
            <v>0</v>
          </cell>
          <cell r="AP1012">
            <v>0</v>
          </cell>
          <cell r="AQ1012">
            <v>0</v>
          </cell>
          <cell r="AR1012">
            <v>0</v>
          </cell>
          <cell r="AS1012">
            <v>3</v>
          </cell>
          <cell r="AT1012">
            <v>20</v>
          </cell>
          <cell r="AU1012">
            <v>0.1</v>
          </cell>
          <cell r="AV1012">
            <v>0</v>
          </cell>
          <cell r="AW1012">
            <v>0</v>
          </cell>
          <cell r="AX1012" t="str">
            <v>Thạc sĩ</v>
          </cell>
          <cell r="AY1012">
            <v>0</v>
          </cell>
          <cell r="AZ1012">
            <v>0</v>
          </cell>
          <cell r="BA1012" t="str">
            <v>Ngữ văn</v>
          </cell>
          <cell r="BB1012" t="str">
            <v>Ngôn ngữ &amp; văn học</v>
          </cell>
          <cell r="BC1012" t="str">
            <v xml:space="preserve"> </v>
          </cell>
          <cell r="BD1012">
            <v>0</v>
          </cell>
          <cell r="BE1012">
            <v>0</v>
          </cell>
          <cell r="BF1012">
            <v>0</v>
          </cell>
          <cell r="BG1012">
            <v>0</v>
          </cell>
          <cell r="BH1012">
            <v>0</v>
          </cell>
          <cell r="BI1012">
            <v>0</v>
          </cell>
          <cell r="BJ1012" t="str">
            <v>CV 2019</v>
          </cell>
          <cell r="BK1012" t="str">
            <v>x</v>
          </cell>
          <cell r="BL1012">
            <v>0</v>
          </cell>
          <cell r="BM1012">
            <v>0</v>
          </cell>
          <cell r="BN1012">
            <v>0</v>
          </cell>
          <cell r="BO1012">
            <v>0</v>
          </cell>
          <cell r="BP1012">
            <v>0</v>
          </cell>
          <cell r="BQ1012">
            <v>0</v>
          </cell>
          <cell r="BR1012">
            <v>14.166666666666666</v>
          </cell>
          <cell r="BS1012" t="str">
            <v>BĐ đã phát</v>
          </cell>
          <cell r="BT1012">
            <v>0</v>
          </cell>
          <cell r="BU1012">
            <v>0</v>
          </cell>
          <cell r="BV1012">
            <v>5</v>
          </cell>
          <cell r="BW1012">
            <v>5</v>
          </cell>
          <cell r="BX1012">
            <v>5</v>
          </cell>
          <cell r="BY1012">
            <v>5</v>
          </cell>
          <cell r="BZ1012">
            <v>5</v>
          </cell>
          <cell r="CA1012">
            <v>5</v>
          </cell>
          <cell r="CB1012">
            <v>5</v>
          </cell>
          <cell r="CC1012">
            <v>5</v>
          </cell>
          <cell r="CD1012">
            <v>5</v>
          </cell>
          <cell r="CE1012">
            <v>5</v>
          </cell>
          <cell r="CF1012">
            <v>5</v>
          </cell>
          <cell r="CG1012">
            <v>5</v>
          </cell>
          <cell r="CH1012">
            <v>5</v>
          </cell>
          <cell r="CI1012">
            <v>4</v>
          </cell>
          <cell r="CJ1012">
            <v>4.5</v>
          </cell>
          <cell r="CK1012">
            <v>4.5</v>
          </cell>
          <cell r="CL1012" t="str">
            <v>Thôi CT CĐBP từ T10/21, BN Tổ trưởng từ T11/21</v>
          </cell>
        </row>
        <row r="1013">
          <cell r="F1013">
            <v>2682</v>
          </cell>
          <cell r="G1013" t="str">
            <v>51010001997926</v>
          </cell>
          <cell r="H1013" t="str">
            <v>Viện Nghiên cứu và Đào tạo Trực tuyến</v>
          </cell>
          <cell r="I1013" t="str">
            <v>Văn phòng Viện</v>
          </cell>
          <cell r="J1013" t="str">
            <v>Nữ</v>
          </cell>
          <cell r="K1013">
            <v>1998</v>
          </cell>
          <cell r="L1013">
            <v>36152</v>
          </cell>
          <cell r="M1013">
            <v>24</v>
          </cell>
          <cell r="N1013" t="str">
            <v>Kinh</v>
          </cell>
          <cell r="O1013">
            <v>0</v>
          </cell>
          <cell r="P1013" t="str">
            <v>187607256</v>
          </cell>
          <cell r="Q1013">
            <v>41507</v>
          </cell>
          <cell r="R1013" t="str">
            <v>Tỉnh Nghệ An</v>
          </cell>
          <cell r="S1013">
            <v>0</v>
          </cell>
          <cell r="T1013" t="str">
            <v>Vinh, Nghệ An</v>
          </cell>
          <cell r="U1013" t="str">
            <v>Phường Lê Lợi, TP.Vinh, tỉnh Nghệ An</v>
          </cell>
          <cell r="V1013">
            <v>0</v>
          </cell>
          <cell r="W1013">
            <v>0</v>
          </cell>
          <cell r="X1013">
            <v>0</v>
          </cell>
          <cell r="Y1013">
            <v>44447</v>
          </cell>
          <cell r="Z1013">
            <v>0</v>
          </cell>
          <cell r="AA1013">
            <v>0</v>
          </cell>
          <cell r="AB1013">
            <v>0</v>
          </cell>
          <cell r="AC1013" t="str">
            <v>HĐTS</v>
          </cell>
          <cell r="AD1013">
            <v>44447</v>
          </cell>
          <cell r="AE1013">
            <v>44811</v>
          </cell>
          <cell r="AF1013" t="str">
            <v>01.003</v>
          </cell>
          <cell r="AG1013" t="str">
            <v>Chuyên viên</v>
          </cell>
          <cell r="AH1013">
            <v>0</v>
          </cell>
          <cell r="AI1013">
            <v>0</v>
          </cell>
          <cell r="AJ1013">
            <v>0</v>
          </cell>
          <cell r="AK1013">
            <v>4</v>
          </cell>
          <cell r="AL1013">
            <v>0</v>
          </cell>
          <cell r="AM1013">
            <v>1.9890000000000001</v>
          </cell>
          <cell r="AN1013">
            <v>0</v>
          </cell>
          <cell r="AO1013">
            <v>0</v>
          </cell>
          <cell r="AP1013">
            <v>0</v>
          </cell>
          <cell r="AQ1013">
            <v>0</v>
          </cell>
          <cell r="AR1013">
            <v>0</v>
          </cell>
          <cell r="AS1013">
            <v>0</v>
          </cell>
          <cell r="AT1013">
            <v>0</v>
          </cell>
          <cell r="AU1013">
            <v>0</v>
          </cell>
          <cell r="AV1013">
            <v>0</v>
          </cell>
          <cell r="AW1013">
            <v>0</v>
          </cell>
          <cell r="AX1013" t="str">
            <v>Đại học</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2</v>
          </cell>
          <cell r="CI1013">
            <v>2</v>
          </cell>
          <cell r="CJ1013">
            <v>2</v>
          </cell>
          <cell r="CK1013">
            <v>2</v>
          </cell>
          <cell r="CL1013">
            <v>0</v>
          </cell>
        </row>
        <row r="1014">
          <cell r="F1014">
            <v>1354</v>
          </cell>
          <cell r="G1014" t="str">
            <v>51010000196207</v>
          </cell>
          <cell r="H1014" t="str">
            <v>Viện Nông nghiệp và Tài nguyên</v>
          </cell>
          <cell r="I1014" t="str">
            <v>Khoa học cây trồng</v>
          </cell>
          <cell r="J1014" t="str">
            <v>Nữ</v>
          </cell>
          <cell r="K1014">
            <v>1985</v>
          </cell>
          <cell r="L1014">
            <v>31364</v>
          </cell>
          <cell r="M1014">
            <v>37</v>
          </cell>
          <cell r="N1014" t="str">
            <v>Kinh</v>
          </cell>
          <cell r="O1014">
            <v>0</v>
          </cell>
          <cell r="P1014">
            <v>186367081</v>
          </cell>
          <cell r="Q1014">
            <v>0</v>
          </cell>
          <cell r="R1014">
            <v>0</v>
          </cell>
          <cell r="S1014" t="str">
            <v>Diễn Minh, Diễn Châu, Nghệ An</v>
          </cell>
          <cell r="T1014" t="str">
            <v>Diễn Minh, Diễn Châu, Nghệ An</v>
          </cell>
          <cell r="U1014" t="str">
            <v>Nghi Kim, Thành phố Vinh, Tỉnh Nghệ An</v>
          </cell>
          <cell r="V1014" t="str">
            <v>Nghi Kim, Thành phố Vinh, Tỉnh Nghệ An</v>
          </cell>
          <cell r="W1014" t="str">
            <v>0944364479</v>
          </cell>
          <cell r="X1014" t="str">
            <v>dungctt@vinhuni.edu.vn</v>
          </cell>
          <cell r="Y1014">
            <v>40078</v>
          </cell>
          <cell r="Z1014">
            <v>40969</v>
          </cell>
          <cell r="AA1014" t="str">
            <v>Trường Đại học Vinh</v>
          </cell>
          <cell r="AB1014">
            <v>0</v>
          </cell>
          <cell r="AC1014" t="str">
            <v>BC</v>
          </cell>
          <cell r="AD1014">
            <v>0</v>
          </cell>
          <cell r="AE1014">
            <v>0</v>
          </cell>
          <cell r="AF1014" t="str">
            <v>V.07.01.03</v>
          </cell>
          <cell r="AG1014" t="str">
            <v>Giảng viên (hạng III)</v>
          </cell>
          <cell r="AH1014">
            <v>0</v>
          </cell>
          <cell r="AI1014">
            <v>0</v>
          </cell>
          <cell r="AJ1014" t="str">
            <v>Bí thư CBHVSV + Bí thư ĐV + TL ĐTTT</v>
          </cell>
          <cell r="AK1014">
            <v>5</v>
          </cell>
          <cell r="AL1014">
            <v>0</v>
          </cell>
          <cell r="AM1014">
            <v>3.33</v>
          </cell>
          <cell r="AN1014">
            <v>4</v>
          </cell>
          <cell r="AO1014">
            <v>0</v>
          </cell>
          <cell r="AP1014">
            <v>0</v>
          </cell>
          <cell r="AQ1014">
            <v>10</v>
          </cell>
          <cell r="AR1014">
            <v>0.33299999999999996</v>
          </cell>
          <cell r="AS1014">
            <v>3.6630000000000003</v>
          </cell>
          <cell r="AT1014">
            <v>25</v>
          </cell>
          <cell r="AU1014">
            <v>0</v>
          </cell>
          <cell r="AV1014">
            <v>0</v>
          </cell>
          <cell r="AW1014">
            <v>0</v>
          </cell>
          <cell r="AX1014" t="str">
            <v>Thạc sĩ</v>
          </cell>
          <cell r="AY1014">
            <v>0</v>
          </cell>
          <cell r="AZ1014">
            <v>0</v>
          </cell>
          <cell r="BA1014" t="str">
            <v>Nông học</v>
          </cell>
          <cell r="BB1014" t="str">
            <v>Khoa học cây trồng</v>
          </cell>
          <cell r="BC1014" t="str">
            <v xml:space="preserve"> </v>
          </cell>
          <cell r="BD1014">
            <v>0</v>
          </cell>
          <cell r="BE1014">
            <v>0</v>
          </cell>
          <cell r="BF1014">
            <v>0</v>
          </cell>
          <cell r="BG1014">
            <v>0</v>
          </cell>
          <cell r="BH1014" t="str">
            <v>x</v>
          </cell>
          <cell r="BI1014">
            <v>0</v>
          </cell>
          <cell r="BJ1014">
            <v>0</v>
          </cell>
          <cell r="BK1014" t="str">
            <v>Đợt 2 năm 2017</v>
          </cell>
          <cell r="BL1014">
            <v>0</v>
          </cell>
          <cell r="BM1014">
            <v>0</v>
          </cell>
          <cell r="BN1014">
            <v>0</v>
          </cell>
          <cell r="BO1014">
            <v>0</v>
          </cell>
          <cell r="BP1014">
            <v>0</v>
          </cell>
          <cell r="BQ1014">
            <v>0</v>
          </cell>
          <cell r="BR1014">
            <v>18.166666666666668</v>
          </cell>
          <cell r="BS1014" t="str">
            <v>BĐ đã phát</v>
          </cell>
          <cell r="BT1014">
            <v>0</v>
          </cell>
          <cell r="BU1014">
            <v>0</v>
          </cell>
          <cell r="BV1014">
            <v>5</v>
          </cell>
          <cell r="BW1014">
            <v>5</v>
          </cell>
          <cell r="BX1014">
            <v>5</v>
          </cell>
          <cell r="BY1014">
            <v>5</v>
          </cell>
          <cell r="BZ1014">
            <v>5</v>
          </cell>
          <cell r="CA1014">
            <v>5</v>
          </cell>
          <cell r="CB1014">
            <v>5</v>
          </cell>
          <cell r="CC1014">
            <v>5</v>
          </cell>
          <cell r="CD1014">
            <v>5</v>
          </cell>
          <cell r="CE1014">
            <v>5</v>
          </cell>
          <cell r="CF1014">
            <v>5</v>
          </cell>
          <cell r="CG1014">
            <v>5</v>
          </cell>
          <cell r="CH1014">
            <v>5</v>
          </cell>
          <cell r="CI1014">
            <v>5</v>
          </cell>
          <cell r="CJ1014">
            <v>5</v>
          </cell>
          <cell r="CK1014">
            <v>5</v>
          </cell>
          <cell r="CL1014">
            <v>0</v>
          </cell>
        </row>
        <row r="1015">
          <cell r="F1015">
            <v>1345</v>
          </cell>
          <cell r="G1015" t="str">
            <v>51010000196030</v>
          </cell>
          <cell r="H1015" t="str">
            <v>Viện Nông nghiệp và Tài nguyên</v>
          </cell>
          <cell r="I1015" t="str">
            <v>Khoa học cây trồng</v>
          </cell>
          <cell r="J1015" t="str">
            <v>Nữ</v>
          </cell>
          <cell r="K1015">
            <v>1986</v>
          </cell>
          <cell r="L1015">
            <v>31490</v>
          </cell>
          <cell r="M1015">
            <v>36</v>
          </cell>
          <cell r="N1015" t="str">
            <v>Kinh</v>
          </cell>
          <cell r="O1015">
            <v>0</v>
          </cell>
          <cell r="P1015">
            <v>186065948</v>
          </cell>
          <cell r="Q1015">
            <v>0</v>
          </cell>
          <cell r="R1015">
            <v>0</v>
          </cell>
          <cell r="S1015" t="str">
            <v>Thành phố Vinh, Tỉnh Nghệ An</v>
          </cell>
          <cell r="T1015" t="str">
            <v>Đức Thọ, Hà Tĩnh</v>
          </cell>
          <cell r="U1015" t="str">
            <v>Xóm 1, Hưng Chính, Thành phố Vinh, Tỉnh Nghệ An</v>
          </cell>
          <cell r="V1015" t="str">
            <v>Xóm 1, Hưng Chính, Thành phố Vinh, Tỉnh Nghệ An</v>
          </cell>
          <cell r="W1015" t="str">
            <v>0983246871</v>
          </cell>
          <cell r="X1015" t="str">
            <v>nhungho.na@gmail.com</v>
          </cell>
          <cell r="Y1015">
            <v>40078</v>
          </cell>
          <cell r="Z1015">
            <v>40969</v>
          </cell>
          <cell r="AA1015" t="str">
            <v>Trường Đại học Vinh</v>
          </cell>
          <cell r="AB1015">
            <v>0</v>
          </cell>
          <cell r="AC1015" t="str">
            <v>BC</v>
          </cell>
          <cell r="AD1015">
            <v>0</v>
          </cell>
          <cell r="AE1015">
            <v>0</v>
          </cell>
          <cell r="AF1015" t="str">
            <v>V.07.01.03</v>
          </cell>
          <cell r="AG1015" t="str">
            <v>Giảng viên (hạng III)</v>
          </cell>
          <cell r="AH1015">
            <v>0</v>
          </cell>
          <cell r="AI1015">
            <v>0</v>
          </cell>
          <cell r="AJ1015">
            <v>0</v>
          </cell>
          <cell r="AK1015">
            <v>4</v>
          </cell>
          <cell r="AL1015">
            <v>0</v>
          </cell>
          <cell r="AM1015">
            <v>3.33</v>
          </cell>
          <cell r="AN1015">
            <v>4</v>
          </cell>
          <cell r="AO1015">
            <v>0</v>
          </cell>
          <cell r="AP1015">
            <v>0</v>
          </cell>
          <cell r="AQ1015">
            <v>10</v>
          </cell>
          <cell r="AR1015">
            <v>0.33299999999999996</v>
          </cell>
          <cell r="AS1015">
            <v>3.6630000000000003</v>
          </cell>
          <cell r="AT1015">
            <v>25</v>
          </cell>
          <cell r="AU1015">
            <v>0</v>
          </cell>
          <cell r="AV1015">
            <v>0</v>
          </cell>
          <cell r="AW1015">
            <v>0</v>
          </cell>
          <cell r="AX1015" t="str">
            <v>Tiến sĩ</v>
          </cell>
          <cell r="AY1015">
            <v>0</v>
          </cell>
          <cell r="AZ1015">
            <v>0</v>
          </cell>
          <cell r="BA1015" t="str">
            <v>Bảo vệ thực vật</v>
          </cell>
          <cell r="BB1015" t="str">
            <v>Khoa học cây trồng</v>
          </cell>
          <cell r="BC1015" t="str">
            <v>Sinh học</v>
          </cell>
          <cell r="BD1015">
            <v>43221</v>
          </cell>
          <cell r="BE1015">
            <v>0</v>
          </cell>
          <cell r="BF1015" t="str">
            <v>TS nước ngoài</v>
          </cell>
          <cell r="BG1015">
            <v>0</v>
          </cell>
          <cell r="BH1015" t="str">
            <v>x</v>
          </cell>
          <cell r="BI1015">
            <v>0</v>
          </cell>
          <cell r="BJ1015">
            <v>0</v>
          </cell>
          <cell r="BK1015" t="str">
            <v>Đối tượng 4</v>
          </cell>
          <cell r="BL1015">
            <v>0</v>
          </cell>
          <cell r="BM1015">
            <v>0</v>
          </cell>
          <cell r="BN1015">
            <v>0</v>
          </cell>
          <cell r="BO1015">
            <v>0</v>
          </cell>
          <cell r="BP1015">
            <v>0</v>
          </cell>
          <cell r="BQ1015">
            <v>0</v>
          </cell>
          <cell r="BR1015">
            <v>18.583333333333332</v>
          </cell>
          <cell r="BS1015" t="str">
            <v>BĐ phát không thành công</v>
          </cell>
          <cell r="BT1015">
            <v>0</v>
          </cell>
          <cell r="BU1015">
            <v>0</v>
          </cell>
          <cell r="BV1015">
            <v>4</v>
          </cell>
          <cell r="BW1015">
            <v>4</v>
          </cell>
          <cell r="BX1015">
            <v>4</v>
          </cell>
          <cell r="BY1015">
            <v>4</v>
          </cell>
          <cell r="BZ1015">
            <v>4</v>
          </cell>
          <cell r="CA1015">
            <v>4</v>
          </cell>
          <cell r="CB1015">
            <v>4</v>
          </cell>
          <cell r="CC1015">
            <v>4</v>
          </cell>
          <cell r="CD1015">
            <v>4</v>
          </cell>
          <cell r="CE1015">
            <v>4</v>
          </cell>
          <cell r="CF1015">
            <v>4</v>
          </cell>
          <cell r="CG1015">
            <v>4</v>
          </cell>
          <cell r="CH1015">
            <v>4</v>
          </cell>
          <cell r="CI1015">
            <v>4</v>
          </cell>
          <cell r="CJ1015">
            <v>4</v>
          </cell>
          <cell r="CK1015">
            <v>4</v>
          </cell>
          <cell r="CL1015">
            <v>0</v>
          </cell>
        </row>
        <row r="1016">
          <cell r="F1016">
            <v>1342</v>
          </cell>
          <cell r="G1016" t="str">
            <v>51010000195213</v>
          </cell>
          <cell r="H1016" t="str">
            <v>Viện Nông nghiệp và Tài nguyên</v>
          </cell>
          <cell r="I1016" t="str">
            <v>Khoa học cây trồng</v>
          </cell>
          <cell r="J1016" t="str">
            <v>Nữ</v>
          </cell>
          <cell r="K1016">
            <v>1981</v>
          </cell>
          <cell r="L1016">
            <v>29866</v>
          </cell>
          <cell r="M1016">
            <v>41</v>
          </cell>
          <cell r="N1016" t="str">
            <v>Kinh</v>
          </cell>
          <cell r="O1016">
            <v>0</v>
          </cell>
          <cell r="P1016">
            <v>182426300</v>
          </cell>
          <cell r="Q1016">
            <v>0</v>
          </cell>
          <cell r="R1016">
            <v>0</v>
          </cell>
          <cell r="S1016" t="str">
            <v>Hung Dũng, Thành phố Vinh, Tỉnh Nghệ An</v>
          </cell>
          <cell r="T1016" t="str">
            <v>Quỳnh Lương, Quỳnh Lưu, Nghệ An</v>
          </cell>
          <cell r="U1016" t="str">
            <v>Số nhà 1, ngõ 15, đường Tuệ Tĩnh, phường Hà Huy Tập, Thành phố Vinh, Tỉnh Nghệ An</v>
          </cell>
          <cell r="V1016" t="str">
            <v>Số nhà 1, ngõ 15, đường Tuệ Tĩnh, phường Hà Huy Tập, Thành phố Vinh, Tỉnh Nghệ An</v>
          </cell>
          <cell r="W1016" t="str">
            <v>0989342381</v>
          </cell>
          <cell r="X1016" t="str">
            <v>maivitpv@yahoo.com</v>
          </cell>
          <cell r="Y1016">
            <v>38384</v>
          </cell>
          <cell r="Z1016">
            <v>38924</v>
          </cell>
          <cell r="AA1016" t="str">
            <v>Trường Đại học Vinh</v>
          </cell>
          <cell r="AB1016">
            <v>0</v>
          </cell>
          <cell r="AC1016" t="str">
            <v>BC</v>
          </cell>
          <cell r="AD1016">
            <v>0</v>
          </cell>
          <cell r="AE1016">
            <v>0</v>
          </cell>
          <cell r="AF1016" t="str">
            <v>V.07.01.03</v>
          </cell>
          <cell r="AG1016" t="str">
            <v>Giảng viên (hạng III)</v>
          </cell>
          <cell r="AH1016">
            <v>0</v>
          </cell>
          <cell r="AI1016">
            <v>0</v>
          </cell>
          <cell r="AJ1016">
            <v>0</v>
          </cell>
          <cell r="AK1016">
            <v>4</v>
          </cell>
          <cell r="AL1016">
            <v>0</v>
          </cell>
          <cell r="AM1016">
            <v>3.99</v>
          </cell>
          <cell r="AN1016">
            <v>6</v>
          </cell>
          <cell r="AO1016">
            <v>0</v>
          </cell>
          <cell r="AP1016">
            <v>0</v>
          </cell>
          <cell r="AQ1016">
            <v>13</v>
          </cell>
          <cell r="AR1016">
            <v>0.51870000000000005</v>
          </cell>
          <cell r="AS1016">
            <v>4.5087000000000002</v>
          </cell>
          <cell r="AT1016">
            <v>25</v>
          </cell>
          <cell r="AU1016">
            <v>0</v>
          </cell>
          <cell r="AV1016">
            <v>0</v>
          </cell>
          <cell r="AW1016">
            <v>0</v>
          </cell>
          <cell r="AX1016" t="str">
            <v>Tiến sĩ</v>
          </cell>
          <cell r="AY1016">
            <v>0</v>
          </cell>
          <cell r="AZ1016">
            <v>0</v>
          </cell>
          <cell r="BA1016" t="str">
            <v>Bảo vệ thực vật</v>
          </cell>
          <cell r="BB1016" t="str">
            <v>Bảo vệ thực vật</v>
          </cell>
          <cell r="BC1016" t="str">
            <v>Sinh học</v>
          </cell>
          <cell r="BD1016">
            <v>0</v>
          </cell>
          <cell r="BE1016">
            <v>0</v>
          </cell>
          <cell r="BF1016" t="str">
            <v>B1</v>
          </cell>
          <cell r="BG1016">
            <v>0</v>
          </cell>
          <cell r="BH1016" t="str">
            <v>x</v>
          </cell>
          <cell r="BI1016">
            <v>0</v>
          </cell>
          <cell r="BJ1016">
            <v>0</v>
          </cell>
          <cell r="BK1016" t="str">
            <v>x</v>
          </cell>
          <cell r="BL1016">
            <v>0</v>
          </cell>
          <cell r="BM1016">
            <v>0</v>
          </cell>
          <cell r="BN1016">
            <v>0</v>
          </cell>
          <cell r="BO1016">
            <v>0</v>
          </cell>
          <cell r="BP1016">
            <v>0</v>
          </cell>
          <cell r="BQ1016">
            <v>0</v>
          </cell>
          <cell r="BR1016">
            <v>14.083333333333334</v>
          </cell>
          <cell r="BS1016" t="str">
            <v>BĐ đã phát</v>
          </cell>
          <cell r="BT1016">
            <v>0</v>
          </cell>
          <cell r="BU1016">
            <v>0</v>
          </cell>
          <cell r="BV1016">
            <v>4</v>
          </cell>
          <cell r="BW1016">
            <v>4</v>
          </cell>
          <cell r="BX1016">
            <v>4</v>
          </cell>
          <cell r="BY1016">
            <v>4</v>
          </cell>
          <cell r="BZ1016">
            <v>4</v>
          </cell>
          <cell r="CA1016">
            <v>4</v>
          </cell>
          <cell r="CB1016">
            <v>4</v>
          </cell>
          <cell r="CC1016">
            <v>4</v>
          </cell>
          <cell r="CD1016">
            <v>4</v>
          </cell>
          <cell r="CE1016">
            <v>4</v>
          </cell>
          <cell r="CF1016">
            <v>4</v>
          </cell>
          <cell r="CG1016">
            <v>4</v>
          </cell>
          <cell r="CH1016">
            <v>4</v>
          </cell>
          <cell r="CI1016">
            <v>4</v>
          </cell>
          <cell r="CJ1016">
            <v>4</v>
          </cell>
          <cell r="CK1016">
            <v>4</v>
          </cell>
          <cell r="CL1016">
            <v>0</v>
          </cell>
        </row>
        <row r="1017">
          <cell r="F1017">
            <v>1352</v>
          </cell>
          <cell r="G1017" t="str">
            <v>51010000195903</v>
          </cell>
          <cell r="H1017" t="str">
            <v>Viện Nông nghiệp và Tài nguyên</v>
          </cell>
          <cell r="I1017" t="str">
            <v>Khoa học cây trồng</v>
          </cell>
          <cell r="J1017" t="str">
            <v>Nam</v>
          </cell>
          <cell r="K1017">
            <v>1982</v>
          </cell>
          <cell r="L1017">
            <v>29973</v>
          </cell>
          <cell r="M1017">
            <v>40</v>
          </cell>
          <cell r="N1017" t="str">
            <v>Kinh</v>
          </cell>
          <cell r="O1017">
            <v>0</v>
          </cell>
          <cell r="P1017">
            <v>186025193</v>
          </cell>
          <cell r="Q1017">
            <v>0</v>
          </cell>
          <cell r="R1017">
            <v>0</v>
          </cell>
          <cell r="S1017" t="str">
            <v>Hùng Tiến, Nam Đàn, Nghệ An</v>
          </cell>
          <cell r="T1017" t="str">
            <v>Hùng Tiến, Nam Đàn, Nghệ An</v>
          </cell>
          <cell r="U1017" t="str">
            <v>Nhà số 3, ngõ 47 đường Nguyễn Sơn, Khối 8, Trung Đô, Thành phố Vinh, Tỉnh Nghệ An</v>
          </cell>
          <cell r="V1017" t="str">
            <v>Nhà số 3, ngõ 47 đường Nguyễn Sơn, Khối 8, Trung Đô, Thành phố Vinh, Tỉnh Nghệ An</v>
          </cell>
          <cell r="W1017" t="str">
            <v>0978038777</v>
          </cell>
          <cell r="X1017" t="str">
            <v>hiennh@vinhuni.edu.vn</v>
          </cell>
          <cell r="Y1017">
            <v>38822</v>
          </cell>
          <cell r="Z1017">
            <v>39692</v>
          </cell>
          <cell r="AA1017" t="str">
            <v>Trường Đại học Vinh</v>
          </cell>
          <cell r="AB1017">
            <v>0</v>
          </cell>
          <cell r="AC1017" t="str">
            <v>BC</v>
          </cell>
          <cell r="AD1017">
            <v>0</v>
          </cell>
          <cell r="AE1017">
            <v>0</v>
          </cell>
          <cell r="AF1017" t="str">
            <v>V.07.01.03</v>
          </cell>
          <cell r="AG1017" t="str">
            <v>Giảng viên (hạng III)</v>
          </cell>
          <cell r="AH1017">
            <v>0</v>
          </cell>
          <cell r="AI1017" t="str">
            <v>Trưởng bộ môn</v>
          </cell>
          <cell r="AJ1017">
            <v>0</v>
          </cell>
          <cell r="AK1017">
            <v>5.5</v>
          </cell>
          <cell r="AL1017">
            <v>0.4</v>
          </cell>
          <cell r="AM1017">
            <v>3.66</v>
          </cell>
          <cell r="AN1017">
            <v>5</v>
          </cell>
          <cell r="AO1017">
            <v>0</v>
          </cell>
          <cell r="AP1017">
            <v>0</v>
          </cell>
          <cell r="AQ1017">
            <v>11</v>
          </cell>
          <cell r="AR1017">
            <v>0.44660000000000005</v>
          </cell>
          <cell r="AS1017">
            <v>4.5066000000000006</v>
          </cell>
          <cell r="AT1017">
            <v>25</v>
          </cell>
          <cell r="AU1017">
            <v>0</v>
          </cell>
          <cell r="AV1017">
            <v>0</v>
          </cell>
          <cell r="AW1017">
            <v>0</v>
          </cell>
          <cell r="AX1017" t="str">
            <v>Tiến sĩ</v>
          </cell>
          <cell r="AY1017">
            <v>0</v>
          </cell>
          <cell r="AZ1017">
            <v>0</v>
          </cell>
          <cell r="BA1017" t="str">
            <v>Trồng trọt</v>
          </cell>
          <cell r="BB1017" t="str">
            <v>Khoa học cây trồng</v>
          </cell>
          <cell r="BC1017" t="str">
            <v>Khoa học cây trồng</v>
          </cell>
          <cell r="BD1017">
            <v>0</v>
          </cell>
          <cell r="BE1017">
            <v>0</v>
          </cell>
          <cell r="BF1017" t="str">
            <v>B1</v>
          </cell>
          <cell r="BG1017">
            <v>0</v>
          </cell>
          <cell r="BH1017" t="str">
            <v>x</v>
          </cell>
          <cell r="BI1017">
            <v>0</v>
          </cell>
          <cell r="BJ1017">
            <v>0</v>
          </cell>
          <cell r="BK1017">
            <v>0</v>
          </cell>
          <cell r="BL1017">
            <v>0</v>
          </cell>
          <cell r="BM1017">
            <v>0</v>
          </cell>
          <cell r="BN1017">
            <v>0</v>
          </cell>
          <cell r="BO1017">
            <v>0</v>
          </cell>
          <cell r="BP1017">
            <v>0</v>
          </cell>
          <cell r="BQ1017">
            <v>0</v>
          </cell>
          <cell r="BR1017">
            <v>19.416666666666668</v>
          </cell>
          <cell r="BS1017" t="str">
            <v>BĐ đã phát</v>
          </cell>
          <cell r="BT1017">
            <v>0</v>
          </cell>
          <cell r="BU1017">
            <v>0</v>
          </cell>
          <cell r="BV1017">
            <v>5.5</v>
          </cell>
          <cell r="BW1017">
            <v>5.5</v>
          </cell>
          <cell r="BX1017">
            <v>5.5</v>
          </cell>
          <cell r="BY1017">
            <v>5.5</v>
          </cell>
          <cell r="BZ1017">
            <v>5.5</v>
          </cell>
          <cell r="CA1017">
            <v>5.5</v>
          </cell>
          <cell r="CB1017">
            <v>5.5</v>
          </cell>
          <cell r="CC1017">
            <v>5.5</v>
          </cell>
          <cell r="CD1017">
            <v>5.5</v>
          </cell>
          <cell r="CE1017">
            <v>5.5</v>
          </cell>
          <cell r="CF1017">
            <v>5.5</v>
          </cell>
          <cell r="CG1017">
            <v>5.5</v>
          </cell>
          <cell r="CH1017">
            <v>5.5</v>
          </cell>
          <cell r="CI1017">
            <v>5.5</v>
          </cell>
          <cell r="CJ1017">
            <v>5.5</v>
          </cell>
          <cell r="CK1017">
            <v>5.5</v>
          </cell>
          <cell r="CL1017">
            <v>0</v>
          </cell>
        </row>
        <row r="1018">
          <cell r="F1018">
            <v>1350</v>
          </cell>
          <cell r="G1018" t="str">
            <v>51010000195781</v>
          </cell>
          <cell r="H1018" t="str">
            <v>Viện Nông nghiệp và Tài nguyên</v>
          </cell>
          <cell r="I1018" t="str">
            <v>Khoa học cây trồng</v>
          </cell>
          <cell r="J1018" t="str">
            <v>Nam</v>
          </cell>
          <cell r="K1018">
            <v>1981</v>
          </cell>
          <cell r="L1018">
            <v>29921</v>
          </cell>
          <cell r="M1018">
            <v>41</v>
          </cell>
          <cell r="N1018" t="str">
            <v>Kinh</v>
          </cell>
          <cell r="O1018">
            <v>0</v>
          </cell>
          <cell r="P1018">
            <v>182503554</v>
          </cell>
          <cell r="Q1018">
            <v>0</v>
          </cell>
          <cell r="R1018">
            <v>0</v>
          </cell>
          <cell r="S1018">
            <v>0</v>
          </cell>
          <cell r="T1018" t="str">
            <v>Thanh Chương, Nghệ An</v>
          </cell>
          <cell r="U1018">
            <v>0</v>
          </cell>
          <cell r="V1018">
            <v>0</v>
          </cell>
          <cell r="W1018" t="str">
            <v>0946777676</v>
          </cell>
          <cell r="X1018" t="str">
            <v>toannguyentai@gmail.com</v>
          </cell>
          <cell r="Y1018">
            <v>38384</v>
          </cell>
          <cell r="Z1018">
            <v>39995</v>
          </cell>
          <cell r="AA1018" t="str">
            <v>Trường Đại học Vinh</v>
          </cell>
          <cell r="AB1018">
            <v>0</v>
          </cell>
          <cell r="AC1018" t="str">
            <v>BC</v>
          </cell>
          <cell r="AD1018">
            <v>0</v>
          </cell>
          <cell r="AE1018">
            <v>0</v>
          </cell>
          <cell r="AF1018" t="str">
            <v>V.07.01.02</v>
          </cell>
          <cell r="AG1018" t="str">
            <v>Giảng viên chính (hạng II)</v>
          </cell>
          <cell r="AH1018">
            <v>0</v>
          </cell>
          <cell r="AI1018">
            <v>0</v>
          </cell>
          <cell r="AJ1018">
            <v>0</v>
          </cell>
          <cell r="AK1018">
            <v>5</v>
          </cell>
          <cell r="AL1018">
            <v>0</v>
          </cell>
          <cell r="AM1018">
            <v>4.4000000000000004</v>
          </cell>
          <cell r="AN1018">
            <v>1</v>
          </cell>
          <cell r="AO1018">
            <v>0</v>
          </cell>
          <cell r="AP1018">
            <v>0</v>
          </cell>
          <cell r="AQ1018">
            <v>13</v>
          </cell>
          <cell r="AR1018">
            <v>0.57200000000000006</v>
          </cell>
          <cell r="AS1018">
            <v>4.9720000000000004</v>
          </cell>
          <cell r="AT1018">
            <v>25</v>
          </cell>
          <cell r="AU1018">
            <v>0</v>
          </cell>
          <cell r="AV1018">
            <v>0</v>
          </cell>
          <cell r="AW1018">
            <v>0</v>
          </cell>
          <cell r="AX1018" t="str">
            <v>Tiến sĩ</v>
          </cell>
          <cell r="AY1018">
            <v>0</v>
          </cell>
          <cell r="AZ1018">
            <v>0</v>
          </cell>
          <cell r="BA1018" t="str">
            <v>Di truyền giống cây trồng</v>
          </cell>
          <cell r="BB1018" t="str">
            <v>Di truyền giống cây trồng</v>
          </cell>
          <cell r="BC1018" t="str">
            <v>Nông nghiệp</v>
          </cell>
          <cell r="BD1018">
            <v>0</v>
          </cell>
          <cell r="BE1018">
            <v>0</v>
          </cell>
          <cell r="BF1018" t="str">
            <v>B1</v>
          </cell>
          <cell r="BG1018">
            <v>0</v>
          </cell>
          <cell r="BH1018" t="str">
            <v>x</v>
          </cell>
          <cell r="BI1018">
            <v>0</v>
          </cell>
          <cell r="BJ1018">
            <v>0</v>
          </cell>
          <cell r="BK1018" t="str">
            <v>Đợt 1 năm 2014</v>
          </cell>
          <cell r="BL1018">
            <v>0</v>
          </cell>
          <cell r="BM1018">
            <v>37322</v>
          </cell>
          <cell r="BN1018">
            <v>37687</v>
          </cell>
          <cell r="BO1018">
            <v>0</v>
          </cell>
          <cell r="BP1018">
            <v>0</v>
          </cell>
          <cell r="BQ1018">
            <v>0</v>
          </cell>
          <cell r="BR1018">
            <v>19.25</v>
          </cell>
          <cell r="BS1018" t="str">
            <v>BĐ đã phát</v>
          </cell>
          <cell r="BT1018">
            <v>0</v>
          </cell>
          <cell r="BU1018">
            <v>0</v>
          </cell>
          <cell r="BV1018">
            <v>4</v>
          </cell>
          <cell r="BW1018">
            <v>4</v>
          </cell>
          <cell r="BX1018">
            <v>4</v>
          </cell>
          <cell r="BY1018">
            <v>5</v>
          </cell>
          <cell r="BZ1018">
            <v>5</v>
          </cell>
          <cell r="CA1018">
            <v>5</v>
          </cell>
          <cell r="CB1018">
            <v>5</v>
          </cell>
          <cell r="CC1018">
            <v>5</v>
          </cell>
          <cell r="CD1018">
            <v>5</v>
          </cell>
          <cell r="CE1018">
            <v>5</v>
          </cell>
          <cell r="CF1018">
            <v>5</v>
          </cell>
          <cell r="CG1018">
            <v>5</v>
          </cell>
          <cell r="CH1018">
            <v>5</v>
          </cell>
          <cell r="CI1018">
            <v>5</v>
          </cell>
          <cell r="CJ1018">
            <v>5</v>
          </cell>
          <cell r="CK1018">
            <v>5</v>
          </cell>
          <cell r="CL1018">
            <v>0</v>
          </cell>
        </row>
        <row r="1019">
          <cell r="F1019">
            <v>1348</v>
          </cell>
          <cell r="G1019" t="str">
            <v>51010000195453</v>
          </cell>
          <cell r="H1019" t="str">
            <v>Viện Nông nghiệp và Tài nguyên</v>
          </cell>
          <cell r="I1019" t="str">
            <v>Khoa học cây trồng</v>
          </cell>
          <cell r="J1019" t="str">
            <v>Nữ</v>
          </cell>
          <cell r="K1019">
            <v>1978</v>
          </cell>
          <cell r="L1019">
            <v>28787</v>
          </cell>
          <cell r="M1019">
            <v>44</v>
          </cell>
          <cell r="N1019" t="str">
            <v>Kinh</v>
          </cell>
          <cell r="O1019">
            <v>0</v>
          </cell>
          <cell r="P1019">
            <v>182198746</v>
          </cell>
          <cell r="Q1019">
            <v>0</v>
          </cell>
          <cell r="R1019">
            <v>0</v>
          </cell>
          <cell r="S1019">
            <v>0</v>
          </cell>
          <cell r="T1019" t="str">
            <v>Hưng Nguyên, Nghệ An</v>
          </cell>
          <cell r="U1019" t="str">
            <v>Thành phố Vinh, Tỉnh Nghệ An</v>
          </cell>
          <cell r="V1019" t="str">
            <v>Thành phố Vinh, Tỉnh Nghệ An</v>
          </cell>
          <cell r="W1019" t="str">
            <v>0979698047</v>
          </cell>
          <cell r="X1019" t="str">
            <v>Chung cư Hưng Thịnh, xã Hưng Lộc, thành phố Vinh, tỉnh Nghệ An</v>
          </cell>
          <cell r="Y1019">
            <v>37544</v>
          </cell>
          <cell r="Z1019" t="str">
            <v xml:space="preserve">  -   -</v>
          </cell>
          <cell r="AA1019" t="str">
            <v>Trường Đại học Vinh</v>
          </cell>
          <cell r="AB1019">
            <v>0</v>
          </cell>
          <cell r="AC1019" t="str">
            <v>BC</v>
          </cell>
          <cell r="AD1019">
            <v>0</v>
          </cell>
          <cell r="AE1019">
            <v>0</v>
          </cell>
          <cell r="AF1019" t="str">
            <v>V.07.01.03</v>
          </cell>
          <cell r="AG1019" t="str">
            <v>Giảng viên (hạng III)</v>
          </cell>
          <cell r="AH1019">
            <v>0</v>
          </cell>
          <cell r="AI1019">
            <v>0</v>
          </cell>
          <cell r="AJ1019">
            <v>0</v>
          </cell>
          <cell r="AK1019">
            <v>4</v>
          </cell>
          <cell r="AL1019">
            <v>0</v>
          </cell>
          <cell r="AM1019">
            <v>3.99</v>
          </cell>
          <cell r="AN1019">
            <v>6</v>
          </cell>
          <cell r="AO1019">
            <v>0</v>
          </cell>
          <cell r="AP1019">
            <v>0</v>
          </cell>
          <cell r="AQ1019">
            <v>15</v>
          </cell>
          <cell r="AR1019">
            <v>0.59850000000000003</v>
          </cell>
          <cell r="AS1019">
            <v>4.5884999999999998</v>
          </cell>
          <cell r="AT1019">
            <v>25</v>
          </cell>
          <cell r="AU1019">
            <v>0</v>
          </cell>
          <cell r="AV1019">
            <v>0</v>
          </cell>
          <cell r="AW1019">
            <v>0</v>
          </cell>
          <cell r="AX1019" t="str">
            <v>Thạc sĩ</v>
          </cell>
          <cell r="AY1019">
            <v>0</v>
          </cell>
          <cell r="AZ1019">
            <v>0</v>
          </cell>
          <cell r="BA1019" t="str">
            <v>Hóa nông nghiệp</v>
          </cell>
          <cell r="BB1019" t="str">
            <v>Khoa học đất</v>
          </cell>
          <cell r="BC1019" t="str">
            <v xml:space="preserve"> </v>
          </cell>
          <cell r="BD1019">
            <v>0</v>
          </cell>
          <cell r="BE1019">
            <v>0</v>
          </cell>
          <cell r="BF1019">
            <v>0</v>
          </cell>
          <cell r="BG1019">
            <v>0</v>
          </cell>
          <cell r="BH1019">
            <v>0</v>
          </cell>
          <cell r="BI1019">
            <v>0</v>
          </cell>
          <cell r="BJ1019">
            <v>0</v>
          </cell>
          <cell r="BK1019">
            <v>0</v>
          </cell>
          <cell r="BL1019">
            <v>0</v>
          </cell>
          <cell r="BM1019" t="str">
            <v>14/02/2003</v>
          </cell>
          <cell r="BN1019">
            <v>38031</v>
          </cell>
          <cell r="BO1019">
            <v>0</v>
          </cell>
          <cell r="BP1019">
            <v>0</v>
          </cell>
          <cell r="BQ1019">
            <v>0</v>
          </cell>
          <cell r="BR1019">
            <v>11.166666666666666</v>
          </cell>
          <cell r="BS1019" t="str">
            <v>BĐ đã phát</v>
          </cell>
          <cell r="BT1019">
            <v>0</v>
          </cell>
          <cell r="BU1019">
            <v>0</v>
          </cell>
          <cell r="BV1019">
            <v>4</v>
          </cell>
          <cell r="BW1019">
            <v>4</v>
          </cell>
          <cell r="BX1019">
            <v>4</v>
          </cell>
          <cell r="BY1019">
            <v>4</v>
          </cell>
          <cell r="BZ1019">
            <v>4</v>
          </cell>
          <cell r="CA1019">
            <v>4</v>
          </cell>
          <cell r="CB1019">
            <v>4</v>
          </cell>
          <cell r="CC1019">
            <v>4</v>
          </cell>
          <cell r="CD1019">
            <v>4</v>
          </cell>
          <cell r="CE1019">
            <v>4</v>
          </cell>
          <cell r="CF1019">
            <v>4</v>
          </cell>
          <cell r="CG1019">
            <v>4</v>
          </cell>
          <cell r="CH1019">
            <v>4</v>
          </cell>
          <cell r="CI1019">
            <v>4</v>
          </cell>
          <cell r="CJ1019">
            <v>4</v>
          </cell>
          <cell r="CK1019">
            <v>4</v>
          </cell>
          <cell r="CL1019">
            <v>0</v>
          </cell>
        </row>
        <row r="1020">
          <cell r="F1020">
            <v>1341</v>
          </cell>
          <cell r="G1020" t="str">
            <v>51010000195189</v>
          </cell>
          <cell r="H1020" t="str">
            <v>Viện Nông nghiệp và Tài nguyên</v>
          </cell>
          <cell r="I1020" t="str">
            <v>Khoa học cây trồng</v>
          </cell>
          <cell r="J1020" t="str">
            <v>Nữ</v>
          </cell>
          <cell r="K1020">
            <v>1977</v>
          </cell>
          <cell r="L1020">
            <v>28356</v>
          </cell>
          <cell r="M1020">
            <v>45</v>
          </cell>
          <cell r="N1020" t="str">
            <v>Kinh</v>
          </cell>
          <cell r="O1020">
            <v>0</v>
          </cell>
          <cell r="P1020">
            <v>186540032</v>
          </cell>
          <cell r="Q1020">
            <v>0</v>
          </cell>
          <cell r="R1020">
            <v>0</v>
          </cell>
          <cell r="S1020" t="str">
            <v>Xã Vĩnh Long, huyện Vĩnh Lộc, tỉnh Thanh Hóa</v>
          </cell>
          <cell r="T1020" t="str">
            <v>Xã Vĩnh Long, huyện Vĩnh Lộc, tỉnh Thanh Hóa</v>
          </cell>
          <cell r="U1020" t="str">
            <v>Nhà số 6, ngõ 31, đường Hải Thượng Lãn Ông, xóm 24, xã Nghi phú, Thành phố Vinh, Tỉnh Nghệ An</v>
          </cell>
          <cell r="V1020" t="str">
            <v>Nhà số 6, ngõ 31, đường Hải Thượng Lãn Ông, xóm 24, xã Nghi phú, Thành phố Vinh, Tỉnh Nghệ An</v>
          </cell>
          <cell r="W1020" t="str">
            <v>0967972829</v>
          </cell>
          <cell r="X1020" t="str">
            <v>phuongthanh1908@gmail.com</v>
          </cell>
          <cell r="Y1020">
            <v>37865</v>
          </cell>
          <cell r="Z1020">
            <v>38924</v>
          </cell>
          <cell r="AA1020" t="str">
            <v>Trường Đại học Vinh</v>
          </cell>
          <cell r="AB1020">
            <v>0</v>
          </cell>
          <cell r="AC1020" t="str">
            <v>BC</v>
          </cell>
          <cell r="AD1020">
            <v>0</v>
          </cell>
          <cell r="AE1020">
            <v>0</v>
          </cell>
          <cell r="AF1020" t="str">
            <v>V.07.01.02</v>
          </cell>
          <cell r="AG1020" t="str">
            <v>Giảng viên chính (hạng II)</v>
          </cell>
          <cell r="AH1020">
            <v>0</v>
          </cell>
          <cell r="AI1020">
            <v>0</v>
          </cell>
          <cell r="AJ1020">
            <v>0</v>
          </cell>
          <cell r="AK1020">
            <v>5</v>
          </cell>
          <cell r="AL1020">
            <v>0</v>
          </cell>
          <cell r="AM1020">
            <v>4.4000000000000004</v>
          </cell>
          <cell r="AN1020">
            <v>1</v>
          </cell>
          <cell r="AO1020">
            <v>0</v>
          </cell>
          <cell r="AP1020">
            <v>0</v>
          </cell>
          <cell r="AQ1020">
            <v>15</v>
          </cell>
          <cell r="AR1020">
            <v>0.66</v>
          </cell>
          <cell r="AS1020">
            <v>5.0600000000000005</v>
          </cell>
          <cell r="AT1020">
            <v>25</v>
          </cell>
          <cell r="AU1020">
            <v>0</v>
          </cell>
          <cell r="AV1020">
            <v>0</v>
          </cell>
          <cell r="AW1020">
            <v>0</v>
          </cell>
          <cell r="AX1020" t="str">
            <v>Tiến sĩ</v>
          </cell>
          <cell r="AY1020">
            <v>0</v>
          </cell>
          <cell r="AZ1020">
            <v>0</v>
          </cell>
          <cell r="BA1020" t="str">
            <v>Sinh học</v>
          </cell>
          <cell r="BB1020" t="str">
            <v>Sinh học</v>
          </cell>
          <cell r="BC1020" t="str">
            <v>Sinh học</v>
          </cell>
          <cell r="BD1020">
            <v>0</v>
          </cell>
          <cell r="BE1020">
            <v>0</v>
          </cell>
          <cell r="BF1020" t="str">
            <v>A2</v>
          </cell>
          <cell r="BG1020">
            <v>0</v>
          </cell>
          <cell r="BH1020" t="str">
            <v>x</v>
          </cell>
          <cell r="BI1020">
            <v>0</v>
          </cell>
          <cell r="BJ1020">
            <v>0</v>
          </cell>
          <cell r="BK1020">
            <v>0</v>
          </cell>
          <cell r="BL1020" t="str">
            <v>Cao cấp</v>
          </cell>
          <cell r="BM1020">
            <v>0</v>
          </cell>
          <cell r="BN1020">
            <v>0</v>
          </cell>
          <cell r="BO1020">
            <v>0</v>
          </cell>
          <cell r="BP1020">
            <v>0</v>
          </cell>
          <cell r="BQ1020">
            <v>0</v>
          </cell>
          <cell r="BR1020">
            <v>10</v>
          </cell>
          <cell r="BS1020" t="str">
            <v>BĐ đã phát</v>
          </cell>
          <cell r="BT1020">
            <v>0</v>
          </cell>
          <cell r="BU1020">
            <v>0</v>
          </cell>
          <cell r="BV1020">
            <v>4</v>
          </cell>
          <cell r="BW1020">
            <v>4</v>
          </cell>
          <cell r="BX1020">
            <v>4</v>
          </cell>
          <cell r="BY1020">
            <v>5</v>
          </cell>
          <cell r="BZ1020">
            <v>5</v>
          </cell>
          <cell r="CA1020">
            <v>5</v>
          </cell>
          <cell r="CB1020">
            <v>5</v>
          </cell>
          <cell r="CC1020">
            <v>5</v>
          </cell>
          <cell r="CD1020">
            <v>5</v>
          </cell>
          <cell r="CE1020">
            <v>5</v>
          </cell>
          <cell r="CF1020">
            <v>5</v>
          </cell>
          <cell r="CG1020">
            <v>5</v>
          </cell>
          <cell r="CH1020">
            <v>5</v>
          </cell>
          <cell r="CI1020">
            <v>5</v>
          </cell>
          <cell r="CJ1020">
            <v>5</v>
          </cell>
          <cell r="CK1020">
            <v>5</v>
          </cell>
          <cell r="CL1020">
            <v>0</v>
          </cell>
        </row>
        <row r="1021">
          <cell r="F1021">
            <v>1349</v>
          </cell>
          <cell r="G1021" t="str">
            <v>51010000289392</v>
          </cell>
          <cell r="H1021" t="str">
            <v>Viện Nông nghiệp và Tài nguyên</v>
          </cell>
          <cell r="I1021" t="str">
            <v>Khoa học cây trồng</v>
          </cell>
          <cell r="J1021" t="str">
            <v>Nữ</v>
          </cell>
          <cell r="K1021">
            <v>1981</v>
          </cell>
          <cell r="L1021">
            <v>29688</v>
          </cell>
          <cell r="M1021">
            <v>41</v>
          </cell>
          <cell r="N1021" t="str">
            <v>Kinh</v>
          </cell>
          <cell r="O1021">
            <v>0</v>
          </cell>
          <cell r="P1021">
            <v>186082431</v>
          </cell>
          <cell r="Q1021">
            <v>0</v>
          </cell>
          <cell r="R1021">
            <v>0</v>
          </cell>
          <cell r="S1021" t="str">
            <v>Hòa Bình, Tương Dương, Nghệ An</v>
          </cell>
          <cell r="T1021" t="str">
            <v>Hồng Long, Nam Đàn, Nghệ An</v>
          </cell>
          <cell r="U1021" t="str">
            <v>Số nhà 14, Xóm Dân Ca, K.10 Lê Lợi, Thành phố Vinh, Tỉnh Nghệ An</v>
          </cell>
          <cell r="V1021" t="str">
            <v>Số nhà 14, Xóm Dân Ca, K.10 Lê Lợi, Thành phố Vinh, Tỉnh Nghệ An</v>
          </cell>
          <cell r="W1021">
            <v>0</v>
          </cell>
          <cell r="X1021" t="str">
            <v>thanhmainguyen2005@yahoo.com</v>
          </cell>
          <cell r="Y1021">
            <v>38153</v>
          </cell>
          <cell r="Z1021">
            <v>39692</v>
          </cell>
          <cell r="AA1021" t="str">
            <v>Trường Đại học Vinh</v>
          </cell>
          <cell r="AB1021">
            <v>0</v>
          </cell>
          <cell r="AC1021" t="str">
            <v>BC</v>
          </cell>
          <cell r="AD1021">
            <v>0</v>
          </cell>
          <cell r="AE1021">
            <v>0</v>
          </cell>
          <cell r="AF1021" t="str">
            <v>V.07.01.03</v>
          </cell>
          <cell r="AG1021" t="str">
            <v>Giảng viên (hạng III)</v>
          </cell>
          <cell r="AH1021">
            <v>0</v>
          </cell>
          <cell r="AI1021">
            <v>0</v>
          </cell>
          <cell r="AJ1021">
            <v>0</v>
          </cell>
          <cell r="AK1021">
            <v>4</v>
          </cell>
          <cell r="AL1021">
            <v>0</v>
          </cell>
          <cell r="AM1021">
            <v>3.99</v>
          </cell>
          <cell r="AN1021">
            <v>6</v>
          </cell>
          <cell r="AO1021">
            <v>0</v>
          </cell>
          <cell r="AP1021">
            <v>0</v>
          </cell>
          <cell r="AQ1021">
            <v>12</v>
          </cell>
          <cell r="AR1021">
            <v>0.4788</v>
          </cell>
          <cell r="AS1021">
            <v>4.4687999999999999</v>
          </cell>
          <cell r="AT1021">
            <v>25</v>
          </cell>
          <cell r="AU1021">
            <v>0</v>
          </cell>
          <cell r="AV1021">
            <v>0</v>
          </cell>
          <cell r="AW1021">
            <v>0</v>
          </cell>
          <cell r="AX1021" t="str">
            <v>Thạc sĩ</v>
          </cell>
          <cell r="AY1021">
            <v>0</v>
          </cell>
          <cell r="AZ1021">
            <v>0</v>
          </cell>
          <cell r="BA1021" t="str">
            <v>Trồng trọt</v>
          </cell>
          <cell r="BB1021" t="str">
            <v>Công nghệ sinh học</v>
          </cell>
          <cell r="BC1021" t="str">
            <v>Công nghệ sinh học</v>
          </cell>
          <cell r="BD1021">
            <v>0</v>
          </cell>
          <cell r="BE1021">
            <v>0</v>
          </cell>
          <cell r="BF1021" t="str">
            <v>B1</v>
          </cell>
          <cell r="BG1021">
            <v>0</v>
          </cell>
          <cell r="BH1021" t="str">
            <v>x</v>
          </cell>
          <cell r="BI1021">
            <v>0</v>
          </cell>
          <cell r="BJ1021">
            <v>0</v>
          </cell>
          <cell r="BK1021" t="str">
            <v>Đợt năm 2014</v>
          </cell>
          <cell r="BL1021">
            <v>0</v>
          </cell>
          <cell r="BM1021">
            <v>0</v>
          </cell>
          <cell r="BN1021">
            <v>0</v>
          </cell>
          <cell r="BO1021">
            <v>0</v>
          </cell>
          <cell r="BP1021">
            <v>0</v>
          </cell>
          <cell r="BQ1021">
            <v>0</v>
          </cell>
          <cell r="BR1021">
            <v>13.583333333333334</v>
          </cell>
          <cell r="BS1021" t="str">
            <v>BĐ phát không thành công</v>
          </cell>
          <cell r="BT1021">
            <v>0</v>
          </cell>
          <cell r="BU1021">
            <v>0</v>
          </cell>
          <cell r="BV1021">
            <v>0</v>
          </cell>
          <cell r="BW1021">
            <v>0</v>
          </cell>
          <cell r="BX1021">
            <v>0</v>
          </cell>
          <cell r="BY1021">
            <v>0</v>
          </cell>
          <cell r="BZ1021">
            <v>0</v>
          </cell>
          <cell r="CA1021">
            <v>4</v>
          </cell>
          <cell r="CB1021">
            <v>4</v>
          </cell>
          <cell r="CC1021">
            <v>4</v>
          </cell>
          <cell r="CD1021">
            <v>4</v>
          </cell>
          <cell r="CE1021">
            <v>4</v>
          </cell>
          <cell r="CF1021">
            <v>4</v>
          </cell>
          <cell r="CG1021">
            <v>4</v>
          </cell>
          <cell r="CH1021">
            <v>4</v>
          </cell>
          <cell r="CI1021">
            <v>4</v>
          </cell>
          <cell r="CJ1021">
            <v>4</v>
          </cell>
          <cell r="CK1021">
            <v>4</v>
          </cell>
          <cell r="CL1021" t="str">
            <v>Đi học NN về từ T2/21</v>
          </cell>
        </row>
        <row r="1022">
          <cell r="F1022">
            <v>1344</v>
          </cell>
          <cell r="G1022" t="str">
            <v>51010000195790</v>
          </cell>
          <cell r="H1022" t="str">
            <v>Viện Nông nghiệp và Tài nguyên</v>
          </cell>
          <cell r="I1022" t="str">
            <v>Khoa học cây trồng</v>
          </cell>
          <cell r="J1022" t="str">
            <v>Nữ</v>
          </cell>
          <cell r="K1022">
            <v>1985</v>
          </cell>
          <cell r="L1022">
            <v>31052</v>
          </cell>
          <cell r="M1022">
            <v>37</v>
          </cell>
          <cell r="N1022" t="str">
            <v>Kinh</v>
          </cell>
          <cell r="O1022">
            <v>0</v>
          </cell>
          <cell r="P1022">
            <v>186193663</v>
          </cell>
          <cell r="Q1022">
            <v>0</v>
          </cell>
          <cell r="R1022">
            <v>0</v>
          </cell>
          <cell r="S1022">
            <v>0</v>
          </cell>
          <cell r="T1022" t="str">
            <v>Thanh Chương, Nghệ An</v>
          </cell>
          <cell r="U1022">
            <v>0</v>
          </cell>
          <cell r="V1022">
            <v>0</v>
          </cell>
          <cell r="W1022" t="str">
            <v>0975801366</v>
          </cell>
          <cell r="X1022" t="str">
            <v>nguyenthuyqh@gmail.com</v>
          </cell>
          <cell r="Y1022">
            <v>39706</v>
          </cell>
          <cell r="Z1022">
            <v>40360</v>
          </cell>
          <cell r="AA1022" t="str">
            <v>Trường Đại học Vinh</v>
          </cell>
          <cell r="AB1022">
            <v>0</v>
          </cell>
          <cell r="AC1022" t="str">
            <v>BC</v>
          </cell>
          <cell r="AD1022">
            <v>0</v>
          </cell>
          <cell r="AE1022">
            <v>0</v>
          </cell>
          <cell r="AF1022" t="str">
            <v>V.07.01.03</v>
          </cell>
          <cell r="AG1022" t="str">
            <v>Giảng viên (hạng III)</v>
          </cell>
          <cell r="AH1022">
            <v>0</v>
          </cell>
          <cell r="AI1022">
            <v>0</v>
          </cell>
          <cell r="AJ1022" t="str">
            <v>CVHT</v>
          </cell>
          <cell r="AK1022">
            <v>4</v>
          </cell>
          <cell r="AL1022">
            <v>0</v>
          </cell>
          <cell r="AM1022">
            <v>3.33</v>
          </cell>
          <cell r="AN1022">
            <v>4</v>
          </cell>
          <cell r="AO1022">
            <v>0</v>
          </cell>
          <cell r="AP1022">
            <v>0</v>
          </cell>
          <cell r="AQ1022">
            <v>9</v>
          </cell>
          <cell r="AR1022">
            <v>0.29969999999999997</v>
          </cell>
          <cell r="AS1022">
            <v>3.6297000000000001</v>
          </cell>
          <cell r="AT1022">
            <v>25</v>
          </cell>
          <cell r="AU1022">
            <v>0</v>
          </cell>
          <cell r="AV1022">
            <v>0</v>
          </cell>
          <cell r="AW1022">
            <v>0</v>
          </cell>
          <cell r="AX1022" t="str">
            <v>Tiến sĩ</v>
          </cell>
          <cell r="AY1022">
            <v>0</v>
          </cell>
          <cell r="AZ1022">
            <v>0</v>
          </cell>
          <cell r="BA1022" t="str">
            <v>Nông học</v>
          </cell>
          <cell r="BB1022" t="str">
            <v>Khoa học cây trồng</v>
          </cell>
          <cell r="BC1022" t="str">
            <v>Nông nghiệp</v>
          </cell>
          <cell r="BD1022">
            <v>0</v>
          </cell>
          <cell r="BE1022">
            <v>0</v>
          </cell>
          <cell r="BF1022" t="str">
            <v>B1</v>
          </cell>
          <cell r="BG1022">
            <v>0</v>
          </cell>
          <cell r="BH1022" t="str">
            <v>x</v>
          </cell>
          <cell r="BI1022">
            <v>0</v>
          </cell>
          <cell r="BJ1022">
            <v>0</v>
          </cell>
          <cell r="BK1022">
            <v>0</v>
          </cell>
          <cell r="BL1022">
            <v>0</v>
          </cell>
          <cell r="BM1022">
            <v>0</v>
          </cell>
          <cell r="BN1022">
            <v>0</v>
          </cell>
          <cell r="BO1022">
            <v>0</v>
          </cell>
          <cell r="BP1022">
            <v>0</v>
          </cell>
          <cell r="BQ1022">
            <v>0</v>
          </cell>
          <cell r="BR1022">
            <v>17.333333333333332</v>
          </cell>
          <cell r="BS1022" t="str">
            <v>BĐ đã phát</v>
          </cell>
          <cell r="BT1022">
            <v>0</v>
          </cell>
          <cell r="BU1022">
            <v>0</v>
          </cell>
          <cell r="BV1022">
            <v>4</v>
          </cell>
          <cell r="BW1022">
            <v>4</v>
          </cell>
          <cell r="BX1022">
            <v>4</v>
          </cell>
          <cell r="BY1022">
            <v>4</v>
          </cell>
          <cell r="BZ1022">
            <v>4</v>
          </cell>
          <cell r="CA1022">
            <v>4</v>
          </cell>
          <cell r="CB1022">
            <v>4</v>
          </cell>
          <cell r="CC1022">
            <v>4</v>
          </cell>
          <cell r="CD1022">
            <v>4</v>
          </cell>
          <cell r="CE1022">
            <v>4</v>
          </cell>
          <cell r="CF1022">
            <v>4</v>
          </cell>
          <cell r="CG1022">
            <v>4</v>
          </cell>
          <cell r="CH1022">
            <v>4</v>
          </cell>
          <cell r="CI1022">
            <v>4</v>
          </cell>
          <cell r="CJ1022">
            <v>4</v>
          </cell>
          <cell r="CK1022">
            <v>4</v>
          </cell>
          <cell r="CL1022">
            <v>0</v>
          </cell>
        </row>
        <row r="1023">
          <cell r="F1023">
            <v>1343</v>
          </cell>
          <cell r="G1023" t="str">
            <v>51010000195833</v>
          </cell>
          <cell r="H1023" t="str">
            <v>Viện Nông nghiệp và Tài nguyên</v>
          </cell>
          <cell r="I1023" t="str">
            <v>Khoa học cây trồng</v>
          </cell>
          <cell r="J1023" t="str">
            <v>Nam</v>
          </cell>
          <cell r="K1023">
            <v>1982</v>
          </cell>
          <cell r="L1023">
            <v>30294</v>
          </cell>
          <cell r="M1023">
            <v>40</v>
          </cell>
          <cell r="N1023" t="str">
            <v>Kinh</v>
          </cell>
          <cell r="O1023">
            <v>0</v>
          </cell>
          <cell r="P1023">
            <v>182516924</v>
          </cell>
          <cell r="Q1023">
            <v>0</v>
          </cell>
          <cell r="R1023">
            <v>0</v>
          </cell>
          <cell r="S1023" t="str">
            <v>Thanh Yên, Thanh Chương, Nghệ An</v>
          </cell>
          <cell r="T1023" t="str">
            <v>Thanh Yên, Thanh Chương, Nghệ An</v>
          </cell>
          <cell r="U1023" t="str">
            <v>Số 3B, ngõ 15/26, Đinh Văn Chất, Hưng Đông, Thành phố Vinh, Tỉnh Nghệ An</v>
          </cell>
          <cell r="V1023" t="str">
            <v>Số 3B, ngõ 15/26, Đinh Văn Chất, Hưng Đông, Thành phố Vinh, Tỉnh Nghệ An</v>
          </cell>
          <cell r="W1023" t="str">
            <v>0989199719</v>
          </cell>
          <cell r="X1023" t="str">
            <v>hoannln@gmail.com</v>
          </cell>
          <cell r="Y1023">
            <v>38384</v>
          </cell>
          <cell r="Z1023">
            <v>39448</v>
          </cell>
          <cell r="AA1023" t="str">
            <v>Trường Đại học Vinh</v>
          </cell>
          <cell r="AB1023">
            <v>0</v>
          </cell>
          <cell r="AC1023" t="str">
            <v>BC</v>
          </cell>
          <cell r="AD1023">
            <v>0</v>
          </cell>
          <cell r="AE1023">
            <v>0</v>
          </cell>
          <cell r="AF1023" t="str">
            <v>V.07.01.03</v>
          </cell>
          <cell r="AG1023" t="str">
            <v>Giảng viên (hạng III)</v>
          </cell>
          <cell r="AH1023">
            <v>0</v>
          </cell>
          <cell r="AI1023">
            <v>0</v>
          </cell>
          <cell r="AJ1023" t="str">
            <v>CT CĐ BP</v>
          </cell>
          <cell r="AK1023">
            <v>5</v>
          </cell>
          <cell r="AL1023">
            <v>0</v>
          </cell>
          <cell r="AM1023">
            <v>3.99</v>
          </cell>
          <cell r="AN1023">
            <v>6</v>
          </cell>
          <cell r="AO1023">
            <v>0</v>
          </cell>
          <cell r="AP1023">
            <v>0</v>
          </cell>
          <cell r="AQ1023">
            <v>13</v>
          </cell>
          <cell r="AR1023">
            <v>0.51870000000000005</v>
          </cell>
          <cell r="AS1023">
            <v>4.5087000000000002</v>
          </cell>
          <cell r="AT1023">
            <v>25</v>
          </cell>
          <cell r="AU1023">
            <v>0</v>
          </cell>
          <cell r="AV1023">
            <v>0</v>
          </cell>
          <cell r="AW1023">
            <v>0</v>
          </cell>
          <cell r="AX1023" t="str">
            <v>Thạc sĩ</v>
          </cell>
          <cell r="AY1023">
            <v>0</v>
          </cell>
          <cell r="AZ1023">
            <v>0</v>
          </cell>
          <cell r="BA1023" t="str">
            <v>Cây trồng</v>
          </cell>
          <cell r="BB1023" t="str">
            <v>Khoa học cây trồng</v>
          </cell>
          <cell r="BC1023" t="str">
            <v xml:space="preserve"> </v>
          </cell>
          <cell r="BD1023">
            <v>0</v>
          </cell>
          <cell r="BE1023">
            <v>0</v>
          </cell>
          <cell r="BF1023" t="str">
            <v>B2</v>
          </cell>
          <cell r="BG1023">
            <v>0</v>
          </cell>
          <cell r="BH1023" t="str">
            <v>x</v>
          </cell>
          <cell r="BI1023">
            <v>0</v>
          </cell>
          <cell r="BJ1023">
            <v>0</v>
          </cell>
          <cell r="BK1023">
            <v>0</v>
          </cell>
          <cell r="BL1023">
            <v>0</v>
          </cell>
          <cell r="BM1023" t="str">
            <v>16/10/2007</v>
          </cell>
          <cell r="BN1023">
            <v>39737</v>
          </cell>
          <cell r="BO1023">
            <v>0</v>
          </cell>
          <cell r="BP1023">
            <v>0</v>
          </cell>
          <cell r="BQ1023">
            <v>0</v>
          </cell>
          <cell r="BR1023">
            <v>20.25</v>
          </cell>
          <cell r="BS1023" t="str">
            <v>BĐ đã phát</v>
          </cell>
          <cell r="BT1023">
            <v>0</v>
          </cell>
          <cell r="BU1023">
            <v>0</v>
          </cell>
          <cell r="BV1023">
            <v>5</v>
          </cell>
          <cell r="BW1023">
            <v>5</v>
          </cell>
          <cell r="BX1023">
            <v>5</v>
          </cell>
          <cell r="BY1023">
            <v>5</v>
          </cell>
          <cell r="BZ1023">
            <v>5</v>
          </cell>
          <cell r="CA1023">
            <v>5</v>
          </cell>
          <cell r="CB1023">
            <v>5</v>
          </cell>
          <cell r="CC1023">
            <v>5</v>
          </cell>
          <cell r="CD1023">
            <v>5</v>
          </cell>
          <cell r="CE1023">
            <v>5</v>
          </cell>
          <cell r="CF1023">
            <v>5</v>
          </cell>
          <cell r="CG1023">
            <v>5</v>
          </cell>
          <cell r="CH1023">
            <v>5</v>
          </cell>
          <cell r="CI1023">
            <v>5</v>
          </cell>
          <cell r="CJ1023">
            <v>5</v>
          </cell>
          <cell r="CK1023">
            <v>5</v>
          </cell>
          <cell r="CL1023">
            <v>0</v>
          </cell>
        </row>
        <row r="1024">
          <cell r="F1024">
            <v>1353</v>
          </cell>
          <cell r="G1024" t="str">
            <v>51010000195374</v>
          </cell>
          <cell r="H1024" t="str">
            <v>Viện Nông nghiệp và Tài nguyên</v>
          </cell>
          <cell r="I1024" t="str">
            <v>Khoa học cây trồng</v>
          </cell>
          <cell r="J1024" t="str">
            <v>Nữ</v>
          </cell>
          <cell r="K1024">
            <v>1982</v>
          </cell>
          <cell r="L1024">
            <v>30210</v>
          </cell>
          <cell r="M1024">
            <v>40</v>
          </cell>
          <cell r="N1024" t="str">
            <v>Kinh</v>
          </cell>
          <cell r="O1024">
            <v>0</v>
          </cell>
          <cell r="P1024">
            <v>182520833</v>
          </cell>
          <cell r="Q1024">
            <v>0</v>
          </cell>
          <cell r="R1024">
            <v>0</v>
          </cell>
          <cell r="S1024">
            <v>0</v>
          </cell>
          <cell r="T1024" t="str">
            <v>Nghi Lộc, Nghệ An</v>
          </cell>
          <cell r="U1024">
            <v>0</v>
          </cell>
          <cell r="V1024">
            <v>0</v>
          </cell>
          <cell r="W1024" t="str">
            <v>0983798286</v>
          </cell>
          <cell r="X1024" t="str">
            <v>thuhiennln@gmail.com</v>
          </cell>
          <cell r="Y1024">
            <v>38384</v>
          </cell>
          <cell r="Z1024">
            <v>39692</v>
          </cell>
          <cell r="AA1024" t="str">
            <v>Trường Đại học Vinh</v>
          </cell>
          <cell r="AB1024">
            <v>0</v>
          </cell>
          <cell r="AC1024" t="str">
            <v>BC</v>
          </cell>
          <cell r="AD1024">
            <v>0</v>
          </cell>
          <cell r="AE1024">
            <v>0</v>
          </cell>
          <cell r="AF1024" t="str">
            <v>V.07.01.02</v>
          </cell>
          <cell r="AG1024" t="str">
            <v>Giảng viên chính (hạng II)</v>
          </cell>
          <cell r="AH1024">
            <v>0</v>
          </cell>
          <cell r="AI1024">
            <v>0</v>
          </cell>
          <cell r="AJ1024">
            <v>0</v>
          </cell>
          <cell r="AK1024">
            <v>5</v>
          </cell>
          <cell r="AL1024">
            <v>0</v>
          </cell>
          <cell r="AM1024">
            <v>4.4000000000000004</v>
          </cell>
          <cell r="AN1024">
            <v>1</v>
          </cell>
          <cell r="AO1024">
            <v>0</v>
          </cell>
          <cell r="AP1024">
            <v>0</v>
          </cell>
          <cell r="AQ1024">
            <v>13</v>
          </cell>
          <cell r="AR1024">
            <v>0.57200000000000006</v>
          </cell>
          <cell r="AS1024">
            <v>4.9720000000000004</v>
          </cell>
          <cell r="AT1024">
            <v>25</v>
          </cell>
          <cell r="AU1024">
            <v>0</v>
          </cell>
          <cell r="AV1024">
            <v>0</v>
          </cell>
          <cell r="AW1024">
            <v>0</v>
          </cell>
          <cell r="AX1024" t="str">
            <v>Tiến sĩ</v>
          </cell>
          <cell r="AY1024">
            <v>0</v>
          </cell>
          <cell r="AZ1024">
            <v>0</v>
          </cell>
          <cell r="BA1024" t="str">
            <v>Nông học</v>
          </cell>
          <cell r="BB1024" t="str">
            <v xml:space="preserve">Tròng trọt </v>
          </cell>
          <cell r="BC1024" t="str">
            <v>Sinh học</v>
          </cell>
          <cell r="BD1024">
            <v>0</v>
          </cell>
          <cell r="BE1024">
            <v>0</v>
          </cell>
          <cell r="BF1024" t="str">
            <v>A2</v>
          </cell>
          <cell r="BG1024">
            <v>0</v>
          </cell>
          <cell r="BH1024" t="str">
            <v>x</v>
          </cell>
          <cell r="BI1024">
            <v>0</v>
          </cell>
          <cell r="BJ1024">
            <v>0</v>
          </cell>
          <cell r="BK1024" t="str">
            <v>Đối tượng 4</v>
          </cell>
          <cell r="BL1024">
            <v>0</v>
          </cell>
          <cell r="BM1024">
            <v>0</v>
          </cell>
          <cell r="BN1024">
            <v>0</v>
          </cell>
          <cell r="BO1024">
            <v>0</v>
          </cell>
          <cell r="BP1024">
            <v>0</v>
          </cell>
          <cell r="BQ1024">
            <v>0</v>
          </cell>
          <cell r="BR1024">
            <v>15.083333333333334</v>
          </cell>
          <cell r="BS1024" t="str">
            <v>BĐ đã phát</v>
          </cell>
          <cell r="BT1024">
            <v>0</v>
          </cell>
          <cell r="BU1024">
            <v>0</v>
          </cell>
          <cell r="BV1024">
            <v>4</v>
          </cell>
          <cell r="BW1024">
            <v>4</v>
          </cell>
          <cell r="BX1024">
            <v>4</v>
          </cell>
          <cell r="BY1024">
            <v>5</v>
          </cell>
          <cell r="BZ1024">
            <v>5</v>
          </cell>
          <cell r="CA1024">
            <v>5</v>
          </cell>
          <cell r="CB1024">
            <v>5</v>
          </cell>
          <cell r="CC1024">
            <v>5</v>
          </cell>
          <cell r="CD1024">
            <v>5</v>
          </cell>
          <cell r="CE1024">
            <v>5</v>
          </cell>
          <cell r="CF1024">
            <v>5</v>
          </cell>
          <cell r="CG1024">
            <v>5</v>
          </cell>
          <cell r="CH1024">
            <v>5</v>
          </cell>
          <cell r="CI1024">
            <v>5</v>
          </cell>
          <cell r="CJ1024">
            <v>5</v>
          </cell>
          <cell r="CK1024">
            <v>5</v>
          </cell>
          <cell r="CL1024">
            <v>0</v>
          </cell>
        </row>
        <row r="1025">
          <cell r="F1025">
            <v>1346</v>
          </cell>
          <cell r="G1025" t="str">
            <v>51010000195596</v>
          </cell>
          <cell r="H1025" t="str">
            <v>Viện Nông nghiệp và Tài nguyên</v>
          </cell>
          <cell r="I1025" t="str">
            <v>Khoa học cây trồng</v>
          </cell>
          <cell r="J1025" t="str">
            <v>Nữ</v>
          </cell>
          <cell r="K1025">
            <v>1986</v>
          </cell>
          <cell r="L1025">
            <v>31516</v>
          </cell>
          <cell r="M1025">
            <v>36</v>
          </cell>
          <cell r="N1025" t="str">
            <v>Kinh</v>
          </cell>
          <cell r="O1025">
            <v>0</v>
          </cell>
          <cell r="P1025">
            <v>186306325</v>
          </cell>
          <cell r="Q1025">
            <v>0</v>
          </cell>
          <cell r="R1025">
            <v>0</v>
          </cell>
          <cell r="S1025" t="str">
            <v>Xã Hồng Sơn, Đô Lương, Nghệ An</v>
          </cell>
          <cell r="T1025" t="str">
            <v>Xã Hồng Sơn, Đô Lương, Nghệ An</v>
          </cell>
          <cell r="U1025" t="str">
            <v>Xóm Mai Lộc, Hưng Đông, Thành phố Vinh, Tỉnh Nghệ An</v>
          </cell>
          <cell r="V1025" t="str">
            <v>Xóm Mai Lộc, Hưng Đông, Thành phố Vinh, Tỉnh Nghệ An</v>
          </cell>
          <cell r="W1025" t="str">
            <v>0973059838</v>
          </cell>
          <cell r="X1025" t="str">
            <v>lamttn@vinhuni.edu.vn</v>
          </cell>
          <cell r="Y1025">
            <v>40078</v>
          </cell>
          <cell r="Z1025">
            <v>40969</v>
          </cell>
          <cell r="AA1025" t="str">
            <v>Trường Đại học Vinh</v>
          </cell>
          <cell r="AB1025">
            <v>0</v>
          </cell>
          <cell r="AC1025" t="str">
            <v>BC</v>
          </cell>
          <cell r="AD1025">
            <v>0</v>
          </cell>
          <cell r="AE1025">
            <v>0</v>
          </cell>
          <cell r="AF1025" t="str">
            <v>V.07.01.03</v>
          </cell>
          <cell r="AG1025" t="str">
            <v>Giảng viên (hạng III)</v>
          </cell>
          <cell r="AH1025">
            <v>0</v>
          </cell>
          <cell r="AI1025">
            <v>0</v>
          </cell>
          <cell r="AJ1025">
            <v>0</v>
          </cell>
          <cell r="AK1025">
            <v>4</v>
          </cell>
          <cell r="AL1025">
            <v>0</v>
          </cell>
          <cell r="AM1025">
            <v>3.33</v>
          </cell>
          <cell r="AN1025">
            <v>4</v>
          </cell>
          <cell r="AO1025">
            <v>0</v>
          </cell>
          <cell r="AP1025">
            <v>0</v>
          </cell>
          <cell r="AQ1025">
            <v>10</v>
          </cell>
          <cell r="AR1025">
            <v>0.33299999999999996</v>
          </cell>
          <cell r="AS1025">
            <v>3.6630000000000003</v>
          </cell>
          <cell r="AT1025">
            <v>25</v>
          </cell>
          <cell r="AU1025">
            <v>0</v>
          </cell>
          <cell r="AV1025">
            <v>0</v>
          </cell>
          <cell r="AW1025">
            <v>0</v>
          </cell>
          <cell r="AX1025" t="str">
            <v>Tiến sĩ</v>
          </cell>
          <cell r="AY1025">
            <v>0</v>
          </cell>
          <cell r="AZ1025">
            <v>0</v>
          </cell>
          <cell r="BA1025" t="str">
            <v>Nông học</v>
          </cell>
          <cell r="BB1025" t="str">
            <v>Khoa học cây trồng</v>
          </cell>
          <cell r="BC1025" t="str">
            <v>Sinh học</v>
          </cell>
          <cell r="BD1025">
            <v>0</v>
          </cell>
          <cell r="BE1025">
            <v>0</v>
          </cell>
          <cell r="BF1025" t="str">
            <v>TS nước ngoài</v>
          </cell>
          <cell r="BG1025">
            <v>0</v>
          </cell>
          <cell r="BH1025" t="str">
            <v>x</v>
          </cell>
          <cell r="BI1025">
            <v>0</v>
          </cell>
          <cell r="BJ1025">
            <v>0</v>
          </cell>
          <cell r="BK1025">
            <v>0</v>
          </cell>
          <cell r="BL1025">
            <v>0</v>
          </cell>
          <cell r="BM1025">
            <v>0</v>
          </cell>
          <cell r="BN1025">
            <v>0</v>
          </cell>
          <cell r="BO1025">
            <v>0</v>
          </cell>
          <cell r="BP1025">
            <v>0</v>
          </cell>
          <cell r="BQ1025">
            <v>0</v>
          </cell>
          <cell r="BR1025">
            <v>18.666666666666668</v>
          </cell>
          <cell r="BS1025" t="str">
            <v>BĐ đã phát</v>
          </cell>
          <cell r="BT1025">
            <v>0</v>
          </cell>
          <cell r="BU1025">
            <v>0</v>
          </cell>
          <cell r="BV1025">
            <v>4</v>
          </cell>
          <cell r="BW1025">
            <v>4</v>
          </cell>
          <cell r="BX1025">
            <v>4</v>
          </cell>
          <cell r="BY1025">
            <v>4</v>
          </cell>
          <cell r="BZ1025">
            <v>4</v>
          </cell>
          <cell r="CA1025">
            <v>4</v>
          </cell>
          <cell r="CB1025">
            <v>4</v>
          </cell>
          <cell r="CC1025">
            <v>4</v>
          </cell>
          <cell r="CD1025">
            <v>4</v>
          </cell>
          <cell r="CE1025">
            <v>4</v>
          </cell>
          <cell r="CF1025">
            <v>4</v>
          </cell>
          <cell r="CG1025">
            <v>4</v>
          </cell>
          <cell r="CH1025">
            <v>4</v>
          </cell>
          <cell r="CI1025">
            <v>4</v>
          </cell>
          <cell r="CJ1025">
            <v>4</v>
          </cell>
          <cell r="CK1025">
            <v>4</v>
          </cell>
          <cell r="CL1025">
            <v>0</v>
          </cell>
        </row>
        <row r="1026">
          <cell r="F1026">
            <v>1351</v>
          </cell>
          <cell r="G1026" t="str">
            <v>51010000195684</v>
          </cell>
          <cell r="H1026" t="str">
            <v>Viện Nông nghiệp và Tài nguyên</v>
          </cell>
          <cell r="I1026" t="str">
            <v>Khoa học cây trồng</v>
          </cell>
          <cell r="J1026" t="str">
            <v>Nam</v>
          </cell>
          <cell r="K1026">
            <v>1982</v>
          </cell>
          <cell r="L1026">
            <v>29961</v>
          </cell>
          <cell r="M1026">
            <v>40</v>
          </cell>
          <cell r="N1026" t="str">
            <v>Kinh</v>
          </cell>
          <cell r="O1026">
            <v>0</v>
          </cell>
          <cell r="P1026">
            <v>182518219</v>
          </cell>
          <cell r="Q1026">
            <v>0</v>
          </cell>
          <cell r="R1026">
            <v>0</v>
          </cell>
          <cell r="S1026" t="str">
            <v>Hòa Sơn, Đô Lương, Nghệ An</v>
          </cell>
          <cell r="T1026" t="str">
            <v>Hòa Sơn, Đô Lương, Nghệ An</v>
          </cell>
          <cell r="U1026" t="str">
            <v>Khu tập thể Cơ sở 2 Đại học Vinh (Nghi Phong,  Nghi Lộc, Nghệ An).</v>
          </cell>
          <cell r="V1026" t="str">
            <v>Khu tập thể Cơ sở 2 Đại học Vinh (Nghi Phong,  Nghi Lộc, Nghệ An).</v>
          </cell>
          <cell r="W1026" t="str">
            <v>0988346620</v>
          </cell>
          <cell r="X1026" t="str">
            <v>toantranngoc2113@gmail.com</v>
          </cell>
          <cell r="Y1026">
            <v>39706</v>
          </cell>
          <cell r="Z1026">
            <v>40360</v>
          </cell>
          <cell r="AA1026" t="str">
            <v>Trường Đại học Vinh</v>
          </cell>
          <cell r="AB1026">
            <v>0</v>
          </cell>
          <cell r="AC1026" t="str">
            <v>BC</v>
          </cell>
          <cell r="AD1026">
            <v>0</v>
          </cell>
          <cell r="AE1026">
            <v>0</v>
          </cell>
          <cell r="AF1026" t="str">
            <v>V.07.01.03</v>
          </cell>
          <cell r="AG1026" t="str">
            <v>Giảng viên (hạng III)</v>
          </cell>
          <cell r="AH1026">
            <v>0</v>
          </cell>
          <cell r="AI1026">
            <v>0</v>
          </cell>
          <cell r="AJ1026">
            <v>0</v>
          </cell>
          <cell r="AK1026">
            <v>4</v>
          </cell>
          <cell r="AL1026">
            <v>0</v>
          </cell>
          <cell r="AM1026">
            <v>3.66</v>
          </cell>
          <cell r="AN1026">
            <v>5</v>
          </cell>
          <cell r="AO1026">
            <v>0</v>
          </cell>
          <cell r="AP1026">
            <v>0</v>
          </cell>
          <cell r="AQ1026">
            <v>11</v>
          </cell>
          <cell r="AR1026">
            <v>0.40260000000000007</v>
          </cell>
          <cell r="AS1026">
            <v>4.0625999999999998</v>
          </cell>
          <cell r="AT1026">
            <v>25</v>
          </cell>
          <cell r="AU1026">
            <v>0</v>
          </cell>
          <cell r="AV1026">
            <v>0</v>
          </cell>
          <cell r="AW1026">
            <v>0</v>
          </cell>
          <cell r="AX1026" t="str">
            <v>Thạc sĩ</v>
          </cell>
          <cell r="AY1026">
            <v>0</v>
          </cell>
          <cell r="AZ1026">
            <v>0</v>
          </cell>
          <cell r="BA1026" t="str">
            <v>Sinh học</v>
          </cell>
          <cell r="BB1026" t="str">
            <v>Thực vật học</v>
          </cell>
          <cell r="BC1026" t="str">
            <v xml:space="preserve"> </v>
          </cell>
          <cell r="BD1026">
            <v>0</v>
          </cell>
          <cell r="BE1026">
            <v>0</v>
          </cell>
          <cell r="BF1026">
            <v>0</v>
          </cell>
          <cell r="BG1026">
            <v>0</v>
          </cell>
          <cell r="BH1026" t="str">
            <v>x</v>
          </cell>
          <cell r="BI1026">
            <v>0</v>
          </cell>
          <cell r="BJ1026">
            <v>0</v>
          </cell>
          <cell r="BK1026">
            <v>0</v>
          </cell>
          <cell r="BL1026">
            <v>0</v>
          </cell>
          <cell r="BM1026">
            <v>0</v>
          </cell>
          <cell r="BN1026">
            <v>0</v>
          </cell>
          <cell r="BO1026">
            <v>0</v>
          </cell>
          <cell r="BP1026">
            <v>0</v>
          </cell>
          <cell r="BQ1026">
            <v>0</v>
          </cell>
          <cell r="BR1026">
            <v>19.333333333333332</v>
          </cell>
          <cell r="BS1026" t="str">
            <v>BĐ đã phát</v>
          </cell>
          <cell r="BT1026">
            <v>0</v>
          </cell>
          <cell r="BU1026">
            <v>0</v>
          </cell>
          <cell r="BV1026">
            <v>4</v>
          </cell>
          <cell r="BW1026">
            <v>4</v>
          </cell>
          <cell r="BX1026">
            <v>4</v>
          </cell>
          <cell r="BY1026">
            <v>4</v>
          </cell>
          <cell r="BZ1026">
            <v>4</v>
          </cell>
          <cell r="CA1026">
            <v>4</v>
          </cell>
          <cell r="CB1026">
            <v>4</v>
          </cell>
          <cell r="CC1026">
            <v>4</v>
          </cell>
          <cell r="CD1026">
            <v>4</v>
          </cell>
          <cell r="CE1026">
            <v>4</v>
          </cell>
          <cell r="CF1026">
            <v>4</v>
          </cell>
          <cell r="CG1026">
            <v>4</v>
          </cell>
          <cell r="CH1026">
            <v>4</v>
          </cell>
          <cell r="CI1026">
            <v>4</v>
          </cell>
          <cell r="CJ1026">
            <v>4</v>
          </cell>
          <cell r="CK1026">
            <v>4</v>
          </cell>
          <cell r="CL1026">
            <v>0</v>
          </cell>
        </row>
        <row r="1027">
          <cell r="F1027">
            <v>1363</v>
          </cell>
          <cell r="G1027" t="str">
            <v>51010000195523</v>
          </cell>
          <cell r="H1027" t="str">
            <v>Viện Nông nghiệp và Tài nguyên</v>
          </cell>
          <cell r="I1027" t="str">
            <v>Khuyến nông và Phát triển nông thôn</v>
          </cell>
          <cell r="J1027" t="str">
            <v>Nữ</v>
          </cell>
          <cell r="K1027">
            <v>1983</v>
          </cell>
          <cell r="L1027">
            <v>30513</v>
          </cell>
          <cell r="M1027">
            <v>39</v>
          </cell>
          <cell r="N1027" t="str">
            <v>Kinh</v>
          </cell>
          <cell r="O1027">
            <v>0</v>
          </cell>
          <cell r="P1027">
            <v>186019102</v>
          </cell>
          <cell r="Q1027">
            <v>0</v>
          </cell>
          <cell r="R1027">
            <v>0</v>
          </cell>
          <cell r="S1027" t="str">
            <v>Nghi Đức, TP Vinh, Nghệ An</v>
          </cell>
          <cell r="T1027" t="str">
            <v>Thanh Giang, Thanh Chương, Nghệ An</v>
          </cell>
          <cell r="U1027" t="str">
            <v>Xóm Xuân Trung, xã Nghi Đức, Thành phố Vinh, Tỉnh Nghệ An</v>
          </cell>
          <cell r="V1027" t="str">
            <v>Xóm Xuân Trung, xã Nghi Đức, Thành phố Vinh, Tỉnh Nghệ An</v>
          </cell>
          <cell r="W1027" t="str">
            <v>0919554220</v>
          </cell>
          <cell r="X1027" t="str">
            <v>nguyengiangkn@gmail.com</v>
          </cell>
          <cell r="Y1027">
            <v>39706</v>
          </cell>
          <cell r="Z1027">
            <v>40360</v>
          </cell>
          <cell r="AA1027" t="str">
            <v>Trường Đại học Vinh</v>
          </cell>
          <cell r="AB1027">
            <v>0</v>
          </cell>
          <cell r="AC1027" t="str">
            <v>BC</v>
          </cell>
          <cell r="AD1027">
            <v>0</v>
          </cell>
          <cell r="AE1027">
            <v>0</v>
          </cell>
          <cell r="AF1027" t="str">
            <v>V.07.01.03</v>
          </cell>
          <cell r="AG1027" t="str">
            <v>Giảng viên (hạng III)</v>
          </cell>
          <cell r="AH1027">
            <v>0</v>
          </cell>
          <cell r="AI1027">
            <v>0</v>
          </cell>
          <cell r="AJ1027">
            <v>0</v>
          </cell>
          <cell r="AK1027">
            <v>4</v>
          </cell>
          <cell r="AL1027">
            <v>0</v>
          </cell>
          <cell r="AM1027">
            <v>3.33</v>
          </cell>
          <cell r="AN1027">
            <v>4</v>
          </cell>
          <cell r="AO1027">
            <v>0</v>
          </cell>
          <cell r="AP1027">
            <v>0</v>
          </cell>
          <cell r="AQ1027">
            <v>11</v>
          </cell>
          <cell r="AR1027">
            <v>0.36630000000000001</v>
          </cell>
          <cell r="AS1027">
            <v>3.6962999999999999</v>
          </cell>
          <cell r="AT1027">
            <v>25</v>
          </cell>
          <cell r="AU1027">
            <v>0</v>
          </cell>
          <cell r="AV1027">
            <v>0</v>
          </cell>
          <cell r="AW1027">
            <v>0</v>
          </cell>
          <cell r="AX1027" t="str">
            <v>Thạc sĩ</v>
          </cell>
          <cell r="AY1027">
            <v>0</v>
          </cell>
          <cell r="AZ1027">
            <v>0</v>
          </cell>
          <cell r="BA1027" t="str">
            <v>Khuyến nông</v>
          </cell>
          <cell r="BB1027" t="str">
            <v>Quản lý TN &amp; MT</v>
          </cell>
          <cell r="BC1027" t="str">
            <v xml:space="preserve"> </v>
          </cell>
          <cell r="BD1027">
            <v>0</v>
          </cell>
          <cell r="BE1027">
            <v>0</v>
          </cell>
          <cell r="BF1027" t="str">
            <v>TS nước ngoài</v>
          </cell>
          <cell r="BG1027">
            <v>0</v>
          </cell>
          <cell r="BH1027" t="str">
            <v>x</v>
          </cell>
          <cell r="BI1027">
            <v>0</v>
          </cell>
          <cell r="BJ1027">
            <v>0</v>
          </cell>
          <cell r="BK1027">
            <v>0</v>
          </cell>
          <cell r="BL1027">
            <v>0</v>
          </cell>
          <cell r="BM1027">
            <v>0</v>
          </cell>
          <cell r="BN1027">
            <v>0</v>
          </cell>
          <cell r="BO1027">
            <v>0</v>
          </cell>
          <cell r="BP1027">
            <v>0</v>
          </cell>
          <cell r="BQ1027">
            <v>0</v>
          </cell>
          <cell r="BR1027">
            <v>15.916666666666666</v>
          </cell>
          <cell r="BS1027" t="str">
            <v>BĐ đã phát</v>
          </cell>
          <cell r="BT1027">
            <v>0</v>
          </cell>
          <cell r="BU1027">
            <v>0</v>
          </cell>
          <cell r="BV1027">
            <v>4</v>
          </cell>
          <cell r="BW1027">
            <v>4</v>
          </cell>
          <cell r="BX1027">
            <v>4</v>
          </cell>
          <cell r="BY1027">
            <v>4</v>
          </cell>
          <cell r="BZ1027">
            <v>4</v>
          </cell>
          <cell r="CA1027">
            <v>4</v>
          </cell>
          <cell r="CB1027">
            <v>4</v>
          </cell>
          <cell r="CC1027">
            <v>4</v>
          </cell>
          <cell r="CD1027">
            <v>4</v>
          </cell>
          <cell r="CE1027">
            <v>4</v>
          </cell>
          <cell r="CF1027">
            <v>4</v>
          </cell>
          <cell r="CG1027">
            <v>4</v>
          </cell>
          <cell r="CH1027">
            <v>4</v>
          </cell>
          <cell r="CI1027">
            <v>4</v>
          </cell>
          <cell r="CJ1027">
            <v>4</v>
          </cell>
          <cell r="CK1027">
            <v>4</v>
          </cell>
          <cell r="CL1027">
            <v>0</v>
          </cell>
        </row>
        <row r="1028">
          <cell r="F1028">
            <v>1359</v>
          </cell>
          <cell r="G1028" t="str">
            <v>51010000196067</v>
          </cell>
          <cell r="H1028" t="str">
            <v>Viện Nông nghiệp và Tài nguyên</v>
          </cell>
          <cell r="I1028" t="str">
            <v>Khuyến nông và Phát triển nông thôn</v>
          </cell>
          <cell r="J1028" t="str">
            <v>Nam</v>
          </cell>
          <cell r="K1028">
            <v>1979</v>
          </cell>
          <cell r="L1028">
            <v>29173</v>
          </cell>
          <cell r="M1028">
            <v>43</v>
          </cell>
          <cell r="N1028" t="str">
            <v>Kinh</v>
          </cell>
          <cell r="O1028">
            <v>0</v>
          </cell>
          <cell r="P1028">
            <v>183142010</v>
          </cell>
          <cell r="Q1028">
            <v>0</v>
          </cell>
          <cell r="R1028">
            <v>0</v>
          </cell>
          <cell r="S1028" t="str">
            <v>xã Thạch Đồng, huyện Thạch Hà, tỉnh Hà Tĩnh</v>
          </cell>
          <cell r="T1028" t="str">
            <v>xã Thạch Đồng, huyện Thạch Hà, tỉnh Hà Tĩnh</v>
          </cell>
          <cell r="U1028" t="str">
            <v>Xóm Đồng Công, xã Thạch Đồng, TP. Hà Tĩnh, Hà Tĩnh</v>
          </cell>
          <cell r="V1028" t="str">
            <v>Xóm Đồng Công, xã Thạch Đồng, TP. Hà Tĩnh, Hà Tĩnh</v>
          </cell>
          <cell r="W1028">
            <v>985902941</v>
          </cell>
          <cell r="X1028" t="str">
            <v>thindhv@gmail.com</v>
          </cell>
          <cell r="Y1028">
            <v>37544</v>
          </cell>
          <cell r="Z1028">
            <v>39995</v>
          </cell>
          <cell r="AA1028" t="str">
            <v>Trường Đại học Vinh</v>
          </cell>
          <cell r="AB1028">
            <v>0</v>
          </cell>
          <cell r="AC1028" t="str">
            <v>BC</v>
          </cell>
          <cell r="AD1028">
            <v>0</v>
          </cell>
          <cell r="AE1028">
            <v>0</v>
          </cell>
          <cell r="AF1028" t="str">
            <v>V.07.01.03</v>
          </cell>
          <cell r="AG1028" t="str">
            <v>Giảng viên (hạng III)</v>
          </cell>
          <cell r="AH1028">
            <v>0</v>
          </cell>
          <cell r="AI1028">
            <v>0</v>
          </cell>
          <cell r="AJ1028">
            <v>0</v>
          </cell>
          <cell r="AK1028">
            <v>4</v>
          </cell>
          <cell r="AL1028">
            <v>0</v>
          </cell>
          <cell r="AM1028">
            <v>3.99</v>
          </cell>
          <cell r="AN1028">
            <v>6</v>
          </cell>
          <cell r="AO1028">
            <v>0</v>
          </cell>
          <cell r="AP1028">
            <v>0</v>
          </cell>
          <cell r="AQ1028">
            <v>12</v>
          </cell>
          <cell r="AR1028">
            <v>0.4788</v>
          </cell>
          <cell r="AS1028">
            <v>4.4687999999999999</v>
          </cell>
          <cell r="AT1028">
            <v>25</v>
          </cell>
          <cell r="AU1028">
            <v>0</v>
          </cell>
          <cell r="AV1028">
            <v>0</v>
          </cell>
          <cell r="AW1028">
            <v>0</v>
          </cell>
          <cell r="AX1028" t="str">
            <v>Tiến sĩ</v>
          </cell>
          <cell r="AY1028">
            <v>0</v>
          </cell>
          <cell r="AZ1028">
            <v>0</v>
          </cell>
          <cell r="BA1028" t="str">
            <v>Lâm nghiệp</v>
          </cell>
          <cell r="BB1028" t="str">
            <v>Lâm sinh</v>
          </cell>
          <cell r="BC1028" t="str">
            <v>Lâm học</v>
          </cell>
          <cell r="BD1028">
            <v>0</v>
          </cell>
          <cell r="BE1028">
            <v>0</v>
          </cell>
          <cell r="BF1028" t="str">
            <v>B1</v>
          </cell>
          <cell r="BG1028">
            <v>0</v>
          </cell>
          <cell r="BH1028">
            <v>0</v>
          </cell>
          <cell r="BI1028">
            <v>0</v>
          </cell>
          <cell r="BJ1028">
            <v>0</v>
          </cell>
          <cell r="BK1028">
            <v>0</v>
          </cell>
          <cell r="BL1028">
            <v>0</v>
          </cell>
          <cell r="BM1028">
            <v>0</v>
          </cell>
          <cell r="BN1028">
            <v>0</v>
          </cell>
          <cell r="BO1028">
            <v>0</v>
          </cell>
          <cell r="BP1028">
            <v>0</v>
          </cell>
          <cell r="BQ1028">
            <v>0</v>
          </cell>
          <cell r="BR1028">
            <v>17.25</v>
          </cell>
          <cell r="BS1028" t="str">
            <v>BĐ đã phát</v>
          </cell>
          <cell r="BT1028">
            <v>0</v>
          </cell>
          <cell r="BU1028">
            <v>0</v>
          </cell>
          <cell r="BV1028">
            <v>4</v>
          </cell>
          <cell r="BW1028">
            <v>4</v>
          </cell>
          <cell r="BX1028">
            <v>4</v>
          </cell>
          <cell r="BY1028">
            <v>4</v>
          </cell>
          <cell r="BZ1028">
            <v>4</v>
          </cell>
          <cell r="CA1028">
            <v>4</v>
          </cell>
          <cell r="CB1028">
            <v>4</v>
          </cell>
          <cell r="CC1028">
            <v>4</v>
          </cell>
          <cell r="CD1028">
            <v>4</v>
          </cell>
          <cell r="CE1028">
            <v>4</v>
          </cell>
          <cell r="CF1028">
            <v>4</v>
          </cell>
          <cell r="CG1028">
            <v>4</v>
          </cell>
          <cell r="CH1028">
            <v>4</v>
          </cell>
          <cell r="CI1028">
            <v>4</v>
          </cell>
          <cell r="CJ1028">
            <v>4</v>
          </cell>
          <cell r="CK1028">
            <v>4</v>
          </cell>
          <cell r="CL1028">
            <v>0</v>
          </cell>
        </row>
        <row r="1029">
          <cell r="F1029">
            <v>1362</v>
          </cell>
          <cell r="G1029" t="str">
            <v>51010000196076</v>
          </cell>
          <cell r="H1029" t="str">
            <v>Viện Nông nghiệp và Tài nguyên</v>
          </cell>
          <cell r="I1029" t="str">
            <v>Khuyến nông và Phát triển nông thôn</v>
          </cell>
          <cell r="J1029" t="str">
            <v>Nam</v>
          </cell>
          <cell r="K1029">
            <v>1982</v>
          </cell>
          <cell r="L1029">
            <v>29971</v>
          </cell>
          <cell r="M1029">
            <v>40</v>
          </cell>
          <cell r="N1029" t="str">
            <v>Kinh</v>
          </cell>
          <cell r="O1029">
            <v>0</v>
          </cell>
          <cell r="P1029">
            <v>182489396</v>
          </cell>
          <cell r="Q1029">
            <v>0</v>
          </cell>
          <cell r="R1029">
            <v>0</v>
          </cell>
          <cell r="S1029" t="str">
            <v>Thành phố Vinh, Tỉnh Nghệ An</v>
          </cell>
          <cell r="T1029" t="str">
            <v>Xã Sơn Tân, huyện Hương Sơn, Hà Tĩnh</v>
          </cell>
          <cell r="U1029" t="str">
            <v>SN 15/9 - Khối 9, Phường Bến Thủy, Thành phố Vinh, Tỉnh Nghệ An</v>
          </cell>
          <cell r="V1029" t="str">
            <v>SN 15/9 - Khối 9, Phường Bến Thủy, Thành phố Vinh, Tỉnh Nghệ An</v>
          </cell>
          <cell r="W1029" t="str">
            <v>0984818777</v>
          </cell>
          <cell r="X1029" t="str">
            <v>tranminhdhv@gmail.com</v>
          </cell>
          <cell r="Y1029">
            <v>38822</v>
          </cell>
          <cell r="Z1029">
            <v>39448</v>
          </cell>
          <cell r="AA1029" t="str">
            <v>Trường Đại học Vinh</v>
          </cell>
          <cell r="AB1029">
            <v>0</v>
          </cell>
          <cell r="AC1029" t="str">
            <v>BC</v>
          </cell>
          <cell r="AD1029">
            <v>0</v>
          </cell>
          <cell r="AE1029">
            <v>0</v>
          </cell>
          <cell r="AF1029" t="str">
            <v>V.07.01.03</v>
          </cell>
          <cell r="AG1029" t="str">
            <v>Giảng viên (hạng III)</v>
          </cell>
          <cell r="AH1029">
            <v>0</v>
          </cell>
          <cell r="AI1029">
            <v>0</v>
          </cell>
          <cell r="AJ1029">
            <v>0</v>
          </cell>
          <cell r="AK1029">
            <v>4</v>
          </cell>
          <cell r="AL1029">
            <v>0</v>
          </cell>
          <cell r="AM1029">
            <v>3.66</v>
          </cell>
          <cell r="AN1029">
            <v>5</v>
          </cell>
          <cell r="AO1029">
            <v>0</v>
          </cell>
          <cell r="AP1029">
            <v>0</v>
          </cell>
          <cell r="AQ1029">
            <v>7</v>
          </cell>
          <cell r="AR1029">
            <v>0.25619999999999998</v>
          </cell>
          <cell r="AS1029">
            <v>3.9161999999999999</v>
          </cell>
          <cell r="AT1029">
            <v>25</v>
          </cell>
          <cell r="AU1029">
            <v>0</v>
          </cell>
          <cell r="AV1029">
            <v>0</v>
          </cell>
          <cell r="AW1029">
            <v>0</v>
          </cell>
          <cell r="AX1029" t="str">
            <v>Tiến sĩ</v>
          </cell>
          <cell r="AY1029">
            <v>0</v>
          </cell>
          <cell r="AZ1029">
            <v>0</v>
          </cell>
          <cell r="BA1029" t="str">
            <v>Lâm nghiệp</v>
          </cell>
          <cell r="BB1029" t="str">
            <v>Lâm sinh</v>
          </cell>
          <cell r="BC1029" t="str">
            <v>Lâm sinh</v>
          </cell>
          <cell r="BD1029" t="str">
            <v>2020</v>
          </cell>
          <cell r="BE1029">
            <v>0</v>
          </cell>
          <cell r="BF1029">
            <v>0</v>
          </cell>
          <cell r="BG1029">
            <v>0</v>
          </cell>
          <cell r="BH1029" t="str">
            <v>x</v>
          </cell>
          <cell r="BI1029">
            <v>0</v>
          </cell>
          <cell r="BJ1029">
            <v>0</v>
          </cell>
          <cell r="BK1029">
            <v>0</v>
          </cell>
          <cell r="BL1029">
            <v>0</v>
          </cell>
          <cell r="BM1029">
            <v>0</v>
          </cell>
          <cell r="BN1029">
            <v>0</v>
          </cell>
          <cell r="BO1029">
            <v>0</v>
          </cell>
          <cell r="BP1029">
            <v>0</v>
          </cell>
          <cell r="BQ1029">
            <v>0</v>
          </cell>
          <cell r="BR1029">
            <v>19.416666666666668</v>
          </cell>
          <cell r="BS1029" t="str">
            <v>BĐ đã phát</v>
          </cell>
          <cell r="BT1029">
            <v>0</v>
          </cell>
          <cell r="BU1029">
            <v>0</v>
          </cell>
          <cell r="BV1029">
            <v>4</v>
          </cell>
          <cell r="BW1029">
            <v>4</v>
          </cell>
          <cell r="BX1029">
            <v>4</v>
          </cell>
          <cell r="BY1029">
            <v>4</v>
          </cell>
          <cell r="BZ1029">
            <v>4</v>
          </cell>
          <cell r="CA1029">
            <v>4</v>
          </cell>
          <cell r="CB1029">
            <v>4</v>
          </cell>
          <cell r="CC1029">
            <v>4</v>
          </cell>
          <cell r="CD1029">
            <v>4</v>
          </cell>
          <cell r="CE1029">
            <v>4</v>
          </cell>
          <cell r="CF1029">
            <v>4</v>
          </cell>
          <cell r="CG1029">
            <v>4</v>
          </cell>
          <cell r="CH1029">
            <v>4</v>
          </cell>
          <cell r="CI1029">
            <v>4</v>
          </cell>
          <cell r="CJ1029">
            <v>4</v>
          </cell>
          <cell r="CK1029">
            <v>4</v>
          </cell>
          <cell r="CL1029">
            <v>0</v>
          </cell>
        </row>
        <row r="1030">
          <cell r="F1030">
            <v>2321</v>
          </cell>
          <cell r="G1030" t="str">
            <v>51010000530072</v>
          </cell>
          <cell r="H1030" t="str">
            <v>Viện Nông nghiệp và Tài nguyên</v>
          </cell>
          <cell r="I1030" t="str">
            <v>Quản lý đất đai</v>
          </cell>
          <cell r="J1030" t="str">
            <v>Nam</v>
          </cell>
          <cell r="K1030">
            <v>1988</v>
          </cell>
          <cell r="L1030">
            <v>32313</v>
          </cell>
          <cell r="M1030">
            <v>34</v>
          </cell>
          <cell r="N1030" t="str">
            <v>Kinh</v>
          </cell>
          <cell r="O1030">
            <v>0</v>
          </cell>
          <cell r="P1030" t="str">
            <v>186320070</v>
          </cell>
          <cell r="Q1030">
            <v>37810</v>
          </cell>
          <cell r="R1030" t="str">
            <v>Tỉnh Nghệ An</v>
          </cell>
          <cell r="S1030" t="str">
            <v>Phường Trường Thi, Thành phố Vinh, Tỉnh Nghệ An</v>
          </cell>
          <cell r="T1030">
            <v>0</v>
          </cell>
          <cell r="U1030">
            <v>0</v>
          </cell>
          <cell r="V1030" t="str">
            <v>Phường Hưng Dũng, Thành phố Vinh, Tỉnh Nghệ An</v>
          </cell>
          <cell r="W1030" t="str">
            <v>0919511714</v>
          </cell>
          <cell r="X1030" t="str">
            <v>namthanhdhv@gmail.com</v>
          </cell>
          <cell r="Y1030">
            <v>0</v>
          </cell>
          <cell r="Z1030">
            <v>42887</v>
          </cell>
          <cell r="AA1030" t="str">
            <v>Trường Đại học Vinh</v>
          </cell>
          <cell r="AB1030">
            <v>0</v>
          </cell>
          <cell r="AC1030" t="str">
            <v>BC</v>
          </cell>
          <cell r="AD1030">
            <v>0</v>
          </cell>
          <cell r="AE1030">
            <v>0</v>
          </cell>
          <cell r="AF1030" t="str">
            <v>V.07.01.03</v>
          </cell>
          <cell r="AG1030" t="str">
            <v>Giảng viên (hạng III)</v>
          </cell>
          <cell r="AH1030">
            <v>0</v>
          </cell>
          <cell r="AI1030">
            <v>0</v>
          </cell>
          <cell r="AJ1030">
            <v>0</v>
          </cell>
          <cell r="AK1030">
            <v>4</v>
          </cell>
          <cell r="AL1030">
            <v>0</v>
          </cell>
          <cell r="AM1030">
            <v>3</v>
          </cell>
          <cell r="AN1030">
            <v>3</v>
          </cell>
          <cell r="AO1030">
            <v>0</v>
          </cell>
          <cell r="AP1030">
            <v>0</v>
          </cell>
          <cell r="AQ1030">
            <v>5</v>
          </cell>
          <cell r="AR1030">
            <v>0.15</v>
          </cell>
          <cell r="AS1030">
            <v>3.15</v>
          </cell>
          <cell r="AT1030">
            <v>25</v>
          </cell>
          <cell r="AU1030">
            <v>0</v>
          </cell>
          <cell r="AV1030">
            <v>0</v>
          </cell>
          <cell r="AW1030">
            <v>0</v>
          </cell>
          <cell r="AX1030" t="str">
            <v>Thạc sĩ</v>
          </cell>
          <cell r="AY1030">
            <v>0</v>
          </cell>
          <cell r="AZ1030">
            <v>0</v>
          </cell>
          <cell r="BA1030" t="str">
            <v>Địa lý</v>
          </cell>
          <cell r="BB1030" t="str">
            <v>Quản lý đất đai</v>
          </cell>
          <cell r="BC1030" t="str">
            <v xml:space="preserve"> </v>
          </cell>
          <cell r="BD1030">
            <v>0</v>
          </cell>
          <cell r="BE1030">
            <v>0</v>
          </cell>
          <cell r="BF1030" t="str">
            <v>B2</v>
          </cell>
          <cell r="BG1030">
            <v>0</v>
          </cell>
          <cell r="BH1030" t="str">
            <v>x</v>
          </cell>
          <cell r="BI1030">
            <v>0</v>
          </cell>
          <cell r="BJ1030">
            <v>0</v>
          </cell>
          <cell r="BK1030" t="str">
            <v>Đối tượng 4</v>
          </cell>
          <cell r="BL1030">
            <v>0</v>
          </cell>
          <cell r="BM1030">
            <v>0</v>
          </cell>
          <cell r="BN1030">
            <v>0</v>
          </cell>
          <cell r="BO1030">
            <v>0</v>
          </cell>
          <cell r="BP1030">
            <v>0</v>
          </cell>
          <cell r="BQ1030">
            <v>0</v>
          </cell>
          <cell r="BR1030">
            <v>25.833333333333332</v>
          </cell>
          <cell r="BS1030" t="str">
            <v>BĐ đã phát</v>
          </cell>
          <cell r="BT1030">
            <v>0</v>
          </cell>
          <cell r="BU1030">
            <v>0</v>
          </cell>
          <cell r="BV1030">
            <v>5</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t="str">
            <v>Thôi BT ĐV từ T11/20, Đi học NN từ T10/20</v>
          </cell>
        </row>
        <row r="1031">
          <cell r="F1031">
            <v>2536</v>
          </cell>
          <cell r="G1031" t="str">
            <v>51010001144795</v>
          </cell>
          <cell r="H1031" t="str">
            <v>Viện Nông nghiệp và Tài nguyên</v>
          </cell>
          <cell r="I1031" t="str">
            <v>Quản lý đất đai</v>
          </cell>
          <cell r="J1031" t="str">
            <v>Nam</v>
          </cell>
          <cell r="K1031">
            <v>1992</v>
          </cell>
          <cell r="L1031">
            <v>33959</v>
          </cell>
          <cell r="M1031">
            <v>30</v>
          </cell>
          <cell r="N1031" t="str">
            <v>Kinh</v>
          </cell>
          <cell r="O1031">
            <v>0</v>
          </cell>
          <cell r="P1031" t="str">
            <v>187070602</v>
          </cell>
          <cell r="Q1031">
            <v>39782</v>
          </cell>
          <cell r="R1031" t="str">
            <v>Tỉnh Nghệ An</v>
          </cell>
          <cell r="S1031" t="str">
            <v>Phường Hưng Phúc, Thành phố Vinh, Tỉnh Nghệ An</v>
          </cell>
          <cell r="T1031" t="str">
            <v>Nghi Thạch, Nghi Lộc, Nghệ An</v>
          </cell>
          <cell r="U1031" t="str">
            <v>Số 12, đường Yên Phúc, khối Vinh Phúc, Phường Hưng Phúc, Thành phố Vinh, Tỉnh Nghệ An</v>
          </cell>
          <cell r="V1031" t="str">
            <v>Số 12, đường Yên Phúc, khối Vinh Phúc, Phường Hưng Phúc, Thành phố Vinh, Tỉnh Nghệ An</v>
          </cell>
          <cell r="W1031" t="str">
            <v>0982959788</v>
          </cell>
          <cell r="X1031" t="str">
            <v>nguyentrantuan92@gmail.com</v>
          </cell>
          <cell r="Y1031">
            <v>43012</v>
          </cell>
          <cell r="Z1031">
            <v>0</v>
          </cell>
          <cell r="AA1031">
            <v>0</v>
          </cell>
          <cell r="AB1031">
            <v>0</v>
          </cell>
          <cell r="AC1031" t="str">
            <v>HĐXĐTH</v>
          </cell>
          <cell r="AD1031">
            <v>43377</v>
          </cell>
          <cell r="AE1031">
            <v>44473</v>
          </cell>
          <cell r="AF1031" t="str">
            <v>V.07.01.03</v>
          </cell>
          <cell r="AG1031" t="str">
            <v>Giảng viên (hạng III)</v>
          </cell>
          <cell r="AH1031">
            <v>0</v>
          </cell>
          <cell r="AI1031">
            <v>0</v>
          </cell>
          <cell r="AJ1031">
            <v>0</v>
          </cell>
          <cell r="AK1031">
            <v>4</v>
          </cell>
          <cell r="AL1031">
            <v>0</v>
          </cell>
          <cell r="AM1031">
            <v>2.34</v>
          </cell>
          <cell r="AN1031">
            <v>1</v>
          </cell>
          <cell r="AO1031">
            <v>0</v>
          </cell>
          <cell r="AP1031">
            <v>0</v>
          </cell>
          <cell r="AQ1031">
            <v>0</v>
          </cell>
          <cell r="AR1031">
            <v>0</v>
          </cell>
          <cell r="AS1031">
            <v>2.34</v>
          </cell>
          <cell r="AT1031">
            <v>0</v>
          </cell>
          <cell r="AU1031">
            <v>0</v>
          </cell>
          <cell r="AV1031">
            <v>0</v>
          </cell>
          <cell r="AW1031">
            <v>0</v>
          </cell>
          <cell r="AX1031" t="str">
            <v>Thạc sĩ</v>
          </cell>
          <cell r="AY1031">
            <v>0</v>
          </cell>
          <cell r="AZ1031">
            <v>0</v>
          </cell>
          <cell r="BA1031" t="str">
            <v>Quản lý đất đai</v>
          </cell>
          <cell r="BB1031" t="str">
            <v>Quản lý đất đai</v>
          </cell>
          <cell r="BC1031">
            <v>0</v>
          </cell>
          <cell r="BD1031">
            <v>0</v>
          </cell>
          <cell r="BE1031">
            <v>0</v>
          </cell>
          <cell r="BF1031">
            <v>0</v>
          </cell>
          <cell r="BG1031">
            <v>0</v>
          </cell>
          <cell r="BH1031">
            <v>2018</v>
          </cell>
          <cell r="BI1031">
            <v>0</v>
          </cell>
          <cell r="BJ1031">
            <v>0</v>
          </cell>
          <cell r="BK1031">
            <v>0</v>
          </cell>
          <cell r="BL1031">
            <v>0</v>
          </cell>
          <cell r="BM1031">
            <v>0</v>
          </cell>
          <cell r="BN1031">
            <v>0</v>
          </cell>
          <cell r="BO1031">
            <v>0</v>
          </cell>
          <cell r="BP1031">
            <v>0</v>
          </cell>
          <cell r="BQ1031">
            <v>0</v>
          </cell>
          <cell r="BR1031">
            <v>30.333333333333332</v>
          </cell>
          <cell r="BS1031" t="str">
            <v>BĐ đã phát</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t="str">
            <v>Đi học NN</v>
          </cell>
        </row>
        <row r="1032">
          <cell r="F1032">
            <v>2013</v>
          </cell>
          <cell r="G1032" t="str">
            <v>51010000388493</v>
          </cell>
          <cell r="H1032" t="str">
            <v>Viện Nông nghiệp và Tài nguyên</v>
          </cell>
          <cell r="I1032" t="str">
            <v>Quản lý đất đai</v>
          </cell>
          <cell r="J1032" t="str">
            <v>Nữ</v>
          </cell>
          <cell r="K1032">
            <v>1987</v>
          </cell>
          <cell r="L1032">
            <v>31844</v>
          </cell>
          <cell r="M1032">
            <v>35</v>
          </cell>
          <cell r="N1032" t="str">
            <v>Kinh</v>
          </cell>
          <cell r="O1032">
            <v>0</v>
          </cell>
          <cell r="P1032" t="str">
            <v>186331821</v>
          </cell>
          <cell r="Q1032">
            <v>37868</v>
          </cell>
          <cell r="R1032" t="str">
            <v>Tỉnh Nghệ An</v>
          </cell>
          <cell r="S1032" t="str">
            <v>Hùng Tiến, Nam Đàn, Nghệ An</v>
          </cell>
          <cell r="T1032">
            <v>0</v>
          </cell>
          <cell r="U1032" t="str">
            <v>Phường Bến Thủy, Thành phố Vinh, Tỉnh Nghệ An</v>
          </cell>
          <cell r="V1032" t="str">
            <v>Phường Bến Thủy, Thành phố Vinh, Tỉnh Nghệ An</v>
          </cell>
          <cell r="W1032" t="str">
            <v>0913753338</v>
          </cell>
          <cell r="X1032" t="str">
            <v>Phamha6868@gmail.com</v>
          </cell>
          <cell r="Y1032">
            <v>41323</v>
          </cell>
          <cell r="Z1032">
            <v>42887</v>
          </cell>
          <cell r="AA1032" t="str">
            <v>Trường Đại học Vinh</v>
          </cell>
          <cell r="AB1032">
            <v>0</v>
          </cell>
          <cell r="AC1032" t="str">
            <v>BC</v>
          </cell>
          <cell r="AD1032">
            <v>0</v>
          </cell>
          <cell r="AE1032">
            <v>0</v>
          </cell>
          <cell r="AF1032" t="str">
            <v>V.07.01.03</v>
          </cell>
          <cell r="AG1032" t="str">
            <v>Giảng viên (hạng III)</v>
          </cell>
          <cell r="AH1032">
            <v>0</v>
          </cell>
          <cell r="AI1032">
            <v>0</v>
          </cell>
          <cell r="AJ1032">
            <v>0</v>
          </cell>
          <cell r="AK1032">
            <v>4</v>
          </cell>
          <cell r="AL1032">
            <v>0</v>
          </cell>
          <cell r="AM1032">
            <v>3</v>
          </cell>
          <cell r="AN1032">
            <v>3</v>
          </cell>
          <cell r="AO1032">
            <v>0</v>
          </cell>
          <cell r="AP1032">
            <v>0</v>
          </cell>
          <cell r="AQ1032">
            <v>7</v>
          </cell>
          <cell r="AR1032">
            <v>0.21</v>
          </cell>
          <cell r="AS1032">
            <v>3.21</v>
          </cell>
          <cell r="AT1032">
            <v>25</v>
          </cell>
          <cell r="AU1032">
            <v>0</v>
          </cell>
          <cell r="AV1032">
            <v>0</v>
          </cell>
          <cell r="AW1032">
            <v>0</v>
          </cell>
          <cell r="AX1032" t="str">
            <v>Thạc sĩ</v>
          </cell>
          <cell r="AY1032">
            <v>0</v>
          </cell>
          <cell r="AZ1032">
            <v>0</v>
          </cell>
          <cell r="BA1032" t="str">
            <v>Trắc địa</v>
          </cell>
          <cell r="BB1032" t="str">
            <v>Viễn Thám</v>
          </cell>
          <cell r="BC1032" t="str">
            <v>Quản lý đất đai</v>
          </cell>
          <cell r="BD1032">
            <v>0</v>
          </cell>
          <cell r="BE1032">
            <v>0</v>
          </cell>
          <cell r="BF1032" t="str">
            <v>B1</v>
          </cell>
          <cell r="BG1032">
            <v>0</v>
          </cell>
          <cell r="BH1032" t="str">
            <v>x</v>
          </cell>
          <cell r="BI1032">
            <v>0</v>
          </cell>
          <cell r="BJ1032">
            <v>0</v>
          </cell>
          <cell r="BK1032" t="str">
            <v>Đối tượng 4</v>
          </cell>
          <cell r="BL1032">
            <v>0</v>
          </cell>
          <cell r="BM1032">
            <v>0</v>
          </cell>
          <cell r="BN1032">
            <v>0</v>
          </cell>
          <cell r="BO1032">
            <v>0</v>
          </cell>
          <cell r="BP1032">
            <v>0</v>
          </cell>
          <cell r="BQ1032" t="str">
            <v>Con thương binh</v>
          </cell>
          <cell r="BR1032">
            <v>19.5</v>
          </cell>
          <cell r="BS1032" t="str">
            <v>BĐ đã phát</v>
          </cell>
          <cell r="BT1032">
            <v>0</v>
          </cell>
          <cell r="BU1032">
            <v>0</v>
          </cell>
          <cell r="BV1032">
            <v>4</v>
          </cell>
          <cell r="BW1032">
            <v>4</v>
          </cell>
          <cell r="BX1032">
            <v>4</v>
          </cell>
          <cell r="BY1032">
            <v>4</v>
          </cell>
          <cell r="BZ1032">
            <v>4</v>
          </cell>
          <cell r="CA1032">
            <v>4</v>
          </cell>
          <cell r="CB1032">
            <v>4</v>
          </cell>
          <cell r="CC1032">
            <v>4</v>
          </cell>
          <cell r="CD1032">
            <v>4</v>
          </cell>
          <cell r="CE1032">
            <v>4</v>
          </cell>
          <cell r="CF1032">
            <v>4</v>
          </cell>
          <cell r="CG1032">
            <v>4</v>
          </cell>
          <cell r="CH1032">
            <v>4</v>
          </cell>
          <cell r="CI1032">
            <v>4</v>
          </cell>
          <cell r="CJ1032">
            <v>4</v>
          </cell>
          <cell r="CK1032">
            <v>4</v>
          </cell>
          <cell r="CL1032">
            <v>0</v>
          </cell>
        </row>
        <row r="1033">
          <cell r="F1033">
            <v>1934</v>
          </cell>
          <cell r="G1033" t="str">
            <v>51010000190449</v>
          </cell>
          <cell r="H1033" t="str">
            <v>Viện Nông nghiệp và Tài nguyên</v>
          </cell>
          <cell r="I1033" t="str">
            <v>Quản lý đất đai</v>
          </cell>
          <cell r="J1033" t="str">
            <v>Nam</v>
          </cell>
          <cell r="K1033">
            <v>1979</v>
          </cell>
          <cell r="L1033">
            <v>29007</v>
          </cell>
          <cell r="M1033">
            <v>43</v>
          </cell>
          <cell r="N1033" t="str">
            <v>Kinh</v>
          </cell>
          <cell r="O1033">
            <v>0</v>
          </cell>
          <cell r="P1033" t="str">
            <v>182243531</v>
          </cell>
          <cell r="Q1033" t="str">
            <v>28/07/2011</v>
          </cell>
          <cell r="R1033" t="str">
            <v>Tỉnh Nghệ An</v>
          </cell>
          <cell r="S1033" t="str">
            <v>Xã  Diễn Yên - huyện Diễn Châu - tỉnh Nghệ An</v>
          </cell>
          <cell r="T1033" t="str">
            <v>Xã  Diễn Yên - huyện Diễn Châu - tỉnh Nghệ An</v>
          </cell>
          <cell r="U1033" t="str">
            <v>Khối 6- P.Lê lợi – TP. Vinh – Nghệ An.</v>
          </cell>
          <cell r="V1033" t="str">
            <v>Khối 6- P.Lê lợi – TP. Vinh – Nghệ An.</v>
          </cell>
          <cell r="W1033" t="str">
            <v>0981995009</v>
          </cell>
          <cell r="X1033" t="str">
            <v>Trandulille@gmail.com</v>
          </cell>
          <cell r="Y1033">
            <v>37681</v>
          </cell>
          <cell r="Z1033">
            <v>38924</v>
          </cell>
          <cell r="AA1033" t="str">
            <v>Trường Đại học Vinh</v>
          </cell>
          <cell r="AB1033">
            <v>0</v>
          </cell>
          <cell r="AC1033" t="str">
            <v>BC</v>
          </cell>
          <cell r="AD1033">
            <v>0</v>
          </cell>
          <cell r="AE1033">
            <v>0</v>
          </cell>
          <cell r="AF1033" t="str">
            <v>V.07.01.03</v>
          </cell>
          <cell r="AG1033" t="str">
            <v>Giảng viên (hạng III)</v>
          </cell>
          <cell r="AH1033">
            <v>0</v>
          </cell>
          <cell r="AI1033" t="str">
            <v>Trưởng Bộ môn</v>
          </cell>
          <cell r="AJ1033">
            <v>0</v>
          </cell>
          <cell r="AK1033">
            <v>5.5</v>
          </cell>
          <cell r="AL1033">
            <v>0.4</v>
          </cell>
          <cell r="AM1033">
            <v>3.99</v>
          </cell>
          <cell r="AN1033">
            <v>6</v>
          </cell>
          <cell r="AO1033">
            <v>0</v>
          </cell>
          <cell r="AP1033">
            <v>0</v>
          </cell>
          <cell r="AQ1033">
            <v>13</v>
          </cell>
          <cell r="AR1033">
            <v>0.5707000000000001</v>
          </cell>
          <cell r="AS1033">
            <v>4.960700000000001</v>
          </cell>
          <cell r="AT1033">
            <v>40</v>
          </cell>
          <cell r="AU1033">
            <v>0</v>
          </cell>
          <cell r="AV1033">
            <v>0</v>
          </cell>
          <cell r="AW1033">
            <v>0</v>
          </cell>
          <cell r="AX1033" t="str">
            <v>Tiến sĩ</v>
          </cell>
          <cell r="AY1033">
            <v>0</v>
          </cell>
          <cell r="AZ1033">
            <v>0</v>
          </cell>
          <cell r="BA1033" t="str">
            <v>Địa lý</v>
          </cell>
          <cell r="BB1033" t="str">
            <v>Địa lý kinh tế</v>
          </cell>
          <cell r="BC1033" t="str">
            <v>Quản lý &amp; quy hoạch đô thị</v>
          </cell>
          <cell r="BD1033">
            <v>0</v>
          </cell>
          <cell r="BE1033" t="str">
            <v>GVSP</v>
          </cell>
          <cell r="BF1033" t="str">
            <v>A2</v>
          </cell>
          <cell r="BG1033">
            <v>0</v>
          </cell>
          <cell r="BH1033">
            <v>2018</v>
          </cell>
          <cell r="BI1033">
            <v>0</v>
          </cell>
          <cell r="BJ1033">
            <v>0</v>
          </cell>
          <cell r="BK1033" t="str">
            <v>Đã học 2012</v>
          </cell>
          <cell r="BL1033">
            <v>0</v>
          </cell>
          <cell r="BM1033">
            <v>38512</v>
          </cell>
          <cell r="BN1033">
            <v>38877</v>
          </cell>
          <cell r="BO1033">
            <v>0</v>
          </cell>
          <cell r="BP1033">
            <v>0</v>
          </cell>
          <cell r="BQ1033">
            <v>0</v>
          </cell>
          <cell r="BR1033">
            <v>16.75</v>
          </cell>
          <cell r="BS1033" t="str">
            <v>BĐ đã phát</v>
          </cell>
          <cell r="BT1033">
            <v>0</v>
          </cell>
          <cell r="BU1033">
            <v>0</v>
          </cell>
          <cell r="BV1033">
            <v>5.5</v>
          </cell>
          <cell r="BW1033">
            <v>5.5</v>
          </cell>
          <cell r="BX1033">
            <v>5.5</v>
          </cell>
          <cell r="BY1033">
            <v>5.5</v>
          </cell>
          <cell r="BZ1033">
            <v>5.5</v>
          </cell>
          <cell r="CA1033">
            <v>5.5</v>
          </cell>
          <cell r="CB1033">
            <v>5.5</v>
          </cell>
          <cell r="CC1033">
            <v>5.5</v>
          </cell>
          <cell r="CD1033">
            <v>5.5</v>
          </cell>
          <cell r="CE1033">
            <v>5.5</v>
          </cell>
          <cell r="CF1033">
            <v>5.5</v>
          </cell>
          <cell r="CG1033">
            <v>5.5</v>
          </cell>
          <cell r="CH1033">
            <v>5.5</v>
          </cell>
          <cell r="CI1033">
            <v>5.5</v>
          </cell>
          <cell r="CJ1033">
            <v>5.5</v>
          </cell>
          <cell r="CK1033">
            <v>5.5</v>
          </cell>
          <cell r="CL1033">
            <v>0</v>
          </cell>
        </row>
        <row r="1034">
          <cell r="F1034">
            <v>2010</v>
          </cell>
          <cell r="G1034" t="str">
            <v>51010000281617</v>
          </cell>
          <cell r="H1034" t="str">
            <v>Viện Nông nghiệp và Tài nguyên</v>
          </cell>
          <cell r="I1034" t="str">
            <v>Quản lý đất đai</v>
          </cell>
          <cell r="J1034" t="str">
            <v>Nữ</v>
          </cell>
          <cell r="K1034">
            <v>1987</v>
          </cell>
          <cell r="L1034">
            <v>32005</v>
          </cell>
          <cell r="M1034">
            <v>35</v>
          </cell>
          <cell r="N1034" t="str">
            <v>Kinh</v>
          </cell>
          <cell r="O1034">
            <v>0</v>
          </cell>
          <cell r="P1034">
            <v>187857185</v>
          </cell>
          <cell r="Q1034">
            <v>0</v>
          </cell>
          <cell r="R1034">
            <v>0</v>
          </cell>
          <cell r="S1034" t="str">
            <v>Tân Trung, Tân Yên, Bắc Giang</v>
          </cell>
          <cell r="T1034" t="str">
            <v>Thanh Ngọc, Thanh Chương, Nghệ An</v>
          </cell>
          <cell r="U1034" t="str">
            <v>Lê Mao, Tp.Vinh, Nghệ An</v>
          </cell>
          <cell r="V1034" t="str">
            <v>Lê Mao, Tp.Vinh, Nghệ An</v>
          </cell>
          <cell r="W1034" t="str">
            <v>0978807268</v>
          </cell>
          <cell r="X1034" t="str">
            <v>thuha268@gmail.com</v>
          </cell>
          <cell r="Y1034">
            <v>40360</v>
          </cell>
          <cell r="Z1034">
            <v>40725</v>
          </cell>
          <cell r="AA1034" t="str">
            <v>Trường Đại học Vinh</v>
          </cell>
          <cell r="AB1034">
            <v>0</v>
          </cell>
          <cell r="AC1034" t="str">
            <v>BC</v>
          </cell>
          <cell r="AD1034">
            <v>0</v>
          </cell>
          <cell r="AE1034">
            <v>0</v>
          </cell>
          <cell r="AF1034" t="str">
            <v>V.07.01.03</v>
          </cell>
          <cell r="AG1034" t="str">
            <v>Giảng viên (hạng III)</v>
          </cell>
          <cell r="AH1034">
            <v>0</v>
          </cell>
          <cell r="AI1034">
            <v>0</v>
          </cell>
          <cell r="AJ1034">
            <v>0</v>
          </cell>
          <cell r="AK1034">
            <v>4</v>
          </cell>
          <cell r="AL1034">
            <v>0</v>
          </cell>
          <cell r="AM1034">
            <v>3.33</v>
          </cell>
          <cell r="AN1034">
            <v>4</v>
          </cell>
          <cell r="AO1034">
            <v>0</v>
          </cell>
          <cell r="AP1034">
            <v>0</v>
          </cell>
          <cell r="AQ1034">
            <v>9</v>
          </cell>
          <cell r="AR1034">
            <v>0.29969999999999997</v>
          </cell>
          <cell r="AS1034">
            <v>3.6297000000000001</v>
          </cell>
          <cell r="AT1034">
            <v>25</v>
          </cell>
          <cell r="AU1034">
            <v>0</v>
          </cell>
          <cell r="AV1034">
            <v>0</v>
          </cell>
          <cell r="AW1034">
            <v>0</v>
          </cell>
          <cell r="AX1034" t="str">
            <v>Thạc sĩ</v>
          </cell>
          <cell r="AY1034">
            <v>0</v>
          </cell>
          <cell r="AZ1034">
            <v>0</v>
          </cell>
          <cell r="BA1034" t="str">
            <v>Quản lý đất đai</v>
          </cell>
          <cell r="BB1034" t="str">
            <v>Quản lý đất đai</v>
          </cell>
          <cell r="BC1034" t="str">
            <v xml:space="preserve"> </v>
          </cell>
          <cell r="BD1034">
            <v>0</v>
          </cell>
          <cell r="BE1034">
            <v>0</v>
          </cell>
          <cell r="BF1034" t="str">
            <v>B1</v>
          </cell>
          <cell r="BG1034">
            <v>0</v>
          </cell>
          <cell r="BH1034">
            <v>0</v>
          </cell>
          <cell r="BI1034">
            <v>0</v>
          </cell>
          <cell r="BJ1034">
            <v>0</v>
          </cell>
          <cell r="BK1034">
            <v>0</v>
          </cell>
          <cell r="BL1034">
            <v>0</v>
          </cell>
          <cell r="BM1034">
            <v>0</v>
          </cell>
          <cell r="BN1034">
            <v>0</v>
          </cell>
          <cell r="BO1034">
            <v>0</v>
          </cell>
          <cell r="BP1034">
            <v>0</v>
          </cell>
          <cell r="BQ1034">
            <v>0</v>
          </cell>
          <cell r="BR1034">
            <v>20</v>
          </cell>
          <cell r="BS1034" t="str">
            <v>ĐHV đã phát</v>
          </cell>
          <cell r="BT1034">
            <v>0</v>
          </cell>
          <cell r="BU1034">
            <v>0</v>
          </cell>
          <cell r="BV1034">
            <v>4</v>
          </cell>
          <cell r="BW1034">
            <v>4</v>
          </cell>
          <cell r="BX1034">
            <v>4</v>
          </cell>
          <cell r="BY1034">
            <v>4</v>
          </cell>
          <cell r="BZ1034">
            <v>4</v>
          </cell>
          <cell r="CA1034">
            <v>4</v>
          </cell>
          <cell r="CB1034">
            <v>4</v>
          </cell>
          <cell r="CC1034">
            <v>4</v>
          </cell>
          <cell r="CD1034">
            <v>4</v>
          </cell>
          <cell r="CE1034">
            <v>4</v>
          </cell>
          <cell r="CF1034">
            <v>4</v>
          </cell>
          <cell r="CG1034">
            <v>4</v>
          </cell>
          <cell r="CH1034">
            <v>4</v>
          </cell>
          <cell r="CI1034">
            <v>4</v>
          </cell>
          <cell r="CJ1034">
            <v>4</v>
          </cell>
          <cell r="CK1034">
            <v>4</v>
          </cell>
          <cell r="CL1034">
            <v>0</v>
          </cell>
        </row>
        <row r="1035">
          <cell r="F1035">
            <v>1061</v>
          </cell>
          <cell r="G1035" t="str">
            <v>51010000192898</v>
          </cell>
          <cell r="H1035" t="str">
            <v>Viện Nông nghiệp và Tài nguyên</v>
          </cell>
          <cell r="I1035" t="str">
            <v>Quản lý tài nguyên và môi trường</v>
          </cell>
          <cell r="J1035" t="str">
            <v>Nam</v>
          </cell>
          <cell r="K1035">
            <v>1976</v>
          </cell>
          <cell r="L1035">
            <v>28122</v>
          </cell>
          <cell r="M1035">
            <v>46</v>
          </cell>
          <cell r="N1035" t="str">
            <v>Kinh</v>
          </cell>
          <cell r="O1035">
            <v>0</v>
          </cell>
          <cell r="P1035">
            <v>182124626</v>
          </cell>
          <cell r="Q1035">
            <v>0</v>
          </cell>
          <cell r="R1035">
            <v>0</v>
          </cell>
          <cell r="S1035" t="str">
            <v>TP. Vinh, tỉnh Nghệ An</v>
          </cell>
          <cell r="T1035" t="str">
            <v>Xã Đồng Văn, huyện Thanh Chương, Tỉnh Nghệ An</v>
          </cell>
          <cell r="U1035" t="str">
            <v>Khu tập thể, Trường Đại học Vinh Khối 6, Phường Bến thủy, TP Vinh, Tỉnh Nghệ An</v>
          </cell>
          <cell r="V1035" t="str">
            <v>Khu tập thể, Trường Đại học Vinh Khối 6, Phường Bến thủy, TP Vinh, Tỉnh Nghệ An</v>
          </cell>
          <cell r="W1035" t="str">
            <v>0989302236</v>
          </cell>
          <cell r="X1035" t="str">
            <v>taidk@vinhuni.edu.vn</v>
          </cell>
          <cell r="Y1035">
            <v>36453</v>
          </cell>
          <cell r="Z1035">
            <v>37335</v>
          </cell>
          <cell r="AA1035" t="str">
            <v>Trường Đại học Sư phạm Vinh</v>
          </cell>
          <cell r="AB1035">
            <v>0</v>
          </cell>
          <cell r="AC1035" t="str">
            <v>BC</v>
          </cell>
          <cell r="AD1035">
            <v>0</v>
          </cell>
          <cell r="AE1035">
            <v>0</v>
          </cell>
          <cell r="AF1035" t="str">
            <v>V.07.01.03</v>
          </cell>
          <cell r="AG1035" t="str">
            <v>Giảng viên (hạng III)</v>
          </cell>
          <cell r="AH1035" t="str">
            <v>Phó Viện trưởng</v>
          </cell>
          <cell r="AI1035">
            <v>0</v>
          </cell>
          <cell r="AJ1035" t="str">
            <v>Phó Bí thư Đảng bộ BP</v>
          </cell>
          <cell r="AK1035">
            <v>6</v>
          </cell>
          <cell r="AL1035">
            <v>0.4</v>
          </cell>
          <cell r="AM1035">
            <v>4.32</v>
          </cell>
          <cell r="AN1035">
            <v>7</v>
          </cell>
          <cell r="AO1035">
            <v>0</v>
          </cell>
          <cell r="AP1035">
            <v>0</v>
          </cell>
          <cell r="AQ1035">
            <v>18</v>
          </cell>
          <cell r="AR1035">
            <v>0.84960000000000013</v>
          </cell>
          <cell r="AS1035">
            <v>5.5696000000000012</v>
          </cell>
          <cell r="AT1035">
            <v>40</v>
          </cell>
          <cell r="AU1035">
            <v>0</v>
          </cell>
          <cell r="AV1035">
            <v>0</v>
          </cell>
          <cell r="AW1035">
            <v>0</v>
          </cell>
          <cell r="AX1035" t="str">
            <v>Thạc sĩ</v>
          </cell>
          <cell r="AY1035">
            <v>0</v>
          </cell>
          <cell r="AZ1035">
            <v>0</v>
          </cell>
          <cell r="BA1035" t="str">
            <v>Địa lý</v>
          </cell>
          <cell r="BB1035" t="str">
            <v>Địa lý tự nhiên</v>
          </cell>
          <cell r="BC1035" t="str">
            <v xml:space="preserve"> </v>
          </cell>
          <cell r="BD1035">
            <v>0</v>
          </cell>
          <cell r="BE1035" t="str">
            <v>GVSP</v>
          </cell>
          <cell r="BF1035">
            <v>0</v>
          </cell>
          <cell r="BG1035">
            <v>0</v>
          </cell>
          <cell r="BH1035" t="str">
            <v>x</v>
          </cell>
          <cell r="BI1035">
            <v>0</v>
          </cell>
          <cell r="BJ1035">
            <v>0</v>
          </cell>
          <cell r="BK1035">
            <v>0</v>
          </cell>
          <cell r="BL1035">
            <v>0</v>
          </cell>
          <cell r="BM1035">
            <v>0</v>
          </cell>
          <cell r="BN1035">
            <v>0</v>
          </cell>
          <cell r="BO1035">
            <v>0</v>
          </cell>
          <cell r="BP1035">
            <v>0</v>
          </cell>
          <cell r="BQ1035">
            <v>0</v>
          </cell>
          <cell r="BR1035">
            <v>14.333333333333334</v>
          </cell>
          <cell r="BS1035" t="str">
            <v>ĐHV đã phát</v>
          </cell>
          <cell r="BT1035">
            <v>0</v>
          </cell>
          <cell r="BU1035">
            <v>0</v>
          </cell>
          <cell r="BV1035">
            <v>6</v>
          </cell>
          <cell r="BW1035">
            <v>6</v>
          </cell>
          <cell r="BX1035">
            <v>6</v>
          </cell>
          <cell r="BY1035">
            <v>6</v>
          </cell>
          <cell r="BZ1035">
            <v>6</v>
          </cell>
          <cell r="CA1035">
            <v>6</v>
          </cell>
          <cell r="CB1035">
            <v>6</v>
          </cell>
          <cell r="CC1035">
            <v>6</v>
          </cell>
          <cell r="CD1035">
            <v>6</v>
          </cell>
          <cell r="CE1035">
            <v>6</v>
          </cell>
          <cell r="CF1035">
            <v>6</v>
          </cell>
          <cell r="CG1035">
            <v>6</v>
          </cell>
          <cell r="CH1035">
            <v>6</v>
          </cell>
          <cell r="CI1035">
            <v>6</v>
          </cell>
          <cell r="CJ1035">
            <v>6</v>
          </cell>
          <cell r="CK1035">
            <v>6</v>
          </cell>
          <cell r="CL1035">
            <v>0</v>
          </cell>
        </row>
        <row r="1036">
          <cell r="F1036">
            <v>2357</v>
          </cell>
          <cell r="G1036" t="str">
            <v>51010000628977</v>
          </cell>
          <cell r="H1036" t="str">
            <v>Viện Nông nghiệp và Tài nguyên</v>
          </cell>
          <cell r="I1036" t="str">
            <v>Quản lý tài nguyên và môi trường</v>
          </cell>
          <cell r="J1036" t="str">
            <v>Nam</v>
          </cell>
          <cell r="K1036">
            <v>1984</v>
          </cell>
          <cell r="L1036">
            <v>30867</v>
          </cell>
          <cell r="M1036">
            <v>38</v>
          </cell>
          <cell r="N1036" t="str">
            <v>Kinh</v>
          </cell>
          <cell r="O1036">
            <v>0</v>
          </cell>
          <cell r="P1036" t="str">
            <v>186132105</v>
          </cell>
          <cell r="Q1036">
            <v>41254</v>
          </cell>
          <cell r="R1036" t="str">
            <v>Tỉnh Nghệ An</v>
          </cell>
          <cell r="S1036" t="str">
            <v>Diễn Phúc, Diễn Châu, Nghệ An</v>
          </cell>
          <cell r="T1036">
            <v>0</v>
          </cell>
          <cell r="U1036" t="str">
            <v>Thành phố Vinh, Tỉnh Nghệ An</v>
          </cell>
          <cell r="V1036" t="str">
            <v>Thành phố Vinh, Tỉnh Nghệ An</v>
          </cell>
          <cell r="W1036" t="str">
            <v>0989382147</v>
          </cell>
          <cell r="X1036" t="str">
            <v>anhthe.mdc@gmail.com</v>
          </cell>
          <cell r="Y1036">
            <v>42012</v>
          </cell>
          <cell r="Z1036">
            <v>42887</v>
          </cell>
          <cell r="AA1036" t="str">
            <v>Trường Đại học Vinh</v>
          </cell>
          <cell r="AB1036">
            <v>0</v>
          </cell>
          <cell r="AC1036" t="str">
            <v>BC</v>
          </cell>
          <cell r="AD1036">
            <v>0</v>
          </cell>
          <cell r="AE1036">
            <v>0</v>
          </cell>
          <cell r="AF1036" t="str">
            <v>V.07.01.03</v>
          </cell>
          <cell r="AG1036" t="str">
            <v>Giảng viên (hạng III)</v>
          </cell>
          <cell r="AH1036">
            <v>0</v>
          </cell>
          <cell r="AI1036">
            <v>0</v>
          </cell>
          <cell r="AJ1036">
            <v>0</v>
          </cell>
          <cell r="AK1036">
            <v>4</v>
          </cell>
          <cell r="AL1036">
            <v>0</v>
          </cell>
          <cell r="AM1036">
            <v>3</v>
          </cell>
          <cell r="AN1036">
            <v>3</v>
          </cell>
          <cell r="AO1036">
            <v>0</v>
          </cell>
          <cell r="AP1036">
            <v>0</v>
          </cell>
          <cell r="AQ1036">
            <v>0</v>
          </cell>
          <cell r="AR1036">
            <v>0</v>
          </cell>
          <cell r="AS1036">
            <v>3</v>
          </cell>
          <cell r="AT1036">
            <v>0</v>
          </cell>
          <cell r="AU1036">
            <v>0</v>
          </cell>
          <cell r="AV1036">
            <v>0</v>
          </cell>
          <cell r="AW1036">
            <v>0</v>
          </cell>
          <cell r="AX1036" t="str">
            <v>Thạc sĩ</v>
          </cell>
          <cell r="AY1036">
            <v>0</v>
          </cell>
          <cell r="AZ1036">
            <v>0</v>
          </cell>
          <cell r="BA1036" t="str">
            <v>Trắc địa</v>
          </cell>
          <cell r="BB1036" t="str">
            <v>Kỹ năng trắc địa</v>
          </cell>
          <cell r="BC1036" t="str">
            <v xml:space="preserve"> </v>
          </cell>
          <cell r="BD1036">
            <v>0</v>
          </cell>
          <cell r="BE1036">
            <v>0</v>
          </cell>
          <cell r="BF1036" t="str">
            <v>B1</v>
          </cell>
          <cell r="BG1036">
            <v>0</v>
          </cell>
          <cell r="BH1036">
            <v>0</v>
          </cell>
          <cell r="BI1036">
            <v>0</v>
          </cell>
          <cell r="BJ1036">
            <v>0</v>
          </cell>
          <cell r="BK1036">
            <v>0</v>
          </cell>
          <cell r="BL1036">
            <v>0</v>
          </cell>
          <cell r="BM1036">
            <v>0</v>
          </cell>
          <cell r="BN1036">
            <v>0</v>
          </cell>
          <cell r="BO1036">
            <v>0</v>
          </cell>
          <cell r="BP1036">
            <v>0</v>
          </cell>
          <cell r="BQ1036">
            <v>0</v>
          </cell>
          <cell r="BR1036">
            <v>21.833333333333332</v>
          </cell>
          <cell r="BS1036" t="str">
            <v>ĐHV đã phát</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t="str">
            <v>Đi học NN</v>
          </cell>
        </row>
        <row r="1037">
          <cell r="F1037">
            <v>2549</v>
          </cell>
          <cell r="G1037" t="str">
            <v>51010001238722</v>
          </cell>
          <cell r="H1037" t="str">
            <v>Viện Nông nghiệp và Tài nguyên</v>
          </cell>
          <cell r="I1037" t="str">
            <v>Quản lý tài nguyên và môi trường</v>
          </cell>
          <cell r="J1037" t="str">
            <v>Nữ</v>
          </cell>
          <cell r="K1037">
            <v>1991</v>
          </cell>
          <cell r="L1037">
            <v>33469</v>
          </cell>
          <cell r="M1037">
            <v>31</v>
          </cell>
          <cell r="N1037" t="str">
            <v>Kinh</v>
          </cell>
          <cell r="O1037">
            <v>0</v>
          </cell>
          <cell r="P1037" t="str">
            <v>186630074</v>
          </cell>
          <cell r="Q1037">
            <v>41099</v>
          </cell>
          <cell r="R1037" t="str">
            <v>Tỉnh Nghệ An</v>
          </cell>
          <cell r="S1037" t="str">
            <v>Phường Trường Thi, Thành phố Vinh, Tỉnh Nghệ An</v>
          </cell>
          <cell r="T1037" t="str">
            <v>Trường Thi, Vinh, Nghệ An</v>
          </cell>
          <cell r="U1037" t="str">
            <v>Số 86 đường Nguyễn Phong Sắc, Phường Hưng Dũng, Thành phố Vinh, Tỉnh Nghệ An</v>
          </cell>
          <cell r="V1037" t="str">
            <v>Số 86 đường Nguyễn Phong Sắc, Phường Hưng Dũng, Thành phố Vinh, Tỉnh Nghệ An</v>
          </cell>
          <cell r="W1037" t="str">
            <v>0982900499</v>
          </cell>
          <cell r="X1037" t="str">
            <v>thuyhoang29@gmail.com</v>
          </cell>
          <cell r="Y1037">
            <v>43132</v>
          </cell>
          <cell r="Z1037">
            <v>43966</v>
          </cell>
          <cell r="AA1037" t="str">
            <v>Trường Đại học Vinh</v>
          </cell>
          <cell r="AB1037">
            <v>0</v>
          </cell>
          <cell r="AC1037" t="str">
            <v>BC</v>
          </cell>
          <cell r="AD1037">
            <v>0</v>
          </cell>
          <cell r="AE1037">
            <v>0</v>
          </cell>
          <cell r="AF1037" t="str">
            <v>V.07.01.03</v>
          </cell>
          <cell r="AG1037" t="str">
            <v>Giảng viên (hạng III)</v>
          </cell>
          <cell r="AH1037">
            <v>0</v>
          </cell>
          <cell r="AI1037">
            <v>0</v>
          </cell>
          <cell r="AJ1037">
            <v>0</v>
          </cell>
          <cell r="AK1037">
            <v>4</v>
          </cell>
          <cell r="AL1037">
            <v>0</v>
          </cell>
          <cell r="AM1037">
            <v>2.67</v>
          </cell>
          <cell r="AN1037">
            <v>2</v>
          </cell>
          <cell r="AO1037">
            <v>0</v>
          </cell>
          <cell r="AP1037">
            <v>0</v>
          </cell>
          <cell r="AQ1037">
            <v>0</v>
          </cell>
          <cell r="AR1037">
            <v>0</v>
          </cell>
          <cell r="AS1037">
            <v>2.67</v>
          </cell>
          <cell r="AT1037">
            <v>25</v>
          </cell>
          <cell r="AU1037">
            <v>0</v>
          </cell>
          <cell r="AV1037">
            <v>0</v>
          </cell>
          <cell r="AW1037">
            <v>0</v>
          </cell>
          <cell r="AX1037" t="str">
            <v>Thạc sĩ</v>
          </cell>
          <cell r="AY1037">
            <v>0</v>
          </cell>
          <cell r="AZ1037">
            <v>0</v>
          </cell>
          <cell r="BA1037">
            <v>0</v>
          </cell>
          <cell r="BB1037" t="str">
            <v>Quản lý TN&amp;MT</v>
          </cell>
          <cell r="BC1037">
            <v>0</v>
          </cell>
          <cell r="BD1037">
            <v>0</v>
          </cell>
          <cell r="BE1037">
            <v>0</v>
          </cell>
          <cell r="BF1037" t="str">
            <v>B1</v>
          </cell>
          <cell r="BG1037">
            <v>0</v>
          </cell>
          <cell r="BH1037">
            <v>2018</v>
          </cell>
          <cell r="BI1037">
            <v>0</v>
          </cell>
          <cell r="BJ1037">
            <v>0</v>
          </cell>
          <cell r="BK1037" t="str">
            <v>x</v>
          </cell>
          <cell r="BL1037">
            <v>0</v>
          </cell>
          <cell r="BM1037">
            <v>0</v>
          </cell>
          <cell r="BN1037">
            <v>0</v>
          </cell>
          <cell r="BO1037">
            <v>0</v>
          </cell>
          <cell r="BP1037">
            <v>0</v>
          </cell>
          <cell r="BQ1037">
            <v>0</v>
          </cell>
          <cell r="BR1037">
            <v>24</v>
          </cell>
          <cell r="BS1037" t="str">
            <v>ĐHV đã phát</v>
          </cell>
          <cell r="BT1037">
            <v>0</v>
          </cell>
          <cell r="BU1037">
            <v>0</v>
          </cell>
          <cell r="BV1037">
            <v>4</v>
          </cell>
          <cell r="BW1037">
            <v>4</v>
          </cell>
          <cell r="BX1037">
            <v>4</v>
          </cell>
          <cell r="BY1037">
            <v>4</v>
          </cell>
          <cell r="BZ1037">
            <v>4</v>
          </cell>
          <cell r="CA1037">
            <v>4</v>
          </cell>
          <cell r="CB1037">
            <v>4</v>
          </cell>
          <cell r="CC1037">
            <v>4</v>
          </cell>
          <cell r="CD1037">
            <v>4</v>
          </cell>
          <cell r="CE1037">
            <v>4</v>
          </cell>
          <cell r="CF1037">
            <v>4</v>
          </cell>
          <cell r="CG1037">
            <v>4</v>
          </cell>
          <cell r="CH1037">
            <v>4</v>
          </cell>
          <cell r="CI1037">
            <v>4</v>
          </cell>
          <cell r="CJ1037">
            <v>4</v>
          </cell>
          <cell r="CK1037">
            <v>4</v>
          </cell>
          <cell r="CL1037">
            <v>0</v>
          </cell>
        </row>
        <row r="1038">
          <cell r="F1038">
            <v>2358</v>
          </cell>
          <cell r="G1038" t="str">
            <v>51010000643484</v>
          </cell>
          <cell r="H1038" t="str">
            <v>Viện Nông nghiệp và Tài nguyên</v>
          </cell>
          <cell r="I1038" t="str">
            <v>Quản lý tài nguyên và môi trường</v>
          </cell>
          <cell r="J1038" t="str">
            <v>Nữ</v>
          </cell>
          <cell r="K1038">
            <v>1991</v>
          </cell>
          <cell r="L1038">
            <v>33240</v>
          </cell>
          <cell r="M1038">
            <v>31</v>
          </cell>
          <cell r="N1038" t="str">
            <v>Kinh</v>
          </cell>
          <cell r="O1038">
            <v>0</v>
          </cell>
          <cell r="P1038" t="str">
            <v>186924507</v>
          </cell>
          <cell r="Q1038">
            <v>39297</v>
          </cell>
          <cell r="R1038" t="str">
            <v>Tỉnh Nghệ An</v>
          </cell>
          <cell r="S1038" t="str">
            <v>TP. Vinh, tỉnh Nghệ An</v>
          </cell>
          <cell r="T1038">
            <v>0</v>
          </cell>
          <cell r="U1038" t="str">
            <v>Phường Hà Huy Tập, Thành phố Vinh, Tỉnh Nghệ An</v>
          </cell>
          <cell r="V1038" t="str">
            <v>Phường Hà Huy Tập, Thành phố Vinh, Tỉnh Nghệ An</v>
          </cell>
          <cell r="W1038" t="str">
            <v>0988239583</v>
          </cell>
          <cell r="X1038" t="str">
            <v>thuyha21@gmail.com</v>
          </cell>
          <cell r="Y1038">
            <v>42095</v>
          </cell>
          <cell r="Z1038">
            <v>42887</v>
          </cell>
          <cell r="AA1038" t="str">
            <v>Trường Đại học Vinh</v>
          </cell>
          <cell r="AB1038">
            <v>0</v>
          </cell>
          <cell r="AC1038" t="str">
            <v>BC</v>
          </cell>
          <cell r="AD1038">
            <v>0</v>
          </cell>
          <cell r="AE1038">
            <v>0</v>
          </cell>
          <cell r="AF1038" t="str">
            <v>V.07.01.03</v>
          </cell>
          <cell r="AG1038" t="str">
            <v>Giảng viên (hạng III)</v>
          </cell>
          <cell r="AH1038">
            <v>0</v>
          </cell>
          <cell r="AI1038">
            <v>0</v>
          </cell>
          <cell r="AJ1038">
            <v>0</v>
          </cell>
          <cell r="AK1038">
            <v>4</v>
          </cell>
          <cell r="AL1038">
            <v>0</v>
          </cell>
          <cell r="AM1038">
            <v>3</v>
          </cell>
          <cell r="AN1038">
            <v>3</v>
          </cell>
          <cell r="AO1038">
            <v>0</v>
          </cell>
          <cell r="AP1038">
            <v>0</v>
          </cell>
          <cell r="AQ1038">
            <v>0</v>
          </cell>
          <cell r="AR1038">
            <v>0</v>
          </cell>
          <cell r="AS1038">
            <v>3</v>
          </cell>
          <cell r="AT1038">
            <v>25</v>
          </cell>
          <cell r="AU1038">
            <v>0</v>
          </cell>
          <cell r="AV1038">
            <v>0</v>
          </cell>
          <cell r="AW1038">
            <v>0</v>
          </cell>
          <cell r="AX1038" t="str">
            <v>Thạc sĩ</v>
          </cell>
          <cell r="AY1038">
            <v>0</v>
          </cell>
          <cell r="AZ1038">
            <v>0</v>
          </cell>
          <cell r="BA1038" t="str">
            <v>Khoa học môi trường</v>
          </cell>
          <cell r="BB1038" t="str">
            <v>Khoa học môi trường</v>
          </cell>
          <cell r="BC1038" t="str">
            <v xml:space="preserve"> </v>
          </cell>
          <cell r="BD1038">
            <v>0</v>
          </cell>
          <cell r="BE1038">
            <v>0</v>
          </cell>
          <cell r="BF1038" t="str">
            <v>B2</v>
          </cell>
          <cell r="BG1038">
            <v>0</v>
          </cell>
          <cell r="BH1038" t="str">
            <v>x</v>
          </cell>
          <cell r="BI1038">
            <v>0</v>
          </cell>
          <cell r="BJ1038">
            <v>0</v>
          </cell>
          <cell r="BK1038" t="str">
            <v>Đợt năm 2014</v>
          </cell>
          <cell r="BL1038">
            <v>0</v>
          </cell>
          <cell r="BM1038">
            <v>0</v>
          </cell>
          <cell r="BN1038">
            <v>0</v>
          </cell>
          <cell r="BO1038">
            <v>0</v>
          </cell>
          <cell r="BP1038">
            <v>0</v>
          </cell>
          <cell r="BQ1038" t="str">
            <v>Con bệnh binh</v>
          </cell>
          <cell r="BR1038">
            <v>23.333333333333332</v>
          </cell>
          <cell r="BS1038" t="str">
            <v>BĐ đã phát</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t="str">
            <v>Đi học NN</v>
          </cell>
        </row>
        <row r="1039">
          <cell r="F1039">
            <v>2012</v>
          </cell>
          <cell r="G1039" t="str">
            <v>51010000388509</v>
          </cell>
          <cell r="H1039" t="str">
            <v>Viện Nông nghiệp và Tài nguyên</v>
          </cell>
          <cell r="I1039" t="str">
            <v>Quản lý tài nguyên và môi trường</v>
          </cell>
          <cell r="J1039" t="str">
            <v>Nữ</v>
          </cell>
          <cell r="K1039">
            <v>1986</v>
          </cell>
          <cell r="L1039">
            <v>31420</v>
          </cell>
          <cell r="M1039">
            <v>36</v>
          </cell>
          <cell r="N1039" t="str">
            <v>Kinh</v>
          </cell>
          <cell r="O1039">
            <v>0</v>
          </cell>
          <cell r="P1039">
            <v>186304258</v>
          </cell>
          <cell r="Q1039">
            <v>0</v>
          </cell>
          <cell r="R1039">
            <v>0</v>
          </cell>
          <cell r="S1039">
            <v>0</v>
          </cell>
          <cell r="T1039">
            <v>0</v>
          </cell>
          <cell r="U1039" t="str">
            <v>Thành phố Vinh, Tỉnh Nghệ An</v>
          </cell>
          <cell r="V1039" t="str">
            <v>Thành phố Vinh, Tỉnh Nghệ An</v>
          </cell>
          <cell r="W1039" t="str">
            <v>0904653132</v>
          </cell>
          <cell r="X1039" t="str">
            <v>ngaptq0801@vinhuni.edu.vn</v>
          </cell>
          <cell r="Y1039">
            <v>41323</v>
          </cell>
          <cell r="Z1039" t="str">
            <v xml:space="preserve">  -   -</v>
          </cell>
          <cell r="AA1039">
            <v>0</v>
          </cell>
          <cell r="AB1039">
            <v>0</v>
          </cell>
          <cell r="AC1039" t="str">
            <v>BC</v>
          </cell>
          <cell r="AD1039">
            <v>0</v>
          </cell>
          <cell r="AE1039">
            <v>0</v>
          </cell>
          <cell r="AF1039" t="str">
            <v>V.07.01.03</v>
          </cell>
          <cell r="AG1039" t="str">
            <v>Giảng viên (hạng III)</v>
          </cell>
          <cell r="AH1039">
            <v>0</v>
          </cell>
          <cell r="AI1039">
            <v>0</v>
          </cell>
          <cell r="AJ1039">
            <v>0</v>
          </cell>
          <cell r="AK1039">
            <v>4</v>
          </cell>
          <cell r="AL1039">
            <v>0</v>
          </cell>
          <cell r="AM1039">
            <v>3.33</v>
          </cell>
          <cell r="AN1039">
            <v>4</v>
          </cell>
          <cell r="AO1039">
            <v>0</v>
          </cell>
          <cell r="AP1039">
            <v>0</v>
          </cell>
          <cell r="AQ1039">
            <v>7</v>
          </cell>
          <cell r="AR1039">
            <v>0.23310000000000003</v>
          </cell>
          <cell r="AS1039">
            <v>3.5630999999999999</v>
          </cell>
          <cell r="AT1039">
            <v>25</v>
          </cell>
          <cell r="AU1039">
            <v>0</v>
          </cell>
          <cell r="AV1039">
            <v>0</v>
          </cell>
          <cell r="AW1039">
            <v>0</v>
          </cell>
          <cell r="AX1039" t="str">
            <v>Thạc sĩ</v>
          </cell>
          <cell r="AY1039">
            <v>0</v>
          </cell>
          <cell r="AZ1039">
            <v>0</v>
          </cell>
          <cell r="BA1039" t="str">
            <v>Khoa học môi trường</v>
          </cell>
          <cell r="BB1039" t="str">
            <v>Khoa học môi trường</v>
          </cell>
          <cell r="BC1039" t="str">
            <v xml:space="preserve"> </v>
          </cell>
          <cell r="BD1039">
            <v>0</v>
          </cell>
          <cell r="BE1039">
            <v>0</v>
          </cell>
          <cell r="BF1039">
            <v>0</v>
          </cell>
          <cell r="BG1039">
            <v>0</v>
          </cell>
          <cell r="BH1039" t="str">
            <v>x</v>
          </cell>
          <cell r="BI1039">
            <v>0</v>
          </cell>
          <cell r="BJ1039">
            <v>0</v>
          </cell>
          <cell r="BK1039">
            <v>0</v>
          </cell>
          <cell r="BL1039">
            <v>0</v>
          </cell>
          <cell r="BM1039">
            <v>0</v>
          </cell>
          <cell r="BN1039">
            <v>0</v>
          </cell>
          <cell r="BO1039">
            <v>0</v>
          </cell>
          <cell r="BP1039">
            <v>0</v>
          </cell>
          <cell r="BQ1039">
            <v>0</v>
          </cell>
          <cell r="BR1039">
            <v>18.333333333333332</v>
          </cell>
          <cell r="BS1039" t="str">
            <v>BĐ đã phát</v>
          </cell>
          <cell r="BT1039">
            <v>0</v>
          </cell>
          <cell r="BU1039">
            <v>0</v>
          </cell>
          <cell r="BV1039">
            <v>4</v>
          </cell>
          <cell r="BW1039">
            <v>4</v>
          </cell>
          <cell r="BX1039">
            <v>4</v>
          </cell>
          <cell r="BY1039">
            <v>4</v>
          </cell>
          <cell r="BZ1039">
            <v>4</v>
          </cell>
          <cell r="CA1039">
            <v>4</v>
          </cell>
          <cell r="CB1039">
            <v>4</v>
          </cell>
          <cell r="CC1039">
            <v>4</v>
          </cell>
          <cell r="CD1039">
            <v>4</v>
          </cell>
          <cell r="CE1039">
            <v>4</v>
          </cell>
          <cell r="CF1039">
            <v>4</v>
          </cell>
          <cell r="CG1039">
            <v>4</v>
          </cell>
          <cell r="CH1039">
            <v>4</v>
          </cell>
          <cell r="CI1039">
            <v>4</v>
          </cell>
          <cell r="CJ1039">
            <v>4</v>
          </cell>
          <cell r="CK1039">
            <v>4</v>
          </cell>
          <cell r="CL1039">
            <v>0</v>
          </cell>
        </row>
        <row r="1040">
          <cell r="F1040">
            <v>1054</v>
          </cell>
          <cell r="G1040" t="str">
            <v>51010000190935</v>
          </cell>
          <cell r="H1040" t="str">
            <v>Viện Nông nghiệp và Tài nguyên</v>
          </cell>
          <cell r="I1040" t="str">
            <v>Quản lý tài nguyên và môi trường</v>
          </cell>
          <cell r="J1040" t="str">
            <v>Nữ</v>
          </cell>
          <cell r="K1040">
            <v>1982</v>
          </cell>
          <cell r="L1040">
            <v>30178</v>
          </cell>
          <cell r="M1040">
            <v>40</v>
          </cell>
          <cell r="N1040" t="str">
            <v>Kinh</v>
          </cell>
          <cell r="O1040">
            <v>0</v>
          </cell>
          <cell r="P1040">
            <v>182244369</v>
          </cell>
          <cell r="Q1040">
            <v>0</v>
          </cell>
          <cell r="R1040">
            <v>0</v>
          </cell>
          <cell r="S1040" t="str">
            <v>Xã Mường Nọc, Huyện Quế Phong, Tỉnh Nghệ An</v>
          </cell>
          <cell r="T1040" t="str">
            <v>Xã Quỳnh Long, Huyện Quỳnh Lưu, Tỉnh Nghệ An</v>
          </cell>
          <cell r="U1040" t="str">
            <v>Tầng 2, nhà C9, khu tập thể Cọc Sợi, khối 7, phường Bến Thuỷ, TP.Vinh, NA.</v>
          </cell>
          <cell r="V1040" t="str">
            <v>Tầng 2, nhà C9, khu tập thể Cọc Sợi, khối 7, phường Bến Thuỷ, TP.Vinh, NA.</v>
          </cell>
          <cell r="W1040" t="str">
            <v>0915346082</v>
          </cell>
          <cell r="X1040" t="str">
            <v>tuyentt@vinhuni.edu.vn</v>
          </cell>
          <cell r="Y1040">
            <v>38275</v>
          </cell>
          <cell r="Z1040">
            <v>38559</v>
          </cell>
          <cell r="AA1040" t="str">
            <v>Trường Đại học Vinh</v>
          </cell>
          <cell r="AB1040">
            <v>0</v>
          </cell>
          <cell r="AC1040" t="str">
            <v>BC</v>
          </cell>
          <cell r="AD1040">
            <v>0</v>
          </cell>
          <cell r="AE1040">
            <v>0</v>
          </cell>
          <cell r="AF1040" t="str">
            <v>V.07.01.02</v>
          </cell>
          <cell r="AG1040" t="str">
            <v>Giảng viên chính (hạng II)</v>
          </cell>
          <cell r="AH1040">
            <v>0</v>
          </cell>
          <cell r="AI1040" t="str">
            <v>Trưởng Bộ môn</v>
          </cell>
          <cell r="AJ1040">
            <v>0</v>
          </cell>
          <cell r="AK1040">
            <v>5.5</v>
          </cell>
          <cell r="AL1040">
            <v>0.4</v>
          </cell>
          <cell r="AM1040">
            <v>4.74</v>
          </cell>
          <cell r="AN1040">
            <v>2</v>
          </cell>
          <cell r="AO1040">
            <v>0</v>
          </cell>
          <cell r="AP1040">
            <v>0</v>
          </cell>
          <cell r="AQ1040">
            <v>13</v>
          </cell>
          <cell r="AR1040">
            <v>0.66820000000000013</v>
          </cell>
          <cell r="AS1040">
            <v>5.8082000000000011</v>
          </cell>
          <cell r="AT1040">
            <v>40</v>
          </cell>
          <cell r="AU1040">
            <v>0</v>
          </cell>
          <cell r="AV1040">
            <v>0</v>
          </cell>
          <cell r="AW1040">
            <v>0</v>
          </cell>
          <cell r="AX1040" t="str">
            <v>Tiến sĩ</v>
          </cell>
          <cell r="AY1040">
            <v>0</v>
          </cell>
          <cell r="AZ1040">
            <v>0</v>
          </cell>
          <cell r="BA1040" t="str">
            <v>SP Địa lý</v>
          </cell>
          <cell r="BB1040" t="str">
            <v>Địa lý tự nhiên</v>
          </cell>
          <cell r="BC1040" t="str">
            <v>Địa lý tự nhiên</v>
          </cell>
          <cell r="BD1040">
            <v>0</v>
          </cell>
          <cell r="BE1040" t="str">
            <v>GVSP</v>
          </cell>
          <cell r="BF1040" t="str">
            <v>B2</v>
          </cell>
          <cell r="BG1040">
            <v>0</v>
          </cell>
          <cell r="BH1040" t="str">
            <v>x</v>
          </cell>
          <cell r="BI1040">
            <v>2017</v>
          </cell>
          <cell r="BJ1040">
            <v>0</v>
          </cell>
          <cell r="BK1040">
            <v>0</v>
          </cell>
          <cell r="BL1040">
            <v>0</v>
          </cell>
          <cell r="BM1040">
            <v>0</v>
          </cell>
          <cell r="BN1040">
            <v>0</v>
          </cell>
          <cell r="BO1040">
            <v>0</v>
          </cell>
          <cell r="BP1040">
            <v>0</v>
          </cell>
          <cell r="BQ1040">
            <v>0</v>
          </cell>
          <cell r="BR1040">
            <v>15</v>
          </cell>
          <cell r="BS1040" t="str">
            <v>ĐHV đã phát</v>
          </cell>
          <cell r="BT1040">
            <v>0</v>
          </cell>
          <cell r="BU1040">
            <v>0</v>
          </cell>
          <cell r="BV1040">
            <v>5.5</v>
          </cell>
          <cell r="BW1040">
            <v>5.5</v>
          </cell>
          <cell r="BX1040">
            <v>5.5</v>
          </cell>
          <cell r="BY1040">
            <v>5.5</v>
          </cell>
          <cell r="BZ1040">
            <v>5.5</v>
          </cell>
          <cell r="CA1040">
            <v>5.5</v>
          </cell>
          <cell r="CB1040">
            <v>5.5</v>
          </cell>
          <cell r="CC1040">
            <v>5.5</v>
          </cell>
          <cell r="CD1040">
            <v>5.5</v>
          </cell>
          <cell r="CE1040">
            <v>5.5</v>
          </cell>
          <cell r="CF1040">
            <v>5.5</v>
          </cell>
          <cell r="CG1040">
            <v>5.5</v>
          </cell>
          <cell r="CH1040">
            <v>5.5</v>
          </cell>
          <cell r="CI1040">
            <v>5.5</v>
          </cell>
          <cell r="CJ1040">
            <v>5.5</v>
          </cell>
          <cell r="CK1040">
            <v>5.5</v>
          </cell>
          <cell r="CL1040">
            <v>0</v>
          </cell>
        </row>
        <row r="1041">
          <cell r="F1041">
            <v>1927</v>
          </cell>
          <cell r="G1041" t="str">
            <v>51010000191521</v>
          </cell>
          <cell r="H1041" t="str">
            <v>Viện Nông nghiệp và Tài nguyên</v>
          </cell>
          <cell r="I1041" t="str">
            <v>Quản lý tài nguyên và môi trường</v>
          </cell>
          <cell r="J1041" t="str">
            <v>Nam</v>
          </cell>
          <cell r="K1041">
            <v>1976</v>
          </cell>
          <cell r="L1041">
            <v>28091</v>
          </cell>
          <cell r="M1041">
            <v>46</v>
          </cell>
          <cell r="N1041" t="str">
            <v>Kinh</v>
          </cell>
          <cell r="O1041">
            <v>0</v>
          </cell>
          <cell r="P1041" t="str">
            <v>182128757</v>
          </cell>
          <cell r="Q1041" t="str">
            <v>26/03/2011</v>
          </cell>
          <cell r="R1041" t="str">
            <v>Tỉnh Nghệ An</v>
          </cell>
          <cell r="S1041" t="str">
            <v>Xã Lý Thành, Huyện Yên Thành, Tỉnh Nghệ An</v>
          </cell>
          <cell r="T1041" t="str">
            <v>Lỹ Thành, Yên Thành, Nghệ An</v>
          </cell>
          <cell r="U1041" t="str">
            <v>5/13/6đường Trần Trung Quang, Xã Hưng Lộc, Thành phố Vinh, Tỉnh Nghệ An</v>
          </cell>
          <cell r="V1041" t="str">
            <v>5/13/6đường Trần Trung Quang, Xã Hưng Lộc, Thành phố Vinh, Tỉnh Nghệ An</v>
          </cell>
          <cell r="W1041" t="str">
            <v>0984896545</v>
          </cell>
          <cell r="X1041" t="str">
            <v>vuluongdhv@gmail.com</v>
          </cell>
          <cell r="Y1041">
            <v>37681</v>
          </cell>
          <cell r="Z1041">
            <v>38924</v>
          </cell>
          <cell r="AA1041" t="str">
            <v>Trường Đại học Vinh</v>
          </cell>
          <cell r="AB1041">
            <v>0</v>
          </cell>
          <cell r="AC1041" t="str">
            <v>BC</v>
          </cell>
          <cell r="AD1041">
            <v>0</v>
          </cell>
          <cell r="AE1041">
            <v>0</v>
          </cell>
          <cell r="AF1041" t="str">
            <v>V.07.01.03</v>
          </cell>
          <cell r="AG1041" t="str">
            <v>Giảng viên (hạng III)</v>
          </cell>
          <cell r="AH1041">
            <v>0</v>
          </cell>
          <cell r="AI1041">
            <v>0</v>
          </cell>
          <cell r="AJ1041">
            <v>0</v>
          </cell>
          <cell r="AK1041">
            <v>4</v>
          </cell>
          <cell r="AL1041">
            <v>0</v>
          </cell>
          <cell r="AM1041">
            <v>3.99</v>
          </cell>
          <cell r="AN1041">
            <v>6</v>
          </cell>
          <cell r="AO1041">
            <v>0</v>
          </cell>
          <cell r="AP1041">
            <v>0</v>
          </cell>
          <cell r="AQ1041">
            <v>16</v>
          </cell>
          <cell r="AR1041">
            <v>0.63840000000000008</v>
          </cell>
          <cell r="AS1041">
            <v>4.6284000000000001</v>
          </cell>
          <cell r="AT1041">
            <v>20</v>
          </cell>
          <cell r="AU1041">
            <v>0</v>
          </cell>
          <cell r="AV1041">
            <v>0</v>
          </cell>
          <cell r="AW1041">
            <v>0</v>
          </cell>
          <cell r="AX1041" t="str">
            <v>Thạc sĩ</v>
          </cell>
          <cell r="AY1041">
            <v>0</v>
          </cell>
          <cell r="AZ1041">
            <v>0</v>
          </cell>
          <cell r="BA1041" t="str">
            <v>Địa lý</v>
          </cell>
          <cell r="BB1041" t="str">
            <v>Quản lý TN &amp; MT</v>
          </cell>
          <cell r="BC1041" t="str">
            <v xml:space="preserve"> </v>
          </cell>
          <cell r="BD1041">
            <v>0</v>
          </cell>
          <cell r="BE1041">
            <v>0</v>
          </cell>
          <cell r="BF1041" t="str">
            <v>A2</v>
          </cell>
          <cell r="BG1041">
            <v>0</v>
          </cell>
          <cell r="BH1041">
            <v>2018</v>
          </cell>
          <cell r="BI1041">
            <v>0</v>
          </cell>
          <cell r="BJ1041">
            <v>0</v>
          </cell>
          <cell r="BK1041" t="str">
            <v>x</v>
          </cell>
          <cell r="BL1041">
            <v>0</v>
          </cell>
          <cell r="BM1041">
            <v>0</v>
          </cell>
          <cell r="BN1041">
            <v>0</v>
          </cell>
          <cell r="BO1041">
            <v>0</v>
          </cell>
          <cell r="BP1041">
            <v>0</v>
          </cell>
          <cell r="BQ1041">
            <v>0</v>
          </cell>
          <cell r="BR1041">
            <v>14.25</v>
          </cell>
          <cell r="BS1041" t="str">
            <v>BĐ đã phát</v>
          </cell>
          <cell r="BT1041">
            <v>0</v>
          </cell>
          <cell r="BU1041">
            <v>0</v>
          </cell>
          <cell r="BV1041">
            <v>4</v>
          </cell>
          <cell r="BW1041">
            <v>4</v>
          </cell>
          <cell r="BX1041">
            <v>4</v>
          </cell>
          <cell r="BY1041">
            <v>4</v>
          </cell>
          <cell r="BZ1041">
            <v>4</v>
          </cell>
          <cell r="CA1041">
            <v>4</v>
          </cell>
          <cell r="CB1041">
            <v>4</v>
          </cell>
          <cell r="CC1041">
            <v>4</v>
          </cell>
          <cell r="CD1041">
            <v>4</v>
          </cell>
          <cell r="CE1041">
            <v>4</v>
          </cell>
          <cell r="CF1041">
            <v>4</v>
          </cell>
          <cell r="CG1041">
            <v>4</v>
          </cell>
          <cell r="CH1041">
            <v>4</v>
          </cell>
          <cell r="CI1041">
            <v>4</v>
          </cell>
          <cell r="CJ1041">
            <v>4</v>
          </cell>
          <cell r="CK1041">
            <v>4</v>
          </cell>
          <cell r="CL1041">
            <v>0</v>
          </cell>
        </row>
        <row r="1042">
          <cell r="F1042">
            <v>1376</v>
          </cell>
          <cell r="G1042" t="str">
            <v>51010000234505</v>
          </cell>
          <cell r="H1042" t="str">
            <v>Viện Nông nghiệp và Tài nguyên</v>
          </cell>
          <cell r="I1042" t="str">
            <v>Thủy sản và Chăn nuôi</v>
          </cell>
          <cell r="J1042" t="str">
            <v>Nữ</v>
          </cell>
          <cell r="K1042">
            <v>1986</v>
          </cell>
          <cell r="L1042">
            <v>31568</v>
          </cell>
          <cell r="M1042">
            <v>36</v>
          </cell>
          <cell r="N1042" t="str">
            <v>Kinh</v>
          </cell>
          <cell r="O1042">
            <v>0</v>
          </cell>
          <cell r="P1042">
            <v>184366433</v>
          </cell>
          <cell r="Q1042">
            <v>0</v>
          </cell>
          <cell r="R1042">
            <v>0</v>
          </cell>
          <cell r="S1042" t="str">
            <v>xã Võ Liệt, huyện Thanh Chương, tỉnh Nghệ An</v>
          </cell>
          <cell r="T1042" t="str">
            <v>xã Võ Liệt, huyện Thanh Chương, tỉnh Nghệ An</v>
          </cell>
          <cell r="U1042" t="str">
            <v>Xóm 5, Nghi Phú, Thành phố Vinh, Tỉnh Nghệ An</v>
          </cell>
          <cell r="V1042" t="str">
            <v>Xóm 5, Nghi Phú, Thành phố Vinh, Tỉnh Nghệ An</v>
          </cell>
          <cell r="W1042" t="str">
            <v>0977006137</v>
          </cell>
          <cell r="X1042" t="str">
            <v>hoangmaidhv@gmail.com</v>
          </cell>
          <cell r="Y1042">
            <v>40408</v>
          </cell>
          <cell r="Z1042">
            <v>43824</v>
          </cell>
          <cell r="AA1042" t="str">
            <v>Trường Đại học Vinh</v>
          </cell>
          <cell r="AB1042">
            <v>0</v>
          </cell>
          <cell r="AC1042" t="str">
            <v>BC</v>
          </cell>
          <cell r="AD1042">
            <v>0</v>
          </cell>
          <cell r="AE1042">
            <v>0</v>
          </cell>
          <cell r="AF1042" t="str">
            <v>V.07.01.03</v>
          </cell>
          <cell r="AG1042" t="str">
            <v>Giảng viên (hạng III)</v>
          </cell>
          <cell r="AH1042">
            <v>0</v>
          </cell>
          <cell r="AI1042">
            <v>0</v>
          </cell>
          <cell r="AJ1042">
            <v>0</v>
          </cell>
          <cell r="AK1042">
            <v>4</v>
          </cell>
          <cell r="AL1042">
            <v>0</v>
          </cell>
          <cell r="AM1042">
            <v>3.33</v>
          </cell>
          <cell r="AN1042">
            <v>4</v>
          </cell>
          <cell r="AO1042">
            <v>0</v>
          </cell>
          <cell r="AP1042">
            <v>0</v>
          </cell>
          <cell r="AQ1042">
            <v>7</v>
          </cell>
          <cell r="AR1042">
            <v>0.23310000000000003</v>
          </cell>
          <cell r="AS1042">
            <v>3.5630999999999999</v>
          </cell>
          <cell r="AT1042">
            <v>25</v>
          </cell>
          <cell r="AU1042">
            <v>0</v>
          </cell>
          <cell r="AV1042">
            <v>0</v>
          </cell>
          <cell r="AW1042">
            <v>0</v>
          </cell>
          <cell r="AX1042" t="str">
            <v>Thạc sĩ</v>
          </cell>
          <cell r="AY1042">
            <v>0</v>
          </cell>
          <cell r="AZ1042">
            <v>0</v>
          </cell>
          <cell r="BA1042" t="str">
            <v>Thú y</v>
          </cell>
          <cell r="BB1042" t="str">
            <v>Chăn nuôi thú y</v>
          </cell>
          <cell r="BC1042" t="str">
            <v>Chăn nuôi</v>
          </cell>
          <cell r="BD1042">
            <v>0</v>
          </cell>
          <cell r="BE1042">
            <v>0</v>
          </cell>
          <cell r="BF1042">
            <v>0</v>
          </cell>
          <cell r="BG1042">
            <v>0</v>
          </cell>
          <cell r="BH1042" t="str">
            <v>x</v>
          </cell>
          <cell r="BI1042">
            <v>0</v>
          </cell>
          <cell r="BJ1042">
            <v>0</v>
          </cell>
          <cell r="BK1042" t="str">
            <v>Đợt 1 năm 2014</v>
          </cell>
          <cell r="BL1042">
            <v>0</v>
          </cell>
          <cell r="BM1042">
            <v>0</v>
          </cell>
          <cell r="BN1042">
            <v>0</v>
          </cell>
          <cell r="BO1042">
            <v>0</v>
          </cell>
          <cell r="BP1042">
            <v>0</v>
          </cell>
          <cell r="BQ1042">
            <v>0</v>
          </cell>
          <cell r="BR1042">
            <v>18.75</v>
          </cell>
          <cell r="BS1042" t="str">
            <v>BĐ đã phát</v>
          </cell>
          <cell r="BT1042">
            <v>0</v>
          </cell>
          <cell r="BU1042">
            <v>0</v>
          </cell>
          <cell r="BV1042">
            <v>4</v>
          </cell>
          <cell r="BW1042">
            <v>4</v>
          </cell>
          <cell r="BX1042">
            <v>4</v>
          </cell>
          <cell r="BY1042">
            <v>4</v>
          </cell>
          <cell r="BZ1042">
            <v>4</v>
          </cell>
          <cell r="CA1042">
            <v>4</v>
          </cell>
          <cell r="CB1042">
            <v>4</v>
          </cell>
          <cell r="CC1042">
            <v>4</v>
          </cell>
          <cell r="CD1042">
            <v>4</v>
          </cell>
          <cell r="CE1042">
            <v>4</v>
          </cell>
          <cell r="CF1042">
            <v>4</v>
          </cell>
          <cell r="CG1042">
            <v>4</v>
          </cell>
          <cell r="CH1042">
            <v>4</v>
          </cell>
          <cell r="CI1042">
            <v>4</v>
          </cell>
          <cell r="CJ1042">
            <v>4</v>
          </cell>
          <cell r="CK1042">
            <v>4</v>
          </cell>
          <cell r="CL1042">
            <v>0</v>
          </cell>
        </row>
        <row r="1043">
          <cell r="F1043">
            <v>1372</v>
          </cell>
          <cell r="G1043" t="str">
            <v>51010000196003</v>
          </cell>
          <cell r="H1043" t="str">
            <v>Viện Nông nghiệp và Tài nguyên</v>
          </cell>
          <cell r="I1043" t="str">
            <v>Thủy sản và Chăn nuôi</v>
          </cell>
          <cell r="J1043" t="str">
            <v>Nam</v>
          </cell>
          <cell r="K1043">
            <v>1979</v>
          </cell>
          <cell r="L1043">
            <v>28949</v>
          </cell>
          <cell r="M1043">
            <v>43</v>
          </cell>
          <cell r="N1043" t="str">
            <v>Kinh</v>
          </cell>
          <cell r="O1043">
            <v>0</v>
          </cell>
          <cell r="P1043">
            <v>187843992</v>
          </cell>
          <cell r="Q1043">
            <v>0</v>
          </cell>
          <cell r="R1043">
            <v>0</v>
          </cell>
          <cell r="S1043">
            <v>0</v>
          </cell>
          <cell r="T1043" t="str">
            <v>Hậu Lộc, Thanh Hóa</v>
          </cell>
          <cell r="U1043" t="str">
            <v>Thành phố Vinh, Tỉnh Nghệ An</v>
          </cell>
          <cell r="V1043" t="str">
            <v>Thành phố Vinh, Tỉnh Nghệ An</v>
          </cell>
          <cell r="W1043" t="str">
            <v>0912383216</v>
          </cell>
          <cell r="X1043" t="str">
            <v>minhhaidhv@gmail.com</v>
          </cell>
          <cell r="Y1043">
            <v>38992</v>
          </cell>
          <cell r="Z1043">
            <v>39448</v>
          </cell>
          <cell r="AA1043" t="str">
            <v>Trường Đại học Vinh</v>
          </cell>
          <cell r="AB1043">
            <v>0</v>
          </cell>
          <cell r="AC1043" t="str">
            <v>BC</v>
          </cell>
          <cell r="AD1043">
            <v>0</v>
          </cell>
          <cell r="AE1043">
            <v>0</v>
          </cell>
          <cell r="AF1043" t="str">
            <v>V.07.01.03</v>
          </cell>
          <cell r="AG1043" t="str">
            <v>Giảng viên (hạng III)</v>
          </cell>
          <cell r="AH1043">
            <v>0</v>
          </cell>
          <cell r="AI1043" t="str">
            <v>Trưởng Bộ môn</v>
          </cell>
          <cell r="AJ1043">
            <v>0</v>
          </cell>
          <cell r="AK1043">
            <v>5.5</v>
          </cell>
          <cell r="AL1043">
            <v>0.4</v>
          </cell>
          <cell r="AM1043">
            <v>3.66</v>
          </cell>
          <cell r="AN1043">
            <v>5</v>
          </cell>
          <cell r="AO1043">
            <v>0</v>
          </cell>
          <cell r="AP1043">
            <v>0</v>
          </cell>
          <cell r="AQ1043">
            <v>11</v>
          </cell>
          <cell r="AR1043">
            <v>0.44660000000000005</v>
          </cell>
          <cell r="AS1043">
            <v>4.5066000000000006</v>
          </cell>
          <cell r="AT1043">
            <v>25</v>
          </cell>
          <cell r="AU1043">
            <v>0</v>
          </cell>
          <cell r="AV1043">
            <v>0</v>
          </cell>
          <cell r="AW1043">
            <v>0</v>
          </cell>
          <cell r="AX1043" t="str">
            <v>Tiến sĩ</v>
          </cell>
          <cell r="AY1043">
            <v>0</v>
          </cell>
          <cell r="AZ1043">
            <v>0</v>
          </cell>
          <cell r="BA1043" t="str">
            <v>Nuôi trồng thủy sản</v>
          </cell>
          <cell r="BB1043" t="str">
            <v>Nuôi trồng thủy sản</v>
          </cell>
          <cell r="BC1043" t="str">
            <v>Công nghệ sinh học nông nghiệp</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16.583333333333332</v>
          </cell>
          <cell r="BS1043" t="str">
            <v>BĐ đã phát</v>
          </cell>
          <cell r="BT1043">
            <v>0</v>
          </cell>
          <cell r="BU1043">
            <v>0</v>
          </cell>
          <cell r="BV1043">
            <v>5.5</v>
          </cell>
          <cell r="BW1043">
            <v>5.5</v>
          </cell>
          <cell r="BX1043">
            <v>5.5</v>
          </cell>
          <cell r="BY1043">
            <v>5.5</v>
          </cell>
          <cell r="BZ1043">
            <v>5.5</v>
          </cell>
          <cell r="CA1043">
            <v>5.5</v>
          </cell>
          <cell r="CB1043">
            <v>5.5</v>
          </cell>
          <cell r="CC1043">
            <v>5.5</v>
          </cell>
          <cell r="CD1043">
            <v>5.5</v>
          </cell>
          <cell r="CE1043">
            <v>5.5</v>
          </cell>
          <cell r="CF1043">
            <v>5.5</v>
          </cell>
          <cell r="CG1043">
            <v>5.5</v>
          </cell>
          <cell r="CH1043">
            <v>5.5</v>
          </cell>
          <cell r="CI1043">
            <v>5.5</v>
          </cell>
          <cell r="CJ1043">
            <v>5.5</v>
          </cell>
          <cell r="CK1043">
            <v>5.5</v>
          </cell>
          <cell r="CL1043">
            <v>0</v>
          </cell>
        </row>
        <row r="1044">
          <cell r="F1044">
            <v>1374</v>
          </cell>
          <cell r="G1044" t="str">
            <v>51010000195666</v>
          </cell>
          <cell r="H1044" t="str">
            <v>Viện Nông nghiệp và Tài nguyên</v>
          </cell>
          <cell r="I1044" t="str">
            <v>Thủy sản và Chăn nuôi</v>
          </cell>
          <cell r="J1044" t="str">
            <v>Nam</v>
          </cell>
          <cell r="K1044">
            <v>1980</v>
          </cell>
          <cell r="L1044">
            <v>29440</v>
          </cell>
          <cell r="M1044">
            <v>42</v>
          </cell>
          <cell r="N1044" t="str">
            <v>Kinh</v>
          </cell>
          <cell r="O1044">
            <v>0</v>
          </cell>
          <cell r="P1044">
            <v>182416294</v>
          </cell>
          <cell r="Q1044">
            <v>0</v>
          </cell>
          <cell r="R1044">
            <v>0</v>
          </cell>
          <cell r="S1044">
            <v>0</v>
          </cell>
          <cell r="T1044" t="str">
            <v>Yên Thành, Nghệ An</v>
          </cell>
          <cell r="U1044" t="str">
            <v>Thành phố Vinh, Tỉnh Nghệ An</v>
          </cell>
          <cell r="V1044" t="str">
            <v>Thành phố Vinh, Tỉnh Nghệ An</v>
          </cell>
          <cell r="W1044" t="str">
            <v>0914970709</v>
          </cell>
          <cell r="X1044" t="str">
            <v>Vinhnguyendinhdhv@gmail.com</v>
          </cell>
          <cell r="Y1044">
            <v>38992</v>
          </cell>
          <cell r="Z1044">
            <v>39692</v>
          </cell>
          <cell r="AA1044" t="str">
            <v>Trường Đại học Vinh</v>
          </cell>
          <cell r="AB1044">
            <v>0</v>
          </cell>
          <cell r="AC1044" t="str">
            <v>BC</v>
          </cell>
          <cell r="AD1044">
            <v>0</v>
          </cell>
          <cell r="AE1044">
            <v>0</v>
          </cell>
          <cell r="AF1044" t="str">
            <v>V.07.01.03</v>
          </cell>
          <cell r="AG1044" t="str">
            <v>Giảng viên (hạng III)</v>
          </cell>
          <cell r="AH1044" t="str">
            <v>Viện trưởng</v>
          </cell>
          <cell r="AI1044">
            <v>0</v>
          </cell>
          <cell r="AJ1044" t="str">
            <v>Bí thư CBCB + Bí thư Đảng bộ BP</v>
          </cell>
          <cell r="AK1044">
            <v>7</v>
          </cell>
          <cell r="AL1044">
            <v>0.6</v>
          </cell>
          <cell r="AM1044">
            <v>3.66</v>
          </cell>
          <cell r="AN1044">
            <v>5</v>
          </cell>
          <cell r="AO1044">
            <v>0</v>
          </cell>
          <cell r="AP1044">
            <v>0</v>
          </cell>
          <cell r="AQ1044">
            <v>11</v>
          </cell>
          <cell r="AR1044">
            <v>0.46860000000000002</v>
          </cell>
          <cell r="AS1044">
            <v>4.7286000000000001</v>
          </cell>
          <cell r="AT1044">
            <v>25</v>
          </cell>
          <cell r="AU1044">
            <v>0</v>
          </cell>
          <cell r="AV1044">
            <v>0</v>
          </cell>
          <cell r="AW1044">
            <v>0</v>
          </cell>
          <cell r="AX1044" t="str">
            <v>Tiến sĩ</v>
          </cell>
          <cell r="AY1044">
            <v>0</v>
          </cell>
          <cell r="AZ1044">
            <v>0</v>
          </cell>
          <cell r="BA1044" t="str">
            <v>Sinh học</v>
          </cell>
          <cell r="BB1044" t="str">
            <v>Nuôi trồng thủy sản</v>
          </cell>
          <cell r="BC1044" t="str">
            <v>Động vật học</v>
          </cell>
          <cell r="BD1044">
            <v>0</v>
          </cell>
          <cell r="BE1044">
            <v>0</v>
          </cell>
          <cell r="BF1044">
            <v>0</v>
          </cell>
          <cell r="BG1044">
            <v>0</v>
          </cell>
          <cell r="BH1044" t="str">
            <v>x</v>
          </cell>
          <cell r="BI1044">
            <v>2019</v>
          </cell>
          <cell r="BJ1044">
            <v>0</v>
          </cell>
          <cell r="BK1044" t="str">
            <v>Đợt 1 năm 2014</v>
          </cell>
          <cell r="BL1044">
            <v>0</v>
          </cell>
          <cell r="BM1044">
            <v>0</v>
          </cell>
          <cell r="BN1044">
            <v>0</v>
          </cell>
          <cell r="BO1044">
            <v>0</v>
          </cell>
          <cell r="BP1044">
            <v>0</v>
          </cell>
          <cell r="BQ1044">
            <v>0</v>
          </cell>
          <cell r="BR1044">
            <v>17.916666666666668</v>
          </cell>
          <cell r="BS1044" t="str">
            <v>BĐ đã phát</v>
          </cell>
          <cell r="BT1044">
            <v>0</v>
          </cell>
          <cell r="BU1044">
            <v>0</v>
          </cell>
          <cell r="BV1044">
            <v>7</v>
          </cell>
          <cell r="BW1044">
            <v>7</v>
          </cell>
          <cell r="BX1044">
            <v>7</v>
          </cell>
          <cell r="BY1044">
            <v>7</v>
          </cell>
          <cell r="BZ1044">
            <v>7</v>
          </cell>
          <cell r="CA1044">
            <v>7</v>
          </cell>
          <cell r="CB1044">
            <v>7</v>
          </cell>
          <cell r="CC1044">
            <v>7</v>
          </cell>
          <cell r="CD1044">
            <v>7</v>
          </cell>
          <cell r="CE1044">
            <v>7</v>
          </cell>
          <cell r="CF1044">
            <v>7</v>
          </cell>
          <cell r="CG1044">
            <v>7</v>
          </cell>
          <cell r="CH1044">
            <v>7</v>
          </cell>
          <cell r="CI1044">
            <v>7</v>
          </cell>
          <cell r="CJ1044">
            <v>7</v>
          </cell>
          <cell r="CK1044">
            <v>7</v>
          </cell>
          <cell r="CL1044">
            <v>0</v>
          </cell>
        </row>
        <row r="1045">
          <cell r="F1045">
            <v>1375</v>
          </cell>
          <cell r="G1045" t="str">
            <v>51010000195365</v>
          </cell>
          <cell r="H1045" t="str">
            <v>Viện Nông nghiệp và Tài nguyên</v>
          </cell>
          <cell r="I1045" t="str">
            <v>Thủy sản và Chăn nuôi</v>
          </cell>
          <cell r="J1045" t="str">
            <v>Nữ</v>
          </cell>
          <cell r="K1045">
            <v>1981</v>
          </cell>
          <cell r="L1045">
            <v>29821</v>
          </cell>
          <cell r="M1045">
            <v>41</v>
          </cell>
          <cell r="N1045" t="str">
            <v>Kinh</v>
          </cell>
          <cell r="O1045">
            <v>0</v>
          </cell>
          <cell r="P1045">
            <v>187409356</v>
          </cell>
          <cell r="Q1045">
            <v>0</v>
          </cell>
          <cell r="R1045">
            <v>0</v>
          </cell>
          <cell r="S1045" t="str">
            <v>Bệnh viện phụ sản tỉnh Thanh Hóa</v>
          </cell>
          <cell r="T1045" t="str">
            <v>Yên Trung,Yên Định, Thanh Hóa</v>
          </cell>
          <cell r="U1045" t="str">
            <v>Xóm 18B, Nghi Liên, Thành phố Vinh, Tỉnh Nghệ An</v>
          </cell>
          <cell r="V1045" t="str">
            <v>Xóm 18B, Nghi Liên, Thành phố Vinh, Tỉnh Nghệ An</v>
          </cell>
          <cell r="W1045">
            <v>0</v>
          </cell>
          <cell r="X1045" t="str">
            <v>nguyenthamdhv@gmail.com</v>
          </cell>
          <cell r="Y1045">
            <v>38992</v>
          </cell>
          <cell r="Z1045">
            <v>39995</v>
          </cell>
          <cell r="AA1045" t="str">
            <v>Trường Đại học Vinh</v>
          </cell>
          <cell r="AB1045">
            <v>0</v>
          </cell>
          <cell r="AC1045" t="str">
            <v>BC</v>
          </cell>
          <cell r="AD1045">
            <v>0</v>
          </cell>
          <cell r="AE1045">
            <v>0</v>
          </cell>
          <cell r="AF1045" t="str">
            <v>V.07.01.03</v>
          </cell>
          <cell r="AG1045" t="str">
            <v>Giảng viên (hạng III)</v>
          </cell>
          <cell r="AH1045">
            <v>0</v>
          </cell>
          <cell r="AI1045">
            <v>0</v>
          </cell>
          <cell r="AJ1045">
            <v>0</v>
          </cell>
          <cell r="AK1045">
            <v>4</v>
          </cell>
          <cell r="AL1045">
            <v>0</v>
          </cell>
          <cell r="AM1045">
            <v>3.66</v>
          </cell>
          <cell r="AN1045">
            <v>5</v>
          </cell>
          <cell r="AO1045">
            <v>0</v>
          </cell>
          <cell r="AP1045">
            <v>0</v>
          </cell>
          <cell r="AQ1045">
            <v>0</v>
          </cell>
          <cell r="AR1045">
            <v>0</v>
          </cell>
          <cell r="AS1045">
            <v>3.66</v>
          </cell>
          <cell r="AT1045">
            <v>0</v>
          </cell>
          <cell r="AU1045">
            <v>0</v>
          </cell>
          <cell r="AV1045">
            <v>0</v>
          </cell>
          <cell r="AW1045">
            <v>0</v>
          </cell>
          <cell r="AX1045" t="str">
            <v>Thạc sĩ</v>
          </cell>
          <cell r="AY1045">
            <v>0</v>
          </cell>
          <cell r="AZ1045">
            <v>0</v>
          </cell>
          <cell r="BA1045" t="str">
            <v>Nuôi trồng thủy sản</v>
          </cell>
          <cell r="BB1045" t="str">
            <v>Nuôi trồng thủy sản</v>
          </cell>
          <cell r="BC1045" t="str">
            <v xml:space="preserve"> </v>
          </cell>
          <cell r="BD1045">
            <v>0</v>
          </cell>
          <cell r="BE1045">
            <v>0</v>
          </cell>
          <cell r="BF1045">
            <v>0</v>
          </cell>
          <cell r="BG1045">
            <v>0</v>
          </cell>
          <cell r="BH1045" t="str">
            <v>x</v>
          </cell>
          <cell r="BI1045">
            <v>0</v>
          </cell>
          <cell r="BJ1045">
            <v>0</v>
          </cell>
          <cell r="BK1045">
            <v>0</v>
          </cell>
          <cell r="BL1045">
            <v>0</v>
          </cell>
          <cell r="BM1045">
            <v>0</v>
          </cell>
          <cell r="BN1045">
            <v>0</v>
          </cell>
          <cell r="BO1045">
            <v>0</v>
          </cell>
          <cell r="BP1045">
            <v>0</v>
          </cell>
          <cell r="BQ1045">
            <v>0</v>
          </cell>
          <cell r="BR1045">
            <v>14</v>
          </cell>
          <cell r="BS1045" t="str">
            <v>BĐ phát không thành công</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t="str">
            <v>Đi học NN</v>
          </cell>
        </row>
        <row r="1046">
          <cell r="F1046">
            <v>1371</v>
          </cell>
          <cell r="G1046" t="str">
            <v>51010000194423</v>
          </cell>
          <cell r="H1046" t="str">
            <v>Viện Nông nghiệp và Tài nguyên</v>
          </cell>
          <cell r="I1046" t="str">
            <v>Thủy sản và Chăn nuôi</v>
          </cell>
          <cell r="J1046" t="str">
            <v>Nữ</v>
          </cell>
          <cell r="K1046">
            <v>1978</v>
          </cell>
          <cell r="L1046">
            <v>28810</v>
          </cell>
          <cell r="M1046">
            <v>44</v>
          </cell>
          <cell r="N1046" t="str">
            <v>Kinh</v>
          </cell>
          <cell r="O1046">
            <v>0</v>
          </cell>
          <cell r="P1046">
            <v>171750156</v>
          </cell>
          <cell r="Q1046">
            <v>0</v>
          </cell>
          <cell r="R1046">
            <v>0</v>
          </cell>
          <cell r="S1046" t="str">
            <v>TP Thanh Hóa, tỉnh Thanh Hóa</v>
          </cell>
          <cell r="T1046" t="str">
            <v>Thượng Lý, Kiến An, Hải Phòng</v>
          </cell>
          <cell r="U1046" t="str">
            <v>Khu tập thể cơ sở 2, ĐH Vinh, xóm 3, Nghi Phong, Thành phố Vinh, Tỉnh Nghệ An</v>
          </cell>
          <cell r="V1046" t="str">
            <v>Khu tập thể cơ sở 2, ĐH Vinh, xóm 3, Nghi Phong, Thành phố Vinh, Tỉnh Nghệ An</v>
          </cell>
          <cell r="W1046" t="str">
            <v>0984806773</v>
          </cell>
          <cell r="X1046" t="str">
            <v>thanhnt1178@vinhuni.edu.vn</v>
          </cell>
          <cell r="Y1046">
            <v>37879</v>
          </cell>
          <cell r="Z1046">
            <v>39995</v>
          </cell>
          <cell r="AA1046" t="str">
            <v>Trường Đại học Vinh</v>
          </cell>
          <cell r="AB1046">
            <v>0</v>
          </cell>
          <cell r="AC1046" t="str">
            <v>BC</v>
          </cell>
          <cell r="AD1046">
            <v>0</v>
          </cell>
          <cell r="AE1046">
            <v>0</v>
          </cell>
          <cell r="AF1046" t="str">
            <v>V.07.01.03</v>
          </cell>
          <cell r="AG1046" t="str">
            <v>Giảng viên (hạng III)</v>
          </cell>
          <cell r="AH1046">
            <v>0</v>
          </cell>
          <cell r="AI1046">
            <v>0</v>
          </cell>
          <cell r="AJ1046">
            <v>0</v>
          </cell>
          <cell r="AK1046">
            <v>4</v>
          </cell>
          <cell r="AL1046">
            <v>0</v>
          </cell>
          <cell r="AM1046">
            <v>3.66</v>
          </cell>
          <cell r="AN1046">
            <v>5</v>
          </cell>
          <cell r="AO1046">
            <v>0</v>
          </cell>
          <cell r="AP1046">
            <v>0</v>
          </cell>
          <cell r="AQ1046">
            <v>14</v>
          </cell>
          <cell r="AR1046">
            <v>0.51239999999999997</v>
          </cell>
          <cell r="AS1046">
            <v>4.1723999999999997</v>
          </cell>
          <cell r="AT1046">
            <v>25</v>
          </cell>
          <cell r="AU1046">
            <v>0</v>
          </cell>
          <cell r="AV1046">
            <v>0</v>
          </cell>
          <cell r="AW1046">
            <v>0</v>
          </cell>
          <cell r="AX1046" t="str">
            <v>Tiến sĩ</v>
          </cell>
          <cell r="AY1046">
            <v>0</v>
          </cell>
          <cell r="AZ1046">
            <v>0</v>
          </cell>
          <cell r="BA1046" t="str">
            <v>Nuôi trồng thủy sản</v>
          </cell>
          <cell r="BB1046" t="str">
            <v>Nuôi trồng thủy sản</v>
          </cell>
          <cell r="BC1046" t="str">
            <v>Công nghệ sinh học nông nghiệp</v>
          </cell>
          <cell r="BD1046" t="str">
            <v>2019</v>
          </cell>
          <cell r="BE1046">
            <v>0</v>
          </cell>
          <cell r="BF1046" t="str">
            <v>B1</v>
          </cell>
          <cell r="BG1046">
            <v>0</v>
          </cell>
          <cell r="BH1046" t="str">
            <v>x</v>
          </cell>
          <cell r="BI1046">
            <v>0</v>
          </cell>
          <cell r="BJ1046">
            <v>0</v>
          </cell>
          <cell r="BK1046">
            <v>0</v>
          </cell>
          <cell r="BL1046">
            <v>0</v>
          </cell>
          <cell r="BM1046">
            <v>0</v>
          </cell>
          <cell r="BN1046">
            <v>0</v>
          </cell>
          <cell r="BO1046">
            <v>0</v>
          </cell>
          <cell r="BP1046">
            <v>0</v>
          </cell>
          <cell r="BQ1046">
            <v>0</v>
          </cell>
          <cell r="BR1046">
            <v>11.25</v>
          </cell>
          <cell r="BS1046" t="str">
            <v>BĐ đã phát</v>
          </cell>
          <cell r="BT1046">
            <v>0</v>
          </cell>
          <cell r="BU1046">
            <v>0</v>
          </cell>
          <cell r="BV1046">
            <v>4</v>
          </cell>
          <cell r="BW1046">
            <v>4</v>
          </cell>
          <cell r="BX1046">
            <v>4</v>
          </cell>
          <cell r="BY1046">
            <v>4</v>
          </cell>
          <cell r="BZ1046">
            <v>4</v>
          </cell>
          <cell r="CA1046">
            <v>4</v>
          </cell>
          <cell r="CB1046">
            <v>4</v>
          </cell>
          <cell r="CC1046">
            <v>4</v>
          </cell>
          <cell r="CD1046">
            <v>4</v>
          </cell>
          <cell r="CE1046">
            <v>4</v>
          </cell>
          <cell r="CF1046">
            <v>4</v>
          </cell>
          <cell r="CG1046">
            <v>4</v>
          </cell>
          <cell r="CH1046">
            <v>4</v>
          </cell>
          <cell r="CI1046">
            <v>4</v>
          </cell>
          <cell r="CJ1046">
            <v>4</v>
          </cell>
          <cell r="CK1046">
            <v>4</v>
          </cell>
          <cell r="CL1046">
            <v>0</v>
          </cell>
        </row>
        <row r="1047">
          <cell r="F1047">
            <v>1366</v>
          </cell>
          <cell r="G1047" t="str">
            <v>51010000195231</v>
          </cell>
          <cell r="H1047" t="str">
            <v>Viện Nông nghiệp và Tài nguyên</v>
          </cell>
          <cell r="I1047" t="str">
            <v>Thủy sản và Chăn nuôi</v>
          </cell>
          <cell r="J1047" t="str">
            <v>Nam</v>
          </cell>
          <cell r="K1047">
            <v>1976</v>
          </cell>
          <cell r="L1047">
            <v>27774</v>
          </cell>
          <cell r="M1047">
            <v>46</v>
          </cell>
          <cell r="N1047" t="str">
            <v>Kinh</v>
          </cell>
          <cell r="O1047">
            <v>0</v>
          </cell>
          <cell r="P1047">
            <v>182101402</v>
          </cell>
          <cell r="Q1047">
            <v>0</v>
          </cell>
          <cell r="R1047">
            <v>0</v>
          </cell>
          <cell r="S1047" t="str">
            <v>Công Thành, Yên Thành, Nghệ An</v>
          </cell>
          <cell r="T1047" t="str">
            <v>Công Thành, Yên Thành, Nghệ An</v>
          </cell>
          <cell r="U1047" t="str">
            <v>Số 5/A11, Ngõ 43, Nguyễn Đức Cảnh, P.Hưng Bình,, Thành phố Vinh, Tỉnh Nghệ An</v>
          </cell>
          <cell r="V1047" t="str">
            <v>Số 5/A11, Ngõ 43, Nguyễn Đức Cảnh, P.Hưng Bình,, Thành phố Vinh, Tỉnh Nghệ An</v>
          </cell>
          <cell r="W1047" t="str">
            <v>0988506099</v>
          </cell>
          <cell r="X1047" t="str">
            <v>nguyenthuctuan@gmail.com</v>
          </cell>
          <cell r="Y1047">
            <v>35982</v>
          </cell>
          <cell r="Z1047">
            <v>35982</v>
          </cell>
          <cell r="AA1047" t="str">
            <v>Trường Đại học Sư phạm Vinh</v>
          </cell>
          <cell r="AB1047">
            <v>0</v>
          </cell>
          <cell r="AC1047" t="str">
            <v>BC</v>
          </cell>
          <cell r="AD1047">
            <v>0</v>
          </cell>
          <cell r="AE1047">
            <v>0</v>
          </cell>
          <cell r="AF1047" t="str">
            <v>V.07.01.03</v>
          </cell>
          <cell r="AG1047" t="str">
            <v>Giảng viên (hạng III)</v>
          </cell>
          <cell r="AH1047">
            <v>0</v>
          </cell>
          <cell r="AI1047">
            <v>0</v>
          </cell>
          <cell r="AJ1047">
            <v>0</v>
          </cell>
          <cell r="AK1047">
            <v>4</v>
          </cell>
          <cell r="AL1047">
            <v>0</v>
          </cell>
          <cell r="AM1047">
            <v>4.6500000000000004</v>
          </cell>
          <cell r="AN1047">
            <v>8</v>
          </cell>
          <cell r="AO1047">
            <v>0</v>
          </cell>
          <cell r="AP1047">
            <v>0</v>
          </cell>
          <cell r="AQ1047">
            <v>13</v>
          </cell>
          <cell r="AR1047">
            <v>0.60450000000000004</v>
          </cell>
          <cell r="AS1047">
            <v>5.2545000000000002</v>
          </cell>
          <cell r="AT1047">
            <v>25</v>
          </cell>
          <cell r="AU1047">
            <v>0</v>
          </cell>
          <cell r="AV1047">
            <v>0</v>
          </cell>
          <cell r="AW1047">
            <v>0</v>
          </cell>
          <cell r="AX1047" t="str">
            <v>Tiến sĩ</v>
          </cell>
          <cell r="AY1047">
            <v>0</v>
          </cell>
          <cell r="AZ1047">
            <v>0</v>
          </cell>
          <cell r="BA1047" t="str">
            <v>Nuôi trồng thủy sản</v>
          </cell>
          <cell r="BB1047" t="str">
            <v>Nuôi trồng thủy sản</v>
          </cell>
          <cell r="BC1047" t="str">
            <v>Công nghệ sinh học</v>
          </cell>
          <cell r="BD1047">
            <v>0</v>
          </cell>
          <cell r="BE1047">
            <v>0</v>
          </cell>
          <cell r="BF1047">
            <v>0</v>
          </cell>
          <cell r="BG1047">
            <v>0</v>
          </cell>
          <cell r="BH1047">
            <v>2018</v>
          </cell>
          <cell r="BI1047">
            <v>0</v>
          </cell>
          <cell r="BJ1047">
            <v>0</v>
          </cell>
          <cell r="BK1047" t="str">
            <v>x</v>
          </cell>
          <cell r="BL1047">
            <v>0</v>
          </cell>
          <cell r="BM1047">
            <v>0</v>
          </cell>
          <cell r="BN1047">
            <v>0</v>
          </cell>
          <cell r="BO1047">
            <v>0</v>
          </cell>
          <cell r="BP1047">
            <v>0</v>
          </cell>
          <cell r="BQ1047">
            <v>0</v>
          </cell>
          <cell r="BR1047">
            <v>13.416666666666666</v>
          </cell>
          <cell r="BS1047" t="str">
            <v>BĐ đã phát</v>
          </cell>
          <cell r="BT1047">
            <v>0</v>
          </cell>
          <cell r="BU1047">
            <v>0</v>
          </cell>
          <cell r="BV1047">
            <v>4</v>
          </cell>
          <cell r="BW1047">
            <v>4</v>
          </cell>
          <cell r="BX1047">
            <v>4</v>
          </cell>
          <cell r="BY1047">
            <v>4</v>
          </cell>
          <cell r="BZ1047">
            <v>4</v>
          </cell>
          <cell r="CA1047">
            <v>4</v>
          </cell>
          <cell r="CB1047">
            <v>4</v>
          </cell>
          <cell r="CC1047">
            <v>4</v>
          </cell>
          <cell r="CD1047">
            <v>4</v>
          </cell>
          <cell r="CE1047">
            <v>4</v>
          </cell>
          <cell r="CF1047">
            <v>4</v>
          </cell>
          <cell r="CG1047">
            <v>4</v>
          </cell>
          <cell r="CH1047">
            <v>4</v>
          </cell>
          <cell r="CI1047">
            <v>4</v>
          </cell>
          <cell r="CJ1047">
            <v>4</v>
          </cell>
          <cell r="CK1047">
            <v>4</v>
          </cell>
          <cell r="CL1047">
            <v>0</v>
          </cell>
        </row>
        <row r="1048">
          <cell r="F1048">
            <v>1368</v>
          </cell>
          <cell r="G1048" t="str">
            <v>51010000195541</v>
          </cell>
          <cell r="H1048" t="str">
            <v>Viện Nông nghiệp và Tài nguyên</v>
          </cell>
          <cell r="I1048" t="str">
            <v>Thủy sản và Chăn nuôi</v>
          </cell>
          <cell r="J1048" t="str">
            <v>Nữ</v>
          </cell>
          <cell r="K1048">
            <v>1981</v>
          </cell>
          <cell r="L1048">
            <v>29822</v>
          </cell>
          <cell r="M1048">
            <v>41</v>
          </cell>
          <cell r="N1048" t="str">
            <v>Kinh</v>
          </cell>
          <cell r="O1048">
            <v>0</v>
          </cell>
          <cell r="P1048">
            <v>182394220</v>
          </cell>
          <cell r="Q1048">
            <v>0</v>
          </cell>
          <cell r="R1048">
            <v>0</v>
          </cell>
          <cell r="S1048" t="str">
            <v>TP Vinh- Tỉnh Nghệ An</v>
          </cell>
          <cell r="T1048" t="str">
            <v>P.Bến Thủy, Tp.Vinh, Nghệ An</v>
          </cell>
          <cell r="U1048" t="str">
            <v>Số nhà 21A Nguyễn Đức Đạt, Khối 12, Phường Bến Thủy, Thành phố Vinh, Tỉnh Nghệ An</v>
          </cell>
          <cell r="V1048" t="str">
            <v>Số nhà 21A Nguyễn Đức Đạt, Khối 12, Phường Bến Thủy, Thành phố Vinh, Tỉnh Nghệ An</v>
          </cell>
          <cell r="W1048" t="str">
            <v>0948231430</v>
          </cell>
          <cell r="X1048" t="str">
            <v>phammydungnln@gmail.com</v>
          </cell>
          <cell r="Y1048">
            <v>38245</v>
          </cell>
          <cell r="Z1048">
            <v>39995</v>
          </cell>
          <cell r="AA1048" t="str">
            <v>Trường Đại học Vinh</v>
          </cell>
          <cell r="AB1048">
            <v>0</v>
          </cell>
          <cell r="AC1048" t="str">
            <v>BC</v>
          </cell>
          <cell r="AD1048">
            <v>0</v>
          </cell>
          <cell r="AE1048">
            <v>0</v>
          </cell>
          <cell r="AF1048" t="str">
            <v>V.07.01.02</v>
          </cell>
          <cell r="AG1048" t="str">
            <v>Giảng viên chính (hạng II)</v>
          </cell>
          <cell r="AH1048">
            <v>0</v>
          </cell>
          <cell r="AI1048">
            <v>0</v>
          </cell>
          <cell r="AJ1048" t="str">
            <v>TL ĐBCL</v>
          </cell>
          <cell r="AK1048">
            <v>5</v>
          </cell>
          <cell r="AL1048">
            <v>0</v>
          </cell>
          <cell r="AM1048">
            <v>4.4000000000000004</v>
          </cell>
          <cell r="AN1048">
            <v>1</v>
          </cell>
          <cell r="AO1048">
            <v>0</v>
          </cell>
          <cell r="AP1048">
            <v>0</v>
          </cell>
          <cell r="AQ1048">
            <v>13</v>
          </cell>
          <cell r="AR1048">
            <v>0.57200000000000006</v>
          </cell>
          <cell r="AS1048">
            <v>4.9720000000000004</v>
          </cell>
          <cell r="AT1048">
            <v>25</v>
          </cell>
          <cell r="AU1048">
            <v>0</v>
          </cell>
          <cell r="AV1048">
            <v>0</v>
          </cell>
          <cell r="AW1048">
            <v>0</v>
          </cell>
          <cell r="AX1048" t="str">
            <v>Tiến sĩ</v>
          </cell>
          <cell r="AY1048">
            <v>0</v>
          </cell>
          <cell r="AZ1048">
            <v>0</v>
          </cell>
          <cell r="BA1048" t="str">
            <v>Nuôi trồng thủy sản</v>
          </cell>
          <cell r="BB1048" t="str">
            <v>Nuôi trồng thủy sản</v>
          </cell>
          <cell r="BC1048" t="str">
            <v>Công nghệ sinh học nông nghiệp</v>
          </cell>
          <cell r="BD1048">
            <v>43770</v>
          </cell>
          <cell r="BE1048">
            <v>0</v>
          </cell>
          <cell r="BF1048">
            <v>0</v>
          </cell>
          <cell r="BG1048">
            <v>0</v>
          </cell>
          <cell r="BH1048">
            <v>0</v>
          </cell>
          <cell r="BI1048">
            <v>0</v>
          </cell>
          <cell r="BJ1048">
            <v>0</v>
          </cell>
          <cell r="BK1048">
            <v>0</v>
          </cell>
          <cell r="BL1048">
            <v>0</v>
          </cell>
          <cell r="BM1048">
            <v>40911</v>
          </cell>
          <cell r="BN1048">
            <v>41277</v>
          </cell>
          <cell r="BO1048">
            <v>0</v>
          </cell>
          <cell r="BP1048">
            <v>0</v>
          </cell>
          <cell r="BQ1048">
            <v>0</v>
          </cell>
          <cell r="BR1048">
            <v>14</v>
          </cell>
          <cell r="BS1048" t="str">
            <v>BĐ đã phát</v>
          </cell>
          <cell r="BT1048">
            <v>0</v>
          </cell>
          <cell r="BU1048">
            <v>0</v>
          </cell>
          <cell r="BV1048">
            <v>4</v>
          </cell>
          <cell r="BW1048">
            <v>4</v>
          </cell>
          <cell r="BX1048">
            <v>4</v>
          </cell>
          <cell r="BY1048">
            <v>5</v>
          </cell>
          <cell r="BZ1048">
            <v>5</v>
          </cell>
          <cell r="CA1048">
            <v>5</v>
          </cell>
          <cell r="CB1048">
            <v>5</v>
          </cell>
          <cell r="CC1048">
            <v>5</v>
          </cell>
          <cell r="CD1048">
            <v>5</v>
          </cell>
          <cell r="CE1048">
            <v>5</v>
          </cell>
          <cell r="CF1048">
            <v>5</v>
          </cell>
          <cell r="CG1048">
            <v>5</v>
          </cell>
          <cell r="CH1048">
            <v>5</v>
          </cell>
          <cell r="CI1048">
            <v>5</v>
          </cell>
          <cell r="CJ1048">
            <v>5</v>
          </cell>
          <cell r="CK1048">
            <v>5</v>
          </cell>
          <cell r="CL1048">
            <v>0</v>
          </cell>
        </row>
        <row r="1049">
          <cell r="F1049">
            <v>1373</v>
          </cell>
          <cell r="G1049" t="str">
            <v>51010000195277</v>
          </cell>
          <cell r="H1049" t="str">
            <v>Viện Nông nghiệp và Tài nguyên</v>
          </cell>
          <cell r="I1049" t="str">
            <v>Thủy sản và Chăn nuôi</v>
          </cell>
          <cell r="J1049" t="str">
            <v>Nữ</v>
          </cell>
          <cell r="K1049">
            <v>1979</v>
          </cell>
          <cell r="L1049">
            <v>29000</v>
          </cell>
          <cell r="M1049">
            <v>43</v>
          </cell>
          <cell r="N1049" t="str">
            <v>Kinh</v>
          </cell>
          <cell r="O1049">
            <v>0</v>
          </cell>
          <cell r="P1049">
            <v>171182349</v>
          </cell>
          <cell r="Q1049">
            <v>0</v>
          </cell>
          <cell r="R1049">
            <v>0</v>
          </cell>
          <cell r="S1049" t="str">
            <v>Thị xã Bỉm Sơn, tỉnh Thanh Hóa</v>
          </cell>
          <cell r="T1049" t="str">
            <v>Hoằng Đồng, Hoằng Hóa, Thanh Hóa</v>
          </cell>
          <cell r="U1049" t="str">
            <v>Thành phố Vinh, Tỉnh Nghệ An</v>
          </cell>
          <cell r="V1049" t="str">
            <v>Thành phố Vinh, Tỉnh Nghệ An</v>
          </cell>
          <cell r="W1049" t="str">
            <v>0984596189</v>
          </cell>
          <cell r="X1049" t="str">
            <v>tathibinhdhv@gmail.com</v>
          </cell>
          <cell r="Y1049">
            <v>37879</v>
          </cell>
          <cell r="Z1049">
            <v>38924</v>
          </cell>
          <cell r="AA1049" t="str">
            <v>Trường Đại học Vinh</v>
          </cell>
          <cell r="AB1049">
            <v>0</v>
          </cell>
          <cell r="AC1049" t="str">
            <v>BC</v>
          </cell>
          <cell r="AD1049">
            <v>0</v>
          </cell>
          <cell r="AE1049">
            <v>0</v>
          </cell>
          <cell r="AF1049" t="str">
            <v>V.07.01.03</v>
          </cell>
          <cell r="AG1049" t="str">
            <v>Giảng viên (hạng III)</v>
          </cell>
          <cell r="AH1049">
            <v>0</v>
          </cell>
          <cell r="AI1049">
            <v>0</v>
          </cell>
          <cell r="AJ1049" t="str">
            <v>TLĐT + Phó CTCĐBP</v>
          </cell>
          <cell r="AK1049">
            <v>4</v>
          </cell>
          <cell r="AL1049">
            <v>0</v>
          </cell>
          <cell r="AM1049">
            <v>3.99</v>
          </cell>
          <cell r="AN1049">
            <v>6</v>
          </cell>
          <cell r="AO1049">
            <v>0</v>
          </cell>
          <cell r="AP1049">
            <v>0</v>
          </cell>
          <cell r="AQ1049">
            <v>14</v>
          </cell>
          <cell r="AR1049">
            <v>0.55859999999999999</v>
          </cell>
          <cell r="AS1049">
            <v>4.5486000000000004</v>
          </cell>
          <cell r="AT1049">
            <v>25</v>
          </cell>
          <cell r="AU1049">
            <v>0</v>
          </cell>
          <cell r="AV1049">
            <v>0</v>
          </cell>
          <cell r="AW1049">
            <v>0</v>
          </cell>
          <cell r="AX1049" t="str">
            <v>Tiến sĩ</v>
          </cell>
          <cell r="AY1049">
            <v>0</v>
          </cell>
          <cell r="AZ1049">
            <v>0</v>
          </cell>
          <cell r="BA1049" t="str">
            <v>Nuôi trồng thủy sản</v>
          </cell>
          <cell r="BB1049" t="str">
            <v>Nuôi trồng thủy sản</v>
          </cell>
          <cell r="BC1049" t="str">
            <v>Động vật học</v>
          </cell>
          <cell r="BD1049">
            <v>44105</v>
          </cell>
          <cell r="BE1049">
            <v>0</v>
          </cell>
          <cell r="BF1049">
            <v>0</v>
          </cell>
          <cell r="BG1049">
            <v>0</v>
          </cell>
          <cell r="BH1049" t="str">
            <v>x</v>
          </cell>
          <cell r="BI1049">
            <v>0</v>
          </cell>
          <cell r="BJ1049">
            <v>0</v>
          </cell>
          <cell r="BK1049">
            <v>0</v>
          </cell>
          <cell r="BL1049">
            <v>0</v>
          </cell>
          <cell r="BM1049">
            <v>0</v>
          </cell>
          <cell r="BN1049">
            <v>0</v>
          </cell>
          <cell r="BO1049">
            <v>0</v>
          </cell>
          <cell r="BP1049">
            <v>0</v>
          </cell>
          <cell r="BQ1049">
            <v>0</v>
          </cell>
          <cell r="BR1049">
            <v>11.75</v>
          </cell>
          <cell r="BS1049" t="str">
            <v>BĐ đã phát</v>
          </cell>
          <cell r="BT1049">
            <v>0</v>
          </cell>
          <cell r="BU1049">
            <v>0</v>
          </cell>
          <cell r="BV1049">
            <v>4</v>
          </cell>
          <cell r="BW1049">
            <v>4</v>
          </cell>
          <cell r="BX1049">
            <v>4</v>
          </cell>
          <cell r="BY1049">
            <v>4</v>
          </cell>
          <cell r="BZ1049">
            <v>4</v>
          </cell>
          <cell r="CA1049">
            <v>4</v>
          </cell>
          <cell r="CB1049">
            <v>4</v>
          </cell>
          <cell r="CC1049">
            <v>4</v>
          </cell>
          <cell r="CD1049">
            <v>4</v>
          </cell>
          <cell r="CE1049">
            <v>4</v>
          </cell>
          <cell r="CF1049">
            <v>4</v>
          </cell>
          <cell r="CG1049">
            <v>4</v>
          </cell>
          <cell r="CH1049">
            <v>4</v>
          </cell>
          <cell r="CI1049">
            <v>4</v>
          </cell>
          <cell r="CJ1049">
            <v>4</v>
          </cell>
          <cell r="CK1049">
            <v>4</v>
          </cell>
          <cell r="CL1049">
            <v>0</v>
          </cell>
        </row>
        <row r="1050">
          <cell r="F1050">
            <v>1367</v>
          </cell>
          <cell r="G1050" t="str">
            <v>51010000195259</v>
          </cell>
          <cell r="H1050" t="str">
            <v>Viện Nông nghiệp và Tài nguyên</v>
          </cell>
          <cell r="I1050" t="str">
            <v>Thủy sản và Chăn nuôi</v>
          </cell>
          <cell r="J1050" t="str">
            <v>Nữ</v>
          </cell>
          <cell r="K1050">
            <v>1980</v>
          </cell>
          <cell r="L1050">
            <v>29457</v>
          </cell>
          <cell r="M1050">
            <v>42</v>
          </cell>
          <cell r="N1050" t="str">
            <v>Kinh</v>
          </cell>
          <cell r="O1050">
            <v>0</v>
          </cell>
          <cell r="P1050">
            <v>183185130</v>
          </cell>
          <cell r="Q1050">
            <v>0</v>
          </cell>
          <cell r="R1050">
            <v>0</v>
          </cell>
          <cell r="S1050" t="str">
            <v>Đức Thọ, Hà Tĩnh</v>
          </cell>
          <cell r="T1050" t="str">
            <v>Đức Thọ, Hà Tĩnh</v>
          </cell>
          <cell r="U1050" t="str">
            <v>Xóm 15 Nghi Phú, Thành phố Vinh, Tỉnh Nghệ An</v>
          </cell>
          <cell r="V1050" t="str">
            <v>Xóm 15 Nghi Phú, Thành phố Vinh, Tỉnh Nghệ An</v>
          </cell>
          <cell r="W1050" t="str">
            <v>0904177262</v>
          </cell>
          <cell r="X1050" t="str">
            <v>kimanhnln@gmail.com</v>
          </cell>
          <cell r="Y1050">
            <v>38245</v>
          </cell>
          <cell r="Z1050">
            <v>38924</v>
          </cell>
          <cell r="AA1050" t="str">
            <v>Trường Đại học Vinh</v>
          </cell>
          <cell r="AB1050">
            <v>0</v>
          </cell>
          <cell r="AC1050" t="str">
            <v>BC</v>
          </cell>
          <cell r="AD1050">
            <v>0</v>
          </cell>
          <cell r="AE1050">
            <v>0</v>
          </cell>
          <cell r="AF1050" t="str">
            <v>V.07.01.03</v>
          </cell>
          <cell r="AG1050" t="str">
            <v>Giảng viên (hạng III)</v>
          </cell>
          <cell r="AH1050">
            <v>0</v>
          </cell>
          <cell r="AI1050">
            <v>0</v>
          </cell>
          <cell r="AJ1050">
            <v>0</v>
          </cell>
          <cell r="AK1050">
            <v>4</v>
          </cell>
          <cell r="AL1050">
            <v>0</v>
          </cell>
          <cell r="AM1050">
            <v>3.99</v>
          </cell>
          <cell r="AN1050">
            <v>6</v>
          </cell>
          <cell r="AO1050">
            <v>0</v>
          </cell>
          <cell r="AP1050">
            <v>0</v>
          </cell>
          <cell r="AQ1050">
            <v>0</v>
          </cell>
          <cell r="AR1050">
            <v>0</v>
          </cell>
          <cell r="AS1050">
            <v>3.99</v>
          </cell>
          <cell r="AT1050">
            <v>0</v>
          </cell>
          <cell r="AU1050">
            <v>0</v>
          </cell>
          <cell r="AV1050">
            <v>0</v>
          </cell>
          <cell r="AW1050">
            <v>0</v>
          </cell>
          <cell r="AX1050" t="str">
            <v>Tiến sĩ</v>
          </cell>
          <cell r="AY1050">
            <v>0</v>
          </cell>
          <cell r="AZ1050">
            <v>0</v>
          </cell>
          <cell r="BA1050" t="str">
            <v>Nuôi trồng thủy sản</v>
          </cell>
          <cell r="BB1050" t="str">
            <v>Nuôi trồng thủy sản</v>
          </cell>
          <cell r="BC1050" t="str">
            <v>Khoa học môi trường</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13</v>
          </cell>
          <cell r="BS1050" t="str">
            <v>BĐ phát không thành công</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t="str">
            <v>Đi học NN</v>
          </cell>
        </row>
        <row r="1051">
          <cell r="F1051">
            <v>1369</v>
          </cell>
          <cell r="G1051" t="str">
            <v>51010000195921</v>
          </cell>
          <cell r="H1051" t="str">
            <v>Viện Nông nghiệp và Tài nguyên</v>
          </cell>
          <cell r="I1051" t="str">
            <v>Thủy sản và Chăn nuôi</v>
          </cell>
          <cell r="J1051" t="str">
            <v>Nữ</v>
          </cell>
          <cell r="K1051">
            <v>1984</v>
          </cell>
          <cell r="L1051">
            <v>30839</v>
          </cell>
          <cell r="M1051">
            <v>38</v>
          </cell>
          <cell r="N1051" t="str">
            <v>Kinh</v>
          </cell>
          <cell r="O1051">
            <v>0</v>
          </cell>
          <cell r="P1051">
            <v>186110892</v>
          </cell>
          <cell r="Q1051">
            <v>0</v>
          </cell>
          <cell r="R1051">
            <v>0</v>
          </cell>
          <cell r="S1051" t="str">
            <v>Thành phố Vinh, Tỉnh Nghệ An</v>
          </cell>
          <cell r="T1051" t="str">
            <v>Quỳnh Lập, Quỳnh Lưu, Nghệ An</v>
          </cell>
          <cell r="U1051" t="str">
            <v>Xóm 18B Nghi Liên, Thành phố Vinh, Tỉnh Nghệ An</v>
          </cell>
          <cell r="V1051" t="str">
            <v>Xóm 18B Nghi Liên, Thành phố Vinh, Tỉnh Nghệ An</v>
          </cell>
          <cell r="W1051" t="str">
            <v>0985381343</v>
          </cell>
          <cell r="X1051" t="str">
            <v>thanhvinhtruong@gmail.com</v>
          </cell>
          <cell r="Y1051">
            <v>39814</v>
          </cell>
          <cell r="Z1051">
            <v>40360</v>
          </cell>
          <cell r="AA1051" t="str">
            <v>Trường Đại học Vinh</v>
          </cell>
          <cell r="AB1051">
            <v>0</v>
          </cell>
          <cell r="AC1051" t="str">
            <v>BC</v>
          </cell>
          <cell r="AD1051">
            <v>0</v>
          </cell>
          <cell r="AE1051">
            <v>0</v>
          </cell>
          <cell r="AF1051" t="str">
            <v>V.07.01.03</v>
          </cell>
          <cell r="AG1051" t="str">
            <v>Giảng viên (hạng III)</v>
          </cell>
          <cell r="AH1051">
            <v>0</v>
          </cell>
          <cell r="AI1051">
            <v>0</v>
          </cell>
          <cell r="AJ1051">
            <v>0</v>
          </cell>
          <cell r="AK1051">
            <v>4</v>
          </cell>
          <cell r="AL1051">
            <v>0</v>
          </cell>
          <cell r="AM1051">
            <v>3.66</v>
          </cell>
          <cell r="AN1051">
            <v>5</v>
          </cell>
          <cell r="AO1051">
            <v>0</v>
          </cell>
          <cell r="AP1051">
            <v>0</v>
          </cell>
          <cell r="AQ1051">
            <v>10</v>
          </cell>
          <cell r="AR1051">
            <v>0.36599999999999999</v>
          </cell>
          <cell r="AS1051">
            <v>4.0259999999999998</v>
          </cell>
          <cell r="AT1051">
            <v>25</v>
          </cell>
          <cell r="AU1051">
            <v>0</v>
          </cell>
          <cell r="AV1051">
            <v>0</v>
          </cell>
          <cell r="AW1051">
            <v>0</v>
          </cell>
          <cell r="AX1051" t="str">
            <v>Thạc sĩ</v>
          </cell>
          <cell r="AY1051">
            <v>0</v>
          </cell>
          <cell r="AZ1051">
            <v>0</v>
          </cell>
          <cell r="BA1051" t="str">
            <v>Nuôi trồng thủy sản</v>
          </cell>
          <cell r="BB1051" t="str">
            <v>Nuôi trồng thủy sản</v>
          </cell>
          <cell r="BC1051" t="str">
            <v xml:space="preserve"> </v>
          </cell>
          <cell r="BD1051">
            <v>0</v>
          </cell>
          <cell r="BE1051">
            <v>0</v>
          </cell>
          <cell r="BF1051">
            <v>0</v>
          </cell>
          <cell r="BG1051">
            <v>0</v>
          </cell>
          <cell r="BH1051" t="str">
            <v>x</v>
          </cell>
          <cell r="BI1051">
            <v>0</v>
          </cell>
          <cell r="BJ1051">
            <v>0</v>
          </cell>
          <cell r="BK1051">
            <v>0</v>
          </cell>
          <cell r="BL1051">
            <v>0</v>
          </cell>
          <cell r="BM1051">
            <v>40706</v>
          </cell>
          <cell r="BN1051">
            <v>41072</v>
          </cell>
          <cell r="BO1051">
            <v>0</v>
          </cell>
          <cell r="BP1051">
            <v>0</v>
          </cell>
          <cell r="BQ1051">
            <v>0</v>
          </cell>
          <cell r="BR1051">
            <v>16.75</v>
          </cell>
          <cell r="BS1051" t="str">
            <v>BĐ đã phát</v>
          </cell>
          <cell r="BT1051">
            <v>0</v>
          </cell>
          <cell r="BU1051">
            <v>0</v>
          </cell>
          <cell r="BV1051">
            <v>4</v>
          </cell>
          <cell r="BW1051">
            <v>4</v>
          </cell>
          <cell r="BX1051">
            <v>4</v>
          </cell>
          <cell r="BY1051">
            <v>4</v>
          </cell>
          <cell r="BZ1051">
            <v>4</v>
          </cell>
          <cell r="CA1051">
            <v>4</v>
          </cell>
          <cell r="CB1051">
            <v>4</v>
          </cell>
          <cell r="CC1051">
            <v>4</v>
          </cell>
          <cell r="CD1051">
            <v>4</v>
          </cell>
          <cell r="CE1051">
            <v>4</v>
          </cell>
          <cell r="CF1051">
            <v>4</v>
          </cell>
          <cell r="CG1051">
            <v>4</v>
          </cell>
          <cell r="CH1051">
            <v>4</v>
          </cell>
          <cell r="CI1051">
            <v>4</v>
          </cell>
          <cell r="CJ1051">
            <v>4</v>
          </cell>
          <cell r="CK1051">
            <v>4</v>
          </cell>
          <cell r="CL1051">
            <v>0</v>
          </cell>
        </row>
        <row r="1052">
          <cell r="F1052">
            <v>1163</v>
          </cell>
          <cell r="G1052" t="str">
            <v>51010000229972</v>
          </cell>
          <cell r="H1052" t="str">
            <v>Viện Nông nghiệp và Tài nguyên</v>
          </cell>
          <cell r="I1052" t="str">
            <v>Tổ Hành chính - Thực hành - Thư viện</v>
          </cell>
          <cell r="J1052" t="str">
            <v>Nữ</v>
          </cell>
          <cell r="K1052">
            <v>1985</v>
          </cell>
          <cell r="L1052">
            <v>31057</v>
          </cell>
          <cell r="M1052">
            <v>37</v>
          </cell>
          <cell r="N1052" t="str">
            <v>Kinh</v>
          </cell>
          <cell r="O1052">
            <v>0</v>
          </cell>
          <cell r="P1052">
            <v>186018341</v>
          </cell>
          <cell r="Q1052">
            <v>0</v>
          </cell>
          <cell r="R1052">
            <v>0</v>
          </cell>
          <cell r="S1052" t="str">
            <v>Hồng Sơn, Đô Lương, Nghệ An</v>
          </cell>
          <cell r="T1052" t="str">
            <v>Hồng Sơn, Đô Lương, Nghệ An</v>
          </cell>
          <cell r="U1052" t="str">
            <v>Khu tập thể- Trường ĐH Vinh, Thành phố Vinh, Tỉnh Nghệ An</v>
          </cell>
          <cell r="V1052" t="str">
            <v>Khu tập thể- Trường ĐH Vinh, Thành phố Vinh, Tỉnh Nghệ An</v>
          </cell>
          <cell r="W1052" t="str">
            <v>0973398718</v>
          </cell>
          <cell r="X1052" t="str">
            <v>hoanghang810@gmail.com</v>
          </cell>
          <cell r="Y1052">
            <v>40400</v>
          </cell>
          <cell r="Z1052">
            <v>43824</v>
          </cell>
          <cell r="AA1052" t="str">
            <v>Trường Đại học Vinh</v>
          </cell>
          <cell r="AB1052">
            <v>0</v>
          </cell>
          <cell r="AC1052" t="str">
            <v>BC</v>
          </cell>
          <cell r="AD1052">
            <v>0</v>
          </cell>
          <cell r="AE1052">
            <v>0</v>
          </cell>
          <cell r="AF1052" t="str">
            <v>01.003</v>
          </cell>
          <cell r="AG1052" t="str">
            <v>Chuyên viên</v>
          </cell>
          <cell r="AH1052">
            <v>0</v>
          </cell>
          <cell r="AI1052">
            <v>0</v>
          </cell>
          <cell r="AJ1052" t="str">
            <v>TLQLSV</v>
          </cell>
          <cell r="AK1052">
            <v>4</v>
          </cell>
          <cell r="AL1052">
            <v>0</v>
          </cell>
          <cell r="AM1052">
            <v>3.33</v>
          </cell>
          <cell r="AN1052">
            <v>4</v>
          </cell>
          <cell r="AO1052">
            <v>0</v>
          </cell>
          <cell r="AP1052">
            <v>0</v>
          </cell>
          <cell r="AQ1052">
            <v>0</v>
          </cell>
          <cell r="AR1052">
            <v>0</v>
          </cell>
          <cell r="AS1052">
            <v>3.33</v>
          </cell>
          <cell r="AT1052">
            <v>20</v>
          </cell>
          <cell r="AU1052">
            <v>0</v>
          </cell>
          <cell r="AV1052">
            <v>0</v>
          </cell>
          <cell r="AW1052">
            <v>0</v>
          </cell>
          <cell r="AX1052" t="str">
            <v>Đại học</v>
          </cell>
          <cell r="AY1052">
            <v>0</v>
          </cell>
          <cell r="AZ1052">
            <v>0</v>
          </cell>
          <cell r="BA1052" t="str">
            <v>Kế toán</v>
          </cell>
          <cell r="BB1052">
            <v>0</v>
          </cell>
          <cell r="BC1052" t="str">
            <v xml:space="preserve"> </v>
          </cell>
          <cell r="BD1052">
            <v>0</v>
          </cell>
          <cell r="BE1052">
            <v>0</v>
          </cell>
          <cell r="BF1052">
            <v>0</v>
          </cell>
          <cell r="BG1052">
            <v>0</v>
          </cell>
          <cell r="BH1052">
            <v>0</v>
          </cell>
          <cell r="BI1052">
            <v>0</v>
          </cell>
          <cell r="BJ1052" t="str">
            <v>CV 2019</v>
          </cell>
          <cell r="BK1052" t="str">
            <v>Đợt 2 năm 2017</v>
          </cell>
          <cell r="BL1052">
            <v>0</v>
          </cell>
          <cell r="BM1052">
            <v>0</v>
          </cell>
          <cell r="BN1052">
            <v>0</v>
          </cell>
          <cell r="BO1052">
            <v>0</v>
          </cell>
          <cell r="BP1052">
            <v>0</v>
          </cell>
          <cell r="BQ1052">
            <v>0</v>
          </cell>
          <cell r="BR1052">
            <v>17.333333333333332</v>
          </cell>
          <cell r="BS1052" t="str">
            <v>BĐ đã phát</v>
          </cell>
          <cell r="BT1052">
            <v>0</v>
          </cell>
          <cell r="BU1052">
            <v>0</v>
          </cell>
          <cell r="BV1052">
            <v>4</v>
          </cell>
          <cell r="BW1052">
            <v>4</v>
          </cell>
          <cell r="BX1052">
            <v>4</v>
          </cell>
          <cell r="BY1052">
            <v>4</v>
          </cell>
          <cell r="BZ1052">
            <v>4</v>
          </cell>
          <cell r="CA1052">
            <v>4</v>
          </cell>
          <cell r="CB1052">
            <v>4</v>
          </cell>
          <cell r="CC1052">
            <v>4</v>
          </cell>
          <cell r="CD1052">
            <v>4</v>
          </cell>
          <cell r="CE1052">
            <v>4</v>
          </cell>
          <cell r="CF1052">
            <v>4</v>
          </cell>
          <cell r="CG1052">
            <v>4</v>
          </cell>
          <cell r="CH1052">
            <v>4</v>
          </cell>
          <cell r="CI1052">
            <v>4</v>
          </cell>
          <cell r="CJ1052">
            <v>4</v>
          </cell>
          <cell r="CK1052">
            <v>4</v>
          </cell>
          <cell r="CL1052">
            <v>0</v>
          </cell>
        </row>
        <row r="1053">
          <cell r="F1053">
            <v>1919</v>
          </cell>
          <cell r="G1053" t="str">
            <v>51010000195602</v>
          </cell>
          <cell r="H1053" t="str">
            <v>Viện Nông nghiệp và Tài nguyên</v>
          </cell>
          <cell r="I1053" t="str">
            <v>Tổ Hành chính - Thực hành - Thư viện</v>
          </cell>
          <cell r="J1053" t="str">
            <v>Nam</v>
          </cell>
          <cell r="K1053">
            <v>1974</v>
          </cell>
          <cell r="L1053">
            <v>27345</v>
          </cell>
          <cell r="M1053">
            <v>48</v>
          </cell>
          <cell r="N1053" t="str">
            <v>Kinh</v>
          </cell>
          <cell r="O1053">
            <v>0</v>
          </cell>
          <cell r="P1053" t="str">
            <v>186517162</v>
          </cell>
          <cell r="Q1053">
            <v>38415</v>
          </cell>
          <cell r="R1053" t="str">
            <v>Tỉnh Nghệ An</v>
          </cell>
          <cell r="S1053" t="str">
            <v>Xã Hưng Phúc, Huyện Hưng Nguyên, Tỉnh Nghệ An</v>
          </cell>
          <cell r="T1053" t="str">
            <v>Hưng Phúc, Hưng Nguyên, nghệ An</v>
          </cell>
          <cell r="U1053" t="str">
            <v>Khối 6, Phường Bến Thủy, Thành phố Vinh, Tỉnh Nghệ An</v>
          </cell>
          <cell r="V1053" t="str">
            <v>Khối 6, Phường Bến Thủy, Thành phố Vinh, Tỉnh Nghệ An</v>
          </cell>
          <cell r="W1053" t="str">
            <v>0915127887</v>
          </cell>
          <cell r="X1053" t="str">
            <v>Nguyentiendung12117482@gmail.com</v>
          </cell>
          <cell r="Y1053" t="str">
            <v xml:space="preserve">  -   -</v>
          </cell>
          <cell r="Z1053">
            <v>43966</v>
          </cell>
          <cell r="AA1053" t="str">
            <v>Trường Đại học Vinh</v>
          </cell>
          <cell r="AB1053">
            <v>0</v>
          </cell>
          <cell r="AC1053" t="str">
            <v>BC</v>
          </cell>
          <cell r="AD1053">
            <v>0</v>
          </cell>
          <cell r="AE1053">
            <v>0</v>
          </cell>
          <cell r="AF1053" t="str">
            <v>13.096</v>
          </cell>
          <cell r="AG1053" t="str">
            <v>Kỹ thuật viên</v>
          </cell>
          <cell r="AH1053">
            <v>0</v>
          </cell>
          <cell r="AI1053">
            <v>0</v>
          </cell>
          <cell r="AJ1053">
            <v>0</v>
          </cell>
          <cell r="AK1053">
            <v>3.5</v>
          </cell>
          <cell r="AL1053">
            <v>0</v>
          </cell>
          <cell r="AM1053">
            <v>3.2600000000000002</v>
          </cell>
          <cell r="AN1053">
            <v>8</v>
          </cell>
          <cell r="AO1053">
            <v>0</v>
          </cell>
          <cell r="AP1053">
            <v>0</v>
          </cell>
          <cell r="AQ1053">
            <v>0</v>
          </cell>
          <cell r="AR1053">
            <v>0</v>
          </cell>
          <cell r="AS1053">
            <v>3.2600000000000002</v>
          </cell>
          <cell r="AT1053">
            <v>20</v>
          </cell>
          <cell r="AU1053">
            <v>0</v>
          </cell>
          <cell r="AV1053">
            <v>0</v>
          </cell>
          <cell r="AW1053">
            <v>0</v>
          </cell>
          <cell r="AX1053" t="str">
            <v>Đại học</v>
          </cell>
          <cell r="AY1053">
            <v>0</v>
          </cell>
          <cell r="AZ1053">
            <v>0</v>
          </cell>
          <cell r="BA1053" t="str">
            <v>Tin học</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12.166666666666666</v>
          </cell>
          <cell r="BS1053" t="str">
            <v>BĐ đã phát</v>
          </cell>
          <cell r="BT1053">
            <v>0</v>
          </cell>
          <cell r="BU1053">
            <v>0</v>
          </cell>
          <cell r="BV1053">
            <v>3.5</v>
          </cell>
          <cell r="BW1053">
            <v>3.5</v>
          </cell>
          <cell r="BX1053">
            <v>3.5</v>
          </cell>
          <cell r="BY1053">
            <v>3.5</v>
          </cell>
          <cell r="BZ1053">
            <v>3.5</v>
          </cell>
          <cell r="CA1053">
            <v>3.5</v>
          </cell>
          <cell r="CB1053">
            <v>3.5</v>
          </cell>
          <cell r="CC1053">
            <v>3.5</v>
          </cell>
          <cell r="CD1053">
            <v>3.5</v>
          </cell>
          <cell r="CE1053">
            <v>3.5</v>
          </cell>
          <cell r="CF1053">
            <v>3.5</v>
          </cell>
          <cell r="CG1053">
            <v>3.5</v>
          </cell>
          <cell r="CH1053">
            <v>3.5</v>
          </cell>
          <cell r="CI1053">
            <v>3.5</v>
          </cell>
          <cell r="CJ1053">
            <v>3.5</v>
          </cell>
          <cell r="CK1053">
            <v>3.5</v>
          </cell>
          <cell r="CL1053">
            <v>0</v>
          </cell>
        </row>
        <row r="1054">
          <cell r="F1054">
            <v>1914</v>
          </cell>
          <cell r="G1054" t="str">
            <v>51010000194441</v>
          </cell>
          <cell r="H1054" t="str">
            <v>Viện Nông nghiệp và Tài nguyên</v>
          </cell>
          <cell r="I1054">
            <v>0</v>
          </cell>
          <cell r="J1054" t="str">
            <v>Nam</v>
          </cell>
          <cell r="K1054">
            <v>1970</v>
          </cell>
          <cell r="L1054">
            <v>25813</v>
          </cell>
          <cell r="M1054">
            <v>52</v>
          </cell>
          <cell r="N1054" t="str">
            <v>Kinh</v>
          </cell>
          <cell r="O1054">
            <v>0</v>
          </cell>
          <cell r="P1054" t="str">
            <v>183753820</v>
          </cell>
          <cell r="Q1054" t="str">
            <v>26/12/2006</v>
          </cell>
          <cell r="R1054" t="str">
            <v>Tỉnh Nghệ An</v>
          </cell>
          <cell r="S1054" t="str">
            <v>Xã Kỳ TIến, Huyện Kỳ Anh, Tỉnh Hà Tĩnh</v>
          </cell>
          <cell r="T1054" t="str">
            <v>Kỳ Tiến, Kỳ Anh, Hà Tĩnh</v>
          </cell>
          <cell r="U1054" t="str">
            <v>Khối 3, Phường Trung Đô, Thành phố Vinh, Tỉnh Nghệ An</v>
          </cell>
          <cell r="V1054" t="str">
            <v>Khối 3, Phường Trung Đô, Thành phố Vinh, Tỉnh Nghệ An</v>
          </cell>
          <cell r="W1054">
            <v>0</v>
          </cell>
          <cell r="X1054">
            <v>0</v>
          </cell>
          <cell r="Y1054" t="str">
            <v xml:space="preserve">  -   -</v>
          </cell>
          <cell r="Z1054">
            <v>0</v>
          </cell>
          <cell r="AA1054">
            <v>0</v>
          </cell>
          <cell r="AB1054">
            <v>0</v>
          </cell>
          <cell r="AC1054" t="str">
            <v>HĐ 68</v>
          </cell>
          <cell r="AD1054">
            <v>0</v>
          </cell>
          <cell r="AE1054">
            <v>0</v>
          </cell>
          <cell r="AF1054" t="str">
            <v>01.011</v>
          </cell>
          <cell r="AG1054" t="str">
            <v>Nhân viên bảo vệ</v>
          </cell>
          <cell r="AH1054">
            <v>0</v>
          </cell>
          <cell r="AI1054">
            <v>0</v>
          </cell>
          <cell r="AJ1054">
            <v>0</v>
          </cell>
          <cell r="AK1054">
            <v>3.5</v>
          </cell>
          <cell r="AL1054">
            <v>0</v>
          </cell>
          <cell r="AM1054">
            <v>2.94</v>
          </cell>
          <cell r="AN1054">
            <v>9</v>
          </cell>
          <cell r="AO1054">
            <v>0</v>
          </cell>
          <cell r="AP1054">
            <v>0</v>
          </cell>
          <cell r="AQ1054">
            <v>0</v>
          </cell>
          <cell r="AR1054">
            <v>0</v>
          </cell>
          <cell r="AS1054">
            <v>2.94</v>
          </cell>
          <cell r="AT1054">
            <v>20</v>
          </cell>
          <cell r="AU1054">
            <v>0</v>
          </cell>
          <cell r="AV1054">
            <v>0</v>
          </cell>
          <cell r="AW1054">
            <v>0</v>
          </cell>
          <cell r="AX1054" t="str">
            <v>Đại học</v>
          </cell>
          <cell r="AY1054">
            <v>0</v>
          </cell>
          <cell r="AZ1054">
            <v>0</v>
          </cell>
          <cell r="BA1054" t="str">
            <v>Giáo dục chính trị</v>
          </cell>
          <cell r="BB1054">
            <v>0</v>
          </cell>
          <cell r="BC1054" t="str">
            <v xml:space="preserve"> </v>
          </cell>
          <cell r="BD1054">
            <v>0</v>
          </cell>
          <cell r="BE1054">
            <v>0</v>
          </cell>
          <cell r="BF1054">
            <v>0</v>
          </cell>
          <cell r="BG1054">
            <v>0</v>
          </cell>
          <cell r="BH1054">
            <v>0</v>
          </cell>
          <cell r="BI1054">
            <v>0</v>
          </cell>
          <cell r="BJ1054">
            <v>0</v>
          </cell>
          <cell r="BK1054">
            <v>0</v>
          </cell>
          <cell r="BL1054">
            <v>0</v>
          </cell>
          <cell r="BM1054">
            <v>39221</v>
          </cell>
          <cell r="BN1054">
            <v>39587</v>
          </cell>
          <cell r="BO1054" t="str">
            <v>Năm 2011 được tặng Kỷ niệm chương vì sự nghiệp Giáo dục về công lao đối với sự nghiệp Giáo dục của đất nước của Bộ trưởng Bộ Giáo dục và Đào tạo. Năm 2004- được tặng Bằng khen của Chủ tịch UBND tỉnh Nghệ An về thành tích xuất sắc trong phong trào quần chúng bảo vệ an ninh Tổ quốc . Năm 2006- được tặng Bằng khen của Chủ tịch UBND tỉnh Nghệ An về thành tích xuất sắc trong công tác phòng chống ma túy giai đoạn 2001-2005. Năm 2010 được tặng Giấy khen của Giám đốc Công an tỉnh Nghệ An về thành tích xuất sắc trong 5 năm thực hiện Quyết định số 521/QĐ-TTg, ngày 13/6/2005 của Thủ tướng Chính phủ về ngày Hội toàn dân bảo vệ An ninh Tổ quốc giai đoạn 2005-2010. Năm 2008- được tặng Giấy khen của Chủ tịch UBND thành phố Vinh về thành tích trong 10 nămcông tác đăng ký, quản lý tạm trú học sinh, sinh viên giai đoạn 1997-2007. Năm 2010- được tặng Giấy khen của Chủ tịch UBND thành phố Vinh về thành tích xuất sắc trong công tác đảm bảo an ninh trường học giai đoạn 2008-2010. Năm 2004 được tặng Giấy khen của Hiệu trưởng trường Đại học Vinh về thành tích trong công tác an ninh trật tự trường học.</v>
          </cell>
          <cell r="BP1054">
            <v>0</v>
          </cell>
          <cell r="BQ1054">
            <v>0</v>
          </cell>
          <cell r="BR1054">
            <v>8</v>
          </cell>
          <cell r="BS1054" t="str">
            <v>BĐ đã phát</v>
          </cell>
          <cell r="BT1054">
            <v>0</v>
          </cell>
          <cell r="BU1054">
            <v>0</v>
          </cell>
          <cell r="BV1054">
            <v>3.5</v>
          </cell>
          <cell r="BW1054">
            <v>3.5</v>
          </cell>
          <cell r="BX1054">
            <v>3.5</v>
          </cell>
          <cell r="BY1054">
            <v>3.5</v>
          </cell>
          <cell r="BZ1054">
            <v>3.5</v>
          </cell>
          <cell r="CA1054">
            <v>3.5</v>
          </cell>
          <cell r="CB1054">
            <v>3.5</v>
          </cell>
          <cell r="CC1054">
            <v>3.5</v>
          </cell>
          <cell r="CD1054">
            <v>3.5</v>
          </cell>
          <cell r="CE1054">
            <v>3.5</v>
          </cell>
          <cell r="CF1054">
            <v>3.5</v>
          </cell>
          <cell r="CG1054">
            <v>3.5</v>
          </cell>
          <cell r="CH1054">
            <v>3.5</v>
          </cell>
          <cell r="CI1054">
            <v>3.5</v>
          </cell>
          <cell r="CJ1054">
            <v>3.5</v>
          </cell>
          <cell r="CK1054">
            <v>3.5</v>
          </cell>
          <cell r="CL1054">
            <v>0</v>
          </cell>
        </row>
        <row r="1055">
          <cell r="F1055">
            <v>2691</v>
          </cell>
          <cell r="G1055" t="str">
            <v>51810000815094</v>
          </cell>
          <cell r="H1055" t="str">
            <v>Trung tâm Giáo dục Quốc phòng và An ninh Trường Đại học Vinh</v>
          </cell>
          <cell r="I1055">
            <v>0</v>
          </cell>
          <cell r="J1055" t="str">
            <v>Nam</v>
          </cell>
          <cell r="K1055">
            <v>0</v>
          </cell>
          <cell r="L1055">
            <v>0</v>
          </cell>
          <cell r="M1055">
            <v>35</v>
          </cell>
          <cell r="N1055">
            <v>0</v>
          </cell>
          <cell r="O1055">
            <v>0</v>
          </cell>
          <cell r="P1055">
            <v>0</v>
          </cell>
          <cell r="Q1055">
            <v>0</v>
          </cell>
          <cell r="R1055">
            <v>0</v>
          </cell>
          <cell r="S1055">
            <v>0</v>
          </cell>
          <cell r="T1055">
            <v>0</v>
          </cell>
          <cell r="U1055">
            <v>0</v>
          </cell>
          <cell r="V1055">
            <v>0</v>
          </cell>
          <cell r="W1055">
            <v>0</v>
          </cell>
          <cell r="X1055">
            <v>0</v>
          </cell>
          <cell r="Y1055">
            <v>44470</v>
          </cell>
          <cell r="Z1055">
            <v>0</v>
          </cell>
          <cell r="AA1055">
            <v>0</v>
          </cell>
          <cell r="AB1055">
            <v>0</v>
          </cell>
          <cell r="AC1055" t="str">
            <v>BP</v>
          </cell>
          <cell r="AD1055">
            <v>0</v>
          </cell>
          <cell r="AE1055">
            <v>0</v>
          </cell>
          <cell r="AF1055" t="str">
            <v>V.07.01.03</v>
          </cell>
          <cell r="AG1055" t="str">
            <v>Giảng viên (hạng III)</v>
          </cell>
          <cell r="AH1055">
            <v>0</v>
          </cell>
          <cell r="AI1055">
            <v>0</v>
          </cell>
          <cell r="AJ1055">
            <v>0</v>
          </cell>
          <cell r="AK1055">
            <v>4</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t="str">
            <v>Đại học</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4</v>
          </cell>
          <cell r="CJ1055">
            <v>4</v>
          </cell>
          <cell r="CK1055">
            <v>4</v>
          </cell>
          <cell r="CL1055">
            <v>0</v>
          </cell>
        </row>
        <row r="1056">
          <cell r="F1056">
            <v>2692</v>
          </cell>
          <cell r="G1056" t="str">
            <v>51810000827938</v>
          </cell>
          <cell r="H1056" t="str">
            <v>Trung tâm Giáo dục Quốc phòng và An ninh Trường Đại học Vinh</v>
          </cell>
          <cell r="I1056">
            <v>0</v>
          </cell>
          <cell r="J1056" t="str">
            <v>Nam</v>
          </cell>
          <cell r="K1056">
            <v>0</v>
          </cell>
          <cell r="L1056">
            <v>0</v>
          </cell>
          <cell r="M1056">
            <v>35</v>
          </cell>
          <cell r="N1056">
            <v>0</v>
          </cell>
          <cell r="O1056">
            <v>0</v>
          </cell>
          <cell r="P1056">
            <v>0</v>
          </cell>
          <cell r="Q1056">
            <v>0</v>
          </cell>
          <cell r="R1056">
            <v>0</v>
          </cell>
          <cell r="S1056">
            <v>0</v>
          </cell>
          <cell r="T1056">
            <v>0</v>
          </cell>
          <cell r="U1056">
            <v>0</v>
          </cell>
          <cell r="V1056">
            <v>0</v>
          </cell>
          <cell r="W1056">
            <v>0</v>
          </cell>
          <cell r="X1056">
            <v>0</v>
          </cell>
          <cell r="Y1056">
            <v>44470</v>
          </cell>
          <cell r="Z1056">
            <v>0</v>
          </cell>
          <cell r="AA1056">
            <v>0</v>
          </cell>
          <cell r="AB1056">
            <v>0</v>
          </cell>
          <cell r="AC1056" t="str">
            <v>BP</v>
          </cell>
          <cell r="AD1056">
            <v>0</v>
          </cell>
          <cell r="AE1056">
            <v>0</v>
          </cell>
          <cell r="AF1056" t="str">
            <v>V.07.01.03</v>
          </cell>
          <cell r="AG1056" t="str">
            <v>Giảng viên (hạng III)</v>
          </cell>
          <cell r="AH1056">
            <v>0</v>
          </cell>
          <cell r="AI1056">
            <v>0</v>
          </cell>
          <cell r="AJ1056">
            <v>0</v>
          </cell>
          <cell r="AK1056">
            <v>4</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t="str">
            <v>Đại học</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4</v>
          </cell>
          <cell r="CJ1056">
            <v>4</v>
          </cell>
          <cell r="CK1056">
            <v>4</v>
          </cell>
          <cell r="CL1056">
            <v>0</v>
          </cell>
        </row>
        <row r="1057">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row>
        <row r="1058">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row>
        <row r="1059">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row>
        <row r="1060">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row>
        <row r="1061">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row>
        <row r="1062">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row>
        <row r="1063">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row>
        <row r="1064">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row>
        <row r="1065">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row>
        <row r="1066">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row>
        <row r="1067">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row>
        <row r="1068">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row>
        <row r="1069">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row>
        <row r="1070">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row>
        <row r="1071">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row>
        <row r="1072">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row>
        <row r="1073">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row>
        <row r="1074">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row>
        <row r="1075">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row>
        <row r="1076">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row>
        <row r="1077">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row>
        <row r="1078">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row>
        <row r="1079">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row>
        <row r="1080">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row>
        <row r="1081">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row>
        <row r="1082">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row>
        <row r="1083">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row>
        <row r="1084">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row>
        <row r="1085">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row>
        <row r="1086">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row>
        <row r="1087">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row>
        <row r="1088">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row>
        <row r="1089">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row>
        <row r="1090">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row>
        <row r="1091">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row>
        <row r="1092">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row>
        <row r="1093">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row>
        <row r="1094">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row>
        <row r="1095">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row>
        <row r="1096">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row>
        <row r="1097">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row>
        <row r="1098">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row>
        <row r="1099">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row>
        <row r="1100">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row>
        <row r="1101">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row>
        <row r="1102">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row>
        <row r="1103">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row>
        <row r="1104">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row>
        <row r="1105">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row>
        <row r="1106">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row>
        <row r="1107">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row>
        <row r="1108">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row>
        <row r="1109">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row>
        <row r="1110">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row>
        <row r="1111">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row>
        <row r="1112">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row>
        <row r="1113">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row>
        <row r="1114">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row>
        <row r="1115">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row>
        <row r="1116">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row>
        <row r="1117">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row>
        <row r="1118">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row>
        <row r="1119">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row>
        <row r="1120">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row>
        <row r="1121">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row>
        <row r="1122">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row>
        <row r="1123">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row>
        <row r="1124">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row>
        <row r="1125">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row>
        <row r="1126">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row>
        <row r="1127">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row>
        <row r="1128">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row>
        <row r="1129">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row>
        <row r="1130">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row>
        <row r="1131">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row>
        <row r="1132">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row>
        <row r="1133">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row>
        <row r="1134">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row>
        <row r="1135">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row>
        <row r="1136">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row>
        <row r="1137">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row>
        <row r="1138">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row>
        <row r="1139">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row>
        <row r="1140">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row>
        <row r="1141">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row>
        <row r="1142">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row>
        <row r="1143">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row>
        <row r="1144">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row>
        <row r="1145">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row>
        <row r="1146">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row>
        <row r="1147">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row>
        <row r="1148">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row>
        <row r="1149">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row>
        <row r="1150">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row>
        <row r="1151">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row>
        <row r="1152">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row>
        <row r="1153">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row>
        <row r="1154">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row>
        <row r="1155">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row>
        <row r="1156">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row>
        <row r="1157">
          <cell r="F1157">
            <v>0</v>
          </cell>
          <cell r="G1157">
            <v>0</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row>
        <row r="1158">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row>
        <row r="1159">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row>
        <row r="1160">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row>
        <row r="1161">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row>
        <row r="1162">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row>
        <row r="1163">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row>
        <row r="1164">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row>
        <row r="1165">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row>
        <row r="1166">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row>
        <row r="1167">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row>
        <row r="1168">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row>
        <row r="1169">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row>
        <row r="1170">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row>
        <row r="1171">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row>
        <row r="1172">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row>
        <row r="1173">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row>
        <row r="1174">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row>
        <row r="1175">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row>
        <row r="1176">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row>
        <row r="1177">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row>
        <row r="1178">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row>
        <row r="1179">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row>
        <row r="1180">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row>
        <row r="1181">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row>
        <row r="1182">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row>
        <row r="1183">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row>
        <row r="1184">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row>
        <row r="1185">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row>
        <row r="1186">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row>
        <row r="1187">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row>
        <row r="1188">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row>
        <row r="1189">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row>
        <row r="1190">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row>
        <row r="1191">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row>
        <row r="1192">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row>
        <row r="1193">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row>
        <row r="1194">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row>
        <row r="1195">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row>
        <row r="1196">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row>
        <row r="1197">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row>
        <row r="1198">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row>
        <row r="1199">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row>
        <row r="1200">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row>
        <row r="1201">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row>
        <row r="1202">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row>
        <row r="1203">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row>
        <row r="1204">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row>
        <row r="1205">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row>
        <row r="1206">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row>
        <row r="1207">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row>
        <row r="1208">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row>
        <row r="1209">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row>
        <row r="1210">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row>
        <row r="1211">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row>
        <row r="1212">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row>
        <row r="1213">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row>
        <row r="1214">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row>
        <row r="1215">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row>
        <row r="1216">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row>
        <row r="1217">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row>
        <row r="1218">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row>
        <row r="1219">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row>
        <row r="1220">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row>
        <row r="1221">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row>
        <row r="1222">
          <cell r="F1222">
            <v>0</v>
          </cell>
          <cell r="G1222" t="str">
            <v>Số Tài khoản</v>
          </cell>
          <cell r="H1222" t="str">
            <v>Đơn vị quản lý</v>
          </cell>
          <cell r="I1222" t="str">
            <v>Bộ môn/Tổ chuyên môn</v>
          </cell>
          <cell r="J1222" t="str">
            <v>Giới tính</v>
          </cell>
          <cell r="K1222" t="str">
            <v>Năm sinh</v>
          </cell>
          <cell r="L1222" t="str">
            <v>Ngày tháng năm sinh</v>
          </cell>
          <cell r="M1222">
            <v>0</v>
          </cell>
          <cell r="N1222" t="str">
            <v>Dân tộc</v>
          </cell>
          <cell r="O1222" t="str">
            <v>Tôn giáo</v>
          </cell>
          <cell r="P1222" t="str">
            <v>Số CMND</v>
          </cell>
          <cell r="Q1222" t="str">
            <v>Ngày cấp</v>
          </cell>
          <cell r="R1222" t="str">
            <v>Nơi cấp</v>
          </cell>
          <cell r="S1222" t="str">
            <v>Nơi sinh</v>
          </cell>
          <cell r="T1222" t="str">
            <v>Quê quán</v>
          </cell>
          <cell r="U1222" t="str">
            <v>Địa chỉ thường trú</v>
          </cell>
          <cell r="V1222" t="str">
            <v>Địa chỉ liên lạc</v>
          </cell>
          <cell r="W1222">
            <v>0</v>
          </cell>
          <cell r="X1222">
            <v>0</v>
          </cell>
          <cell r="Y1222" t="str">
            <v>Ngày về trường</v>
          </cell>
          <cell r="Z1222" t="str">
            <v>Ngày vào BC</v>
          </cell>
          <cell r="AA1222" t="str">
            <v>Cơ quan tuyển dụng</v>
          </cell>
          <cell r="AB1222" t="str">
            <v>Nghề nghiệp khi được tuyển dụng</v>
          </cell>
          <cell r="AC1222" t="str">
            <v>Loại HĐ</v>
          </cell>
          <cell r="AD1222">
            <v>0</v>
          </cell>
          <cell r="AE1222">
            <v>0</v>
          </cell>
          <cell r="AF1222" t="str">
            <v>Mã ngạch</v>
          </cell>
          <cell r="AG1222" t="str">
            <v>Ngạch viên chức</v>
          </cell>
          <cell r="AH1222" t="str">
            <v>Chức vụ hiện tại</v>
          </cell>
          <cell r="AI1222">
            <v>0</v>
          </cell>
          <cell r="AJ1222">
            <v>0</v>
          </cell>
          <cell r="AK1222">
            <v>0</v>
          </cell>
          <cell r="AL1222" t="str">
            <v>HS PC CV</v>
          </cell>
          <cell r="AM1222" t="str">
            <v>Hệ số lương</v>
          </cell>
          <cell r="AN1222" t="str">
            <v>Bậc lương</v>
          </cell>
          <cell r="AO1222" t="str">
            <v>% PC VK</v>
          </cell>
          <cell r="AP1222" t="str">
            <v>HS
PC VK</v>
          </cell>
          <cell r="AQ1222" t="str">
            <v>%PCTN
NG</v>
          </cell>
          <cell r="AR1222" t="str">
            <v xml:space="preserve">HSPC 
TN NG </v>
          </cell>
          <cell r="AS1222" t="str">
            <v>Tổng HSL</v>
          </cell>
          <cell r="AT1222">
            <v>0</v>
          </cell>
          <cell r="AU1222">
            <v>0</v>
          </cell>
          <cell r="AV1222">
            <v>0</v>
          </cell>
          <cell r="AW1222" t="str">
            <v>Danh hiệu được phong tặng</v>
          </cell>
          <cell r="AX1222" t="str">
            <v>TĐ Chuyên môn</v>
          </cell>
          <cell r="AY1222" t="str">
            <v>Học hàm</v>
          </cell>
          <cell r="AZ1222" t="str">
            <v>Năm phong hàm</v>
          </cell>
          <cell r="BA1222" t="str">
            <v>Chuyên ngành đào tạo</v>
          </cell>
          <cell r="BB1222">
            <v>0</v>
          </cell>
          <cell r="BC1222">
            <v>0</v>
          </cell>
          <cell r="BD1222">
            <v>0</v>
          </cell>
          <cell r="BE1222" t="str">
            <v>Loại GV</v>
          </cell>
          <cell r="BF1222" t="str">
            <v>Trình độ ngoại ngữ</v>
          </cell>
          <cell r="BG1222" t="str">
            <v>Trình độ tin học</v>
          </cell>
          <cell r="BH1222" t="str">
            <v>Nghiệp vụ SP</v>
          </cell>
          <cell r="BI1222">
            <v>0</v>
          </cell>
          <cell r="BJ1222" t="str">
            <v>Chứng chỉ QLNN</v>
          </cell>
          <cell r="BK1222" t="str">
            <v>Chứng chỉ QPAN</v>
          </cell>
          <cell r="BL1222" t="str">
            <v>Lý luận chính trị</v>
          </cell>
          <cell r="BM1222" t="str">
            <v>Ngày vào đảng</v>
          </cell>
          <cell r="BN1222" t="str">
            <v>Ngày chính thức</v>
          </cell>
          <cell r="BO1222" t="str">
            <v>Khen thưởng</v>
          </cell>
          <cell r="BP1222" t="str">
            <v>Kỷ luật</v>
          </cell>
          <cell r="BQ1222" t="str">
            <v>Ngày tháng năm nghỉ</v>
          </cell>
          <cell r="BR1222" t="str">
            <v>Số năm đến tuổi nghỉ hưu</v>
          </cell>
          <cell r="BS1222">
            <v>0</v>
          </cell>
          <cell r="BT1222" t="str">
            <v>Bàn giao công nợ</v>
          </cell>
          <cell r="BU1222" t="str">
            <v>Bàn giao hồ sơ</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row>
        <row r="1223">
          <cell r="F1223">
            <v>0</v>
          </cell>
          <cell r="G1223">
            <v>0</v>
          </cell>
          <cell r="H1223" t="str">
            <v>Khoa Sinh</v>
          </cell>
          <cell r="I1223">
            <v>0</v>
          </cell>
          <cell r="J1223">
            <v>0</v>
          </cell>
          <cell r="K1223">
            <v>0</v>
          </cell>
          <cell r="L1223">
            <v>17583</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t="str">
            <v>Giảng viên chính</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t="str">
            <v>Tiến sĩ</v>
          </cell>
          <cell r="AY1223" t="str">
            <v>Phó Giáo sư</v>
          </cell>
          <cell r="AZ1223">
            <v>0</v>
          </cell>
          <cell r="BA1223" t="str">
            <v>Đại học</v>
          </cell>
          <cell r="BB1223" t="str">
            <v>Thạc sĩ</v>
          </cell>
          <cell r="BC1223" t="str">
            <v>Tiến sĩ</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41395</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row>
        <row r="1224">
          <cell r="F1224">
            <v>0</v>
          </cell>
          <cell r="G1224">
            <v>0</v>
          </cell>
          <cell r="H1224" t="str">
            <v>Khoa Giáo Duc</v>
          </cell>
          <cell r="I1224">
            <v>0</v>
          </cell>
          <cell r="J1224">
            <v>0</v>
          </cell>
          <cell r="K1224">
            <v>0</v>
          </cell>
          <cell r="L1224">
            <v>21327</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t="str">
            <v>GVTH</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41426</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row>
        <row r="1225">
          <cell r="F1225">
            <v>0</v>
          </cell>
          <cell r="G1225">
            <v>0</v>
          </cell>
          <cell r="H1225" t="str">
            <v>Trường chuyên</v>
          </cell>
          <cell r="I1225">
            <v>0</v>
          </cell>
          <cell r="J1225">
            <v>0</v>
          </cell>
          <cell r="K1225">
            <v>0</v>
          </cell>
          <cell r="L1225">
            <v>19528</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t="str">
            <v>Giảng viên chính</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41456</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row>
        <row r="1226">
          <cell r="F1226">
            <v>0</v>
          </cell>
          <cell r="G1226">
            <v>0</v>
          </cell>
          <cell r="H1226" t="str">
            <v>Khoa Hóa</v>
          </cell>
          <cell r="I1226">
            <v>0</v>
          </cell>
          <cell r="J1226">
            <v>0</v>
          </cell>
          <cell r="K1226">
            <v>0</v>
          </cell>
          <cell r="L1226">
            <v>17698</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t="str">
            <v>Giảng viên chính</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t="str">
            <v>Tiến sĩ</v>
          </cell>
          <cell r="AY1226" t="str">
            <v>Phó Giáo sư</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41456</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row>
        <row r="1227">
          <cell r="F1227">
            <v>0</v>
          </cell>
          <cell r="G1227">
            <v>0</v>
          </cell>
          <cell r="H1227" t="str">
            <v>Khoa Toán</v>
          </cell>
          <cell r="I1227">
            <v>0</v>
          </cell>
          <cell r="J1227">
            <v>0</v>
          </cell>
          <cell r="K1227">
            <v>0</v>
          </cell>
          <cell r="L1227">
            <v>17730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t="str">
            <v>Giảng viên chính</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t="str">
            <v>Tiến sĩ</v>
          </cell>
          <cell r="AY1227" t="str">
            <v>Phó Giáo sư</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41487</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row>
        <row r="1228">
          <cell r="F1228">
            <v>0</v>
          </cell>
          <cell r="G1228">
            <v>0</v>
          </cell>
          <cell r="H1228" t="str">
            <v>Trung tâm ĐTTX</v>
          </cell>
          <cell r="I1228">
            <v>0</v>
          </cell>
          <cell r="J1228">
            <v>0</v>
          </cell>
          <cell r="K1228">
            <v>0</v>
          </cell>
          <cell r="L1228">
            <v>19556</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t="str">
            <v>Giảng viên chính</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41487</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row>
        <row r="1229">
          <cell r="F1229">
            <v>0</v>
          </cell>
          <cell r="G1229">
            <v>0</v>
          </cell>
          <cell r="H1229" t="str">
            <v>Khoa Toán</v>
          </cell>
          <cell r="I1229">
            <v>0</v>
          </cell>
          <cell r="J1229">
            <v>0</v>
          </cell>
          <cell r="K1229">
            <v>0</v>
          </cell>
          <cell r="L1229">
            <v>21380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t="str">
            <v>Chuyên viên</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41487</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row>
        <row r="1230">
          <cell r="F1230">
            <v>0</v>
          </cell>
          <cell r="G1230">
            <v>0</v>
          </cell>
          <cell r="H1230" t="str">
            <v>Khoa Văn</v>
          </cell>
          <cell r="I1230">
            <v>0</v>
          </cell>
          <cell r="J1230">
            <v>0</v>
          </cell>
          <cell r="K1230">
            <v>0</v>
          </cell>
          <cell r="L1230">
            <v>21424</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t="str">
            <v>Chuyên viên</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41518</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row>
        <row r="1231">
          <cell r="F1231">
            <v>0</v>
          </cell>
          <cell r="G1231">
            <v>0</v>
          </cell>
          <cell r="H1231" t="str">
            <v>Phòng HCTH</v>
          </cell>
          <cell r="I1231">
            <v>0</v>
          </cell>
          <cell r="J1231">
            <v>0</v>
          </cell>
          <cell r="K1231">
            <v>0</v>
          </cell>
          <cell r="L1231">
            <v>21428</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t="str">
            <v>Lưu trữ viên TC</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41518</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row>
        <row r="1232">
          <cell r="F1232">
            <v>0</v>
          </cell>
          <cell r="G1232">
            <v>0</v>
          </cell>
          <cell r="H1232" t="str">
            <v>Phòng quản trị</v>
          </cell>
          <cell r="I1232">
            <v>0</v>
          </cell>
          <cell r="J1232">
            <v>0</v>
          </cell>
          <cell r="K1232">
            <v>0</v>
          </cell>
          <cell r="L1232">
            <v>19637</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t="str">
            <v>Chuyên viên</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41579</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row>
        <row r="1233">
          <cell r="F1233">
            <v>0</v>
          </cell>
          <cell r="G1233">
            <v>0</v>
          </cell>
          <cell r="H1233" t="str">
            <v>khoa lý</v>
          </cell>
          <cell r="I1233">
            <v>0</v>
          </cell>
          <cell r="J1233">
            <v>0</v>
          </cell>
          <cell r="K1233">
            <v>0</v>
          </cell>
          <cell r="L1233">
            <v>17808</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t="str">
            <v>Giảng viên chính</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t="str">
            <v>Tiến sĩ</v>
          </cell>
          <cell r="AY1233" t="str">
            <v>Phó Giáo sư</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41579</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row>
        <row r="1234">
          <cell r="F1234">
            <v>0</v>
          </cell>
          <cell r="G1234">
            <v>0</v>
          </cell>
          <cell r="H1234" t="str">
            <v>khoa văn</v>
          </cell>
          <cell r="I1234">
            <v>0</v>
          </cell>
          <cell r="J1234">
            <v>0</v>
          </cell>
          <cell r="K1234">
            <v>0</v>
          </cell>
          <cell r="L1234">
            <v>21514</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t="str">
            <v>Giảng viên chính</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41609</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row>
        <row r="1235">
          <cell r="F1235">
            <v>0</v>
          </cell>
          <cell r="G1235">
            <v>0</v>
          </cell>
          <cell r="H1235" t="str">
            <v>TT Nội Trú</v>
          </cell>
          <cell r="I1235">
            <v>0</v>
          </cell>
          <cell r="J1235">
            <v>0</v>
          </cell>
          <cell r="K1235">
            <v>0</v>
          </cell>
          <cell r="L1235">
            <v>21509</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t="str">
            <v>Nhân viên Kỹ thuật</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41609</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row>
        <row r="1236">
          <cell r="F1236">
            <v>0</v>
          </cell>
          <cell r="G1236">
            <v>0</v>
          </cell>
          <cell r="H1236" t="str">
            <v>Khoa Hóa</v>
          </cell>
          <cell r="I1236">
            <v>0</v>
          </cell>
          <cell r="J1236">
            <v>0</v>
          </cell>
          <cell r="K1236">
            <v>0</v>
          </cell>
          <cell r="L1236">
            <v>21509</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t="str">
            <v>Giảng viên chính</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41609</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row>
        <row r="1237">
          <cell r="F1237">
            <v>0</v>
          </cell>
          <cell r="G1237">
            <v>0</v>
          </cell>
          <cell r="H1237" t="str">
            <v>Khoa lý</v>
          </cell>
          <cell r="I1237">
            <v>0</v>
          </cell>
          <cell r="J1237">
            <v>0</v>
          </cell>
          <cell r="K1237">
            <v>0</v>
          </cell>
          <cell r="L1237">
            <v>19977</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t="str">
            <v>Giảng viên</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41913</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row>
        <row r="1238">
          <cell r="F1238">
            <v>0</v>
          </cell>
          <cell r="G1238">
            <v>0</v>
          </cell>
          <cell r="H1238" t="str">
            <v>tt nội trú</v>
          </cell>
          <cell r="I1238">
            <v>0</v>
          </cell>
          <cell r="J1238">
            <v>0</v>
          </cell>
          <cell r="K1238">
            <v>0</v>
          </cell>
          <cell r="L1238">
            <v>21840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t="str">
            <v>Nhân viên Kỹ thuật</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41944</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row>
        <row r="1239">
          <cell r="F1239">
            <v>0</v>
          </cell>
          <cell r="G1239">
            <v>0</v>
          </cell>
          <cell r="H1239" t="str">
            <v xml:space="preserve">phòng thanh tra </v>
          </cell>
          <cell r="I1239">
            <v>0</v>
          </cell>
          <cell r="J1239">
            <v>0</v>
          </cell>
          <cell r="K1239">
            <v>0</v>
          </cell>
          <cell r="L1239">
            <v>20022</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t="str">
            <v>Chuyên viên chính</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41944</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row>
        <row r="1240">
          <cell r="F1240">
            <v>0</v>
          </cell>
          <cell r="G1240">
            <v>0</v>
          </cell>
          <cell r="H1240" t="str">
            <v>khoa văn</v>
          </cell>
          <cell r="I1240">
            <v>0</v>
          </cell>
          <cell r="J1240">
            <v>0</v>
          </cell>
          <cell r="K1240">
            <v>0</v>
          </cell>
          <cell r="L1240">
            <v>20171</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t="str">
            <v>Giảng viên</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42095</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row>
        <row r="1241">
          <cell r="F1241">
            <v>0</v>
          </cell>
          <cell r="G1241">
            <v>0</v>
          </cell>
          <cell r="H1241" t="str">
            <v>Thư Viện</v>
          </cell>
          <cell r="I1241">
            <v>0</v>
          </cell>
          <cell r="J1241">
            <v>0</v>
          </cell>
          <cell r="K1241">
            <v>0</v>
          </cell>
          <cell r="L1241">
            <v>22124</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t="str">
            <v>Thư viện viên</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42217</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row>
        <row r="1242">
          <cell r="F1242">
            <v>0</v>
          </cell>
          <cell r="G1242">
            <v>0</v>
          </cell>
          <cell r="H1242" t="str">
            <v>Khoa Xây Dựng</v>
          </cell>
          <cell r="I1242">
            <v>0</v>
          </cell>
          <cell r="J1242">
            <v>0</v>
          </cell>
          <cell r="K1242">
            <v>0</v>
          </cell>
          <cell r="L1242">
            <v>22160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t="str">
            <v>Chuyên viên</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42278</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row>
        <row r="1243">
          <cell r="F1243">
            <v>0</v>
          </cell>
          <cell r="G1243">
            <v>0</v>
          </cell>
          <cell r="H1243" t="str">
            <v>Khoa Giáo Dục</v>
          </cell>
          <cell r="I1243">
            <v>0</v>
          </cell>
          <cell r="J1243">
            <v>0</v>
          </cell>
          <cell r="K1243">
            <v>0</v>
          </cell>
          <cell r="L1243">
            <v>20347</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t="str">
            <v>Trưởng bộ môn, Giảng viên chính</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42278</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row>
        <row r="1244">
          <cell r="F1244">
            <v>0</v>
          </cell>
          <cell r="G1244">
            <v>0</v>
          </cell>
          <cell r="H1244" t="str">
            <v>Trạm Y Tế</v>
          </cell>
          <cell r="I1244">
            <v>0</v>
          </cell>
          <cell r="J1244">
            <v>0</v>
          </cell>
          <cell r="K1244">
            <v>0</v>
          </cell>
          <cell r="L1244">
            <v>22165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t="str">
            <v>Phó Trạm trưởng, Y tá chính</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42278</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row>
        <row r="1245">
          <cell r="F1245">
            <v>0</v>
          </cell>
          <cell r="G1245">
            <v>0</v>
          </cell>
          <cell r="H1245" t="str">
            <v>Khoa Địa</v>
          </cell>
          <cell r="I1245">
            <v>0</v>
          </cell>
          <cell r="J1245">
            <v>0</v>
          </cell>
          <cell r="K1245">
            <v>0</v>
          </cell>
          <cell r="L1245">
            <v>22217</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t="str">
            <v>Chuyên viên</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42309</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row>
        <row r="1246">
          <cell r="F1246">
            <v>0</v>
          </cell>
          <cell r="G1246">
            <v>0</v>
          </cell>
          <cell r="H1246" t="str">
            <v>Phòng Quản Trị</v>
          </cell>
          <cell r="I1246">
            <v>0</v>
          </cell>
          <cell r="J1246">
            <v>0</v>
          </cell>
          <cell r="K1246">
            <v>0</v>
          </cell>
          <cell r="L1246">
            <v>20382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t="str">
            <v>Nhân viên kỹ thuật</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42309</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row>
        <row r="1247">
          <cell r="F1247">
            <v>0</v>
          </cell>
          <cell r="G1247">
            <v>0</v>
          </cell>
          <cell r="H1247" t="str">
            <v>Khoa NLN</v>
          </cell>
          <cell r="I1247">
            <v>0</v>
          </cell>
          <cell r="J1247">
            <v>0</v>
          </cell>
          <cell r="K1247">
            <v>0</v>
          </cell>
          <cell r="L1247">
            <v>18544</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t="str">
            <v>Giảng viên chính</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t="str">
            <v>Tiến sĩ</v>
          </cell>
          <cell r="AY1247" t="str">
            <v>Phó Giáo sư</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42309</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row>
        <row r="1248">
          <cell r="F1248">
            <v>0</v>
          </cell>
          <cell r="G1248">
            <v>0</v>
          </cell>
          <cell r="H1248" t="str">
            <v>Phòng Quản trị</v>
          </cell>
          <cell r="I1248">
            <v>0</v>
          </cell>
          <cell r="J1248">
            <v>0</v>
          </cell>
          <cell r="K1248">
            <v>0</v>
          </cell>
          <cell r="L1248">
            <v>20433</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t="str">
            <v>Chuyên viên</v>
          </cell>
          <cell r="AH1248">
            <v>0</v>
          </cell>
          <cell r="AI1248">
            <v>0</v>
          </cell>
          <cell r="AJ1248">
            <v>0</v>
          </cell>
          <cell r="AK1248">
            <v>0</v>
          </cell>
          <cell r="AL1248">
            <v>0</v>
          </cell>
          <cell r="AM1248">
            <v>4.9800000000000004</v>
          </cell>
          <cell r="AN1248">
            <v>0</v>
          </cell>
          <cell r="AO1248">
            <v>11</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42370</v>
          </cell>
          <cell r="BR1248">
            <v>0</v>
          </cell>
          <cell r="BS1248">
            <v>0</v>
          </cell>
          <cell r="BT1248">
            <v>0</v>
          </cell>
          <cell r="BU1248" t="str">
            <v>X</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row>
        <row r="1249">
          <cell r="F1249">
            <v>0</v>
          </cell>
          <cell r="G1249">
            <v>0</v>
          </cell>
          <cell r="H1249" t="str">
            <v>Trung tâm Thực hành Thí nghiệm</v>
          </cell>
          <cell r="I1249">
            <v>0</v>
          </cell>
          <cell r="J1249">
            <v>0</v>
          </cell>
          <cell r="K1249">
            <v>0</v>
          </cell>
          <cell r="L1249">
            <v>22272</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t="str">
            <v>Chuyên viên</v>
          </cell>
          <cell r="AH1249">
            <v>0</v>
          </cell>
          <cell r="AI1249">
            <v>0</v>
          </cell>
          <cell r="AJ1249">
            <v>0</v>
          </cell>
          <cell r="AK1249">
            <v>0</v>
          </cell>
          <cell r="AL1249">
            <v>0</v>
          </cell>
          <cell r="AM1249">
            <v>4.9800000000000004</v>
          </cell>
          <cell r="AN1249">
            <v>0</v>
          </cell>
          <cell r="AO1249">
            <v>8</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42370</v>
          </cell>
          <cell r="BR1249">
            <v>0</v>
          </cell>
          <cell r="BS1249">
            <v>0</v>
          </cell>
          <cell r="BT1249">
            <v>0</v>
          </cell>
          <cell r="BU1249" t="str">
            <v>X</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row>
        <row r="1250">
          <cell r="F1250">
            <v>0</v>
          </cell>
          <cell r="G1250">
            <v>0</v>
          </cell>
          <cell r="H1250" t="str">
            <v>Phòng Quản trị</v>
          </cell>
          <cell r="I1250">
            <v>0</v>
          </cell>
          <cell r="J1250">
            <v>0</v>
          </cell>
          <cell r="K1250">
            <v>0</v>
          </cell>
          <cell r="L1250">
            <v>22275</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t="str">
            <v>Nhân viên phục vụ</v>
          </cell>
          <cell r="AH1250">
            <v>0</v>
          </cell>
          <cell r="AI1250">
            <v>0</v>
          </cell>
          <cell r="AJ1250">
            <v>0</v>
          </cell>
          <cell r="AK1250">
            <v>0</v>
          </cell>
          <cell r="AL1250">
            <v>0</v>
          </cell>
          <cell r="AM1250">
            <v>2.44</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42370</v>
          </cell>
          <cell r="BR1250">
            <v>0</v>
          </cell>
          <cell r="BS1250">
            <v>0</v>
          </cell>
          <cell r="BT1250">
            <v>0</v>
          </cell>
          <cell r="BU1250" t="str">
            <v>X</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row>
        <row r="1251">
          <cell r="F1251">
            <v>0</v>
          </cell>
          <cell r="G1251">
            <v>0</v>
          </cell>
          <cell r="H1251" t="str">
            <v>Phòng Quản trị</v>
          </cell>
          <cell r="I1251">
            <v>0</v>
          </cell>
          <cell r="J1251">
            <v>0</v>
          </cell>
          <cell r="K1251">
            <v>0</v>
          </cell>
          <cell r="L1251">
            <v>22272</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t="str">
            <v>Kỹ thuật viên</v>
          </cell>
          <cell r="AH1251">
            <v>0</v>
          </cell>
          <cell r="AI1251">
            <v>0</v>
          </cell>
          <cell r="AJ1251">
            <v>0</v>
          </cell>
          <cell r="AK1251">
            <v>0</v>
          </cell>
          <cell r="AL1251">
            <v>0</v>
          </cell>
          <cell r="AM1251">
            <v>4.0599999999999996</v>
          </cell>
          <cell r="AN1251">
            <v>0</v>
          </cell>
          <cell r="AO1251">
            <v>7</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42370</v>
          </cell>
          <cell r="BR1251">
            <v>0</v>
          </cell>
          <cell r="BS1251">
            <v>0</v>
          </cell>
          <cell r="BT1251">
            <v>0</v>
          </cell>
          <cell r="BU1251" t="str">
            <v>X</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row>
        <row r="1252">
          <cell r="F1252">
            <v>0</v>
          </cell>
          <cell r="G1252">
            <v>0</v>
          </cell>
          <cell r="H1252" t="str">
            <v>Khoa Sư phạm Ngoại ngữ</v>
          </cell>
          <cell r="I1252">
            <v>0</v>
          </cell>
          <cell r="J1252">
            <v>0</v>
          </cell>
          <cell r="K1252">
            <v>0</v>
          </cell>
          <cell r="L1252">
            <v>19300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t="str">
            <v>Giảng viên chính</v>
          </cell>
          <cell r="AH1252">
            <v>0</v>
          </cell>
          <cell r="AI1252">
            <v>0</v>
          </cell>
          <cell r="AJ1252">
            <v>0</v>
          </cell>
          <cell r="AK1252">
            <v>0</v>
          </cell>
          <cell r="AL1252">
            <v>0.5</v>
          </cell>
          <cell r="AM1252">
            <v>6.44</v>
          </cell>
          <cell r="AN1252">
            <v>0</v>
          </cell>
          <cell r="AO1252">
            <v>0</v>
          </cell>
          <cell r="AP1252">
            <v>0</v>
          </cell>
          <cell r="AQ1252">
            <v>30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42401</v>
          </cell>
          <cell r="BR1252">
            <v>0</v>
          </cell>
          <cell r="BS1252">
            <v>0</v>
          </cell>
          <cell r="BT1252" t="str">
            <v>X</v>
          </cell>
          <cell r="BU1252" t="str">
            <v>x</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row>
        <row r="1253">
          <cell r="F1253">
            <v>0</v>
          </cell>
          <cell r="G1253">
            <v>0</v>
          </cell>
          <cell r="H1253" t="str">
            <v>Khoa Sư phạm Ngữ văn</v>
          </cell>
          <cell r="I1253">
            <v>0</v>
          </cell>
          <cell r="J1253">
            <v>0</v>
          </cell>
          <cell r="K1253">
            <v>0</v>
          </cell>
          <cell r="L1253">
            <v>19920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t="str">
            <v>Giảng viên chính</v>
          </cell>
          <cell r="AH1253">
            <v>0</v>
          </cell>
          <cell r="AI1253">
            <v>0</v>
          </cell>
          <cell r="AJ1253">
            <v>0</v>
          </cell>
          <cell r="AK1253">
            <v>0</v>
          </cell>
          <cell r="AL1253">
            <v>0</v>
          </cell>
          <cell r="AM1253">
            <v>6.78</v>
          </cell>
          <cell r="AN1253">
            <v>0</v>
          </cell>
          <cell r="AO1253">
            <v>7</v>
          </cell>
          <cell r="AP1253">
            <v>0</v>
          </cell>
          <cell r="AQ1253">
            <v>35</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42401</v>
          </cell>
          <cell r="BR1253">
            <v>0</v>
          </cell>
          <cell r="BS1253">
            <v>0</v>
          </cell>
          <cell r="BT1253">
            <v>0</v>
          </cell>
          <cell r="BU1253" t="str">
            <v>X</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row>
        <row r="1254">
          <cell r="F1254">
            <v>0</v>
          </cell>
          <cell r="G1254">
            <v>0</v>
          </cell>
          <cell r="H1254" t="str">
            <v>Khoa Luật</v>
          </cell>
          <cell r="I1254">
            <v>0</v>
          </cell>
          <cell r="J1254">
            <v>0</v>
          </cell>
          <cell r="K1254">
            <v>0</v>
          </cell>
          <cell r="L1254">
            <v>18891</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t="str">
            <v>Giảng viên cao cấp</v>
          </cell>
          <cell r="AH1254">
            <v>0</v>
          </cell>
          <cell r="AI1254">
            <v>0</v>
          </cell>
          <cell r="AJ1254">
            <v>0</v>
          </cell>
          <cell r="AK1254">
            <v>0</v>
          </cell>
          <cell r="AL1254">
            <v>0.5</v>
          </cell>
          <cell r="AM1254">
            <v>7.64</v>
          </cell>
          <cell r="AN1254">
            <v>0</v>
          </cell>
          <cell r="AO1254">
            <v>0</v>
          </cell>
          <cell r="AP1254">
            <v>0</v>
          </cell>
          <cell r="AQ1254">
            <v>33</v>
          </cell>
          <cell r="AR1254">
            <v>0</v>
          </cell>
          <cell r="AS1254">
            <v>0</v>
          </cell>
          <cell r="AT1254">
            <v>0</v>
          </cell>
          <cell r="AU1254">
            <v>0</v>
          </cell>
          <cell r="AV1254">
            <v>0</v>
          </cell>
          <cell r="AW1254">
            <v>0</v>
          </cell>
          <cell r="AX1254" t="str">
            <v>Tiến sĩ</v>
          </cell>
          <cell r="AY1254" t="str">
            <v>Phó Giáo sư</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42401</v>
          </cell>
          <cell r="BR1254">
            <v>0</v>
          </cell>
          <cell r="BS1254">
            <v>0</v>
          </cell>
          <cell r="BT1254">
            <v>0</v>
          </cell>
          <cell r="BU1254" t="str">
            <v>X</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row>
        <row r="1255">
          <cell r="F1255">
            <v>0</v>
          </cell>
          <cell r="G1255">
            <v>0</v>
          </cell>
          <cell r="H1255" t="str">
            <v>Trung tâm Nội trú</v>
          </cell>
          <cell r="I1255">
            <v>0</v>
          </cell>
          <cell r="J1255">
            <v>0</v>
          </cell>
          <cell r="K1255">
            <v>0</v>
          </cell>
          <cell r="L1255">
            <v>22701</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t="str">
            <v>Nhân viên Kỹ thuật</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42430</v>
          </cell>
          <cell r="BR1255">
            <v>0</v>
          </cell>
          <cell r="BS1255">
            <v>0</v>
          </cell>
          <cell r="BT1255" t="str">
            <v>X</v>
          </cell>
          <cell r="BU1255" t="str">
            <v>x</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row>
        <row r="1256">
          <cell r="F1256">
            <v>0</v>
          </cell>
          <cell r="G1256">
            <v>0</v>
          </cell>
          <cell r="H1256" t="str">
            <v>Khoa sư phạm Toán học</v>
          </cell>
          <cell r="I1256">
            <v>0</v>
          </cell>
          <cell r="J1256">
            <v>0</v>
          </cell>
          <cell r="K1256">
            <v>0</v>
          </cell>
          <cell r="L1256">
            <v>18004</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t="str">
            <v>Giảng viên chính</v>
          </cell>
          <cell r="AH1256">
            <v>0</v>
          </cell>
          <cell r="AI1256">
            <v>0</v>
          </cell>
          <cell r="AJ1256">
            <v>0</v>
          </cell>
          <cell r="AK1256">
            <v>0</v>
          </cell>
          <cell r="AL1256">
            <v>0.4</v>
          </cell>
          <cell r="AM1256">
            <v>6.78</v>
          </cell>
          <cell r="AN1256">
            <v>0</v>
          </cell>
          <cell r="AO1256">
            <v>0</v>
          </cell>
          <cell r="AP1256">
            <v>0</v>
          </cell>
          <cell r="AQ1256">
            <v>38</v>
          </cell>
          <cell r="AR1256">
            <v>0</v>
          </cell>
          <cell r="AS1256">
            <v>0</v>
          </cell>
          <cell r="AT1256">
            <v>0</v>
          </cell>
          <cell r="AU1256">
            <v>0</v>
          </cell>
          <cell r="AV1256">
            <v>0</v>
          </cell>
          <cell r="AW1256">
            <v>0</v>
          </cell>
          <cell r="AX1256" t="str">
            <v>Tiến sĩ</v>
          </cell>
          <cell r="AY1256" t="str">
            <v>Phó Giáo sư</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42491</v>
          </cell>
          <cell r="BR1256">
            <v>0</v>
          </cell>
          <cell r="BS1256">
            <v>0</v>
          </cell>
          <cell r="BT1256" t="str">
            <v>X</v>
          </cell>
          <cell r="BU1256" t="str">
            <v>x</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row>
        <row r="1257">
          <cell r="F1257">
            <v>0</v>
          </cell>
          <cell r="G1257">
            <v>0</v>
          </cell>
          <cell r="H1257" t="str">
            <v xml:space="preserve">Trung tâm Thông tin Thư viện </v>
          </cell>
          <cell r="I1257">
            <v>0</v>
          </cell>
          <cell r="J1257">
            <v>0</v>
          </cell>
          <cell r="K1257">
            <v>0</v>
          </cell>
          <cell r="L1257">
            <v>22381</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t="str">
            <v>Thư viện viên</v>
          </cell>
          <cell r="AH1257">
            <v>0</v>
          </cell>
          <cell r="AI1257">
            <v>0</v>
          </cell>
          <cell r="AJ1257">
            <v>0</v>
          </cell>
          <cell r="AK1257">
            <v>0</v>
          </cell>
          <cell r="AL1257">
            <v>0</v>
          </cell>
          <cell r="AM1257">
            <v>4.6500000000000004</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42491</v>
          </cell>
          <cell r="BR1257">
            <v>0</v>
          </cell>
          <cell r="BS1257">
            <v>0</v>
          </cell>
          <cell r="BT1257" t="str">
            <v>X</v>
          </cell>
          <cell r="BU1257" t="str">
            <v>x</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row>
        <row r="1258">
          <cell r="F1258">
            <v>0</v>
          </cell>
          <cell r="G1258">
            <v>0</v>
          </cell>
          <cell r="H1258" t="str">
            <v>Trung tâm Nội trú</v>
          </cell>
          <cell r="I1258">
            <v>0</v>
          </cell>
          <cell r="J1258">
            <v>0</v>
          </cell>
          <cell r="K1258">
            <v>0</v>
          </cell>
          <cell r="L1258">
            <v>20682</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t="str">
            <v>Phó GĐ Trung tâm</v>
          </cell>
          <cell r="AH1258">
            <v>0</v>
          </cell>
          <cell r="AI1258">
            <v>0</v>
          </cell>
          <cell r="AJ1258">
            <v>0</v>
          </cell>
          <cell r="AK1258">
            <v>0</v>
          </cell>
          <cell r="AL1258">
            <v>0.4</v>
          </cell>
          <cell r="AM1258">
            <v>4.9800000000000004</v>
          </cell>
          <cell r="AN1258">
            <v>0</v>
          </cell>
          <cell r="AO1258">
            <v>0</v>
          </cell>
          <cell r="AP1258">
            <v>0</v>
          </cell>
          <cell r="AQ1258">
            <v>0</v>
          </cell>
          <cell r="AR1258">
            <v>0</v>
          </cell>
          <cell r="AS1258">
            <v>5.3800000000000008</v>
          </cell>
          <cell r="AT1258">
            <v>0</v>
          </cell>
          <cell r="AU1258">
            <v>0</v>
          </cell>
          <cell r="AV1258">
            <v>0</v>
          </cell>
          <cell r="AW1258">
            <v>0</v>
          </cell>
          <cell r="AX1258" t="str">
            <v>Đại học</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42614</v>
          </cell>
          <cell r="BR1258">
            <v>0</v>
          </cell>
          <cell r="BS1258">
            <v>0</v>
          </cell>
          <cell r="BT1258" t="str">
            <v>X</v>
          </cell>
          <cell r="BU1258" t="str">
            <v>x</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0</v>
          </cell>
          <cell r="CL1258">
            <v>0</v>
          </cell>
        </row>
        <row r="1259">
          <cell r="F1259">
            <v>0</v>
          </cell>
          <cell r="G1259">
            <v>0</v>
          </cell>
          <cell r="H1259" t="str">
            <v>Trường THPT chuyên</v>
          </cell>
          <cell r="I1259">
            <v>0</v>
          </cell>
          <cell r="J1259">
            <v>0</v>
          </cell>
          <cell r="K1259">
            <v>0</v>
          </cell>
          <cell r="L1259">
            <v>22512</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t="str">
            <v>Giáo viên trung học phổ thông hạng II</v>
          </cell>
          <cell r="AH1259">
            <v>0</v>
          </cell>
          <cell r="AI1259">
            <v>0</v>
          </cell>
          <cell r="AJ1259">
            <v>0</v>
          </cell>
          <cell r="AK1259">
            <v>0</v>
          </cell>
          <cell r="AL1259">
            <v>0</v>
          </cell>
          <cell r="AM1259">
            <v>6.04</v>
          </cell>
          <cell r="AN1259">
            <v>0</v>
          </cell>
          <cell r="AO1259">
            <v>0</v>
          </cell>
          <cell r="AP1259">
            <v>0</v>
          </cell>
          <cell r="AQ1259">
            <v>29</v>
          </cell>
          <cell r="AR1259">
            <v>1.7516</v>
          </cell>
          <cell r="AS1259">
            <v>7.7915999999999999</v>
          </cell>
          <cell r="AT1259">
            <v>0</v>
          </cell>
          <cell r="AU1259">
            <v>0</v>
          </cell>
          <cell r="AV1259">
            <v>0</v>
          </cell>
          <cell r="AW1259">
            <v>0</v>
          </cell>
          <cell r="AX1259" t="str">
            <v>Thạc sĩ</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42614</v>
          </cell>
          <cell r="BR1259">
            <v>0</v>
          </cell>
          <cell r="BS1259">
            <v>0</v>
          </cell>
          <cell r="BT1259" t="str">
            <v>X</v>
          </cell>
          <cell r="BU1259" t="str">
            <v>x</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0</v>
          </cell>
          <cell r="CL1259">
            <v>0</v>
          </cell>
        </row>
        <row r="1260">
          <cell r="F1260">
            <v>0</v>
          </cell>
          <cell r="G1260" t="str">
            <v>51010000193837</v>
          </cell>
          <cell r="H1260" t="str">
            <v>Khoa Lịch sử</v>
          </cell>
          <cell r="I1260" t="str">
            <v>Công tác xã hội</v>
          </cell>
          <cell r="J1260">
            <v>0</v>
          </cell>
          <cell r="K1260">
            <v>1956</v>
          </cell>
          <cell r="L1260">
            <v>20738</v>
          </cell>
          <cell r="M1260">
            <v>0</v>
          </cell>
          <cell r="N1260">
            <v>0</v>
          </cell>
          <cell r="O1260">
            <v>0</v>
          </cell>
          <cell r="P1260">
            <v>0</v>
          </cell>
          <cell r="Q1260">
            <v>0</v>
          </cell>
          <cell r="R1260">
            <v>0</v>
          </cell>
          <cell r="S1260">
            <v>0</v>
          </cell>
          <cell r="T1260" t="str">
            <v>Nghi Xuân, Hà Tĩnh</v>
          </cell>
          <cell r="U1260">
            <v>0</v>
          </cell>
          <cell r="V1260" t="str">
            <v>Bến Thủy</v>
          </cell>
          <cell r="W1260">
            <v>0</v>
          </cell>
          <cell r="X1260">
            <v>0</v>
          </cell>
          <cell r="Y1260">
            <v>29099</v>
          </cell>
          <cell r="Z1260">
            <v>29099</v>
          </cell>
          <cell r="AA1260" t="str">
            <v>Trường Đại học Sư phạm Vinh</v>
          </cell>
          <cell r="AB1260">
            <v>0</v>
          </cell>
          <cell r="AC1260" t="str">
            <v>BC</v>
          </cell>
          <cell r="AD1260">
            <v>0</v>
          </cell>
          <cell r="AE1260">
            <v>0</v>
          </cell>
          <cell r="AF1260" t="str">
            <v>V.07.01.02</v>
          </cell>
          <cell r="AG1260">
            <v>0</v>
          </cell>
          <cell r="AH1260" t="str">
            <v>Giảng viên chính hạng II</v>
          </cell>
          <cell r="AI1260">
            <v>0</v>
          </cell>
          <cell r="AJ1260">
            <v>0</v>
          </cell>
          <cell r="AK1260">
            <v>0</v>
          </cell>
          <cell r="AL1260">
            <v>0</v>
          </cell>
          <cell r="AM1260">
            <v>6.44</v>
          </cell>
          <cell r="AN1260">
            <v>0</v>
          </cell>
          <cell r="AO1260">
            <v>0</v>
          </cell>
          <cell r="AP1260">
            <v>0</v>
          </cell>
          <cell r="AQ1260">
            <v>35</v>
          </cell>
          <cell r="AR1260">
            <v>2.254</v>
          </cell>
          <cell r="AS1260">
            <v>8.6940000000000008</v>
          </cell>
          <cell r="AT1260">
            <v>0</v>
          </cell>
          <cell r="AU1260">
            <v>0</v>
          </cell>
          <cell r="AV1260">
            <v>0</v>
          </cell>
          <cell r="AW1260">
            <v>0</v>
          </cell>
          <cell r="AX1260" t="str">
            <v>Thạc sĩ</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42675</v>
          </cell>
          <cell r="BR1260">
            <v>0</v>
          </cell>
          <cell r="BS1260">
            <v>0</v>
          </cell>
          <cell r="BT1260" t="str">
            <v>X</v>
          </cell>
          <cell r="BU1260" t="str">
            <v>x</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0</v>
          </cell>
          <cell r="CL1260">
            <v>0</v>
          </cell>
        </row>
        <row r="1261">
          <cell r="F1261">
            <v>0</v>
          </cell>
          <cell r="G1261" t="str">
            <v>51010000197325</v>
          </cell>
          <cell r="H1261" t="str">
            <v>Trung tâm Đảm bảo chất lượng</v>
          </cell>
          <cell r="I1261">
            <v>0</v>
          </cell>
          <cell r="J1261">
            <v>0</v>
          </cell>
          <cell r="K1261">
            <v>1956</v>
          </cell>
          <cell r="L1261">
            <v>20779</v>
          </cell>
          <cell r="M1261">
            <v>0</v>
          </cell>
          <cell r="N1261">
            <v>0</v>
          </cell>
          <cell r="O1261">
            <v>0</v>
          </cell>
          <cell r="P1261">
            <v>0</v>
          </cell>
          <cell r="Q1261">
            <v>0</v>
          </cell>
          <cell r="R1261">
            <v>0</v>
          </cell>
          <cell r="S1261">
            <v>0</v>
          </cell>
          <cell r="T1261">
            <v>0</v>
          </cell>
          <cell r="U1261">
            <v>0</v>
          </cell>
          <cell r="V1261" t="str">
            <v>Trung Đô</v>
          </cell>
          <cell r="W1261">
            <v>0</v>
          </cell>
          <cell r="X1261">
            <v>0</v>
          </cell>
          <cell r="Y1261">
            <v>28703</v>
          </cell>
          <cell r="Z1261">
            <v>28717</v>
          </cell>
          <cell r="AA1261" t="str">
            <v>Trường Đại học Sư phạm Vinh</v>
          </cell>
          <cell r="AB1261">
            <v>0</v>
          </cell>
          <cell r="AC1261" t="str">
            <v>BC</v>
          </cell>
          <cell r="AD1261">
            <v>0</v>
          </cell>
          <cell r="AE1261">
            <v>0</v>
          </cell>
          <cell r="AF1261" t="str">
            <v>V.07.01.02</v>
          </cell>
          <cell r="AG1261">
            <v>0</v>
          </cell>
          <cell r="AH1261" t="str">
            <v>Giám đốc Trung tâm, Giảng viên chính</v>
          </cell>
          <cell r="AI1261">
            <v>0</v>
          </cell>
          <cell r="AJ1261">
            <v>0</v>
          </cell>
          <cell r="AK1261">
            <v>0</v>
          </cell>
          <cell r="AL1261">
            <v>0.5</v>
          </cell>
          <cell r="AM1261">
            <v>6.78</v>
          </cell>
          <cell r="AN1261">
            <v>0</v>
          </cell>
          <cell r="AO1261">
            <v>0</v>
          </cell>
          <cell r="AP1261">
            <v>0</v>
          </cell>
          <cell r="AQ1261">
            <v>36</v>
          </cell>
          <cell r="AR1261">
            <v>2.6208</v>
          </cell>
          <cell r="AS1261">
            <v>9.9008000000000003</v>
          </cell>
          <cell r="AT1261">
            <v>0</v>
          </cell>
          <cell r="AU1261">
            <v>0</v>
          </cell>
          <cell r="AV1261">
            <v>0</v>
          </cell>
          <cell r="AW1261">
            <v>0</v>
          </cell>
          <cell r="AX1261" t="str">
            <v>Thạc sĩ</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42705</v>
          </cell>
          <cell r="BR1261">
            <v>0</v>
          </cell>
          <cell r="BS1261">
            <v>0</v>
          </cell>
          <cell r="BT1261" t="str">
            <v>X</v>
          </cell>
          <cell r="BU1261" t="str">
            <v>x</v>
          </cell>
          <cell r="BV1261">
            <v>0</v>
          </cell>
          <cell r="BW1261">
            <v>0</v>
          </cell>
          <cell r="BX1261">
            <v>0</v>
          </cell>
          <cell r="BY1261">
            <v>0</v>
          </cell>
          <cell r="BZ1261">
            <v>0</v>
          </cell>
          <cell r="CA1261">
            <v>0</v>
          </cell>
          <cell r="CB1261">
            <v>0</v>
          </cell>
          <cell r="CC1261">
            <v>0</v>
          </cell>
          <cell r="CD1261">
            <v>0</v>
          </cell>
          <cell r="CE1261">
            <v>0</v>
          </cell>
          <cell r="CF1261">
            <v>0</v>
          </cell>
          <cell r="CG1261">
            <v>0</v>
          </cell>
          <cell r="CH1261">
            <v>0</v>
          </cell>
          <cell r="CI1261">
            <v>0</v>
          </cell>
          <cell r="CJ1261">
            <v>0</v>
          </cell>
          <cell r="CK1261">
            <v>0</v>
          </cell>
          <cell r="CL1261">
            <v>0</v>
          </cell>
        </row>
        <row r="1262">
          <cell r="F1262">
            <v>0</v>
          </cell>
          <cell r="G1262" t="str">
            <v>51010000189696</v>
          </cell>
          <cell r="H1262" t="str">
            <v>Khoa Sư phạm Ngữ văn</v>
          </cell>
          <cell r="I1262" t="str">
            <v>Văn học</v>
          </cell>
          <cell r="J1262" t="str">
            <v>x</v>
          </cell>
          <cell r="K1262">
            <v>1962</v>
          </cell>
          <cell r="L1262">
            <v>22823</v>
          </cell>
          <cell r="M1262">
            <v>0</v>
          </cell>
          <cell r="N1262">
            <v>0</v>
          </cell>
          <cell r="O1262">
            <v>0</v>
          </cell>
          <cell r="P1262">
            <v>0</v>
          </cell>
          <cell r="Q1262">
            <v>0</v>
          </cell>
          <cell r="R1262">
            <v>0</v>
          </cell>
          <cell r="S1262">
            <v>0</v>
          </cell>
          <cell r="T1262">
            <v>0</v>
          </cell>
          <cell r="U1262">
            <v>0</v>
          </cell>
          <cell r="V1262" t="str">
            <v>Cửa Nam</v>
          </cell>
          <cell r="W1262">
            <v>0</v>
          </cell>
          <cell r="X1262">
            <v>0</v>
          </cell>
          <cell r="Y1262">
            <v>31321</v>
          </cell>
          <cell r="Z1262">
            <v>31321</v>
          </cell>
          <cell r="AA1262" t="str">
            <v>Trường Đại học Sư phạm Vinh</v>
          </cell>
          <cell r="AB1262">
            <v>0</v>
          </cell>
          <cell r="AC1262" t="str">
            <v>BC</v>
          </cell>
          <cell r="AD1262">
            <v>0</v>
          </cell>
          <cell r="AE1262">
            <v>0</v>
          </cell>
          <cell r="AF1262" t="str">
            <v>V.07.01.02</v>
          </cell>
          <cell r="AG1262">
            <v>0</v>
          </cell>
          <cell r="AH1262" t="str">
            <v>Giảng viên chính hạng II</v>
          </cell>
          <cell r="AI1262">
            <v>0</v>
          </cell>
          <cell r="AJ1262">
            <v>0</v>
          </cell>
          <cell r="AK1262">
            <v>0</v>
          </cell>
          <cell r="AL1262">
            <v>0</v>
          </cell>
          <cell r="AM1262">
            <v>5.76</v>
          </cell>
          <cell r="AN1262">
            <v>0</v>
          </cell>
          <cell r="AO1262">
            <v>0</v>
          </cell>
          <cell r="AP1262">
            <v>0</v>
          </cell>
          <cell r="AQ1262">
            <v>27</v>
          </cell>
          <cell r="AR1262">
            <v>1.5551999999999999</v>
          </cell>
          <cell r="AS1262">
            <v>7.3151999999999999</v>
          </cell>
          <cell r="AT1262">
            <v>0</v>
          </cell>
          <cell r="AU1262">
            <v>0</v>
          </cell>
          <cell r="AV1262">
            <v>0</v>
          </cell>
          <cell r="AW1262">
            <v>0</v>
          </cell>
          <cell r="AX1262" t="str">
            <v>Thạc sĩ</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42736</v>
          </cell>
          <cell r="BR1262">
            <v>0</v>
          </cell>
          <cell r="BS1262">
            <v>0</v>
          </cell>
          <cell r="BT1262" t="str">
            <v>x</v>
          </cell>
          <cell r="BU1262" t="str">
            <v>x</v>
          </cell>
          <cell r="BV1262">
            <v>0</v>
          </cell>
          <cell r="BW1262">
            <v>0</v>
          </cell>
          <cell r="BX1262">
            <v>0</v>
          </cell>
          <cell r="BY1262">
            <v>0</v>
          </cell>
          <cell r="BZ1262">
            <v>0</v>
          </cell>
          <cell r="CA1262">
            <v>0</v>
          </cell>
          <cell r="CB1262">
            <v>0</v>
          </cell>
          <cell r="CC1262">
            <v>0</v>
          </cell>
          <cell r="CD1262">
            <v>0</v>
          </cell>
          <cell r="CE1262">
            <v>0</v>
          </cell>
          <cell r="CF1262">
            <v>0</v>
          </cell>
          <cell r="CG1262">
            <v>0</v>
          </cell>
          <cell r="CH1262">
            <v>0</v>
          </cell>
          <cell r="CI1262">
            <v>0</v>
          </cell>
          <cell r="CJ1262">
            <v>0</v>
          </cell>
          <cell r="CK1262">
            <v>0</v>
          </cell>
          <cell r="CL1262">
            <v>0</v>
          </cell>
        </row>
        <row r="1263">
          <cell r="F1263">
            <v>0</v>
          </cell>
          <cell r="G1263" t="str">
            <v>51010000190856</v>
          </cell>
          <cell r="H1263" t="str">
            <v>Tổ chuyên trách</v>
          </cell>
          <cell r="I1263">
            <v>0</v>
          </cell>
          <cell r="J1263" t="str">
            <v>X</v>
          </cell>
          <cell r="K1263">
            <v>1962</v>
          </cell>
          <cell r="L1263">
            <v>22689</v>
          </cell>
          <cell r="M1263">
            <v>0</v>
          </cell>
          <cell r="N1263">
            <v>0</v>
          </cell>
          <cell r="O1263">
            <v>0</v>
          </cell>
          <cell r="P1263">
            <v>0</v>
          </cell>
          <cell r="Q1263">
            <v>0</v>
          </cell>
          <cell r="R1263">
            <v>0</v>
          </cell>
          <cell r="S1263">
            <v>0</v>
          </cell>
          <cell r="T1263">
            <v>0</v>
          </cell>
          <cell r="U1263">
            <v>0</v>
          </cell>
          <cell r="V1263">
            <v>0</v>
          </cell>
          <cell r="W1263">
            <v>0</v>
          </cell>
          <cell r="X1263">
            <v>0</v>
          </cell>
          <cell r="Y1263">
            <v>30803</v>
          </cell>
          <cell r="Z1263">
            <v>30803</v>
          </cell>
          <cell r="AA1263" t="str">
            <v>Trường Đại học Sư phạm Vinh</v>
          </cell>
          <cell r="AB1263">
            <v>0</v>
          </cell>
          <cell r="AC1263" t="str">
            <v>BC</v>
          </cell>
          <cell r="AD1263">
            <v>0</v>
          </cell>
          <cell r="AE1263">
            <v>0</v>
          </cell>
          <cell r="AF1263" t="str">
            <v>01.003</v>
          </cell>
          <cell r="AG1263">
            <v>0</v>
          </cell>
          <cell r="AH1263" t="str">
            <v>Chuyên viên</v>
          </cell>
          <cell r="AI1263">
            <v>0</v>
          </cell>
          <cell r="AJ1263">
            <v>0</v>
          </cell>
          <cell r="AK1263">
            <v>0</v>
          </cell>
          <cell r="AL1263">
            <v>0</v>
          </cell>
          <cell r="AM1263">
            <v>4.9800000000000004</v>
          </cell>
          <cell r="AN1263">
            <v>0</v>
          </cell>
          <cell r="AO1263">
            <v>0</v>
          </cell>
          <cell r="AP1263">
            <v>0</v>
          </cell>
          <cell r="AQ1263">
            <v>0</v>
          </cell>
          <cell r="AR1263">
            <v>0</v>
          </cell>
          <cell r="AS1263">
            <v>4.9800000000000004</v>
          </cell>
          <cell r="AT1263">
            <v>0</v>
          </cell>
          <cell r="AU1263">
            <v>0</v>
          </cell>
          <cell r="AV1263">
            <v>0</v>
          </cell>
          <cell r="AW1263">
            <v>0</v>
          </cell>
          <cell r="AX1263" t="str">
            <v>Đại học</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42795</v>
          </cell>
          <cell r="BR1263">
            <v>0</v>
          </cell>
          <cell r="BS1263">
            <v>0</v>
          </cell>
          <cell r="BT1263" t="str">
            <v>X</v>
          </cell>
          <cell r="BU1263" t="str">
            <v>x</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0</v>
          </cell>
          <cell r="CL1263">
            <v>0</v>
          </cell>
        </row>
        <row r="1264">
          <cell r="F1264">
            <v>0</v>
          </cell>
          <cell r="G1264" t="str">
            <v>51010000197130</v>
          </cell>
          <cell r="H1264" t="str">
            <v>Khoa Hóa học</v>
          </cell>
          <cell r="I1264" t="str">
            <v>Hóa hữu cơ - Hóa lý</v>
          </cell>
          <cell r="J1264">
            <v>0</v>
          </cell>
          <cell r="K1264">
            <v>1950</v>
          </cell>
          <cell r="L1264">
            <v>18276</v>
          </cell>
          <cell r="M1264">
            <v>0</v>
          </cell>
          <cell r="N1264">
            <v>0</v>
          </cell>
          <cell r="O1264">
            <v>0</v>
          </cell>
          <cell r="P1264">
            <v>0</v>
          </cell>
          <cell r="Q1264">
            <v>0</v>
          </cell>
          <cell r="R1264">
            <v>0</v>
          </cell>
          <cell r="S1264">
            <v>0</v>
          </cell>
          <cell r="T1264" t="str">
            <v>Nghi Lộc, Nghệ An</v>
          </cell>
          <cell r="U1264">
            <v>0</v>
          </cell>
          <cell r="V1264" t="str">
            <v>Lê Mao</v>
          </cell>
          <cell r="W1264">
            <v>0</v>
          </cell>
          <cell r="X1264">
            <v>0</v>
          </cell>
          <cell r="Y1264">
            <v>27668</v>
          </cell>
          <cell r="Z1264">
            <v>27668</v>
          </cell>
          <cell r="AA1264" t="str">
            <v>Trường Đại học Sư phạm Vinh</v>
          </cell>
          <cell r="AB1264">
            <v>0</v>
          </cell>
          <cell r="AC1264" t="str">
            <v>BC</v>
          </cell>
          <cell r="AD1264">
            <v>0</v>
          </cell>
          <cell r="AE1264">
            <v>0</v>
          </cell>
          <cell r="AF1264" t="str">
            <v>V.07.01.01</v>
          </cell>
          <cell r="AG1264">
            <v>0</v>
          </cell>
          <cell r="AH1264" t="str">
            <v>Giảng viên cao cấp hạng I</v>
          </cell>
          <cell r="AI1264">
            <v>0</v>
          </cell>
          <cell r="AJ1264">
            <v>0</v>
          </cell>
          <cell r="AK1264">
            <v>0</v>
          </cell>
          <cell r="AL1264">
            <v>0.4</v>
          </cell>
          <cell r="AM1264">
            <v>7.64</v>
          </cell>
          <cell r="AN1264">
            <v>0</v>
          </cell>
          <cell r="AO1264">
            <v>0</v>
          </cell>
          <cell r="AP1264">
            <v>0</v>
          </cell>
          <cell r="AQ1264">
            <v>38</v>
          </cell>
          <cell r="AR1264">
            <v>3.0551999999999997</v>
          </cell>
          <cell r="AS1264">
            <v>11.095199999999998</v>
          </cell>
          <cell r="AT1264">
            <v>0</v>
          </cell>
          <cell r="AU1264">
            <v>0</v>
          </cell>
          <cell r="AV1264">
            <v>0</v>
          </cell>
          <cell r="AW1264">
            <v>0</v>
          </cell>
          <cell r="AX1264" t="str">
            <v>Tiến sĩ</v>
          </cell>
          <cell r="AY1264" t="str">
            <v>Phó Giáo sư</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42795</v>
          </cell>
          <cell r="BR1264">
            <v>0</v>
          </cell>
          <cell r="BS1264">
            <v>0</v>
          </cell>
          <cell r="BT1264" t="str">
            <v>X</v>
          </cell>
          <cell r="BU1264" t="str">
            <v>X</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0</v>
          </cell>
          <cell r="CL1264">
            <v>0</v>
          </cell>
        </row>
        <row r="1265">
          <cell r="F1265">
            <v>0</v>
          </cell>
          <cell r="G1265" t="str">
            <v>51010000189678</v>
          </cell>
          <cell r="H1265" t="str">
            <v>Phòng Công tác Chính trị - Học sinh, sinh viên</v>
          </cell>
          <cell r="I1265">
            <v>0</v>
          </cell>
          <cell r="J1265">
            <v>0</v>
          </cell>
          <cell r="K1265">
            <v>1957</v>
          </cell>
          <cell r="L1265">
            <v>20885</v>
          </cell>
          <cell r="M1265">
            <v>0</v>
          </cell>
          <cell r="N1265">
            <v>0</v>
          </cell>
          <cell r="O1265">
            <v>0</v>
          </cell>
          <cell r="P1265">
            <v>0</v>
          </cell>
          <cell r="Q1265">
            <v>0</v>
          </cell>
          <cell r="R1265">
            <v>0</v>
          </cell>
          <cell r="S1265">
            <v>0</v>
          </cell>
          <cell r="T1265">
            <v>0</v>
          </cell>
          <cell r="U1265">
            <v>0</v>
          </cell>
          <cell r="V1265" t="str">
            <v>Hưng Dũng</v>
          </cell>
          <cell r="W1265">
            <v>0</v>
          </cell>
          <cell r="X1265">
            <v>0</v>
          </cell>
          <cell r="Y1265">
            <v>28822</v>
          </cell>
          <cell r="Z1265">
            <v>28822</v>
          </cell>
          <cell r="AA1265" t="str">
            <v>Trường Đại học Sư phạm Vinh</v>
          </cell>
          <cell r="AB1265">
            <v>0</v>
          </cell>
          <cell r="AC1265" t="str">
            <v>BC</v>
          </cell>
          <cell r="AD1265">
            <v>0</v>
          </cell>
          <cell r="AE1265">
            <v>0</v>
          </cell>
          <cell r="AF1265" t="str">
            <v>01a.004</v>
          </cell>
          <cell r="AG1265">
            <v>0</v>
          </cell>
          <cell r="AH1265" t="str">
            <v>Cán sự</v>
          </cell>
          <cell r="AI1265">
            <v>0</v>
          </cell>
          <cell r="AJ1265">
            <v>0</v>
          </cell>
          <cell r="AK1265">
            <v>0</v>
          </cell>
          <cell r="AL1265">
            <v>0</v>
          </cell>
          <cell r="AM1265">
            <v>4.8899999999999997</v>
          </cell>
          <cell r="AN1265">
            <v>0</v>
          </cell>
          <cell r="AO1265">
            <v>0</v>
          </cell>
          <cell r="AP1265">
            <v>0</v>
          </cell>
          <cell r="AQ1265">
            <v>0</v>
          </cell>
          <cell r="AR1265">
            <v>0</v>
          </cell>
          <cell r="AS1265">
            <v>4.8899999999999997</v>
          </cell>
          <cell r="AT1265">
            <v>0</v>
          </cell>
          <cell r="AU1265">
            <v>0</v>
          </cell>
          <cell r="AV1265">
            <v>0</v>
          </cell>
          <cell r="AW1265">
            <v>0</v>
          </cell>
          <cell r="AX1265" t="str">
            <v>Cao đẳng</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42826</v>
          </cell>
          <cell r="BR1265">
            <v>0</v>
          </cell>
          <cell r="BS1265">
            <v>0</v>
          </cell>
          <cell r="BT1265" t="str">
            <v>X</v>
          </cell>
          <cell r="BU1265" t="str">
            <v>x</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0</v>
          </cell>
          <cell r="CL1265">
            <v>0</v>
          </cell>
        </row>
        <row r="1266">
          <cell r="F1266">
            <v>0</v>
          </cell>
          <cell r="G1266" t="str">
            <v>51010000188754</v>
          </cell>
          <cell r="H1266" t="str">
            <v>Khoa Hóa học</v>
          </cell>
          <cell r="I1266" t="str">
            <v>Hóa vô cơ - Phân tích</v>
          </cell>
          <cell r="J1266" t="str">
            <v>Nữ</v>
          </cell>
          <cell r="K1266">
            <v>1962</v>
          </cell>
          <cell r="L1266">
            <v>22715</v>
          </cell>
          <cell r="M1266">
            <v>0</v>
          </cell>
          <cell r="N1266" t="str">
            <v>Kinh</v>
          </cell>
          <cell r="O1266">
            <v>0</v>
          </cell>
          <cell r="P1266">
            <v>0</v>
          </cell>
          <cell r="Q1266">
            <v>0</v>
          </cell>
          <cell r="R1266">
            <v>0</v>
          </cell>
          <cell r="S1266" t="str">
            <v>Xã Nam Cát, Huyện Nam Đàn, Tỉnh Nghệ An</v>
          </cell>
          <cell r="T1266" t="str">
            <v>Nam Cát, Nam Đàn, Nghệ An</v>
          </cell>
          <cell r="U1266" t="str">
            <v>Khối 13, Phường Trường Thi, Thành phố Vinh, Tỉnh Nghệ An</v>
          </cell>
          <cell r="V1266" t="str">
            <v>Khối 13, Phường Trường Thi, Thành phố Vinh, Tỉnh Nghệ An</v>
          </cell>
          <cell r="W1266">
            <v>0</v>
          </cell>
          <cell r="X1266">
            <v>0</v>
          </cell>
          <cell r="Y1266">
            <v>35674</v>
          </cell>
          <cell r="Z1266">
            <v>35674</v>
          </cell>
          <cell r="AA1266" t="str">
            <v>Trường Đại học Sư phạm Vinh</v>
          </cell>
          <cell r="AB1266">
            <v>0</v>
          </cell>
          <cell r="AC1266" t="str">
            <v>HĐ</v>
          </cell>
          <cell r="AD1266">
            <v>0</v>
          </cell>
          <cell r="AE1266">
            <v>0</v>
          </cell>
          <cell r="AF1266" t="str">
            <v>01.003</v>
          </cell>
          <cell r="AG1266" t="str">
            <v>Chuyên viên</v>
          </cell>
          <cell r="AH1266">
            <v>0</v>
          </cell>
          <cell r="AI1266">
            <v>0</v>
          </cell>
          <cell r="AJ1266">
            <v>0</v>
          </cell>
          <cell r="AK1266">
            <v>0</v>
          </cell>
          <cell r="AL1266">
            <v>0</v>
          </cell>
          <cell r="AM1266">
            <v>3.66</v>
          </cell>
          <cell r="AN1266" t="e">
            <v>#N/A</v>
          </cell>
          <cell r="AO1266">
            <v>0</v>
          </cell>
          <cell r="AP1266">
            <v>0</v>
          </cell>
          <cell r="AQ1266">
            <v>0</v>
          </cell>
          <cell r="AR1266">
            <v>0</v>
          </cell>
          <cell r="AS1266">
            <v>3.66</v>
          </cell>
          <cell r="AT1266">
            <v>0</v>
          </cell>
          <cell r="AU1266">
            <v>0</v>
          </cell>
          <cell r="AV1266">
            <v>0</v>
          </cell>
          <cell r="AW1266">
            <v>0</v>
          </cell>
          <cell r="AX1266" t="str">
            <v>Đại học</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42826</v>
          </cell>
          <cell r="BR1266">
            <v>0</v>
          </cell>
          <cell r="BS1266">
            <v>0</v>
          </cell>
          <cell r="BT1266" t="str">
            <v>x</v>
          </cell>
          <cell r="BU1266" t="str">
            <v>x</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0</v>
          </cell>
          <cell r="CL1266">
            <v>0</v>
          </cell>
        </row>
        <row r="1267">
          <cell r="F1267">
            <v>0</v>
          </cell>
          <cell r="G1267" t="str">
            <v>51010000190102</v>
          </cell>
          <cell r="H1267" t="str">
            <v>Viện Sư phạm Tự nhiên</v>
          </cell>
          <cell r="I1267" t="str">
            <v>Tin học</v>
          </cell>
          <cell r="J1267" t="str">
            <v>Nam</v>
          </cell>
          <cell r="K1267">
            <v>1957</v>
          </cell>
          <cell r="L1267">
            <v>20968</v>
          </cell>
          <cell r="M1267">
            <v>0</v>
          </cell>
          <cell r="N1267" t="str">
            <v>Kinh</v>
          </cell>
          <cell r="O1267">
            <v>0</v>
          </cell>
          <cell r="P1267">
            <v>0</v>
          </cell>
          <cell r="Q1267">
            <v>0</v>
          </cell>
          <cell r="R1267">
            <v>0</v>
          </cell>
          <cell r="S1267" t="str">
            <v>Xã Quỳnh Đôi, Huyện Quỳnh Lưu, Tỉnh Nghệ An</v>
          </cell>
          <cell r="T1267" t="str">
            <v>Quỳnh Đôi, Quỳnh Lưu, Nghệ An</v>
          </cell>
          <cell r="U1267" t="str">
            <v>Khối 6, Phường Bến Thủy, Thành phố Vinh, Tỉnh Nghệ An</v>
          </cell>
          <cell r="V1267" t="str">
            <v>Khối 6, Phường Bến Thủy, Thành phố Vinh, Tỉnh Nghệ An</v>
          </cell>
          <cell r="W1267">
            <v>0</v>
          </cell>
          <cell r="X1267">
            <v>0</v>
          </cell>
          <cell r="Y1267" t="str">
            <v xml:space="preserve">  -   -</v>
          </cell>
          <cell r="Z1267">
            <v>30225</v>
          </cell>
          <cell r="AA1267" t="str">
            <v>Trường Đại học Sư phạm Vinh</v>
          </cell>
          <cell r="AB1267">
            <v>0</v>
          </cell>
          <cell r="AC1267" t="str">
            <v>BC</v>
          </cell>
          <cell r="AD1267">
            <v>0</v>
          </cell>
          <cell r="AE1267">
            <v>0</v>
          </cell>
          <cell r="AF1267" t="str">
            <v>V.07.01.02</v>
          </cell>
          <cell r="AG1267" t="str">
            <v>Giảng viên chính (hạng II)</v>
          </cell>
          <cell r="AH1267">
            <v>0</v>
          </cell>
          <cell r="AI1267">
            <v>0</v>
          </cell>
          <cell r="AJ1267">
            <v>0</v>
          </cell>
          <cell r="AK1267">
            <v>0</v>
          </cell>
          <cell r="AL1267">
            <v>0</v>
          </cell>
          <cell r="AM1267">
            <v>6.44</v>
          </cell>
          <cell r="AN1267">
            <v>7</v>
          </cell>
          <cell r="AO1267">
            <v>0</v>
          </cell>
          <cell r="AP1267">
            <v>0</v>
          </cell>
          <cell r="AQ1267">
            <v>34</v>
          </cell>
          <cell r="AR1267">
            <v>2.1896</v>
          </cell>
          <cell r="AS1267">
            <v>8.6295999999999999</v>
          </cell>
          <cell r="AT1267">
            <v>0</v>
          </cell>
          <cell r="AU1267">
            <v>0</v>
          </cell>
          <cell r="AV1267">
            <v>0</v>
          </cell>
          <cell r="AW1267">
            <v>0</v>
          </cell>
          <cell r="AX1267" t="str">
            <v>Thạc sĩ</v>
          </cell>
          <cell r="AY1267">
            <v>0</v>
          </cell>
          <cell r="AZ1267">
            <v>0</v>
          </cell>
          <cell r="BA1267">
            <v>0</v>
          </cell>
          <cell r="BB1267">
            <v>0</v>
          </cell>
          <cell r="BC1267">
            <v>0</v>
          </cell>
          <cell r="BD1267">
            <v>0</v>
          </cell>
          <cell r="BE1267">
            <v>0</v>
          </cell>
          <cell r="BF1267" t="str">
            <v>Miễn</v>
          </cell>
          <cell r="BG1267">
            <v>0</v>
          </cell>
          <cell r="BH1267">
            <v>0</v>
          </cell>
          <cell r="BI1267">
            <v>0</v>
          </cell>
          <cell r="BJ1267">
            <v>0</v>
          </cell>
          <cell r="BK1267">
            <v>0</v>
          </cell>
          <cell r="BL1267">
            <v>0</v>
          </cell>
          <cell r="BM1267">
            <v>0</v>
          </cell>
          <cell r="BN1267">
            <v>0</v>
          </cell>
          <cell r="BO1267">
            <v>0</v>
          </cell>
          <cell r="BP1267">
            <v>0</v>
          </cell>
          <cell r="BQ1267">
            <v>42887</v>
          </cell>
          <cell r="BR1267">
            <v>0</v>
          </cell>
          <cell r="BS1267">
            <v>0</v>
          </cell>
          <cell r="BT1267" t="str">
            <v>X</v>
          </cell>
          <cell r="BU1267" t="str">
            <v>X</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0</v>
          </cell>
          <cell r="CL1267">
            <v>0</v>
          </cell>
        </row>
        <row r="1268">
          <cell r="F1268">
            <v>0</v>
          </cell>
          <cell r="G1268" t="str">
            <v>51010000193323</v>
          </cell>
          <cell r="H1268" t="str">
            <v>Phòng Quản trị và Đầu tư</v>
          </cell>
          <cell r="I1268" t="str">
            <v>Cơ sở 1</v>
          </cell>
          <cell r="J1268" t="str">
            <v>Nam</v>
          </cell>
          <cell r="K1268">
            <v>1957</v>
          </cell>
          <cell r="L1268">
            <v>20956</v>
          </cell>
          <cell r="M1268">
            <v>0</v>
          </cell>
          <cell r="N1268" t="str">
            <v>Kinh</v>
          </cell>
          <cell r="O1268">
            <v>0</v>
          </cell>
          <cell r="P1268" t="str">
            <v>186915620</v>
          </cell>
          <cell r="Q1268" t="str">
            <v>29/06/2007</v>
          </cell>
          <cell r="R1268" t="str">
            <v>Tỉnh Nghệ An</v>
          </cell>
          <cell r="S1268" t="str">
            <v>Xã Thanh Hưng, Huyện Thanh Chương, Tỉnh Nghệ An</v>
          </cell>
          <cell r="T1268" t="str">
            <v>Thanh Hưng, Thanh Chương, Nghệ An</v>
          </cell>
          <cell r="U1268" t="str">
            <v>số 39, ngõ 125, đường Nguyễn Du, Phường Trung Đô, Thành phố Vinh, Tỉnh Nghệ An</v>
          </cell>
          <cell r="V1268" t="str">
            <v>số 39, ngõ 125, đường Nguyễn Du, Phường Trung Đô, Thành phố Vinh, Tỉnh Nghệ An</v>
          </cell>
          <cell r="W1268">
            <v>0</v>
          </cell>
          <cell r="X1268">
            <v>0</v>
          </cell>
          <cell r="Y1268">
            <v>36465</v>
          </cell>
          <cell r="Z1268">
            <v>30317</v>
          </cell>
          <cell r="AA1268" t="str">
            <v>Tổng công ty xây dựng Sông Đà</v>
          </cell>
          <cell r="AB1268">
            <v>0</v>
          </cell>
          <cell r="AC1268" t="str">
            <v>BC</v>
          </cell>
          <cell r="AD1268">
            <v>0</v>
          </cell>
          <cell r="AE1268">
            <v>0</v>
          </cell>
          <cell r="AF1268" t="str">
            <v>01.002</v>
          </cell>
          <cell r="AG1268" t="str">
            <v>Chuyên viên chính</v>
          </cell>
          <cell r="AH1268" t="str">
            <v>Phó trưởng phòng</v>
          </cell>
          <cell r="AI1268">
            <v>0</v>
          </cell>
          <cell r="AJ1268">
            <v>0</v>
          </cell>
          <cell r="AK1268">
            <v>0</v>
          </cell>
          <cell r="AL1268">
            <v>0.4</v>
          </cell>
          <cell r="AM1268">
            <v>6.1</v>
          </cell>
          <cell r="AN1268">
            <v>6</v>
          </cell>
          <cell r="AO1268">
            <v>0</v>
          </cell>
          <cell r="AP1268">
            <v>0</v>
          </cell>
          <cell r="AQ1268">
            <v>0</v>
          </cell>
          <cell r="AR1268">
            <v>0</v>
          </cell>
          <cell r="AS1268">
            <v>6.5</v>
          </cell>
          <cell r="AT1268">
            <v>0</v>
          </cell>
          <cell r="AU1268">
            <v>0</v>
          </cell>
          <cell r="AV1268">
            <v>0</v>
          </cell>
          <cell r="AW1268">
            <v>0</v>
          </cell>
          <cell r="AX1268" t="str">
            <v>Đại học</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42887</v>
          </cell>
          <cell r="BR1268">
            <v>0</v>
          </cell>
          <cell r="BS1268">
            <v>0</v>
          </cell>
          <cell r="BT1268" t="str">
            <v>X</v>
          </cell>
          <cell r="BU1268" t="str">
            <v>X</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0</v>
          </cell>
          <cell r="CL1268">
            <v>0</v>
          </cell>
        </row>
        <row r="1269">
          <cell r="F1269">
            <v>0</v>
          </cell>
          <cell r="G1269" t="str">
            <v>51010000189599</v>
          </cell>
          <cell r="H1269" t="str">
            <v>Khoa Sư phạm Ngữ văn</v>
          </cell>
          <cell r="I1269" t="str">
            <v>Báo chí</v>
          </cell>
          <cell r="J1269" t="str">
            <v>Nam</v>
          </cell>
          <cell r="K1269">
            <v>1957</v>
          </cell>
          <cell r="L1269">
            <v>21051</v>
          </cell>
          <cell r="M1269">
            <v>0</v>
          </cell>
          <cell r="N1269" t="str">
            <v>Kinh</v>
          </cell>
          <cell r="O1269">
            <v>0</v>
          </cell>
          <cell r="P1269">
            <v>0</v>
          </cell>
          <cell r="Q1269">
            <v>0</v>
          </cell>
          <cell r="R1269">
            <v>0</v>
          </cell>
          <cell r="S1269">
            <v>0</v>
          </cell>
          <cell r="T1269">
            <v>0</v>
          </cell>
          <cell r="U1269" t="str">
            <v>Thành phố Vinh, Tỉnh Nghệ An</v>
          </cell>
          <cell r="V1269" t="str">
            <v>Thành phố Vinh, Tỉnh Nghệ An</v>
          </cell>
          <cell r="W1269">
            <v>0</v>
          </cell>
          <cell r="X1269">
            <v>0</v>
          </cell>
          <cell r="Y1269">
            <v>29099</v>
          </cell>
          <cell r="Z1269">
            <v>29099</v>
          </cell>
          <cell r="AA1269" t="str">
            <v>Trường Đại học Sư phạm Vinh</v>
          </cell>
          <cell r="AB1269">
            <v>0</v>
          </cell>
          <cell r="AC1269" t="str">
            <v>BC</v>
          </cell>
          <cell r="AD1269">
            <v>0</v>
          </cell>
          <cell r="AE1269">
            <v>0</v>
          </cell>
          <cell r="AF1269" t="str">
            <v>V.07.01.02</v>
          </cell>
          <cell r="AG1269" t="str">
            <v>Giảng viên chính (hạng II)</v>
          </cell>
          <cell r="AH1269">
            <v>0</v>
          </cell>
          <cell r="AI1269" t="str">
            <v>Trưởng Bộ môn</v>
          </cell>
          <cell r="AJ1269">
            <v>0</v>
          </cell>
          <cell r="AK1269">
            <v>0</v>
          </cell>
          <cell r="AL1269">
            <v>0.4</v>
          </cell>
          <cell r="AM1269">
            <v>6.44</v>
          </cell>
          <cell r="AN1269">
            <v>7</v>
          </cell>
          <cell r="AO1269">
            <v>0</v>
          </cell>
          <cell r="AP1269">
            <v>0</v>
          </cell>
          <cell r="AQ1269">
            <v>35</v>
          </cell>
          <cell r="AR1269">
            <v>2.3940000000000001</v>
          </cell>
          <cell r="AS1269">
            <v>9.2340000000000018</v>
          </cell>
          <cell r="AT1269">
            <v>0</v>
          </cell>
          <cell r="AU1269">
            <v>0</v>
          </cell>
          <cell r="AV1269">
            <v>0</v>
          </cell>
          <cell r="AW1269">
            <v>0</v>
          </cell>
          <cell r="AX1269" t="str">
            <v>Tiến sĩ</v>
          </cell>
          <cell r="AY1269">
            <v>0</v>
          </cell>
          <cell r="AZ1269">
            <v>0</v>
          </cell>
          <cell r="BA1269">
            <v>0</v>
          </cell>
          <cell r="BB1269">
            <v>0</v>
          </cell>
          <cell r="BC1269">
            <v>0</v>
          </cell>
          <cell r="BD1269">
            <v>0</v>
          </cell>
          <cell r="BE1269">
            <v>0</v>
          </cell>
          <cell r="BF1269" t="str">
            <v>B1</v>
          </cell>
          <cell r="BG1269">
            <v>0</v>
          </cell>
          <cell r="BH1269" t="str">
            <v>v</v>
          </cell>
          <cell r="BI1269">
            <v>0</v>
          </cell>
          <cell r="BJ1269">
            <v>0</v>
          </cell>
          <cell r="BK1269">
            <v>0</v>
          </cell>
          <cell r="BL1269">
            <v>0</v>
          </cell>
          <cell r="BM1269">
            <v>0</v>
          </cell>
          <cell r="BN1269">
            <v>0</v>
          </cell>
          <cell r="BO1269">
            <v>0</v>
          </cell>
          <cell r="BP1269">
            <v>0</v>
          </cell>
          <cell r="BQ1269">
            <v>42979</v>
          </cell>
          <cell r="BR1269">
            <v>0</v>
          </cell>
          <cell r="BS1269">
            <v>0</v>
          </cell>
          <cell r="BT1269" t="str">
            <v>x</v>
          </cell>
          <cell r="BU1269" t="str">
            <v>x</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0</v>
          </cell>
          <cell r="CL1269">
            <v>0</v>
          </cell>
        </row>
        <row r="1270">
          <cell r="F1270">
            <v>0</v>
          </cell>
          <cell r="G1270" t="str">
            <v>51010000190847</v>
          </cell>
          <cell r="H1270" t="str">
            <v>Khoa Sư phạm Ngữ văn</v>
          </cell>
          <cell r="I1270" t="str">
            <v>Ngôn ngữ</v>
          </cell>
          <cell r="J1270" t="str">
            <v>Nam</v>
          </cell>
          <cell r="K1270">
            <v>1957</v>
          </cell>
          <cell r="L1270">
            <v>21051</v>
          </cell>
          <cell r="M1270">
            <v>0</v>
          </cell>
          <cell r="N1270" t="str">
            <v>Kinh</v>
          </cell>
          <cell r="O1270">
            <v>0</v>
          </cell>
          <cell r="P1270">
            <v>0</v>
          </cell>
          <cell r="Q1270">
            <v>0</v>
          </cell>
          <cell r="R1270">
            <v>0</v>
          </cell>
          <cell r="S1270">
            <v>0</v>
          </cell>
          <cell r="T1270">
            <v>0</v>
          </cell>
          <cell r="U1270" t="str">
            <v>Thành phố Vinh, Tỉnh Nghệ An</v>
          </cell>
          <cell r="V1270" t="str">
            <v>Thành phố Vinh, Tỉnh Nghệ An</v>
          </cell>
          <cell r="W1270">
            <v>0</v>
          </cell>
          <cell r="X1270">
            <v>0</v>
          </cell>
          <cell r="Y1270">
            <v>29099</v>
          </cell>
          <cell r="Z1270">
            <v>29099</v>
          </cell>
          <cell r="AA1270" t="str">
            <v>Trường Đại học Sư phạm Vinh</v>
          </cell>
          <cell r="AB1270">
            <v>0</v>
          </cell>
          <cell r="AC1270" t="str">
            <v>BC</v>
          </cell>
          <cell r="AD1270">
            <v>0</v>
          </cell>
          <cell r="AE1270">
            <v>0</v>
          </cell>
          <cell r="AF1270" t="str">
            <v>V.07.01.02</v>
          </cell>
          <cell r="AG1270" t="str">
            <v>Giảng viên chính (hạng II)</v>
          </cell>
          <cell r="AH1270">
            <v>0</v>
          </cell>
          <cell r="AI1270">
            <v>0</v>
          </cell>
          <cell r="AJ1270">
            <v>0</v>
          </cell>
          <cell r="AK1270">
            <v>0</v>
          </cell>
          <cell r="AL1270">
            <v>0</v>
          </cell>
          <cell r="AM1270">
            <v>6.44</v>
          </cell>
          <cell r="AN1270">
            <v>7</v>
          </cell>
          <cell r="AO1270">
            <v>0</v>
          </cell>
          <cell r="AP1270">
            <v>0</v>
          </cell>
          <cell r="AQ1270">
            <v>35</v>
          </cell>
          <cell r="AR1270">
            <v>2.254</v>
          </cell>
          <cell r="AS1270">
            <v>8.6940000000000008</v>
          </cell>
          <cell r="AT1270">
            <v>0</v>
          </cell>
          <cell r="AU1270">
            <v>0</v>
          </cell>
          <cell r="AV1270">
            <v>0</v>
          </cell>
          <cell r="AW1270">
            <v>0</v>
          </cell>
          <cell r="AX1270" t="str">
            <v>Thạc sĩ</v>
          </cell>
          <cell r="AY1270">
            <v>0</v>
          </cell>
          <cell r="AZ1270">
            <v>0</v>
          </cell>
          <cell r="BA1270">
            <v>0</v>
          </cell>
          <cell r="BB1270">
            <v>0</v>
          </cell>
          <cell r="BC1270">
            <v>0</v>
          </cell>
          <cell r="BD1270">
            <v>0</v>
          </cell>
          <cell r="BE1270">
            <v>0</v>
          </cell>
          <cell r="BF1270" t="str">
            <v>Miễn</v>
          </cell>
          <cell r="BG1270">
            <v>0</v>
          </cell>
          <cell r="BH1270" t="str">
            <v>v</v>
          </cell>
          <cell r="BI1270">
            <v>0</v>
          </cell>
          <cell r="BJ1270">
            <v>0</v>
          </cell>
          <cell r="BK1270">
            <v>0</v>
          </cell>
          <cell r="BL1270">
            <v>0</v>
          </cell>
          <cell r="BM1270">
            <v>0</v>
          </cell>
          <cell r="BN1270">
            <v>0</v>
          </cell>
          <cell r="BO1270">
            <v>0</v>
          </cell>
          <cell r="BP1270">
            <v>0</v>
          </cell>
          <cell r="BQ1270">
            <v>42979</v>
          </cell>
          <cell r="BR1270">
            <v>0</v>
          </cell>
          <cell r="BS1270">
            <v>0</v>
          </cell>
          <cell r="BT1270" t="str">
            <v>x</v>
          </cell>
          <cell r="BU1270" t="str">
            <v>x</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0</v>
          </cell>
          <cell r="CL1270">
            <v>0</v>
          </cell>
        </row>
        <row r="1271">
          <cell r="F1271">
            <v>0</v>
          </cell>
          <cell r="G1271" t="str">
            <v>51010000196915</v>
          </cell>
          <cell r="H1271" t="str">
            <v>Viện Sư phạm Tự nhiên</v>
          </cell>
          <cell r="I1271" t="str">
            <v>Phương pháp giảng dạy hóa học</v>
          </cell>
          <cell r="J1271" t="str">
            <v>Nam</v>
          </cell>
          <cell r="K1271">
            <v>1957</v>
          </cell>
          <cell r="L1271">
            <v>21052</v>
          </cell>
          <cell r="M1271">
            <v>0</v>
          </cell>
          <cell r="N1271" t="str">
            <v>Kinh</v>
          </cell>
          <cell r="O1271">
            <v>0</v>
          </cell>
          <cell r="P1271">
            <v>0</v>
          </cell>
          <cell r="Q1271">
            <v>0</v>
          </cell>
          <cell r="R1271">
            <v>0</v>
          </cell>
          <cell r="S1271" t="str">
            <v>Vĩnh Thái, Vĩnh Linh, Quảng Trị</v>
          </cell>
          <cell r="T1271" t="str">
            <v>Trung Giang, Gio Linh, Quảng Trị</v>
          </cell>
          <cell r="U1271" t="str">
            <v>Khối 6, Phường Bến Thủy, Thành phố Vinh, Tỉnh Nghệ An</v>
          </cell>
          <cell r="V1271" t="str">
            <v>Khối 6, Phường Bến Thủy, Thành phố Vinh, Tỉnh Nghệ An</v>
          </cell>
          <cell r="W1271">
            <v>0</v>
          </cell>
          <cell r="X1271">
            <v>0</v>
          </cell>
          <cell r="Y1271">
            <v>29113</v>
          </cell>
          <cell r="Z1271">
            <v>29113</v>
          </cell>
          <cell r="AA1271" t="str">
            <v>Trường Đại học Sư phạm Vinh</v>
          </cell>
          <cell r="AB1271">
            <v>0</v>
          </cell>
          <cell r="AC1271" t="str">
            <v>BC</v>
          </cell>
          <cell r="AD1271">
            <v>0</v>
          </cell>
          <cell r="AE1271">
            <v>0</v>
          </cell>
          <cell r="AF1271" t="str">
            <v>V.07.01.02</v>
          </cell>
          <cell r="AG1271" t="str">
            <v>Giảng viên chính (hạng II)</v>
          </cell>
          <cell r="AH1271">
            <v>0</v>
          </cell>
          <cell r="AI1271">
            <v>0</v>
          </cell>
          <cell r="AJ1271">
            <v>0</v>
          </cell>
          <cell r="AK1271">
            <v>0</v>
          </cell>
          <cell r="AL1271">
            <v>0</v>
          </cell>
          <cell r="AM1271">
            <v>6.44</v>
          </cell>
          <cell r="AN1271">
            <v>7</v>
          </cell>
          <cell r="AO1271">
            <v>0</v>
          </cell>
          <cell r="AP1271">
            <v>0</v>
          </cell>
          <cell r="AQ1271">
            <v>35</v>
          </cell>
          <cell r="AR1271">
            <v>2.254</v>
          </cell>
          <cell r="AS1271">
            <v>8.6940000000000008</v>
          </cell>
          <cell r="AT1271">
            <v>0</v>
          </cell>
          <cell r="AU1271">
            <v>0</v>
          </cell>
          <cell r="AV1271">
            <v>0</v>
          </cell>
          <cell r="AW1271">
            <v>0</v>
          </cell>
          <cell r="AX1271" t="str">
            <v>Thạc sĩ</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t="str">
            <v>Trung cấp</v>
          </cell>
          <cell r="BM1271">
            <v>39073</v>
          </cell>
          <cell r="BN1271">
            <v>39438</v>
          </cell>
          <cell r="BO1271">
            <v>0</v>
          </cell>
          <cell r="BP1271">
            <v>0</v>
          </cell>
          <cell r="BQ1271">
            <v>42979</v>
          </cell>
          <cell r="BR1271">
            <v>0</v>
          </cell>
          <cell r="BS1271">
            <v>0</v>
          </cell>
          <cell r="BT1271" t="str">
            <v>x</v>
          </cell>
          <cell r="BU1271" t="str">
            <v>x</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0</v>
          </cell>
          <cell r="CL1271">
            <v>0</v>
          </cell>
        </row>
        <row r="1272">
          <cell r="F1272">
            <v>0</v>
          </cell>
          <cell r="G1272" t="str">
            <v>51010000197802</v>
          </cell>
          <cell r="H1272" t="str">
            <v>Viện Sư phạm Tự nhiên</v>
          </cell>
          <cell r="I1272" t="str">
            <v>Động vật - Sinh lý người</v>
          </cell>
          <cell r="J1272" t="str">
            <v>Nam</v>
          </cell>
          <cell r="K1272">
            <v>1950</v>
          </cell>
          <cell r="L1272">
            <v>18524</v>
          </cell>
          <cell r="M1272">
            <v>0</v>
          </cell>
          <cell r="N1272" t="str">
            <v>Kinh</v>
          </cell>
          <cell r="O1272">
            <v>0</v>
          </cell>
          <cell r="P1272">
            <v>0</v>
          </cell>
          <cell r="Q1272">
            <v>0</v>
          </cell>
          <cell r="R1272">
            <v>0</v>
          </cell>
          <cell r="S1272" t="str">
            <v>Thanh Hoà, Thanh Chương, Nghệ An</v>
          </cell>
          <cell r="T1272" t="str">
            <v>Thanh Hoà, Thanh Chương, Nghệ An</v>
          </cell>
          <cell r="U1272" t="str">
            <v>Khối 8, phường Bến Thuỷ, Thành phố Vinh, Tỉnh Nghệ An</v>
          </cell>
          <cell r="V1272" t="str">
            <v>Khối 8, phường Bến Thuỷ, Thành phố Vinh, Tỉnh Nghệ An</v>
          </cell>
          <cell r="W1272">
            <v>0</v>
          </cell>
          <cell r="X1272">
            <v>0</v>
          </cell>
          <cell r="Y1272">
            <v>26992</v>
          </cell>
          <cell r="Z1272">
            <v>27357</v>
          </cell>
          <cell r="AA1272" t="str">
            <v>Trường Đại học Sư phạm Vinh</v>
          </cell>
          <cell r="AB1272">
            <v>0</v>
          </cell>
          <cell r="AC1272" t="str">
            <v>BC</v>
          </cell>
          <cell r="AD1272">
            <v>0</v>
          </cell>
          <cell r="AE1272">
            <v>0</v>
          </cell>
          <cell r="AF1272" t="str">
            <v>V.07.01.01</v>
          </cell>
          <cell r="AG1272" t="str">
            <v>Giảng viên cao cấp (hạng I)</v>
          </cell>
          <cell r="AH1272">
            <v>0</v>
          </cell>
          <cell r="AI1272">
            <v>0</v>
          </cell>
          <cell r="AJ1272">
            <v>0</v>
          </cell>
          <cell r="AK1272">
            <v>0</v>
          </cell>
          <cell r="AL1272">
            <v>1</v>
          </cell>
          <cell r="AM1272">
            <v>8</v>
          </cell>
          <cell r="AN1272">
            <v>6</v>
          </cell>
          <cell r="AO1272">
            <v>9</v>
          </cell>
          <cell r="AP1272">
            <v>0.72</v>
          </cell>
          <cell r="AQ1272">
            <v>40</v>
          </cell>
          <cell r="AR1272">
            <v>3.8879999999999999</v>
          </cell>
          <cell r="AS1272">
            <v>13.608000000000001</v>
          </cell>
          <cell r="AT1272">
            <v>0</v>
          </cell>
          <cell r="AU1272">
            <v>0</v>
          </cell>
          <cell r="AV1272">
            <v>0</v>
          </cell>
          <cell r="AW1272">
            <v>0</v>
          </cell>
          <cell r="AX1272" t="str">
            <v>Tiến sĩ</v>
          </cell>
          <cell r="AY1272" t="str">
            <v>Phó Giáo sư</v>
          </cell>
          <cell r="AZ1272">
            <v>2002</v>
          </cell>
          <cell r="BA1272" t="str">
            <v>Sinh học</v>
          </cell>
          <cell r="BB1272" t="str">
            <v>KH tự nhiên</v>
          </cell>
          <cell r="BC1272" t="str">
            <v>KH tự nhiên</v>
          </cell>
          <cell r="BD1272">
            <v>0</v>
          </cell>
          <cell r="BE1272">
            <v>0</v>
          </cell>
          <cell r="BF1272">
            <v>0</v>
          </cell>
          <cell r="BG1272">
            <v>0</v>
          </cell>
          <cell r="BH1272">
            <v>0</v>
          </cell>
          <cell r="BI1272">
            <v>0</v>
          </cell>
          <cell r="BJ1272">
            <v>0</v>
          </cell>
          <cell r="BK1272">
            <v>0</v>
          </cell>
          <cell r="BL1272">
            <v>0</v>
          </cell>
          <cell r="BM1272">
            <v>29561</v>
          </cell>
          <cell r="BN1272">
            <v>29926</v>
          </cell>
          <cell r="BO1272">
            <v>0</v>
          </cell>
          <cell r="BP1272">
            <v>0</v>
          </cell>
          <cell r="BQ1272">
            <v>43009</v>
          </cell>
          <cell r="BR1272">
            <v>0</v>
          </cell>
          <cell r="BS1272">
            <v>0</v>
          </cell>
          <cell r="BT1272" t="str">
            <v>x</v>
          </cell>
          <cell r="BU1272" t="str">
            <v>x</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0</v>
          </cell>
          <cell r="CL1272">
            <v>0</v>
          </cell>
        </row>
        <row r="1273">
          <cell r="F1273">
            <v>0</v>
          </cell>
          <cell r="G1273" t="str">
            <v>51010000187210</v>
          </cell>
          <cell r="H1273" t="str">
            <v>Phòng Tổ chức cán bộ</v>
          </cell>
          <cell r="I1273">
            <v>0</v>
          </cell>
          <cell r="J1273" t="str">
            <v>Nữ</v>
          </cell>
          <cell r="K1273">
            <v>1962</v>
          </cell>
          <cell r="L1273">
            <v>22900</v>
          </cell>
          <cell r="M1273">
            <v>0</v>
          </cell>
          <cell r="N1273" t="str">
            <v>Kinh</v>
          </cell>
          <cell r="O1273">
            <v>0</v>
          </cell>
          <cell r="P1273">
            <v>0</v>
          </cell>
          <cell r="Q1273">
            <v>0</v>
          </cell>
          <cell r="R1273">
            <v>0</v>
          </cell>
          <cell r="S1273" t="str">
            <v>Thành phố Vinh, Tỉnh Nghệ An</v>
          </cell>
          <cell r="T1273" t="str">
            <v>Hà Nội</v>
          </cell>
          <cell r="U1273" t="str">
            <v>Phường Trường Thi, Thành phố Vinh, Tỉnh Nghệ An</v>
          </cell>
          <cell r="V1273" t="str">
            <v>Phường Trường Thi, Thành phố Vinh, Tỉnh Nghệ An</v>
          </cell>
          <cell r="W1273">
            <v>0</v>
          </cell>
          <cell r="X1273">
            <v>0</v>
          </cell>
          <cell r="Y1273">
            <v>28018</v>
          </cell>
          <cell r="Z1273">
            <v>30560</v>
          </cell>
          <cell r="AA1273" t="str">
            <v>Trường PTTH Anh Sơn I-Nghệ An</v>
          </cell>
          <cell r="AB1273">
            <v>0</v>
          </cell>
          <cell r="AC1273" t="str">
            <v>BC</v>
          </cell>
          <cell r="AD1273">
            <v>0</v>
          </cell>
          <cell r="AE1273">
            <v>0</v>
          </cell>
          <cell r="AF1273" t="str">
            <v>01.002</v>
          </cell>
          <cell r="AG1273" t="str">
            <v>Chuyên viên chính</v>
          </cell>
          <cell r="AH1273" t="str">
            <v>Phó Trưởng phòng</v>
          </cell>
          <cell r="AI1273">
            <v>0</v>
          </cell>
          <cell r="AJ1273">
            <v>0</v>
          </cell>
          <cell r="AK1273">
            <v>0</v>
          </cell>
          <cell r="AL1273">
            <v>0.4</v>
          </cell>
          <cell r="AM1273">
            <v>6.1</v>
          </cell>
          <cell r="AN1273">
            <v>6</v>
          </cell>
          <cell r="AO1273">
            <v>0</v>
          </cell>
          <cell r="AP1273">
            <v>0</v>
          </cell>
          <cell r="AQ1273">
            <v>0</v>
          </cell>
          <cell r="AR1273">
            <v>0</v>
          </cell>
          <cell r="AS1273">
            <v>6.5</v>
          </cell>
          <cell r="AT1273">
            <v>0</v>
          </cell>
          <cell r="AU1273">
            <v>0</v>
          </cell>
          <cell r="AV1273">
            <v>0</v>
          </cell>
          <cell r="AW1273">
            <v>0</v>
          </cell>
          <cell r="AX1273" t="str">
            <v>Thạc sĩ</v>
          </cell>
          <cell r="AY1273">
            <v>0</v>
          </cell>
          <cell r="AZ1273">
            <v>0</v>
          </cell>
          <cell r="BA1273" t="str">
            <v>Toán học</v>
          </cell>
          <cell r="BB1273" t="str">
            <v>Hình học &amp; tôpô</v>
          </cell>
          <cell r="BC1273">
            <v>0</v>
          </cell>
          <cell r="BD1273">
            <v>0</v>
          </cell>
          <cell r="BE1273">
            <v>0</v>
          </cell>
          <cell r="BF1273">
            <v>0</v>
          </cell>
          <cell r="BG1273">
            <v>0</v>
          </cell>
          <cell r="BH1273">
            <v>0</v>
          </cell>
          <cell r="BI1273">
            <v>0</v>
          </cell>
          <cell r="BJ1273">
            <v>0</v>
          </cell>
          <cell r="BK1273">
            <v>0</v>
          </cell>
          <cell r="BL1273">
            <v>0</v>
          </cell>
          <cell r="BM1273">
            <v>36132</v>
          </cell>
          <cell r="BN1273">
            <v>36497</v>
          </cell>
          <cell r="BO1273">
            <v>0</v>
          </cell>
          <cell r="BP1273">
            <v>0</v>
          </cell>
          <cell r="BQ1273">
            <v>43009</v>
          </cell>
          <cell r="BR1273">
            <v>0</v>
          </cell>
          <cell r="BS1273">
            <v>0</v>
          </cell>
          <cell r="BT1273" t="str">
            <v>x</v>
          </cell>
          <cell r="BU1273" t="str">
            <v>x</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0</v>
          </cell>
          <cell r="CL1273">
            <v>0</v>
          </cell>
        </row>
        <row r="1274">
          <cell r="F1274">
            <v>0</v>
          </cell>
          <cell r="G1274" t="str">
            <v>51010000192010</v>
          </cell>
          <cell r="H1274" t="str">
            <v>Khoa Giáo dục Chính trị</v>
          </cell>
          <cell r="I1274" t="str">
            <v>Tư tưởng Hồ Chí Minh - Phương pháp giảng dạy</v>
          </cell>
          <cell r="J1274" t="str">
            <v>Nam</v>
          </cell>
          <cell r="K1274">
            <v>1957</v>
          </cell>
          <cell r="L1274">
            <v>21068</v>
          </cell>
          <cell r="M1274">
            <v>0</v>
          </cell>
          <cell r="N1274" t="str">
            <v>Kinh</v>
          </cell>
          <cell r="O1274">
            <v>0</v>
          </cell>
          <cell r="P1274">
            <v>0</v>
          </cell>
          <cell r="Q1274">
            <v>0</v>
          </cell>
          <cell r="R1274">
            <v>0</v>
          </cell>
          <cell r="S1274" t="str">
            <v>Sơn Long, Hương Sơn, Hà Tĩnh</v>
          </cell>
          <cell r="T1274" t="str">
            <v>Sơn Long, Hương Sơn, Hà Tĩnh</v>
          </cell>
          <cell r="U1274" t="str">
            <v>Số nhà 22, Đường Bạch Liệu, Khối 6, Bến Thủy, TP. Vinh, tỉnh Nghệ An</v>
          </cell>
          <cell r="V1274" t="str">
            <v>Số nhà 22, Đường Bạch Liệu, Khối 6, Bến Thủy, TP. Vinh, tỉnh Nghệ An</v>
          </cell>
          <cell r="W1274">
            <v>0</v>
          </cell>
          <cell r="X1274">
            <v>0</v>
          </cell>
          <cell r="Y1274">
            <v>31310</v>
          </cell>
          <cell r="Z1274">
            <v>27988</v>
          </cell>
          <cell r="AA1274" t="str">
            <v>C9-D8-E866-F31</v>
          </cell>
          <cell r="AB1274">
            <v>0</v>
          </cell>
          <cell r="AC1274" t="str">
            <v>BC</v>
          </cell>
          <cell r="AD1274">
            <v>0</v>
          </cell>
          <cell r="AE1274">
            <v>0</v>
          </cell>
          <cell r="AF1274" t="str">
            <v>V.07.01.02</v>
          </cell>
          <cell r="AG1274" t="str">
            <v>Giảng viên chính (hạng II)</v>
          </cell>
          <cell r="AH1274">
            <v>0</v>
          </cell>
          <cell r="AI1274" t="str">
            <v>Phó Trưởng bộ môn</v>
          </cell>
          <cell r="AJ1274">
            <v>0</v>
          </cell>
          <cell r="AK1274">
            <v>0</v>
          </cell>
          <cell r="AL1274">
            <v>0.3</v>
          </cell>
          <cell r="AM1274">
            <v>6.1</v>
          </cell>
          <cell r="AN1274">
            <v>6</v>
          </cell>
          <cell r="AO1274">
            <v>0</v>
          </cell>
          <cell r="AP1274">
            <v>0</v>
          </cell>
          <cell r="AQ1274">
            <v>28</v>
          </cell>
          <cell r="AR1274">
            <v>1.7919999999999998</v>
          </cell>
          <cell r="AS1274">
            <v>8.1920000000000002</v>
          </cell>
          <cell r="AT1274">
            <v>0</v>
          </cell>
          <cell r="AU1274">
            <v>0</v>
          </cell>
          <cell r="AV1274">
            <v>0</v>
          </cell>
          <cell r="AW1274">
            <v>0</v>
          </cell>
          <cell r="AX1274" t="str">
            <v>Thạc sĩ</v>
          </cell>
          <cell r="AY1274">
            <v>0</v>
          </cell>
          <cell r="AZ1274">
            <v>0</v>
          </cell>
          <cell r="BA1274" t="str">
            <v>Ngữ Văn</v>
          </cell>
          <cell r="BB1274" t="str">
            <v>LSĐCSVN</v>
          </cell>
          <cell r="BC1274">
            <v>0</v>
          </cell>
          <cell r="BD1274">
            <v>0</v>
          </cell>
          <cell r="BE1274">
            <v>0</v>
          </cell>
          <cell r="BF1274" t="str">
            <v>Nga: B</v>
          </cell>
          <cell r="BG1274">
            <v>0</v>
          </cell>
          <cell r="BH1274">
            <v>0</v>
          </cell>
          <cell r="BI1274">
            <v>0</v>
          </cell>
          <cell r="BJ1274">
            <v>0</v>
          </cell>
          <cell r="BK1274">
            <v>0</v>
          </cell>
          <cell r="BL1274">
            <v>0</v>
          </cell>
          <cell r="BM1274">
            <v>29065</v>
          </cell>
          <cell r="BN1274">
            <v>29431</v>
          </cell>
          <cell r="BO1274" t="str">
            <v xml:space="preserve">Năm 1977, Hoàn thành xuất sắc nhiệm vụ 6 tháng đầu năm, Bằng khen, Sư đoàn 31; 1978, Hoàn thành tốt nhiệm vụ, Giấy khen Đoàn 57;  Hoàn thành tốt nhiệm vụ quốc tế Huân chương Tự do , Hạng II, (Nhà nước lÀO); Hoàn thành tốt nhiệm vụ quốc tế Huy chương hạng I (Nhà nước lÀO); 1981, Hoàn thành tốt nhiệm vụ trong thời gian tại ngũ, góp phần xứng đáng vào sự nghiệp bảo vệ Tổ quốc, Bằng khen của Bộ trưởng bộ Quốc phòng, ; 2006, Hoàn thành xuất sắc nhiệm vụ năm học 2004 – 2005; Bằng khen của Bộ trưởng bộ Giáo dục &amp; Đào tạo; 2006: Đã có công lao trong sự nghiệp giáo dục của đất nước: Kỷ niệm chương vì sự nghiệp Giáo dục, Bộ trưởng bộ Giáo dục và Đào tạo; 2009, Kỷ niệm chương Hội tâm lý Giáo dục Việt Nam;- 2009, Hoàn thành tốt nhiệm vụ trong năm học 2008 – 2009 Bằng khen , Của Công đoàn ngành Giáo dục Việt Nam; 2009, Đã có thành tích xuất sắc trong việc thực hiện cuộc vận động “Học tập và làm theo tấm gương đạo đức Hồ Chí Minh” Giấy khen của Hiệu trưởng Trường ĐH Vinh; 2011, Huy hiệu 30 năm tuổi Đảng; Nhiều năm là Giảng viên giỏi và Chiến sĩ thi đua cấp cơ sở
KỶ LUẬT: Không
</v>
          </cell>
          <cell r="BP1274">
            <v>0</v>
          </cell>
          <cell r="BQ1274">
            <v>43009</v>
          </cell>
          <cell r="BR1274">
            <v>0</v>
          </cell>
          <cell r="BS1274">
            <v>0</v>
          </cell>
          <cell r="BT1274" t="str">
            <v>x</v>
          </cell>
          <cell r="BU1274" t="str">
            <v>x</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0</v>
          </cell>
          <cell r="CL1274">
            <v>0</v>
          </cell>
        </row>
        <row r="1275">
          <cell r="F1275">
            <v>0</v>
          </cell>
          <cell r="G1275" t="str">
            <v>51010000193819</v>
          </cell>
          <cell r="H1275" t="str">
            <v>Khoa Lịch sử</v>
          </cell>
          <cell r="I1275" t="str">
            <v>Phương pháp giảng dạy và Quản lý văn hóa</v>
          </cell>
          <cell r="J1275" t="str">
            <v>Nữ</v>
          </cell>
          <cell r="K1275">
            <v>1962</v>
          </cell>
          <cell r="L1275">
            <v>22943</v>
          </cell>
          <cell r="M1275">
            <v>0</v>
          </cell>
          <cell r="N1275" t="str">
            <v>Kinh</v>
          </cell>
          <cell r="O1275">
            <v>0</v>
          </cell>
          <cell r="P1275">
            <v>0</v>
          </cell>
          <cell r="Q1275">
            <v>0</v>
          </cell>
          <cell r="R1275">
            <v>0</v>
          </cell>
          <cell r="S1275" t="str">
            <v>Tp. Vinh, Nghệ An</v>
          </cell>
          <cell r="T1275" t="str">
            <v>Xã Thanh Văn, huyện Thanh Chương, tỉnh Nghệ An</v>
          </cell>
          <cell r="U1275" t="str">
            <v>Nhà số 05, ngõ 9, đường Hoàng Văn Thụ, khối 07, phường Hà Huy Tập, Thành phố Vinh, Tỉnh Nghệ An</v>
          </cell>
          <cell r="V1275" t="str">
            <v>Nhà số 05, ngõ 9, đường Hoàng Văn Thụ, khối 07, phường Hà Huy Tập, Thành phố Vinh, Tỉnh Nghệ An</v>
          </cell>
          <cell r="W1275">
            <v>0</v>
          </cell>
          <cell r="X1275">
            <v>0</v>
          </cell>
          <cell r="Y1275">
            <v>37530</v>
          </cell>
          <cell r="Z1275" t="str">
            <v xml:space="preserve">  -   -</v>
          </cell>
          <cell r="AA1275" t="str">
            <v xml:space="preserve">Trường CĐSP Nghệ An </v>
          </cell>
          <cell r="AB1275">
            <v>0</v>
          </cell>
          <cell r="AC1275" t="str">
            <v>BC</v>
          </cell>
          <cell r="AD1275">
            <v>0</v>
          </cell>
          <cell r="AE1275">
            <v>0</v>
          </cell>
          <cell r="AF1275" t="str">
            <v>V.07.01.02</v>
          </cell>
          <cell r="AG1275" t="str">
            <v>Giảng viên chính (hạng II)</v>
          </cell>
          <cell r="AH1275">
            <v>0</v>
          </cell>
          <cell r="AI1275">
            <v>0</v>
          </cell>
          <cell r="AJ1275" t="str">
            <v>Bí thư CBCB</v>
          </cell>
          <cell r="AK1275">
            <v>0</v>
          </cell>
          <cell r="AL1275">
            <v>0</v>
          </cell>
          <cell r="AM1275">
            <v>6.1</v>
          </cell>
          <cell r="AN1275">
            <v>6</v>
          </cell>
          <cell r="AO1275">
            <v>0</v>
          </cell>
          <cell r="AP1275">
            <v>0</v>
          </cell>
          <cell r="AQ1275">
            <v>31</v>
          </cell>
          <cell r="AR1275">
            <v>1.891</v>
          </cell>
          <cell r="AS1275">
            <v>7.9909999999999997</v>
          </cell>
          <cell r="AT1275">
            <v>0</v>
          </cell>
          <cell r="AU1275">
            <v>0</v>
          </cell>
          <cell r="AV1275">
            <v>0</v>
          </cell>
          <cell r="AW1275">
            <v>0</v>
          </cell>
          <cell r="AX1275" t="str">
            <v>Thạc sĩ</v>
          </cell>
          <cell r="AY1275">
            <v>0</v>
          </cell>
          <cell r="AZ1275">
            <v>0</v>
          </cell>
          <cell r="BA1275" t="str">
            <v>Lịch sử</v>
          </cell>
          <cell r="BB1275" t="str">
            <v>Lịch sử  Việt Nam</v>
          </cell>
          <cell r="BC1275">
            <v>0</v>
          </cell>
          <cell r="BD1275">
            <v>0</v>
          </cell>
          <cell r="BE1275">
            <v>0</v>
          </cell>
          <cell r="BF1275" t="str">
            <v>Miễn</v>
          </cell>
          <cell r="BG1275">
            <v>0</v>
          </cell>
          <cell r="BH1275">
            <v>0</v>
          </cell>
          <cell r="BI1275">
            <v>0</v>
          </cell>
          <cell r="BJ1275">
            <v>0</v>
          </cell>
          <cell r="BK1275">
            <v>0</v>
          </cell>
          <cell r="BL1275">
            <v>0</v>
          </cell>
          <cell r="BM1275">
            <v>37317</v>
          </cell>
          <cell r="BN1275">
            <v>37682</v>
          </cell>
          <cell r="BO1275">
            <v>0</v>
          </cell>
          <cell r="BP1275">
            <v>0</v>
          </cell>
          <cell r="BQ1275">
            <v>43040</v>
          </cell>
          <cell r="BR1275">
            <v>0</v>
          </cell>
          <cell r="BS1275">
            <v>0</v>
          </cell>
          <cell r="BT1275" t="str">
            <v>x</v>
          </cell>
          <cell r="BU1275" t="str">
            <v>x</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0</v>
          </cell>
          <cell r="CL1275">
            <v>0</v>
          </cell>
        </row>
        <row r="1276">
          <cell r="F1276">
            <v>0</v>
          </cell>
          <cell r="G1276" t="str">
            <v>51010000196906</v>
          </cell>
          <cell r="H1276" t="str">
            <v>Viện Sư phạm Tự nhiên</v>
          </cell>
          <cell r="I1276" t="str">
            <v>Hóa hữu cơ - Hóa lý</v>
          </cell>
          <cell r="J1276" t="str">
            <v>Nữ</v>
          </cell>
          <cell r="K1276">
            <v>1962</v>
          </cell>
          <cell r="L1276">
            <v>22939</v>
          </cell>
          <cell r="M1276">
            <v>0</v>
          </cell>
          <cell r="N1276" t="str">
            <v>Kinh</v>
          </cell>
          <cell r="O1276">
            <v>0</v>
          </cell>
          <cell r="P1276">
            <v>0</v>
          </cell>
          <cell r="Q1276">
            <v>0</v>
          </cell>
          <cell r="R1276">
            <v>0</v>
          </cell>
          <cell r="S1276" t="str">
            <v>Xã Vĩnh Ninh, Huyện Quảng Ninh, Tỉnh Quảng Bình</v>
          </cell>
          <cell r="T1276" t="str">
            <v>Vĩnh Ninh, Quảng Ninh, Quảng Bình</v>
          </cell>
          <cell r="U1276" t="str">
            <v>Phường Bến Thủy, Thành phố Vinh, Tỉnh Nghệ An</v>
          </cell>
          <cell r="V1276" t="str">
            <v>Phường Bến Thủy, Thành phố Vinh, Tỉnh Nghệ An</v>
          </cell>
          <cell r="W1276">
            <v>0</v>
          </cell>
          <cell r="X1276">
            <v>0</v>
          </cell>
          <cell r="Y1276">
            <v>30572</v>
          </cell>
          <cell r="Z1276">
            <v>30574</v>
          </cell>
          <cell r="AA1276" t="str">
            <v>Trường Đại học Sư phạm Vinh</v>
          </cell>
          <cell r="AB1276">
            <v>0</v>
          </cell>
          <cell r="AC1276" t="str">
            <v>BC</v>
          </cell>
          <cell r="AD1276">
            <v>0</v>
          </cell>
          <cell r="AE1276">
            <v>0</v>
          </cell>
          <cell r="AF1276" t="str">
            <v>V.07.01.02</v>
          </cell>
          <cell r="AG1276" t="str">
            <v>Giảng viên chính (hạng II)</v>
          </cell>
          <cell r="AH1276">
            <v>0</v>
          </cell>
          <cell r="AI1276">
            <v>0</v>
          </cell>
          <cell r="AJ1276">
            <v>0</v>
          </cell>
          <cell r="AK1276">
            <v>0</v>
          </cell>
          <cell r="AL1276">
            <v>0</v>
          </cell>
          <cell r="AM1276">
            <v>5.76</v>
          </cell>
          <cell r="AN1276">
            <v>5</v>
          </cell>
          <cell r="AO1276">
            <v>0</v>
          </cell>
          <cell r="AP1276">
            <v>0</v>
          </cell>
          <cell r="AQ1276">
            <v>32</v>
          </cell>
          <cell r="AR1276">
            <v>1.8431999999999999</v>
          </cell>
          <cell r="AS1276">
            <v>7.6031999999999993</v>
          </cell>
          <cell r="AT1276">
            <v>0</v>
          </cell>
          <cell r="AU1276">
            <v>0</v>
          </cell>
          <cell r="AV1276">
            <v>0</v>
          </cell>
          <cell r="AW1276">
            <v>0</v>
          </cell>
          <cell r="AX1276" t="str">
            <v>Thạc sĩ</v>
          </cell>
          <cell r="AY1276">
            <v>0</v>
          </cell>
          <cell r="AZ1276">
            <v>0</v>
          </cell>
          <cell r="BA1276" t="str">
            <v>SP Hóa học</v>
          </cell>
          <cell r="BB1276" t="str">
            <v>Hóa vô cơ</v>
          </cell>
          <cell r="BC1276">
            <v>0</v>
          </cell>
          <cell r="BD1276">
            <v>0</v>
          </cell>
          <cell r="BE1276">
            <v>0</v>
          </cell>
          <cell r="BF1276" t="str">
            <v>Miễn</v>
          </cell>
          <cell r="BG1276">
            <v>0</v>
          </cell>
          <cell r="BH1276">
            <v>0</v>
          </cell>
          <cell r="BI1276">
            <v>0</v>
          </cell>
          <cell r="BJ1276">
            <v>0</v>
          </cell>
          <cell r="BK1276">
            <v>0</v>
          </cell>
          <cell r="BL1276">
            <v>0</v>
          </cell>
          <cell r="BM1276">
            <v>0</v>
          </cell>
          <cell r="BN1276">
            <v>0</v>
          </cell>
          <cell r="BO1276">
            <v>0</v>
          </cell>
          <cell r="BP1276">
            <v>0</v>
          </cell>
          <cell r="BQ1276">
            <v>43040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0</v>
          </cell>
          <cell r="CL1276">
            <v>0</v>
          </cell>
        </row>
        <row r="1277">
          <cell r="F1277">
            <v>0</v>
          </cell>
          <cell r="G1277" t="str">
            <v>51010000190616</v>
          </cell>
          <cell r="H1277" t="str">
            <v>Khoa Giáo dục Thể chất</v>
          </cell>
          <cell r="I1277" t="str">
            <v>Thể dục - Võ và Thể thao dưới nước</v>
          </cell>
          <cell r="J1277" t="str">
            <v>Nam</v>
          </cell>
          <cell r="K1277">
            <v>1958</v>
          </cell>
          <cell r="L1277">
            <v>21242</v>
          </cell>
          <cell r="M1277">
            <v>0</v>
          </cell>
          <cell r="N1277" t="str">
            <v>Kinh</v>
          </cell>
          <cell r="O1277">
            <v>0</v>
          </cell>
          <cell r="P1277">
            <v>0</v>
          </cell>
          <cell r="Q1277">
            <v>0</v>
          </cell>
          <cell r="R1277">
            <v>0</v>
          </cell>
          <cell r="S1277" t="str">
            <v>Tùng Ảnh, Đức Thọ, Hà Tĩnh</v>
          </cell>
          <cell r="T1277" t="str">
            <v>Tùng Ảnh, Đức Thọ, Hà Tĩnh</v>
          </cell>
          <cell r="U1277" t="str">
            <v>Khối 7, Thị trấn Xuân An, Nghi Xuân, Hà Tĩnh</v>
          </cell>
          <cell r="V1277" t="str">
            <v>Khối 7, Thị trấn Xuân An, Nghi Xuân, Hà Tĩnh</v>
          </cell>
          <cell r="W1277">
            <v>0</v>
          </cell>
          <cell r="X1277">
            <v>0</v>
          </cell>
          <cell r="Y1277">
            <v>29252</v>
          </cell>
          <cell r="Z1277">
            <v>30103</v>
          </cell>
          <cell r="AA1277" t="str">
            <v>Trường Đại học Sư phạm Vinh</v>
          </cell>
          <cell r="AB1277">
            <v>0</v>
          </cell>
          <cell r="AC1277" t="str">
            <v>BC</v>
          </cell>
          <cell r="AD1277">
            <v>0</v>
          </cell>
          <cell r="AE1277">
            <v>0</v>
          </cell>
          <cell r="AF1277" t="str">
            <v>V.07.01.02</v>
          </cell>
          <cell r="AG1277" t="str">
            <v>Giảng viên chính (hạng II)</v>
          </cell>
          <cell r="AH1277">
            <v>0</v>
          </cell>
          <cell r="AI1277">
            <v>0</v>
          </cell>
          <cell r="AJ1277">
            <v>0</v>
          </cell>
          <cell r="AK1277">
            <v>0</v>
          </cell>
          <cell r="AL1277">
            <v>0</v>
          </cell>
          <cell r="AM1277">
            <v>5.76</v>
          </cell>
          <cell r="AN1277">
            <v>5</v>
          </cell>
          <cell r="AO1277">
            <v>0</v>
          </cell>
          <cell r="AP1277">
            <v>0</v>
          </cell>
          <cell r="AQ1277">
            <v>33</v>
          </cell>
          <cell r="AR1277">
            <v>1.9007999999999998</v>
          </cell>
          <cell r="AS1277">
            <v>7.6608000000000001</v>
          </cell>
          <cell r="AT1277">
            <v>0</v>
          </cell>
          <cell r="AU1277">
            <v>0</v>
          </cell>
          <cell r="AV1277">
            <v>0</v>
          </cell>
          <cell r="AW1277">
            <v>0</v>
          </cell>
          <cell r="AX1277" t="str">
            <v>Thạc sĩ</v>
          </cell>
          <cell r="AY1277">
            <v>0</v>
          </cell>
          <cell r="AZ1277">
            <v>0</v>
          </cell>
          <cell r="BA1277" t="str">
            <v>GD thể chất</v>
          </cell>
          <cell r="BB1277" t="str">
            <v>Quản lý giáo dục</v>
          </cell>
          <cell r="BC1277">
            <v>0</v>
          </cell>
          <cell r="BD1277">
            <v>0</v>
          </cell>
          <cell r="BE1277">
            <v>0</v>
          </cell>
          <cell r="BF1277" t="str">
            <v>Miễn</v>
          </cell>
          <cell r="BG1277">
            <v>0</v>
          </cell>
          <cell r="BH1277">
            <v>0</v>
          </cell>
          <cell r="BI1277">
            <v>0</v>
          </cell>
          <cell r="BJ1277">
            <v>0</v>
          </cell>
          <cell r="BK1277" t="str">
            <v>Đã học 2012</v>
          </cell>
          <cell r="BL1277">
            <v>0</v>
          </cell>
          <cell r="BM1277">
            <v>33396</v>
          </cell>
          <cell r="BN1277">
            <v>33762</v>
          </cell>
          <cell r="BO1277" t="str">
            <v xml:space="preserve">Bằng khen Ban chấp hành Trung ương Đoàn TNCS Hồ Chí Minh (năm 1992); Bằng khen Bộ Giáo dục và Đào tạo (năm 2004); Bằng khen Hội  Thể thao Đại Học  Chuyên nghiệp Việt Nam  (năm 2008)
</v>
          </cell>
          <cell r="BP1277">
            <v>0</v>
          </cell>
          <cell r="BQ1277">
            <v>43160</v>
          </cell>
          <cell r="BR1277">
            <v>0</v>
          </cell>
          <cell r="BS1277">
            <v>0</v>
          </cell>
          <cell r="BT1277" t="str">
            <v>x</v>
          </cell>
          <cell r="BU1277" t="str">
            <v>x</v>
          </cell>
          <cell r="BV1277">
            <v>0</v>
          </cell>
          <cell r="BW1277">
            <v>0</v>
          </cell>
          <cell r="BX1277">
            <v>0</v>
          </cell>
          <cell r="BY1277">
            <v>0</v>
          </cell>
          <cell r="BZ1277">
            <v>0</v>
          </cell>
          <cell r="CA1277">
            <v>0</v>
          </cell>
          <cell r="CB1277">
            <v>0</v>
          </cell>
          <cell r="CC1277">
            <v>0</v>
          </cell>
          <cell r="CD1277">
            <v>0</v>
          </cell>
          <cell r="CE1277">
            <v>0</v>
          </cell>
          <cell r="CF1277">
            <v>0</v>
          </cell>
          <cell r="CG1277">
            <v>0</v>
          </cell>
          <cell r="CH1277">
            <v>0</v>
          </cell>
          <cell r="CI1277">
            <v>0</v>
          </cell>
          <cell r="CJ1277">
            <v>0</v>
          </cell>
          <cell r="CK1277">
            <v>0</v>
          </cell>
          <cell r="CL1277">
            <v>0</v>
          </cell>
        </row>
        <row r="1278">
          <cell r="F1278">
            <v>1819</v>
          </cell>
          <cell r="G1278" t="str">
            <v>51010000189669</v>
          </cell>
          <cell r="H1278" t="str">
            <v>Trung tâm Đảm bảo chất lượng</v>
          </cell>
          <cell r="I1278">
            <v>0</v>
          </cell>
          <cell r="J1278" t="str">
            <v>Nam</v>
          </cell>
          <cell r="K1278">
            <v>1958</v>
          </cell>
          <cell r="L1278">
            <v>21300</v>
          </cell>
          <cell r="M1278">
            <v>0</v>
          </cell>
          <cell r="N1278" t="str">
            <v>Kinh</v>
          </cell>
          <cell r="O1278">
            <v>0</v>
          </cell>
          <cell r="P1278" t="str">
            <v>180010771</v>
          </cell>
          <cell r="Q1278" t="str">
            <v>09/06/2007</v>
          </cell>
          <cell r="R1278" t="str">
            <v>Tỉnh Nghệ An</v>
          </cell>
          <cell r="S1278" t="str">
            <v>Thị trấn Đức Thọ, Huyện Đức Thọ, Tỉnh Hà Tĩnh</v>
          </cell>
          <cell r="T1278" t="str">
            <v>Đức Thọ, Đức Thọ, Hà Tĩnh</v>
          </cell>
          <cell r="U1278" t="str">
            <v>Khối 6, Phường Bến Thủy, Thành phố Vinh, Tỉnh Nghệ An</v>
          </cell>
          <cell r="V1278" t="str">
            <v>Khối 6, Phường Bến Thủy, Thành phố Vinh, Tỉnh Nghệ An</v>
          </cell>
          <cell r="W1278">
            <v>0</v>
          </cell>
          <cell r="X1278">
            <v>0</v>
          </cell>
          <cell r="Y1278">
            <v>24746</v>
          </cell>
          <cell r="Z1278">
            <v>29532</v>
          </cell>
          <cell r="AA1278" t="str">
            <v>Sở Giáo dục Tuy Hoà-Phú Khánh</v>
          </cell>
          <cell r="AB1278">
            <v>0</v>
          </cell>
          <cell r="AC1278" t="str">
            <v>BC</v>
          </cell>
          <cell r="AD1278">
            <v>0</v>
          </cell>
          <cell r="AE1278">
            <v>0</v>
          </cell>
          <cell r="AF1278" t="str">
            <v>01.002</v>
          </cell>
          <cell r="AG1278" t="str">
            <v>Chuyên viên chính</v>
          </cell>
          <cell r="AH1278" t="str">
            <v>Phó Giám đốc</v>
          </cell>
          <cell r="AI1278">
            <v>0</v>
          </cell>
          <cell r="AJ1278">
            <v>0</v>
          </cell>
          <cell r="AK1278">
            <v>0</v>
          </cell>
          <cell r="AL1278">
            <v>0.4</v>
          </cell>
          <cell r="AM1278">
            <v>6.78</v>
          </cell>
          <cell r="AN1278">
            <v>8</v>
          </cell>
          <cell r="AO1278">
            <v>0</v>
          </cell>
          <cell r="AP1278">
            <v>0</v>
          </cell>
          <cell r="AQ1278">
            <v>0</v>
          </cell>
          <cell r="AR1278">
            <v>0</v>
          </cell>
          <cell r="AS1278">
            <v>7.1800000000000006</v>
          </cell>
          <cell r="AT1278">
            <v>0</v>
          </cell>
          <cell r="AU1278">
            <v>0</v>
          </cell>
          <cell r="AV1278">
            <v>0</v>
          </cell>
          <cell r="AW1278">
            <v>0</v>
          </cell>
          <cell r="AX1278" t="str">
            <v>Thạc sĩ</v>
          </cell>
          <cell r="AY1278">
            <v>0</v>
          </cell>
          <cell r="AZ1278">
            <v>0</v>
          </cell>
          <cell r="BA1278" t="str">
            <v>Vật lý</v>
          </cell>
          <cell r="BB1278" t="str">
            <v>Quản lý giáo dục</v>
          </cell>
          <cell r="BC1278">
            <v>0</v>
          </cell>
          <cell r="BD1278">
            <v>0</v>
          </cell>
          <cell r="BE1278">
            <v>0</v>
          </cell>
          <cell r="BF1278">
            <v>0</v>
          </cell>
          <cell r="BG1278">
            <v>0</v>
          </cell>
          <cell r="BH1278">
            <v>0</v>
          </cell>
          <cell r="BI1278">
            <v>0</v>
          </cell>
          <cell r="BJ1278">
            <v>0</v>
          </cell>
          <cell r="BK1278">
            <v>0</v>
          </cell>
          <cell r="BL1278">
            <v>0</v>
          </cell>
          <cell r="BM1278">
            <v>31028</v>
          </cell>
          <cell r="BN1278">
            <v>31393</v>
          </cell>
          <cell r="BO1278">
            <v>0</v>
          </cell>
          <cell r="BP1278">
            <v>0</v>
          </cell>
          <cell r="BQ1278">
            <v>43221</v>
          </cell>
          <cell r="BR1278">
            <v>0</v>
          </cell>
          <cell r="BS1278">
            <v>0</v>
          </cell>
          <cell r="BT1278" t="str">
            <v>x</v>
          </cell>
          <cell r="BU1278" t="str">
            <v>x</v>
          </cell>
          <cell r="BV1278">
            <v>0</v>
          </cell>
          <cell r="BW1278">
            <v>0</v>
          </cell>
          <cell r="BX1278">
            <v>0</v>
          </cell>
          <cell r="BY1278">
            <v>0</v>
          </cell>
          <cell r="BZ1278">
            <v>0</v>
          </cell>
          <cell r="CA1278">
            <v>0</v>
          </cell>
          <cell r="CB1278">
            <v>0</v>
          </cell>
          <cell r="CC1278">
            <v>0</v>
          </cell>
          <cell r="CD1278">
            <v>0</v>
          </cell>
          <cell r="CE1278">
            <v>0</v>
          </cell>
          <cell r="CF1278">
            <v>0</v>
          </cell>
          <cell r="CG1278">
            <v>0</v>
          </cell>
          <cell r="CH1278">
            <v>0</v>
          </cell>
          <cell r="CI1278">
            <v>0</v>
          </cell>
          <cell r="CJ1278">
            <v>0</v>
          </cell>
          <cell r="CK1278">
            <v>0</v>
          </cell>
          <cell r="CL1278">
            <v>0</v>
          </cell>
        </row>
        <row r="1279">
          <cell r="F1279">
            <v>1116</v>
          </cell>
          <cell r="G1279" t="str">
            <v>51010000065246</v>
          </cell>
          <cell r="H1279" t="str">
            <v>Khoa Giáo dục</v>
          </cell>
          <cell r="I1279" t="str">
            <v>Giáo dục mầm non</v>
          </cell>
          <cell r="J1279" t="str">
            <v>Nam</v>
          </cell>
          <cell r="K1279">
            <v>1958</v>
          </cell>
          <cell r="L1279">
            <v>21296</v>
          </cell>
          <cell r="M1279">
            <v>0</v>
          </cell>
          <cell r="N1279" t="str">
            <v>Kinh</v>
          </cell>
          <cell r="O1279">
            <v>0</v>
          </cell>
          <cell r="P1279">
            <v>0</v>
          </cell>
          <cell r="Q1279">
            <v>0</v>
          </cell>
          <cell r="R1279">
            <v>0</v>
          </cell>
          <cell r="S1279" t="str">
            <v>Xã Sơn Tân, Huyện Hương Sơn, Tỉnh Hà Tĩnh</v>
          </cell>
          <cell r="T1279" t="str">
            <v>Sơn Tân, Hương Sơn, Hà Tĩnh</v>
          </cell>
          <cell r="U1279" t="str">
            <v>Thành phố Vinh, Tỉnh Nghệ An</v>
          </cell>
          <cell r="V1279" t="str">
            <v>Thành phố Vinh, Tỉnh Nghệ An</v>
          </cell>
          <cell r="W1279">
            <v>0</v>
          </cell>
          <cell r="X1279">
            <v>0</v>
          </cell>
          <cell r="Y1279">
            <v>27760</v>
          </cell>
          <cell r="Z1279">
            <v>27973</v>
          </cell>
          <cell r="AA1279" t="str">
            <v>E866-F31-Quân đoàn III</v>
          </cell>
          <cell r="AB1279">
            <v>0</v>
          </cell>
          <cell r="AC1279" t="str">
            <v>BC</v>
          </cell>
          <cell r="AD1279">
            <v>0</v>
          </cell>
          <cell r="AE1279">
            <v>0</v>
          </cell>
          <cell r="AF1279" t="str">
            <v>V.07.05.15</v>
          </cell>
          <cell r="AG1279" t="str">
            <v>Giáo viên THPT (hạng III)</v>
          </cell>
          <cell r="AH1279">
            <v>0</v>
          </cell>
          <cell r="AI1279">
            <v>0</v>
          </cell>
          <cell r="AJ1279">
            <v>0</v>
          </cell>
          <cell r="AK1279">
            <v>0</v>
          </cell>
          <cell r="AL1279">
            <v>0</v>
          </cell>
          <cell r="AM1279">
            <v>4.9800000000000004</v>
          </cell>
          <cell r="AN1279">
            <v>9</v>
          </cell>
          <cell r="AO1279">
            <v>10</v>
          </cell>
          <cell r="AP1279">
            <v>0.49800000000000005</v>
          </cell>
          <cell r="AQ1279">
            <v>36</v>
          </cell>
          <cell r="AR1279">
            <v>1.9720800000000003</v>
          </cell>
          <cell r="AS1279">
            <v>7.4500800000000007</v>
          </cell>
          <cell r="AT1279">
            <v>0</v>
          </cell>
          <cell r="AU1279">
            <v>0</v>
          </cell>
          <cell r="AV1279">
            <v>0</v>
          </cell>
          <cell r="AW1279">
            <v>0</v>
          </cell>
          <cell r="AX1279" t="str">
            <v>Thạc sĩ</v>
          </cell>
          <cell r="AY1279">
            <v>0</v>
          </cell>
          <cell r="AZ1279">
            <v>0</v>
          </cell>
          <cell r="BA1279" t="str">
            <v>Sáng tác - LL âm nhach/LL</v>
          </cell>
          <cell r="BB1279" t="str">
            <v>Khoa học Giáo dục/Giáo dục học bậc tiểu học</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43221</v>
          </cell>
          <cell r="BR1279">
            <v>0</v>
          </cell>
          <cell r="BS1279">
            <v>0</v>
          </cell>
          <cell r="BT1279" t="str">
            <v>x</v>
          </cell>
          <cell r="BU1279" t="str">
            <v>x</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0</v>
          </cell>
          <cell r="CL1279">
            <v>0</v>
          </cell>
        </row>
        <row r="1280">
          <cell r="F1280">
            <v>1464</v>
          </cell>
          <cell r="G1280" t="str">
            <v>51010000192621</v>
          </cell>
          <cell r="H1280" t="str">
            <v>Viện Công nghệ Hóa sinh - Môi trường</v>
          </cell>
          <cell r="I1280" t="str">
            <v>Tổ Hành chính</v>
          </cell>
          <cell r="J1280" t="str">
            <v>Nữ</v>
          </cell>
          <cell r="K1280">
            <v>1963</v>
          </cell>
          <cell r="L1280">
            <v>23139</v>
          </cell>
          <cell r="M1280">
            <v>0</v>
          </cell>
          <cell r="N1280" t="str">
            <v>Kinh</v>
          </cell>
          <cell r="O1280">
            <v>0</v>
          </cell>
          <cell r="P1280">
            <v>0</v>
          </cell>
          <cell r="Q1280">
            <v>0</v>
          </cell>
          <cell r="R1280">
            <v>0</v>
          </cell>
          <cell r="S1280" t="str">
            <v>Thạch Hà, Hà Tĩnh</v>
          </cell>
          <cell r="T1280" t="str">
            <v>Thạch Hà, Hà Tĩnh</v>
          </cell>
          <cell r="U1280" t="str">
            <v>Nhà Số 6, Ngõ số 9   Đường Phạm Kinh Vỹ, Khối 6, , Thành phố Vinh, Tỉnh Nghệ An</v>
          </cell>
          <cell r="V1280" t="str">
            <v>Nhà Số 6, Ngõ số 9   Đường Phạm Kinh Vỹ, Khối 6, , Thành phố Vinh, Tỉnh Nghệ An</v>
          </cell>
          <cell r="W1280">
            <v>0</v>
          </cell>
          <cell r="X1280">
            <v>0</v>
          </cell>
          <cell r="Y1280">
            <v>38217</v>
          </cell>
          <cell r="Z1280">
            <v>30146</v>
          </cell>
          <cell r="AA1280" t="str">
            <v>Công nhân dệt Liên xô</v>
          </cell>
          <cell r="AB1280">
            <v>0</v>
          </cell>
          <cell r="AC1280" t="str">
            <v>BC</v>
          </cell>
          <cell r="AD1280">
            <v>0</v>
          </cell>
          <cell r="AE1280">
            <v>0</v>
          </cell>
          <cell r="AF1280" t="str">
            <v>01.003</v>
          </cell>
          <cell r="AG1280" t="str">
            <v>Chuyên viên</v>
          </cell>
          <cell r="AH1280">
            <v>0</v>
          </cell>
          <cell r="AI1280">
            <v>0</v>
          </cell>
          <cell r="AJ1280">
            <v>0</v>
          </cell>
          <cell r="AK1280">
            <v>0</v>
          </cell>
          <cell r="AL1280">
            <v>0</v>
          </cell>
          <cell r="AM1280">
            <v>4.6500000000000004</v>
          </cell>
          <cell r="AN1280">
            <v>8</v>
          </cell>
          <cell r="AO1280">
            <v>0</v>
          </cell>
          <cell r="AP1280">
            <v>0</v>
          </cell>
          <cell r="AQ1280">
            <v>0</v>
          </cell>
          <cell r="AR1280">
            <v>0</v>
          </cell>
          <cell r="AS1280">
            <v>4.6500000000000004</v>
          </cell>
          <cell r="AT1280">
            <v>0</v>
          </cell>
          <cell r="AU1280">
            <v>0</v>
          </cell>
          <cell r="AV1280">
            <v>0</v>
          </cell>
          <cell r="AW1280">
            <v>0</v>
          </cell>
          <cell r="AX1280" t="str">
            <v>Đại học</v>
          </cell>
          <cell r="AY1280">
            <v>0</v>
          </cell>
          <cell r="AZ1280">
            <v>0</v>
          </cell>
          <cell r="BA1280" t="str">
            <v>Lưu trữ học &amp; quản trị văn phòng</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43221</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0</v>
          </cell>
          <cell r="CL1280">
            <v>0</v>
          </cell>
        </row>
        <row r="1281">
          <cell r="F1281">
            <v>1011</v>
          </cell>
          <cell r="G1281" t="str">
            <v>51010000197334</v>
          </cell>
          <cell r="H1281" t="str">
            <v>Trường THPT Chuyên</v>
          </cell>
          <cell r="I1281" t="str">
            <v>Đại số - Hình học</v>
          </cell>
          <cell r="J1281" t="str">
            <v>Nam</v>
          </cell>
          <cell r="K1281">
            <v>1957</v>
          </cell>
          <cell r="L1281">
            <v>21064</v>
          </cell>
          <cell r="M1281">
            <v>0</v>
          </cell>
          <cell r="N1281" t="str">
            <v>Kinh</v>
          </cell>
          <cell r="O1281">
            <v>0</v>
          </cell>
          <cell r="P1281">
            <v>0</v>
          </cell>
          <cell r="Q1281">
            <v>0</v>
          </cell>
          <cell r="R1281">
            <v>0</v>
          </cell>
          <cell r="S1281" t="str">
            <v>Bắc Thành, Yên Thành, Nghệ An</v>
          </cell>
          <cell r="T1281" t="str">
            <v>Bắc Thành, Yên Thành, Nghệ An</v>
          </cell>
          <cell r="U1281" t="str">
            <v>Khối 22, phường Hưng Bình, Thành phố Vinh, Tỉnh Nghệ An</v>
          </cell>
          <cell r="V1281" t="str">
            <v>Khối 22, phường Hưng Bình, Thành phố Vinh, Tỉnh Nghệ An</v>
          </cell>
          <cell r="W1281">
            <v>0</v>
          </cell>
          <cell r="X1281">
            <v>0</v>
          </cell>
          <cell r="Y1281">
            <v>28369</v>
          </cell>
          <cell r="Z1281">
            <v>28369</v>
          </cell>
          <cell r="AA1281" t="str">
            <v>Trường Đại học sư phạm Vinh</v>
          </cell>
          <cell r="AB1281">
            <v>0</v>
          </cell>
          <cell r="AC1281" t="str">
            <v>BC</v>
          </cell>
          <cell r="AD1281">
            <v>0</v>
          </cell>
          <cell r="AE1281">
            <v>0</v>
          </cell>
          <cell r="AF1281" t="str">
            <v>V.07.01.01</v>
          </cell>
          <cell r="AG1281" t="str">
            <v>Giảng viên cao cấp (hạng I)</v>
          </cell>
          <cell r="AH1281">
            <v>0</v>
          </cell>
          <cell r="AI1281">
            <v>0</v>
          </cell>
          <cell r="AJ1281">
            <v>0</v>
          </cell>
          <cell r="AK1281">
            <v>0</v>
          </cell>
          <cell r="AL1281">
            <v>0.5</v>
          </cell>
          <cell r="AM1281">
            <v>7.28</v>
          </cell>
          <cell r="AN1281">
            <v>4</v>
          </cell>
          <cell r="AO1281">
            <v>0</v>
          </cell>
          <cell r="AP1281">
            <v>0</v>
          </cell>
          <cell r="AQ1281">
            <v>34</v>
          </cell>
          <cell r="AR1281">
            <v>2.6452</v>
          </cell>
          <cell r="AS1281">
            <v>10.4252</v>
          </cell>
          <cell r="AT1281">
            <v>0</v>
          </cell>
          <cell r="AU1281">
            <v>0</v>
          </cell>
          <cell r="AV1281">
            <v>0</v>
          </cell>
          <cell r="AW1281">
            <v>0</v>
          </cell>
          <cell r="AX1281" t="str">
            <v>Tiến sĩ</v>
          </cell>
          <cell r="AY1281" t="str">
            <v>Phó Giáo sư</v>
          </cell>
          <cell r="AZ1281">
            <v>2002</v>
          </cell>
          <cell r="BA1281" t="str">
            <v>Toán học</v>
          </cell>
          <cell r="BB1281" t="str">
            <v>Toán học</v>
          </cell>
          <cell r="BC1281" t="str">
            <v>Toán Lí</v>
          </cell>
          <cell r="BD1281">
            <v>0</v>
          </cell>
          <cell r="BE1281">
            <v>0</v>
          </cell>
          <cell r="BF1281">
            <v>0</v>
          </cell>
          <cell r="BG1281">
            <v>0</v>
          </cell>
          <cell r="BH1281" t="str">
            <v>x</v>
          </cell>
          <cell r="BI1281">
            <v>0</v>
          </cell>
          <cell r="BJ1281">
            <v>0</v>
          </cell>
          <cell r="BK1281" t="str">
            <v>Đối tượng 2</v>
          </cell>
          <cell r="BL1281">
            <v>0</v>
          </cell>
          <cell r="BM1281">
            <v>0</v>
          </cell>
          <cell r="BN1281">
            <v>0</v>
          </cell>
          <cell r="BO1281">
            <v>0</v>
          </cell>
          <cell r="BP1281">
            <v>0</v>
          </cell>
          <cell r="BQ1281">
            <v>43282</v>
          </cell>
          <cell r="BR1281">
            <v>0</v>
          </cell>
          <cell r="BS1281">
            <v>0</v>
          </cell>
          <cell r="BT1281" t="str">
            <v>x</v>
          </cell>
          <cell r="BU1281" t="str">
            <v>x</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0</v>
          </cell>
          <cell r="CL1281">
            <v>0</v>
          </cell>
        </row>
        <row r="1282">
          <cell r="F1282">
            <v>1324</v>
          </cell>
          <cell r="G1282" t="str">
            <v>51010000197796</v>
          </cell>
          <cell r="H1282" t="str">
            <v>Viện Sư phạm Tự nhiên</v>
          </cell>
          <cell r="I1282" t="str">
            <v>Phương pháp giảng dạy Vật lý</v>
          </cell>
          <cell r="J1282" t="str">
            <v>Nam</v>
          </cell>
          <cell r="K1282">
            <v>1951</v>
          </cell>
          <cell r="L1282">
            <v>18799</v>
          </cell>
          <cell r="M1282">
            <v>0</v>
          </cell>
          <cell r="N1282" t="str">
            <v>Kinh</v>
          </cell>
          <cell r="O1282">
            <v>0</v>
          </cell>
          <cell r="P1282">
            <v>0</v>
          </cell>
          <cell r="Q1282">
            <v>0</v>
          </cell>
          <cell r="R1282">
            <v>0</v>
          </cell>
          <cell r="S1282" t="str">
            <v>Xuân Sơn, Đô Luơng, Nghệ An</v>
          </cell>
          <cell r="T1282" t="str">
            <v>Xuân Sơn, Đô Luơng, Nghệ An</v>
          </cell>
          <cell r="U1282" t="str">
            <v>Số nhà 29, Ngõ 14, Đường Phan Huy Ích, Phường Trung Đô, Vinh, Nghệ An</v>
          </cell>
          <cell r="V1282" t="str">
            <v>Số nhà 29, Ngõ 14, Đường Phan Huy Ích, Phường Trung Đô, Vinh, Nghệ An</v>
          </cell>
          <cell r="W1282">
            <v>0</v>
          </cell>
          <cell r="X1282">
            <v>0</v>
          </cell>
          <cell r="Y1282">
            <v>27273</v>
          </cell>
          <cell r="Z1282">
            <v>27400</v>
          </cell>
          <cell r="AA1282" t="str">
            <v>Trường Đại học Sư phạm Vinh</v>
          </cell>
          <cell r="AB1282">
            <v>0</v>
          </cell>
          <cell r="AC1282" t="str">
            <v>BC</v>
          </cell>
          <cell r="AD1282">
            <v>0</v>
          </cell>
          <cell r="AE1282">
            <v>0</v>
          </cell>
          <cell r="AF1282" t="str">
            <v>V.07.01.01</v>
          </cell>
          <cell r="AG1282" t="str">
            <v>Giảng viên cao cấp (hạng I)</v>
          </cell>
          <cell r="AH1282">
            <v>0</v>
          </cell>
          <cell r="AI1282">
            <v>0</v>
          </cell>
          <cell r="AJ1282">
            <v>0</v>
          </cell>
          <cell r="AK1282">
            <v>0</v>
          </cell>
          <cell r="AL1282">
            <v>0</v>
          </cell>
          <cell r="AM1282">
            <v>6.56</v>
          </cell>
          <cell r="AN1282">
            <v>2</v>
          </cell>
          <cell r="AO1282">
            <v>0</v>
          </cell>
          <cell r="AP1282">
            <v>0</v>
          </cell>
          <cell r="AQ1282">
            <v>33</v>
          </cell>
          <cell r="AR1282">
            <v>2.1648000000000001</v>
          </cell>
          <cell r="AS1282">
            <v>8.7248000000000001</v>
          </cell>
          <cell r="AT1282">
            <v>0</v>
          </cell>
          <cell r="AU1282">
            <v>0</v>
          </cell>
          <cell r="AV1282">
            <v>0</v>
          </cell>
          <cell r="AW1282">
            <v>0</v>
          </cell>
          <cell r="AX1282" t="str">
            <v>Tiến sĩ</v>
          </cell>
          <cell r="AY1282" t="str">
            <v>Phó Giáo sư</v>
          </cell>
          <cell r="AZ1282">
            <v>2010</v>
          </cell>
          <cell r="BA1282" t="str">
            <v>Vật lý</v>
          </cell>
          <cell r="BB1282" t="str">
            <v>LL&amp;PP dạy học BM Vật lý</v>
          </cell>
          <cell r="BC1282" t="str">
            <v>LL&amp;PP dạy học BM Vật lý</v>
          </cell>
          <cell r="BD1282">
            <v>0</v>
          </cell>
          <cell r="BE1282">
            <v>0</v>
          </cell>
          <cell r="BF1282" t="str">
            <v>TS nước ngoài</v>
          </cell>
          <cell r="BG1282">
            <v>0</v>
          </cell>
          <cell r="BH1282">
            <v>0</v>
          </cell>
          <cell r="BI1282">
            <v>0</v>
          </cell>
          <cell r="BJ1282">
            <v>0</v>
          </cell>
          <cell r="BK1282">
            <v>0</v>
          </cell>
          <cell r="BL1282">
            <v>0</v>
          </cell>
          <cell r="BM1282" t="str">
            <v>25/02/1979</v>
          </cell>
          <cell r="BN1282">
            <v>29276</v>
          </cell>
          <cell r="BO1282">
            <v>0</v>
          </cell>
          <cell r="BP1282">
            <v>0</v>
          </cell>
          <cell r="BQ1282">
            <v>43282</v>
          </cell>
          <cell r="BR1282">
            <v>0</v>
          </cell>
          <cell r="BS1282">
            <v>0</v>
          </cell>
          <cell r="BT1282" t="str">
            <v>x</v>
          </cell>
          <cell r="BU1282" t="str">
            <v>x</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0</v>
          </cell>
          <cell r="CL1282">
            <v>0</v>
          </cell>
        </row>
        <row r="1283">
          <cell r="F1283">
            <v>1633</v>
          </cell>
          <cell r="G1283" t="str">
            <v>51010000190111</v>
          </cell>
          <cell r="H1283" t="str">
            <v>Phòng Công tác chính trị - Học sinh, sinh viên</v>
          </cell>
          <cell r="I1283">
            <v>0</v>
          </cell>
          <cell r="J1283" t="str">
            <v>Nam</v>
          </cell>
          <cell r="K1283">
            <v>1958</v>
          </cell>
          <cell r="L1283">
            <v>21337</v>
          </cell>
          <cell r="M1283">
            <v>0</v>
          </cell>
          <cell r="N1283" t="str">
            <v>Kinh</v>
          </cell>
          <cell r="O1283">
            <v>0</v>
          </cell>
          <cell r="P1283" t="str">
            <v>181484370</v>
          </cell>
          <cell r="Q1283" t="str">
            <v>13/02/2009</v>
          </cell>
          <cell r="R1283" t="str">
            <v>Tỉnh Nghệ An</v>
          </cell>
          <cell r="S1283" t="str">
            <v>Sơn Trà, Hương Sơn, Hà Tĩnh</v>
          </cell>
          <cell r="T1283" t="str">
            <v>Sơn Trà, Hương Sơn, Hà Tĩnh</v>
          </cell>
          <cell r="U1283" t="str">
            <v xml:space="preserve"> SN 03, Ngõ 5, Đường Phạm Kinh Vỹ, (K.6, P. Bến Thủy, TP. Vinh, Nghệ An)</v>
          </cell>
          <cell r="V1283" t="str">
            <v xml:space="preserve"> SN 03, Ngõ 5, Đường Phạm Kinh Vỹ, (K.6, P. Bến Thủy, TP. Vinh, Nghệ An)</v>
          </cell>
          <cell r="W1283">
            <v>0</v>
          </cell>
          <cell r="X1283">
            <v>0</v>
          </cell>
          <cell r="Y1283">
            <v>30651</v>
          </cell>
          <cell r="Z1283">
            <v>27988</v>
          </cell>
          <cell r="AA1283" t="str">
            <v>Bộ đội</v>
          </cell>
          <cell r="AB1283">
            <v>0</v>
          </cell>
          <cell r="AC1283" t="str">
            <v>BC</v>
          </cell>
          <cell r="AD1283">
            <v>0</v>
          </cell>
          <cell r="AE1283">
            <v>0</v>
          </cell>
          <cell r="AF1283" t="str">
            <v>01.002</v>
          </cell>
          <cell r="AG1283" t="str">
            <v>Chuyên viên chính</v>
          </cell>
          <cell r="AH1283" t="str">
            <v>Trưởng phòng</v>
          </cell>
          <cell r="AI1283">
            <v>0</v>
          </cell>
          <cell r="AJ1283" t="str">
            <v>Bí thư CB</v>
          </cell>
          <cell r="AK1283">
            <v>0</v>
          </cell>
          <cell r="AL1283">
            <v>0.5</v>
          </cell>
          <cell r="AM1283">
            <v>6.1</v>
          </cell>
          <cell r="AN1283">
            <v>6</v>
          </cell>
          <cell r="AO1283">
            <v>0</v>
          </cell>
          <cell r="AP1283">
            <v>0</v>
          </cell>
          <cell r="AQ1283">
            <v>0</v>
          </cell>
          <cell r="AR1283">
            <v>0</v>
          </cell>
          <cell r="AS1283">
            <v>6.6</v>
          </cell>
          <cell r="AT1283">
            <v>0</v>
          </cell>
          <cell r="AU1283">
            <v>0</v>
          </cell>
          <cell r="AV1283">
            <v>0</v>
          </cell>
          <cell r="AW1283">
            <v>0</v>
          </cell>
          <cell r="AX1283" t="str">
            <v>Thạc sĩ</v>
          </cell>
          <cell r="AY1283">
            <v>0</v>
          </cell>
          <cell r="AZ1283">
            <v>0</v>
          </cell>
          <cell r="BA1283" t="str">
            <v>Văn học</v>
          </cell>
          <cell r="BB1283" t="str">
            <v>Quản lý giáo dục</v>
          </cell>
          <cell r="BC1283">
            <v>0</v>
          </cell>
          <cell r="BD1283">
            <v>0</v>
          </cell>
          <cell r="BE1283">
            <v>0</v>
          </cell>
          <cell r="BF1283">
            <v>0</v>
          </cell>
          <cell r="BG1283">
            <v>0</v>
          </cell>
          <cell r="BH1283">
            <v>0</v>
          </cell>
          <cell r="BI1283">
            <v>0</v>
          </cell>
          <cell r="BJ1283">
            <v>0</v>
          </cell>
          <cell r="BK1283">
            <v>0</v>
          </cell>
          <cell r="BL1283" t="str">
            <v>Sơ cấp</v>
          </cell>
          <cell r="BM1283">
            <v>30085</v>
          </cell>
          <cell r="BN1283">
            <v>30450</v>
          </cell>
          <cell r="BO1283">
            <v>0</v>
          </cell>
          <cell r="BP1283">
            <v>0</v>
          </cell>
          <cell r="BQ1283">
            <v>43282</v>
          </cell>
          <cell r="BR1283">
            <v>0</v>
          </cell>
          <cell r="BS1283">
            <v>0</v>
          </cell>
          <cell r="BT1283">
            <v>0</v>
          </cell>
          <cell r="BU1283" t="str">
            <v>X</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0</v>
          </cell>
          <cell r="CL1283">
            <v>0</v>
          </cell>
        </row>
        <row r="1284">
          <cell r="F1284">
            <v>1619</v>
          </cell>
          <cell r="G1284" t="str">
            <v>51010000198902</v>
          </cell>
          <cell r="H1284" t="str">
            <v>Phòng Bảo vệ</v>
          </cell>
          <cell r="I1284">
            <v>0</v>
          </cell>
          <cell r="J1284" t="str">
            <v>Nữ</v>
          </cell>
          <cell r="K1284">
            <v>1965</v>
          </cell>
          <cell r="L1284">
            <v>23969</v>
          </cell>
          <cell r="M1284">
            <v>0</v>
          </cell>
          <cell r="N1284" t="str">
            <v>Kinh</v>
          </cell>
          <cell r="O1284">
            <v>0</v>
          </cell>
          <cell r="P1284" t="str">
            <v>181392882</v>
          </cell>
          <cell r="Q1284" t="str">
            <v>30/06/2012</v>
          </cell>
          <cell r="R1284" t="str">
            <v>Tỉnh Nghệ An</v>
          </cell>
          <cell r="S1284" t="str">
            <v>Xã Nam Cường, Huyện Nam Đàn, Tỉnh Nghệ An</v>
          </cell>
          <cell r="T1284" t="str">
            <v>Nam Cường, Nam Đàn, Nghệ An</v>
          </cell>
          <cell r="U1284" t="str">
            <v>Khối 3, Phường Bến Thủy, Thành phố Vinh, Tỉnh Nghệ An</v>
          </cell>
          <cell r="V1284" t="str">
            <v>Khối 3, Phường Bến Thủy, Thành phố Vinh, Tỉnh Nghệ An</v>
          </cell>
          <cell r="W1284">
            <v>0</v>
          </cell>
          <cell r="X1284">
            <v>0</v>
          </cell>
          <cell r="Y1284" t="str">
            <v xml:space="preserve">  -   -</v>
          </cell>
          <cell r="Z1284">
            <v>0</v>
          </cell>
          <cell r="AA1284">
            <v>0</v>
          </cell>
          <cell r="AB1284">
            <v>0</v>
          </cell>
          <cell r="AC1284" t="str">
            <v>HĐ</v>
          </cell>
          <cell r="AD1284">
            <v>0</v>
          </cell>
          <cell r="AE1284">
            <v>0</v>
          </cell>
          <cell r="AF1284" t="str">
            <v>01.011</v>
          </cell>
          <cell r="AG1284" t="str">
            <v>Nhân viên bảo vệ</v>
          </cell>
          <cell r="AH1284">
            <v>0</v>
          </cell>
          <cell r="AI1284">
            <v>0</v>
          </cell>
          <cell r="AJ1284" t="str">
            <v>CT CĐ BP</v>
          </cell>
          <cell r="AK1284">
            <v>3.5</v>
          </cell>
          <cell r="AL1284">
            <v>0</v>
          </cell>
          <cell r="AM1284">
            <v>2.76</v>
          </cell>
          <cell r="AN1284">
            <v>8</v>
          </cell>
          <cell r="AO1284">
            <v>0</v>
          </cell>
          <cell r="AP1284">
            <v>0</v>
          </cell>
          <cell r="AQ1284">
            <v>0</v>
          </cell>
          <cell r="AR1284">
            <v>0</v>
          </cell>
          <cell r="AS1284">
            <v>2.76</v>
          </cell>
          <cell r="AT1284">
            <v>0</v>
          </cell>
          <cell r="AU1284">
            <v>0</v>
          </cell>
          <cell r="AV1284">
            <v>0</v>
          </cell>
          <cell r="AW1284">
            <v>0</v>
          </cell>
          <cell r="AX1284" t="str">
            <v>Chưa qua đào tạo</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t="str">
            <v>18/11/2010</v>
          </cell>
          <cell r="BN1284">
            <v>40865</v>
          </cell>
          <cell r="BO1284">
            <v>0</v>
          </cell>
          <cell r="BP1284">
            <v>0</v>
          </cell>
          <cell r="BQ1284">
            <v>43282</v>
          </cell>
          <cell r="BR1284">
            <v>0</v>
          </cell>
          <cell r="BS1284">
            <v>0</v>
          </cell>
          <cell r="BT1284">
            <v>0</v>
          </cell>
          <cell r="BU1284">
            <v>0</v>
          </cell>
          <cell r="BV1284">
            <v>0</v>
          </cell>
          <cell r="BW1284">
            <v>0</v>
          </cell>
          <cell r="BX1284">
            <v>0</v>
          </cell>
          <cell r="BY1284">
            <v>0</v>
          </cell>
          <cell r="BZ1284">
            <v>0</v>
          </cell>
          <cell r="CA1284">
            <v>0</v>
          </cell>
          <cell r="CB1284">
            <v>0</v>
          </cell>
          <cell r="CC1284">
            <v>0</v>
          </cell>
          <cell r="CD1284">
            <v>0</v>
          </cell>
          <cell r="CE1284">
            <v>0</v>
          </cell>
          <cell r="CF1284">
            <v>0</v>
          </cell>
          <cell r="CG1284">
            <v>0</v>
          </cell>
          <cell r="CH1284">
            <v>0</v>
          </cell>
          <cell r="CI1284">
            <v>0</v>
          </cell>
          <cell r="CJ1284">
            <v>0</v>
          </cell>
          <cell r="CK1284">
            <v>0</v>
          </cell>
          <cell r="CL1284">
            <v>0</v>
          </cell>
        </row>
        <row r="1285">
          <cell r="F1285">
            <v>1496</v>
          </cell>
          <cell r="G1285" t="str">
            <v>51010000198610</v>
          </cell>
          <cell r="H1285" t="str">
            <v>Viện Sư phạm Xã hội</v>
          </cell>
          <cell r="I1285" t="str">
            <v>Lịch sử Việt Nam</v>
          </cell>
          <cell r="J1285" t="str">
            <v>Nam</v>
          </cell>
          <cell r="K1285">
            <v>1951</v>
          </cell>
          <cell r="L1285">
            <v>18824</v>
          </cell>
          <cell r="M1285">
            <v>0</v>
          </cell>
          <cell r="N1285" t="str">
            <v>Kinh</v>
          </cell>
          <cell r="O1285">
            <v>0</v>
          </cell>
          <cell r="P1285">
            <v>0</v>
          </cell>
          <cell r="Q1285">
            <v>0</v>
          </cell>
          <cell r="R1285">
            <v>0</v>
          </cell>
          <cell r="S1285">
            <v>0</v>
          </cell>
          <cell r="T1285" t="str">
            <v>Tĩnh Gia, Thanh Hóa</v>
          </cell>
          <cell r="U1285" t="str">
            <v>Thành phố Vinh, Tỉnh Nghệ An</v>
          </cell>
          <cell r="V1285" t="str">
            <v>Thành phố Vinh, Tỉnh Nghệ An</v>
          </cell>
          <cell r="W1285">
            <v>0</v>
          </cell>
          <cell r="X1285">
            <v>0</v>
          </cell>
          <cell r="Y1285">
            <v>26846</v>
          </cell>
          <cell r="Z1285">
            <v>26846</v>
          </cell>
          <cell r="AA1285" t="str">
            <v>Trường Đại học Sư phạm Vinh</v>
          </cell>
          <cell r="AB1285">
            <v>0</v>
          </cell>
          <cell r="AC1285" t="str">
            <v>BC</v>
          </cell>
          <cell r="AD1285">
            <v>0</v>
          </cell>
          <cell r="AE1285">
            <v>0</v>
          </cell>
          <cell r="AF1285" t="str">
            <v>V.07.01.01</v>
          </cell>
          <cell r="AG1285" t="str">
            <v>Giảng viên cao cấp (hạng I)</v>
          </cell>
          <cell r="AH1285">
            <v>0</v>
          </cell>
          <cell r="AI1285">
            <v>0</v>
          </cell>
          <cell r="AJ1285">
            <v>0</v>
          </cell>
          <cell r="AK1285">
            <v>6</v>
          </cell>
          <cell r="AL1285">
            <v>0.6</v>
          </cell>
          <cell r="AM1285">
            <v>7.64</v>
          </cell>
          <cell r="AN1285">
            <v>5</v>
          </cell>
          <cell r="AO1285">
            <v>0</v>
          </cell>
          <cell r="AP1285">
            <v>0</v>
          </cell>
          <cell r="AQ1285">
            <v>37</v>
          </cell>
          <cell r="AR1285">
            <v>3.0488</v>
          </cell>
          <cell r="AS1285">
            <v>11.2888</v>
          </cell>
          <cell r="AT1285">
            <v>40</v>
          </cell>
          <cell r="AU1285">
            <v>0</v>
          </cell>
          <cell r="AV1285">
            <v>0</v>
          </cell>
          <cell r="AW1285">
            <v>0</v>
          </cell>
          <cell r="AX1285" t="str">
            <v>Tiến sĩ</v>
          </cell>
          <cell r="AY1285" t="str">
            <v>Phó Giáo sư</v>
          </cell>
          <cell r="AZ1285">
            <v>1996</v>
          </cell>
          <cell r="BA1285" t="str">
            <v>Lịch sử</v>
          </cell>
          <cell r="BB1285" t="str">
            <v>Lịch sử  Việt Nam</v>
          </cell>
          <cell r="BC1285" t="str">
            <v>Lịch sử  Việt Nam</v>
          </cell>
          <cell r="BD1285">
            <v>0</v>
          </cell>
          <cell r="BE1285" t="str">
            <v>GVSP</v>
          </cell>
          <cell r="BF1285">
            <v>0</v>
          </cell>
          <cell r="BG1285">
            <v>0</v>
          </cell>
          <cell r="BH1285">
            <v>0</v>
          </cell>
          <cell r="BI1285">
            <v>0</v>
          </cell>
          <cell r="BJ1285">
            <v>0</v>
          </cell>
          <cell r="BK1285">
            <v>0</v>
          </cell>
          <cell r="BL1285">
            <v>0</v>
          </cell>
          <cell r="BM1285">
            <v>0</v>
          </cell>
          <cell r="BN1285">
            <v>0</v>
          </cell>
          <cell r="BO1285">
            <v>0</v>
          </cell>
          <cell r="BP1285">
            <v>0</v>
          </cell>
          <cell r="BQ1285">
            <v>43313</v>
          </cell>
          <cell r="BR1285">
            <v>0</v>
          </cell>
          <cell r="BS1285">
            <v>0</v>
          </cell>
          <cell r="BT1285" t="str">
            <v>x</v>
          </cell>
          <cell r="BU1285" t="str">
            <v>x</v>
          </cell>
          <cell r="BV1285">
            <v>0</v>
          </cell>
          <cell r="BW1285">
            <v>0</v>
          </cell>
          <cell r="BX1285">
            <v>0</v>
          </cell>
          <cell r="BY1285">
            <v>0</v>
          </cell>
          <cell r="BZ1285">
            <v>0</v>
          </cell>
          <cell r="CA1285">
            <v>0</v>
          </cell>
          <cell r="CB1285">
            <v>0</v>
          </cell>
          <cell r="CC1285">
            <v>0</v>
          </cell>
          <cell r="CD1285">
            <v>0</v>
          </cell>
          <cell r="CE1285">
            <v>0</v>
          </cell>
          <cell r="CF1285">
            <v>0</v>
          </cell>
          <cell r="CG1285">
            <v>0</v>
          </cell>
          <cell r="CH1285">
            <v>0</v>
          </cell>
          <cell r="CI1285">
            <v>0</v>
          </cell>
          <cell r="CJ1285">
            <v>0</v>
          </cell>
          <cell r="CK1285">
            <v>0</v>
          </cell>
          <cell r="CL1285">
            <v>0</v>
          </cell>
        </row>
        <row r="1286">
          <cell r="F1286">
            <v>1573</v>
          </cell>
          <cell r="G1286" t="str">
            <v>51010000189535</v>
          </cell>
          <cell r="H1286" t="str">
            <v>Viện Sư phạm Xã hội</v>
          </cell>
          <cell r="I1286" t="str">
            <v>Báo chí</v>
          </cell>
          <cell r="J1286" t="str">
            <v>Nam</v>
          </cell>
          <cell r="K1286">
            <v>1958</v>
          </cell>
          <cell r="L1286">
            <v>21386</v>
          </cell>
          <cell r="M1286">
            <v>0</v>
          </cell>
          <cell r="N1286" t="str">
            <v>Kinh</v>
          </cell>
          <cell r="O1286">
            <v>0</v>
          </cell>
          <cell r="P1286">
            <v>0</v>
          </cell>
          <cell r="Q1286">
            <v>0</v>
          </cell>
          <cell r="R1286">
            <v>0</v>
          </cell>
          <cell r="S1286">
            <v>0</v>
          </cell>
          <cell r="T1286">
            <v>0</v>
          </cell>
          <cell r="U1286" t="str">
            <v>SN 17, ngõ 87, đường Nguyễn Đình Chiểu, khối 16, phường Lê Lợi, thành phố Vinh, Nghệ An</v>
          </cell>
          <cell r="V1286" t="str">
            <v>SN 17, ngõ 87, đường Nguyễn Đình Chiểu, khối 16, phường Lê Lợi, thành phố Vinh, Nghệ An</v>
          </cell>
          <cell r="W1286">
            <v>0</v>
          </cell>
          <cell r="X1286">
            <v>0</v>
          </cell>
          <cell r="Y1286">
            <v>29434</v>
          </cell>
          <cell r="Z1286">
            <v>29495</v>
          </cell>
          <cell r="AA1286" t="str">
            <v>Trường Đại học Sư phạm Vinh</v>
          </cell>
          <cell r="AB1286">
            <v>0</v>
          </cell>
          <cell r="AC1286" t="str">
            <v>BC</v>
          </cell>
          <cell r="AD1286">
            <v>0</v>
          </cell>
          <cell r="AE1286">
            <v>0</v>
          </cell>
          <cell r="AF1286" t="str">
            <v>V.07.01.02</v>
          </cell>
          <cell r="AG1286" t="str">
            <v>Giảng viên chính (hạng II)</v>
          </cell>
          <cell r="AH1286">
            <v>0</v>
          </cell>
          <cell r="AI1286" t="str">
            <v>Trưởng bộ môn</v>
          </cell>
          <cell r="AJ1286" t="str">
            <v>Bí thư Đảng bộ BP</v>
          </cell>
          <cell r="AK1286">
            <v>7</v>
          </cell>
          <cell r="AL1286">
            <v>0.5</v>
          </cell>
          <cell r="AM1286">
            <v>6.78</v>
          </cell>
          <cell r="AN1286">
            <v>8</v>
          </cell>
          <cell r="AO1286">
            <v>0</v>
          </cell>
          <cell r="AP1286">
            <v>0</v>
          </cell>
          <cell r="AQ1286">
            <v>35</v>
          </cell>
          <cell r="AR1286">
            <v>2.548</v>
          </cell>
          <cell r="AS1286">
            <v>9.8279999999999994</v>
          </cell>
          <cell r="AT1286">
            <v>40</v>
          </cell>
          <cell r="AU1286">
            <v>0</v>
          </cell>
          <cell r="AV1286">
            <v>0</v>
          </cell>
          <cell r="AW1286">
            <v>0</v>
          </cell>
          <cell r="AX1286" t="str">
            <v>Tiến sĩ</v>
          </cell>
          <cell r="AY1286">
            <v>0</v>
          </cell>
          <cell r="AZ1286">
            <v>0</v>
          </cell>
          <cell r="BA1286" t="str">
            <v>Văn</v>
          </cell>
          <cell r="BB1286" t="str">
            <v xml:space="preserve">KHXH&amp;NV/LL ngôn ngữ </v>
          </cell>
          <cell r="BC1286" t="str">
            <v xml:space="preserve">Ngữ văn/LL ngôn ngữ </v>
          </cell>
          <cell r="BD1286">
            <v>0</v>
          </cell>
          <cell r="BE1286" t="str">
            <v>GVSP</v>
          </cell>
          <cell r="BF1286" t="str">
            <v>C1</v>
          </cell>
          <cell r="BG1286">
            <v>0</v>
          </cell>
          <cell r="BH1286" t="str">
            <v>x</v>
          </cell>
          <cell r="BI1286">
            <v>0</v>
          </cell>
          <cell r="BJ1286">
            <v>0</v>
          </cell>
          <cell r="BK1286" t="str">
            <v>Đã học năm 2012</v>
          </cell>
          <cell r="BL1286">
            <v>0</v>
          </cell>
          <cell r="BM1286" t="str">
            <v>16/ 03/ 1988</v>
          </cell>
          <cell r="BN1286">
            <v>32583</v>
          </cell>
          <cell r="BO1286">
            <v>0</v>
          </cell>
          <cell r="BP1286">
            <v>0</v>
          </cell>
          <cell r="BQ1286">
            <v>43313</v>
          </cell>
          <cell r="BR1286">
            <v>0</v>
          </cell>
          <cell r="BS1286">
            <v>0</v>
          </cell>
          <cell r="BT1286" t="str">
            <v>x</v>
          </cell>
          <cell r="BU1286" t="str">
            <v>x</v>
          </cell>
          <cell r="BV1286">
            <v>0</v>
          </cell>
          <cell r="BW1286">
            <v>0</v>
          </cell>
          <cell r="BX1286">
            <v>0</v>
          </cell>
          <cell r="BY1286">
            <v>0</v>
          </cell>
          <cell r="BZ1286">
            <v>0</v>
          </cell>
          <cell r="CA1286">
            <v>0</v>
          </cell>
          <cell r="CB1286">
            <v>0</v>
          </cell>
          <cell r="CC1286">
            <v>0</v>
          </cell>
          <cell r="CD1286">
            <v>0</v>
          </cell>
          <cell r="CE1286">
            <v>0</v>
          </cell>
          <cell r="CF1286">
            <v>0</v>
          </cell>
          <cell r="CG1286">
            <v>0</v>
          </cell>
          <cell r="CH1286">
            <v>0</v>
          </cell>
          <cell r="CI1286">
            <v>0</v>
          </cell>
          <cell r="CJ1286">
            <v>0</v>
          </cell>
          <cell r="CK1286">
            <v>0</v>
          </cell>
          <cell r="CL1286">
            <v>0</v>
          </cell>
        </row>
        <row r="1287">
          <cell r="F1287">
            <v>1617</v>
          </cell>
          <cell r="G1287" t="str">
            <v>51010000023183</v>
          </cell>
          <cell r="H1287" t="str">
            <v>Phòng Bảo vệ</v>
          </cell>
          <cell r="I1287">
            <v>0</v>
          </cell>
          <cell r="J1287" t="str">
            <v>Nam</v>
          </cell>
          <cell r="K1287">
            <v>1963</v>
          </cell>
          <cell r="L1287">
            <v>23218</v>
          </cell>
          <cell r="M1287">
            <v>0</v>
          </cell>
          <cell r="N1287" t="str">
            <v>Kinh</v>
          </cell>
          <cell r="O1287">
            <v>0</v>
          </cell>
          <cell r="P1287" t="str">
            <v>182030518</v>
          </cell>
          <cell r="Q1287" t="str">
            <v>04/11/2014</v>
          </cell>
          <cell r="R1287" t="str">
            <v>Tỉnh Nghệ An</v>
          </cell>
          <cell r="S1287" t="str">
            <v>Thanh tường, Thanh Chương, Nghệ An.</v>
          </cell>
          <cell r="T1287" t="str">
            <v>Thanh tường, Thanh Chương, Nghệ An.</v>
          </cell>
          <cell r="U1287" t="str">
            <v>SN: 50 Đường Phạm Kinh Vỹ, Khối 6, Bến Thủy, TPV, Nghệ An</v>
          </cell>
          <cell r="V1287" t="str">
            <v>SN: 50 Đường Phạm Kinh Vỹ, Khối 6, Bến Thủy, TPV, Nghệ An</v>
          </cell>
          <cell r="W1287">
            <v>0</v>
          </cell>
          <cell r="X1287">
            <v>0</v>
          </cell>
          <cell r="Y1287">
            <v>31366</v>
          </cell>
          <cell r="Z1287">
            <v>29556</v>
          </cell>
          <cell r="AA1287" t="str">
            <v>Bộ tư lệnh đặc công</v>
          </cell>
          <cell r="AB1287">
            <v>0</v>
          </cell>
          <cell r="AC1287" t="str">
            <v>BC</v>
          </cell>
          <cell r="AD1287">
            <v>0</v>
          </cell>
          <cell r="AE1287">
            <v>0</v>
          </cell>
          <cell r="AF1287" t="str">
            <v>01.003</v>
          </cell>
          <cell r="AG1287" t="str">
            <v>Chuyên viên</v>
          </cell>
          <cell r="AH1287" t="str">
            <v>Trưởng Phòng</v>
          </cell>
          <cell r="AI1287">
            <v>0</v>
          </cell>
          <cell r="AJ1287">
            <v>0</v>
          </cell>
          <cell r="AK1287">
            <v>7</v>
          </cell>
          <cell r="AL1287">
            <v>0.5</v>
          </cell>
          <cell r="AM1287">
            <v>4.9800000000000004</v>
          </cell>
          <cell r="AN1287">
            <v>9</v>
          </cell>
          <cell r="AO1287">
            <v>0</v>
          </cell>
          <cell r="AP1287">
            <v>0</v>
          </cell>
          <cell r="AQ1287">
            <v>0</v>
          </cell>
          <cell r="AR1287">
            <v>0</v>
          </cell>
          <cell r="AS1287">
            <v>5.48</v>
          </cell>
          <cell r="AT1287">
            <v>0</v>
          </cell>
          <cell r="AU1287">
            <v>0</v>
          </cell>
          <cell r="AV1287">
            <v>0</v>
          </cell>
          <cell r="AW1287">
            <v>0</v>
          </cell>
          <cell r="AX1287" t="str">
            <v>Cao đẳng</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31103</v>
          </cell>
          <cell r="BN1287">
            <v>31468</v>
          </cell>
          <cell r="BO1287">
            <v>0</v>
          </cell>
          <cell r="BP1287">
            <v>0</v>
          </cell>
          <cell r="BQ1287">
            <v>43313</v>
          </cell>
          <cell r="BR1287">
            <v>0</v>
          </cell>
          <cell r="BS1287">
            <v>0</v>
          </cell>
          <cell r="BT1287" t="str">
            <v>x</v>
          </cell>
          <cell r="BU1287" t="str">
            <v>x</v>
          </cell>
          <cell r="BV1287">
            <v>0</v>
          </cell>
          <cell r="BW1287">
            <v>0</v>
          </cell>
          <cell r="BX1287">
            <v>0</v>
          </cell>
          <cell r="BY1287">
            <v>0</v>
          </cell>
          <cell r="BZ1287">
            <v>0</v>
          </cell>
          <cell r="CA1287">
            <v>0</v>
          </cell>
          <cell r="CB1287">
            <v>0</v>
          </cell>
          <cell r="CC1287">
            <v>0</v>
          </cell>
          <cell r="CD1287">
            <v>0</v>
          </cell>
          <cell r="CE1287">
            <v>0</v>
          </cell>
          <cell r="CF1287">
            <v>0</v>
          </cell>
          <cell r="CG1287">
            <v>0</v>
          </cell>
          <cell r="CH1287">
            <v>0</v>
          </cell>
          <cell r="CI1287">
            <v>0</v>
          </cell>
          <cell r="CJ1287">
            <v>0</v>
          </cell>
          <cell r="CK1287">
            <v>0</v>
          </cell>
          <cell r="CL1287">
            <v>0</v>
          </cell>
        </row>
        <row r="1288">
          <cell r="F1288">
            <v>1135</v>
          </cell>
          <cell r="G1288" t="str">
            <v>51010000189881</v>
          </cell>
          <cell r="H1288" t="str">
            <v>Viện Khoa học Xã hội và Nhân văn</v>
          </cell>
          <cell r="I1288" t="str">
            <v>Lý luận chính trị</v>
          </cell>
          <cell r="J1288" t="str">
            <v>Nam</v>
          </cell>
          <cell r="K1288">
            <v>1958</v>
          </cell>
          <cell r="L1288">
            <v>21429</v>
          </cell>
          <cell r="M1288">
            <v>0</v>
          </cell>
          <cell r="N1288" t="str">
            <v>Kinh</v>
          </cell>
          <cell r="O1288">
            <v>0</v>
          </cell>
          <cell r="P1288">
            <v>0</v>
          </cell>
          <cell r="Q1288">
            <v>0</v>
          </cell>
          <cell r="R1288">
            <v>0</v>
          </cell>
          <cell r="S1288" t="str">
            <v>Xã Diễn Thái, Huyện Diễn Châu, Tỉnh Nghệ An</v>
          </cell>
          <cell r="T1288" t="str">
            <v>Diễn Thái, Diễn Châu, Nghệ An</v>
          </cell>
          <cell r="U1288" t="str">
            <v>Khối 11, Phường Trường Thi, Thành phố Vinh, Tỉnh Nghệ An</v>
          </cell>
          <cell r="V1288" t="str">
            <v>Khối 11, Phường Trường Thi, Thành phố Vinh, Tỉnh Nghệ An</v>
          </cell>
          <cell r="W1288">
            <v>0</v>
          </cell>
          <cell r="X1288">
            <v>0</v>
          </cell>
          <cell r="Y1288">
            <v>31291</v>
          </cell>
          <cell r="Z1288">
            <v>31291</v>
          </cell>
          <cell r="AA1288" t="str">
            <v>Trường Đại học Sư phạm Vinh</v>
          </cell>
          <cell r="AB1288">
            <v>0</v>
          </cell>
          <cell r="AC1288" t="str">
            <v>BC</v>
          </cell>
          <cell r="AD1288">
            <v>0</v>
          </cell>
          <cell r="AE1288">
            <v>0</v>
          </cell>
          <cell r="AF1288" t="str">
            <v>V.07.01.02</v>
          </cell>
          <cell r="AG1288" t="str">
            <v>Giảng viên chính (hạng II)</v>
          </cell>
          <cell r="AH1288">
            <v>0</v>
          </cell>
          <cell r="AI1288" t="str">
            <v>Phó Trưởng bộ môn</v>
          </cell>
          <cell r="AJ1288">
            <v>0</v>
          </cell>
          <cell r="AK1288">
            <v>5</v>
          </cell>
          <cell r="AL1288">
            <v>0.3</v>
          </cell>
          <cell r="AM1288">
            <v>6.1</v>
          </cell>
          <cell r="AN1288">
            <v>6</v>
          </cell>
          <cell r="AO1288">
            <v>0</v>
          </cell>
          <cell r="AP1288">
            <v>0</v>
          </cell>
          <cell r="AQ1288">
            <v>31</v>
          </cell>
          <cell r="AR1288">
            <v>1.9839999999999998</v>
          </cell>
          <cell r="AS1288">
            <v>8.3839999999999986</v>
          </cell>
          <cell r="AT1288">
            <v>45</v>
          </cell>
          <cell r="AU1288">
            <v>0</v>
          </cell>
          <cell r="AV1288">
            <v>0</v>
          </cell>
          <cell r="AW1288">
            <v>0</v>
          </cell>
          <cell r="AX1288" t="str">
            <v>Thạc sĩ</v>
          </cell>
          <cell r="AY1288">
            <v>0</v>
          </cell>
          <cell r="AZ1288">
            <v>0</v>
          </cell>
          <cell r="BA1288" t="str">
            <v>SP Văn, CNXH KH</v>
          </cell>
          <cell r="BB1288" t="str">
            <v>Chủ nghĩa xã hội khoa học</v>
          </cell>
          <cell r="BC1288">
            <v>0</v>
          </cell>
          <cell r="BD1288">
            <v>0</v>
          </cell>
          <cell r="BE1288" t="str">
            <v>GVSP</v>
          </cell>
          <cell r="BF1288" t="str">
            <v>Miễn</v>
          </cell>
          <cell r="BG1288">
            <v>0</v>
          </cell>
          <cell r="BH1288" t="str">
            <v>x</v>
          </cell>
          <cell r="BI1288">
            <v>0</v>
          </cell>
          <cell r="BJ1288">
            <v>0</v>
          </cell>
          <cell r="BK1288">
            <v>0</v>
          </cell>
          <cell r="BL1288">
            <v>0</v>
          </cell>
          <cell r="BM1288">
            <v>0</v>
          </cell>
          <cell r="BN1288">
            <v>0</v>
          </cell>
          <cell r="BO1288" t="str">
            <v xml:space="preserve">Bằng khen Học viện Chính trị Quốc gia Hồ Chí Minh (2002001); Bằng khen
Bộ Giáo dục &amp; Đào tạo (năm 2006); Kỷ niệm chương Vì sự nghiệp Giáo dục
</v>
          </cell>
          <cell r="BP1288">
            <v>0</v>
          </cell>
          <cell r="BQ1288">
            <v>43374</v>
          </cell>
          <cell r="BR1288">
            <v>0</v>
          </cell>
          <cell r="BS1288">
            <v>0</v>
          </cell>
          <cell r="BT1288" t="str">
            <v>x</v>
          </cell>
          <cell r="BU1288" t="str">
            <v>x</v>
          </cell>
          <cell r="BV1288">
            <v>0</v>
          </cell>
          <cell r="BW1288">
            <v>0</v>
          </cell>
          <cell r="BX1288">
            <v>0</v>
          </cell>
          <cell r="BY1288">
            <v>0</v>
          </cell>
          <cell r="BZ1288">
            <v>0</v>
          </cell>
          <cell r="CA1288">
            <v>0</v>
          </cell>
          <cell r="CB1288">
            <v>0</v>
          </cell>
          <cell r="CC1288">
            <v>0</v>
          </cell>
          <cell r="CD1288">
            <v>0</v>
          </cell>
          <cell r="CE1288">
            <v>0</v>
          </cell>
          <cell r="CF1288">
            <v>0</v>
          </cell>
          <cell r="CG1288">
            <v>0</v>
          </cell>
          <cell r="CH1288">
            <v>0</v>
          </cell>
          <cell r="CI1288">
            <v>0</v>
          </cell>
          <cell r="CJ1288">
            <v>0</v>
          </cell>
          <cell r="CK1288">
            <v>0</v>
          </cell>
          <cell r="CL1288">
            <v>0</v>
          </cell>
        </row>
        <row r="1289">
          <cell r="F1289">
            <v>1146</v>
          </cell>
          <cell r="G1289" t="str">
            <v>51010000191062</v>
          </cell>
          <cell r="H1289" t="str">
            <v>Viện Khoa học Xã hội và Nhân văn</v>
          </cell>
          <cell r="I1289" t="str">
            <v>Lý luận chính trị</v>
          </cell>
          <cell r="J1289" t="str">
            <v>Nam</v>
          </cell>
          <cell r="K1289">
            <v>1958</v>
          </cell>
          <cell r="L1289">
            <v>21429</v>
          </cell>
          <cell r="M1289">
            <v>0</v>
          </cell>
          <cell r="N1289" t="str">
            <v>Kinh</v>
          </cell>
          <cell r="O1289">
            <v>0</v>
          </cell>
          <cell r="P1289">
            <v>0</v>
          </cell>
          <cell r="Q1289">
            <v>0</v>
          </cell>
          <cell r="R1289">
            <v>0</v>
          </cell>
          <cell r="S1289" t="str">
            <v>Xã Đức Đồng, Huyện Đức Thọ, Tỉnh Hà Tĩnh</v>
          </cell>
          <cell r="T1289" t="str">
            <v>Đức Đồng, Đức Thọ, Hà Tĩnh</v>
          </cell>
          <cell r="U1289" t="str">
            <v>số 5, ngõ 5, khối 11, đường Nguyễn Huy Oánh, Phường Trường Thi, Thành phố Vinh, Tỉnh Nghệ An</v>
          </cell>
          <cell r="V1289" t="str">
            <v>số 5, ngõ 5, khối 11, đường Nguyễn Huy Oánh, Phường Trường Thi, Thành phố Vinh, Tỉnh Nghệ An</v>
          </cell>
          <cell r="W1289">
            <v>0</v>
          </cell>
          <cell r="X1289">
            <v>0</v>
          </cell>
          <cell r="Y1289">
            <v>31291</v>
          </cell>
          <cell r="Z1289">
            <v>31291</v>
          </cell>
          <cell r="AA1289" t="str">
            <v>Trường Đại học Sư phạm Vinh</v>
          </cell>
          <cell r="AB1289">
            <v>0</v>
          </cell>
          <cell r="AC1289" t="str">
            <v>BC</v>
          </cell>
          <cell r="AD1289">
            <v>0</v>
          </cell>
          <cell r="AE1289">
            <v>0</v>
          </cell>
          <cell r="AF1289" t="str">
            <v>V.07.01.02</v>
          </cell>
          <cell r="AG1289" t="str">
            <v>Giảng viên chính (hạng II)</v>
          </cell>
          <cell r="AH1289">
            <v>0</v>
          </cell>
          <cell r="AI1289">
            <v>0</v>
          </cell>
          <cell r="AJ1289">
            <v>0</v>
          </cell>
          <cell r="AK1289">
            <v>5</v>
          </cell>
          <cell r="AL1289">
            <v>0</v>
          </cell>
          <cell r="AM1289">
            <v>6.1</v>
          </cell>
          <cell r="AN1289">
            <v>6</v>
          </cell>
          <cell r="AO1289">
            <v>0</v>
          </cell>
          <cell r="AP1289">
            <v>0</v>
          </cell>
          <cell r="AQ1289">
            <v>31</v>
          </cell>
          <cell r="AR1289">
            <v>1.891</v>
          </cell>
          <cell r="AS1289">
            <v>7.9909999999999997</v>
          </cell>
          <cell r="AT1289">
            <v>45</v>
          </cell>
          <cell r="AU1289">
            <v>0</v>
          </cell>
          <cell r="AV1289">
            <v>0</v>
          </cell>
          <cell r="AW1289">
            <v>0</v>
          </cell>
          <cell r="AX1289" t="str">
            <v>Thạc sĩ</v>
          </cell>
          <cell r="AY1289">
            <v>0</v>
          </cell>
          <cell r="AZ1289">
            <v>0</v>
          </cell>
          <cell r="BA1289" t="str">
            <v>SP văn, LSĐCSVN</v>
          </cell>
          <cell r="BB1289" t="str">
            <v>LSĐCSVN</v>
          </cell>
          <cell r="BC1289">
            <v>0</v>
          </cell>
          <cell r="BD1289">
            <v>0</v>
          </cell>
          <cell r="BE1289" t="str">
            <v>GVSP</v>
          </cell>
          <cell r="BF1289" t="str">
            <v>Nga: B, Pháp: A, Anh: A</v>
          </cell>
          <cell r="BG1289">
            <v>0</v>
          </cell>
          <cell r="BH1289" t="str">
            <v>x</v>
          </cell>
          <cell r="BI1289">
            <v>0</v>
          </cell>
          <cell r="BJ1289">
            <v>0</v>
          </cell>
          <cell r="BK1289">
            <v>0</v>
          </cell>
          <cell r="BL1289" t="str">
            <v>Cao cấp</v>
          </cell>
          <cell r="BM1289">
            <v>29272</v>
          </cell>
          <cell r="BN1289">
            <v>29638</v>
          </cell>
          <cell r="BO1289" t="str">
            <v>Bằng khen Quân Khu 4 (năm1981981); Bằng khen Bộ Giáo dục &amp; Đào tạo (năm 2009); Kỷ niệm chương Vì sự nghiệp Giáo dục (năm 2005); Huy hiệu 30 năm tuổi Đảng (năm 2011)</v>
          </cell>
          <cell r="BP1289">
            <v>0</v>
          </cell>
          <cell r="BQ1289">
            <v>43374</v>
          </cell>
          <cell r="BR1289">
            <v>0</v>
          </cell>
          <cell r="BS1289">
            <v>0</v>
          </cell>
          <cell r="BT1289" t="str">
            <v>x</v>
          </cell>
          <cell r="BU1289" t="str">
            <v>x</v>
          </cell>
          <cell r="BV1289">
            <v>0</v>
          </cell>
          <cell r="BW1289">
            <v>0</v>
          </cell>
          <cell r="BX1289">
            <v>0</v>
          </cell>
          <cell r="BY1289">
            <v>0</v>
          </cell>
          <cell r="BZ1289">
            <v>0</v>
          </cell>
          <cell r="CA1289">
            <v>0</v>
          </cell>
          <cell r="CB1289">
            <v>0</v>
          </cell>
          <cell r="CC1289">
            <v>0</v>
          </cell>
          <cell r="CD1289">
            <v>0</v>
          </cell>
          <cell r="CE1289">
            <v>0</v>
          </cell>
          <cell r="CF1289">
            <v>0</v>
          </cell>
          <cell r="CG1289">
            <v>0</v>
          </cell>
          <cell r="CH1289">
            <v>0</v>
          </cell>
          <cell r="CI1289">
            <v>0</v>
          </cell>
          <cell r="CJ1289">
            <v>0</v>
          </cell>
          <cell r="CK1289">
            <v>0</v>
          </cell>
          <cell r="CL1289">
            <v>0</v>
          </cell>
        </row>
        <row r="1290">
          <cell r="F1290">
            <v>1184</v>
          </cell>
          <cell r="G1290" t="str">
            <v>51010000190810</v>
          </cell>
          <cell r="H1290" t="str">
            <v>Khoa Giáo dục Thể chất</v>
          </cell>
          <cell r="I1290" t="str">
            <v>Phương pháp giảng dạy giáo dục thể chất</v>
          </cell>
          <cell r="J1290" t="str">
            <v>Nữ</v>
          </cell>
          <cell r="K1290">
            <v>1961</v>
          </cell>
          <cell r="L1290">
            <v>22530</v>
          </cell>
          <cell r="M1290">
            <v>0</v>
          </cell>
          <cell r="N1290" t="str">
            <v>Kinh</v>
          </cell>
          <cell r="O1290">
            <v>0</v>
          </cell>
          <cell r="P1290">
            <v>0</v>
          </cell>
          <cell r="Q1290">
            <v>0</v>
          </cell>
          <cell r="R1290">
            <v>0</v>
          </cell>
          <cell r="S1290" t="str">
            <v>Đức Châu, Đức Thọ, Hà Tĩnh</v>
          </cell>
          <cell r="T1290" t="str">
            <v>Đức Châu, Đức Thọ, Hà Tĩnh</v>
          </cell>
          <cell r="U1290" t="str">
            <v>Nhà số 01, đường Lê Duẩn, khối 11, phường Trung Đô, TP. Vinh, Nghệ An</v>
          </cell>
          <cell r="V1290" t="str">
            <v>Nhà số 01, đường Lê Duẩn, khối 11, phường Trung Đô, TP. Vinh, Nghệ An</v>
          </cell>
          <cell r="W1290">
            <v>0</v>
          </cell>
          <cell r="X1290">
            <v>0</v>
          </cell>
          <cell r="Y1290">
            <v>38749</v>
          </cell>
          <cell r="Z1290">
            <v>31335</v>
          </cell>
          <cell r="AA1290" t="str">
            <v>Trường Trung học Y tế Nghệ An</v>
          </cell>
          <cell r="AB1290">
            <v>0</v>
          </cell>
          <cell r="AC1290" t="str">
            <v>BC</v>
          </cell>
          <cell r="AD1290">
            <v>0</v>
          </cell>
          <cell r="AE1290">
            <v>0</v>
          </cell>
          <cell r="AF1290" t="str">
            <v>V.07.01.01</v>
          </cell>
          <cell r="AG1290" t="str">
            <v>Giảng viên cao cấp (hạng I)</v>
          </cell>
          <cell r="AH1290">
            <v>0</v>
          </cell>
          <cell r="AI1290">
            <v>0</v>
          </cell>
          <cell r="AJ1290">
            <v>0</v>
          </cell>
          <cell r="AK1290">
            <v>6</v>
          </cell>
          <cell r="AL1290">
            <v>0</v>
          </cell>
          <cell r="AM1290">
            <v>6.56</v>
          </cell>
          <cell r="AN1290">
            <v>2</v>
          </cell>
          <cell r="AO1290">
            <v>0</v>
          </cell>
          <cell r="AP1290">
            <v>0</v>
          </cell>
          <cell r="AQ1290">
            <v>32</v>
          </cell>
          <cell r="AR1290">
            <v>2.0991999999999997</v>
          </cell>
          <cell r="AS1290">
            <v>8.6591999999999985</v>
          </cell>
          <cell r="AT1290">
            <v>40</v>
          </cell>
          <cell r="AU1290">
            <v>0</v>
          </cell>
          <cell r="AV1290">
            <v>0</v>
          </cell>
          <cell r="AW1290">
            <v>0</v>
          </cell>
          <cell r="AX1290" t="str">
            <v>Tiến sĩ</v>
          </cell>
          <cell r="AY1290" t="str">
            <v>Phó Giáo sư</v>
          </cell>
          <cell r="AZ1290">
            <v>2010</v>
          </cell>
          <cell r="BA1290" t="str">
            <v>Sinh học</v>
          </cell>
          <cell r="BB1290" t="str">
            <v>Sinh học thực nghiệm</v>
          </cell>
          <cell r="BC1290" t="str">
            <v>Sinh lý người</v>
          </cell>
          <cell r="BD1290">
            <v>0</v>
          </cell>
          <cell r="BE1290" t="str">
            <v>GVSP</v>
          </cell>
          <cell r="BF1290" t="str">
            <v>C</v>
          </cell>
          <cell r="BG1290">
            <v>0</v>
          </cell>
          <cell r="BH1290" t="str">
            <v>x</v>
          </cell>
          <cell r="BI1290">
            <v>0</v>
          </cell>
          <cell r="BJ1290">
            <v>0</v>
          </cell>
          <cell r="BK1290" t="str">
            <v>Đợt 1/2014</v>
          </cell>
          <cell r="BL1290">
            <v>0</v>
          </cell>
          <cell r="BM1290">
            <v>36194</v>
          </cell>
          <cell r="BN1290">
            <v>36559</v>
          </cell>
          <cell r="BO1290" t="str">
            <v>1990-1998 đều đạt giáo viên dạy giỏi cấp Tỉnh ; Năm 2000 đạt giáo viên dạy giỏi cấp Quốc gia ; Năm 200Bằng khen Bộ trưởng Bộ Giáo dục Đào tạo về giáo viên dạy giỏi ; Năm 201Bằng khen của Bộ trưởng Bộ Giáo dục Đào tạo “Vì sự tiến bộ của phụ nữ”</v>
          </cell>
          <cell r="BP1290">
            <v>0</v>
          </cell>
          <cell r="BQ1290">
            <v>43374</v>
          </cell>
          <cell r="BR1290">
            <v>0</v>
          </cell>
          <cell r="BS1290">
            <v>0</v>
          </cell>
          <cell r="BT1290" t="str">
            <v>x</v>
          </cell>
          <cell r="BU1290" t="str">
            <v>x</v>
          </cell>
          <cell r="BV1290">
            <v>0</v>
          </cell>
          <cell r="BW1290">
            <v>0</v>
          </cell>
          <cell r="BX1290">
            <v>0</v>
          </cell>
          <cell r="BY1290">
            <v>0</v>
          </cell>
          <cell r="BZ1290">
            <v>0</v>
          </cell>
          <cell r="CA1290">
            <v>0</v>
          </cell>
          <cell r="CB1290">
            <v>0</v>
          </cell>
          <cell r="CC1290">
            <v>0</v>
          </cell>
          <cell r="CD1290">
            <v>0</v>
          </cell>
          <cell r="CE1290">
            <v>0</v>
          </cell>
          <cell r="CF1290">
            <v>0</v>
          </cell>
          <cell r="CG1290">
            <v>0</v>
          </cell>
          <cell r="CH1290">
            <v>0</v>
          </cell>
          <cell r="CI1290">
            <v>0</v>
          </cell>
          <cell r="CJ1290">
            <v>0</v>
          </cell>
          <cell r="CK1290">
            <v>0</v>
          </cell>
          <cell r="CL1290">
            <v>0</v>
          </cell>
        </row>
        <row r="1291">
          <cell r="F1291">
            <v>1608</v>
          </cell>
          <cell r="G1291" t="str">
            <v>51010000196720</v>
          </cell>
          <cell r="H1291" t="str">
            <v>Trung tâm Thực hành - Thí nghiệm</v>
          </cell>
          <cell r="I1291" t="str">
            <v>Sinh - Địa</v>
          </cell>
          <cell r="J1291" t="str">
            <v>Nam</v>
          </cell>
          <cell r="K1291">
            <v>1958</v>
          </cell>
          <cell r="L1291">
            <v>21509</v>
          </cell>
          <cell r="M1291">
            <v>0</v>
          </cell>
          <cell r="N1291" t="str">
            <v>Kinh</v>
          </cell>
          <cell r="O1291">
            <v>0</v>
          </cell>
          <cell r="P1291" t="str">
            <v>180010613</v>
          </cell>
          <cell r="Q1291" t="str">
            <v>26/11/2002</v>
          </cell>
          <cell r="R1291" t="str">
            <v>Tỉnh Nghệ An</v>
          </cell>
          <cell r="S1291" t="str">
            <v>Xã Thanh Tùng, Huyện Thanh Chương, Tỉnh Nghệ An</v>
          </cell>
          <cell r="T1291" t="str">
            <v>Thanh Tùng, Thanh Chương, Nghệ An</v>
          </cell>
          <cell r="U1291" t="str">
            <v>Khối 5, Phường Quán Bàu, Thành phố Vinh, Tỉnh Nghệ An</v>
          </cell>
          <cell r="V1291" t="str">
            <v>Khối 5, Phường Quán Bàu, Thành phố Vinh, Tỉnh Nghệ An</v>
          </cell>
          <cell r="W1291">
            <v>0</v>
          </cell>
          <cell r="X1291">
            <v>0</v>
          </cell>
          <cell r="Y1291">
            <v>37347</v>
          </cell>
          <cell r="Z1291" t="str">
            <v xml:space="preserve">  -   -</v>
          </cell>
          <cell r="AA1291">
            <v>0</v>
          </cell>
          <cell r="AB1291">
            <v>0</v>
          </cell>
          <cell r="AC1291" t="str">
            <v>BC</v>
          </cell>
          <cell r="AD1291">
            <v>0</v>
          </cell>
          <cell r="AE1291">
            <v>0</v>
          </cell>
          <cell r="AF1291" t="str">
            <v>01.002</v>
          </cell>
          <cell r="AG1291" t="str">
            <v>Chuyên viên chính</v>
          </cell>
          <cell r="AH1291" t="str">
            <v>Phó Giám đốc</v>
          </cell>
          <cell r="AI1291">
            <v>0</v>
          </cell>
          <cell r="AJ1291">
            <v>0</v>
          </cell>
          <cell r="AK1291">
            <v>6</v>
          </cell>
          <cell r="AL1291">
            <v>0.4</v>
          </cell>
          <cell r="AM1291">
            <v>5.42</v>
          </cell>
          <cell r="AN1291">
            <v>4</v>
          </cell>
          <cell r="AO1291">
            <v>0</v>
          </cell>
          <cell r="AP1291">
            <v>0</v>
          </cell>
          <cell r="AQ1291">
            <v>0</v>
          </cell>
          <cell r="AR1291">
            <v>0</v>
          </cell>
          <cell r="AS1291">
            <v>5.82</v>
          </cell>
          <cell r="AT1291">
            <v>20</v>
          </cell>
          <cell r="AU1291">
            <v>0</v>
          </cell>
          <cell r="AV1291">
            <v>0</v>
          </cell>
          <cell r="AW1291">
            <v>0</v>
          </cell>
          <cell r="AX1291" t="str">
            <v>Thạc sĩ</v>
          </cell>
          <cell r="AY1291">
            <v>0</v>
          </cell>
          <cell r="AZ1291">
            <v>0</v>
          </cell>
          <cell r="BA1291" t="str">
            <v>Sinh học</v>
          </cell>
          <cell r="BB1291" t="str">
            <v>Sinh lý của thực vật</v>
          </cell>
          <cell r="BC1291">
            <v>0</v>
          </cell>
          <cell r="BD1291">
            <v>0</v>
          </cell>
          <cell r="BE1291">
            <v>0</v>
          </cell>
          <cell r="BF1291">
            <v>0</v>
          </cell>
          <cell r="BG1291">
            <v>0</v>
          </cell>
          <cell r="BH1291">
            <v>0</v>
          </cell>
          <cell r="BI1291">
            <v>0</v>
          </cell>
          <cell r="BJ1291">
            <v>0</v>
          </cell>
          <cell r="BK1291" t="str">
            <v>Đợt 1 năm 2014</v>
          </cell>
          <cell r="BL1291">
            <v>0</v>
          </cell>
          <cell r="BM1291">
            <v>0</v>
          </cell>
          <cell r="BN1291">
            <v>0</v>
          </cell>
          <cell r="BO1291">
            <v>0</v>
          </cell>
          <cell r="BP1291">
            <v>0</v>
          </cell>
          <cell r="BQ1291">
            <v>43435</v>
          </cell>
          <cell r="BR1291">
            <v>0</v>
          </cell>
          <cell r="BS1291">
            <v>0</v>
          </cell>
          <cell r="BT1291" t="str">
            <v>x</v>
          </cell>
          <cell r="BU1291" t="str">
            <v>x</v>
          </cell>
          <cell r="BV1291">
            <v>0</v>
          </cell>
          <cell r="BW1291">
            <v>0</v>
          </cell>
          <cell r="BX1291">
            <v>0</v>
          </cell>
          <cell r="BY1291">
            <v>0</v>
          </cell>
          <cell r="BZ1291">
            <v>0</v>
          </cell>
          <cell r="CA1291">
            <v>0</v>
          </cell>
          <cell r="CB1291">
            <v>0</v>
          </cell>
          <cell r="CC1291">
            <v>0</v>
          </cell>
          <cell r="CD1291">
            <v>0</v>
          </cell>
          <cell r="CE1291">
            <v>0</v>
          </cell>
          <cell r="CF1291">
            <v>0</v>
          </cell>
          <cell r="CG1291">
            <v>0</v>
          </cell>
          <cell r="CH1291">
            <v>0</v>
          </cell>
          <cell r="CI1291">
            <v>0</v>
          </cell>
          <cell r="CJ1291">
            <v>0</v>
          </cell>
          <cell r="CK1291">
            <v>0</v>
          </cell>
          <cell r="CL1291">
            <v>0</v>
          </cell>
        </row>
        <row r="1292">
          <cell r="F1292">
            <v>1484</v>
          </cell>
          <cell r="G1292" t="str">
            <v>51010000193855</v>
          </cell>
          <cell r="H1292" t="str">
            <v>Viện Sư phạm Xã hội</v>
          </cell>
          <cell r="I1292" t="str">
            <v>Lịch sử thế giới</v>
          </cell>
          <cell r="J1292" t="str">
            <v>Nam</v>
          </cell>
          <cell r="K1292">
            <v>1951</v>
          </cell>
          <cell r="L1292">
            <v>18982</v>
          </cell>
          <cell r="M1292">
            <v>0</v>
          </cell>
          <cell r="N1292" t="str">
            <v>Kinh</v>
          </cell>
          <cell r="O1292">
            <v>0</v>
          </cell>
          <cell r="P1292">
            <v>0</v>
          </cell>
          <cell r="Q1292">
            <v>0</v>
          </cell>
          <cell r="R1292">
            <v>0</v>
          </cell>
          <cell r="S1292">
            <v>0</v>
          </cell>
          <cell r="T1292" t="str">
            <v>Lệ Thủy, Quảng Bình</v>
          </cell>
          <cell r="U1292" t="str">
            <v>Thành phố Vinh, Tỉnh Nghệ An</v>
          </cell>
          <cell r="V1292" t="str">
            <v>Thành phố Vinh, Tỉnh Nghệ An</v>
          </cell>
          <cell r="W1292">
            <v>0</v>
          </cell>
          <cell r="X1292">
            <v>0</v>
          </cell>
          <cell r="Y1292">
            <v>26908</v>
          </cell>
          <cell r="Z1292">
            <v>26908</v>
          </cell>
          <cell r="AA1292" t="str">
            <v>Trường Đại học Sư phạm Vinh</v>
          </cell>
          <cell r="AB1292">
            <v>0</v>
          </cell>
          <cell r="AC1292" t="str">
            <v>BC</v>
          </cell>
          <cell r="AD1292">
            <v>0</v>
          </cell>
          <cell r="AE1292">
            <v>0</v>
          </cell>
          <cell r="AF1292" t="str">
            <v>V.07.01.01</v>
          </cell>
          <cell r="AG1292" t="str">
            <v>Giảng viên cao cấp (hạng I)</v>
          </cell>
          <cell r="AH1292">
            <v>0</v>
          </cell>
          <cell r="AI1292">
            <v>0</v>
          </cell>
          <cell r="AJ1292">
            <v>0</v>
          </cell>
          <cell r="AK1292">
            <v>6</v>
          </cell>
          <cell r="AL1292">
            <v>0.4</v>
          </cell>
          <cell r="AM1292">
            <v>8</v>
          </cell>
          <cell r="AN1292">
            <v>6</v>
          </cell>
          <cell r="AO1292">
            <v>0</v>
          </cell>
          <cell r="AP1292">
            <v>0</v>
          </cell>
          <cell r="AQ1292">
            <v>39</v>
          </cell>
          <cell r="AR1292">
            <v>3.2760000000000002</v>
          </cell>
          <cell r="AS1292">
            <v>11.676</v>
          </cell>
          <cell r="AT1292">
            <v>40</v>
          </cell>
          <cell r="AU1292">
            <v>0</v>
          </cell>
          <cell r="AV1292">
            <v>0</v>
          </cell>
          <cell r="AW1292">
            <v>0</v>
          </cell>
          <cell r="AX1292" t="str">
            <v>Tiến sĩ</v>
          </cell>
          <cell r="AY1292" t="str">
            <v>Phó Giáo sư</v>
          </cell>
          <cell r="AZ1292">
            <v>2003</v>
          </cell>
          <cell r="BA1292" t="str">
            <v>Lịch sử</v>
          </cell>
          <cell r="BB1292" t="str">
            <v>Lịch sử thế giới</v>
          </cell>
          <cell r="BC1292" t="str">
            <v>Lịch sử thế giới</v>
          </cell>
          <cell r="BD1292">
            <v>0</v>
          </cell>
          <cell r="BE1292" t="str">
            <v>GVSP</v>
          </cell>
          <cell r="BF1292">
            <v>0</v>
          </cell>
          <cell r="BG1292">
            <v>0</v>
          </cell>
          <cell r="BH1292">
            <v>0</v>
          </cell>
          <cell r="BI1292">
            <v>0</v>
          </cell>
          <cell r="BJ1292">
            <v>0</v>
          </cell>
          <cell r="BK1292">
            <v>0</v>
          </cell>
          <cell r="BL1292">
            <v>0</v>
          </cell>
          <cell r="BM1292">
            <v>0</v>
          </cell>
          <cell r="BN1292">
            <v>0</v>
          </cell>
          <cell r="BO1292">
            <v>0</v>
          </cell>
          <cell r="BP1292">
            <v>0</v>
          </cell>
          <cell r="BQ1292">
            <v>43466</v>
          </cell>
          <cell r="BR1292">
            <v>0</v>
          </cell>
          <cell r="BS1292">
            <v>0</v>
          </cell>
          <cell r="BT1292" t="str">
            <v>x</v>
          </cell>
          <cell r="BU1292" t="str">
            <v>x</v>
          </cell>
          <cell r="BV1292">
            <v>0</v>
          </cell>
          <cell r="BW1292">
            <v>0</v>
          </cell>
          <cell r="BX1292">
            <v>0</v>
          </cell>
          <cell r="BY1292">
            <v>0</v>
          </cell>
          <cell r="BZ1292">
            <v>0</v>
          </cell>
          <cell r="CA1292">
            <v>0</v>
          </cell>
          <cell r="CB1292">
            <v>0</v>
          </cell>
          <cell r="CC1292">
            <v>0</v>
          </cell>
          <cell r="CD1292">
            <v>0</v>
          </cell>
          <cell r="CE1292">
            <v>0</v>
          </cell>
          <cell r="CF1292">
            <v>0</v>
          </cell>
          <cell r="CG1292">
            <v>0</v>
          </cell>
          <cell r="CH1292">
            <v>0</v>
          </cell>
          <cell r="CI1292">
            <v>0</v>
          </cell>
          <cell r="CJ1292">
            <v>0</v>
          </cell>
          <cell r="CK1292">
            <v>0</v>
          </cell>
          <cell r="CL1292">
            <v>0</v>
          </cell>
        </row>
        <row r="1293">
          <cell r="F1293">
            <v>2176</v>
          </cell>
          <cell r="G1293" t="str">
            <v>51010000592966</v>
          </cell>
          <cell r="H1293" t="str">
            <v>Viện Khoa học Xã hội và Nhân văn</v>
          </cell>
          <cell r="I1293" t="str">
            <v>Báo chí</v>
          </cell>
          <cell r="J1293" t="str">
            <v>Nam</v>
          </cell>
          <cell r="K1293">
            <v>1958</v>
          </cell>
          <cell r="L1293">
            <v>21405</v>
          </cell>
          <cell r="M1293">
            <v>0</v>
          </cell>
          <cell r="N1293" t="str">
            <v>Kinh</v>
          </cell>
          <cell r="O1293">
            <v>0</v>
          </cell>
          <cell r="P1293">
            <v>0</v>
          </cell>
          <cell r="Q1293">
            <v>0</v>
          </cell>
          <cell r="R1293">
            <v>0</v>
          </cell>
          <cell r="S1293">
            <v>0</v>
          </cell>
          <cell r="T1293">
            <v>0</v>
          </cell>
          <cell r="U1293" t="str">
            <v>Thành phố Vinh, Tỉnh Nghệ An</v>
          </cell>
          <cell r="V1293" t="str">
            <v>Thành phố Vinh, Tỉnh Nghệ An</v>
          </cell>
          <cell r="W1293">
            <v>0</v>
          </cell>
          <cell r="X1293">
            <v>0</v>
          </cell>
          <cell r="Y1293">
            <v>41518</v>
          </cell>
          <cell r="Z1293">
            <v>0</v>
          </cell>
          <cell r="AA1293">
            <v>0</v>
          </cell>
          <cell r="AB1293">
            <v>0</v>
          </cell>
          <cell r="AC1293" t="str">
            <v>BC</v>
          </cell>
          <cell r="AD1293">
            <v>0</v>
          </cell>
          <cell r="AE1293">
            <v>0</v>
          </cell>
          <cell r="AF1293" t="str">
            <v>V.07.01.03</v>
          </cell>
          <cell r="AG1293" t="str">
            <v>Giảng viên (hạng III)</v>
          </cell>
          <cell r="AH1293">
            <v>0</v>
          </cell>
          <cell r="AI1293">
            <v>0</v>
          </cell>
          <cell r="AJ1293">
            <v>0</v>
          </cell>
          <cell r="AK1293">
            <v>4</v>
          </cell>
          <cell r="AL1293">
            <v>0</v>
          </cell>
          <cell r="AM1293">
            <v>4.32</v>
          </cell>
          <cell r="AN1293">
            <v>7</v>
          </cell>
          <cell r="AO1293">
            <v>0</v>
          </cell>
          <cell r="AP1293">
            <v>0</v>
          </cell>
          <cell r="AQ1293">
            <v>0</v>
          </cell>
          <cell r="AR1293">
            <v>0</v>
          </cell>
          <cell r="AS1293">
            <v>4.32</v>
          </cell>
          <cell r="AT1293">
            <v>25</v>
          </cell>
          <cell r="AU1293">
            <v>0</v>
          </cell>
          <cell r="AV1293">
            <v>0</v>
          </cell>
          <cell r="AW1293">
            <v>0</v>
          </cell>
          <cell r="AX1293" t="str">
            <v>Tiến sĩ</v>
          </cell>
          <cell r="AY1293">
            <v>0</v>
          </cell>
          <cell r="AZ1293">
            <v>0</v>
          </cell>
          <cell r="BA1293" t="str">
            <v>Văn</v>
          </cell>
          <cell r="BB1293" t="str">
            <v xml:space="preserve">Báo chí </v>
          </cell>
          <cell r="BC1293" t="str">
            <v xml:space="preserve">Báo chí </v>
          </cell>
          <cell r="BD1293">
            <v>0</v>
          </cell>
          <cell r="BE1293">
            <v>0</v>
          </cell>
          <cell r="BF1293" t="str">
            <v>Miễn</v>
          </cell>
          <cell r="BG1293">
            <v>0</v>
          </cell>
          <cell r="BH1293" t="str">
            <v>x</v>
          </cell>
          <cell r="BI1293">
            <v>0</v>
          </cell>
          <cell r="BJ1293">
            <v>0</v>
          </cell>
          <cell r="BK1293">
            <v>0</v>
          </cell>
          <cell r="BL1293">
            <v>0</v>
          </cell>
          <cell r="BM1293">
            <v>0</v>
          </cell>
          <cell r="BN1293">
            <v>0</v>
          </cell>
          <cell r="BO1293">
            <v>0</v>
          </cell>
          <cell r="BP1293">
            <v>0</v>
          </cell>
          <cell r="BQ1293">
            <v>43344</v>
          </cell>
          <cell r="BR1293">
            <v>0</v>
          </cell>
          <cell r="BS1293">
            <v>0</v>
          </cell>
          <cell r="BT1293">
            <v>0</v>
          </cell>
          <cell r="BU1293">
            <v>0</v>
          </cell>
          <cell r="BV1293">
            <v>0</v>
          </cell>
          <cell r="BW1293">
            <v>0</v>
          </cell>
          <cell r="BX1293">
            <v>0</v>
          </cell>
          <cell r="BY1293">
            <v>0</v>
          </cell>
          <cell r="BZ1293">
            <v>0</v>
          </cell>
          <cell r="CA1293">
            <v>0</v>
          </cell>
          <cell r="CB1293">
            <v>0</v>
          </cell>
          <cell r="CC1293">
            <v>0</v>
          </cell>
          <cell r="CD1293">
            <v>0</v>
          </cell>
          <cell r="CE1293">
            <v>0</v>
          </cell>
          <cell r="CF1293">
            <v>0</v>
          </cell>
          <cell r="CG1293">
            <v>0</v>
          </cell>
          <cell r="CH1293">
            <v>0</v>
          </cell>
          <cell r="CI1293">
            <v>0</v>
          </cell>
          <cell r="CJ1293">
            <v>0</v>
          </cell>
          <cell r="CK1293">
            <v>0</v>
          </cell>
          <cell r="CL1293">
            <v>0</v>
          </cell>
        </row>
        <row r="1294">
          <cell r="F1294">
            <v>1377</v>
          </cell>
          <cell r="G1294" t="str">
            <v>51010000194450</v>
          </cell>
          <cell r="H1294" t="str">
            <v>Trường Thực hành Sư phạm</v>
          </cell>
          <cell r="I1294" t="str">
            <v>Cơ sở Hưng Bình</v>
          </cell>
          <cell r="J1294" t="str">
            <v>Nam</v>
          </cell>
          <cell r="K1294">
            <v>1962</v>
          </cell>
          <cell r="L1294">
            <v>22697</v>
          </cell>
          <cell r="M1294">
            <v>0</v>
          </cell>
          <cell r="N1294" t="str">
            <v>Kinh</v>
          </cell>
          <cell r="O1294">
            <v>0</v>
          </cell>
          <cell r="P1294" t="str">
            <v>182020328</v>
          </cell>
          <cell r="Q1294" t="str">
            <v>26/03/1993</v>
          </cell>
          <cell r="R1294" t="str">
            <v>Tỉnh Nghệ An</v>
          </cell>
          <cell r="S1294">
            <v>0</v>
          </cell>
          <cell r="T1294">
            <v>0</v>
          </cell>
          <cell r="U1294" t="str">
            <v>Thành phố Vinh, Tỉnh Nghệ An</v>
          </cell>
          <cell r="V1294" t="str">
            <v>Thành phố Vinh, Tỉnh Nghệ An</v>
          </cell>
          <cell r="W1294">
            <v>0</v>
          </cell>
          <cell r="X1294">
            <v>0</v>
          </cell>
          <cell r="Y1294" t="str">
            <v xml:space="preserve">  -   -</v>
          </cell>
          <cell r="Z1294">
            <v>31067</v>
          </cell>
          <cell r="AA1294" t="str">
            <v>Liên hiệp Giao thông 4</v>
          </cell>
          <cell r="AB1294">
            <v>0</v>
          </cell>
          <cell r="AC1294" t="str">
            <v>BC</v>
          </cell>
          <cell r="AD1294">
            <v>0</v>
          </cell>
          <cell r="AE1294">
            <v>0</v>
          </cell>
          <cell r="AF1294" t="str">
            <v>01.011</v>
          </cell>
          <cell r="AG1294" t="str">
            <v>Nhân viên bảo vệ</v>
          </cell>
          <cell r="AH1294">
            <v>0</v>
          </cell>
          <cell r="AI1294">
            <v>0</v>
          </cell>
          <cell r="AJ1294">
            <v>0</v>
          </cell>
          <cell r="AK1294">
            <v>3.5</v>
          </cell>
          <cell r="AL1294">
            <v>0</v>
          </cell>
          <cell r="AM1294">
            <v>3.48</v>
          </cell>
          <cell r="AN1294">
            <v>12</v>
          </cell>
          <cell r="AO1294">
            <v>18</v>
          </cell>
          <cell r="AP1294">
            <v>0.62639999999999996</v>
          </cell>
          <cell r="AQ1294">
            <v>0</v>
          </cell>
          <cell r="AR1294">
            <v>0</v>
          </cell>
          <cell r="AS1294">
            <v>4.1063999999999998</v>
          </cell>
          <cell r="AT1294">
            <v>0</v>
          </cell>
          <cell r="AU1294">
            <v>0</v>
          </cell>
          <cell r="AV1294">
            <v>0</v>
          </cell>
          <cell r="AW1294">
            <v>0</v>
          </cell>
          <cell r="AX1294" t="str">
            <v>Đại học</v>
          </cell>
          <cell r="AY1294">
            <v>0</v>
          </cell>
          <cell r="AZ1294">
            <v>0</v>
          </cell>
          <cell r="BA1294" t="str">
            <v>Tin học</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43466</v>
          </cell>
          <cell r="BR1294">
            <v>0</v>
          </cell>
          <cell r="BS1294">
            <v>0</v>
          </cell>
          <cell r="BT1294" t="str">
            <v>x</v>
          </cell>
          <cell r="BU1294" t="str">
            <v>x</v>
          </cell>
          <cell r="BV1294">
            <v>0</v>
          </cell>
          <cell r="BW1294">
            <v>0</v>
          </cell>
          <cell r="BX1294">
            <v>0</v>
          </cell>
          <cell r="BY1294">
            <v>0</v>
          </cell>
          <cell r="BZ1294">
            <v>0</v>
          </cell>
          <cell r="CA1294">
            <v>0</v>
          </cell>
          <cell r="CB1294">
            <v>0</v>
          </cell>
          <cell r="CC1294">
            <v>0</v>
          </cell>
          <cell r="CD1294">
            <v>0</v>
          </cell>
          <cell r="CE1294">
            <v>0</v>
          </cell>
          <cell r="CF1294">
            <v>0</v>
          </cell>
          <cell r="CG1294">
            <v>0</v>
          </cell>
          <cell r="CH1294">
            <v>0</v>
          </cell>
          <cell r="CI1294">
            <v>0</v>
          </cell>
          <cell r="CJ1294">
            <v>0</v>
          </cell>
          <cell r="CK1294">
            <v>0</v>
          </cell>
          <cell r="CL1294">
            <v>0</v>
          </cell>
        </row>
        <row r="1295">
          <cell r="F1295">
            <v>1845</v>
          </cell>
          <cell r="G1295" t="str">
            <v>51010000192700</v>
          </cell>
          <cell r="H1295" t="str">
            <v>Khoa Sư phạm Ngoại ngữ</v>
          </cell>
          <cell r="I1295" t="str">
            <v>Lý thuyết tiếng Anh</v>
          </cell>
          <cell r="J1295" t="str">
            <v>Nam</v>
          </cell>
          <cell r="K1295">
            <v>1952</v>
          </cell>
          <cell r="L1295">
            <v>18999</v>
          </cell>
          <cell r="M1295">
            <v>0</v>
          </cell>
          <cell r="N1295" t="str">
            <v>Kinh</v>
          </cell>
          <cell r="O1295">
            <v>0</v>
          </cell>
          <cell r="P1295">
            <v>0</v>
          </cell>
          <cell r="Q1295">
            <v>0</v>
          </cell>
          <cell r="R1295">
            <v>0</v>
          </cell>
          <cell r="S1295" t="str">
            <v>xã Phúc Thành, huyện Yên Thành, tỉnh Nghệ An</v>
          </cell>
          <cell r="T1295" t="str">
            <v>xã Phúc Thành, huyện Yên Thành, tỉnh Nghệ An</v>
          </cell>
          <cell r="U1295" t="str">
            <v>23, Trần Đăng Dinh, K.13, phường Trung Đô, Thành phố Vinh, Tỉnh Nghệ An</v>
          </cell>
          <cell r="V1295" t="str">
            <v>23, Trần Đăng Dinh, K.13, phường Trung Đô, Thành phố Vinh, Tỉnh Nghệ An</v>
          </cell>
          <cell r="W1295">
            <v>0</v>
          </cell>
          <cell r="X1295">
            <v>0</v>
          </cell>
          <cell r="Y1295">
            <v>28734</v>
          </cell>
          <cell r="Z1295">
            <v>26313</v>
          </cell>
          <cell r="AA1295" t="str">
            <v>Bộ tư  lệnh CA Vũ trang</v>
          </cell>
          <cell r="AB1295">
            <v>0</v>
          </cell>
          <cell r="AC1295" t="str">
            <v>BC</v>
          </cell>
          <cell r="AD1295">
            <v>0</v>
          </cell>
          <cell r="AE1295">
            <v>0</v>
          </cell>
          <cell r="AF1295" t="str">
            <v>V.07.01.01</v>
          </cell>
          <cell r="AG1295" t="str">
            <v>Giảng viên cao cấp (hạng I)</v>
          </cell>
          <cell r="AH1295">
            <v>0</v>
          </cell>
          <cell r="AI1295">
            <v>0</v>
          </cell>
          <cell r="AJ1295">
            <v>0</v>
          </cell>
          <cell r="AK1295">
            <v>6</v>
          </cell>
          <cell r="AL1295">
            <v>0.5</v>
          </cell>
          <cell r="AM1295">
            <v>8</v>
          </cell>
          <cell r="AN1295">
            <v>6</v>
          </cell>
          <cell r="AO1295">
            <v>0</v>
          </cell>
          <cell r="AP1295">
            <v>0</v>
          </cell>
          <cell r="AQ1295">
            <v>38</v>
          </cell>
          <cell r="AR1295">
            <v>3.23</v>
          </cell>
          <cell r="AS1295">
            <v>11.73</v>
          </cell>
          <cell r="AT1295">
            <v>40</v>
          </cell>
          <cell r="AU1295">
            <v>0</v>
          </cell>
          <cell r="AV1295">
            <v>0</v>
          </cell>
          <cell r="AW1295">
            <v>0</v>
          </cell>
          <cell r="AX1295" t="str">
            <v>Tiến sĩ</v>
          </cell>
          <cell r="AY1295" t="str">
            <v>Phó Giáo sư</v>
          </cell>
          <cell r="AZ1295">
            <v>2009</v>
          </cell>
          <cell r="BA1295" t="str">
            <v>Tiếng Anh</v>
          </cell>
          <cell r="BB1295" t="str">
            <v>Tiếng Anh</v>
          </cell>
          <cell r="BC1295" t="str">
            <v>Tiếng Anh</v>
          </cell>
          <cell r="BD1295">
            <v>0</v>
          </cell>
          <cell r="BE1295" t="str">
            <v>GVSP</v>
          </cell>
          <cell r="BF1295">
            <v>0</v>
          </cell>
          <cell r="BG1295">
            <v>0</v>
          </cell>
          <cell r="BH1295" t="str">
            <v>x</v>
          </cell>
          <cell r="BI1295">
            <v>0</v>
          </cell>
          <cell r="BJ1295">
            <v>0</v>
          </cell>
          <cell r="BK1295">
            <v>0</v>
          </cell>
          <cell r="BL1295">
            <v>0</v>
          </cell>
          <cell r="BM1295" t="str">
            <v>17/06/1988</v>
          </cell>
          <cell r="BN1295">
            <v>32676</v>
          </cell>
          <cell r="BO1295">
            <v>0</v>
          </cell>
          <cell r="BP1295">
            <v>0</v>
          </cell>
          <cell r="BQ1295">
            <v>43497</v>
          </cell>
          <cell r="BR1295">
            <v>0</v>
          </cell>
          <cell r="BS1295">
            <v>0</v>
          </cell>
          <cell r="BT1295" t="str">
            <v>x</v>
          </cell>
          <cell r="BU1295" t="str">
            <v>x</v>
          </cell>
          <cell r="BV1295">
            <v>0</v>
          </cell>
          <cell r="BW1295">
            <v>0</v>
          </cell>
          <cell r="BX1295">
            <v>0</v>
          </cell>
          <cell r="BY1295">
            <v>0</v>
          </cell>
          <cell r="BZ1295">
            <v>0</v>
          </cell>
          <cell r="CA1295">
            <v>0</v>
          </cell>
          <cell r="CB1295">
            <v>0</v>
          </cell>
          <cell r="CC1295">
            <v>0</v>
          </cell>
          <cell r="CD1295">
            <v>0</v>
          </cell>
          <cell r="CE1295">
            <v>0</v>
          </cell>
          <cell r="CF1295">
            <v>0</v>
          </cell>
          <cell r="CG1295">
            <v>0</v>
          </cell>
          <cell r="CH1295">
            <v>0</v>
          </cell>
          <cell r="CI1295">
            <v>0</v>
          </cell>
          <cell r="CJ1295">
            <v>0</v>
          </cell>
          <cell r="CK1295">
            <v>0</v>
          </cell>
          <cell r="CL1295">
            <v>0</v>
          </cell>
        </row>
        <row r="1296">
          <cell r="F1296">
            <v>1690</v>
          </cell>
          <cell r="G1296" t="str">
            <v>51010000194760</v>
          </cell>
          <cell r="H1296" t="str">
            <v>Phòng Hành chính Tổng hợp</v>
          </cell>
          <cell r="I1296">
            <v>0</v>
          </cell>
          <cell r="J1296" t="str">
            <v>Nam</v>
          </cell>
          <cell r="K1296">
            <v>1959</v>
          </cell>
          <cell r="L1296">
            <v>21566</v>
          </cell>
          <cell r="M1296">
            <v>0</v>
          </cell>
          <cell r="N1296" t="str">
            <v>Kinh</v>
          </cell>
          <cell r="O1296">
            <v>0</v>
          </cell>
          <cell r="P1296" t="str">
            <v>180044981</v>
          </cell>
          <cell r="Q1296" t="str">
            <v>25/09/2012</v>
          </cell>
          <cell r="R1296" t="str">
            <v>Tỉnh Nghệ An</v>
          </cell>
          <cell r="S1296" t="str">
            <v>Xuân Giang, Nghi Xuân, Hà Tĩnh</v>
          </cell>
          <cell r="T1296" t="str">
            <v>Xuân Giang, Nghi Xuân, Hà Tĩnh</v>
          </cell>
          <cell r="U1296" t="str">
            <v>Khối 22 - Phường Hưng Bình - TP. Vinh - Nghệ An</v>
          </cell>
          <cell r="V1296" t="str">
            <v>Khối 22 - Phường Hưng Bình - TP. Vinh - Nghệ An</v>
          </cell>
          <cell r="W1296">
            <v>0</v>
          </cell>
          <cell r="X1296">
            <v>0</v>
          </cell>
          <cell r="Y1296">
            <v>31168</v>
          </cell>
          <cell r="Z1296">
            <v>28734</v>
          </cell>
          <cell r="AA1296" t="str">
            <v>Bộ đội</v>
          </cell>
          <cell r="AB1296">
            <v>0</v>
          </cell>
          <cell r="AC1296" t="str">
            <v>BC</v>
          </cell>
          <cell r="AD1296">
            <v>0</v>
          </cell>
          <cell r="AE1296">
            <v>0</v>
          </cell>
          <cell r="AF1296" t="str">
            <v>01.010</v>
          </cell>
          <cell r="AG1296" t="str">
            <v>Lái xe cơ quan</v>
          </cell>
          <cell r="AH1296">
            <v>0</v>
          </cell>
          <cell r="AI1296" t="str">
            <v>Tổ trưởng tổ CT</v>
          </cell>
          <cell r="AJ1296">
            <v>0</v>
          </cell>
          <cell r="AK1296">
            <v>4.5</v>
          </cell>
          <cell r="AL1296">
            <v>0</v>
          </cell>
          <cell r="AM1296">
            <v>4.03</v>
          </cell>
          <cell r="AN1296">
            <v>12</v>
          </cell>
          <cell r="AO1296">
            <v>19</v>
          </cell>
          <cell r="AP1296">
            <v>0.76570000000000005</v>
          </cell>
          <cell r="AQ1296">
            <v>0</v>
          </cell>
          <cell r="AR1296">
            <v>0</v>
          </cell>
          <cell r="AS1296">
            <v>4.7957000000000001</v>
          </cell>
          <cell r="AT1296">
            <v>20</v>
          </cell>
          <cell r="AU1296">
            <v>0.1</v>
          </cell>
          <cell r="AV1296">
            <v>0</v>
          </cell>
          <cell r="AW1296">
            <v>0</v>
          </cell>
          <cell r="AX1296" t="str">
            <v>Đào tạo nghề</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43497</v>
          </cell>
          <cell r="BR1296">
            <v>0</v>
          </cell>
          <cell r="BS1296">
            <v>0</v>
          </cell>
          <cell r="BT1296" t="str">
            <v>x</v>
          </cell>
          <cell r="BU1296" t="str">
            <v>x</v>
          </cell>
          <cell r="BV1296">
            <v>0</v>
          </cell>
          <cell r="BW1296">
            <v>0</v>
          </cell>
          <cell r="BX1296">
            <v>0</v>
          </cell>
          <cell r="BY1296">
            <v>0</v>
          </cell>
          <cell r="BZ1296">
            <v>0</v>
          </cell>
          <cell r="CA1296">
            <v>0</v>
          </cell>
          <cell r="CB1296">
            <v>0</v>
          </cell>
          <cell r="CC1296">
            <v>0</v>
          </cell>
          <cell r="CD1296">
            <v>0</v>
          </cell>
          <cell r="CE1296">
            <v>0</v>
          </cell>
          <cell r="CF1296">
            <v>0</v>
          </cell>
          <cell r="CG1296">
            <v>0</v>
          </cell>
          <cell r="CH1296">
            <v>0</v>
          </cell>
          <cell r="CI1296">
            <v>0</v>
          </cell>
          <cell r="CJ1296">
            <v>0</v>
          </cell>
          <cell r="CK1296">
            <v>0</v>
          </cell>
          <cell r="CL1296">
            <v>0</v>
          </cell>
        </row>
        <row r="1297">
          <cell r="F1297">
            <v>1505</v>
          </cell>
          <cell r="G1297" t="str">
            <v>51010000193828</v>
          </cell>
          <cell r="H1297" t="str">
            <v>Viện Sư phạm Xã hội</v>
          </cell>
          <cell r="I1297" t="str">
            <v>Lý luận và Phương pháp giảng dạy Lịch sử</v>
          </cell>
          <cell r="J1297" t="str">
            <v>Nam</v>
          </cell>
          <cell r="K1297">
            <v>1959</v>
          </cell>
          <cell r="L1297">
            <v>21599</v>
          </cell>
          <cell r="M1297">
            <v>0</v>
          </cell>
          <cell r="N1297" t="str">
            <v>Kinh</v>
          </cell>
          <cell r="O1297">
            <v>0</v>
          </cell>
          <cell r="P1297">
            <v>0</v>
          </cell>
          <cell r="Q1297">
            <v>0</v>
          </cell>
          <cell r="R1297">
            <v>0</v>
          </cell>
          <cell r="S1297" t="str">
            <v>xã Văn Sơn, huyện Đô Lương, tỉnh Nghệ An</v>
          </cell>
          <cell r="T1297" t="str">
            <v>xã Văn Sơn, huyện Đô Lương, tỉnh Nghệ An</v>
          </cell>
          <cell r="U1297" t="str">
            <v>Nhà số 9, ngõ số 7, đường Phạm Kinh Vỹ, khối 6, phường Bến Thủy, Thành phố Vinh, Tỉnh Nghệ An</v>
          </cell>
          <cell r="V1297" t="str">
            <v>Nhà số 9, ngõ số 7, đường Phạm Kinh Vỹ, khối 6, phường Bến Thủy, Thành phố Vinh, Tỉnh Nghệ An</v>
          </cell>
          <cell r="W1297">
            <v>0</v>
          </cell>
          <cell r="X1297">
            <v>0</v>
          </cell>
          <cell r="Y1297">
            <v>30225</v>
          </cell>
          <cell r="Z1297">
            <v>30225</v>
          </cell>
          <cell r="AA1297" t="str">
            <v>Trường Đại học Sư phạm Vinh</v>
          </cell>
          <cell r="AB1297">
            <v>0</v>
          </cell>
          <cell r="AC1297" t="str">
            <v>BC</v>
          </cell>
          <cell r="AD1297">
            <v>0</v>
          </cell>
          <cell r="AE1297">
            <v>0</v>
          </cell>
          <cell r="AF1297" t="str">
            <v>V.07.01.01</v>
          </cell>
          <cell r="AG1297" t="str">
            <v>Giảng viên cao cấp (hạng I)</v>
          </cell>
          <cell r="AH1297">
            <v>0</v>
          </cell>
          <cell r="AI1297" t="str">
            <v>Trưởng Bộ môn</v>
          </cell>
          <cell r="AJ1297">
            <v>0</v>
          </cell>
          <cell r="AK1297">
            <v>6</v>
          </cell>
          <cell r="AL1297">
            <v>0.4</v>
          </cell>
          <cell r="AM1297">
            <v>6.92</v>
          </cell>
          <cell r="AN1297">
            <v>3</v>
          </cell>
          <cell r="AO1297">
            <v>0</v>
          </cell>
          <cell r="AP1297">
            <v>0</v>
          </cell>
          <cell r="AQ1297">
            <v>33</v>
          </cell>
          <cell r="AR1297">
            <v>2.4156</v>
          </cell>
          <cell r="AS1297">
            <v>9.7355999999999998</v>
          </cell>
          <cell r="AT1297">
            <v>40</v>
          </cell>
          <cell r="AU1297">
            <v>0</v>
          </cell>
          <cell r="AV1297">
            <v>0</v>
          </cell>
          <cell r="AW1297">
            <v>0</v>
          </cell>
          <cell r="AX1297" t="str">
            <v>Tiến sĩ</v>
          </cell>
          <cell r="AY1297" t="str">
            <v>Phó Giáo sư</v>
          </cell>
          <cell r="AZ1297">
            <v>2010</v>
          </cell>
          <cell r="BA1297" t="str">
            <v>SP Lịch sử</v>
          </cell>
          <cell r="BB1297" t="str">
            <v>Giáo dục học/LL&amp;PP dạy học BM Lịch sử</v>
          </cell>
          <cell r="BC1297" t="str">
            <v>Giáo dục học/LL&amp;PP dạy học BM Lịch sử</v>
          </cell>
          <cell r="BD1297">
            <v>0</v>
          </cell>
          <cell r="BE1297" t="str">
            <v>GV QLGD</v>
          </cell>
          <cell r="BF1297">
            <v>0</v>
          </cell>
          <cell r="BG1297">
            <v>0</v>
          </cell>
          <cell r="BH1297" t="str">
            <v>x</v>
          </cell>
          <cell r="BI1297">
            <v>0</v>
          </cell>
          <cell r="BJ1297">
            <v>0</v>
          </cell>
          <cell r="BK1297">
            <v>0</v>
          </cell>
          <cell r="BL1297">
            <v>0</v>
          </cell>
          <cell r="BM1297">
            <v>31270</v>
          </cell>
          <cell r="BN1297">
            <v>31635</v>
          </cell>
          <cell r="BO1297">
            <v>0</v>
          </cell>
          <cell r="BP1297">
            <v>0</v>
          </cell>
          <cell r="BQ1297">
            <v>43525</v>
          </cell>
          <cell r="BR1297">
            <v>0</v>
          </cell>
          <cell r="BS1297">
            <v>0</v>
          </cell>
          <cell r="BT1297" t="str">
            <v>x</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0</v>
          </cell>
          <cell r="CL1297">
            <v>0</v>
          </cell>
        </row>
        <row r="1298">
          <cell r="F1298">
            <v>1050</v>
          </cell>
          <cell r="G1298" t="str">
            <v>51010000189997</v>
          </cell>
          <cell r="H1298" t="str">
            <v>Viện Sư phạm Xã hội</v>
          </cell>
          <cell r="I1298" t="str">
            <v>Lý luận và Phương pháp giảng dạy Địa lý</v>
          </cell>
          <cell r="J1298" t="str">
            <v>Nam</v>
          </cell>
          <cell r="K1298">
            <v>1952</v>
          </cell>
          <cell r="L1298">
            <v>19108</v>
          </cell>
          <cell r="M1298">
            <v>0</v>
          </cell>
          <cell r="N1298" t="str">
            <v>Kinh</v>
          </cell>
          <cell r="O1298">
            <v>0</v>
          </cell>
          <cell r="P1298">
            <v>0</v>
          </cell>
          <cell r="Q1298">
            <v>0</v>
          </cell>
          <cell r="R1298">
            <v>0</v>
          </cell>
          <cell r="S1298" t="str">
            <v>Vĩnh Thành, Yên Thành, Nghệ An</v>
          </cell>
          <cell r="T1298" t="str">
            <v>Vĩnh Thành, Yên Thành, Nghệ An</v>
          </cell>
          <cell r="U1298" t="str">
            <v>14 Hồ Quý Ly, Vinh, Nghệ An</v>
          </cell>
          <cell r="V1298" t="str">
            <v>14 Hồ Quý Ly, Vinh, Nghệ An</v>
          </cell>
          <cell r="W1298">
            <v>0</v>
          </cell>
          <cell r="X1298">
            <v>0</v>
          </cell>
          <cell r="Y1298">
            <v>37865</v>
          </cell>
          <cell r="Z1298">
            <v>28946</v>
          </cell>
          <cell r="AA1298" t="str">
            <v>Công ty Khảo sát thiết kế - Sở Thủy lợi Nghệ Tĩnh.</v>
          </cell>
          <cell r="AB1298">
            <v>0</v>
          </cell>
          <cell r="AC1298" t="str">
            <v>BC</v>
          </cell>
          <cell r="AD1298">
            <v>0</v>
          </cell>
          <cell r="AE1298">
            <v>0</v>
          </cell>
          <cell r="AF1298" t="str">
            <v>V.07.01.01</v>
          </cell>
          <cell r="AG1298" t="str">
            <v>Giảng viên cao cấp (hạng I)</v>
          </cell>
          <cell r="AH1298">
            <v>0</v>
          </cell>
          <cell r="AI1298">
            <v>0</v>
          </cell>
          <cell r="AJ1298">
            <v>0</v>
          </cell>
          <cell r="AK1298">
            <v>6</v>
          </cell>
          <cell r="AL1298">
            <v>0.5</v>
          </cell>
          <cell r="AM1298">
            <v>8</v>
          </cell>
          <cell r="AN1298">
            <v>6</v>
          </cell>
          <cell r="AO1298">
            <v>0</v>
          </cell>
          <cell r="AP1298">
            <v>0</v>
          </cell>
          <cell r="AQ1298">
            <v>33</v>
          </cell>
          <cell r="AR1298">
            <v>2.8050000000000002</v>
          </cell>
          <cell r="AS1298">
            <v>11.305</v>
          </cell>
          <cell r="AT1298">
            <v>40</v>
          </cell>
          <cell r="AU1298">
            <v>0</v>
          </cell>
          <cell r="AV1298">
            <v>0</v>
          </cell>
          <cell r="AW1298">
            <v>0</v>
          </cell>
          <cell r="AX1298" t="str">
            <v>Tiến sĩ</v>
          </cell>
          <cell r="AY1298" t="str">
            <v>Phó Giáo sư</v>
          </cell>
          <cell r="AZ1298">
            <v>0</v>
          </cell>
          <cell r="BA1298" t="str">
            <v>Địa lý</v>
          </cell>
          <cell r="BB1298" t="str">
            <v>Địa lý tự nhiên</v>
          </cell>
          <cell r="BC1298" t="str">
            <v>Địa lý tự nhiên</v>
          </cell>
          <cell r="BD1298">
            <v>0</v>
          </cell>
          <cell r="BE1298" t="str">
            <v>GVSP</v>
          </cell>
          <cell r="BF1298" t="str">
            <v>A2</v>
          </cell>
          <cell r="BG1298">
            <v>0</v>
          </cell>
          <cell r="BH1298" t="str">
            <v>x</v>
          </cell>
          <cell r="BI1298">
            <v>0</v>
          </cell>
          <cell r="BJ1298">
            <v>0</v>
          </cell>
          <cell r="BK1298" t="str">
            <v>Đợt năm 2014</v>
          </cell>
          <cell r="BL1298">
            <v>0</v>
          </cell>
          <cell r="BM1298">
            <v>37610</v>
          </cell>
          <cell r="BN1298">
            <v>37975</v>
          </cell>
          <cell r="BO1298" t="str">
            <v>Bằng khen BCH Đoàn TNCS Hồ Chí Minh Tỉnh Nghệ An</v>
          </cell>
          <cell r="BP1298">
            <v>0</v>
          </cell>
          <cell r="BQ1298">
            <v>43586</v>
          </cell>
          <cell r="BR1298">
            <v>-10.333333333333334</v>
          </cell>
          <cell r="BS1298">
            <v>0</v>
          </cell>
          <cell r="BT1298" t="str">
            <v>x</v>
          </cell>
          <cell r="BU1298">
            <v>0</v>
          </cell>
          <cell r="BV1298">
            <v>0</v>
          </cell>
          <cell r="BW1298">
            <v>0</v>
          </cell>
          <cell r="BX1298">
            <v>0</v>
          </cell>
          <cell r="BY1298">
            <v>0</v>
          </cell>
          <cell r="BZ1298">
            <v>0</v>
          </cell>
          <cell r="CA1298">
            <v>0</v>
          </cell>
          <cell r="CB1298">
            <v>0</v>
          </cell>
          <cell r="CC1298">
            <v>0</v>
          </cell>
          <cell r="CD1298">
            <v>0</v>
          </cell>
          <cell r="CE1298">
            <v>0</v>
          </cell>
          <cell r="CF1298">
            <v>0</v>
          </cell>
          <cell r="CG1298">
            <v>0</v>
          </cell>
          <cell r="CH1298">
            <v>0</v>
          </cell>
          <cell r="CI1298">
            <v>0</v>
          </cell>
          <cell r="CJ1298">
            <v>0</v>
          </cell>
          <cell r="CK1298">
            <v>0</v>
          </cell>
          <cell r="CL1298">
            <v>0</v>
          </cell>
        </row>
        <row r="1299">
          <cell r="F1299">
            <v>1872</v>
          </cell>
          <cell r="G1299" t="str">
            <v>51010000192269</v>
          </cell>
          <cell r="H1299" t="str">
            <v>Trung tâm Thông tin - Thư viện Nguyễn Thúc Hào</v>
          </cell>
          <cell r="I1299" t="str">
            <v>Tổ phục vụ</v>
          </cell>
          <cell r="J1299" t="str">
            <v>Nữ</v>
          </cell>
          <cell r="K1299">
            <v>1964</v>
          </cell>
          <cell r="L1299">
            <v>23512</v>
          </cell>
          <cell r="M1299">
            <v>0</v>
          </cell>
          <cell r="N1299" t="str">
            <v>Kinh</v>
          </cell>
          <cell r="O1299">
            <v>0</v>
          </cell>
          <cell r="P1299" t="str">
            <v>181422027</v>
          </cell>
          <cell r="Q1299" t="str">
            <v>04/08/2015</v>
          </cell>
          <cell r="R1299" t="str">
            <v>Tỉnh Nghệ An</v>
          </cell>
          <cell r="S1299" t="str">
            <v>Xã Hưng Long, Hưng Nguyên, Nghệ An</v>
          </cell>
          <cell r="T1299" t="str">
            <v>Xã Hưng Long, Hưng Nguyên, Nghệ An</v>
          </cell>
          <cell r="U1299" t="str">
            <v>Khối 1Phường Lê Lợi, Tp Vinh</v>
          </cell>
          <cell r="V1299" t="str">
            <v>Khối 1Phường Lê Lợi, Tp Vinh</v>
          </cell>
          <cell r="W1299" t="str">
            <v>0981083369</v>
          </cell>
          <cell r="X1299" t="str">
            <v>nguyenchaudhv.1964@gmail.com</v>
          </cell>
          <cell r="Y1299">
            <v>36800</v>
          </cell>
          <cell r="Z1299">
            <v>31017</v>
          </cell>
          <cell r="AA1299" t="str">
            <v>Nhà máy đường Sông Lam</v>
          </cell>
          <cell r="AB1299">
            <v>0</v>
          </cell>
          <cell r="AC1299" t="str">
            <v>BC</v>
          </cell>
          <cell r="AD1299">
            <v>0</v>
          </cell>
          <cell r="AE1299">
            <v>0</v>
          </cell>
          <cell r="AF1299" t="str">
            <v>17.170</v>
          </cell>
          <cell r="AG1299" t="str">
            <v>Thư viện viên</v>
          </cell>
          <cell r="AH1299">
            <v>0</v>
          </cell>
          <cell r="AI1299">
            <v>0</v>
          </cell>
          <cell r="AJ1299">
            <v>0</v>
          </cell>
          <cell r="AK1299">
            <v>4</v>
          </cell>
          <cell r="AL1299">
            <v>0</v>
          </cell>
          <cell r="AM1299">
            <v>4.9800000000000004</v>
          </cell>
          <cell r="AN1299">
            <v>9</v>
          </cell>
          <cell r="AO1299">
            <v>6</v>
          </cell>
          <cell r="AP1299">
            <v>0.29880000000000001</v>
          </cell>
          <cell r="AQ1299">
            <v>0</v>
          </cell>
          <cell r="AR1299">
            <v>0</v>
          </cell>
          <cell r="AS1299">
            <v>5.2788000000000004</v>
          </cell>
          <cell r="AT1299">
            <v>20</v>
          </cell>
          <cell r="AU1299">
            <v>0</v>
          </cell>
          <cell r="AV1299">
            <v>0</v>
          </cell>
          <cell r="AW1299">
            <v>0</v>
          </cell>
          <cell r="AX1299" t="str">
            <v>Đại học</v>
          </cell>
          <cell r="AY1299">
            <v>0</v>
          </cell>
          <cell r="AZ1299">
            <v>0</v>
          </cell>
          <cell r="BA1299" t="str">
            <v>Thông tin thư viện</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43617</v>
          </cell>
          <cell r="BR1299">
            <v>-3.25</v>
          </cell>
          <cell r="BS1299">
            <v>0</v>
          </cell>
          <cell r="BT1299" t="str">
            <v>x</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row>
        <row r="1300">
          <cell r="F1300">
            <v>1456</v>
          </cell>
          <cell r="G1300" t="str">
            <v>51010000191266</v>
          </cell>
          <cell r="H1300" t="str">
            <v>Viện Sư phạm Tự nhiên</v>
          </cell>
          <cell r="I1300" t="str">
            <v>Sinh học và ứng dụng</v>
          </cell>
          <cell r="J1300" t="str">
            <v>Nam</v>
          </cell>
          <cell r="K1300">
            <v>1953</v>
          </cell>
          <cell r="L1300">
            <v>19511</v>
          </cell>
          <cell r="M1300">
            <v>0</v>
          </cell>
          <cell r="N1300" t="str">
            <v>Kinh</v>
          </cell>
          <cell r="O1300">
            <v>0</v>
          </cell>
          <cell r="P1300">
            <v>0</v>
          </cell>
          <cell r="Q1300">
            <v>0</v>
          </cell>
          <cell r="R1300">
            <v>0</v>
          </cell>
          <cell r="S1300" t="str">
            <v>Thạch Hạ, Thach Hà, Hà Tĩnh</v>
          </cell>
          <cell r="T1300" t="str">
            <v>Thạch Hạ, Thach Hà, Hà Tĩnh</v>
          </cell>
          <cell r="U1300" t="str">
            <v>Số nhà 15, ngõ 18, Nguyễn Đức Cảnh ,Khối 22, Hưng Bình, Thành phố Vinh, Tỉnh Nghệ An</v>
          </cell>
          <cell r="V1300" t="str">
            <v>Số nhà 15, ngõ 18, Nguyễn Đức Cảnh ,Khối 22, Hưng Bình, Thành phố Vinh, Tỉnh Nghệ An</v>
          </cell>
          <cell r="W1300">
            <v>0</v>
          </cell>
          <cell r="X1300">
            <v>0</v>
          </cell>
          <cell r="Y1300">
            <v>28399</v>
          </cell>
          <cell r="Z1300">
            <v>28399</v>
          </cell>
          <cell r="AA1300" t="str">
            <v>Trường Đại học Sư phạm Vinh</v>
          </cell>
          <cell r="AB1300">
            <v>0</v>
          </cell>
          <cell r="AC1300" t="str">
            <v>BC</v>
          </cell>
          <cell r="AD1300">
            <v>0</v>
          </cell>
          <cell r="AE1300">
            <v>0</v>
          </cell>
          <cell r="AF1300" t="str">
            <v>V.07.01.01</v>
          </cell>
          <cell r="AG1300" t="str">
            <v>Giảng viên cao cấp (hạng I)</v>
          </cell>
          <cell r="AH1300">
            <v>0</v>
          </cell>
          <cell r="AI1300">
            <v>0</v>
          </cell>
          <cell r="AJ1300">
            <v>0</v>
          </cell>
          <cell r="AK1300">
            <v>6</v>
          </cell>
          <cell r="AL1300">
            <v>0.4</v>
          </cell>
          <cell r="AM1300">
            <v>7.28</v>
          </cell>
          <cell r="AN1300">
            <v>4</v>
          </cell>
          <cell r="AO1300">
            <v>0</v>
          </cell>
          <cell r="AP1300">
            <v>0</v>
          </cell>
          <cell r="AQ1300">
            <v>37</v>
          </cell>
          <cell r="AR1300">
            <v>2.8416000000000001</v>
          </cell>
          <cell r="AS1300">
            <v>10.521600000000001</v>
          </cell>
          <cell r="AT1300">
            <v>40</v>
          </cell>
          <cell r="AU1300">
            <v>0</v>
          </cell>
          <cell r="AV1300">
            <v>0</v>
          </cell>
          <cell r="AW1300">
            <v>0</v>
          </cell>
          <cell r="AX1300" t="str">
            <v>Tiến sĩ</v>
          </cell>
          <cell r="AY1300" t="str">
            <v>Phó Giáo sư</v>
          </cell>
          <cell r="AZ1300">
            <v>0</v>
          </cell>
          <cell r="BA1300" t="str">
            <v>Sinh học</v>
          </cell>
          <cell r="BB1300" t="str">
            <v>Khoa học/Sinh lý thực vật</v>
          </cell>
          <cell r="BC1300" t="str">
            <v>Sinh học/Thực vật</v>
          </cell>
          <cell r="BD1300">
            <v>0</v>
          </cell>
          <cell r="BE1300" t="str">
            <v>GVSP</v>
          </cell>
          <cell r="BF1300">
            <v>0</v>
          </cell>
          <cell r="BG1300">
            <v>0</v>
          </cell>
          <cell r="BH1300" t="str">
            <v>x</v>
          </cell>
          <cell r="BI1300">
            <v>0</v>
          </cell>
          <cell r="BJ1300">
            <v>0</v>
          </cell>
          <cell r="BK1300" t="str">
            <v>Đối tượng 4</v>
          </cell>
          <cell r="BL1300">
            <v>0</v>
          </cell>
          <cell r="BM1300">
            <v>0</v>
          </cell>
          <cell r="BN1300">
            <v>0</v>
          </cell>
          <cell r="BO1300">
            <v>0</v>
          </cell>
          <cell r="BP1300">
            <v>0</v>
          </cell>
          <cell r="BQ1300">
            <v>43647</v>
          </cell>
          <cell r="BR1300">
            <v>-9.25</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row>
        <row r="1301">
          <cell r="F1301">
            <v>1284</v>
          </cell>
          <cell r="G1301" t="str">
            <v>51010000193129</v>
          </cell>
          <cell r="H1301" t="str">
            <v>Khoa Xây dựng</v>
          </cell>
          <cell r="I1301" t="str">
            <v>Xây dựng dân dụng và công nghiệp</v>
          </cell>
          <cell r="J1301" t="str">
            <v>Nữ</v>
          </cell>
          <cell r="K1301">
            <v>1964</v>
          </cell>
          <cell r="L1301">
            <v>23538</v>
          </cell>
          <cell r="M1301">
            <v>0</v>
          </cell>
          <cell r="N1301" t="str">
            <v>Kinh</v>
          </cell>
          <cell r="O1301">
            <v>0</v>
          </cell>
          <cell r="P1301">
            <v>0</v>
          </cell>
          <cell r="Q1301">
            <v>0</v>
          </cell>
          <cell r="R1301">
            <v>0</v>
          </cell>
          <cell r="S1301" t="str">
            <v>Thạch Mĩ, Thạch Hà, Hà Tĩnh</v>
          </cell>
          <cell r="T1301" t="str">
            <v>Thạch Mĩ, Thạch Hà, Hà Tĩnh</v>
          </cell>
          <cell r="U1301" t="str">
            <v>Số nhà 03, Ngõ 5, Đường Phạm Kinh Vỹ, K6 P.Bến Thủy, Thành phố Vinh, Tỉnh Nghệ An</v>
          </cell>
          <cell r="V1301" t="str">
            <v>Số nhà 03, Ngõ 5, Đường Phạm Kinh Vỹ, K6 P.Bến Thủy, Thành phố Vinh, Tỉnh Nghệ An</v>
          </cell>
          <cell r="W1301">
            <v>0</v>
          </cell>
          <cell r="X1301">
            <v>0</v>
          </cell>
          <cell r="Y1301">
            <v>35004</v>
          </cell>
          <cell r="Z1301">
            <v>32264</v>
          </cell>
          <cell r="AA1301" t="str">
            <v>Trường Đại học Sư phạm Vinh</v>
          </cell>
          <cell r="AB1301">
            <v>0</v>
          </cell>
          <cell r="AC1301" t="str">
            <v>BC</v>
          </cell>
          <cell r="AD1301">
            <v>0</v>
          </cell>
          <cell r="AE1301">
            <v>0</v>
          </cell>
          <cell r="AF1301" t="str">
            <v>01.003</v>
          </cell>
          <cell r="AG1301" t="str">
            <v>Chuyên viên</v>
          </cell>
          <cell r="AH1301">
            <v>0</v>
          </cell>
          <cell r="AI1301">
            <v>0</v>
          </cell>
          <cell r="AJ1301">
            <v>0</v>
          </cell>
          <cell r="AK1301">
            <v>4</v>
          </cell>
          <cell r="AL1301">
            <v>0</v>
          </cell>
          <cell r="AM1301">
            <v>4.9800000000000004</v>
          </cell>
          <cell r="AN1301">
            <v>9</v>
          </cell>
          <cell r="AO1301">
            <v>0</v>
          </cell>
          <cell r="AP1301">
            <v>0</v>
          </cell>
          <cell r="AQ1301">
            <v>0</v>
          </cell>
          <cell r="AR1301">
            <v>0</v>
          </cell>
          <cell r="AS1301">
            <v>4.9800000000000004</v>
          </cell>
          <cell r="AT1301">
            <v>20</v>
          </cell>
          <cell r="AU1301">
            <v>0</v>
          </cell>
          <cell r="AV1301">
            <v>0.1</v>
          </cell>
          <cell r="AW1301">
            <v>0</v>
          </cell>
          <cell r="AX1301" t="str">
            <v>Đại học</v>
          </cell>
          <cell r="AY1301">
            <v>0</v>
          </cell>
          <cell r="AZ1301">
            <v>0</v>
          </cell>
          <cell r="BA1301" t="str">
            <v>Khoa học chính trị</v>
          </cell>
          <cell r="BB1301">
            <v>0</v>
          </cell>
          <cell r="BC1301">
            <v>0</v>
          </cell>
          <cell r="BD1301">
            <v>0</v>
          </cell>
          <cell r="BE1301">
            <v>0</v>
          </cell>
          <cell r="BF1301" t="str">
            <v>B2</v>
          </cell>
          <cell r="BG1301">
            <v>0</v>
          </cell>
          <cell r="BH1301" t="str">
            <v>x</v>
          </cell>
          <cell r="BI1301">
            <v>0</v>
          </cell>
          <cell r="BJ1301">
            <v>0</v>
          </cell>
          <cell r="BK1301">
            <v>0</v>
          </cell>
          <cell r="BL1301">
            <v>0</v>
          </cell>
          <cell r="BM1301" t="str">
            <v>26/05/2010</v>
          </cell>
          <cell r="BN1301">
            <v>40689</v>
          </cell>
          <cell r="BO1301">
            <v>0</v>
          </cell>
          <cell r="BP1301">
            <v>0</v>
          </cell>
          <cell r="BQ1301">
            <v>43647</v>
          </cell>
          <cell r="BR1301">
            <v>-3.25</v>
          </cell>
          <cell r="BS1301" t="str">
            <v>BĐ đã phát</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0</v>
          </cell>
          <cell r="CL1301">
            <v>0</v>
          </cell>
        </row>
        <row r="1302">
          <cell r="F1302">
            <v>1854</v>
          </cell>
          <cell r="G1302" t="str">
            <v>51010000023192</v>
          </cell>
          <cell r="H1302" t="str">
            <v>Trung tâm Nội trú</v>
          </cell>
          <cell r="I1302">
            <v>0</v>
          </cell>
          <cell r="J1302" t="str">
            <v>Nam</v>
          </cell>
          <cell r="K1302">
            <v>1962</v>
          </cell>
          <cell r="L1302">
            <v>22891</v>
          </cell>
          <cell r="M1302">
            <v>0</v>
          </cell>
          <cell r="N1302" t="str">
            <v>Kinh</v>
          </cell>
          <cell r="O1302">
            <v>0</v>
          </cell>
          <cell r="P1302" t="str">
            <v>180993417</v>
          </cell>
          <cell r="Q1302" t="str">
            <v>09/04/2011</v>
          </cell>
          <cell r="R1302" t="str">
            <v>Tỉnh Nghệ An</v>
          </cell>
          <cell r="S1302" t="str">
            <v>Xã Trung Thành, Huyện Yên Thành, Tỉnh Nghệ An</v>
          </cell>
          <cell r="T1302" t="str">
            <v>Trung Thành, Yên Thành, Nghệ An</v>
          </cell>
          <cell r="U1302" t="str">
            <v>số 18, ngõ 16, Nguyễn Đức Cảnh, Phường Hưng Bình, Thành phố Vinh, Tỉnh Nghệ An</v>
          </cell>
          <cell r="V1302" t="str">
            <v>số 18, ngõ 16, Nguyễn Đức Cảnh, Phường Hưng Bình, Thành phố Vinh, Tỉnh Nghệ An</v>
          </cell>
          <cell r="W1302" t="str">
            <v>0967159369</v>
          </cell>
          <cell r="X1302" t="str">
            <v>Tranminhcong62dhv@gmail.com</v>
          </cell>
          <cell r="Y1302" t="str">
            <v xml:space="preserve">  -   -</v>
          </cell>
          <cell r="Z1302">
            <v>33120</v>
          </cell>
          <cell r="AA1302" t="str">
            <v>Trường Đại học Sư phạm Vinh</v>
          </cell>
          <cell r="AB1302">
            <v>0</v>
          </cell>
          <cell r="AC1302" t="str">
            <v>BC</v>
          </cell>
          <cell r="AD1302">
            <v>0</v>
          </cell>
          <cell r="AE1302">
            <v>0</v>
          </cell>
          <cell r="AF1302" t="str">
            <v>01.003</v>
          </cell>
          <cell r="AG1302" t="str">
            <v>Chuyên viên</v>
          </cell>
          <cell r="AH1302">
            <v>0</v>
          </cell>
          <cell r="AI1302">
            <v>0</v>
          </cell>
          <cell r="AJ1302">
            <v>0</v>
          </cell>
          <cell r="AK1302">
            <v>4</v>
          </cell>
          <cell r="AL1302">
            <v>0.5</v>
          </cell>
          <cell r="AM1302">
            <v>4.9800000000000004</v>
          </cell>
          <cell r="AN1302">
            <v>9</v>
          </cell>
          <cell r="AO1302">
            <v>0</v>
          </cell>
          <cell r="AP1302">
            <v>0</v>
          </cell>
          <cell r="AQ1302">
            <v>0</v>
          </cell>
          <cell r="AR1302">
            <v>0</v>
          </cell>
          <cell r="AS1302">
            <v>5.48</v>
          </cell>
          <cell r="AT1302">
            <v>20</v>
          </cell>
          <cell r="AU1302">
            <v>0</v>
          </cell>
          <cell r="AV1302">
            <v>0</v>
          </cell>
          <cell r="AW1302">
            <v>0</v>
          </cell>
          <cell r="AX1302" t="str">
            <v>Đại học</v>
          </cell>
          <cell r="AY1302">
            <v>0</v>
          </cell>
          <cell r="AZ1302">
            <v>0</v>
          </cell>
          <cell r="BA1302" t="str">
            <v>Kế toán</v>
          </cell>
          <cell r="BB1302">
            <v>0</v>
          </cell>
          <cell r="BC1302">
            <v>0</v>
          </cell>
          <cell r="BD1302">
            <v>0</v>
          </cell>
          <cell r="BE1302">
            <v>0</v>
          </cell>
          <cell r="BF1302">
            <v>0</v>
          </cell>
          <cell r="BG1302">
            <v>0</v>
          </cell>
          <cell r="BH1302">
            <v>0</v>
          </cell>
          <cell r="BI1302">
            <v>0</v>
          </cell>
          <cell r="BJ1302" t="str">
            <v>x</v>
          </cell>
          <cell r="BK1302">
            <v>0</v>
          </cell>
          <cell r="BL1302">
            <v>0</v>
          </cell>
          <cell r="BM1302">
            <v>0</v>
          </cell>
          <cell r="BN1302">
            <v>0</v>
          </cell>
          <cell r="BO1302">
            <v>0</v>
          </cell>
          <cell r="BP1302">
            <v>0</v>
          </cell>
          <cell r="BQ1302">
            <v>43647</v>
          </cell>
          <cell r="BR1302">
            <v>0</v>
          </cell>
          <cell r="BS1302">
            <v>0</v>
          </cell>
          <cell r="BT1302">
            <v>0</v>
          </cell>
          <cell r="BU1302">
            <v>0</v>
          </cell>
          <cell r="BV1302">
            <v>0</v>
          </cell>
          <cell r="BW1302">
            <v>0</v>
          </cell>
          <cell r="BX1302">
            <v>0</v>
          </cell>
          <cell r="BY1302">
            <v>0</v>
          </cell>
          <cell r="BZ1302">
            <v>0</v>
          </cell>
          <cell r="CA1302">
            <v>0</v>
          </cell>
          <cell r="CB1302">
            <v>0</v>
          </cell>
          <cell r="CC1302">
            <v>0</v>
          </cell>
          <cell r="CD1302">
            <v>0</v>
          </cell>
          <cell r="CE1302">
            <v>0</v>
          </cell>
          <cell r="CF1302">
            <v>0</v>
          </cell>
          <cell r="CG1302">
            <v>0</v>
          </cell>
          <cell r="CH1302">
            <v>0</v>
          </cell>
          <cell r="CI1302">
            <v>0</v>
          </cell>
          <cell r="CJ1302">
            <v>0</v>
          </cell>
          <cell r="CK1302">
            <v>0</v>
          </cell>
          <cell r="CL1302">
            <v>0</v>
          </cell>
        </row>
        <row r="1303">
          <cell r="F1303">
            <v>1604</v>
          </cell>
          <cell r="G1303" t="str">
            <v>51010000190731</v>
          </cell>
          <cell r="H1303" t="str">
            <v>Nhà Xuất bản Đại học Vinh</v>
          </cell>
          <cell r="I1303" t="str">
            <v>Văn học</v>
          </cell>
          <cell r="J1303" t="str">
            <v>Nam</v>
          </cell>
          <cell r="K1303">
            <v>1959</v>
          </cell>
          <cell r="L1303">
            <v>21775</v>
          </cell>
          <cell r="M1303">
            <v>0</v>
          </cell>
          <cell r="N1303" t="str">
            <v>Kinh</v>
          </cell>
          <cell r="O1303">
            <v>0</v>
          </cell>
          <cell r="P1303" t="str">
            <v>180004714</v>
          </cell>
          <cell r="Q1303" t="str">
            <v>12/10/2005</v>
          </cell>
          <cell r="R1303" t="str">
            <v>Tỉnh Nghệ An</v>
          </cell>
          <cell r="S1303" t="str">
            <v>Thành phố Vinh, Tỉnh Nghệ An</v>
          </cell>
          <cell r="T1303" t="str">
            <v>Đức Thủy, Đức Thọ, Hà Tĩnh</v>
          </cell>
          <cell r="U1303" t="str">
            <v>Số 8, đường Bạch Liêu, khối 6, Phường Bến Thủy, Thành phố Vinh, Tỉnh Nghệ An</v>
          </cell>
          <cell r="V1303" t="str">
            <v>Số 8, đường Bạch Liêu, khối 6, Phường Bến Thủy, Thành phố Vinh, Tỉnh Nghệ An</v>
          </cell>
          <cell r="W1303" t="str">
            <v>0912033753</v>
          </cell>
          <cell r="X1303" t="str">
            <v>tridungdhv@gmail.com</v>
          </cell>
          <cell r="Y1303">
            <v>29830</v>
          </cell>
          <cell r="Z1303">
            <v>30477</v>
          </cell>
          <cell r="AA1303" t="str">
            <v>Trường Đại học sư phạm Vinh</v>
          </cell>
          <cell r="AB1303">
            <v>0</v>
          </cell>
          <cell r="AC1303" t="str">
            <v>BC</v>
          </cell>
          <cell r="AD1303">
            <v>0</v>
          </cell>
          <cell r="AE1303">
            <v>0</v>
          </cell>
          <cell r="AF1303" t="str">
            <v>V.07.01.01</v>
          </cell>
          <cell r="AG1303" t="str">
            <v>Giảng viên cao cấp (hạng I)</v>
          </cell>
          <cell r="AH1303" t="str">
            <v>Giám đốc</v>
          </cell>
          <cell r="AI1303">
            <v>0</v>
          </cell>
          <cell r="AJ1303">
            <v>0</v>
          </cell>
          <cell r="AK1303">
            <v>7</v>
          </cell>
          <cell r="AL1303">
            <v>0.5</v>
          </cell>
          <cell r="AM1303">
            <v>6.92</v>
          </cell>
          <cell r="AN1303">
            <v>3</v>
          </cell>
          <cell r="AO1303">
            <v>0</v>
          </cell>
          <cell r="AP1303">
            <v>0</v>
          </cell>
          <cell r="AQ1303">
            <v>33</v>
          </cell>
          <cell r="AR1303">
            <v>2.4485999999999999</v>
          </cell>
          <cell r="AS1303">
            <v>9.8686000000000007</v>
          </cell>
          <cell r="AT1303">
            <v>40</v>
          </cell>
          <cell r="AU1303">
            <v>0</v>
          </cell>
          <cell r="AV1303">
            <v>0</v>
          </cell>
          <cell r="AW1303">
            <v>0</v>
          </cell>
          <cell r="AX1303" t="str">
            <v>Tiến sĩ</v>
          </cell>
          <cell r="AY1303" t="str">
            <v>Phó Giáo sư</v>
          </cell>
          <cell r="AZ1303">
            <v>0</v>
          </cell>
          <cell r="BA1303" t="str">
            <v>SP Ngữ văn</v>
          </cell>
          <cell r="BB1303" t="str">
            <v>Lý luân văn học</v>
          </cell>
          <cell r="BC1303" t="str">
            <v>Văn học Việt Nam</v>
          </cell>
          <cell r="BD1303">
            <v>0</v>
          </cell>
          <cell r="BE1303" t="str">
            <v>GVSP</v>
          </cell>
          <cell r="BF1303" t="str">
            <v>B1</v>
          </cell>
          <cell r="BG1303">
            <v>0</v>
          </cell>
          <cell r="BH1303" t="str">
            <v>x</v>
          </cell>
          <cell r="BI1303">
            <v>0</v>
          </cell>
          <cell r="BJ1303">
            <v>0</v>
          </cell>
          <cell r="BK1303" t="str">
            <v>x</v>
          </cell>
          <cell r="BL1303">
            <v>0</v>
          </cell>
          <cell r="BM1303">
            <v>38235</v>
          </cell>
          <cell r="BN1303">
            <v>38600</v>
          </cell>
          <cell r="BO1303">
            <v>0</v>
          </cell>
          <cell r="BP1303">
            <v>0</v>
          </cell>
          <cell r="BQ1303">
            <v>43709</v>
          </cell>
          <cell r="BR1303">
            <v>-3.0833333333333335</v>
          </cell>
          <cell r="BS1303" t="str">
            <v>BĐ đã phát</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row>
        <row r="1304">
          <cell r="F1304">
            <v>2027</v>
          </cell>
          <cell r="G1304" t="str">
            <v>51010000191822</v>
          </cell>
          <cell r="H1304" t="str">
            <v>Viện Sư phạm Tự nhiên</v>
          </cell>
          <cell r="I1304" t="str">
            <v>Đại số - Hình học</v>
          </cell>
          <cell r="J1304" t="str">
            <v>Nam</v>
          </cell>
          <cell r="K1304">
            <v>1956</v>
          </cell>
          <cell r="L1304">
            <v>20668</v>
          </cell>
          <cell r="M1304">
            <v>0</v>
          </cell>
          <cell r="N1304" t="str">
            <v>Kinh</v>
          </cell>
          <cell r="O1304">
            <v>0</v>
          </cell>
          <cell r="P1304">
            <v>180010505</v>
          </cell>
          <cell r="Q1304">
            <v>0</v>
          </cell>
          <cell r="R1304">
            <v>0</v>
          </cell>
          <cell r="S1304" t="str">
            <v>Xã Phúc Thọ, Huyện Nghi Lộc, Tỉnh Nghệ An</v>
          </cell>
          <cell r="T1304" t="str">
            <v>Xã Phúc Thọ, Huyện Nghi Lộc, Tỉnh Nghệ An</v>
          </cell>
          <cell r="U1304" t="str">
            <v>Phường Trung Đô, Thành phố Vinh, Tỉnh Nghệ An</v>
          </cell>
          <cell r="V1304" t="str">
            <v>Phường Trung Đô, Thành phố Vinh, Tỉnh Nghệ An</v>
          </cell>
          <cell r="W1304">
            <v>0</v>
          </cell>
          <cell r="X1304">
            <v>0</v>
          </cell>
          <cell r="Y1304">
            <v>28369</v>
          </cell>
          <cell r="Z1304">
            <v>28369</v>
          </cell>
          <cell r="AA1304" t="str">
            <v>Trường Đại học Sư phạm Vinh</v>
          </cell>
          <cell r="AB1304">
            <v>0</v>
          </cell>
          <cell r="AC1304" t="str">
            <v>BC</v>
          </cell>
          <cell r="AD1304">
            <v>0</v>
          </cell>
          <cell r="AE1304">
            <v>0</v>
          </cell>
          <cell r="AF1304" t="str">
            <v>V.07.01.01</v>
          </cell>
          <cell r="AG1304" t="str">
            <v>Giảng viên cao cấp (hạng I)</v>
          </cell>
          <cell r="AH1304">
            <v>0</v>
          </cell>
          <cell r="AI1304">
            <v>0</v>
          </cell>
          <cell r="AJ1304">
            <v>0</v>
          </cell>
          <cell r="AK1304">
            <v>6</v>
          </cell>
          <cell r="AL1304">
            <v>0</v>
          </cell>
          <cell r="AM1304">
            <v>7.28</v>
          </cell>
          <cell r="AN1304">
            <v>4</v>
          </cell>
          <cell r="AO1304">
            <v>0</v>
          </cell>
          <cell r="AP1304">
            <v>0</v>
          </cell>
          <cell r="AQ1304">
            <v>35</v>
          </cell>
          <cell r="AR1304">
            <v>2.548</v>
          </cell>
          <cell r="AS1304">
            <v>9.8279999999999994</v>
          </cell>
          <cell r="AT1304">
            <v>40</v>
          </cell>
          <cell r="AU1304">
            <v>0</v>
          </cell>
          <cell r="AV1304">
            <v>0</v>
          </cell>
          <cell r="AW1304">
            <v>0</v>
          </cell>
          <cell r="AX1304" t="str">
            <v>Tiến sĩ</v>
          </cell>
          <cell r="AY1304" t="str">
            <v>Phó Giáo sư</v>
          </cell>
          <cell r="AZ1304">
            <v>0</v>
          </cell>
          <cell r="BA1304" t="str">
            <v>Toán học</v>
          </cell>
          <cell r="BB1304" t="str">
            <v>Toán giải tích</v>
          </cell>
          <cell r="BC1304" t="str">
            <v>Toán Lí</v>
          </cell>
          <cell r="BD1304">
            <v>0</v>
          </cell>
          <cell r="BE1304" t="str">
            <v>GVSP</v>
          </cell>
          <cell r="BF1304" t="str">
            <v>Miễn</v>
          </cell>
          <cell r="BG1304">
            <v>0</v>
          </cell>
          <cell r="BH1304" t="str">
            <v>x</v>
          </cell>
          <cell r="BI1304">
            <v>0</v>
          </cell>
          <cell r="BJ1304">
            <v>0</v>
          </cell>
          <cell r="BK1304">
            <v>0</v>
          </cell>
          <cell r="BL1304">
            <v>0</v>
          </cell>
          <cell r="BM1304" t="str">
            <v>16/9/2004</v>
          </cell>
          <cell r="BN1304">
            <v>38611</v>
          </cell>
          <cell r="BO1304">
            <v>0</v>
          </cell>
          <cell r="BP1304">
            <v>0</v>
          </cell>
          <cell r="BQ1304">
            <v>43739</v>
          </cell>
          <cell r="BR1304">
            <v>-6.083333333333333</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0</v>
          </cell>
          <cell r="CL1304">
            <v>0</v>
          </cell>
        </row>
        <row r="1305">
          <cell r="F1305">
            <v>1014</v>
          </cell>
          <cell r="G1305" t="str">
            <v>51010000199394</v>
          </cell>
          <cell r="H1305" t="str">
            <v>Viện Sư phạm Tự nhiên</v>
          </cell>
          <cell r="I1305" t="str">
            <v>Đại số - Hình học</v>
          </cell>
          <cell r="J1305" t="str">
            <v>Nam</v>
          </cell>
          <cell r="K1305">
            <v>1956</v>
          </cell>
          <cell r="L1305">
            <v>20729</v>
          </cell>
          <cell r="M1305">
            <v>0</v>
          </cell>
          <cell r="N1305" t="str">
            <v>Kinh</v>
          </cell>
          <cell r="O1305">
            <v>0</v>
          </cell>
          <cell r="P1305">
            <v>180011547</v>
          </cell>
          <cell r="Q1305">
            <v>0</v>
          </cell>
          <cell r="R1305">
            <v>0</v>
          </cell>
          <cell r="S1305" t="str">
            <v>Xã Thạch Đài, huyện Thạch Hà, tỉnh Hà Tĩnh</v>
          </cell>
          <cell r="T1305" t="str">
            <v>Xã Thạch Đài, huyện Thạch Hà, tỉnh Hà Tĩnh</v>
          </cell>
          <cell r="U1305" t="str">
            <v>Nhà số 5 ngõ 18, đường Nguyễn Đức Cảnh, phường Hưng Bình, thành phố Vinh, tỉnh Nghệ An</v>
          </cell>
          <cell r="V1305" t="str">
            <v>Nhà số 5 ngõ 18, đường Nguyễn Đức Cảnh, phường Hưng Bình, thành phố Vinh, tỉnh Nghệ An</v>
          </cell>
          <cell r="W1305" t="str">
            <v>0913973789</v>
          </cell>
          <cell r="X1305" t="str">
            <v>maivantu110@gmail.com</v>
          </cell>
          <cell r="Y1305">
            <v>29830</v>
          </cell>
          <cell r="Z1305">
            <v>29830</v>
          </cell>
          <cell r="AA1305" t="str">
            <v>Trường Đại học Sư phạm Vinh</v>
          </cell>
          <cell r="AB1305">
            <v>0</v>
          </cell>
          <cell r="AC1305" t="str">
            <v>BC</v>
          </cell>
          <cell r="AD1305">
            <v>0</v>
          </cell>
          <cell r="AE1305">
            <v>0</v>
          </cell>
          <cell r="AF1305" t="str">
            <v>V.07.01.02</v>
          </cell>
          <cell r="AG1305" t="str">
            <v>Giảng viên chính (hạng II)</v>
          </cell>
          <cell r="AH1305">
            <v>0</v>
          </cell>
          <cell r="AI1305">
            <v>0</v>
          </cell>
          <cell r="AJ1305">
            <v>0</v>
          </cell>
          <cell r="AK1305">
            <v>5</v>
          </cell>
          <cell r="AL1305">
            <v>0.5</v>
          </cell>
          <cell r="AM1305">
            <v>6.78</v>
          </cell>
          <cell r="AN1305">
            <v>8</v>
          </cell>
          <cell r="AO1305">
            <v>0</v>
          </cell>
          <cell r="AP1305">
            <v>0</v>
          </cell>
          <cell r="AQ1305">
            <v>31</v>
          </cell>
          <cell r="AR1305">
            <v>2.2568000000000001</v>
          </cell>
          <cell r="AS1305">
            <v>9.5367999999999995</v>
          </cell>
          <cell r="AT1305">
            <v>40</v>
          </cell>
          <cell r="AU1305">
            <v>0</v>
          </cell>
          <cell r="AV1305">
            <v>0</v>
          </cell>
          <cell r="AW1305">
            <v>0</v>
          </cell>
          <cell r="AX1305" t="str">
            <v>Tiến sĩ</v>
          </cell>
          <cell r="AY1305">
            <v>0</v>
          </cell>
          <cell r="AZ1305">
            <v>2003</v>
          </cell>
          <cell r="BA1305" t="str">
            <v>Toán học</v>
          </cell>
          <cell r="BB1305" t="str">
            <v>Đại số &amp; lý thuyết số</v>
          </cell>
          <cell r="BC1305" t="str">
            <v>Toán Lí</v>
          </cell>
          <cell r="BD1305">
            <v>0</v>
          </cell>
          <cell r="BE1305" t="str">
            <v>GVSP</v>
          </cell>
          <cell r="BF1305">
            <v>0</v>
          </cell>
          <cell r="BG1305">
            <v>0</v>
          </cell>
          <cell r="BH1305" t="str">
            <v>x</v>
          </cell>
          <cell r="BI1305">
            <v>0</v>
          </cell>
          <cell r="BJ1305">
            <v>0</v>
          </cell>
          <cell r="BK1305">
            <v>0</v>
          </cell>
          <cell r="BL1305">
            <v>0</v>
          </cell>
          <cell r="BM1305">
            <v>35530</v>
          </cell>
          <cell r="BN1305">
            <v>35895</v>
          </cell>
          <cell r="BO1305">
            <v>0</v>
          </cell>
          <cell r="BP1305">
            <v>0</v>
          </cell>
          <cell r="BQ1305">
            <v>43800</v>
          </cell>
          <cell r="BR1305">
            <v>-5.916666666666667</v>
          </cell>
          <cell r="BS1305" t="str">
            <v>BĐ đã phát</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0</v>
          </cell>
          <cell r="CL1305">
            <v>0</v>
          </cell>
        </row>
        <row r="1306">
          <cell r="F1306">
            <v>1674</v>
          </cell>
          <cell r="G1306" t="str">
            <v>51010000194779</v>
          </cell>
          <cell r="H1306" t="str">
            <v>Viện Sư phạm Tự nhiên</v>
          </cell>
          <cell r="I1306" t="str">
            <v>Giải tích</v>
          </cell>
          <cell r="J1306" t="str">
            <v>Nam</v>
          </cell>
          <cell r="K1306">
            <v>1955</v>
          </cell>
          <cell r="L1306">
            <v>20101</v>
          </cell>
          <cell r="M1306">
            <v>0</v>
          </cell>
          <cell r="N1306" t="str">
            <v>Kinh</v>
          </cell>
          <cell r="O1306">
            <v>0</v>
          </cell>
          <cell r="P1306">
            <v>180010494</v>
          </cell>
          <cell r="Q1306">
            <v>0</v>
          </cell>
          <cell r="R1306">
            <v>0</v>
          </cell>
          <cell r="S1306" t="str">
            <v>Gia phố, Hương khê, Hà Tĩnh.</v>
          </cell>
          <cell r="T1306" t="str">
            <v>Gia phố, Hương khê, Hà Tĩnh.</v>
          </cell>
          <cell r="U1306" t="str">
            <v>Số nhà 11, Ngõ 14, đường Nguyễn Đức Cảnh, Khối 22,   phường Hưng Bình,  Thành phố Vinh,   Nghệ An</v>
          </cell>
          <cell r="V1306" t="str">
            <v>Số nhà 11, Ngõ 14, đường Nguyễn Đức Cảnh, Khối 22,   phường Hưng Bình,  Thành phố Vinh,   Nghệ An</v>
          </cell>
          <cell r="W1306" t="str">
            <v>0904162999</v>
          </cell>
          <cell r="X1306" t="str">
            <v>tvandhv@gmail.com</v>
          </cell>
          <cell r="Y1306">
            <v>28369</v>
          </cell>
          <cell r="Z1306">
            <v>28369</v>
          </cell>
          <cell r="AA1306" t="str">
            <v>Trường Đại học Sư phạm Vinh</v>
          </cell>
          <cell r="AB1306">
            <v>0</v>
          </cell>
          <cell r="AC1306" t="str">
            <v>BC</v>
          </cell>
          <cell r="AD1306">
            <v>0</v>
          </cell>
          <cell r="AE1306">
            <v>0</v>
          </cell>
          <cell r="AF1306" t="str">
            <v>V.07.01.01</v>
          </cell>
          <cell r="AG1306" t="str">
            <v>Giảng viên cao cấp (hạng I)</v>
          </cell>
          <cell r="AH1306">
            <v>0</v>
          </cell>
          <cell r="AI1306">
            <v>0</v>
          </cell>
          <cell r="AJ1306">
            <v>0</v>
          </cell>
          <cell r="AK1306">
            <v>6</v>
          </cell>
          <cell r="AL1306">
            <v>0.7</v>
          </cell>
          <cell r="AM1306">
            <v>7.28</v>
          </cell>
          <cell r="AN1306">
            <v>4</v>
          </cell>
          <cell r="AO1306">
            <v>0</v>
          </cell>
          <cell r="AP1306">
            <v>0</v>
          </cell>
          <cell r="AQ1306">
            <v>35</v>
          </cell>
          <cell r="AR1306">
            <v>2.7930000000000001</v>
          </cell>
          <cell r="AS1306">
            <v>10.773</v>
          </cell>
          <cell r="AT1306">
            <v>40</v>
          </cell>
          <cell r="AU1306">
            <v>0</v>
          </cell>
          <cell r="AV1306">
            <v>0</v>
          </cell>
          <cell r="AW1306">
            <v>0</v>
          </cell>
          <cell r="AX1306" t="str">
            <v>Tiến sĩ</v>
          </cell>
          <cell r="AY1306" t="str">
            <v>Phó Giáo sư</v>
          </cell>
          <cell r="AZ1306">
            <v>2015</v>
          </cell>
          <cell r="BA1306" t="str">
            <v>SP Toán học</v>
          </cell>
          <cell r="BB1306" t="str">
            <v>Toán giải tích</v>
          </cell>
          <cell r="BC1306" t="str">
            <v>Toán giải tích</v>
          </cell>
          <cell r="BD1306">
            <v>0</v>
          </cell>
          <cell r="BE1306" t="str">
            <v>GVSP</v>
          </cell>
          <cell r="BF1306">
            <v>0</v>
          </cell>
          <cell r="BG1306">
            <v>0</v>
          </cell>
          <cell r="BH1306" t="str">
            <v>x</v>
          </cell>
          <cell r="BI1306">
            <v>0</v>
          </cell>
          <cell r="BJ1306">
            <v>0</v>
          </cell>
          <cell r="BK1306" t="str">
            <v>x</v>
          </cell>
          <cell r="BL1306">
            <v>0</v>
          </cell>
          <cell r="BM1306">
            <v>37807</v>
          </cell>
          <cell r="BN1306">
            <v>38173</v>
          </cell>
          <cell r="BO1306">
            <v>0</v>
          </cell>
          <cell r="BP1306">
            <v>0</v>
          </cell>
          <cell r="BQ1306">
            <v>43891</v>
          </cell>
          <cell r="BR1306">
            <v>-7.666666666666667</v>
          </cell>
          <cell r="BS1306" t="str">
            <v>BĐ đã phát</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row>
        <row r="1307">
          <cell r="F1307">
            <v>1156</v>
          </cell>
          <cell r="G1307" t="str">
            <v>51010000200667</v>
          </cell>
          <cell r="H1307" t="str">
            <v>Viện Khoa học Xã hội và Nhân văn</v>
          </cell>
          <cell r="I1307" t="str">
            <v>Triết học</v>
          </cell>
          <cell r="J1307" t="str">
            <v>Nam</v>
          </cell>
          <cell r="K1307">
            <v>1960</v>
          </cell>
          <cell r="L1307">
            <v>21970</v>
          </cell>
          <cell r="M1307">
            <v>0</v>
          </cell>
          <cell r="N1307" t="str">
            <v>Kinh</v>
          </cell>
          <cell r="O1307">
            <v>0</v>
          </cell>
          <cell r="P1307">
            <v>0</v>
          </cell>
          <cell r="Q1307">
            <v>0</v>
          </cell>
          <cell r="R1307">
            <v>0</v>
          </cell>
          <cell r="S1307" t="str">
            <v>Tiên Điền, Nghi Xuân, Hà Tĩnh</v>
          </cell>
          <cell r="T1307" t="str">
            <v>Tiên Điền, Nghi Xuân, Hà Tĩnh</v>
          </cell>
          <cell r="U1307" t="str">
            <v>Tiên Điền, Nghi Xuân, Hà Tĩnh</v>
          </cell>
          <cell r="V1307" t="str">
            <v>Tiên Điền, Nghi Xuân, Hà Tĩnh</v>
          </cell>
          <cell r="W1307">
            <v>913354484</v>
          </cell>
          <cell r="X1307">
            <v>0</v>
          </cell>
          <cell r="Y1307">
            <v>30926</v>
          </cell>
          <cell r="Z1307">
            <v>30926</v>
          </cell>
          <cell r="AA1307" t="str">
            <v>Trường Đại học Sư phạm Vinh</v>
          </cell>
          <cell r="AB1307">
            <v>0</v>
          </cell>
          <cell r="AC1307" t="str">
            <v>BC</v>
          </cell>
          <cell r="AD1307">
            <v>0</v>
          </cell>
          <cell r="AE1307">
            <v>0</v>
          </cell>
          <cell r="AF1307" t="str">
            <v>V.07.01.02</v>
          </cell>
          <cell r="AG1307" t="str">
            <v>Giảng viên chính (hạng II)</v>
          </cell>
          <cell r="AH1307">
            <v>0</v>
          </cell>
          <cell r="AI1307">
            <v>0</v>
          </cell>
          <cell r="AJ1307">
            <v>0</v>
          </cell>
          <cell r="AK1307">
            <v>5</v>
          </cell>
          <cell r="AL1307">
            <v>0</v>
          </cell>
          <cell r="AM1307">
            <v>5.76</v>
          </cell>
          <cell r="AN1307">
            <v>5</v>
          </cell>
          <cell r="AO1307">
            <v>0</v>
          </cell>
          <cell r="AP1307">
            <v>0</v>
          </cell>
          <cell r="AQ1307">
            <v>27</v>
          </cell>
          <cell r="AR1307">
            <v>1.5551999999999999</v>
          </cell>
          <cell r="AS1307">
            <v>7.3151999999999999</v>
          </cell>
          <cell r="AT1307">
            <v>45</v>
          </cell>
          <cell r="AU1307">
            <v>0</v>
          </cell>
          <cell r="AV1307">
            <v>0</v>
          </cell>
          <cell r="AW1307">
            <v>0</v>
          </cell>
          <cell r="AX1307" t="str">
            <v>Tiến sĩ</v>
          </cell>
          <cell r="AY1307">
            <v>0</v>
          </cell>
          <cell r="AZ1307">
            <v>0</v>
          </cell>
          <cell r="BA1307" t="str">
            <v>Triết học</v>
          </cell>
          <cell r="BB1307" t="str">
            <v>Triết học</v>
          </cell>
          <cell r="BC1307" t="str">
            <v>Triết học</v>
          </cell>
          <cell r="BD1307">
            <v>0</v>
          </cell>
          <cell r="BE1307" t="str">
            <v>GVSP</v>
          </cell>
          <cell r="BF1307" t="str">
            <v>B1</v>
          </cell>
          <cell r="BG1307">
            <v>0</v>
          </cell>
          <cell r="BH1307" t="str">
            <v>x</v>
          </cell>
          <cell r="BI1307">
            <v>0</v>
          </cell>
          <cell r="BJ1307">
            <v>0</v>
          </cell>
          <cell r="BK1307">
            <v>0</v>
          </cell>
          <cell r="BL1307">
            <v>0</v>
          </cell>
          <cell r="BM1307">
            <v>37419</v>
          </cell>
          <cell r="BN1307">
            <v>37784</v>
          </cell>
          <cell r="BO1307">
            <v>0</v>
          </cell>
          <cell r="BP1307">
            <v>0</v>
          </cell>
          <cell r="BQ1307">
            <v>43891</v>
          </cell>
          <cell r="BR1307">
            <v>-2.5</v>
          </cell>
          <cell r="BS1307" t="str">
            <v>BĐ đã phát</v>
          </cell>
          <cell r="BT1307">
            <v>0</v>
          </cell>
          <cell r="BU1307">
            <v>0</v>
          </cell>
          <cell r="BV1307">
            <v>0</v>
          </cell>
          <cell r="BW1307">
            <v>0</v>
          </cell>
          <cell r="BX1307">
            <v>0</v>
          </cell>
          <cell r="BY1307">
            <v>0</v>
          </cell>
          <cell r="BZ1307">
            <v>0</v>
          </cell>
          <cell r="CA1307">
            <v>0</v>
          </cell>
          <cell r="CB1307">
            <v>0</v>
          </cell>
          <cell r="CC1307">
            <v>0</v>
          </cell>
          <cell r="CD1307">
            <v>0</v>
          </cell>
          <cell r="CE1307">
            <v>0</v>
          </cell>
          <cell r="CF1307">
            <v>0</v>
          </cell>
          <cell r="CG1307">
            <v>0</v>
          </cell>
          <cell r="CH1307">
            <v>0</v>
          </cell>
          <cell r="CI1307">
            <v>0</v>
          </cell>
          <cell r="CJ1307">
            <v>0</v>
          </cell>
          <cell r="CK1307">
            <v>0</v>
          </cell>
          <cell r="CL1307">
            <v>0</v>
          </cell>
        </row>
        <row r="1308">
          <cell r="F1308">
            <v>1868</v>
          </cell>
          <cell r="G1308" t="str">
            <v>51010000196854</v>
          </cell>
          <cell r="H1308" t="str">
            <v>Trung tâm Nội trú</v>
          </cell>
          <cell r="I1308" t="str">
            <v>Tổ Ký túc xá Hưng Bình</v>
          </cell>
          <cell r="J1308" t="str">
            <v>Nam</v>
          </cell>
          <cell r="K1308">
            <v>1960</v>
          </cell>
          <cell r="L1308">
            <v>21947</v>
          </cell>
          <cell r="M1308">
            <v>0</v>
          </cell>
          <cell r="N1308" t="str">
            <v>Kinh</v>
          </cell>
          <cell r="O1308">
            <v>0</v>
          </cell>
          <cell r="P1308" t="str">
            <v>180064995</v>
          </cell>
          <cell r="Q1308" t="str">
            <v>29/07/2010</v>
          </cell>
          <cell r="R1308" t="str">
            <v>Tỉnh Nghệ An</v>
          </cell>
          <cell r="S1308" t="str">
            <v>Xã Hưng Hòa, Thành phố Vinh, Tỉnh Nghệ An</v>
          </cell>
          <cell r="T1308" t="str">
            <v>Hưng Hòa, Vinh, Nghệ An</v>
          </cell>
          <cell r="U1308" t="str">
            <v>Khối 22, Phường Hưng Bình, Thành phố Vinh, Tỉnh Nghệ An</v>
          </cell>
          <cell r="V1308" t="str">
            <v>Khối 22, Phường Hưng Bình, Thành phố Vinh, Tỉnh Nghệ An</v>
          </cell>
          <cell r="W1308">
            <v>0</v>
          </cell>
          <cell r="X1308">
            <v>0</v>
          </cell>
          <cell r="Y1308">
            <v>30713</v>
          </cell>
          <cell r="Z1308">
            <v>28581</v>
          </cell>
          <cell r="AA1308" t="str">
            <v>Quân đoàn 4</v>
          </cell>
          <cell r="AB1308">
            <v>0</v>
          </cell>
          <cell r="AC1308" t="str">
            <v>BC</v>
          </cell>
          <cell r="AD1308">
            <v>0</v>
          </cell>
          <cell r="AE1308">
            <v>0</v>
          </cell>
          <cell r="AF1308" t="str">
            <v>01.007</v>
          </cell>
          <cell r="AG1308" t="str">
            <v>Nhân viên kỹ thuật</v>
          </cell>
          <cell r="AH1308">
            <v>0</v>
          </cell>
          <cell r="AI1308">
            <v>0</v>
          </cell>
          <cell r="AJ1308">
            <v>0</v>
          </cell>
          <cell r="AK1308">
            <v>3.5</v>
          </cell>
          <cell r="AL1308">
            <v>0</v>
          </cell>
          <cell r="AM1308">
            <v>3.63</v>
          </cell>
          <cell r="AN1308">
            <v>12</v>
          </cell>
          <cell r="AO1308">
            <v>17</v>
          </cell>
          <cell r="AP1308">
            <v>0.61709999999999998</v>
          </cell>
          <cell r="AQ1308">
            <v>0</v>
          </cell>
          <cell r="AR1308">
            <v>0</v>
          </cell>
          <cell r="AS1308">
            <v>4.2470999999999997</v>
          </cell>
          <cell r="AT1308">
            <v>20</v>
          </cell>
          <cell r="AU1308">
            <v>0</v>
          </cell>
          <cell r="AV1308">
            <v>0</v>
          </cell>
          <cell r="AW1308">
            <v>0</v>
          </cell>
          <cell r="AX1308" t="str">
            <v>Trung học chuyên nghiệp</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43891</v>
          </cell>
          <cell r="BR1308">
            <v>-2.5833333333333335</v>
          </cell>
          <cell r="BS1308" t="str">
            <v>BĐ đã phát</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0</v>
          </cell>
          <cell r="CL1308">
            <v>0</v>
          </cell>
        </row>
        <row r="1309">
          <cell r="F1309">
            <v>1223</v>
          </cell>
          <cell r="G1309" t="str">
            <v>51010000197006</v>
          </cell>
          <cell r="H1309" t="str">
            <v>Viện Sư phạm Tự nhiên</v>
          </cell>
          <cell r="I1309" t="str">
            <v>Phương pháp giảng dạy hóa học</v>
          </cell>
          <cell r="J1309" t="str">
            <v>Nam</v>
          </cell>
          <cell r="K1309">
            <v>1953</v>
          </cell>
          <cell r="L1309">
            <v>19486</v>
          </cell>
          <cell r="M1309">
            <v>0</v>
          </cell>
          <cell r="N1309" t="str">
            <v>Kinh</v>
          </cell>
          <cell r="O1309">
            <v>0</v>
          </cell>
          <cell r="P1309">
            <v>0</v>
          </cell>
          <cell r="Q1309">
            <v>0</v>
          </cell>
          <cell r="R1309">
            <v>0</v>
          </cell>
          <cell r="S1309" t="str">
            <v>Xã Nghi Long, Huyện Nghi Lộc, Tỉnh Nghệ An</v>
          </cell>
          <cell r="T1309" t="str">
            <v>Nghi Long, Nghi Lộc, Nghệ An</v>
          </cell>
          <cell r="U1309" t="str">
            <v>Khối 11, Phường Trường Thi, Thành phố Vinh, Tỉnh Nghệ An</v>
          </cell>
          <cell r="V1309" t="str">
            <v>Khối 11, Phường Trường Thi, Thành phố Vinh, Tỉnh Nghệ An</v>
          </cell>
          <cell r="W1309">
            <v>912592253</v>
          </cell>
          <cell r="X1309">
            <v>0</v>
          </cell>
          <cell r="Y1309">
            <v>29860</v>
          </cell>
          <cell r="Z1309">
            <v>28703</v>
          </cell>
          <cell r="AA1309" t="str">
            <v>Trường CĐSP Nghĩa Bình</v>
          </cell>
          <cell r="AB1309">
            <v>0</v>
          </cell>
          <cell r="AC1309" t="str">
            <v>BC</v>
          </cell>
          <cell r="AD1309">
            <v>0</v>
          </cell>
          <cell r="AE1309">
            <v>0</v>
          </cell>
          <cell r="AF1309" t="str">
            <v>V.07.01.01</v>
          </cell>
          <cell r="AG1309" t="str">
            <v>Giảng viên cao cấp (hạng I)</v>
          </cell>
          <cell r="AH1309">
            <v>0</v>
          </cell>
          <cell r="AI1309">
            <v>0</v>
          </cell>
          <cell r="AJ1309">
            <v>0</v>
          </cell>
          <cell r="AK1309">
            <v>6</v>
          </cell>
          <cell r="AL1309">
            <v>0.5</v>
          </cell>
          <cell r="AM1309">
            <v>7.64</v>
          </cell>
          <cell r="AN1309">
            <v>5</v>
          </cell>
          <cell r="AO1309">
            <v>0</v>
          </cell>
          <cell r="AP1309">
            <v>0</v>
          </cell>
          <cell r="AQ1309">
            <v>38</v>
          </cell>
          <cell r="AR1309">
            <v>3.0932000000000004</v>
          </cell>
          <cell r="AS1309">
            <v>11.2332</v>
          </cell>
          <cell r="AT1309">
            <v>40</v>
          </cell>
          <cell r="AU1309">
            <v>0</v>
          </cell>
          <cell r="AV1309">
            <v>0</v>
          </cell>
          <cell r="AW1309">
            <v>0</v>
          </cell>
          <cell r="AX1309" t="str">
            <v>Tiến sĩ</v>
          </cell>
          <cell r="AY1309" t="str">
            <v>Phó Giáo sư</v>
          </cell>
          <cell r="AZ1309">
            <v>0</v>
          </cell>
          <cell r="BA1309" t="str">
            <v>SP Hóa học</v>
          </cell>
          <cell r="BB1309" t="str">
            <v>Giáo dục học/LL&amp;PPDH bộ môn Hóa học</v>
          </cell>
          <cell r="BC1309" t="str">
            <v>Giáo dục học/LL&amp;PPDH bộ môn Hóa học</v>
          </cell>
          <cell r="BD1309">
            <v>0</v>
          </cell>
          <cell r="BE1309" t="str">
            <v>GVSP</v>
          </cell>
          <cell r="BF1309" t="str">
            <v>B2</v>
          </cell>
          <cell r="BG1309">
            <v>0</v>
          </cell>
          <cell r="BH1309" t="str">
            <v>x</v>
          </cell>
          <cell r="BI1309">
            <v>0</v>
          </cell>
          <cell r="BJ1309">
            <v>0</v>
          </cell>
          <cell r="BK1309">
            <v>0</v>
          </cell>
          <cell r="BL1309">
            <v>0</v>
          </cell>
          <cell r="BM1309">
            <v>36989</v>
          </cell>
          <cell r="BN1309">
            <v>37354</v>
          </cell>
          <cell r="BO1309">
            <v>0</v>
          </cell>
          <cell r="BP1309">
            <v>0</v>
          </cell>
          <cell r="BQ1309">
            <v>43983</v>
          </cell>
          <cell r="BR1309">
            <v>-9.3333333333333339</v>
          </cell>
          <cell r="BS1309" t="str">
            <v>BĐ đã phát</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0</v>
          </cell>
          <cell r="CL1309">
            <v>0</v>
          </cell>
        </row>
        <row r="1310">
          <cell r="F1310">
            <v>1463</v>
          </cell>
          <cell r="G1310" t="str">
            <v>51010000192278</v>
          </cell>
          <cell r="H1310" t="str">
            <v>Viện Sư phạm Tự nhiên</v>
          </cell>
          <cell r="I1310" t="str">
            <v>Sinh học và ứng dụng</v>
          </cell>
          <cell r="J1310" t="str">
            <v>Nam</v>
          </cell>
          <cell r="K1310">
            <v>1955</v>
          </cell>
          <cell r="L1310">
            <v>20453</v>
          </cell>
          <cell r="M1310">
            <v>0</v>
          </cell>
          <cell r="N1310" t="str">
            <v>Kinh</v>
          </cell>
          <cell r="O1310">
            <v>0</v>
          </cell>
          <cell r="P1310">
            <v>180010671</v>
          </cell>
          <cell r="Q1310">
            <v>0</v>
          </cell>
          <cell r="R1310">
            <v>0</v>
          </cell>
          <cell r="S1310" t="str">
            <v>Xã Quỳnh Ngọc, huyện Quỳnh Lưu, tỉnh Nghệ An</v>
          </cell>
          <cell r="T1310" t="str">
            <v>Xã Quỳnh Ngọc, huyện Quỳnh Lưu, tỉnh Nghệ An</v>
          </cell>
          <cell r="U1310" t="str">
            <v>Số nhà 9, ngõ 18, đường Nguyễn Đức Cảnh, Thành phố Vinh, Tỉnh Nghệ An</v>
          </cell>
          <cell r="V1310" t="str">
            <v>Số nhà 9, ngõ 18, đường Nguyễn Đức Cảnh, Thành phố Vinh, Tỉnh Nghệ An</v>
          </cell>
          <cell r="W1310" t="str">
            <v>0915445545</v>
          </cell>
          <cell r="X1310" t="str">
            <v>banphd2001@gmail.com</v>
          </cell>
          <cell r="Y1310">
            <v>30590</v>
          </cell>
          <cell r="Z1310">
            <v>29860</v>
          </cell>
          <cell r="AA1310" t="str">
            <v>Trường Đại học Sư phạm Vinh</v>
          </cell>
          <cell r="AB1310">
            <v>0</v>
          </cell>
          <cell r="AC1310" t="str">
            <v>BC</v>
          </cell>
          <cell r="AD1310">
            <v>0</v>
          </cell>
          <cell r="AE1310">
            <v>0</v>
          </cell>
          <cell r="AF1310" t="str">
            <v>V.07.01.01</v>
          </cell>
          <cell r="AG1310" t="str">
            <v>Giảng viên cao cấp (hạng I)</v>
          </cell>
          <cell r="AH1310">
            <v>0</v>
          </cell>
          <cell r="AI1310">
            <v>0</v>
          </cell>
          <cell r="AJ1310">
            <v>0</v>
          </cell>
          <cell r="AK1310">
            <v>6</v>
          </cell>
          <cell r="AL1310">
            <v>0.4</v>
          </cell>
          <cell r="AM1310">
            <v>6.92</v>
          </cell>
          <cell r="AN1310">
            <v>3</v>
          </cell>
          <cell r="AO1310">
            <v>0</v>
          </cell>
          <cell r="AP1310">
            <v>0</v>
          </cell>
          <cell r="AQ1310">
            <v>35</v>
          </cell>
          <cell r="AR1310">
            <v>2.5619999999999998</v>
          </cell>
          <cell r="AS1310">
            <v>9.8819999999999997</v>
          </cell>
          <cell r="AT1310">
            <v>40</v>
          </cell>
          <cell r="AU1310">
            <v>0</v>
          </cell>
          <cell r="AV1310">
            <v>0</v>
          </cell>
          <cell r="AW1310">
            <v>0</v>
          </cell>
          <cell r="AX1310" t="str">
            <v>Tiến sĩ</v>
          </cell>
          <cell r="AY1310" t="str">
            <v>Phó Giáo sư</v>
          </cell>
          <cell r="AZ1310">
            <v>0</v>
          </cell>
          <cell r="BA1310" t="str">
            <v>Sinh học/Kinh tế Nông nghiệp</v>
          </cell>
          <cell r="BB1310" t="str">
            <v>Khoa học/Thực vật học</v>
          </cell>
          <cell r="BC1310" t="str">
            <v>Sinh học/Thực vật học</v>
          </cell>
          <cell r="BD1310">
            <v>0</v>
          </cell>
          <cell r="BE1310" t="str">
            <v>GVSP</v>
          </cell>
          <cell r="BF1310" t="str">
            <v>B2</v>
          </cell>
          <cell r="BG1310">
            <v>0</v>
          </cell>
          <cell r="BH1310" t="str">
            <v>x</v>
          </cell>
          <cell r="BI1310">
            <v>0</v>
          </cell>
          <cell r="BJ1310">
            <v>0</v>
          </cell>
          <cell r="BK1310" t="str">
            <v>x</v>
          </cell>
          <cell r="BL1310">
            <v>0</v>
          </cell>
          <cell r="BM1310">
            <v>0</v>
          </cell>
          <cell r="BN1310">
            <v>0</v>
          </cell>
          <cell r="BO1310">
            <v>0</v>
          </cell>
          <cell r="BP1310">
            <v>0</v>
          </cell>
          <cell r="BQ1310">
            <v>43983</v>
          </cell>
          <cell r="BR1310">
            <v>-6.666666666666667</v>
          </cell>
          <cell r="BS1310" t="str">
            <v>BĐ đã phát</v>
          </cell>
          <cell r="BT1310">
            <v>0</v>
          </cell>
          <cell r="BU1310">
            <v>0</v>
          </cell>
          <cell r="BV1310">
            <v>0</v>
          </cell>
          <cell r="BW1310">
            <v>0</v>
          </cell>
          <cell r="BX1310">
            <v>0</v>
          </cell>
          <cell r="BY1310">
            <v>0</v>
          </cell>
          <cell r="BZ1310">
            <v>0</v>
          </cell>
          <cell r="CA1310">
            <v>0</v>
          </cell>
          <cell r="CB1310">
            <v>0</v>
          </cell>
          <cell r="CC1310">
            <v>0</v>
          </cell>
          <cell r="CD1310">
            <v>0</v>
          </cell>
          <cell r="CE1310">
            <v>0</v>
          </cell>
          <cell r="CF1310">
            <v>0</v>
          </cell>
          <cell r="CG1310">
            <v>0</v>
          </cell>
          <cell r="CH1310">
            <v>0</v>
          </cell>
          <cell r="CI1310">
            <v>0</v>
          </cell>
          <cell r="CJ1310">
            <v>0</v>
          </cell>
          <cell r="CK1310">
            <v>0</v>
          </cell>
          <cell r="CL1310">
            <v>0</v>
          </cell>
        </row>
        <row r="1311">
          <cell r="F1311">
            <v>1104</v>
          </cell>
          <cell r="G1311" t="str">
            <v>51010000199756</v>
          </cell>
          <cell r="H1311" t="str">
            <v>Khoa Giáo dục</v>
          </cell>
          <cell r="I1311" t="str">
            <v>Giáo dục học</v>
          </cell>
          <cell r="J1311" t="str">
            <v>Nam</v>
          </cell>
          <cell r="K1311">
            <v>1960</v>
          </cell>
          <cell r="L1311">
            <v>22021</v>
          </cell>
          <cell r="M1311">
            <v>0</v>
          </cell>
          <cell r="N1311" t="str">
            <v>Kinh</v>
          </cell>
          <cell r="O1311">
            <v>0</v>
          </cell>
          <cell r="P1311">
            <v>180010303</v>
          </cell>
          <cell r="Q1311">
            <v>0</v>
          </cell>
          <cell r="R1311">
            <v>0</v>
          </cell>
          <cell r="S1311" t="str">
            <v>Diễn Châu, Tỉnh Nghệ An</v>
          </cell>
          <cell r="T1311" t="str">
            <v>Nam Cường, Nam Đàn, Nghệ An</v>
          </cell>
          <cell r="U1311" t="str">
            <v>19B, Ngô Trí Hòa, khối 5, Phường Bến Thủy, Thành phố Vinh, Tỉnh Nghệ An</v>
          </cell>
          <cell r="V1311" t="str">
            <v>19B, Ngô Trí Hòa, khối 5, Phường Bến Thủy, Thành phố Vinh, Tỉnh Nghệ An</v>
          </cell>
          <cell r="W1311">
            <v>912022174</v>
          </cell>
          <cell r="X1311">
            <v>0</v>
          </cell>
          <cell r="Y1311">
            <v>29860</v>
          </cell>
          <cell r="Z1311">
            <v>29860</v>
          </cell>
          <cell r="AA1311" t="str">
            <v>Trường Đại học Sư phạm Vinh</v>
          </cell>
          <cell r="AB1311">
            <v>0</v>
          </cell>
          <cell r="AC1311" t="str">
            <v>BC</v>
          </cell>
          <cell r="AD1311">
            <v>0</v>
          </cell>
          <cell r="AE1311">
            <v>0</v>
          </cell>
          <cell r="AF1311" t="str">
            <v>V.07.01.02</v>
          </cell>
          <cell r="AG1311" t="str">
            <v>Giảng viên chính (hạng II)</v>
          </cell>
          <cell r="AH1311">
            <v>0</v>
          </cell>
          <cell r="AI1311">
            <v>0</v>
          </cell>
          <cell r="AJ1311">
            <v>0</v>
          </cell>
          <cell r="AK1311">
            <v>5</v>
          </cell>
          <cell r="AL1311">
            <v>0</v>
          </cell>
          <cell r="AM1311">
            <v>6.1</v>
          </cell>
          <cell r="AN1311">
            <v>6</v>
          </cell>
          <cell r="AO1311">
            <v>0</v>
          </cell>
          <cell r="AP1311">
            <v>0</v>
          </cell>
          <cell r="AQ1311">
            <v>33</v>
          </cell>
          <cell r="AR1311">
            <v>2.0129999999999999</v>
          </cell>
          <cell r="AS1311">
            <v>8.1129999999999995</v>
          </cell>
          <cell r="AT1311">
            <v>40</v>
          </cell>
          <cell r="AU1311">
            <v>0</v>
          </cell>
          <cell r="AV1311">
            <v>0</v>
          </cell>
          <cell r="AW1311">
            <v>0</v>
          </cell>
          <cell r="AX1311" t="str">
            <v>Thạc sĩ</v>
          </cell>
          <cell r="AY1311">
            <v>0</v>
          </cell>
          <cell r="AZ1311">
            <v>2009</v>
          </cell>
          <cell r="BA1311" t="str">
            <v>SP Toán</v>
          </cell>
          <cell r="BB1311" t="str">
            <v xml:space="preserve">Giáo dục học </v>
          </cell>
          <cell r="BC1311">
            <v>0</v>
          </cell>
          <cell r="BD1311">
            <v>0</v>
          </cell>
          <cell r="BE1311" t="str">
            <v>GV QLGD</v>
          </cell>
          <cell r="BF1311">
            <v>0</v>
          </cell>
          <cell r="BG1311">
            <v>0</v>
          </cell>
          <cell r="BH1311" t="str">
            <v>x</v>
          </cell>
          <cell r="BI1311">
            <v>2019</v>
          </cell>
          <cell r="BJ1311">
            <v>0</v>
          </cell>
          <cell r="BK1311">
            <v>0</v>
          </cell>
          <cell r="BL1311">
            <v>0</v>
          </cell>
          <cell r="BM1311">
            <v>35889</v>
          </cell>
          <cell r="BN1311">
            <v>36254</v>
          </cell>
          <cell r="BO1311">
            <v>0</v>
          </cell>
          <cell r="BP1311">
            <v>0</v>
          </cell>
          <cell r="BQ1311">
            <v>43952</v>
          </cell>
          <cell r="BR1311">
            <v>-2.3333333333333335</v>
          </cell>
          <cell r="BS1311" t="str">
            <v>BĐ đã phát</v>
          </cell>
          <cell r="BT1311">
            <v>0</v>
          </cell>
          <cell r="BU1311">
            <v>0</v>
          </cell>
          <cell r="BV1311">
            <v>0</v>
          </cell>
          <cell r="BW1311">
            <v>0</v>
          </cell>
          <cell r="BX1311">
            <v>0</v>
          </cell>
          <cell r="BY1311">
            <v>0</v>
          </cell>
          <cell r="BZ1311">
            <v>0</v>
          </cell>
          <cell r="CA1311">
            <v>0</v>
          </cell>
          <cell r="CB1311">
            <v>0</v>
          </cell>
          <cell r="CC1311">
            <v>0</v>
          </cell>
          <cell r="CD1311">
            <v>0</v>
          </cell>
          <cell r="CE1311">
            <v>0</v>
          </cell>
          <cell r="CF1311">
            <v>0</v>
          </cell>
          <cell r="CG1311">
            <v>0</v>
          </cell>
          <cell r="CH1311">
            <v>0</v>
          </cell>
          <cell r="CI1311">
            <v>0</v>
          </cell>
          <cell r="CJ1311">
            <v>0</v>
          </cell>
          <cell r="CK1311">
            <v>0</v>
          </cell>
          <cell r="CL1311">
            <v>0</v>
          </cell>
        </row>
        <row r="1312">
          <cell r="F1312">
            <v>1263</v>
          </cell>
          <cell r="G1312" t="str">
            <v>51010000196553</v>
          </cell>
          <cell r="H1312" t="str">
            <v>Khoa Kinh tế</v>
          </cell>
          <cell r="I1312" t="str">
            <v>Kinh tế</v>
          </cell>
          <cell r="J1312" t="str">
            <v>Nam</v>
          </cell>
          <cell r="K1312">
            <v>1952</v>
          </cell>
          <cell r="L1312">
            <v>19352</v>
          </cell>
          <cell r="M1312">
            <v>0</v>
          </cell>
          <cell r="N1312" t="str">
            <v>Kinh</v>
          </cell>
          <cell r="O1312">
            <v>0</v>
          </cell>
          <cell r="P1312">
            <v>0</v>
          </cell>
          <cell r="Q1312">
            <v>0</v>
          </cell>
          <cell r="R1312">
            <v>0</v>
          </cell>
          <cell r="S1312">
            <v>0</v>
          </cell>
          <cell r="T1312" t="str">
            <v>Thạch Hà, Hà Tĩnh</v>
          </cell>
          <cell r="U1312">
            <v>0</v>
          </cell>
          <cell r="V1312">
            <v>0</v>
          </cell>
          <cell r="W1312">
            <v>0</v>
          </cell>
          <cell r="X1312">
            <v>0</v>
          </cell>
          <cell r="Y1312">
            <v>28734</v>
          </cell>
          <cell r="Z1312">
            <v>28734</v>
          </cell>
          <cell r="AA1312" t="str">
            <v>Trường Đại học Sư phạm Vinh</v>
          </cell>
          <cell r="AB1312">
            <v>0</v>
          </cell>
          <cell r="AC1312" t="str">
            <v>BC</v>
          </cell>
          <cell r="AD1312">
            <v>0</v>
          </cell>
          <cell r="AE1312">
            <v>0</v>
          </cell>
          <cell r="AF1312" t="str">
            <v>V.07.01.01</v>
          </cell>
          <cell r="AG1312" t="str">
            <v>Giảng viên cao cấp (hạng I)</v>
          </cell>
          <cell r="AH1312">
            <v>0</v>
          </cell>
          <cell r="AI1312">
            <v>0</v>
          </cell>
          <cell r="AJ1312">
            <v>0</v>
          </cell>
          <cell r="AK1312">
            <v>6</v>
          </cell>
          <cell r="AL1312">
            <v>0.6</v>
          </cell>
          <cell r="AM1312">
            <v>8</v>
          </cell>
          <cell r="AN1312">
            <v>6</v>
          </cell>
          <cell r="AO1312">
            <v>0</v>
          </cell>
          <cell r="AP1312">
            <v>0</v>
          </cell>
          <cell r="AQ1312">
            <v>38</v>
          </cell>
          <cell r="AR1312">
            <v>3.2680000000000002</v>
          </cell>
          <cell r="AS1312">
            <v>11.868</v>
          </cell>
          <cell r="AT1312">
            <v>45</v>
          </cell>
          <cell r="AU1312">
            <v>0</v>
          </cell>
          <cell r="AV1312">
            <v>0</v>
          </cell>
          <cell r="AW1312">
            <v>0</v>
          </cell>
          <cell r="AX1312" t="str">
            <v>Tiến sĩ</v>
          </cell>
          <cell r="AY1312" t="str">
            <v>Phó Giáo sư</v>
          </cell>
          <cell r="AZ1312">
            <v>0</v>
          </cell>
          <cell r="BA1312" t="str">
            <v>SP Văn</v>
          </cell>
          <cell r="BB1312" t="str">
            <v>Kinh tế chính trị</v>
          </cell>
          <cell r="BC1312" t="str">
            <v>Kinh tế chính trị</v>
          </cell>
          <cell r="BD1312">
            <v>0</v>
          </cell>
          <cell r="BE1312" t="str">
            <v>GVSP</v>
          </cell>
          <cell r="BF1312" t="str">
            <v>B2</v>
          </cell>
          <cell r="BG1312">
            <v>0</v>
          </cell>
          <cell r="BH1312" t="str">
            <v>x</v>
          </cell>
          <cell r="BI1312">
            <v>0</v>
          </cell>
          <cell r="BJ1312">
            <v>0</v>
          </cell>
          <cell r="BK1312" t="str">
            <v>Đợt năm 2014</v>
          </cell>
          <cell r="BL1312">
            <v>0</v>
          </cell>
          <cell r="BM1312" t="str">
            <v>22/04/2008</v>
          </cell>
          <cell r="BN1312">
            <v>39925</v>
          </cell>
          <cell r="BO1312">
            <v>0</v>
          </cell>
          <cell r="BP1312">
            <v>0</v>
          </cell>
          <cell r="BQ1312">
            <v>43831</v>
          </cell>
          <cell r="BR1312">
            <v>-9.6666666666666661</v>
          </cell>
          <cell r="BS1312" t="str">
            <v>Chuyển sổ hưu</v>
          </cell>
          <cell r="BT1312">
            <v>0</v>
          </cell>
          <cell r="BU1312">
            <v>0</v>
          </cell>
          <cell r="BV1312">
            <v>0</v>
          </cell>
          <cell r="BW1312">
            <v>0</v>
          </cell>
          <cell r="BX1312">
            <v>0</v>
          </cell>
          <cell r="BY1312">
            <v>0</v>
          </cell>
          <cell r="BZ1312">
            <v>0</v>
          </cell>
          <cell r="CA1312">
            <v>0</v>
          </cell>
          <cell r="CB1312">
            <v>0</v>
          </cell>
          <cell r="CC1312">
            <v>0</v>
          </cell>
          <cell r="CD1312">
            <v>0</v>
          </cell>
          <cell r="CE1312">
            <v>0</v>
          </cell>
          <cell r="CF1312">
            <v>0</v>
          </cell>
          <cell r="CG1312">
            <v>0</v>
          </cell>
          <cell r="CH1312">
            <v>0</v>
          </cell>
          <cell r="CI1312">
            <v>0</v>
          </cell>
          <cell r="CJ1312">
            <v>0</v>
          </cell>
          <cell r="CK1312">
            <v>0</v>
          </cell>
          <cell r="CL1312">
            <v>0</v>
          </cell>
        </row>
        <row r="1313">
          <cell r="F1313">
            <v>1834</v>
          </cell>
          <cell r="G1313" t="str">
            <v>51010000189030</v>
          </cell>
          <cell r="H1313" t="str">
            <v>Viện Sư phạm Xã hội</v>
          </cell>
          <cell r="I1313" t="str">
            <v>Lịch sử thế giới</v>
          </cell>
          <cell r="J1313" t="str">
            <v>Nam</v>
          </cell>
          <cell r="K1313">
            <v>1957</v>
          </cell>
          <cell r="L1313">
            <v>20821</v>
          </cell>
          <cell r="M1313">
            <v>0</v>
          </cell>
          <cell r="N1313" t="str">
            <v>Kinh</v>
          </cell>
          <cell r="O1313">
            <v>0</v>
          </cell>
          <cell r="P1313" t="str">
            <v>1800010205</v>
          </cell>
          <cell r="Q1313" t="str">
            <v>31/03/2005</v>
          </cell>
          <cell r="R1313" t="str">
            <v>Tỉnh Nghệ An</v>
          </cell>
          <cell r="S1313" t="str">
            <v>Cảnh Dương, Quảng Trạch, Quảng Bình</v>
          </cell>
          <cell r="T1313" t="str">
            <v>Cảnh Dương, Quảng Trạch, Quảng Bình</v>
          </cell>
          <cell r="U1313" t="str">
            <v>Số 35-Phan Huy Chú, K11, Trung Đô, Vinh</v>
          </cell>
          <cell r="V1313" t="str">
            <v>Số 35-Phan Huy Chú, K11, Trung Đô, Vinh</v>
          </cell>
          <cell r="W1313">
            <v>0</v>
          </cell>
          <cell r="X1313">
            <v>0</v>
          </cell>
          <cell r="Y1313">
            <v>28734</v>
          </cell>
          <cell r="Z1313">
            <v>28734</v>
          </cell>
          <cell r="AA1313" t="str">
            <v>Trường Đại học Sư phạm Vinh</v>
          </cell>
          <cell r="AB1313">
            <v>0</v>
          </cell>
          <cell r="AC1313" t="str">
            <v>BC</v>
          </cell>
          <cell r="AD1313">
            <v>0</v>
          </cell>
          <cell r="AE1313">
            <v>0</v>
          </cell>
          <cell r="AF1313" t="str">
            <v>V.07.01.01</v>
          </cell>
          <cell r="AG1313" t="str">
            <v>Giảng viên cao cấp (hạng I)</v>
          </cell>
          <cell r="AH1313">
            <v>0</v>
          </cell>
          <cell r="AI1313">
            <v>0</v>
          </cell>
          <cell r="AJ1313">
            <v>0</v>
          </cell>
          <cell r="AK1313">
            <v>6</v>
          </cell>
          <cell r="AL1313">
            <v>0.5</v>
          </cell>
          <cell r="AM1313">
            <v>7.28</v>
          </cell>
          <cell r="AN1313">
            <v>4</v>
          </cell>
          <cell r="AO1313">
            <v>0</v>
          </cell>
          <cell r="AP1313">
            <v>0</v>
          </cell>
          <cell r="AQ1313">
            <v>32</v>
          </cell>
          <cell r="AR1313">
            <v>2.4896000000000003</v>
          </cell>
          <cell r="AS1313">
            <v>10.269600000000001</v>
          </cell>
          <cell r="AT1313">
            <v>40</v>
          </cell>
          <cell r="AU1313">
            <v>0</v>
          </cell>
          <cell r="AV1313">
            <v>0</v>
          </cell>
          <cell r="AW1313">
            <v>0</v>
          </cell>
          <cell r="AX1313" t="str">
            <v>Tiến sĩ</v>
          </cell>
          <cell r="AY1313" t="str">
            <v>Phó Giáo sư</v>
          </cell>
          <cell r="AZ1313">
            <v>0</v>
          </cell>
          <cell r="BA1313" t="str">
            <v>Lịch sử</v>
          </cell>
          <cell r="BB1313" t="str">
            <v>Lịch sử</v>
          </cell>
          <cell r="BC1313" t="str">
            <v>Lịch sử thế giới</v>
          </cell>
          <cell r="BD1313">
            <v>0</v>
          </cell>
          <cell r="BE1313" t="str">
            <v>GVSP</v>
          </cell>
          <cell r="BF1313" t="str">
            <v>B1</v>
          </cell>
          <cell r="BG1313">
            <v>0</v>
          </cell>
          <cell r="BH1313" t="str">
            <v>x</v>
          </cell>
          <cell r="BI1313">
            <v>0</v>
          </cell>
          <cell r="BJ1313">
            <v>0</v>
          </cell>
          <cell r="BK1313">
            <v>0</v>
          </cell>
          <cell r="BL1313">
            <v>0</v>
          </cell>
          <cell r="BM1313">
            <v>40483</v>
          </cell>
          <cell r="BN1313">
            <v>40848</v>
          </cell>
          <cell r="BO1313">
            <v>0</v>
          </cell>
          <cell r="BP1313">
            <v>0</v>
          </cell>
          <cell r="BQ1313">
            <v>43862</v>
          </cell>
          <cell r="BR1313">
            <v>-5.666666666666667</v>
          </cell>
          <cell r="BS1313" t="str">
            <v>BĐ đã phát</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0</v>
          </cell>
          <cell r="CL1313">
            <v>0</v>
          </cell>
        </row>
        <row r="1314">
          <cell r="F1314">
            <v>1072</v>
          </cell>
          <cell r="G1314" t="str">
            <v>51010000191433</v>
          </cell>
          <cell r="H1314" t="str">
            <v>Viện Sư phạm Tự nhiên</v>
          </cell>
          <cell r="I1314" t="str">
            <v>Tin học</v>
          </cell>
          <cell r="J1314" t="str">
            <v>Nam</v>
          </cell>
          <cell r="K1314">
            <v>1957</v>
          </cell>
          <cell r="L1314">
            <v>21097</v>
          </cell>
          <cell r="M1314">
            <v>0</v>
          </cell>
          <cell r="N1314" t="str">
            <v>Kinh</v>
          </cell>
          <cell r="O1314">
            <v>0</v>
          </cell>
          <cell r="P1314">
            <v>180009349</v>
          </cell>
          <cell r="Q1314">
            <v>0</v>
          </cell>
          <cell r="R1314">
            <v>0</v>
          </cell>
          <cell r="S1314" t="str">
            <v>Thành phố Vinh, Tỉnh Nghệ An</v>
          </cell>
          <cell r="T1314" t="str">
            <v>Hưng Tiến, Hưng Nguyên, Nghệ An</v>
          </cell>
          <cell r="U1314" t="str">
            <v>Số 4, ngõ 1đường Đốc Thiết, Phường Hưng Bình, Thành phố Vinh, Tỉnh Nghệ An</v>
          </cell>
          <cell r="V1314" t="str">
            <v>Số 4, ngõ 1đường Đốc Thiết, Phường Hưng Bình, Thành phố Vinh, Tỉnh Nghệ An</v>
          </cell>
          <cell r="W1314" t="str">
            <v>0904162168</v>
          </cell>
          <cell r="X1314" t="str">
            <v>hoant@vinhuni.edu.vn</v>
          </cell>
          <cell r="Y1314">
            <v>28734</v>
          </cell>
          <cell r="Z1314">
            <v>28734</v>
          </cell>
          <cell r="AA1314" t="str">
            <v>Trường Đại học Sư phạm Vinh</v>
          </cell>
          <cell r="AB1314">
            <v>0</v>
          </cell>
          <cell r="AC1314" t="str">
            <v>BC</v>
          </cell>
          <cell r="AD1314">
            <v>0</v>
          </cell>
          <cell r="AE1314">
            <v>0</v>
          </cell>
          <cell r="AF1314" t="str">
            <v>V.07.01.02</v>
          </cell>
          <cell r="AG1314" t="str">
            <v>Giảng viên chính (hạng II)</v>
          </cell>
          <cell r="AH1314">
            <v>0</v>
          </cell>
          <cell r="AI1314">
            <v>0</v>
          </cell>
          <cell r="AJ1314">
            <v>0</v>
          </cell>
          <cell r="AK1314">
            <v>5</v>
          </cell>
          <cell r="AL1314">
            <v>0.5</v>
          </cell>
          <cell r="AM1314">
            <v>6.7799999999999994</v>
          </cell>
          <cell r="AN1314">
            <v>7</v>
          </cell>
          <cell r="AO1314">
            <v>0</v>
          </cell>
          <cell r="AP1314">
            <v>0</v>
          </cell>
          <cell r="AQ1314">
            <v>39</v>
          </cell>
          <cell r="AR1314">
            <v>2.8391999999999995</v>
          </cell>
          <cell r="AS1314">
            <v>10.119199999999999</v>
          </cell>
          <cell r="AT1314">
            <v>40</v>
          </cell>
          <cell r="AU1314">
            <v>0</v>
          </cell>
          <cell r="AV1314">
            <v>0</v>
          </cell>
          <cell r="AW1314">
            <v>0</v>
          </cell>
          <cell r="AX1314" t="str">
            <v>Tiến sĩ</v>
          </cell>
          <cell r="AY1314">
            <v>0</v>
          </cell>
          <cell r="AZ1314">
            <v>0</v>
          </cell>
          <cell r="BA1314" t="str">
            <v>Toán học</v>
          </cell>
          <cell r="BB1314" t="str">
            <v>Toán học</v>
          </cell>
          <cell r="BC1314" t="str">
            <v>Lý thuyết xác suất &amp; thống kê toán học</v>
          </cell>
          <cell r="BD1314">
            <v>0</v>
          </cell>
          <cell r="BE1314" t="str">
            <v>GVSP</v>
          </cell>
          <cell r="BF1314" t="str">
            <v>B2</v>
          </cell>
          <cell r="BG1314">
            <v>0</v>
          </cell>
          <cell r="BH1314" t="str">
            <v>x</v>
          </cell>
          <cell r="BI1314">
            <v>0</v>
          </cell>
          <cell r="BJ1314">
            <v>0</v>
          </cell>
          <cell r="BK1314" t="str">
            <v>x</v>
          </cell>
          <cell r="BL1314" t="str">
            <v>Trung cấp</v>
          </cell>
          <cell r="BM1314">
            <v>37345</v>
          </cell>
          <cell r="BN1314">
            <v>37710</v>
          </cell>
          <cell r="BO1314" t="str">
            <v>4 Bằng khen của BCH Trung ương Đoàn TNCS Hồ Chí Minh Vì đã có thành tích xuất sắc trong công tác Đoàn và phong trào thanh niên trường học trong các năm 2001, 2005, 2006, 2011; Giải 3 cấp Trường Cuộc thi “Tìm hiểu 75 năm lịch sử vẻ vang của Đảng CSVN”; Được bình chọn là 1 trong 80 Đảng viên trẻ tiêu biểu Tỉnh Nghệ An 2010; Được Công Đoàn Giáo dục Việt Nam cấp giấy chứng nhận “Giỏi việc trường - Đảm việc nhà” giai đoạn 2005 - 2009.  Nhiều năm liền đạt danh hiệu “Giỏi việc trường - Đảm việc nhà” cấp trường.  Đạt danh hiệu Lao động tiên tiến liên tục các năm 2001 – 2007; 2009 – 2011.  Đạt danh hiệu Chiến sỹ thi đua cấp cơ sở năm học 2010 – 2011.  Được chọn tham gia lớp Bồi dưỡng cán bộ quản lý năm 2009 và đạt kết quả Xuất sắc. Kỷ niệm chương “Vì thế hệ trẻ”</v>
          </cell>
          <cell r="BP1314">
            <v>0</v>
          </cell>
          <cell r="BQ1314">
            <v>44013</v>
          </cell>
          <cell r="BR1314">
            <v>-4.916666666666667</v>
          </cell>
          <cell r="BS1314" t="str">
            <v>BĐ đã phát</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0</v>
          </cell>
          <cell r="CL1314">
            <v>0</v>
          </cell>
        </row>
        <row r="1315">
          <cell r="F1315">
            <v>1842</v>
          </cell>
          <cell r="G1315" t="str">
            <v>51010000191071</v>
          </cell>
          <cell r="H1315" t="str">
            <v>Viện Sư phạm Xã hội</v>
          </cell>
          <cell r="I1315" t="str">
            <v>Văn học</v>
          </cell>
          <cell r="J1315" t="str">
            <v>Nam</v>
          </cell>
          <cell r="K1315">
            <v>1957</v>
          </cell>
          <cell r="L1315">
            <v>20846</v>
          </cell>
          <cell r="M1315">
            <v>0</v>
          </cell>
          <cell r="N1315" t="str">
            <v>Kinh</v>
          </cell>
          <cell r="O1315">
            <v>0</v>
          </cell>
          <cell r="P1315" t="str">
            <v>181787369</v>
          </cell>
          <cell r="Q1315" t="str">
            <v>02/02/2014</v>
          </cell>
          <cell r="R1315" t="str">
            <v>Tỉnh Nghệ An</v>
          </cell>
          <cell r="S1315" t="str">
            <v>Phường Bắc Hà – TP Hà Tĩnh – Tỉnh Hà Tĩnh</v>
          </cell>
          <cell r="T1315" t="str">
            <v>Phường Bắc Hà – TP Hà Tĩnh – Tỉnh Hà Tĩnh</v>
          </cell>
          <cell r="U1315" t="str">
            <v>Khối 11, Phường Trung Đô, Thành phố Vinh, Tỉnh Nghệ An</v>
          </cell>
          <cell r="V1315" t="str">
            <v>Khối 11, Phường Trung Đô, Thành phố Vinh, Tỉnh Nghệ An</v>
          </cell>
          <cell r="W1315">
            <v>0</v>
          </cell>
          <cell r="X1315">
            <v>0</v>
          </cell>
          <cell r="Y1315">
            <v>40060</v>
          </cell>
          <cell r="Z1315">
            <v>27103</v>
          </cell>
          <cell r="AA1315" t="str">
            <v>Tỉnh đội Hà Tĩnh</v>
          </cell>
          <cell r="AB1315">
            <v>0</v>
          </cell>
          <cell r="AC1315" t="str">
            <v>BC</v>
          </cell>
          <cell r="AD1315">
            <v>0</v>
          </cell>
          <cell r="AE1315">
            <v>0</v>
          </cell>
          <cell r="AF1315" t="str">
            <v>V.07.01.02</v>
          </cell>
          <cell r="AG1315" t="str">
            <v>Giảng viên chính (hạng II)</v>
          </cell>
          <cell r="AH1315">
            <v>0</v>
          </cell>
          <cell r="AI1315">
            <v>0</v>
          </cell>
          <cell r="AJ1315" t="str">
            <v>Chủ tịch Hội Cựu chiến binh</v>
          </cell>
          <cell r="AK1315">
            <v>7.5</v>
          </cell>
          <cell r="AL1315">
            <v>0.5</v>
          </cell>
          <cell r="AM1315">
            <v>6.7799999999999994</v>
          </cell>
          <cell r="AN1315">
            <v>7</v>
          </cell>
          <cell r="AO1315">
            <v>0</v>
          </cell>
          <cell r="AP1315">
            <v>0</v>
          </cell>
          <cell r="AQ1315">
            <v>36</v>
          </cell>
          <cell r="AR1315">
            <v>2.6208</v>
          </cell>
          <cell r="AS1315">
            <v>9.9008000000000003</v>
          </cell>
          <cell r="AT1315">
            <v>40</v>
          </cell>
          <cell r="AU1315">
            <v>0</v>
          </cell>
          <cell r="AV1315">
            <v>0</v>
          </cell>
          <cell r="AW1315">
            <v>0</v>
          </cell>
          <cell r="AX1315" t="str">
            <v>Tiến sĩ</v>
          </cell>
          <cell r="AY1315">
            <v>0</v>
          </cell>
          <cell r="AZ1315">
            <v>0</v>
          </cell>
          <cell r="BA1315" t="str">
            <v>Văn</v>
          </cell>
          <cell r="BB1315" t="str">
            <v>Văn</v>
          </cell>
          <cell r="BC1315" t="str">
            <v>LL &amp; lịch sử  SP học</v>
          </cell>
          <cell r="BD1315">
            <v>0</v>
          </cell>
          <cell r="BE1315" t="str">
            <v>GVSP</v>
          </cell>
          <cell r="BF1315" t="str">
            <v>Miễn</v>
          </cell>
          <cell r="BG1315">
            <v>0</v>
          </cell>
          <cell r="BH1315" t="str">
            <v>x</v>
          </cell>
          <cell r="BI1315">
            <v>2019</v>
          </cell>
          <cell r="BJ1315">
            <v>0</v>
          </cell>
          <cell r="BK1315">
            <v>0</v>
          </cell>
          <cell r="BL1315">
            <v>0</v>
          </cell>
          <cell r="BM1315">
            <v>37784</v>
          </cell>
          <cell r="BN1315">
            <v>38150</v>
          </cell>
          <cell r="BO1315">
            <v>0</v>
          </cell>
          <cell r="BP1315">
            <v>0</v>
          </cell>
          <cell r="BQ1315">
            <v>44013</v>
          </cell>
          <cell r="BR1315">
            <v>-5.583333333333333</v>
          </cell>
          <cell r="BS1315" t="str">
            <v>BĐ đã phát</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0</v>
          </cell>
          <cell r="CL1315">
            <v>0</v>
          </cell>
        </row>
        <row r="1316">
          <cell r="F1316">
            <v>1574</v>
          </cell>
          <cell r="G1316" t="str">
            <v>51010000189562</v>
          </cell>
          <cell r="H1316" t="str">
            <v>Viện Sư phạm Xã hội</v>
          </cell>
          <cell r="I1316" t="str">
            <v>Ngôn ngữ</v>
          </cell>
          <cell r="J1316" t="str">
            <v>Nam</v>
          </cell>
          <cell r="K1316">
            <v>1960</v>
          </cell>
          <cell r="L1316">
            <v>22113</v>
          </cell>
          <cell r="M1316">
            <v>0</v>
          </cell>
          <cell r="N1316" t="str">
            <v>Kinh</v>
          </cell>
          <cell r="O1316" t="str">
            <v>Thiên chúa giáo</v>
          </cell>
          <cell r="P1316">
            <v>183552772</v>
          </cell>
          <cell r="Q1316">
            <v>0</v>
          </cell>
          <cell r="R1316">
            <v>0</v>
          </cell>
          <cell r="S1316" t="str">
            <v>xã Mỹ Lộc, huyện Can Lộc, Hà Tĩnh</v>
          </cell>
          <cell r="T1316" t="str">
            <v>xã Mỹ Lộc, huyện Can Lộc, Hà Tĩnh</v>
          </cell>
          <cell r="U1316" t="str">
            <v>Số 2ngõ 5, đường Đặng Nguyên Cẩn, Thành phố Vinh, Tỉnh Nghệ An</v>
          </cell>
          <cell r="V1316" t="str">
            <v>Số 2ngõ 5, đường Đặng Nguyên Cẩn, Thành phố Vinh, Tỉnh Nghệ An</v>
          </cell>
          <cell r="W1316" t="str">
            <v>0389231585</v>
          </cell>
          <cell r="X1316" t="str">
            <v>dangluu@gmail.com</v>
          </cell>
          <cell r="Y1316">
            <v>37773</v>
          </cell>
          <cell r="Z1316">
            <v>29960</v>
          </cell>
          <cell r="AA1316" t="str">
            <v>Sở Giáo dục Hà Tĩnh</v>
          </cell>
          <cell r="AB1316">
            <v>0</v>
          </cell>
          <cell r="AC1316" t="str">
            <v>BC</v>
          </cell>
          <cell r="AD1316">
            <v>0</v>
          </cell>
          <cell r="AE1316">
            <v>0</v>
          </cell>
          <cell r="AF1316" t="str">
            <v>V.07.01.02</v>
          </cell>
          <cell r="AG1316" t="str">
            <v>Giảng viên chính (hạng II)</v>
          </cell>
          <cell r="AH1316">
            <v>0</v>
          </cell>
          <cell r="AI1316">
            <v>0</v>
          </cell>
          <cell r="AJ1316" t="str">
            <v>Chủ nhiệm lớp</v>
          </cell>
          <cell r="AK1316">
            <v>5</v>
          </cell>
          <cell r="AL1316">
            <v>0</v>
          </cell>
          <cell r="AM1316">
            <v>6.7799999999999994</v>
          </cell>
          <cell r="AN1316">
            <v>7</v>
          </cell>
          <cell r="AO1316">
            <v>0</v>
          </cell>
          <cell r="AP1316">
            <v>0</v>
          </cell>
          <cell r="AQ1316">
            <v>33</v>
          </cell>
          <cell r="AR1316">
            <v>2.2373999999999996</v>
          </cell>
          <cell r="AS1316">
            <v>9.0173999999999985</v>
          </cell>
          <cell r="AT1316">
            <v>40</v>
          </cell>
          <cell r="AU1316">
            <v>0</v>
          </cell>
          <cell r="AV1316">
            <v>0</v>
          </cell>
          <cell r="AW1316">
            <v>0</v>
          </cell>
          <cell r="AX1316" t="str">
            <v>Tiến sĩ</v>
          </cell>
          <cell r="AY1316">
            <v>0</v>
          </cell>
          <cell r="AZ1316">
            <v>0</v>
          </cell>
          <cell r="BA1316" t="str">
            <v>Văn</v>
          </cell>
          <cell r="BB1316" t="str">
            <v xml:space="preserve">KHXH&amp;NV/LL ngôn ngữ </v>
          </cell>
          <cell r="BC1316" t="str">
            <v xml:space="preserve">Ngữ văn/LL ngôn ngữ </v>
          </cell>
          <cell r="BD1316">
            <v>0</v>
          </cell>
          <cell r="BE1316" t="str">
            <v>GVSP</v>
          </cell>
          <cell r="BF1316" t="str">
            <v>Miễn</v>
          </cell>
          <cell r="BG1316">
            <v>0</v>
          </cell>
          <cell r="BH1316" t="str">
            <v>x</v>
          </cell>
          <cell r="BI1316">
            <v>0</v>
          </cell>
          <cell r="BJ1316">
            <v>0</v>
          </cell>
          <cell r="BK1316">
            <v>0</v>
          </cell>
          <cell r="BL1316">
            <v>0</v>
          </cell>
          <cell r="BM1316">
            <v>0</v>
          </cell>
          <cell r="BN1316">
            <v>0</v>
          </cell>
          <cell r="BO1316">
            <v>0</v>
          </cell>
          <cell r="BP1316">
            <v>0</v>
          </cell>
          <cell r="BQ1316">
            <v>44044</v>
          </cell>
          <cell r="BR1316">
            <v>-2.0833333333333335</v>
          </cell>
          <cell r="BS1316" t="str">
            <v>ĐHV đã phát</v>
          </cell>
          <cell r="BT1316">
            <v>0</v>
          </cell>
          <cell r="BU1316">
            <v>0</v>
          </cell>
          <cell r="BV1316">
            <v>0</v>
          </cell>
          <cell r="BW1316">
            <v>0</v>
          </cell>
          <cell r="BX1316">
            <v>0</v>
          </cell>
          <cell r="BY1316">
            <v>0</v>
          </cell>
          <cell r="BZ1316">
            <v>0</v>
          </cell>
          <cell r="CA1316">
            <v>0</v>
          </cell>
          <cell r="CB1316">
            <v>0</v>
          </cell>
          <cell r="CC1316">
            <v>0</v>
          </cell>
          <cell r="CD1316">
            <v>0</v>
          </cell>
          <cell r="CE1316">
            <v>0</v>
          </cell>
          <cell r="CF1316">
            <v>0</v>
          </cell>
          <cell r="CG1316">
            <v>0</v>
          </cell>
          <cell r="CH1316">
            <v>0</v>
          </cell>
          <cell r="CI1316">
            <v>0</v>
          </cell>
          <cell r="CJ1316">
            <v>0</v>
          </cell>
          <cell r="CK1316">
            <v>0</v>
          </cell>
          <cell r="CL1316">
            <v>0</v>
          </cell>
        </row>
        <row r="1317">
          <cell r="F1317">
            <v>1582</v>
          </cell>
          <cell r="G1317" t="str">
            <v>51010000194487</v>
          </cell>
          <cell r="H1317" t="str">
            <v>Viện Sư phạm Tự nhiên</v>
          </cell>
          <cell r="I1317" t="str">
            <v>Vật lý</v>
          </cell>
          <cell r="J1317" t="str">
            <v>Nam</v>
          </cell>
          <cell r="K1317">
            <v>1955</v>
          </cell>
          <cell r="L1317">
            <v>20326</v>
          </cell>
          <cell r="M1317">
            <v>0</v>
          </cell>
          <cell r="N1317" t="str">
            <v>Kinh</v>
          </cell>
          <cell r="O1317">
            <v>0</v>
          </cell>
          <cell r="P1317">
            <v>180011662</v>
          </cell>
          <cell r="Q1317">
            <v>0</v>
          </cell>
          <cell r="R1317">
            <v>0</v>
          </cell>
          <cell r="S1317">
            <v>0</v>
          </cell>
          <cell r="T1317">
            <v>0</v>
          </cell>
          <cell r="U1317">
            <v>0</v>
          </cell>
          <cell r="V1317">
            <v>0</v>
          </cell>
          <cell r="W1317">
            <v>0</v>
          </cell>
          <cell r="X1317">
            <v>0</v>
          </cell>
          <cell r="Y1317">
            <v>28034</v>
          </cell>
          <cell r="Z1317">
            <v>28034</v>
          </cell>
          <cell r="AA1317" t="str">
            <v>Trường Đại học Sư phạm Vinh</v>
          </cell>
          <cell r="AB1317">
            <v>0</v>
          </cell>
          <cell r="AC1317" t="str">
            <v>BC</v>
          </cell>
          <cell r="AD1317">
            <v>0</v>
          </cell>
          <cell r="AE1317">
            <v>0</v>
          </cell>
          <cell r="AF1317" t="str">
            <v>V.07.01.01</v>
          </cell>
          <cell r="AG1317" t="str">
            <v>Giảng viên cao cấp (hạng I)</v>
          </cell>
          <cell r="AH1317">
            <v>0</v>
          </cell>
          <cell r="AI1317">
            <v>0</v>
          </cell>
          <cell r="AJ1317">
            <v>0</v>
          </cell>
          <cell r="AK1317">
            <v>6</v>
          </cell>
          <cell r="AL1317">
            <v>0.6</v>
          </cell>
          <cell r="AM1317">
            <v>8</v>
          </cell>
          <cell r="AN1317">
            <v>6</v>
          </cell>
          <cell r="AO1317">
            <v>0</v>
          </cell>
          <cell r="AP1317">
            <v>0</v>
          </cell>
          <cell r="AQ1317">
            <v>37</v>
          </cell>
          <cell r="AR1317">
            <v>3.1819999999999999</v>
          </cell>
          <cell r="AS1317">
            <v>11.782</v>
          </cell>
          <cell r="AT1317">
            <v>40</v>
          </cell>
          <cell r="AU1317">
            <v>0</v>
          </cell>
          <cell r="AV1317">
            <v>0</v>
          </cell>
          <cell r="AW1317">
            <v>0</v>
          </cell>
          <cell r="AX1317" t="str">
            <v>Tiến sĩ</v>
          </cell>
          <cell r="AY1317" t="str">
            <v>Phó Giáo sư</v>
          </cell>
          <cell r="AZ1317">
            <v>0</v>
          </cell>
          <cell r="BA1317" t="str">
            <v>Vật lý</v>
          </cell>
          <cell r="BB1317" t="str">
            <v>Quang học</v>
          </cell>
          <cell r="BC1317" t="str">
            <v>Toán Lý</v>
          </cell>
          <cell r="BD1317">
            <v>0</v>
          </cell>
          <cell r="BE1317" t="str">
            <v>GVSP</v>
          </cell>
          <cell r="BF1317" t="str">
            <v>B1</v>
          </cell>
          <cell r="BG1317">
            <v>0</v>
          </cell>
          <cell r="BH1317" t="str">
            <v>x</v>
          </cell>
          <cell r="BI1317">
            <v>0</v>
          </cell>
          <cell r="BJ1317">
            <v>0</v>
          </cell>
          <cell r="BK1317" t="str">
            <v>x</v>
          </cell>
          <cell r="BL1317">
            <v>0</v>
          </cell>
          <cell r="BM1317">
            <v>0</v>
          </cell>
          <cell r="BN1317">
            <v>0</v>
          </cell>
          <cell r="BO1317">
            <v>0</v>
          </cell>
          <cell r="BP1317">
            <v>0</v>
          </cell>
          <cell r="BQ1317">
            <v>44075</v>
          </cell>
          <cell r="BR1317">
            <v>-7</v>
          </cell>
          <cell r="BS1317" t="str">
            <v>BĐ đã phát</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0</v>
          </cell>
          <cell r="CL1317">
            <v>0</v>
          </cell>
        </row>
        <row r="1318">
          <cell r="F1318">
            <v>1096</v>
          </cell>
          <cell r="G1318" t="str">
            <v>51010000192108</v>
          </cell>
          <cell r="H1318" t="str">
            <v>Khoa Xây dựng</v>
          </cell>
          <cell r="I1318" t="str">
            <v>Cơ sở xây dựng</v>
          </cell>
          <cell r="J1318" t="str">
            <v>Nam</v>
          </cell>
          <cell r="K1318">
            <v>1960</v>
          </cell>
          <cell r="L1318">
            <v>22150</v>
          </cell>
          <cell r="M1318">
            <v>0</v>
          </cell>
          <cell r="N1318" t="str">
            <v>Kinh</v>
          </cell>
          <cell r="O1318">
            <v>0</v>
          </cell>
          <cell r="P1318">
            <v>0</v>
          </cell>
          <cell r="Q1318">
            <v>0</v>
          </cell>
          <cell r="R1318">
            <v>0</v>
          </cell>
          <cell r="S1318" t="str">
            <v>Thạch lạc- Thạch Hà – Hà tĩnh</v>
          </cell>
          <cell r="T1318" t="str">
            <v>Thạch lạc- Thạch Hà – Hà tĩnh</v>
          </cell>
          <cell r="U1318" t="str">
            <v>Khối 9 – Phường Trung Đô – TP Vinh – Nghệ An</v>
          </cell>
          <cell r="V1318" t="str">
            <v>Khối 9 – Phường Trung Đô – TP Vinh – Nghệ An</v>
          </cell>
          <cell r="W1318">
            <v>0</v>
          </cell>
          <cell r="X1318">
            <v>0</v>
          </cell>
          <cell r="Y1318">
            <v>31048</v>
          </cell>
          <cell r="Z1318" t="str">
            <v xml:space="preserve">  -   -</v>
          </cell>
          <cell r="AA1318" t="str">
            <v>Trường Đại học Sư phạm Vinh</v>
          </cell>
          <cell r="AB1318">
            <v>0</v>
          </cell>
          <cell r="AC1318" t="str">
            <v>BC</v>
          </cell>
          <cell r="AD1318">
            <v>0</v>
          </cell>
          <cell r="AE1318">
            <v>0</v>
          </cell>
          <cell r="AF1318" t="str">
            <v>01.004</v>
          </cell>
          <cell r="AG1318" t="str">
            <v>Cán sự</v>
          </cell>
          <cell r="AH1318">
            <v>0</v>
          </cell>
          <cell r="AI1318">
            <v>0</v>
          </cell>
          <cell r="AJ1318" t="str">
            <v>Trợ lý QLSV</v>
          </cell>
          <cell r="AK1318">
            <v>3.5</v>
          </cell>
          <cell r="AL1318">
            <v>0</v>
          </cell>
          <cell r="AM1318">
            <v>4.0599999999999996</v>
          </cell>
          <cell r="AN1318">
            <v>12</v>
          </cell>
          <cell r="AO1318">
            <v>13</v>
          </cell>
          <cell r="AP1318">
            <v>0.52779999999999994</v>
          </cell>
          <cell r="AQ1318">
            <v>0</v>
          </cell>
          <cell r="AR1318">
            <v>0</v>
          </cell>
          <cell r="AS1318">
            <v>4.5877999999999997</v>
          </cell>
          <cell r="AT1318">
            <v>20</v>
          </cell>
          <cell r="AU1318">
            <v>0</v>
          </cell>
          <cell r="AV1318">
            <v>1.6500000000000001</v>
          </cell>
          <cell r="AW1318">
            <v>0</v>
          </cell>
          <cell r="AX1318" t="str">
            <v>Kỹ sư</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t="str">
            <v>Đợt 2 năm 2017</v>
          </cell>
          <cell r="BL1318">
            <v>0</v>
          </cell>
          <cell r="BM1318">
            <v>36835</v>
          </cell>
          <cell r="BN1318">
            <v>37200</v>
          </cell>
          <cell r="BO1318">
            <v>0</v>
          </cell>
          <cell r="BP1318">
            <v>0</v>
          </cell>
          <cell r="BQ1318">
            <v>44075</v>
          </cell>
          <cell r="BR1318">
            <v>-2</v>
          </cell>
          <cell r="BS1318" t="str">
            <v>ĐHV đã phát</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0</v>
          </cell>
          <cell r="CL1318">
            <v>0</v>
          </cell>
        </row>
        <row r="1319">
          <cell r="F1319">
            <v>1874</v>
          </cell>
          <cell r="G1319" t="str">
            <v>51010000190351</v>
          </cell>
          <cell r="H1319" t="str">
            <v>Trung tâm Thông tin - Thư viện Nguyễn Thúc Hào</v>
          </cell>
          <cell r="I1319" t="str">
            <v>Tổ phục vụ</v>
          </cell>
          <cell r="J1319" t="str">
            <v>Nữ</v>
          </cell>
          <cell r="K1319">
            <v>1965</v>
          </cell>
          <cell r="L1319">
            <v>23976</v>
          </cell>
          <cell r="M1319">
            <v>0</v>
          </cell>
          <cell r="N1319" t="str">
            <v>Kinh</v>
          </cell>
          <cell r="O1319">
            <v>0</v>
          </cell>
          <cell r="P1319" t="str">
            <v>181491378</v>
          </cell>
          <cell r="Q1319" t="str">
            <v>05/11/2009</v>
          </cell>
          <cell r="R1319" t="str">
            <v>Tỉnh Nghệ An</v>
          </cell>
          <cell r="S1319" t="str">
            <v>Xã Tân Sơn, Huyện Đô Lương, Tỉnh Nghệ An</v>
          </cell>
          <cell r="T1319" t="str">
            <v>Xã Tân Sơn, Huyện Đô Lương, Tỉnh Nghệ An</v>
          </cell>
          <cell r="U1319" t="str">
            <v>Tổ 11, Khối 3, Phường Bến Thủy, Thành phố Vinh, Tỉnh Nghệ An</v>
          </cell>
          <cell r="V1319" t="str">
            <v>Tổ 11, Khối 3, Phường Bến Thủy, Thành phố Vinh, Tỉnh Nghệ An</v>
          </cell>
          <cell r="W1319" t="str">
            <v>0973956085</v>
          </cell>
          <cell r="X1319" t="str">
            <v>thaihoadaihocvinh@gmail.com</v>
          </cell>
          <cell r="Y1319">
            <v>37591</v>
          </cell>
          <cell r="Z1319">
            <v>30376</v>
          </cell>
          <cell r="AA1319" t="str">
            <v>Lâm trường Quế Phong-Nghệ An</v>
          </cell>
          <cell r="AB1319">
            <v>0</v>
          </cell>
          <cell r="AC1319" t="str">
            <v>BC</v>
          </cell>
          <cell r="AD1319">
            <v>0</v>
          </cell>
          <cell r="AE1319">
            <v>0</v>
          </cell>
          <cell r="AF1319" t="str">
            <v>01.003</v>
          </cell>
          <cell r="AG1319" t="str">
            <v>Chuyên viên</v>
          </cell>
          <cell r="AH1319">
            <v>0</v>
          </cell>
          <cell r="AI1319">
            <v>0</v>
          </cell>
          <cell r="AJ1319">
            <v>0</v>
          </cell>
          <cell r="AK1319">
            <v>4</v>
          </cell>
          <cell r="AL1319">
            <v>0</v>
          </cell>
          <cell r="AM1319">
            <v>4.9800000000000004</v>
          </cell>
          <cell r="AN1319">
            <v>9</v>
          </cell>
          <cell r="AO1319">
            <v>11</v>
          </cell>
          <cell r="AP1319">
            <v>0.54780000000000006</v>
          </cell>
          <cell r="AQ1319">
            <v>0</v>
          </cell>
          <cell r="AR1319">
            <v>0</v>
          </cell>
          <cell r="AS1319">
            <v>5.5278000000000009</v>
          </cell>
          <cell r="AT1319">
            <v>20</v>
          </cell>
          <cell r="AU1319">
            <v>0</v>
          </cell>
          <cell r="AV1319">
            <v>0</v>
          </cell>
          <cell r="AW1319">
            <v>0</v>
          </cell>
          <cell r="AX1319" t="str">
            <v>Đại học</v>
          </cell>
          <cell r="AY1319">
            <v>0</v>
          </cell>
          <cell r="AZ1319">
            <v>0</v>
          </cell>
          <cell r="BA1319" t="str">
            <v>Giáo dục chính trị</v>
          </cell>
          <cell r="BB1319">
            <v>0</v>
          </cell>
          <cell r="BC1319" t="str">
            <v xml:space="preserve"> </v>
          </cell>
          <cell r="BD1319">
            <v>0</v>
          </cell>
          <cell r="BE1319">
            <v>0</v>
          </cell>
          <cell r="BF1319" t="str">
            <v>TS nước ngoài</v>
          </cell>
          <cell r="BG1319">
            <v>0</v>
          </cell>
          <cell r="BH1319" t="str">
            <v>x</v>
          </cell>
          <cell r="BI1319">
            <v>0</v>
          </cell>
          <cell r="BJ1319">
            <v>0</v>
          </cell>
          <cell r="BK1319" t="str">
            <v>Đợt 1 năm 2014</v>
          </cell>
          <cell r="BL1319">
            <v>0</v>
          </cell>
          <cell r="BM1319" t="str">
            <v>22/12/2005</v>
          </cell>
          <cell r="BN1319">
            <v>39073</v>
          </cell>
          <cell r="BO1319">
            <v>0</v>
          </cell>
          <cell r="BP1319">
            <v>0</v>
          </cell>
          <cell r="BQ1319">
            <v>44075</v>
          </cell>
          <cell r="BR1319">
            <v>-2</v>
          </cell>
          <cell r="BS1319" t="str">
            <v>BĐ đã phát</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0</v>
          </cell>
          <cell r="CL1319">
            <v>0</v>
          </cell>
        </row>
        <row r="1320">
          <cell r="F1320">
            <v>1271</v>
          </cell>
          <cell r="G1320" t="str">
            <v>51010000195930</v>
          </cell>
          <cell r="H1320" t="str">
            <v>Viện Khoa học Xã hội và Nhân văn</v>
          </cell>
          <cell r="I1320" t="str">
            <v>Triết học</v>
          </cell>
          <cell r="J1320" t="str">
            <v>Nam</v>
          </cell>
          <cell r="K1320">
            <v>1953</v>
          </cell>
          <cell r="L1320">
            <v>19614</v>
          </cell>
          <cell r="M1320">
            <v>0</v>
          </cell>
          <cell r="N1320" t="str">
            <v>Kinh</v>
          </cell>
          <cell r="O1320">
            <v>0</v>
          </cell>
          <cell r="P1320">
            <v>180009400</v>
          </cell>
          <cell r="Q1320">
            <v>0</v>
          </cell>
          <cell r="R1320">
            <v>0</v>
          </cell>
          <cell r="S1320" t="str">
            <v>Thành phố Vinh, Tỉnh Nghệ An</v>
          </cell>
          <cell r="T1320" t="str">
            <v>Vinh, Nghệ An</v>
          </cell>
          <cell r="U1320">
            <v>0</v>
          </cell>
          <cell r="V1320">
            <v>0</v>
          </cell>
          <cell r="W1320">
            <v>913005939</v>
          </cell>
          <cell r="X1320">
            <v>0</v>
          </cell>
          <cell r="Y1320">
            <v>28764</v>
          </cell>
          <cell r="Z1320">
            <v>26553</v>
          </cell>
          <cell r="AA1320" t="str">
            <v>Trung đoàn 221-QK IV</v>
          </cell>
          <cell r="AB1320">
            <v>0</v>
          </cell>
          <cell r="AC1320" t="str">
            <v>BC</v>
          </cell>
          <cell r="AD1320">
            <v>0</v>
          </cell>
          <cell r="AE1320">
            <v>0</v>
          </cell>
          <cell r="AF1320" t="str">
            <v>V.07.01.01</v>
          </cell>
          <cell r="AG1320" t="str">
            <v>Giảng viên cao cấp (hạng I)</v>
          </cell>
          <cell r="AH1320">
            <v>0</v>
          </cell>
          <cell r="AI1320">
            <v>0</v>
          </cell>
          <cell r="AJ1320">
            <v>0</v>
          </cell>
          <cell r="AK1320">
            <v>6</v>
          </cell>
          <cell r="AL1320">
            <v>0.4</v>
          </cell>
          <cell r="AM1320">
            <v>8</v>
          </cell>
          <cell r="AN1320">
            <v>6</v>
          </cell>
          <cell r="AO1320">
            <v>0</v>
          </cell>
          <cell r="AP1320">
            <v>0</v>
          </cell>
          <cell r="AQ1320">
            <v>39</v>
          </cell>
          <cell r="AR1320">
            <v>3.2760000000000002</v>
          </cell>
          <cell r="AS1320">
            <v>11.676</v>
          </cell>
          <cell r="AT1320">
            <v>45</v>
          </cell>
          <cell r="AU1320">
            <v>0</v>
          </cell>
          <cell r="AV1320">
            <v>0</v>
          </cell>
          <cell r="AW1320">
            <v>0</v>
          </cell>
          <cell r="AX1320" t="str">
            <v>Tiến sĩ</v>
          </cell>
          <cell r="AY1320" t="str">
            <v>Phó Giáo sư</v>
          </cell>
          <cell r="AZ1320">
            <v>0</v>
          </cell>
          <cell r="BA1320" t="str">
            <v>Giáo dục chính trị</v>
          </cell>
          <cell r="BB1320" t="str">
            <v>Triết học</v>
          </cell>
          <cell r="BC1320" t="str">
            <v>Triết học</v>
          </cell>
          <cell r="BD1320">
            <v>0</v>
          </cell>
          <cell r="BE1320" t="str">
            <v>GVSP</v>
          </cell>
          <cell r="BF1320" t="str">
            <v>A2</v>
          </cell>
          <cell r="BG1320">
            <v>0</v>
          </cell>
          <cell r="BH1320" t="str">
            <v>x</v>
          </cell>
          <cell r="BI1320">
            <v>0</v>
          </cell>
          <cell r="BJ1320">
            <v>0</v>
          </cell>
          <cell r="BK1320" t="str">
            <v>Đợt 2 năm 2017</v>
          </cell>
          <cell r="BL1320">
            <v>0</v>
          </cell>
          <cell r="BM1320">
            <v>0</v>
          </cell>
          <cell r="BN1320">
            <v>0</v>
          </cell>
          <cell r="BO1320">
            <v>0</v>
          </cell>
          <cell r="BP1320">
            <v>0</v>
          </cell>
          <cell r="BQ1320">
            <v>44105</v>
          </cell>
          <cell r="BR1320">
            <v>-9</v>
          </cell>
          <cell r="BS1320" t="str">
            <v>BĐ đã phát</v>
          </cell>
          <cell r="BT1320">
            <v>0</v>
          </cell>
          <cell r="BU1320">
            <v>0</v>
          </cell>
          <cell r="BV1320">
            <v>6</v>
          </cell>
          <cell r="BW1320">
            <v>0</v>
          </cell>
          <cell r="BX1320">
            <v>0</v>
          </cell>
          <cell r="BY1320">
            <v>0</v>
          </cell>
          <cell r="BZ1320">
            <v>0</v>
          </cell>
          <cell r="CA1320">
            <v>0</v>
          </cell>
          <cell r="CB1320">
            <v>0</v>
          </cell>
          <cell r="CC1320">
            <v>0</v>
          </cell>
          <cell r="CD1320">
            <v>0</v>
          </cell>
          <cell r="CE1320">
            <v>0</v>
          </cell>
          <cell r="CF1320">
            <v>0</v>
          </cell>
          <cell r="CG1320">
            <v>0</v>
          </cell>
          <cell r="CH1320">
            <v>0</v>
          </cell>
          <cell r="CI1320">
            <v>0</v>
          </cell>
          <cell r="CJ1320">
            <v>0</v>
          </cell>
          <cell r="CK1320">
            <v>0</v>
          </cell>
          <cell r="CL1320" t="str">
            <v>Nghỉ hưu từ T10/2020</v>
          </cell>
        </row>
        <row r="1321">
          <cell r="F1321">
            <v>1846</v>
          </cell>
          <cell r="G1321" t="str">
            <v>51010000192746</v>
          </cell>
          <cell r="H1321" t="str">
            <v>Trung tâm Dịch vụ, hỗ trợ sinh viên và Quan hệ doanh nghiệp</v>
          </cell>
          <cell r="I1321">
            <v>0</v>
          </cell>
          <cell r="J1321" t="str">
            <v>Nữ</v>
          </cell>
          <cell r="K1321">
            <v>1965</v>
          </cell>
          <cell r="L1321">
            <v>24013</v>
          </cell>
          <cell r="M1321">
            <v>0</v>
          </cell>
          <cell r="N1321" t="str">
            <v>Kinh</v>
          </cell>
          <cell r="O1321">
            <v>0</v>
          </cell>
          <cell r="P1321" t="str">
            <v>186551385</v>
          </cell>
          <cell r="Q1321" t="str">
            <v>21/02/2009</v>
          </cell>
          <cell r="R1321" t="str">
            <v>Tỉnh Nghệ An</v>
          </cell>
          <cell r="S1321" t="str">
            <v>Huyện Quỳ Châu, Tỉnh Nghệ An</v>
          </cell>
          <cell r="T1321" t="str">
            <v>Hưng Thắng, Hưng Nguyên, Nghệ An</v>
          </cell>
          <cell r="U1321" t="str">
            <v>Khối 12, Phường Trung Đô, Thành phố Vinh, Tỉnh Nghệ An</v>
          </cell>
          <cell r="V1321" t="str">
            <v>Khối 12, Phường Trung Đô, Thành phố Vinh, Tỉnh Nghệ An</v>
          </cell>
          <cell r="W1321" t="str">
            <v>0915396342</v>
          </cell>
          <cell r="X1321" t="str">
            <v>phanthuydhv@gmail.com</v>
          </cell>
          <cell r="Y1321">
            <v>34740</v>
          </cell>
          <cell r="Z1321">
            <v>33074</v>
          </cell>
          <cell r="AA1321" t="str">
            <v>Công ty CT Giáo thông IV</v>
          </cell>
          <cell r="AB1321">
            <v>0</v>
          </cell>
          <cell r="AC1321" t="str">
            <v>BC</v>
          </cell>
          <cell r="AD1321">
            <v>0</v>
          </cell>
          <cell r="AE1321">
            <v>0</v>
          </cell>
          <cell r="AF1321" t="str">
            <v>01.003</v>
          </cell>
          <cell r="AG1321" t="str">
            <v>Chuyên viên</v>
          </cell>
          <cell r="AH1321">
            <v>0</v>
          </cell>
          <cell r="AI1321">
            <v>0</v>
          </cell>
          <cell r="AJ1321">
            <v>0</v>
          </cell>
          <cell r="AK1321">
            <v>4</v>
          </cell>
          <cell r="AL1321">
            <v>0</v>
          </cell>
          <cell r="AM1321">
            <v>4.9800000000000004</v>
          </cell>
          <cell r="AN1321">
            <v>9</v>
          </cell>
          <cell r="AO1321">
            <v>0</v>
          </cell>
          <cell r="AP1321">
            <v>0</v>
          </cell>
          <cell r="AQ1321">
            <v>0</v>
          </cell>
          <cell r="AR1321">
            <v>0</v>
          </cell>
          <cell r="AS1321">
            <v>4.9800000000000004</v>
          </cell>
          <cell r="AT1321">
            <v>20</v>
          </cell>
          <cell r="AU1321">
            <v>0</v>
          </cell>
          <cell r="AV1321">
            <v>0</v>
          </cell>
          <cell r="AW1321">
            <v>0</v>
          </cell>
          <cell r="AX1321" t="str">
            <v>Đại học</v>
          </cell>
          <cell r="AY1321">
            <v>0</v>
          </cell>
          <cell r="AZ1321">
            <v>0</v>
          </cell>
          <cell r="BA1321" t="str">
            <v xml:space="preserve"> Kế toán</v>
          </cell>
          <cell r="BB1321">
            <v>0</v>
          </cell>
          <cell r="BC1321" t="str">
            <v xml:space="preserve"> </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44105</v>
          </cell>
          <cell r="BR1321">
            <v>-1.9166666666666667</v>
          </cell>
          <cell r="BS1321" t="str">
            <v>BĐ đã phát</v>
          </cell>
          <cell r="BT1321">
            <v>0</v>
          </cell>
          <cell r="BU1321">
            <v>0</v>
          </cell>
          <cell r="BV1321">
            <v>4</v>
          </cell>
          <cell r="BW1321">
            <v>0</v>
          </cell>
          <cell r="BX1321">
            <v>0</v>
          </cell>
          <cell r="BY1321">
            <v>0</v>
          </cell>
          <cell r="BZ1321">
            <v>0</v>
          </cell>
          <cell r="CA1321">
            <v>0</v>
          </cell>
          <cell r="CB1321">
            <v>0</v>
          </cell>
          <cell r="CC1321">
            <v>0</v>
          </cell>
          <cell r="CD1321">
            <v>0</v>
          </cell>
          <cell r="CE1321">
            <v>0</v>
          </cell>
          <cell r="CF1321">
            <v>0</v>
          </cell>
          <cell r="CG1321">
            <v>0</v>
          </cell>
          <cell r="CH1321">
            <v>0</v>
          </cell>
          <cell r="CI1321">
            <v>0</v>
          </cell>
          <cell r="CJ1321">
            <v>0</v>
          </cell>
          <cell r="CK1321">
            <v>0</v>
          </cell>
          <cell r="CL1321" t="str">
            <v>Nghỉ hưu từ T10/2020</v>
          </cell>
        </row>
        <row r="1322">
          <cell r="F1322">
            <v>1691</v>
          </cell>
          <cell r="G1322" t="str">
            <v>51010000188958</v>
          </cell>
          <cell r="H1322" t="str">
            <v>Phòng Quản trị và Đầu tư</v>
          </cell>
          <cell r="I1322" t="str">
            <v>Tổ thiết bị</v>
          </cell>
          <cell r="J1322" t="str">
            <v>Nam</v>
          </cell>
          <cell r="K1322">
            <v>1960</v>
          </cell>
          <cell r="L1322">
            <v>22209</v>
          </cell>
          <cell r="M1322">
            <v>0</v>
          </cell>
          <cell r="N1322" t="str">
            <v>Kinh</v>
          </cell>
          <cell r="O1322">
            <v>0</v>
          </cell>
          <cell r="P1322" t="str">
            <v>181387663</v>
          </cell>
          <cell r="Q1322" t="str">
            <v>05/12/2007</v>
          </cell>
          <cell r="R1322" t="str">
            <v>Tỉnh Nghệ An</v>
          </cell>
          <cell r="S1322" t="str">
            <v>Xã Quỳnh Yên, Huyện Quỳnh Lưu, Tỉnh Nghệ An</v>
          </cell>
          <cell r="T1322" t="str">
            <v>Quỳnh Yên, Quỳnh Lưu, Nghệ An</v>
          </cell>
          <cell r="U1322" t="str">
            <v>Khôi 4, Phường Trung Đô, Thành phố Vinh, Tỉnh Nghệ An</v>
          </cell>
          <cell r="V1322" t="str">
            <v>Khôi 4, Phường Trung Đô, Thành phố Vinh, Tỉnh Nghệ An</v>
          </cell>
          <cell r="W1322">
            <v>0</v>
          </cell>
          <cell r="X1322">
            <v>0</v>
          </cell>
          <cell r="Y1322">
            <v>35065</v>
          </cell>
          <cell r="Z1322">
            <v>29007</v>
          </cell>
          <cell r="AA1322">
            <v>0</v>
          </cell>
          <cell r="AB1322">
            <v>0</v>
          </cell>
          <cell r="AC1322" t="str">
            <v>HĐ</v>
          </cell>
          <cell r="AD1322">
            <v>0</v>
          </cell>
          <cell r="AE1322">
            <v>0</v>
          </cell>
          <cell r="AF1322" t="str">
            <v>01.007</v>
          </cell>
          <cell r="AG1322" t="str">
            <v>Nhân viên kỹ thuật</v>
          </cell>
          <cell r="AH1322">
            <v>0</v>
          </cell>
          <cell r="AI1322">
            <v>0</v>
          </cell>
          <cell r="AJ1322">
            <v>0</v>
          </cell>
          <cell r="AK1322">
            <v>3.5</v>
          </cell>
          <cell r="AL1322">
            <v>0</v>
          </cell>
          <cell r="AM1322">
            <v>3.63</v>
          </cell>
          <cell r="AN1322">
            <v>12</v>
          </cell>
          <cell r="AO1322">
            <v>8</v>
          </cell>
          <cell r="AP1322">
            <v>0.29039999999999999</v>
          </cell>
          <cell r="AQ1322">
            <v>0</v>
          </cell>
          <cell r="AR1322">
            <v>0</v>
          </cell>
          <cell r="AS1322">
            <v>3.9203999999999999</v>
          </cell>
          <cell r="AT1322">
            <v>20</v>
          </cell>
          <cell r="AU1322">
            <v>0</v>
          </cell>
          <cell r="AV1322">
            <v>0</v>
          </cell>
          <cell r="AW1322">
            <v>0</v>
          </cell>
          <cell r="AX1322" t="str">
            <v>Đào tạo nghề</v>
          </cell>
          <cell r="AY1322">
            <v>0</v>
          </cell>
          <cell r="AZ1322">
            <v>0</v>
          </cell>
          <cell r="BA1322">
            <v>0</v>
          </cell>
          <cell r="BB1322">
            <v>0</v>
          </cell>
          <cell r="BC1322">
            <v>0</v>
          </cell>
          <cell r="BD1322">
            <v>0</v>
          </cell>
          <cell r="BE1322">
            <v>0</v>
          </cell>
          <cell r="BF1322">
            <v>0</v>
          </cell>
          <cell r="BG1322">
            <v>0</v>
          </cell>
          <cell r="BH1322">
            <v>0</v>
          </cell>
          <cell r="BI1322">
            <v>0</v>
          </cell>
          <cell r="BJ1322" t="str">
            <v>x</v>
          </cell>
          <cell r="BK1322" t="str">
            <v>Đợt 1 năm 2014</v>
          </cell>
          <cell r="BL1322" t="str">
            <v>Sơ cấp</v>
          </cell>
          <cell r="BM1322" t="str">
            <v>29/5/2009</v>
          </cell>
          <cell r="BN1322">
            <v>40327</v>
          </cell>
          <cell r="BO1322" t="str">
            <v xml:space="preserve">Giấy khen của Giám đốc Công ty Tây Hồ năm 2003; 2004; Chiến sỹ thi đua cấp cơ sở năm 2010;
Chiến sỹ thi đua cấp sơ cở 2011
</v>
          </cell>
          <cell r="BP1322">
            <v>0</v>
          </cell>
          <cell r="BQ1322">
            <v>44136</v>
          </cell>
          <cell r="BR1322">
            <v>-1.8333333333333333</v>
          </cell>
          <cell r="BS1322" t="str">
            <v>BĐ đã phát</v>
          </cell>
          <cell r="BT1322">
            <v>0</v>
          </cell>
          <cell r="BU1322">
            <v>0</v>
          </cell>
          <cell r="BV1322">
            <v>3.5</v>
          </cell>
          <cell r="BW1322">
            <v>3.5</v>
          </cell>
          <cell r="BX1322">
            <v>0</v>
          </cell>
          <cell r="BY1322">
            <v>0</v>
          </cell>
          <cell r="BZ1322">
            <v>0</v>
          </cell>
          <cell r="CA1322">
            <v>0</v>
          </cell>
          <cell r="CB1322">
            <v>0</v>
          </cell>
          <cell r="CC1322">
            <v>0</v>
          </cell>
          <cell r="CD1322">
            <v>0</v>
          </cell>
          <cell r="CE1322">
            <v>0</v>
          </cell>
          <cell r="CF1322">
            <v>0</v>
          </cell>
          <cell r="CG1322">
            <v>0</v>
          </cell>
          <cell r="CH1322">
            <v>0</v>
          </cell>
          <cell r="CI1322">
            <v>0</v>
          </cell>
          <cell r="CJ1322">
            <v>0</v>
          </cell>
          <cell r="CK1322">
            <v>0</v>
          </cell>
          <cell r="CL1322" t="str">
            <v>Nghỉ hưu từ T11/20</v>
          </cell>
        </row>
        <row r="1323">
          <cell r="F1323">
            <v>1132</v>
          </cell>
          <cell r="G1323" t="str">
            <v>51010000198805</v>
          </cell>
          <cell r="H1323" t="str">
            <v>Trường Thực hành Sư phạm</v>
          </cell>
          <cell r="I1323" t="str">
            <v>Trung học cơ sở</v>
          </cell>
          <cell r="J1323" t="str">
            <v>Nữ</v>
          </cell>
          <cell r="K1323">
            <v>1965</v>
          </cell>
          <cell r="L1323">
            <v>24096</v>
          </cell>
          <cell r="M1323">
            <v>0</v>
          </cell>
          <cell r="N1323" t="str">
            <v>Kinh</v>
          </cell>
          <cell r="O1323">
            <v>0</v>
          </cell>
          <cell r="P1323">
            <v>182219974</v>
          </cell>
          <cell r="Q1323">
            <v>0</v>
          </cell>
          <cell r="R1323">
            <v>0</v>
          </cell>
          <cell r="S1323">
            <v>0</v>
          </cell>
          <cell r="T1323" t="str">
            <v>Đức Thọ, Hà Tĩnh</v>
          </cell>
          <cell r="U1323">
            <v>0</v>
          </cell>
          <cell r="V1323">
            <v>0</v>
          </cell>
          <cell r="W1323" t="str">
            <v>0915665465</v>
          </cell>
          <cell r="X1323" t="str">
            <v>huongdhv2011@gmail.com</v>
          </cell>
          <cell r="Y1323">
            <v>27760</v>
          </cell>
          <cell r="Z1323">
            <v>31138</v>
          </cell>
          <cell r="AA1323" t="str">
            <v>Công ty du lịch Đắc Lắc</v>
          </cell>
          <cell r="AB1323">
            <v>0</v>
          </cell>
          <cell r="AC1323" t="str">
            <v>BC</v>
          </cell>
          <cell r="AD1323">
            <v>0</v>
          </cell>
          <cell r="AE1323">
            <v>0</v>
          </cell>
          <cell r="AF1323" t="str">
            <v>01.003</v>
          </cell>
          <cell r="AG1323" t="str">
            <v>Chuyên viên</v>
          </cell>
          <cell r="AH1323">
            <v>0</v>
          </cell>
          <cell r="AI1323">
            <v>0</v>
          </cell>
          <cell r="AJ1323">
            <v>0</v>
          </cell>
          <cell r="AK1323">
            <v>4</v>
          </cell>
          <cell r="AL1323">
            <v>0</v>
          </cell>
          <cell r="AM1323">
            <v>4.9800000000000004</v>
          </cell>
          <cell r="AN1323">
            <v>9</v>
          </cell>
          <cell r="AO1323">
            <v>5</v>
          </cell>
          <cell r="AP1323">
            <v>0.24900000000000003</v>
          </cell>
          <cell r="AQ1323">
            <v>0</v>
          </cell>
          <cell r="AR1323">
            <v>0</v>
          </cell>
          <cell r="AS1323">
            <v>5.2290000000000001</v>
          </cell>
          <cell r="AT1323">
            <v>20</v>
          </cell>
          <cell r="AU1323">
            <v>0</v>
          </cell>
          <cell r="AV1323">
            <v>0</v>
          </cell>
          <cell r="AW1323">
            <v>0</v>
          </cell>
          <cell r="AX1323" t="str">
            <v>Đại học</v>
          </cell>
          <cell r="AY1323">
            <v>0</v>
          </cell>
          <cell r="AZ1323">
            <v>0</v>
          </cell>
          <cell r="BA1323" t="str">
            <v>Giáo dục chính trị</v>
          </cell>
          <cell r="BB1323">
            <v>0</v>
          </cell>
          <cell r="BC1323" t="str">
            <v xml:space="preserve"> </v>
          </cell>
          <cell r="BD1323">
            <v>0</v>
          </cell>
          <cell r="BE1323">
            <v>0</v>
          </cell>
          <cell r="BF1323">
            <v>0</v>
          </cell>
          <cell r="BG1323">
            <v>0</v>
          </cell>
          <cell r="BH1323">
            <v>0</v>
          </cell>
          <cell r="BI1323">
            <v>0</v>
          </cell>
          <cell r="BJ1323" t="str">
            <v>x</v>
          </cell>
          <cell r="BK1323" t="str">
            <v>x</v>
          </cell>
          <cell r="BL1323">
            <v>0</v>
          </cell>
          <cell r="BM1323">
            <v>0</v>
          </cell>
          <cell r="BN1323">
            <v>0</v>
          </cell>
          <cell r="BO1323">
            <v>0</v>
          </cell>
          <cell r="BP1323">
            <v>0</v>
          </cell>
          <cell r="BQ1323">
            <v>44197</v>
          </cell>
          <cell r="BR1323">
            <v>-1.6666666666666667</v>
          </cell>
          <cell r="BS1323" t="str">
            <v>BĐ đã phát</v>
          </cell>
          <cell r="BT1323">
            <v>0</v>
          </cell>
          <cell r="BU1323">
            <v>0</v>
          </cell>
          <cell r="BV1323">
            <v>4</v>
          </cell>
          <cell r="BW1323">
            <v>4</v>
          </cell>
          <cell r="BX1323">
            <v>4</v>
          </cell>
          <cell r="BY1323">
            <v>4</v>
          </cell>
          <cell r="BZ1323">
            <v>0</v>
          </cell>
          <cell r="CA1323">
            <v>0</v>
          </cell>
          <cell r="CB1323">
            <v>0</v>
          </cell>
          <cell r="CC1323">
            <v>0</v>
          </cell>
          <cell r="CD1323">
            <v>0</v>
          </cell>
          <cell r="CE1323">
            <v>0</v>
          </cell>
          <cell r="CF1323">
            <v>0</v>
          </cell>
          <cell r="CG1323">
            <v>0</v>
          </cell>
          <cell r="CH1323">
            <v>0</v>
          </cell>
          <cell r="CI1323">
            <v>0</v>
          </cell>
          <cell r="CJ1323">
            <v>0</v>
          </cell>
          <cell r="CK1323">
            <v>0</v>
          </cell>
          <cell r="CL1323" t="str">
            <v>Nghỉ hưu từ T1/21</v>
          </cell>
        </row>
        <row r="1324">
          <cell r="F1324">
            <v>1031</v>
          </cell>
          <cell r="G1324" t="str">
            <v>51010000191983</v>
          </cell>
          <cell r="H1324" t="str">
            <v>Viện Kỹ thuật và Công nghệ</v>
          </cell>
          <cell r="I1324" t="str">
            <v>Kỹ thuật Điều khiển tự động</v>
          </cell>
          <cell r="J1324" t="str">
            <v>Nam</v>
          </cell>
          <cell r="K1324">
            <v>1953</v>
          </cell>
          <cell r="L1324">
            <v>19713</v>
          </cell>
          <cell r="M1324">
            <v>0</v>
          </cell>
          <cell r="N1324" t="str">
            <v>Kinh</v>
          </cell>
          <cell r="O1324">
            <v>0</v>
          </cell>
          <cell r="P1324">
            <v>180011636</v>
          </cell>
          <cell r="Q1324">
            <v>0</v>
          </cell>
          <cell r="R1324">
            <v>0</v>
          </cell>
          <cell r="S1324" t="str">
            <v>Đức Thuận, Đức Thọ, Hà Tĩnh</v>
          </cell>
          <cell r="T1324" t="str">
            <v>Đức Thuận, Đức Thọ, Hà Tĩnh</v>
          </cell>
          <cell r="U1324" t="str">
            <v>Nhà số 06, Phan Huy Ích, Vinh, Nghệ An</v>
          </cell>
          <cell r="V1324" t="str">
            <v>Nhà số 06, Phan Huy Ích, Vinh, Nghệ An</v>
          </cell>
          <cell r="W1324" t="str">
            <v>0913028889</v>
          </cell>
          <cell r="X1324" t="str">
            <v>lunh@vinhuni.edu.vn</v>
          </cell>
          <cell r="Y1324">
            <v>28460</v>
          </cell>
          <cell r="Z1324">
            <v>29190</v>
          </cell>
          <cell r="AA1324" t="str">
            <v>Trường Đại học Sư phạm Vinh</v>
          </cell>
          <cell r="AB1324">
            <v>0</v>
          </cell>
          <cell r="AC1324" t="str">
            <v>BC</v>
          </cell>
          <cell r="AD1324">
            <v>0</v>
          </cell>
          <cell r="AE1324">
            <v>0</v>
          </cell>
          <cell r="AF1324" t="str">
            <v>V.07.01.01</v>
          </cell>
          <cell r="AG1324" t="str">
            <v>Giảng viên cao cấp (hạng I)</v>
          </cell>
          <cell r="AH1324">
            <v>0</v>
          </cell>
          <cell r="AI1324">
            <v>0</v>
          </cell>
          <cell r="AJ1324">
            <v>0</v>
          </cell>
          <cell r="AK1324">
            <v>6</v>
          </cell>
          <cell r="AL1324">
            <v>0.4</v>
          </cell>
          <cell r="AM1324">
            <v>8</v>
          </cell>
          <cell r="AN1324">
            <v>6</v>
          </cell>
          <cell r="AO1324">
            <v>0</v>
          </cell>
          <cell r="AP1324">
            <v>0</v>
          </cell>
          <cell r="AQ1324">
            <v>37</v>
          </cell>
          <cell r="AR1324">
            <v>3.1080000000000001</v>
          </cell>
          <cell r="AS1324">
            <v>11.508000000000001</v>
          </cell>
          <cell r="AT1324">
            <v>40</v>
          </cell>
          <cell r="AU1324">
            <v>0</v>
          </cell>
          <cell r="AV1324">
            <v>0</v>
          </cell>
          <cell r="AW1324">
            <v>0</v>
          </cell>
          <cell r="AX1324" t="str">
            <v>Tiến sĩ</v>
          </cell>
          <cell r="AY1324" t="str">
            <v>Phó Giáo sư</v>
          </cell>
          <cell r="AZ1324">
            <v>0</v>
          </cell>
          <cell r="BA1324" t="str">
            <v>Điện tử viễn thông</v>
          </cell>
          <cell r="BB1324" t="str">
            <v>KT điều khiển - TĐại học</v>
          </cell>
          <cell r="BC1324" t="str">
            <v>Kỹ thuật</v>
          </cell>
          <cell r="BD1324">
            <v>0</v>
          </cell>
          <cell r="BE1324" t="str">
            <v>GVSP</v>
          </cell>
          <cell r="BF1324" t="str">
            <v>B1</v>
          </cell>
          <cell r="BG1324">
            <v>0</v>
          </cell>
          <cell r="BH1324" t="str">
            <v>x</v>
          </cell>
          <cell r="BI1324">
            <v>0</v>
          </cell>
          <cell r="BJ1324">
            <v>0</v>
          </cell>
          <cell r="BK1324">
            <v>0</v>
          </cell>
          <cell r="BL1324">
            <v>0</v>
          </cell>
          <cell r="BM1324">
            <v>0</v>
          </cell>
          <cell r="BN1324">
            <v>0</v>
          </cell>
          <cell r="BO1324" t="str">
            <v>Giấy khen của hiệu trưởng trường Đại học Vinh trong nghiên cứu khoa học và phong trao đoàn thanh niên, Giấy khen của Đoàn trường, Hội SV trường, Danh hiệu “Sao thánh giêng”…</v>
          </cell>
          <cell r="BP1324">
            <v>0</v>
          </cell>
          <cell r="BQ1324">
            <v>44197</v>
          </cell>
          <cell r="BR1324">
            <v>-8.6666666666666661</v>
          </cell>
          <cell r="BS1324" t="str">
            <v>BĐ đã phát</v>
          </cell>
          <cell r="BT1324">
            <v>0</v>
          </cell>
          <cell r="BU1324">
            <v>0</v>
          </cell>
          <cell r="BV1324">
            <v>6</v>
          </cell>
          <cell r="BW1324">
            <v>6</v>
          </cell>
          <cell r="BX1324">
            <v>6</v>
          </cell>
          <cell r="BY1324">
            <v>6</v>
          </cell>
          <cell r="BZ1324">
            <v>0</v>
          </cell>
          <cell r="CA1324">
            <v>0</v>
          </cell>
          <cell r="CB1324">
            <v>0</v>
          </cell>
          <cell r="CC1324">
            <v>0</v>
          </cell>
          <cell r="CD1324">
            <v>0</v>
          </cell>
          <cell r="CE1324">
            <v>0</v>
          </cell>
          <cell r="CF1324">
            <v>0</v>
          </cell>
          <cell r="CG1324">
            <v>0</v>
          </cell>
          <cell r="CH1324">
            <v>0</v>
          </cell>
          <cell r="CI1324">
            <v>0</v>
          </cell>
          <cell r="CJ1324">
            <v>0</v>
          </cell>
          <cell r="CK1324">
            <v>0</v>
          </cell>
          <cell r="CL1324" t="str">
            <v>Nghỉ hưu từ T1/21</v>
          </cell>
        </row>
        <row r="1325">
          <cell r="F1325">
            <v>1313</v>
          </cell>
          <cell r="G1325" t="str">
            <v>51010000198443</v>
          </cell>
          <cell r="H1325" t="str">
            <v>Khoa Luật</v>
          </cell>
          <cell r="I1325" t="str">
            <v>Luật Dân sự</v>
          </cell>
          <cell r="J1325" t="str">
            <v>Nữ</v>
          </cell>
          <cell r="K1325">
            <v>1960</v>
          </cell>
          <cell r="L1325">
            <v>22262</v>
          </cell>
          <cell r="M1325">
            <v>0</v>
          </cell>
          <cell r="N1325" t="str">
            <v>Kinh</v>
          </cell>
          <cell r="O1325">
            <v>0</v>
          </cell>
          <cell r="P1325">
            <v>0</v>
          </cell>
          <cell r="Q1325">
            <v>0</v>
          </cell>
          <cell r="R1325">
            <v>0</v>
          </cell>
          <cell r="S1325" t="str">
            <v>Xã Hùng Tiến, Huyện Nam Đàn, Tỉnh Nghệ An</v>
          </cell>
          <cell r="T1325" t="str">
            <v>Xã Hùng Tiến, Huyện Nam Đàn, Tỉnh Nghệ An</v>
          </cell>
          <cell r="U1325" t="str">
            <v>Số nhà 23, Ngõ 2, Ngách 1, Đường Hermanngmeiner, Thành phố Vinh, Tỉnh Nghệ An</v>
          </cell>
          <cell r="V1325" t="str">
            <v>Số nhà 23, Ngõ 2, Ngách 1, Đường Hermanngmeiner, Thành phố Vinh, Tỉnh Nghệ An</v>
          </cell>
          <cell r="W1325">
            <v>0</v>
          </cell>
          <cell r="X1325">
            <v>0</v>
          </cell>
          <cell r="Y1325">
            <v>40129</v>
          </cell>
          <cell r="Z1325">
            <v>0</v>
          </cell>
          <cell r="AA1325">
            <v>0</v>
          </cell>
          <cell r="AB1325">
            <v>0</v>
          </cell>
          <cell r="AC1325" t="str">
            <v>HĐ</v>
          </cell>
          <cell r="AD1325">
            <v>0</v>
          </cell>
          <cell r="AE1325">
            <v>0</v>
          </cell>
          <cell r="AF1325" t="str">
            <v>V.07.01.03</v>
          </cell>
          <cell r="AG1325" t="str">
            <v>Giảng viên (hạng III)</v>
          </cell>
          <cell r="AH1325">
            <v>0</v>
          </cell>
          <cell r="AI1325">
            <v>0</v>
          </cell>
          <cell r="AJ1325">
            <v>0</v>
          </cell>
          <cell r="AK1325">
            <v>4</v>
          </cell>
          <cell r="AL1325">
            <v>0</v>
          </cell>
          <cell r="AM1325">
            <v>3.99</v>
          </cell>
          <cell r="AN1325">
            <v>6</v>
          </cell>
          <cell r="AO1325">
            <v>0</v>
          </cell>
          <cell r="AP1325">
            <v>0</v>
          </cell>
          <cell r="AQ1325">
            <v>0</v>
          </cell>
          <cell r="AR1325">
            <v>0</v>
          </cell>
          <cell r="AS1325">
            <v>3.99</v>
          </cell>
          <cell r="AT1325">
            <v>25</v>
          </cell>
          <cell r="AU1325">
            <v>0</v>
          </cell>
          <cell r="AV1325">
            <v>0</v>
          </cell>
          <cell r="AW1325">
            <v>0</v>
          </cell>
          <cell r="AX1325" t="str">
            <v>Tiến sĩ</v>
          </cell>
          <cell r="AY1325">
            <v>0</v>
          </cell>
          <cell r="AZ1325">
            <v>0</v>
          </cell>
          <cell r="BA1325" t="str">
            <v>Luật học</v>
          </cell>
          <cell r="BB1325" t="str">
            <v>Luật quốc tế</v>
          </cell>
          <cell r="BC1325" t="str">
            <v>Luật học</v>
          </cell>
          <cell r="BD1325">
            <v>0</v>
          </cell>
          <cell r="BE1325">
            <v>0</v>
          </cell>
          <cell r="BF1325" t="str">
            <v>Miễn</v>
          </cell>
          <cell r="BG1325">
            <v>0</v>
          </cell>
          <cell r="BH1325" t="str">
            <v>x</v>
          </cell>
          <cell r="BI1325">
            <v>0</v>
          </cell>
          <cell r="BJ1325">
            <v>0</v>
          </cell>
          <cell r="BK1325">
            <v>0</v>
          </cell>
          <cell r="BL1325">
            <v>0</v>
          </cell>
          <cell r="BM1325">
            <v>0</v>
          </cell>
          <cell r="BN1325">
            <v>0</v>
          </cell>
          <cell r="BO1325">
            <v>0</v>
          </cell>
          <cell r="BP1325">
            <v>0</v>
          </cell>
          <cell r="BQ1325">
            <v>44197</v>
          </cell>
          <cell r="BR1325">
            <v>-6.75</v>
          </cell>
          <cell r="BS1325" t="str">
            <v>BĐ đã phát</v>
          </cell>
          <cell r="BT1325">
            <v>0</v>
          </cell>
          <cell r="BU1325">
            <v>0</v>
          </cell>
          <cell r="BV1325">
            <v>4</v>
          </cell>
          <cell r="BW1325">
            <v>4</v>
          </cell>
          <cell r="BX1325">
            <v>4</v>
          </cell>
          <cell r="BY1325">
            <v>4</v>
          </cell>
          <cell r="BZ1325">
            <v>0</v>
          </cell>
          <cell r="CA1325">
            <v>0</v>
          </cell>
          <cell r="CB1325">
            <v>0</v>
          </cell>
          <cell r="CC1325">
            <v>0</v>
          </cell>
          <cell r="CD1325">
            <v>0</v>
          </cell>
          <cell r="CE1325">
            <v>0</v>
          </cell>
          <cell r="CF1325">
            <v>0</v>
          </cell>
          <cell r="CG1325">
            <v>0</v>
          </cell>
          <cell r="CH1325">
            <v>0</v>
          </cell>
          <cell r="CI1325">
            <v>0</v>
          </cell>
          <cell r="CJ1325">
            <v>0</v>
          </cell>
          <cell r="CK1325">
            <v>0</v>
          </cell>
          <cell r="CL1325" t="str">
            <v>Nghỉ hưu từ T1/21</v>
          </cell>
        </row>
        <row r="1326">
          <cell r="F1326">
            <v>1432</v>
          </cell>
          <cell r="G1326" t="str">
            <v>51010000187229</v>
          </cell>
          <cell r="H1326" t="str">
            <v>Viện Sư phạm Xã hội</v>
          </cell>
          <cell r="I1326" t="str">
            <v>Lý luận văn học và PPGD Ngữ văn</v>
          </cell>
          <cell r="J1326" t="str">
            <v>Nam</v>
          </cell>
          <cell r="K1326">
            <v>1958</v>
          </cell>
          <cell r="L1326">
            <v>21211</v>
          </cell>
          <cell r="M1326">
            <v>0</v>
          </cell>
          <cell r="N1326" t="str">
            <v>Kinh</v>
          </cell>
          <cell r="O1326">
            <v>0</v>
          </cell>
          <cell r="P1326" t="str">
            <v>180009254</v>
          </cell>
          <cell r="Q1326" t="str">
            <v>07/01/2006</v>
          </cell>
          <cell r="R1326" t="str">
            <v>Tỉnh Nghệ An</v>
          </cell>
          <cell r="S1326" t="str">
            <v>Xã Cẩm Dương, Huyện Cẩm Xuyên, Tỉnh Hà Tĩnh</v>
          </cell>
          <cell r="T1326" t="str">
            <v>Cẩm Dương, Cẩm Xuyên, hà Tĩnh</v>
          </cell>
          <cell r="U1326" t="str">
            <v>Số nhà 45, khối 6, Phường Bến Thủy, Vinh, Nghệ An</v>
          </cell>
          <cell r="V1326" t="str">
            <v>Số nhà 45, khối 6, Phường Bến Thủy, Vinh, Nghệ An</v>
          </cell>
          <cell r="W1326" t="str">
            <v>0913003402</v>
          </cell>
          <cell r="X1326" t="str">
            <v>tulieudhv@gmail.com</v>
          </cell>
          <cell r="Y1326">
            <v>29099</v>
          </cell>
          <cell r="Z1326">
            <v>29099</v>
          </cell>
          <cell r="AA1326" t="str">
            <v>Trường Đại học Sư phạm Vinh</v>
          </cell>
          <cell r="AB1326">
            <v>0</v>
          </cell>
          <cell r="AC1326" t="str">
            <v>BC</v>
          </cell>
          <cell r="AD1326">
            <v>0</v>
          </cell>
          <cell r="AE1326">
            <v>0</v>
          </cell>
          <cell r="AF1326" t="str">
            <v>V.07.01.01</v>
          </cell>
          <cell r="AG1326" t="str">
            <v>Giảng viên cao cấp (hạng I)</v>
          </cell>
          <cell r="AH1326">
            <v>0</v>
          </cell>
          <cell r="AI1326">
            <v>0</v>
          </cell>
          <cell r="AJ1326">
            <v>0</v>
          </cell>
          <cell r="AK1326">
            <v>6</v>
          </cell>
          <cell r="AL1326">
            <v>0.4</v>
          </cell>
          <cell r="AM1326">
            <v>7.64</v>
          </cell>
          <cell r="AN1326">
            <v>5</v>
          </cell>
          <cell r="AO1326">
            <v>0</v>
          </cell>
          <cell r="AP1326">
            <v>0</v>
          </cell>
          <cell r="AQ1326">
            <v>39</v>
          </cell>
          <cell r="AR1326">
            <v>3.1355999999999993</v>
          </cell>
          <cell r="AS1326">
            <v>11.175599999999999</v>
          </cell>
          <cell r="AT1326">
            <v>40</v>
          </cell>
          <cell r="AU1326">
            <v>0</v>
          </cell>
          <cell r="AV1326">
            <v>0</v>
          </cell>
          <cell r="AW1326">
            <v>0</v>
          </cell>
          <cell r="AX1326" t="str">
            <v>Tiến sĩ</v>
          </cell>
          <cell r="AY1326" t="str">
            <v>Phó Giáo sư</v>
          </cell>
          <cell r="AZ1326">
            <v>0</v>
          </cell>
          <cell r="BA1326" t="str">
            <v>Ngữ Văn</v>
          </cell>
          <cell r="BB1326" t="str">
            <v>Ngữ Văn</v>
          </cell>
          <cell r="BC1326" t="str">
            <v>LL &amp; PPDH bộ môn Ngữ văn</v>
          </cell>
          <cell r="BD1326">
            <v>0</v>
          </cell>
          <cell r="BE1326" t="str">
            <v>GVSP</v>
          </cell>
          <cell r="BF1326">
            <v>0</v>
          </cell>
          <cell r="BG1326">
            <v>0</v>
          </cell>
          <cell r="BH1326" t="str">
            <v>x</v>
          </cell>
          <cell r="BI1326">
            <v>0</v>
          </cell>
          <cell r="BJ1326">
            <v>0</v>
          </cell>
          <cell r="BK1326">
            <v>0</v>
          </cell>
          <cell r="BL1326" t="str">
            <v>Cao cấp</v>
          </cell>
          <cell r="BM1326" t="str">
            <v>19/ 9 /1984</v>
          </cell>
          <cell r="BN1326">
            <v>31309</v>
          </cell>
          <cell r="BO1326">
            <v>0</v>
          </cell>
          <cell r="BP1326">
            <v>0</v>
          </cell>
          <cell r="BQ1326">
            <v>44228</v>
          </cell>
          <cell r="BR1326">
            <v>-4.583333333333333</v>
          </cell>
          <cell r="BS1326" t="str">
            <v>BĐ đã phát</v>
          </cell>
          <cell r="BT1326">
            <v>0</v>
          </cell>
          <cell r="BU1326">
            <v>0</v>
          </cell>
          <cell r="BV1326">
            <v>6</v>
          </cell>
          <cell r="BW1326">
            <v>6</v>
          </cell>
          <cell r="BX1326">
            <v>6</v>
          </cell>
          <cell r="BY1326">
            <v>6</v>
          </cell>
          <cell r="BZ1326">
            <v>6</v>
          </cell>
          <cell r="CA1326">
            <v>0</v>
          </cell>
          <cell r="CB1326">
            <v>0</v>
          </cell>
          <cell r="CC1326">
            <v>0</v>
          </cell>
          <cell r="CD1326">
            <v>0</v>
          </cell>
          <cell r="CE1326">
            <v>0</v>
          </cell>
          <cell r="CF1326">
            <v>0</v>
          </cell>
          <cell r="CG1326">
            <v>0</v>
          </cell>
          <cell r="CH1326">
            <v>0</v>
          </cell>
          <cell r="CI1326">
            <v>0</v>
          </cell>
          <cell r="CJ1326">
            <v>0</v>
          </cell>
          <cell r="CK1326">
            <v>0</v>
          </cell>
          <cell r="CL1326" t="str">
            <v>Nghỉ hưu từ T2/21</v>
          </cell>
        </row>
        <row r="1327">
          <cell r="F1327">
            <v>1325</v>
          </cell>
          <cell r="G1327" t="str">
            <v>51010000197501</v>
          </cell>
          <cell r="H1327" t="str">
            <v>Viện Sư phạm Tự nhiên</v>
          </cell>
          <cell r="I1327" t="str">
            <v>Phương pháp giảng dạy Vật lý</v>
          </cell>
          <cell r="J1327" t="str">
            <v>Nữ</v>
          </cell>
          <cell r="K1327">
            <v>1959</v>
          </cell>
          <cell r="L1327">
            <v>21719</v>
          </cell>
          <cell r="M1327">
            <v>0</v>
          </cell>
          <cell r="N1327" t="str">
            <v>Kinh</v>
          </cell>
          <cell r="O1327">
            <v>0</v>
          </cell>
          <cell r="P1327">
            <v>180010780</v>
          </cell>
          <cell r="Q1327">
            <v>0</v>
          </cell>
          <cell r="R1327">
            <v>0</v>
          </cell>
          <cell r="S1327" t="str">
            <v>Hải Nhân, Tĩnh Gia, Thanh Hoá</v>
          </cell>
          <cell r="T1327" t="str">
            <v>Hải Nhân, Tĩnh Gia, Thanh Hoá</v>
          </cell>
          <cell r="U1327" t="str">
            <v>Số nhà 29, Ngõ 14, Đường Phan Huy Ích, Phường Trung Đô, Thành phố Vinh, Tỉnh Nghệ An</v>
          </cell>
          <cell r="V1327" t="str">
            <v>Số nhà 29, Ngõ 14, Đường Phan Huy Ích, Phường Trung Đô, Thành phố Vinh, Tỉnh Nghệ An</v>
          </cell>
          <cell r="W1327">
            <v>0</v>
          </cell>
          <cell r="X1327">
            <v>0</v>
          </cell>
          <cell r="Y1327">
            <v>29495</v>
          </cell>
          <cell r="Z1327">
            <v>29495</v>
          </cell>
          <cell r="AA1327" t="str">
            <v>Trường Đại học Sư phạm Vinh</v>
          </cell>
          <cell r="AB1327">
            <v>0</v>
          </cell>
          <cell r="AC1327" t="str">
            <v>BC</v>
          </cell>
          <cell r="AD1327">
            <v>0</v>
          </cell>
          <cell r="AE1327">
            <v>0</v>
          </cell>
          <cell r="AF1327" t="str">
            <v>V.07.01.01</v>
          </cell>
          <cell r="AG1327" t="str">
            <v>Giảng viên cao cấp (hạng I)</v>
          </cell>
          <cell r="AH1327">
            <v>0</v>
          </cell>
          <cell r="AI1327">
            <v>0</v>
          </cell>
          <cell r="AJ1327">
            <v>0</v>
          </cell>
          <cell r="AK1327">
            <v>6</v>
          </cell>
          <cell r="AL1327">
            <v>0.5</v>
          </cell>
          <cell r="AM1327">
            <v>7.28</v>
          </cell>
          <cell r="AN1327">
            <v>4</v>
          </cell>
          <cell r="AO1327">
            <v>0</v>
          </cell>
          <cell r="AP1327">
            <v>0</v>
          </cell>
          <cell r="AQ1327">
            <v>34</v>
          </cell>
          <cell r="AR1327">
            <v>2.6452</v>
          </cell>
          <cell r="AS1327">
            <v>10.4252</v>
          </cell>
          <cell r="AT1327">
            <v>40</v>
          </cell>
          <cell r="AU1327">
            <v>0</v>
          </cell>
          <cell r="AV1327">
            <v>0</v>
          </cell>
          <cell r="AW1327">
            <v>0</v>
          </cell>
          <cell r="AX1327" t="str">
            <v>Tiến sĩ</v>
          </cell>
          <cell r="AY1327" t="str">
            <v>Phó Giáo sư</v>
          </cell>
          <cell r="AZ1327">
            <v>0</v>
          </cell>
          <cell r="BA1327" t="str">
            <v>Vật lý</v>
          </cell>
          <cell r="BB1327" t="str">
            <v>Giáo dục học/LL&amp;PP dạy học BM Vật lý</v>
          </cell>
          <cell r="BC1327" t="str">
            <v>Giáo dục học/LL&amp;PP dạy học BM Vật lý</v>
          </cell>
          <cell r="BD1327">
            <v>0</v>
          </cell>
          <cell r="BE1327" t="str">
            <v>GVSP</v>
          </cell>
          <cell r="BF1327" t="str">
            <v>B1</v>
          </cell>
          <cell r="BG1327">
            <v>0</v>
          </cell>
          <cell r="BH1327" t="str">
            <v>x</v>
          </cell>
          <cell r="BI1327">
            <v>0</v>
          </cell>
          <cell r="BJ1327">
            <v>0</v>
          </cell>
          <cell r="BK1327">
            <v>0</v>
          </cell>
          <cell r="BL1327">
            <v>0</v>
          </cell>
          <cell r="BM1327">
            <v>0</v>
          </cell>
          <cell r="BN1327">
            <v>0</v>
          </cell>
          <cell r="BO1327">
            <v>0</v>
          </cell>
          <cell r="BP1327">
            <v>0</v>
          </cell>
          <cell r="BQ1327">
            <v>44378</v>
          </cell>
          <cell r="BR1327">
            <v>-8.1666666666666661</v>
          </cell>
          <cell r="BS1327" t="str">
            <v>BĐ đã phát</v>
          </cell>
          <cell r="BT1327">
            <v>0</v>
          </cell>
          <cell r="BU1327">
            <v>0</v>
          </cell>
          <cell r="BV1327">
            <v>6</v>
          </cell>
          <cell r="BW1327">
            <v>6</v>
          </cell>
          <cell r="BX1327">
            <v>6</v>
          </cell>
          <cell r="BY1327">
            <v>6</v>
          </cell>
          <cell r="BZ1327">
            <v>6</v>
          </cell>
          <cell r="CA1327">
            <v>6</v>
          </cell>
          <cell r="CB1327">
            <v>6</v>
          </cell>
          <cell r="CC1327">
            <v>6</v>
          </cell>
          <cell r="CD1327">
            <v>6</v>
          </cell>
          <cell r="CE1327">
            <v>6</v>
          </cell>
          <cell r="CF1327">
            <v>0</v>
          </cell>
          <cell r="CG1327">
            <v>0</v>
          </cell>
          <cell r="CH1327">
            <v>0</v>
          </cell>
          <cell r="CI1327">
            <v>0</v>
          </cell>
          <cell r="CJ1327">
            <v>0</v>
          </cell>
          <cell r="CK1327">
            <v>0</v>
          </cell>
          <cell r="CL1327" t="str">
            <v>Nghỉ hưu từ T7/21</v>
          </cell>
        </row>
        <row r="1328">
          <cell r="F1328">
            <v>1575</v>
          </cell>
          <cell r="G1328" t="str">
            <v>51010000190917</v>
          </cell>
          <cell r="H1328" t="str">
            <v>Viện Sư phạm Xã hội</v>
          </cell>
          <cell r="I1328" t="str">
            <v>Ngôn ngữ</v>
          </cell>
          <cell r="J1328" t="str">
            <v>Nữ</v>
          </cell>
          <cell r="K1328">
            <v>1963</v>
          </cell>
          <cell r="L1328">
            <v>23233</v>
          </cell>
          <cell r="M1328">
            <v>0</v>
          </cell>
          <cell r="N1328" t="str">
            <v>Kinh</v>
          </cell>
          <cell r="O1328">
            <v>0</v>
          </cell>
          <cell r="P1328">
            <v>186551478</v>
          </cell>
          <cell r="Q1328">
            <v>0</v>
          </cell>
          <cell r="R1328">
            <v>0</v>
          </cell>
          <cell r="S1328">
            <v>0</v>
          </cell>
          <cell r="T1328">
            <v>0</v>
          </cell>
          <cell r="U1328">
            <v>0</v>
          </cell>
          <cell r="V1328">
            <v>0</v>
          </cell>
          <cell r="W1328" t="str">
            <v>0914825691</v>
          </cell>
          <cell r="X1328" t="str">
            <v>trinhthimaidhv@yahoo.com</v>
          </cell>
          <cell r="Y1328">
            <v>39359</v>
          </cell>
          <cell r="Z1328">
            <v>31057</v>
          </cell>
          <cell r="AA1328">
            <v>0</v>
          </cell>
          <cell r="AB1328">
            <v>0</v>
          </cell>
          <cell r="AC1328" t="str">
            <v>BC</v>
          </cell>
          <cell r="AD1328">
            <v>0</v>
          </cell>
          <cell r="AE1328">
            <v>0</v>
          </cell>
          <cell r="AF1328" t="str">
            <v>V.07.01.02</v>
          </cell>
          <cell r="AG1328" t="str">
            <v>Giảng viên chính (hạng II)</v>
          </cell>
          <cell r="AH1328">
            <v>0</v>
          </cell>
          <cell r="AI1328">
            <v>0</v>
          </cell>
          <cell r="AJ1328" t="str">
            <v>Chủ nhiệm lớp</v>
          </cell>
          <cell r="AK1328">
            <v>5</v>
          </cell>
          <cell r="AL1328">
            <v>0</v>
          </cell>
          <cell r="AM1328">
            <v>6.44</v>
          </cell>
          <cell r="AN1328">
            <v>7</v>
          </cell>
          <cell r="AO1328">
            <v>0</v>
          </cell>
          <cell r="AP1328">
            <v>0</v>
          </cell>
          <cell r="AQ1328">
            <v>33</v>
          </cell>
          <cell r="AR1328">
            <v>2.1252</v>
          </cell>
          <cell r="AS1328">
            <v>8.5652000000000008</v>
          </cell>
          <cell r="AT1328">
            <v>40</v>
          </cell>
          <cell r="AU1328">
            <v>0</v>
          </cell>
          <cell r="AV1328">
            <v>0</v>
          </cell>
          <cell r="AW1328">
            <v>0</v>
          </cell>
          <cell r="AX1328" t="str">
            <v>Tiến sĩ</v>
          </cell>
          <cell r="AY1328">
            <v>0</v>
          </cell>
          <cell r="AZ1328">
            <v>0</v>
          </cell>
          <cell r="BA1328" t="str">
            <v>Văn</v>
          </cell>
          <cell r="BB1328" t="str">
            <v xml:space="preserve">Ngữ văn/LL ngôn ngữ </v>
          </cell>
          <cell r="BC1328" t="str">
            <v xml:space="preserve">Ngữ văn/LL ngôn ngữ </v>
          </cell>
          <cell r="BD1328">
            <v>0</v>
          </cell>
          <cell r="BE1328" t="str">
            <v>GVSP</v>
          </cell>
          <cell r="BF1328">
            <v>0</v>
          </cell>
          <cell r="BG1328">
            <v>0</v>
          </cell>
          <cell r="BH1328" t="str">
            <v>x</v>
          </cell>
          <cell r="BI1328">
            <v>2019</v>
          </cell>
          <cell r="BJ1328">
            <v>0</v>
          </cell>
          <cell r="BK1328">
            <v>0</v>
          </cell>
          <cell r="BL1328">
            <v>0</v>
          </cell>
          <cell r="BM1328">
            <v>0</v>
          </cell>
          <cell r="BN1328">
            <v>0</v>
          </cell>
          <cell r="BO1328">
            <v>0</v>
          </cell>
          <cell r="BP1328">
            <v>0</v>
          </cell>
          <cell r="BQ1328">
            <v>44440</v>
          </cell>
          <cell r="BR1328">
            <v>-4.083333333333333</v>
          </cell>
          <cell r="BS1328" t="str">
            <v>BĐ đã phát</v>
          </cell>
          <cell r="BT1328">
            <v>0</v>
          </cell>
          <cell r="BU1328">
            <v>0</v>
          </cell>
          <cell r="BV1328">
            <v>5</v>
          </cell>
          <cell r="BW1328">
            <v>5</v>
          </cell>
          <cell r="BX1328">
            <v>5</v>
          </cell>
          <cell r="BY1328">
            <v>5</v>
          </cell>
          <cell r="BZ1328">
            <v>5</v>
          </cell>
          <cell r="CA1328">
            <v>5</v>
          </cell>
          <cell r="CB1328">
            <v>5</v>
          </cell>
          <cell r="CC1328">
            <v>5</v>
          </cell>
          <cell r="CD1328">
            <v>5</v>
          </cell>
          <cell r="CE1328">
            <v>5</v>
          </cell>
          <cell r="CF1328">
            <v>5</v>
          </cell>
          <cell r="CG1328">
            <v>5</v>
          </cell>
          <cell r="CH1328">
            <v>0</v>
          </cell>
          <cell r="CI1328">
            <v>0</v>
          </cell>
          <cell r="CJ1328">
            <v>0</v>
          </cell>
          <cell r="CK1328">
            <v>0</v>
          </cell>
          <cell r="CL1328" t="str">
            <v>Nghỉ hưu từ T9/21</v>
          </cell>
        </row>
        <row r="1329">
          <cell r="F1329">
            <v>1109</v>
          </cell>
          <cell r="G1329" t="str">
            <v>51010000193101</v>
          </cell>
          <cell r="H1329" t="str">
            <v>Khoa Giáo dục</v>
          </cell>
          <cell r="I1329" t="str">
            <v>Tâm lý học</v>
          </cell>
          <cell r="J1329" t="str">
            <v>Nữ</v>
          </cell>
          <cell r="K1329">
            <v>1966</v>
          </cell>
          <cell r="L1329">
            <v>24211</v>
          </cell>
          <cell r="M1329">
            <v>0</v>
          </cell>
          <cell r="N1329" t="str">
            <v>Kinh</v>
          </cell>
          <cell r="O1329">
            <v>0</v>
          </cell>
          <cell r="P1329">
            <v>182063167</v>
          </cell>
          <cell r="Q1329">
            <v>0</v>
          </cell>
          <cell r="R1329">
            <v>0</v>
          </cell>
          <cell r="S1329" t="str">
            <v>Xã Châu Hạnh, Huyện Quỳ Châu, Tỉnh Nghệ An</v>
          </cell>
          <cell r="T1329" t="str">
            <v>Quỳnh Lương, Quỳnh Lưu, Nghệ An</v>
          </cell>
          <cell r="U1329" t="str">
            <v>Xóm 16, Xã Hưng Lộc, Thành phố Vinh, Tỉnh Nghệ An</v>
          </cell>
          <cell r="V1329" t="str">
            <v>Xóm 16, Xã Hưng Lộc, Thành phố Vinh, Tỉnh Nghệ An</v>
          </cell>
          <cell r="W1329" t="str">
            <v>0915125345</v>
          </cell>
          <cell r="X1329" t="str">
            <v>ho.hanh.dhv@gmail.com</v>
          </cell>
          <cell r="Y1329">
            <v>36134</v>
          </cell>
          <cell r="Z1329">
            <v>34213</v>
          </cell>
          <cell r="AA1329" t="str">
            <v>Trung tâm GDTX Huyện Nghĩa Đàn</v>
          </cell>
          <cell r="AB1329">
            <v>0</v>
          </cell>
          <cell r="AC1329" t="str">
            <v>BC</v>
          </cell>
          <cell r="AD1329">
            <v>0</v>
          </cell>
          <cell r="AE1329">
            <v>0</v>
          </cell>
          <cell r="AF1329" t="str">
            <v>V.07.01.02</v>
          </cell>
          <cell r="AG1329" t="str">
            <v>Giảng viên chính (hạng II)</v>
          </cell>
          <cell r="AH1329">
            <v>0</v>
          </cell>
          <cell r="AI1329">
            <v>0</v>
          </cell>
          <cell r="AJ1329">
            <v>0</v>
          </cell>
          <cell r="AK1329">
            <v>5</v>
          </cell>
          <cell r="AL1329">
            <v>0</v>
          </cell>
          <cell r="AM1329">
            <v>5.42</v>
          </cell>
          <cell r="AN1329">
            <v>4</v>
          </cell>
          <cell r="AO1329">
            <v>0</v>
          </cell>
          <cell r="AP1329">
            <v>0</v>
          </cell>
          <cell r="AQ1329">
            <v>23</v>
          </cell>
          <cell r="AR1329">
            <v>1.2465999999999999</v>
          </cell>
          <cell r="AS1329">
            <v>6.6665999999999999</v>
          </cell>
          <cell r="AT1329">
            <v>40</v>
          </cell>
          <cell r="AU1329">
            <v>0</v>
          </cell>
          <cell r="AV1329">
            <v>0</v>
          </cell>
          <cell r="AW1329">
            <v>0</v>
          </cell>
          <cell r="AX1329" t="str">
            <v>Thạc sĩ</v>
          </cell>
          <cell r="AY1329">
            <v>0</v>
          </cell>
          <cell r="AZ1329">
            <v>0</v>
          </cell>
          <cell r="BA1329" t="str">
            <v>Tâm lý giáo dục</v>
          </cell>
          <cell r="BB1329" t="str">
            <v>KHXH&amp;NV/Tâm lý giáo dục</v>
          </cell>
          <cell r="BC1329" t="str">
            <v>Tâm lý học</v>
          </cell>
          <cell r="BD1329">
            <v>0</v>
          </cell>
          <cell r="BE1329" t="str">
            <v>GV QLGD</v>
          </cell>
          <cell r="BF1329" t="str">
            <v>B1</v>
          </cell>
          <cell r="BG1329">
            <v>0</v>
          </cell>
          <cell r="BH1329" t="str">
            <v>x</v>
          </cell>
          <cell r="BI1329">
            <v>2019</v>
          </cell>
          <cell r="BJ1329">
            <v>0</v>
          </cell>
          <cell r="BK1329" t="str">
            <v>Đối tượng 4</v>
          </cell>
          <cell r="BL1329">
            <v>0</v>
          </cell>
          <cell r="BM1329">
            <v>0</v>
          </cell>
          <cell r="BN1329">
            <v>0</v>
          </cell>
          <cell r="BO1329">
            <v>0</v>
          </cell>
          <cell r="BP1329">
            <v>0</v>
          </cell>
          <cell r="BQ1329">
            <v>44440</v>
          </cell>
          <cell r="BR1329">
            <v>-1.3333333333333333</v>
          </cell>
          <cell r="BS1329" t="str">
            <v>BĐ đã phát</v>
          </cell>
          <cell r="BT1329">
            <v>0</v>
          </cell>
          <cell r="BU1329">
            <v>0</v>
          </cell>
          <cell r="BV1329">
            <v>5</v>
          </cell>
          <cell r="BW1329">
            <v>5</v>
          </cell>
          <cell r="BX1329">
            <v>5</v>
          </cell>
          <cell r="BY1329">
            <v>5</v>
          </cell>
          <cell r="BZ1329">
            <v>5</v>
          </cell>
          <cell r="CA1329">
            <v>5</v>
          </cell>
          <cell r="CB1329">
            <v>5</v>
          </cell>
          <cell r="CC1329">
            <v>5</v>
          </cell>
          <cell r="CD1329">
            <v>5</v>
          </cell>
          <cell r="CE1329">
            <v>5</v>
          </cell>
          <cell r="CF1329">
            <v>5</v>
          </cell>
          <cell r="CG1329">
            <v>5</v>
          </cell>
          <cell r="CH1329">
            <v>0</v>
          </cell>
          <cell r="CI1329">
            <v>0</v>
          </cell>
          <cell r="CJ1329">
            <v>0</v>
          </cell>
          <cell r="CK1329">
            <v>0</v>
          </cell>
          <cell r="CL1329" t="str">
            <v>Nghỉ hưu từ T9/21</v>
          </cell>
        </row>
        <row r="1330">
          <cell r="F1330">
            <v>1835</v>
          </cell>
          <cell r="G1330" t="str">
            <v>51010000189128</v>
          </cell>
          <cell r="H1330" t="str">
            <v>Trung tâm Giáo dục Thường xuyên</v>
          </cell>
          <cell r="I1330">
            <v>0</v>
          </cell>
          <cell r="J1330" t="str">
            <v>Nam</v>
          </cell>
          <cell r="K1330">
            <v>1961</v>
          </cell>
          <cell r="L1330">
            <v>22421</v>
          </cell>
          <cell r="M1330">
            <v>0</v>
          </cell>
          <cell r="N1330" t="str">
            <v>Kinh</v>
          </cell>
          <cell r="O1330">
            <v>0</v>
          </cell>
          <cell r="P1330" t="str">
            <v>181819660</v>
          </cell>
          <cell r="Q1330" t="str">
            <v>24/07/2007</v>
          </cell>
          <cell r="R1330" t="str">
            <v>Tỉnh Nghệ An</v>
          </cell>
          <cell r="S1330" t="str">
            <v>Xã Thanh Hưng, Huyện Thanh Chương, Tỉnh Nghệ An</v>
          </cell>
          <cell r="T1330" t="str">
            <v>Thanh Hưng, Thanh Chương, Nghệ An</v>
          </cell>
          <cell r="U1330" t="str">
            <v>Số 11, ngõ B1, đường Đinh Lễ, khối Trung yên, Phường Hưng Dũng, Thành phố Vinh, Tỉnh Nghệ An</v>
          </cell>
          <cell r="V1330" t="str">
            <v>Số 11, ngõ B1, đường Đinh Lễ, khối Trung yên, Phường Hưng Dũng, Thành phố Vinh, Tỉnh Nghệ An</v>
          </cell>
          <cell r="W1330">
            <v>0</v>
          </cell>
          <cell r="X1330">
            <v>0</v>
          </cell>
          <cell r="Y1330">
            <v>39471</v>
          </cell>
          <cell r="Z1330" t="str">
            <v xml:space="preserve">  -   -</v>
          </cell>
          <cell r="AA1330">
            <v>0</v>
          </cell>
          <cell r="AB1330">
            <v>0</v>
          </cell>
          <cell r="AC1330" t="str">
            <v>BC</v>
          </cell>
          <cell r="AD1330">
            <v>0</v>
          </cell>
          <cell r="AE1330">
            <v>0</v>
          </cell>
          <cell r="AF1330" t="str">
            <v>01.002</v>
          </cell>
          <cell r="AG1330" t="str">
            <v>Chuyên viên chính</v>
          </cell>
          <cell r="AH1330" t="str">
            <v>Quyền Giám đốc</v>
          </cell>
          <cell r="AI1330">
            <v>0</v>
          </cell>
          <cell r="AJ1330" t="str">
            <v>Bí thư CB</v>
          </cell>
          <cell r="AK1330">
            <v>7</v>
          </cell>
          <cell r="AL1330">
            <v>0.5</v>
          </cell>
          <cell r="AM1330">
            <v>6.78</v>
          </cell>
          <cell r="AN1330">
            <v>8</v>
          </cell>
          <cell r="AO1330">
            <v>0</v>
          </cell>
          <cell r="AP1330">
            <v>0</v>
          </cell>
          <cell r="AQ1330">
            <v>0</v>
          </cell>
          <cell r="AR1330">
            <v>0</v>
          </cell>
          <cell r="AS1330">
            <v>7.28</v>
          </cell>
          <cell r="AT1330">
            <v>20</v>
          </cell>
          <cell r="AU1330">
            <v>0</v>
          </cell>
          <cell r="AV1330">
            <v>0</v>
          </cell>
          <cell r="AW1330">
            <v>0</v>
          </cell>
          <cell r="AX1330" t="str">
            <v>Thạc sĩ</v>
          </cell>
          <cell r="AY1330">
            <v>0</v>
          </cell>
          <cell r="AZ1330">
            <v>0</v>
          </cell>
          <cell r="BA1330" t="str">
            <v>Vật lý</v>
          </cell>
          <cell r="BB1330" t="str">
            <v>Vật lý_SP</v>
          </cell>
          <cell r="BC1330" t="str">
            <v xml:space="preserve"> </v>
          </cell>
          <cell r="BD1330">
            <v>0</v>
          </cell>
          <cell r="BE1330">
            <v>0</v>
          </cell>
          <cell r="BF1330">
            <v>0</v>
          </cell>
          <cell r="BG1330">
            <v>0</v>
          </cell>
          <cell r="BH1330">
            <v>0</v>
          </cell>
          <cell r="BI1330">
            <v>0</v>
          </cell>
          <cell r="BJ1330" t="str">
            <v>x</v>
          </cell>
          <cell r="BK1330" t="str">
            <v>x</v>
          </cell>
          <cell r="BL1330">
            <v>0</v>
          </cell>
          <cell r="BM1330">
            <v>0</v>
          </cell>
          <cell r="BN1330">
            <v>0</v>
          </cell>
          <cell r="BO1330">
            <v>0</v>
          </cell>
          <cell r="BP1330">
            <v>0</v>
          </cell>
          <cell r="BQ1330">
            <v>44440</v>
          </cell>
          <cell r="BR1330">
            <v>-1.25</v>
          </cell>
          <cell r="BS1330" t="str">
            <v>Chưa phát</v>
          </cell>
          <cell r="BT1330">
            <v>0</v>
          </cell>
          <cell r="BU1330">
            <v>0</v>
          </cell>
          <cell r="BV1330">
            <v>7</v>
          </cell>
          <cell r="BW1330">
            <v>7</v>
          </cell>
          <cell r="BX1330">
            <v>7</v>
          </cell>
          <cell r="BY1330">
            <v>7</v>
          </cell>
          <cell r="BZ1330">
            <v>7</v>
          </cell>
          <cell r="CA1330">
            <v>7</v>
          </cell>
          <cell r="CB1330">
            <v>7</v>
          </cell>
          <cell r="CC1330">
            <v>7</v>
          </cell>
          <cell r="CD1330">
            <v>7</v>
          </cell>
          <cell r="CE1330">
            <v>7</v>
          </cell>
          <cell r="CF1330">
            <v>7</v>
          </cell>
          <cell r="CG1330">
            <v>7</v>
          </cell>
          <cell r="CH1330">
            <v>0</v>
          </cell>
          <cell r="CI1330">
            <v>0</v>
          </cell>
          <cell r="CJ1330">
            <v>0</v>
          </cell>
          <cell r="CK1330">
            <v>0</v>
          </cell>
          <cell r="CL1330" t="str">
            <v>Nghỉ hưu từ T9/21</v>
          </cell>
        </row>
        <row r="1331">
          <cell r="F1331">
            <v>1875</v>
          </cell>
          <cell r="G1331" t="str">
            <v>51010000191938</v>
          </cell>
          <cell r="H1331" t="str">
            <v>Trung tâm Nội trú</v>
          </cell>
          <cell r="I1331" t="str">
            <v>Tổ Ký túc xá Hưng Bình</v>
          </cell>
          <cell r="J1331" t="str">
            <v>Nữ</v>
          </cell>
          <cell r="K1331">
            <v>1966</v>
          </cell>
          <cell r="L1331">
            <v>24245</v>
          </cell>
          <cell r="M1331">
            <v>0</v>
          </cell>
          <cell r="N1331" t="str">
            <v>Kinh</v>
          </cell>
          <cell r="O1331">
            <v>0</v>
          </cell>
          <cell r="P1331" t="str">
            <v>182000048</v>
          </cell>
          <cell r="Q1331" t="str">
            <v>18/12/2010</v>
          </cell>
          <cell r="R1331" t="str">
            <v>Tỉnh Nghệ An</v>
          </cell>
          <cell r="S1331" t="str">
            <v>Xã Nam Kim, Huyện Nam Đàn, Tỉnh Nghệ An</v>
          </cell>
          <cell r="T1331" t="str">
            <v>Nam Kim, Nam Đàn, Nghệ An</v>
          </cell>
          <cell r="U1331" t="str">
            <v>Khối 6, Phường Bến Thủy, Thành phố Vinh, Tỉnh Nghệ An</v>
          </cell>
          <cell r="V1331" t="str">
            <v>Khối 6, Phường Bến Thủy, Thành phố Vinh, Tỉnh Nghệ An</v>
          </cell>
          <cell r="W1331">
            <v>983046156</v>
          </cell>
          <cell r="X1331">
            <v>0</v>
          </cell>
          <cell r="Y1331">
            <v>32509</v>
          </cell>
          <cell r="Z1331">
            <v>33055</v>
          </cell>
          <cell r="AA1331" t="str">
            <v>Trường Đại học sư phạm vinh</v>
          </cell>
          <cell r="AB1331">
            <v>0</v>
          </cell>
          <cell r="AC1331" t="str">
            <v>BC</v>
          </cell>
          <cell r="AD1331">
            <v>0</v>
          </cell>
          <cell r="AE1331">
            <v>0</v>
          </cell>
          <cell r="AF1331" t="str">
            <v>01.003</v>
          </cell>
          <cell r="AG1331" t="str">
            <v>Chuyên viên</v>
          </cell>
          <cell r="AH1331">
            <v>0</v>
          </cell>
          <cell r="AI1331" t="str">
            <v>Tổ trưởng tổ CT</v>
          </cell>
          <cell r="AJ1331">
            <v>0</v>
          </cell>
          <cell r="AK1331">
            <v>4.5</v>
          </cell>
          <cell r="AL1331">
            <v>0</v>
          </cell>
          <cell r="AM1331">
            <v>4.9800000000000004</v>
          </cell>
          <cell r="AN1331">
            <v>9</v>
          </cell>
          <cell r="AO1331">
            <v>0</v>
          </cell>
          <cell r="AP1331">
            <v>0</v>
          </cell>
          <cell r="AQ1331">
            <v>0</v>
          </cell>
          <cell r="AR1331">
            <v>0</v>
          </cell>
          <cell r="AS1331">
            <v>4.9800000000000004</v>
          </cell>
          <cell r="AT1331">
            <v>20</v>
          </cell>
          <cell r="AU1331">
            <v>0.1</v>
          </cell>
          <cell r="AV1331">
            <v>0</v>
          </cell>
          <cell r="AW1331">
            <v>0</v>
          </cell>
          <cell r="AX1331" t="str">
            <v>Đại học</v>
          </cell>
          <cell r="AY1331">
            <v>0</v>
          </cell>
          <cell r="AZ1331">
            <v>0</v>
          </cell>
          <cell r="BA1331" t="str">
            <v>Giáo dục chính trị</v>
          </cell>
          <cell r="BB1331">
            <v>0</v>
          </cell>
          <cell r="BC1331" t="str">
            <v xml:space="preserve"> </v>
          </cell>
          <cell r="BD1331">
            <v>0</v>
          </cell>
          <cell r="BE1331">
            <v>0</v>
          </cell>
          <cell r="BF1331">
            <v>0</v>
          </cell>
          <cell r="BG1331">
            <v>0</v>
          </cell>
          <cell r="BH1331">
            <v>0</v>
          </cell>
          <cell r="BI1331">
            <v>0</v>
          </cell>
          <cell r="BJ1331">
            <v>0</v>
          </cell>
          <cell r="BK1331">
            <v>0</v>
          </cell>
          <cell r="BL1331">
            <v>0</v>
          </cell>
          <cell r="BM1331">
            <v>0</v>
          </cell>
          <cell r="BN1331">
            <v>0</v>
          </cell>
          <cell r="BO1331">
            <v>0</v>
          </cell>
          <cell r="BP1331">
            <v>0</v>
          </cell>
          <cell r="BQ1331">
            <v>44470</v>
          </cell>
          <cell r="BR1331">
            <v>-1.25</v>
          </cell>
          <cell r="BS1331" t="str">
            <v>BĐ đã phát</v>
          </cell>
          <cell r="BT1331">
            <v>0</v>
          </cell>
          <cell r="BU1331">
            <v>0</v>
          </cell>
          <cell r="BV1331">
            <v>4.5</v>
          </cell>
          <cell r="BW1331">
            <v>4.5</v>
          </cell>
          <cell r="BX1331">
            <v>4.5</v>
          </cell>
          <cell r="BY1331">
            <v>4.5</v>
          </cell>
          <cell r="BZ1331">
            <v>4.5</v>
          </cell>
          <cell r="CA1331">
            <v>4.5</v>
          </cell>
          <cell r="CB1331">
            <v>4.5</v>
          </cell>
          <cell r="CC1331">
            <v>4.5</v>
          </cell>
          <cell r="CD1331">
            <v>4.5</v>
          </cell>
          <cell r="CE1331">
            <v>4.5</v>
          </cell>
          <cell r="CF1331">
            <v>4.5</v>
          </cell>
          <cell r="CG1331">
            <v>4.5</v>
          </cell>
          <cell r="CH1331">
            <v>4.5</v>
          </cell>
          <cell r="CI1331">
            <v>0</v>
          </cell>
          <cell r="CJ1331">
            <v>0</v>
          </cell>
          <cell r="CK1331">
            <v>0</v>
          </cell>
          <cell r="CL1331" t="str">
            <v>Nghỉ hưu từ T9/21</v>
          </cell>
        </row>
        <row r="1332">
          <cell r="F1332">
            <v>1771</v>
          </cell>
          <cell r="G1332" t="str">
            <v>51010000197459</v>
          </cell>
          <cell r="H1332" t="str">
            <v>Trường THPT Chuyên</v>
          </cell>
          <cell r="I1332" t="str">
            <v>Tổ Anh</v>
          </cell>
          <cell r="J1332" t="str">
            <v>Nữ</v>
          </cell>
          <cell r="K1332">
            <v>1966</v>
          </cell>
          <cell r="L1332">
            <v>24278</v>
          </cell>
          <cell r="M1332">
            <v>0</v>
          </cell>
          <cell r="N1332" t="str">
            <v>Kinh</v>
          </cell>
          <cell r="O1332">
            <v>0</v>
          </cell>
          <cell r="P1332" t="str">
            <v>181426266</v>
          </cell>
          <cell r="Q1332" t="str">
            <v>01/01/1900</v>
          </cell>
          <cell r="R1332" t="str">
            <v>Tỉnh Nghệ An</v>
          </cell>
          <cell r="S1332" t="str">
            <v>Hưng Nguyên Nghệ An</v>
          </cell>
          <cell r="T1332" t="str">
            <v>Hưng Nguyên Nghệ An</v>
          </cell>
          <cell r="U1332" t="str">
            <v>Số nhà 109 đường Nguyễn Thái Học TP. Vinh-Tỉnh Nghệ An</v>
          </cell>
          <cell r="V1332" t="str">
            <v>Số nhà 109 đường Nguyễn Thái Học TP. Vinh-Tỉnh Nghệ An</v>
          </cell>
          <cell r="W1332">
            <v>904677898</v>
          </cell>
          <cell r="X1332">
            <v>0</v>
          </cell>
          <cell r="Y1332">
            <v>32690</v>
          </cell>
          <cell r="Z1332">
            <v>32690</v>
          </cell>
          <cell r="AA1332" t="str">
            <v>Trường Đại học Sư phạm Vinh</v>
          </cell>
          <cell r="AB1332">
            <v>0</v>
          </cell>
          <cell r="AC1332" t="str">
            <v>BC</v>
          </cell>
          <cell r="AD1332">
            <v>0</v>
          </cell>
          <cell r="AE1332">
            <v>0</v>
          </cell>
          <cell r="AF1332" t="str">
            <v>V.07.05.15</v>
          </cell>
          <cell r="AG1332" t="str">
            <v>Giáo viên THPT (hạng III)</v>
          </cell>
          <cell r="AH1332">
            <v>0</v>
          </cell>
          <cell r="AI1332">
            <v>0</v>
          </cell>
          <cell r="AJ1332">
            <v>0</v>
          </cell>
          <cell r="AK1332">
            <v>4</v>
          </cell>
          <cell r="AL1332">
            <v>0</v>
          </cell>
          <cell r="AM1332">
            <v>4.9800000000000004</v>
          </cell>
          <cell r="AN1332">
            <v>9</v>
          </cell>
          <cell r="AO1332">
            <v>11</v>
          </cell>
          <cell r="AP1332">
            <v>0.54780000000000006</v>
          </cell>
          <cell r="AQ1332">
            <v>30</v>
          </cell>
          <cell r="AR1332">
            <v>1.6583400000000004</v>
          </cell>
          <cell r="AS1332">
            <v>7.1861400000000017</v>
          </cell>
          <cell r="AT1332">
            <v>70</v>
          </cell>
          <cell r="AU1332">
            <v>0</v>
          </cell>
          <cell r="AV1332">
            <v>0</v>
          </cell>
          <cell r="AW1332">
            <v>0</v>
          </cell>
          <cell r="AX1332" t="str">
            <v>Đại học</v>
          </cell>
          <cell r="AY1332">
            <v>0</v>
          </cell>
          <cell r="AZ1332">
            <v>0</v>
          </cell>
          <cell r="BA1332" t="str">
            <v>Tiếng Nga</v>
          </cell>
          <cell r="BB1332">
            <v>0</v>
          </cell>
          <cell r="BC1332" t="str">
            <v xml:space="preserve"> </v>
          </cell>
          <cell r="BD1332">
            <v>0</v>
          </cell>
          <cell r="BE1332">
            <v>0</v>
          </cell>
          <cell r="BF1332">
            <v>0</v>
          </cell>
          <cell r="BG1332">
            <v>0</v>
          </cell>
          <cell r="BH1332">
            <v>0</v>
          </cell>
          <cell r="BI1332">
            <v>0</v>
          </cell>
          <cell r="BJ1332">
            <v>0</v>
          </cell>
          <cell r="BK1332" t="str">
            <v>Đợt 2 năm 2017</v>
          </cell>
          <cell r="BL1332">
            <v>0</v>
          </cell>
          <cell r="BM1332">
            <v>38539</v>
          </cell>
          <cell r="BN1332">
            <v>38904</v>
          </cell>
          <cell r="BO1332">
            <v>0</v>
          </cell>
          <cell r="BP1332">
            <v>0</v>
          </cell>
          <cell r="BQ1332">
            <v>44501</v>
          </cell>
          <cell r="BR1332">
            <v>-1.1666666666666667</v>
          </cell>
          <cell r="BS1332" t="str">
            <v>BĐ đã phát</v>
          </cell>
          <cell r="BT1332">
            <v>0</v>
          </cell>
          <cell r="BU1332">
            <v>0</v>
          </cell>
          <cell r="BV1332">
            <v>4</v>
          </cell>
          <cell r="BW1332">
            <v>4</v>
          </cell>
          <cell r="BX1332">
            <v>4</v>
          </cell>
          <cell r="BY1332">
            <v>4</v>
          </cell>
          <cell r="BZ1332">
            <v>4</v>
          </cell>
          <cell r="CA1332">
            <v>4</v>
          </cell>
          <cell r="CB1332">
            <v>4</v>
          </cell>
          <cell r="CC1332">
            <v>4</v>
          </cell>
          <cell r="CD1332">
            <v>4</v>
          </cell>
          <cell r="CE1332">
            <v>4</v>
          </cell>
          <cell r="CF1332">
            <v>4</v>
          </cell>
          <cell r="CG1332">
            <v>4</v>
          </cell>
          <cell r="CH1332">
            <v>4</v>
          </cell>
          <cell r="CI1332">
            <v>4</v>
          </cell>
          <cell r="CJ1332">
            <v>0</v>
          </cell>
          <cell r="CK1332">
            <v>0</v>
          </cell>
          <cell r="CL1332" t="str">
            <v>Nghỉ hưu từ T11/21</v>
          </cell>
        </row>
        <row r="1333">
          <cell r="F1333">
            <v>1108</v>
          </cell>
          <cell r="G1333" t="str">
            <v>51010000193305</v>
          </cell>
          <cell r="H1333" t="str">
            <v>Trường Sư phạm</v>
          </cell>
          <cell r="I1333" t="str">
            <v>Khoa Giáo dục mầm non</v>
          </cell>
          <cell r="J1333" t="str">
            <v>Nam</v>
          </cell>
          <cell r="K1333">
            <v>1961</v>
          </cell>
          <cell r="L1333">
            <v>22519</v>
          </cell>
          <cell r="M1333">
            <v>0</v>
          </cell>
          <cell r="N1333" t="str">
            <v>Kinh</v>
          </cell>
          <cell r="O1333">
            <v>0</v>
          </cell>
          <cell r="P1333">
            <v>182505518</v>
          </cell>
          <cell r="Q1333">
            <v>0</v>
          </cell>
          <cell r="R1333">
            <v>0</v>
          </cell>
          <cell r="S1333" t="str">
            <v>Tứ Yên, xã Kỳ Tiến, Huyện Kỳ Anh, Tỉnh Hà Tĩnh</v>
          </cell>
          <cell r="T1333" t="str">
            <v>Tứ Yên, xã Kỳ Tiến, Huyện Kỳ Anh, Tỉnh Hà Tĩnh</v>
          </cell>
          <cell r="U1333" t="str">
            <v>Khối 6, Phường Bến Thủy, Thành phố Vinh, Tỉnh Nghệ An</v>
          </cell>
          <cell r="V1333" t="str">
            <v>Khối 6, Phường Bến Thủy, Thành phố Vinh, Tỉnh Nghệ An</v>
          </cell>
          <cell r="W1333" t="str">
            <v>0913504646</v>
          </cell>
          <cell r="X1333" t="str">
            <v>lecongphuongdhv@gmail.com</v>
          </cell>
          <cell r="Y1333">
            <v>33086</v>
          </cell>
          <cell r="Z1333">
            <v>29059</v>
          </cell>
          <cell r="AA1333" t="str">
            <v>Tiểu đoàn 8-Sư 443-Quân khu III</v>
          </cell>
          <cell r="AB1333">
            <v>0</v>
          </cell>
          <cell r="AC1333" t="str">
            <v>BC</v>
          </cell>
          <cell r="AD1333">
            <v>0</v>
          </cell>
          <cell r="AE1333">
            <v>0</v>
          </cell>
          <cell r="AF1333" t="str">
            <v>V.07.01.03</v>
          </cell>
          <cell r="AG1333" t="str">
            <v>Giảng viên (hạng III)</v>
          </cell>
          <cell r="AH1333">
            <v>0</v>
          </cell>
          <cell r="AI1333">
            <v>0</v>
          </cell>
          <cell r="AJ1333">
            <v>0</v>
          </cell>
          <cell r="AK1333">
            <v>4</v>
          </cell>
          <cell r="AL1333">
            <v>0</v>
          </cell>
          <cell r="AM1333">
            <v>4.9800000000000004</v>
          </cell>
          <cell r="AN1333">
            <v>9</v>
          </cell>
          <cell r="AO1333">
            <v>22</v>
          </cell>
          <cell r="AP1333">
            <v>1.0956000000000001</v>
          </cell>
          <cell r="AQ1333">
            <v>32</v>
          </cell>
          <cell r="AR1333">
            <v>1.9441920000000001</v>
          </cell>
          <cell r="AS1333">
            <v>8.0197920000000007</v>
          </cell>
          <cell r="AT1333">
            <v>40</v>
          </cell>
          <cell r="AU1333">
            <v>0</v>
          </cell>
          <cell r="AV1333">
            <v>0</v>
          </cell>
          <cell r="AW1333">
            <v>0</v>
          </cell>
          <cell r="AX1333" t="str">
            <v>Đại học</v>
          </cell>
          <cell r="AY1333">
            <v>0</v>
          </cell>
          <cell r="AZ1333">
            <v>0</v>
          </cell>
          <cell r="BA1333" t="str">
            <v>Y học</v>
          </cell>
          <cell r="BB1333">
            <v>0</v>
          </cell>
          <cell r="BC1333" t="str">
            <v xml:space="preserve"> </v>
          </cell>
          <cell r="BD1333">
            <v>0</v>
          </cell>
          <cell r="BE1333" t="str">
            <v>GVSP</v>
          </cell>
          <cell r="BF1333">
            <v>0</v>
          </cell>
          <cell r="BG1333">
            <v>0</v>
          </cell>
          <cell r="BH1333" t="str">
            <v>x</v>
          </cell>
          <cell r="BI1333">
            <v>0</v>
          </cell>
          <cell r="BJ1333">
            <v>0</v>
          </cell>
          <cell r="BK1333">
            <v>0</v>
          </cell>
          <cell r="BL1333">
            <v>0</v>
          </cell>
          <cell r="BM1333">
            <v>0</v>
          </cell>
          <cell r="BN1333">
            <v>0</v>
          </cell>
          <cell r="BO1333">
            <v>0</v>
          </cell>
          <cell r="BP1333">
            <v>0</v>
          </cell>
          <cell r="BQ1333">
            <v>44531</v>
          </cell>
          <cell r="BR1333">
            <v>-1</v>
          </cell>
          <cell r="BS1333" t="str">
            <v>BĐ đã phát</v>
          </cell>
          <cell r="BT1333">
            <v>0</v>
          </cell>
          <cell r="BU1333">
            <v>0</v>
          </cell>
          <cell r="BV1333">
            <v>4</v>
          </cell>
          <cell r="BW1333">
            <v>4</v>
          </cell>
          <cell r="BX1333">
            <v>4</v>
          </cell>
          <cell r="BY1333">
            <v>4</v>
          </cell>
          <cell r="BZ1333">
            <v>4</v>
          </cell>
          <cell r="CA1333">
            <v>4</v>
          </cell>
          <cell r="CB1333">
            <v>4</v>
          </cell>
          <cell r="CC1333">
            <v>4</v>
          </cell>
          <cell r="CD1333">
            <v>4</v>
          </cell>
          <cell r="CE1333">
            <v>4</v>
          </cell>
          <cell r="CF1333">
            <v>4</v>
          </cell>
          <cell r="CG1333">
            <v>4</v>
          </cell>
          <cell r="CH1333">
            <v>4</v>
          </cell>
          <cell r="CI1333">
            <v>4</v>
          </cell>
          <cell r="CJ1333">
            <v>4</v>
          </cell>
          <cell r="CK1333">
            <v>0</v>
          </cell>
          <cell r="CL1333" t="str">
            <v>Nghỉ hưu từ T12/21</v>
          </cell>
        </row>
        <row r="1334">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cell r="BZ1334">
            <v>0</v>
          </cell>
          <cell r="CA1334">
            <v>0</v>
          </cell>
          <cell r="CB1334">
            <v>0</v>
          </cell>
          <cell r="CC1334">
            <v>0</v>
          </cell>
          <cell r="CD1334">
            <v>0</v>
          </cell>
          <cell r="CE1334">
            <v>0</v>
          </cell>
          <cell r="CF1334">
            <v>0</v>
          </cell>
          <cell r="CG1334">
            <v>0</v>
          </cell>
          <cell r="CH1334">
            <v>0</v>
          </cell>
          <cell r="CI1334">
            <v>0</v>
          </cell>
          <cell r="CJ1334">
            <v>0</v>
          </cell>
          <cell r="CK1334">
            <v>0</v>
          </cell>
          <cell r="CL1334">
            <v>0</v>
          </cell>
        </row>
        <row r="1335">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cell r="BZ1335">
            <v>0</v>
          </cell>
          <cell r="CA1335">
            <v>0</v>
          </cell>
          <cell r="CB1335">
            <v>0</v>
          </cell>
          <cell r="CC1335">
            <v>0</v>
          </cell>
          <cell r="CD1335">
            <v>0</v>
          </cell>
          <cell r="CE1335">
            <v>0</v>
          </cell>
          <cell r="CF1335">
            <v>0</v>
          </cell>
          <cell r="CG1335">
            <v>0</v>
          </cell>
          <cell r="CH1335">
            <v>0</v>
          </cell>
          <cell r="CI1335">
            <v>0</v>
          </cell>
          <cell r="CJ1335">
            <v>0</v>
          </cell>
          <cell r="CK1335">
            <v>0</v>
          </cell>
          <cell r="CL1335">
            <v>0</v>
          </cell>
        </row>
        <row r="1336">
          <cell r="F1336">
            <v>0</v>
          </cell>
          <cell r="G1336">
            <v>0</v>
          </cell>
          <cell r="H1336" t="str">
            <v>Phòng Kế hoạch - Tài chính</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t="str">
            <v>Thạc sĩ</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42370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0</v>
          </cell>
          <cell r="CL1336">
            <v>0</v>
          </cell>
        </row>
        <row r="1337">
          <cell r="F1337">
            <v>0</v>
          </cell>
          <cell r="G1337">
            <v>0</v>
          </cell>
          <cell r="H1337" t="str">
            <v>Khoa Hóa học</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cell r="BO1337">
            <v>0</v>
          </cell>
          <cell r="BP1337">
            <v>0</v>
          </cell>
          <cell r="BQ1337">
            <v>42278</v>
          </cell>
          <cell r="BR1337">
            <v>0</v>
          </cell>
          <cell r="BS1337">
            <v>0</v>
          </cell>
          <cell r="BT1337" t="str">
            <v>X</v>
          </cell>
          <cell r="BU1337" t="str">
            <v>x</v>
          </cell>
          <cell r="BV1337">
            <v>0</v>
          </cell>
          <cell r="BW1337">
            <v>0</v>
          </cell>
          <cell r="BX1337">
            <v>0</v>
          </cell>
          <cell r="BY1337">
            <v>0</v>
          </cell>
          <cell r="BZ1337">
            <v>0</v>
          </cell>
          <cell r="CA1337">
            <v>0</v>
          </cell>
          <cell r="CB1337">
            <v>0</v>
          </cell>
          <cell r="CC1337">
            <v>0</v>
          </cell>
          <cell r="CD1337">
            <v>0</v>
          </cell>
          <cell r="CE1337">
            <v>0</v>
          </cell>
          <cell r="CF1337">
            <v>0</v>
          </cell>
          <cell r="CG1337">
            <v>0</v>
          </cell>
          <cell r="CH1337">
            <v>0</v>
          </cell>
          <cell r="CI1337">
            <v>0</v>
          </cell>
          <cell r="CJ1337">
            <v>0</v>
          </cell>
          <cell r="CK1337">
            <v>0</v>
          </cell>
          <cell r="CL1337">
            <v>0</v>
          </cell>
        </row>
        <row r="1338">
          <cell r="F1338">
            <v>0</v>
          </cell>
          <cell r="G1338">
            <v>0</v>
          </cell>
          <cell r="H1338" t="str">
            <v>Khoa Giáo dục Thể chất</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t="str">
            <v>Đại học</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cell r="BO1338">
            <v>0</v>
          </cell>
          <cell r="BP1338">
            <v>0</v>
          </cell>
          <cell r="BQ1338">
            <v>42430</v>
          </cell>
          <cell r="BR1338">
            <v>0</v>
          </cell>
          <cell r="BS1338">
            <v>0</v>
          </cell>
          <cell r="BT1338" t="str">
            <v>X</v>
          </cell>
          <cell r="BU1338" t="str">
            <v>x</v>
          </cell>
          <cell r="BV1338">
            <v>0</v>
          </cell>
          <cell r="BW1338">
            <v>0</v>
          </cell>
          <cell r="BX1338">
            <v>0</v>
          </cell>
          <cell r="BY1338">
            <v>0</v>
          </cell>
          <cell r="BZ1338">
            <v>0</v>
          </cell>
          <cell r="CA1338">
            <v>0</v>
          </cell>
          <cell r="CB1338">
            <v>0</v>
          </cell>
          <cell r="CC1338">
            <v>0</v>
          </cell>
          <cell r="CD1338">
            <v>0</v>
          </cell>
          <cell r="CE1338">
            <v>0</v>
          </cell>
          <cell r="CF1338">
            <v>0</v>
          </cell>
          <cell r="CG1338">
            <v>0</v>
          </cell>
          <cell r="CH1338">
            <v>0</v>
          </cell>
          <cell r="CI1338">
            <v>0</v>
          </cell>
          <cell r="CJ1338">
            <v>0</v>
          </cell>
          <cell r="CK1338">
            <v>0</v>
          </cell>
          <cell r="CL1338">
            <v>0</v>
          </cell>
        </row>
        <row r="1339">
          <cell r="F1339">
            <v>0</v>
          </cell>
          <cell r="G1339" t="str">
            <v>51010000191248</v>
          </cell>
          <cell r="H1339" t="str">
            <v>Khoa Công nghệ Thông tin</v>
          </cell>
          <cell r="I1339">
            <v>0</v>
          </cell>
          <cell r="J1339">
            <v>0</v>
          </cell>
          <cell r="K1339">
            <v>1983</v>
          </cell>
          <cell r="L1339">
            <v>30604</v>
          </cell>
          <cell r="M1339">
            <v>0</v>
          </cell>
          <cell r="N1339">
            <v>0</v>
          </cell>
          <cell r="O1339">
            <v>0</v>
          </cell>
          <cell r="P1339">
            <v>0</v>
          </cell>
          <cell r="Q1339">
            <v>0</v>
          </cell>
          <cell r="R1339">
            <v>0</v>
          </cell>
          <cell r="S1339">
            <v>0</v>
          </cell>
          <cell r="T1339" t="str">
            <v>Tp.Vinh, Nghệ An</v>
          </cell>
          <cell r="U1339">
            <v>0</v>
          </cell>
          <cell r="V1339">
            <v>0</v>
          </cell>
          <cell r="W1339">
            <v>0</v>
          </cell>
          <cell r="X1339">
            <v>0</v>
          </cell>
          <cell r="Y1339">
            <v>38777</v>
          </cell>
          <cell r="Z1339">
            <v>39448</v>
          </cell>
          <cell r="AA1339">
            <v>0</v>
          </cell>
          <cell r="AB1339">
            <v>0</v>
          </cell>
          <cell r="AC1339" t="str">
            <v>BC</v>
          </cell>
          <cell r="AD1339">
            <v>0</v>
          </cell>
          <cell r="AE1339">
            <v>0</v>
          </cell>
          <cell r="AF1339" t="str">
            <v>V.07.01.03</v>
          </cell>
          <cell r="AG1339">
            <v>0</v>
          </cell>
          <cell r="AH1339" t="str">
            <v>Giảng viên hạng III</v>
          </cell>
          <cell r="AI1339">
            <v>0</v>
          </cell>
          <cell r="AJ1339">
            <v>0</v>
          </cell>
          <cell r="AK1339">
            <v>0</v>
          </cell>
          <cell r="AL1339">
            <v>0</v>
          </cell>
          <cell r="AM1339">
            <v>3</v>
          </cell>
          <cell r="AN1339">
            <v>0</v>
          </cell>
          <cell r="AO1339">
            <v>0</v>
          </cell>
          <cell r="AP1339">
            <v>0</v>
          </cell>
          <cell r="AQ1339">
            <v>5</v>
          </cell>
          <cell r="AR1339">
            <v>0.15</v>
          </cell>
          <cell r="AS1339">
            <v>3.15</v>
          </cell>
          <cell r="AT1339">
            <v>0</v>
          </cell>
          <cell r="AU1339">
            <v>0</v>
          </cell>
          <cell r="AV1339">
            <v>0</v>
          </cell>
          <cell r="AW1339">
            <v>0</v>
          </cell>
          <cell r="AX1339" t="str">
            <v>Tiến sĩ</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cell r="BO1339">
            <v>0</v>
          </cell>
          <cell r="BP1339">
            <v>0</v>
          </cell>
          <cell r="BQ1339">
            <v>42583</v>
          </cell>
          <cell r="BR1339">
            <v>0</v>
          </cell>
          <cell r="BS1339">
            <v>0</v>
          </cell>
          <cell r="BT1339" t="str">
            <v>X</v>
          </cell>
          <cell r="BU1339" t="str">
            <v>x</v>
          </cell>
          <cell r="BV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I1339">
            <v>0</v>
          </cell>
          <cell r="CJ1339">
            <v>0</v>
          </cell>
          <cell r="CK1339">
            <v>0</v>
          </cell>
          <cell r="CL1339">
            <v>0</v>
          </cell>
        </row>
        <row r="1340">
          <cell r="F1340">
            <v>0</v>
          </cell>
          <cell r="G1340" t="str">
            <v>51010000191284</v>
          </cell>
          <cell r="H1340" t="str">
            <v>Khoa Công nghệ Thông tin</v>
          </cell>
          <cell r="I1340">
            <v>0</v>
          </cell>
          <cell r="J1340" t="str">
            <v>X</v>
          </cell>
          <cell r="K1340">
            <v>1983</v>
          </cell>
          <cell r="L1340">
            <v>30599</v>
          </cell>
          <cell r="M1340">
            <v>0</v>
          </cell>
          <cell r="N1340">
            <v>0</v>
          </cell>
          <cell r="O1340">
            <v>0</v>
          </cell>
          <cell r="P1340">
            <v>0</v>
          </cell>
          <cell r="Q1340">
            <v>0</v>
          </cell>
          <cell r="R1340">
            <v>0</v>
          </cell>
          <cell r="S1340">
            <v>0</v>
          </cell>
          <cell r="T1340" t="str">
            <v>Hưng Nguyên, Nghệ An</v>
          </cell>
          <cell r="U1340">
            <v>0</v>
          </cell>
          <cell r="V1340" t="str">
            <v>Vinh Tân</v>
          </cell>
          <cell r="W1340">
            <v>0</v>
          </cell>
          <cell r="X1340">
            <v>0</v>
          </cell>
          <cell r="Y1340">
            <v>38777</v>
          </cell>
          <cell r="Z1340">
            <v>39448</v>
          </cell>
          <cell r="AA1340">
            <v>0</v>
          </cell>
          <cell r="AB1340">
            <v>0</v>
          </cell>
          <cell r="AC1340" t="str">
            <v>BC</v>
          </cell>
          <cell r="AD1340">
            <v>0</v>
          </cell>
          <cell r="AE1340">
            <v>0</v>
          </cell>
          <cell r="AF1340" t="str">
            <v>V.07.01.03</v>
          </cell>
          <cell r="AG1340">
            <v>0</v>
          </cell>
          <cell r="AH1340" t="str">
            <v>Giảng viên hạng III</v>
          </cell>
          <cell r="AI1340">
            <v>0</v>
          </cell>
          <cell r="AJ1340">
            <v>0</v>
          </cell>
          <cell r="AK1340">
            <v>0</v>
          </cell>
          <cell r="AL1340">
            <v>0</v>
          </cell>
          <cell r="AM1340">
            <v>3</v>
          </cell>
          <cell r="AN1340">
            <v>0</v>
          </cell>
          <cell r="AO1340">
            <v>0</v>
          </cell>
          <cell r="AP1340">
            <v>0</v>
          </cell>
          <cell r="AQ1340">
            <v>8</v>
          </cell>
          <cell r="AR1340">
            <v>0.24</v>
          </cell>
          <cell r="AS1340">
            <v>3.24</v>
          </cell>
          <cell r="AT1340">
            <v>0</v>
          </cell>
          <cell r="AU1340">
            <v>0</v>
          </cell>
          <cell r="AV1340">
            <v>0</v>
          </cell>
          <cell r="AW1340">
            <v>0</v>
          </cell>
          <cell r="AX1340" t="str">
            <v>Thạc sĩ</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cell r="BO1340">
            <v>0</v>
          </cell>
          <cell r="BP1340">
            <v>0</v>
          </cell>
          <cell r="BQ1340">
            <v>42583</v>
          </cell>
          <cell r="BR1340">
            <v>0</v>
          </cell>
          <cell r="BS1340">
            <v>0</v>
          </cell>
          <cell r="BT1340" t="str">
            <v>X</v>
          </cell>
          <cell r="BU1340" t="str">
            <v>x</v>
          </cell>
          <cell r="BV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I1340">
            <v>0</v>
          </cell>
          <cell r="CJ1340">
            <v>0</v>
          </cell>
          <cell r="CK1340">
            <v>0</v>
          </cell>
          <cell r="CL1340">
            <v>0</v>
          </cell>
        </row>
        <row r="1341">
          <cell r="F1341">
            <v>0</v>
          </cell>
          <cell r="G1341" t="str">
            <v>51010000197617</v>
          </cell>
          <cell r="H1341" t="str">
            <v>Khoa Vật lý và Công nghệ</v>
          </cell>
          <cell r="I1341" t="str">
            <v>Kỹ thuật Kỹ thuật Điều khiển tự động</v>
          </cell>
          <cell r="J1341">
            <v>0</v>
          </cell>
          <cell r="K1341">
            <v>1974</v>
          </cell>
          <cell r="L1341">
            <v>27238</v>
          </cell>
          <cell r="M1341">
            <v>0</v>
          </cell>
          <cell r="N1341">
            <v>0</v>
          </cell>
          <cell r="O1341">
            <v>0</v>
          </cell>
          <cell r="P1341">
            <v>0</v>
          </cell>
          <cell r="Q1341">
            <v>0</v>
          </cell>
          <cell r="R1341">
            <v>0</v>
          </cell>
          <cell r="S1341">
            <v>0</v>
          </cell>
          <cell r="T1341" t="str">
            <v>Hưng Nguyên, Nghệ An</v>
          </cell>
          <cell r="U1341">
            <v>0</v>
          </cell>
          <cell r="V1341" t="str">
            <v>Trường Thi</v>
          </cell>
          <cell r="W1341">
            <v>0</v>
          </cell>
          <cell r="X1341">
            <v>0</v>
          </cell>
          <cell r="Y1341">
            <v>35309</v>
          </cell>
          <cell r="Z1341">
            <v>35309</v>
          </cell>
          <cell r="AA1341" t="str">
            <v>Trường Đại học Sư phạm Vinh</v>
          </cell>
          <cell r="AB1341">
            <v>0</v>
          </cell>
          <cell r="AC1341" t="str">
            <v>BC</v>
          </cell>
          <cell r="AD1341">
            <v>0</v>
          </cell>
          <cell r="AE1341">
            <v>0</v>
          </cell>
          <cell r="AF1341" t="str">
            <v>V.07.01.01</v>
          </cell>
          <cell r="AG1341">
            <v>0</v>
          </cell>
          <cell r="AH1341" t="str">
            <v>Trưởng Khoa, Trưởng bộ môn, Giảng viên cao cấp hạng I</v>
          </cell>
          <cell r="AI1341">
            <v>0</v>
          </cell>
          <cell r="AJ1341">
            <v>0</v>
          </cell>
          <cell r="AK1341">
            <v>0</v>
          </cell>
          <cell r="AL1341">
            <v>0.5</v>
          </cell>
          <cell r="AM1341">
            <v>6.2</v>
          </cell>
          <cell r="AN1341">
            <v>0</v>
          </cell>
          <cell r="AO1341">
            <v>0</v>
          </cell>
          <cell r="AP1341">
            <v>0</v>
          </cell>
          <cell r="AQ1341">
            <v>16</v>
          </cell>
          <cell r="AR1341">
            <v>1.0720000000000001</v>
          </cell>
          <cell r="AS1341">
            <v>7.7720000000000002</v>
          </cell>
          <cell r="AT1341">
            <v>0</v>
          </cell>
          <cell r="AU1341">
            <v>0</v>
          </cell>
          <cell r="AV1341">
            <v>0</v>
          </cell>
          <cell r="AW1341">
            <v>0</v>
          </cell>
          <cell r="AX1341" t="str">
            <v>Tiến sĩ</v>
          </cell>
          <cell r="AY1341" t="str">
            <v>Phó Giáo sư</v>
          </cell>
          <cell r="AZ1341">
            <v>0</v>
          </cell>
          <cell r="BA1341">
            <v>0</v>
          </cell>
          <cell r="BB1341">
            <v>0</v>
          </cell>
          <cell r="BC1341">
            <v>0</v>
          </cell>
          <cell r="BD1341">
            <v>0</v>
          </cell>
          <cell r="BE1341">
            <v>0</v>
          </cell>
          <cell r="BF1341">
            <v>0</v>
          </cell>
          <cell r="BG1341">
            <v>0</v>
          </cell>
          <cell r="BH1341" t="str">
            <v>x</v>
          </cell>
          <cell r="BI1341">
            <v>0</v>
          </cell>
          <cell r="BJ1341">
            <v>0</v>
          </cell>
          <cell r="BK1341">
            <v>0</v>
          </cell>
          <cell r="BL1341">
            <v>0</v>
          </cell>
          <cell r="BM1341">
            <v>0</v>
          </cell>
          <cell r="BN1341">
            <v>0</v>
          </cell>
          <cell r="BO1341">
            <v>0</v>
          </cell>
          <cell r="BP1341">
            <v>0</v>
          </cell>
          <cell r="BQ1341">
            <v>42675</v>
          </cell>
          <cell r="BR1341">
            <v>0</v>
          </cell>
          <cell r="BS1341">
            <v>0</v>
          </cell>
          <cell r="BT1341" t="str">
            <v>X</v>
          </cell>
          <cell r="BU1341" t="str">
            <v>x</v>
          </cell>
          <cell r="BV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I1341">
            <v>0</v>
          </cell>
          <cell r="CJ1341">
            <v>0</v>
          </cell>
          <cell r="CK1341">
            <v>0</v>
          </cell>
          <cell r="CL1341">
            <v>0</v>
          </cell>
        </row>
        <row r="1342">
          <cell r="F1342">
            <v>0</v>
          </cell>
          <cell r="G1342" t="str">
            <v>51010000190272</v>
          </cell>
          <cell r="H1342" t="str">
            <v>Khoa Địa lý - Quản lý tài nguyên</v>
          </cell>
          <cell r="I1342" t="str">
            <v>Sư phạm Địa lý</v>
          </cell>
          <cell r="J1342" t="str">
            <v>X</v>
          </cell>
          <cell r="K1342">
            <v>1980</v>
          </cell>
          <cell r="L1342">
            <v>29436</v>
          </cell>
          <cell r="M1342">
            <v>0</v>
          </cell>
          <cell r="N1342">
            <v>0</v>
          </cell>
          <cell r="O1342">
            <v>0</v>
          </cell>
          <cell r="P1342">
            <v>0</v>
          </cell>
          <cell r="Q1342">
            <v>0</v>
          </cell>
          <cell r="R1342">
            <v>0</v>
          </cell>
          <cell r="S1342">
            <v>0</v>
          </cell>
          <cell r="T1342" t="str">
            <v>Nghi Xuân, Hà Tĩnh</v>
          </cell>
          <cell r="U1342">
            <v>0</v>
          </cell>
          <cell r="V1342" t="str">
            <v>Nghi Xuân, HT</v>
          </cell>
          <cell r="W1342">
            <v>0</v>
          </cell>
          <cell r="X1342">
            <v>0</v>
          </cell>
          <cell r="Y1342">
            <v>37708</v>
          </cell>
          <cell r="Z1342">
            <v>37708</v>
          </cell>
          <cell r="AA1342" t="str">
            <v>Trường Đại học Vinh</v>
          </cell>
          <cell r="AB1342">
            <v>0</v>
          </cell>
          <cell r="AC1342" t="str">
            <v>BC</v>
          </cell>
          <cell r="AD1342">
            <v>0</v>
          </cell>
          <cell r="AE1342">
            <v>0</v>
          </cell>
          <cell r="AF1342" t="str">
            <v>V.07.01.03</v>
          </cell>
          <cell r="AG1342">
            <v>0</v>
          </cell>
          <cell r="AH1342" t="str">
            <v>Giảng viên hạng III</v>
          </cell>
          <cell r="AI1342">
            <v>0</v>
          </cell>
          <cell r="AJ1342">
            <v>0</v>
          </cell>
          <cell r="AK1342">
            <v>0</v>
          </cell>
          <cell r="AL1342">
            <v>0</v>
          </cell>
          <cell r="AM1342">
            <v>3.66</v>
          </cell>
          <cell r="AN1342">
            <v>0</v>
          </cell>
          <cell r="AO1342">
            <v>0</v>
          </cell>
          <cell r="AP1342">
            <v>0</v>
          </cell>
          <cell r="AQ1342">
            <v>10</v>
          </cell>
          <cell r="AR1342">
            <v>0.36599999999999999</v>
          </cell>
          <cell r="AS1342">
            <v>4.0259999999999998</v>
          </cell>
          <cell r="AT1342">
            <v>0</v>
          </cell>
          <cell r="AU1342">
            <v>0</v>
          </cell>
          <cell r="AV1342">
            <v>0</v>
          </cell>
          <cell r="AW1342">
            <v>0</v>
          </cell>
          <cell r="AX1342" t="str">
            <v>Thạc sĩ</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42705</v>
          </cell>
          <cell r="BR1342">
            <v>0</v>
          </cell>
          <cell r="BS1342">
            <v>0</v>
          </cell>
          <cell r="BT1342" t="str">
            <v>X</v>
          </cell>
          <cell r="BU1342" t="str">
            <v>x</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row>
        <row r="1343">
          <cell r="F1343">
            <v>0</v>
          </cell>
          <cell r="G1343" t="str">
            <v/>
          </cell>
          <cell r="H1343" t="str">
            <v>Trung tâm Thông tin - Thư viện Nguyễn Thúc Hào</v>
          </cell>
          <cell r="I1343">
            <v>0</v>
          </cell>
          <cell r="J1343">
            <v>0</v>
          </cell>
          <cell r="K1343">
            <v>1978</v>
          </cell>
          <cell r="L1343">
            <v>28491</v>
          </cell>
          <cell r="M1343">
            <v>0</v>
          </cell>
          <cell r="N1343">
            <v>0</v>
          </cell>
          <cell r="O1343">
            <v>0</v>
          </cell>
          <cell r="P1343">
            <v>0</v>
          </cell>
          <cell r="Q1343">
            <v>0</v>
          </cell>
          <cell r="R1343">
            <v>0</v>
          </cell>
          <cell r="S1343">
            <v>0</v>
          </cell>
          <cell r="T1343">
            <v>0</v>
          </cell>
          <cell r="U1343">
            <v>0</v>
          </cell>
          <cell r="V1343">
            <v>0</v>
          </cell>
          <cell r="W1343">
            <v>0</v>
          </cell>
          <cell r="X1343">
            <v>0</v>
          </cell>
          <cell r="Y1343">
            <v>37956</v>
          </cell>
          <cell r="Z1343">
            <v>0</v>
          </cell>
          <cell r="AA1343">
            <v>0</v>
          </cell>
          <cell r="AB1343">
            <v>0</v>
          </cell>
          <cell r="AC1343" t="str">
            <v>BHXH</v>
          </cell>
          <cell r="AD1343">
            <v>0</v>
          </cell>
          <cell r="AE1343">
            <v>0</v>
          </cell>
          <cell r="AF1343" t="str">
            <v>01.003</v>
          </cell>
          <cell r="AG1343">
            <v>0</v>
          </cell>
          <cell r="AH1343" t="str">
            <v>Chuyên viên</v>
          </cell>
          <cell r="AI1343">
            <v>0</v>
          </cell>
          <cell r="AJ1343">
            <v>0</v>
          </cell>
          <cell r="AK1343">
            <v>0</v>
          </cell>
          <cell r="AL1343">
            <v>0</v>
          </cell>
          <cell r="AM1343">
            <v>2.34</v>
          </cell>
          <cell r="AN1343">
            <v>0</v>
          </cell>
          <cell r="AO1343">
            <v>0</v>
          </cell>
          <cell r="AP1343">
            <v>0</v>
          </cell>
          <cell r="AQ1343">
            <v>0</v>
          </cell>
          <cell r="AR1343">
            <v>0</v>
          </cell>
          <cell r="AS1343">
            <v>2.34</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42736</v>
          </cell>
          <cell r="BR1343">
            <v>0</v>
          </cell>
          <cell r="BS1343">
            <v>0</v>
          </cell>
          <cell r="BT1343" t="str">
            <v>X</v>
          </cell>
          <cell r="BU1343" t="str">
            <v>x</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row>
        <row r="1344">
          <cell r="F1344">
            <v>0</v>
          </cell>
          <cell r="G1344" t="str">
            <v/>
          </cell>
          <cell r="H1344" t="str">
            <v>Khoa Kinh tế</v>
          </cell>
          <cell r="I1344">
            <v>0</v>
          </cell>
          <cell r="J1344">
            <v>0</v>
          </cell>
          <cell r="K1344">
            <v>1990</v>
          </cell>
          <cell r="L1344" t="str">
            <v>18/07/1990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t="str">
            <v>BHXH</v>
          </cell>
          <cell r="AD1344">
            <v>0</v>
          </cell>
          <cell r="AE1344">
            <v>0</v>
          </cell>
          <cell r="AF1344" t="str">
            <v>V.07.01.03</v>
          </cell>
          <cell r="AG1344">
            <v>0</v>
          </cell>
          <cell r="AH1344" t="str">
            <v>Giảng viên hạng III</v>
          </cell>
          <cell r="AI1344">
            <v>0</v>
          </cell>
          <cell r="AJ1344">
            <v>0</v>
          </cell>
          <cell r="AK1344">
            <v>0</v>
          </cell>
          <cell r="AL1344">
            <v>0</v>
          </cell>
          <cell r="AM1344">
            <v>2.34</v>
          </cell>
          <cell r="AN1344">
            <v>0</v>
          </cell>
          <cell r="AO1344">
            <v>0</v>
          </cell>
          <cell r="AP1344">
            <v>0</v>
          </cell>
          <cell r="AQ1344">
            <v>0</v>
          </cell>
          <cell r="AR1344">
            <v>0</v>
          </cell>
          <cell r="AS1344">
            <v>2.34</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42736</v>
          </cell>
          <cell r="BR1344">
            <v>0</v>
          </cell>
          <cell r="BS1344">
            <v>0</v>
          </cell>
          <cell r="BT1344" t="str">
            <v>X</v>
          </cell>
          <cell r="BU1344" t="str">
            <v>x</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row>
        <row r="1345">
          <cell r="F1345">
            <v>0</v>
          </cell>
          <cell r="G1345" t="str">
            <v>51010000187238</v>
          </cell>
          <cell r="H1345" t="str">
            <v>Phòng Hành chính Tổng hợp</v>
          </cell>
          <cell r="I1345">
            <v>0</v>
          </cell>
          <cell r="J1345" t="str">
            <v>X</v>
          </cell>
          <cell r="K1345">
            <v>1970</v>
          </cell>
          <cell r="L1345">
            <v>25807</v>
          </cell>
          <cell r="M1345">
            <v>0</v>
          </cell>
          <cell r="N1345">
            <v>0</v>
          </cell>
          <cell r="O1345">
            <v>0</v>
          </cell>
          <cell r="P1345">
            <v>0</v>
          </cell>
          <cell r="Q1345">
            <v>0</v>
          </cell>
          <cell r="R1345">
            <v>0</v>
          </cell>
          <cell r="S1345">
            <v>0</v>
          </cell>
          <cell r="T1345">
            <v>0</v>
          </cell>
          <cell r="U1345">
            <v>0</v>
          </cell>
          <cell r="V1345" t="str">
            <v>Trường Thi</v>
          </cell>
          <cell r="W1345">
            <v>0</v>
          </cell>
          <cell r="X1345">
            <v>0</v>
          </cell>
          <cell r="Y1345" t="str">
            <v xml:space="preserve">  -   -</v>
          </cell>
          <cell r="Z1345">
            <v>34804</v>
          </cell>
          <cell r="AA1345" t="str">
            <v>Trường Đại học Sư phạm Vinh</v>
          </cell>
          <cell r="AB1345">
            <v>0</v>
          </cell>
          <cell r="AC1345" t="str">
            <v>BC</v>
          </cell>
          <cell r="AD1345">
            <v>0</v>
          </cell>
          <cell r="AE1345">
            <v>0</v>
          </cell>
          <cell r="AF1345" t="str">
            <v>01.002</v>
          </cell>
          <cell r="AG1345">
            <v>0</v>
          </cell>
          <cell r="AH1345" t="str">
            <v>Phó Trưởng phòng, Chuyên viên chính</v>
          </cell>
          <cell r="AI1345">
            <v>0</v>
          </cell>
          <cell r="AJ1345">
            <v>0</v>
          </cell>
          <cell r="AK1345">
            <v>0</v>
          </cell>
          <cell r="AL1345">
            <v>0.4</v>
          </cell>
          <cell r="AM1345">
            <v>4.74</v>
          </cell>
          <cell r="AN1345">
            <v>0</v>
          </cell>
          <cell r="AO1345">
            <v>0</v>
          </cell>
          <cell r="AP1345">
            <v>0</v>
          </cell>
          <cell r="AQ1345">
            <v>0</v>
          </cell>
          <cell r="AR1345">
            <v>0</v>
          </cell>
          <cell r="AS1345">
            <v>5.14</v>
          </cell>
          <cell r="AT1345">
            <v>0</v>
          </cell>
          <cell r="AU1345">
            <v>0</v>
          </cell>
          <cell r="AV1345">
            <v>0</v>
          </cell>
          <cell r="AW1345">
            <v>0</v>
          </cell>
          <cell r="AX1345" t="str">
            <v>Thạc sĩ</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42736</v>
          </cell>
          <cell r="BR1345">
            <v>0</v>
          </cell>
          <cell r="BS1345">
            <v>0</v>
          </cell>
          <cell r="BT1345" t="str">
            <v>X</v>
          </cell>
          <cell r="BU1345" t="str">
            <v>x</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row>
        <row r="1346">
          <cell r="F1346">
            <v>0</v>
          </cell>
          <cell r="G1346" t="str">
            <v>51010000247017</v>
          </cell>
          <cell r="H1346" t="str">
            <v>Tổ chuyên trách</v>
          </cell>
          <cell r="I1346">
            <v>0</v>
          </cell>
          <cell r="J1346">
            <v>0</v>
          </cell>
          <cell r="K1346">
            <v>1978</v>
          </cell>
          <cell r="L1346">
            <v>28743</v>
          </cell>
          <cell r="M1346">
            <v>0</v>
          </cell>
          <cell r="N1346">
            <v>0</v>
          </cell>
          <cell r="O1346">
            <v>0</v>
          </cell>
          <cell r="P1346">
            <v>0</v>
          </cell>
          <cell r="Q1346">
            <v>0</v>
          </cell>
          <cell r="R1346">
            <v>0</v>
          </cell>
          <cell r="S1346">
            <v>0</v>
          </cell>
          <cell r="T1346" t="str">
            <v>Đô Lương, Nghệ An</v>
          </cell>
          <cell r="U1346">
            <v>0</v>
          </cell>
          <cell r="V1346">
            <v>0</v>
          </cell>
          <cell r="W1346">
            <v>0</v>
          </cell>
          <cell r="X1346">
            <v>0</v>
          </cell>
          <cell r="Y1346">
            <v>40513</v>
          </cell>
          <cell r="Z1346" t="str">
            <v xml:space="preserve">  -   -</v>
          </cell>
          <cell r="AA1346">
            <v>0</v>
          </cell>
          <cell r="AB1346">
            <v>0</v>
          </cell>
          <cell r="AC1346" t="str">
            <v>BC</v>
          </cell>
          <cell r="AD1346">
            <v>0</v>
          </cell>
          <cell r="AE1346">
            <v>0</v>
          </cell>
          <cell r="AF1346" t="str">
            <v>V.07.01.03</v>
          </cell>
          <cell r="AG1346">
            <v>0</v>
          </cell>
          <cell r="AH1346" t="str">
            <v>Phó hiệu trưởng, Giảng viên hạng III</v>
          </cell>
          <cell r="AI1346">
            <v>0</v>
          </cell>
          <cell r="AJ1346">
            <v>0</v>
          </cell>
          <cell r="AK1346">
            <v>0</v>
          </cell>
          <cell r="AL1346">
            <v>0.9</v>
          </cell>
          <cell r="AM1346">
            <v>3.66</v>
          </cell>
          <cell r="AN1346">
            <v>0</v>
          </cell>
          <cell r="AO1346">
            <v>0</v>
          </cell>
          <cell r="AP1346">
            <v>0</v>
          </cell>
          <cell r="AQ1346">
            <v>0</v>
          </cell>
          <cell r="AR1346">
            <v>0</v>
          </cell>
          <cell r="AS1346">
            <v>4.5599999999999996</v>
          </cell>
          <cell r="AT1346">
            <v>0</v>
          </cell>
          <cell r="AU1346">
            <v>0</v>
          </cell>
          <cell r="AV1346">
            <v>0</v>
          </cell>
          <cell r="AW1346">
            <v>0</v>
          </cell>
          <cell r="AX1346" t="str">
            <v>Tiến sĩ</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42736</v>
          </cell>
          <cell r="BR1346">
            <v>0</v>
          </cell>
          <cell r="BS1346">
            <v>0</v>
          </cell>
          <cell r="BT1346">
            <v>0</v>
          </cell>
          <cell r="BU1346" t="str">
            <v>X</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row>
        <row r="1347">
          <cell r="F1347">
            <v>0</v>
          </cell>
          <cell r="G1347" t="str">
            <v>51010000191974</v>
          </cell>
          <cell r="H1347" t="str">
            <v>Trung tâm Thực hành - Thí nghiệm</v>
          </cell>
          <cell r="I1347">
            <v>0</v>
          </cell>
          <cell r="J1347">
            <v>0</v>
          </cell>
          <cell r="K1347">
            <v>1977</v>
          </cell>
          <cell r="L1347">
            <v>28450</v>
          </cell>
          <cell r="M1347">
            <v>0</v>
          </cell>
          <cell r="N1347">
            <v>0</v>
          </cell>
          <cell r="O1347">
            <v>0</v>
          </cell>
          <cell r="P1347">
            <v>0</v>
          </cell>
          <cell r="Q1347">
            <v>0</v>
          </cell>
          <cell r="R1347">
            <v>0</v>
          </cell>
          <cell r="S1347">
            <v>0</v>
          </cell>
          <cell r="T1347">
            <v>0</v>
          </cell>
          <cell r="U1347">
            <v>0</v>
          </cell>
          <cell r="V1347" t="str">
            <v>Trung Đô</v>
          </cell>
          <cell r="W1347">
            <v>0</v>
          </cell>
          <cell r="X1347">
            <v>0</v>
          </cell>
          <cell r="Y1347">
            <v>36251</v>
          </cell>
          <cell r="Z1347">
            <v>38485</v>
          </cell>
          <cell r="AA1347" t="str">
            <v>Trường Đại học Sư phạm Vinh</v>
          </cell>
          <cell r="AB1347">
            <v>0</v>
          </cell>
          <cell r="AC1347" t="str">
            <v>BC</v>
          </cell>
          <cell r="AD1347">
            <v>0</v>
          </cell>
          <cell r="AE1347">
            <v>0</v>
          </cell>
          <cell r="AF1347" t="str">
            <v>13.096</v>
          </cell>
          <cell r="AG1347">
            <v>0</v>
          </cell>
          <cell r="AH1347" t="str">
            <v>Kỹ thuật viên</v>
          </cell>
          <cell r="AI1347">
            <v>0</v>
          </cell>
          <cell r="AJ1347">
            <v>0</v>
          </cell>
          <cell r="AK1347">
            <v>0</v>
          </cell>
          <cell r="AL1347">
            <v>0</v>
          </cell>
          <cell r="AM1347">
            <v>3.86</v>
          </cell>
          <cell r="AN1347">
            <v>0</v>
          </cell>
          <cell r="AO1347">
            <v>0</v>
          </cell>
          <cell r="AP1347">
            <v>0</v>
          </cell>
          <cell r="AQ1347">
            <v>0</v>
          </cell>
          <cell r="AR1347">
            <v>0</v>
          </cell>
          <cell r="AS1347">
            <v>3.86</v>
          </cell>
          <cell r="AT1347">
            <v>0</v>
          </cell>
          <cell r="AU1347">
            <v>0</v>
          </cell>
          <cell r="AV1347">
            <v>0</v>
          </cell>
          <cell r="AW1347">
            <v>0</v>
          </cell>
          <cell r="AX1347" t="str">
            <v>Thạc sĩ</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cell r="BO1347">
            <v>0</v>
          </cell>
          <cell r="BP1347">
            <v>0</v>
          </cell>
          <cell r="BQ1347">
            <v>42736</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row>
        <row r="1348">
          <cell r="F1348">
            <v>0</v>
          </cell>
          <cell r="G1348" t="str">
            <v>51010000192597</v>
          </cell>
          <cell r="H1348" t="str">
            <v>Khoa Xây dựng</v>
          </cell>
          <cell r="I1348">
            <v>0</v>
          </cell>
          <cell r="J1348">
            <v>0</v>
          </cell>
          <cell r="K1348">
            <v>1980</v>
          </cell>
          <cell r="L1348">
            <v>29411</v>
          </cell>
          <cell r="M1348">
            <v>0</v>
          </cell>
          <cell r="N1348">
            <v>0</v>
          </cell>
          <cell r="O1348">
            <v>0</v>
          </cell>
          <cell r="P1348">
            <v>0</v>
          </cell>
          <cell r="Q1348">
            <v>0</v>
          </cell>
          <cell r="R1348">
            <v>0</v>
          </cell>
          <cell r="S1348">
            <v>0</v>
          </cell>
          <cell r="T1348">
            <v>0</v>
          </cell>
          <cell r="U1348">
            <v>0</v>
          </cell>
          <cell r="V1348">
            <v>0</v>
          </cell>
          <cell r="W1348">
            <v>0</v>
          </cell>
          <cell r="X1348">
            <v>0</v>
          </cell>
          <cell r="Y1348">
            <v>38808</v>
          </cell>
          <cell r="Z1348">
            <v>39448</v>
          </cell>
          <cell r="AA1348">
            <v>0</v>
          </cell>
          <cell r="AB1348">
            <v>0</v>
          </cell>
          <cell r="AC1348" t="str">
            <v>BC</v>
          </cell>
          <cell r="AD1348">
            <v>0</v>
          </cell>
          <cell r="AE1348">
            <v>0</v>
          </cell>
          <cell r="AF1348" t="str">
            <v>V.07.01.03</v>
          </cell>
          <cell r="AG1348">
            <v>0</v>
          </cell>
          <cell r="AH1348" t="str">
            <v>Phó Trưởng bộ môn, Giảng viên hạng III</v>
          </cell>
          <cell r="AI1348">
            <v>0</v>
          </cell>
          <cell r="AJ1348">
            <v>0</v>
          </cell>
          <cell r="AK1348">
            <v>0</v>
          </cell>
          <cell r="AL1348">
            <v>0.3</v>
          </cell>
          <cell r="AM1348">
            <v>3.33</v>
          </cell>
          <cell r="AN1348">
            <v>0</v>
          </cell>
          <cell r="AO1348">
            <v>0</v>
          </cell>
          <cell r="AP1348">
            <v>0</v>
          </cell>
          <cell r="AQ1348">
            <v>9</v>
          </cell>
          <cell r="AR1348">
            <v>0.32669999999999999</v>
          </cell>
          <cell r="AS1348">
            <v>3.9566999999999997</v>
          </cell>
          <cell r="AT1348">
            <v>0</v>
          </cell>
          <cell r="AU1348">
            <v>0</v>
          </cell>
          <cell r="AV1348">
            <v>0</v>
          </cell>
          <cell r="AW1348">
            <v>0</v>
          </cell>
          <cell r="AX1348" t="str">
            <v>Thạc sĩ</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BQ1348">
            <v>42767</v>
          </cell>
          <cell r="BR1348">
            <v>0</v>
          </cell>
          <cell r="BS1348">
            <v>0</v>
          </cell>
          <cell r="BT1348" t="str">
            <v>X</v>
          </cell>
          <cell r="BU1348" t="str">
            <v>x</v>
          </cell>
          <cell r="BV1348">
            <v>0</v>
          </cell>
          <cell r="BW1348">
            <v>0</v>
          </cell>
          <cell r="BX1348">
            <v>0</v>
          </cell>
          <cell r="BY1348">
            <v>0</v>
          </cell>
          <cell r="BZ1348">
            <v>0</v>
          </cell>
          <cell r="CA1348">
            <v>0</v>
          </cell>
          <cell r="CB1348">
            <v>0</v>
          </cell>
          <cell r="CC1348">
            <v>0</v>
          </cell>
          <cell r="CD1348">
            <v>0</v>
          </cell>
          <cell r="CE1348">
            <v>0</v>
          </cell>
          <cell r="CF1348">
            <v>0</v>
          </cell>
          <cell r="CG1348">
            <v>0</v>
          </cell>
          <cell r="CH1348">
            <v>0</v>
          </cell>
          <cell r="CI1348">
            <v>0</v>
          </cell>
          <cell r="CJ1348">
            <v>0</v>
          </cell>
          <cell r="CK1348">
            <v>0</v>
          </cell>
          <cell r="CL1348">
            <v>0</v>
          </cell>
        </row>
        <row r="1349">
          <cell r="F1349">
            <v>0</v>
          </cell>
          <cell r="G1349" t="str">
            <v>51010000225448</v>
          </cell>
          <cell r="H1349" t="str">
            <v>Khoa Luật</v>
          </cell>
          <cell r="I1349" t="str">
            <v>Luật kinh tế - Quốc tế</v>
          </cell>
          <cell r="J1349" t="str">
            <v>x</v>
          </cell>
          <cell r="K1349">
            <v>1985</v>
          </cell>
          <cell r="L1349">
            <v>31051</v>
          </cell>
          <cell r="M1349">
            <v>0</v>
          </cell>
          <cell r="N1349">
            <v>0</v>
          </cell>
          <cell r="O1349">
            <v>0</v>
          </cell>
          <cell r="P1349">
            <v>0</v>
          </cell>
          <cell r="Q1349">
            <v>0</v>
          </cell>
          <cell r="R1349">
            <v>0</v>
          </cell>
          <cell r="S1349">
            <v>0</v>
          </cell>
          <cell r="T1349" t="str">
            <v>Can Lộc, Hà Tĩnh</v>
          </cell>
          <cell r="U1349">
            <v>0</v>
          </cell>
          <cell r="V1349">
            <v>0</v>
          </cell>
          <cell r="W1349">
            <v>0</v>
          </cell>
          <cell r="X1349">
            <v>0</v>
          </cell>
          <cell r="Y1349">
            <v>39925</v>
          </cell>
          <cell r="Z1349">
            <v>40969</v>
          </cell>
          <cell r="AA1349">
            <v>0</v>
          </cell>
          <cell r="AB1349">
            <v>0</v>
          </cell>
          <cell r="AC1349" t="str">
            <v>BC</v>
          </cell>
          <cell r="AD1349">
            <v>0</v>
          </cell>
          <cell r="AE1349">
            <v>0</v>
          </cell>
          <cell r="AF1349" t="str">
            <v>V.07.01.03</v>
          </cell>
          <cell r="AG1349">
            <v>0</v>
          </cell>
          <cell r="AH1349" t="str">
            <v>Giảng viên hạng III</v>
          </cell>
          <cell r="AI1349">
            <v>0</v>
          </cell>
          <cell r="AJ1349">
            <v>0</v>
          </cell>
          <cell r="AK1349">
            <v>0</v>
          </cell>
          <cell r="AL1349">
            <v>0</v>
          </cell>
          <cell r="AM1349">
            <v>2.67</v>
          </cell>
          <cell r="AN1349">
            <v>0</v>
          </cell>
          <cell r="AO1349">
            <v>0</v>
          </cell>
          <cell r="AP1349">
            <v>0</v>
          </cell>
          <cell r="AQ1349">
            <v>5</v>
          </cell>
          <cell r="AR1349">
            <v>0.13350000000000001</v>
          </cell>
          <cell r="AS1349">
            <v>2.8035000000000001</v>
          </cell>
          <cell r="AT1349">
            <v>0</v>
          </cell>
          <cell r="AU1349">
            <v>0</v>
          </cell>
          <cell r="AV1349">
            <v>0</v>
          </cell>
          <cell r="AW1349">
            <v>0</v>
          </cell>
          <cell r="AX1349" t="str">
            <v>Đại học</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BQ1349">
            <v>42736</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row>
        <row r="1350">
          <cell r="F1350">
            <v>0</v>
          </cell>
          <cell r="G1350" t="str">
            <v>51010000224409</v>
          </cell>
          <cell r="H1350" t="str">
            <v>Trung tâm Giáo dục Thường xuyên</v>
          </cell>
          <cell r="I1350">
            <v>0</v>
          </cell>
          <cell r="J1350" t="str">
            <v>Nam</v>
          </cell>
          <cell r="K1350">
            <v>1974</v>
          </cell>
          <cell r="L1350">
            <v>27084</v>
          </cell>
          <cell r="M1350">
            <v>0</v>
          </cell>
          <cell r="N1350">
            <v>0</v>
          </cell>
          <cell r="O1350">
            <v>0</v>
          </cell>
          <cell r="P1350">
            <v>0</v>
          </cell>
          <cell r="Q1350">
            <v>0</v>
          </cell>
          <cell r="R1350">
            <v>0</v>
          </cell>
          <cell r="S1350">
            <v>0</v>
          </cell>
          <cell r="T1350" t="str">
            <v>Kinh</v>
          </cell>
          <cell r="U1350">
            <v>0</v>
          </cell>
          <cell r="V1350" t="str">
            <v>25605163</v>
          </cell>
          <cell r="W1350">
            <v>0</v>
          </cell>
          <cell r="X1350">
            <v>0</v>
          </cell>
          <cell r="Y1350" t="str">
            <v>12/03/2012</v>
          </cell>
          <cell r="Z1350" t="str">
            <v>Tỉnh Nghệ An</v>
          </cell>
          <cell r="AA1350" t="str">
            <v xml:space="preserve">, , </v>
          </cell>
          <cell r="AB1350">
            <v>0</v>
          </cell>
          <cell r="AC1350" t="str">
            <v>BC</v>
          </cell>
          <cell r="AD1350">
            <v>0</v>
          </cell>
          <cell r="AE1350">
            <v>0</v>
          </cell>
          <cell r="AF1350" t="str">
            <v>01.003</v>
          </cell>
          <cell r="AG1350" t="str">
            <v>  Chuyên viên</v>
          </cell>
          <cell r="AH1350" t="str">
            <v>, , Thành phố Vinh, Tỉnh Nghệ An</v>
          </cell>
          <cell r="AI1350">
            <v>0</v>
          </cell>
          <cell r="AJ1350">
            <v>0</v>
          </cell>
          <cell r="AK1350">
            <v>0</v>
          </cell>
          <cell r="AL1350">
            <v>40379</v>
          </cell>
          <cell r="AM1350" t="str">
            <v xml:space="preserve">  -   -</v>
          </cell>
          <cell r="AN1350">
            <v>0</v>
          </cell>
          <cell r="AO1350">
            <v>0</v>
          </cell>
          <cell r="AP1350">
            <v>0</v>
          </cell>
          <cell r="AQ1350">
            <v>0</v>
          </cell>
          <cell r="AR1350">
            <v>0</v>
          </cell>
          <cell r="AS1350">
            <v>0</v>
          </cell>
          <cell r="AT1350">
            <v>0</v>
          </cell>
          <cell r="AU1350">
            <v>0</v>
          </cell>
          <cell r="AV1350">
            <v>0</v>
          </cell>
          <cell r="AW1350">
            <v>0</v>
          </cell>
          <cell r="AX1350" t="str">
            <v>Thạc sĩ</v>
          </cell>
          <cell r="AY1350">
            <v>0</v>
          </cell>
          <cell r="AZ1350">
            <v>3.99</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BQ1350">
            <v>42795</v>
          </cell>
          <cell r="BR1350">
            <v>0</v>
          </cell>
          <cell r="BS1350">
            <v>0</v>
          </cell>
          <cell r="BT1350" t="str">
            <v>X</v>
          </cell>
          <cell r="BU1350" t="str">
            <v>x</v>
          </cell>
          <cell r="BV1350">
            <v>0</v>
          </cell>
          <cell r="BW1350">
            <v>0</v>
          </cell>
          <cell r="BX1350">
            <v>0</v>
          </cell>
          <cell r="BY1350">
            <v>0</v>
          </cell>
          <cell r="BZ1350">
            <v>0</v>
          </cell>
          <cell r="CA1350">
            <v>0</v>
          </cell>
          <cell r="CB1350">
            <v>0</v>
          </cell>
          <cell r="CC1350">
            <v>0</v>
          </cell>
          <cell r="CD1350">
            <v>0</v>
          </cell>
          <cell r="CE1350">
            <v>0</v>
          </cell>
          <cell r="CF1350">
            <v>0</v>
          </cell>
          <cell r="CG1350">
            <v>0</v>
          </cell>
          <cell r="CH1350">
            <v>0</v>
          </cell>
          <cell r="CI1350">
            <v>0</v>
          </cell>
          <cell r="CJ1350">
            <v>0</v>
          </cell>
          <cell r="CK1350">
            <v>0</v>
          </cell>
          <cell r="CL1350">
            <v>0</v>
          </cell>
        </row>
        <row r="1351">
          <cell r="F1351">
            <v>0</v>
          </cell>
          <cell r="G1351" t="str">
            <v>51010000192029</v>
          </cell>
          <cell r="H1351" t="str">
            <v>Khoa Sinh học</v>
          </cell>
          <cell r="I1351" t="str">
            <v>Động vật - Sinh lý người</v>
          </cell>
          <cell r="J1351" t="str">
            <v>Nam</v>
          </cell>
          <cell r="K1351">
            <v>1979</v>
          </cell>
          <cell r="L1351">
            <v>29150</v>
          </cell>
          <cell r="M1351">
            <v>0</v>
          </cell>
          <cell r="N1351" t="str">
            <v>Kinh</v>
          </cell>
          <cell r="O1351">
            <v>0</v>
          </cell>
          <cell r="P1351">
            <v>0</v>
          </cell>
          <cell r="Q1351">
            <v>0</v>
          </cell>
          <cell r="R1351">
            <v>0</v>
          </cell>
          <cell r="S1351">
            <v>0</v>
          </cell>
          <cell r="T1351" t="str">
            <v>Quảng Xương, Thanh Hóa</v>
          </cell>
          <cell r="U1351" t="str">
            <v>Thành phố Vinh, Tỉnh Nghệ An</v>
          </cell>
          <cell r="V1351" t="str">
            <v>Thành phố Vinh, Tỉnh Nghệ An</v>
          </cell>
          <cell r="W1351">
            <v>0</v>
          </cell>
          <cell r="X1351">
            <v>0</v>
          </cell>
          <cell r="Y1351">
            <v>39783</v>
          </cell>
          <cell r="Z1351">
            <v>37316</v>
          </cell>
          <cell r="AA1351" t="str">
            <v>Sở GD Thanh Hoá</v>
          </cell>
          <cell r="AB1351">
            <v>0</v>
          </cell>
          <cell r="AC1351" t="str">
            <v>BC</v>
          </cell>
          <cell r="AD1351">
            <v>0</v>
          </cell>
          <cell r="AE1351">
            <v>0</v>
          </cell>
          <cell r="AF1351" t="str">
            <v>V.07.01.03</v>
          </cell>
          <cell r="AG1351" t="str">
            <v>Giảng viên (hạng III)</v>
          </cell>
          <cell r="AH1351">
            <v>0</v>
          </cell>
          <cell r="AI1351">
            <v>0</v>
          </cell>
          <cell r="AJ1351">
            <v>0</v>
          </cell>
          <cell r="AK1351">
            <v>0</v>
          </cell>
          <cell r="AL1351">
            <v>0</v>
          </cell>
          <cell r="AM1351">
            <v>3.66</v>
          </cell>
          <cell r="AN1351">
            <v>5</v>
          </cell>
          <cell r="AO1351">
            <v>0</v>
          </cell>
          <cell r="AP1351">
            <v>0</v>
          </cell>
          <cell r="AQ1351">
            <v>7</v>
          </cell>
          <cell r="AR1351">
            <v>0.25619999999999998</v>
          </cell>
          <cell r="AS1351">
            <v>3.9161999999999999</v>
          </cell>
          <cell r="AT1351">
            <v>0</v>
          </cell>
          <cell r="AU1351">
            <v>0</v>
          </cell>
          <cell r="AV1351">
            <v>0</v>
          </cell>
          <cell r="AW1351">
            <v>0</v>
          </cell>
          <cell r="AX1351" t="str">
            <v>Tiến sĩ</v>
          </cell>
          <cell r="AY1351" t="str">
            <v>Phó Giáo sư</v>
          </cell>
          <cell r="AZ1351">
            <v>0</v>
          </cell>
          <cell r="BA1351">
            <v>0</v>
          </cell>
          <cell r="BB1351">
            <v>0</v>
          </cell>
          <cell r="BC1351">
            <v>0</v>
          </cell>
          <cell r="BD1351">
            <v>0</v>
          </cell>
          <cell r="BE1351">
            <v>0</v>
          </cell>
          <cell r="BF1351" t="str">
            <v>A2</v>
          </cell>
          <cell r="BG1351">
            <v>0</v>
          </cell>
          <cell r="BH1351" t="str">
            <v>x</v>
          </cell>
          <cell r="BI1351">
            <v>0</v>
          </cell>
          <cell r="BJ1351">
            <v>0</v>
          </cell>
          <cell r="BK1351">
            <v>0</v>
          </cell>
          <cell r="BL1351">
            <v>0</v>
          </cell>
          <cell r="BM1351">
            <v>0</v>
          </cell>
          <cell r="BN1351">
            <v>0</v>
          </cell>
          <cell r="BO1351">
            <v>0</v>
          </cell>
          <cell r="BP1351">
            <v>0</v>
          </cell>
          <cell r="BQ1351">
            <v>42825</v>
          </cell>
          <cell r="BR1351">
            <v>0</v>
          </cell>
          <cell r="BS1351">
            <v>0</v>
          </cell>
          <cell r="BT1351" t="str">
            <v>X</v>
          </cell>
          <cell r="BU1351" t="str">
            <v>x</v>
          </cell>
          <cell r="BV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I1351">
            <v>0</v>
          </cell>
          <cell r="CJ1351">
            <v>0</v>
          </cell>
          <cell r="CK1351">
            <v>0</v>
          </cell>
          <cell r="CL1351">
            <v>0</v>
          </cell>
        </row>
        <row r="1352">
          <cell r="F1352">
            <v>0</v>
          </cell>
          <cell r="G1352" t="str">
            <v>51010000199020</v>
          </cell>
          <cell r="H1352" t="str">
            <v>Khoa Lịch sử</v>
          </cell>
          <cell r="I1352" t="str">
            <v>Công tác xã hội</v>
          </cell>
          <cell r="J1352" t="str">
            <v>Nữ</v>
          </cell>
          <cell r="K1352">
            <v>1986</v>
          </cell>
          <cell r="L1352">
            <v>31595</v>
          </cell>
          <cell r="M1352">
            <v>0</v>
          </cell>
          <cell r="N1352" t="str">
            <v>Kinh</v>
          </cell>
          <cell r="O1352">
            <v>0</v>
          </cell>
          <cell r="P1352">
            <v>0</v>
          </cell>
          <cell r="Q1352">
            <v>0</v>
          </cell>
          <cell r="R1352">
            <v>0</v>
          </cell>
          <cell r="S1352">
            <v>0</v>
          </cell>
          <cell r="T1352" t="str">
            <v>Quỳ Hợp, Nghệ An</v>
          </cell>
          <cell r="U1352" t="str">
            <v>Thành phố Vinh, Tỉnh Nghệ An</v>
          </cell>
          <cell r="V1352" t="str">
            <v>Thành phố Vinh, Tỉnh Nghệ An</v>
          </cell>
          <cell r="W1352">
            <v>0</v>
          </cell>
          <cell r="X1352">
            <v>0</v>
          </cell>
          <cell r="Y1352">
            <v>39755</v>
          </cell>
          <cell r="Z1352">
            <v>40360</v>
          </cell>
          <cell r="AA1352">
            <v>0</v>
          </cell>
          <cell r="AB1352">
            <v>0</v>
          </cell>
          <cell r="AC1352" t="str">
            <v>BC</v>
          </cell>
          <cell r="AD1352">
            <v>0</v>
          </cell>
          <cell r="AE1352">
            <v>0</v>
          </cell>
          <cell r="AF1352" t="str">
            <v>V.07.01.03</v>
          </cell>
          <cell r="AG1352" t="str">
            <v>Giảng viên (hạng III)</v>
          </cell>
          <cell r="AH1352">
            <v>0</v>
          </cell>
          <cell r="AI1352" t="str">
            <v>Trưởng bộ môn</v>
          </cell>
          <cell r="AJ1352">
            <v>0</v>
          </cell>
          <cell r="AK1352">
            <v>0</v>
          </cell>
          <cell r="AL1352">
            <v>0.4</v>
          </cell>
          <cell r="AM1352">
            <v>3</v>
          </cell>
          <cell r="AN1352">
            <v>3</v>
          </cell>
          <cell r="AO1352">
            <v>0</v>
          </cell>
          <cell r="AP1352">
            <v>0</v>
          </cell>
          <cell r="AQ1352">
            <v>7</v>
          </cell>
          <cell r="AR1352">
            <v>0.23800000000000002</v>
          </cell>
          <cell r="AS1352">
            <v>3.6379999999999999</v>
          </cell>
          <cell r="AT1352">
            <v>0</v>
          </cell>
          <cell r="AU1352">
            <v>0</v>
          </cell>
          <cell r="AV1352">
            <v>0</v>
          </cell>
          <cell r="AW1352">
            <v>0</v>
          </cell>
          <cell r="AX1352" t="str">
            <v>Thạc sĩ</v>
          </cell>
          <cell r="AY1352">
            <v>0</v>
          </cell>
          <cell r="AZ1352">
            <v>0</v>
          </cell>
          <cell r="BA1352">
            <v>0</v>
          </cell>
          <cell r="BB1352">
            <v>0</v>
          </cell>
          <cell r="BC1352">
            <v>0</v>
          </cell>
          <cell r="BD1352">
            <v>0</v>
          </cell>
          <cell r="BE1352">
            <v>0</v>
          </cell>
          <cell r="BF1352" t="str">
            <v>B1</v>
          </cell>
          <cell r="BG1352">
            <v>0</v>
          </cell>
          <cell r="BH1352">
            <v>0</v>
          </cell>
          <cell r="BI1352">
            <v>0</v>
          </cell>
          <cell r="BJ1352">
            <v>0</v>
          </cell>
          <cell r="BK1352">
            <v>0</v>
          </cell>
          <cell r="BL1352">
            <v>0</v>
          </cell>
          <cell r="BM1352">
            <v>0</v>
          </cell>
          <cell r="BN1352">
            <v>0</v>
          </cell>
          <cell r="BO1352">
            <v>0</v>
          </cell>
          <cell r="BP1352">
            <v>0</v>
          </cell>
          <cell r="BQ1352">
            <v>42826</v>
          </cell>
          <cell r="BR1352">
            <v>0</v>
          </cell>
          <cell r="BS1352">
            <v>0</v>
          </cell>
          <cell r="BT1352" t="str">
            <v>X</v>
          </cell>
          <cell r="BU1352" t="str">
            <v>x</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0</v>
          </cell>
          <cell r="CL1352">
            <v>0</v>
          </cell>
        </row>
        <row r="1353">
          <cell r="F1353">
            <v>0</v>
          </cell>
          <cell r="G1353" t="str">
            <v>51010000722949</v>
          </cell>
          <cell r="H1353" t="str">
            <v>Phòng Khoa học và Hợp tác quốc tế</v>
          </cell>
          <cell r="I1353" t="str">
            <v>Tài chính - Ngân hàng</v>
          </cell>
          <cell r="J1353" t="str">
            <v>Nam</v>
          </cell>
          <cell r="K1353">
            <v>1986</v>
          </cell>
          <cell r="L1353">
            <v>31767</v>
          </cell>
          <cell r="M1353">
            <v>0</v>
          </cell>
          <cell r="N1353" t="str">
            <v>Kinh</v>
          </cell>
          <cell r="O1353">
            <v>0</v>
          </cell>
          <cell r="P1353">
            <v>0</v>
          </cell>
          <cell r="Q1353">
            <v>0</v>
          </cell>
          <cell r="R1353">
            <v>0</v>
          </cell>
          <cell r="S1353">
            <v>0</v>
          </cell>
          <cell r="T1353" t="str">
            <v>Thanh Chương, Nghệ An</v>
          </cell>
          <cell r="U1353" t="str">
            <v>Thành phố Vinh, Tỉnh Nghệ An</v>
          </cell>
          <cell r="V1353" t="str">
            <v>Thành phố Vinh, Tỉnh Nghệ An</v>
          </cell>
          <cell r="W1353">
            <v>0</v>
          </cell>
          <cell r="X1353">
            <v>0</v>
          </cell>
          <cell r="Y1353">
            <v>0</v>
          </cell>
          <cell r="Z1353">
            <v>0</v>
          </cell>
          <cell r="AA1353">
            <v>0</v>
          </cell>
          <cell r="AB1353">
            <v>0</v>
          </cell>
          <cell r="AC1353" t="str">
            <v>BC</v>
          </cell>
          <cell r="AD1353">
            <v>0</v>
          </cell>
          <cell r="AE1353">
            <v>0</v>
          </cell>
          <cell r="AF1353" t="str">
            <v>V.07.01.03</v>
          </cell>
          <cell r="AG1353" t="str">
            <v>Giảng viên (hạng III)</v>
          </cell>
          <cell r="AH1353" t="str">
            <v>Trưởng  VP đại diện</v>
          </cell>
          <cell r="AI1353">
            <v>0</v>
          </cell>
          <cell r="AJ1353">
            <v>0</v>
          </cell>
          <cell r="AK1353">
            <v>0</v>
          </cell>
          <cell r="AL1353">
            <v>0.5</v>
          </cell>
          <cell r="AM1353">
            <v>3</v>
          </cell>
          <cell r="AN1353">
            <v>3</v>
          </cell>
          <cell r="AO1353">
            <v>0</v>
          </cell>
          <cell r="AP1353">
            <v>0</v>
          </cell>
          <cell r="AQ1353">
            <v>0</v>
          </cell>
          <cell r="AR1353">
            <v>0</v>
          </cell>
          <cell r="AS1353">
            <v>3.5</v>
          </cell>
          <cell r="AT1353">
            <v>0</v>
          </cell>
          <cell r="AU1353">
            <v>0</v>
          </cell>
          <cell r="AV1353">
            <v>0</v>
          </cell>
          <cell r="AW1353">
            <v>0</v>
          </cell>
          <cell r="AX1353" t="str">
            <v>Thạc sĩ</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42826</v>
          </cell>
          <cell r="BR1353">
            <v>0</v>
          </cell>
          <cell r="BS1353">
            <v>0</v>
          </cell>
          <cell r="BT1353" t="str">
            <v>X</v>
          </cell>
          <cell r="BU1353" t="str">
            <v>x</v>
          </cell>
          <cell r="BV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I1353">
            <v>0</v>
          </cell>
          <cell r="CJ1353">
            <v>0</v>
          </cell>
          <cell r="CK1353">
            <v>0</v>
          </cell>
          <cell r="CL1353">
            <v>0</v>
          </cell>
        </row>
        <row r="1354">
          <cell r="F1354">
            <v>0</v>
          </cell>
          <cell r="G1354" t="str">
            <v/>
          </cell>
          <cell r="H1354" t="str">
            <v>Khoa Xây dựng</v>
          </cell>
          <cell r="I1354" t="str">
            <v>Xây dựng dân dụng và công nghiệp</v>
          </cell>
          <cell r="J1354" t="str">
            <v>Nam</v>
          </cell>
          <cell r="K1354">
            <v>1983</v>
          </cell>
          <cell r="L1354">
            <v>30396</v>
          </cell>
          <cell r="M1354">
            <v>0</v>
          </cell>
          <cell r="N1354" t="str">
            <v>Kinh</v>
          </cell>
          <cell r="O1354">
            <v>0</v>
          </cell>
          <cell r="P1354">
            <v>0</v>
          </cell>
          <cell r="Q1354">
            <v>0</v>
          </cell>
          <cell r="R1354">
            <v>0</v>
          </cell>
          <cell r="S1354">
            <v>0</v>
          </cell>
          <cell r="T1354">
            <v>0</v>
          </cell>
          <cell r="U1354" t="str">
            <v>Thành phố Vinh, Tỉnh Nghệ An</v>
          </cell>
          <cell r="V1354" t="str">
            <v>Thành phố Vinh, Tỉnh Nghệ An</v>
          </cell>
          <cell r="W1354">
            <v>0</v>
          </cell>
          <cell r="X1354">
            <v>0</v>
          </cell>
          <cell r="Y1354">
            <v>40695</v>
          </cell>
          <cell r="Z1354">
            <v>0</v>
          </cell>
          <cell r="AA1354">
            <v>0</v>
          </cell>
          <cell r="AB1354">
            <v>0</v>
          </cell>
          <cell r="AC1354" t="str">
            <v>HĐ</v>
          </cell>
          <cell r="AD1354">
            <v>0</v>
          </cell>
          <cell r="AE1354">
            <v>0</v>
          </cell>
          <cell r="AF1354" t="str">
            <v>V.07.01.03</v>
          </cell>
          <cell r="AG1354" t="str">
            <v>Giảng viên (hạng III)</v>
          </cell>
          <cell r="AH1354">
            <v>0</v>
          </cell>
          <cell r="AI1354">
            <v>0</v>
          </cell>
          <cell r="AJ1354">
            <v>0</v>
          </cell>
          <cell r="AK1354">
            <v>0</v>
          </cell>
          <cell r="AL1354">
            <v>0.4</v>
          </cell>
          <cell r="AM1354">
            <v>2.67</v>
          </cell>
          <cell r="AN1354">
            <v>2</v>
          </cell>
          <cell r="AO1354">
            <v>0</v>
          </cell>
          <cell r="AP1354">
            <v>0</v>
          </cell>
          <cell r="AQ1354">
            <v>0</v>
          </cell>
          <cell r="AR1354">
            <v>0</v>
          </cell>
          <cell r="AS1354">
            <v>3.07</v>
          </cell>
          <cell r="AT1354">
            <v>0</v>
          </cell>
          <cell r="AU1354">
            <v>0</v>
          </cell>
          <cell r="AV1354">
            <v>0</v>
          </cell>
          <cell r="AW1354">
            <v>0</v>
          </cell>
          <cell r="AX1354" t="str">
            <v>Tiến sĩ</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42948</v>
          </cell>
          <cell r="BR1354">
            <v>0</v>
          </cell>
          <cell r="BS1354">
            <v>0</v>
          </cell>
          <cell r="BT1354" t="str">
            <v>x</v>
          </cell>
          <cell r="BU1354" t="str">
            <v>x</v>
          </cell>
          <cell r="BV1354">
            <v>0</v>
          </cell>
          <cell r="BW1354">
            <v>0</v>
          </cell>
          <cell r="BX1354">
            <v>0</v>
          </cell>
          <cell r="BY1354">
            <v>0</v>
          </cell>
          <cell r="BZ1354">
            <v>0</v>
          </cell>
          <cell r="CA1354">
            <v>0</v>
          </cell>
          <cell r="CB1354">
            <v>0</v>
          </cell>
          <cell r="CC1354">
            <v>0</v>
          </cell>
          <cell r="CD1354">
            <v>0</v>
          </cell>
          <cell r="CE1354">
            <v>0</v>
          </cell>
          <cell r="CF1354">
            <v>0</v>
          </cell>
          <cell r="CG1354">
            <v>0</v>
          </cell>
          <cell r="CH1354">
            <v>0</v>
          </cell>
          <cell r="CI1354">
            <v>0</v>
          </cell>
          <cell r="CJ1354">
            <v>0</v>
          </cell>
          <cell r="CK1354">
            <v>0</v>
          </cell>
          <cell r="CL1354">
            <v>0</v>
          </cell>
        </row>
        <row r="1355">
          <cell r="F1355">
            <v>0</v>
          </cell>
          <cell r="G1355" t="str">
            <v>51010000298574</v>
          </cell>
          <cell r="H1355" t="str">
            <v>Phòng Kế hoạch - Tài chính</v>
          </cell>
          <cell r="I1355">
            <v>0</v>
          </cell>
          <cell r="J1355" t="str">
            <v>Nữ</v>
          </cell>
          <cell r="K1355">
            <v>1973</v>
          </cell>
          <cell r="L1355">
            <v>26957</v>
          </cell>
          <cell r="M1355">
            <v>0</v>
          </cell>
          <cell r="N1355" t="str">
            <v>Kinh</v>
          </cell>
          <cell r="O1355">
            <v>0</v>
          </cell>
          <cell r="P1355" t="str">
            <v>181989374</v>
          </cell>
          <cell r="Q1355" t="str">
            <v>30/07/2010</v>
          </cell>
          <cell r="R1355" t="str">
            <v>Tỉnh Nghệ An</v>
          </cell>
          <cell r="S1355" t="str">
            <v>Phường Trung Đô, Thành phố Vinh, Tỉnh Nghệ An</v>
          </cell>
          <cell r="T1355" t="str">
            <v>Thanh Tiên, Thanh Chương, Nghệ An</v>
          </cell>
          <cell r="U1355" t="str">
            <v>Khối 6, Phường Bến Thủy, Thành phố Vinh, Tỉnh Nghệ An</v>
          </cell>
          <cell r="V1355" t="str">
            <v>Khối 6, Phường Bến Thủy, Thành phố Vinh, Tỉnh Nghệ An</v>
          </cell>
          <cell r="W1355">
            <v>0</v>
          </cell>
          <cell r="X1355">
            <v>0</v>
          </cell>
          <cell r="Y1355">
            <v>40851</v>
          </cell>
          <cell r="Z1355" t="str">
            <v xml:space="preserve">  -   -</v>
          </cell>
          <cell r="AA1355">
            <v>0</v>
          </cell>
          <cell r="AB1355">
            <v>0</v>
          </cell>
          <cell r="AC1355" t="str">
            <v>BC</v>
          </cell>
          <cell r="AD1355">
            <v>0</v>
          </cell>
          <cell r="AE1355">
            <v>0</v>
          </cell>
          <cell r="AF1355" t="str">
            <v>06.031</v>
          </cell>
          <cell r="AG1355" t="str">
            <v>Kế toán viên</v>
          </cell>
          <cell r="AH1355">
            <v>0</v>
          </cell>
          <cell r="AI1355">
            <v>0</v>
          </cell>
          <cell r="AJ1355">
            <v>0</v>
          </cell>
          <cell r="AK1355">
            <v>0</v>
          </cell>
          <cell r="AL1355">
            <v>0</v>
          </cell>
          <cell r="AM1355">
            <v>3.66</v>
          </cell>
          <cell r="AN1355">
            <v>5</v>
          </cell>
          <cell r="AO1355">
            <v>0</v>
          </cell>
          <cell r="AP1355">
            <v>0</v>
          </cell>
          <cell r="AQ1355">
            <v>0</v>
          </cell>
          <cell r="AR1355">
            <v>0</v>
          </cell>
          <cell r="AS1355">
            <v>3.66</v>
          </cell>
          <cell r="AT1355">
            <v>0</v>
          </cell>
          <cell r="AU1355">
            <v>0</v>
          </cell>
          <cell r="AV1355">
            <v>0</v>
          </cell>
          <cell r="AW1355">
            <v>0</v>
          </cell>
          <cell r="AX1355" t="str">
            <v>Đại học</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37184</v>
          </cell>
          <cell r="BN1355">
            <v>37551</v>
          </cell>
          <cell r="BO1355">
            <v>0</v>
          </cell>
          <cell r="BP1355">
            <v>0</v>
          </cell>
          <cell r="BQ1355">
            <v>42856</v>
          </cell>
          <cell r="BR1355">
            <v>0</v>
          </cell>
          <cell r="BS1355">
            <v>0</v>
          </cell>
          <cell r="BT1355" t="str">
            <v>x</v>
          </cell>
          <cell r="BU1355" t="str">
            <v>x</v>
          </cell>
          <cell r="BV1355">
            <v>0</v>
          </cell>
          <cell r="BW1355">
            <v>0</v>
          </cell>
          <cell r="BX1355">
            <v>0</v>
          </cell>
          <cell r="BY1355">
            <v>0</v>
          </cell>
          <cell r="BZ1355">
            <v>0</v>
          </cell>
          <cell r="CA1355">
            <v>0</v>
          </cell>
          <cell r="CB1355">
            <v>0</v>
          </cell>
          <cell r="CC1355">
            <v>0</v>
          </cell>
          <cell r="CD1355">
            <v>0</v>
          </cell>
          <cell r="CE1355">
            <v>0</v>
          </cell>
          <cell r="CF1355">
            <v>0</v>
          </cell>
          <cell r="CG1355">
            <v>0</v>
          </cell>
          <cell r="CH1355">
            <v>0</v>
          </cell>
          <cell r="CI1355">
            <v>0</v>
          </cell>
          <cell r="CJ1355">
            <v>0</v>
          </cell>
          <cell r="CK1355">
            <v>0</v>
          </cell>
          <cell r="CL1355">
            <v>0</v>
          </cell>
        </row>
        <row r="1356">
          <cell r="F1356">
            <v>0</v>
          </cell>
          <cell r="G1356" t="str">
            <v>51010000375273</v>
          </cell>
          <cell r="H1356" t="str">
            <v>Trung tâm Dịch vụ, hỗ trợ sinh viên và Quan hệ doanh nghiệp</v>
          </cell>
          <cell r="I1356">
            <v>0</v>
          </cell>
          <cell r="J1356" t="str">
            <v>Nam</v>
          </cell>
          <cell r="K1356">
            <v>1979</v>
          </cell>
          <cell r="L1356">
            <v>29130</v>
          </cell>
          <cell r="M1356">
            <v>0</v>
          </cell>
          <cell r="N1356" t="str">
            <v>Kinh</v>
          </cell>
          <cell r="O1356">
            <v>0</v>
          </cell>
          <cell r="P1356" t="str">
            <v>183228577</v>
          </cell>
          <cell r="Q1356" t="str">
            <v>12/08/2011</v>
          </cell>
          <cell r="R1356" t="str">
            <v>Tỉnh Nghệ An</v>
          </cell>
          <cell r="S1356" t="str">
            <v>Xã Kỳ Phú, Huyện Kỳ Anh, Tỉnh Hà Tĩnh</v>
          </cell>
          <cell r="T1356" t="str">
            <v>Kỳ Phú, Kỳ Anh, Hà Tĩnh</v>
          </cell>
          <cell r="U1356" t="str">
            <v>Khu tập thể KTX Hưng Bình, Phường Hưng Bình, Thành phố Vinh, Tỉnh Nghệ An</v>
          </cell>
          <cell r="V1356" t="str">
            <v>Khu tập thể KTX Hưng Bình, Phường Hưng Bình, Thành phố Vinh, Tỉnh Nghệ An</v>
          </cell>
          <cell r="W1356">
            <v>0</v>
          </cell>
          <cell r="X1356">
            <v>0</v>
          </cell>
          <cell r="Y1356">
            <v>41091</v>
          </cell>
          <cell r="Z1356" t="str">
            <v xml:space="preserve">  -   -</v>
          </cell>
          <cell r="AA1356">
            <v>0</v>
          </cell>
          <cell r="AB1356">
            <v>0</v>
          </cell>
          <cell r="AC1356" t="str">
            <v>HĐ</v>
          </cell>
          <cell r="AD1356">
            <v>0</v>
          </cell>
          <cell r="AE1356">
            <v>0</v>
          </cell>
          <cell r="AF1356" t="str">
            <v>01.003</v>
          </cell>
          <cell r="AG1356" t="str">
            <v>Chuyên viên</v>
          </cell>
          <cell r="AH1356">
            <v>0</v>
          </cell>
          <cell r="AI1356">
            <v>0</v>
          </cell>
          <cell r="AJ1356">
            <v>0</v>
          </cell>
          <cell r="AK1356">
            <v>0</v>
          </cell>
          <cell r="AL1356">
            <v>0</v>
          </cell>
          <cell r="AM1356">
            <v>2.67</v>
          </cell>
          <cell r="AN1356">
            <v>2</v>
          </cell>
          <cell r="AO1356">
            <v>0</v>
          </cell>
          <cell r="AP1356">
            <v>0</v>
          </cell>
          <cell r="AQ1356">
            <v>0</v>
          </cell>
          <cell r="AR1356">
            <v>0</v>
          </cell>
          <cell r="AS1356">
            <v>2.67</v>
          </cell>
          <cell r="AT1356">
            <v>0</v>
          </cell>
          <cell r="AU1356">
            <v>0</v>
          </cell>
          <cell r="AV1356">
            <v>0</v>
          </cell>
          <cell r="AW1356">
            <v>0</v>
          </cell>
          <cell r="AX1356" t="str">
            <v>Đại học</v>
          </cell>
          <cell r="AY1356">
            <v>0</v>
          </cell>
          <cell r="AZ1356">
            <v>0</v>
          </cell>
          <cell r="BA1356">
            <v>0</v>
          </cell>
          <cell r="BB1356">
            <v>0</v>
          </cell>
          <cell r="BC1356">
            <v>0</v>
          </cell>
          <cell r="BD1356">
            <v>0</v>
          </cell>
          <cell r="BE1356">
            <v>0</v>
          </cell>
          <cell r="BF1356">
            <v>0</v>
          </cell>
          <cell r="BG1356">
            <v>0</v>
          </cell>
          <cell r="BH1356">
            <v>0</v>
          </cell>
          <cell r="BI1356">
            <v>0</v>
          </cell>
          <cell r="BJ1356" t="str">
            <v>x</v>
          </cell>
          <cell r="BK1356" t="str">
            <v>x</v>
          </cell>
          <cell r="BL1356">
            <v>0</v>
          </cell>
          <cell r="BM1356">
            <v>0</v>
          </cell>
          <cell r="BN1356">
            <v>0</v>
          </cell>
          <cell r="BO1356">
            <v>0</v>
          </cell>
          <cell r="BP1356">
            <v>0</v>
          </cell>
          <cell r="BQ1356">
            <v>42887</v>
          </cell>
          <cell r="BR1356">
            <v>0</v>
          </cell>
          <cell r="BS1356">
            <v>0</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row>
        <row r="1357">
          <cell r="F1357">
            <v>0</v>
          </cell>
          <cell r="G1357" t="str">
            <v>51010000197972</v>
          </cell>
          <cell r="H1357" t="str">
            <v>Khoa Sư phạm Ngoại ngữ</v>
          </cell>
          <cell r="I1357" t="str">
            <v>Kỹ năng tiếng Anh</v>
          </cell>
          <cell r="J1357" t="str">
            <v>Nữ</v>
          </cell>
          <cell r="K1357">
            <v>1981</v>
          </cell>
          <cell r="L1357">
            <v>29819</v>
          </cell>
          <cell r="M1357">
            <v>0</v>
          </cell>
          <cell r="N1357" t="str">
            <v>Kinh</v>
          </cell>
          <cell r="O1357">
            <v>0</v>
          </cell>
          <cell r="P1357">
            <v>0</v>
          </cell>
          <cell r="Q1357">
            <v>0</v>
          </cell>
          <cell r="R1357">
            <v>0</v>
          </cell>
          <cell r="S1357">
            <v>0</v>
          </cell>
          <cell r="T1357" t="str">
            <v>Nam Đàn, Nghệ An</v>
          </cell>
          <cell r="U1357" t="str">
            <v>Thành phố Vinh, Tỉnh Nghệ An</v>
          </cell>
          <cell r="V1357" t="str">
            <v>Thành phố Vinh, Tỉnh Nghệ An</v>
          </cell>
          <cell r="W1357">
            <v>0</v>
          </cell>
          <cell r="X1357">
            <v>0</v>
          </cell>
          <cell r="Y1357">
            <v>37987</v>
          </cell>
          <cell r="Z1357">
            <v>38587</v>
          </cell>
          <cell r="AA1357" t="str">
            <v>Trường Đại học Vinh</v>
          </cell>
          <cell r="AB1357">
            <v>0</v>
          </cell>
          <cell r="AC1357" t="str">
            <v>BC</v>
          </cell>
          <cell r="AD1357">
            <v>0</v>
          </cell>
          <cell r="AE1357">
            <v>0</v>
          </cell>
          <cell r="AF1357" t="str">
            <v>V.07.01.03</v>
          </cell>
          <cell r="AG1357" t="str">
            <v>Giảng viên (hạng III)</v>
          </cell>
          <cell r="AH1357">
            <v>0</v>
          </cell>
          <cell r="AI1357">
            <v>0</v>
          </cell>
          <cell r="AJ1357">
            <v>0</v>
          </cell>
          <cell r="AK1357">
            <v>0</v>
          </cell>
          <cell r="AL1357">
            <v>0</v>
          </cell>
          <cell r="AM1357">
            <v>3.33</v>
          </cell>
          <cell r="AN1357">
            <v>4</v>
          </cell>
          <cell r="AO1357">
            <v>0</v>
          </cell>
          <cell r="AP1357">
            <v>0</v>
          </cell>
          <cell r="AQ1357">
            <v>11</v>
          </cell>
          <cell r="AR1357">
            <v>0.36630000000000001</v>
          </cell>
          <cell r="AS1357">
            <v>3.6962999999999999</v>
          </cell>
          <cell r="AT1357">
            <v>0</v>
          </cell>
          <cell r="AU1357">
            <v>0</v>
          </cell>
          <cell r="AV1357">
            <v>0</v>
          </cell>
          <cell r="AW1357">
            <v>0</v>
          </cell>
          <cell r="AX1357" t="str">
            <v>Thạc sĩ</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42917</v>
          </cell>
          <cell r="BR1357">
            <v>0</v>
          </cell>
          <cell r="BS1357">
            <v>0</v>
          </cell>
          <cell r="BT1357" t="str">
            <v>x</v>
          </cell>
          <cell r="BU1357" t="str">
            <v>x</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row>
        <row r="1358">
          <cell r="F1358">
            <v>0</v>
          </cell>
          <cell r="G1358" t="str">
            <v>51010000344820</v>
          </cell>
          <cell r="H1358" t="str">
            <v>Viện Nông nghiệp và Tài nguyên</v>
          </cell>
          <cell r="I1358" t="str">
            <v>Khoa học cây trồng</v>
          </cell>
          <cell r="J1358" t="str">
            <v>Nam</v>
          </cell>
          <cell r="K1358">
            <v>1975</v>
          </cell>
          <cell r="L1358">
            <v>27444</v>
          </cell>
          <cell r="M1358">
            <v>0</v>
          </cell>
          <cell r="N1358" t="str">
            <v>Kinh</v>
          </cell>
          <cell r="O1358">
            <v>0</v>
          </cell>
          <cell r="P1358">
            <v>0</v>
          </cell>
          <cell r="Q1358">
            <v>0</v>
          </cell>
          <cell r="R1358">
            <v>0</v>
          </cell>
          <cell r="S1358">
            <v>0</v>
          </cell>
          <cell r="T1358" t="str">
            <v>Nghi Lộc, Nghệ An</v>
          </cell>
          <cell r="U1358" t="str">
            <v>Thành phố Vinh, Tỉnh Nghệ An</v>
          </cell>
          <cell r="V1358" t="str">
            <v>Thành phố Vinh, Tỉnh Nghệ An</v>
          </cell>
          <cell r="W1358">
            <v>0</v>
          </cell>
          <cell r="X1358">
            <v>0</v>
          </cell>
          <cell r="Y1358">
            <v>37316</v>
          </cell>
          <cell r="Z1358">
            <v>39448</v>
          </cell>
          <cell r="AA1358" t="str">
            <v>Trường Đại học Vinh</v>
          </cell>
          <cell r="AB1358">
            <v>0</v>
          </cell>
          <cell r="AC1358" t="str">
            <v>BC</v>
          </cell>
          <cell r="AD1358">
            <v>0</v>
          </cell>
          <cell r="AE1358">
            <v>0</v>
          </cell>
          <cell r="AF1358" t="str">
            <v>V.07.01.03</v>
          </cell>
          <cell r="AG1358" t="str">
            <v>Giảng viên (hạng III)</v>
          </cell>
          <cell r="AH1358">
            <v>0</v>
          </cell>
          <cell r="AI1358" t="str">
            <v>Trưởng bộ môn</v>
          </cell>
          <cell r="AJ1358">
            <v>0</v>
          </cell>
          <cell r="AK1358">
            <v>0</v>
          </cell>
          <cell r="AL1358">
            <v>0.4</v>
          </cell>
          <cell r="AM1358">
            <v>3.66</v>
          </cell>
          <cell r="AN1358">
            <v>5</v>
          </cell>
          <cell r="AO1358">
            <v>0</v>
          </cell>
          <cell r="AP1358">
            <v>0</v>
          </cell>
          <cell r="AQ1358">
            <v>8</v>
          </cell>
          <cell r="AR1358">
            <v>0.32480000000000003</v>
          </cell>
          <cell r="AS1358">
            <v>4.3848000000000003</v>
          </cell>
          <cell r="AT1358">
            <v>0</v>
          </cell>
          <cell r="AU1358">
            <v>0</v>
          </cell>
          <cell r="AV1358">
            <v>0</v>
          </cell>
          <cell r="AW1358">
            <v>0</v>
          </cell>
          <cell r="AX1358" t="str">
            <v>Tiến sĩ</v>
          </cell>
          <cell r="AY1358">
            <v>0</v>
          </cell>
          <cell r="AZ1358">
            <v>0</v>
          </cell>
          <cell r="BA1358">
            <v>0</v>
          </cell>
          <cell r="BB1358">
            <v>0</v>
          </cell>
          <cell r="BC1358">
            <v>0</v>
          </cell>
          <cell r="BD1358">
            <v>0</v>
          </cell>
          <cell r="BE1358">
            <v>0</v>
          </cell>
          <cell r="BF1358" t="str">
            <v>TS nước ngoài</v>
          </cell>
          <cell r="BG1358">
            <v>0</v>
          </cell>
          <cell r="BH1358" t="str">
            <v>v</v>
          </cell>
          <cell r="BI1358">
            <v>0</v>
          </cell>
          <cell r="BJ1358">
            <v>0</v>
          </cell>
          <cell r="BK1358">
            <v>0</v>
          </cell>
          <cell r="BL1358">
            <v>0</v>
          </cell>
          <cell r="BM1358">
            <v>0</v>
          </cell>
          <cell r="BN1358">
            <v>0</v>
          </cell>
          <cell r="BO1358">
            <v>0</v>
          </cell>
          <cell r="BP1358">
            <v>0</v>
          </cell>
          <cell r="BQ1358">
            <v>42918</v>
          </cell>
          <cell r="BR1358">
            <v>0</v>
          </cell>
          <cell r="BS1358">
            <v>0</v>
          </cell>
          <cell r="BT1358" t="str">
            <v>x</v>
          </cell>
          <cell r="BU1358" t="str">
            <v>x</v>
          </cell>
          <cell r="BV1358">
            <v>0</v>
          </cell>
          <cell r="BW1358">
            <v>0</v>
          </cell>
          <cell r="BX1358">
            <v>0</v>
          </cell>
          <cell r="BY1358">
            <v>0</v>
          </cell>
          <cell r="BZ1358">
            <v>0</v>
          </cell>
          <cell r="CA1358">
            <v>0</v>
          </cell>
          <cell r="CB1358">
            <v>0</v>
          </cell>
          <cell r="CC1358">
            <v>0</v>
          </cell>
          <cell r="CD1358">
            <v>0</v>
          </cell>
          <cell r="CE1358">
            <v>0</v>
          </cell>
          <cell r="CF1358">
            <v>0</v>
          </cell>
          <cell r="CG1358">
            <v>0</v>
          </cell>
          <cell r="CH1358">
            <v>0</v>
          </cell>
          <cell r="CI1358">
            <v>0</v>
          </cell>
          <cell r="CJ1358">
            <v>0</v>
          </cell>
          <cell r="CK1358">
            <v>0</v>
          </cell>
          <cell r="CL1358">
            <v>0</v>
          </cell>
        </row>
        <row r="1359">
          <cell r="F1359">
            <v>0</v>
          </cell>
          <cell r="G1359">
            <v>0</v>
          </cell>
          <cell r="H1359" t="str">
            <v>Khoa Giáo dục</v>
          </cell>
          <cell r="I1359">
            <v>0</v>
          </cell>
          <cell r="J1359" t="str">
            <v>Nữ</v>
          </cell>
          <cell r="K1359">
            <v>1974</v>
          </cell>
          <cell r="L1359">
            <v>27337</v>
          </cell>
          <cell r="M1359">
            <v>0</v>
          </cell>
          <cell r="N1359" t="str">
            <v>Kinh</v>
          </cell>
          <cell r="O1359">
            <v>0</v>
          </cell>
          <cell r="P1359">
            <v>0</v>
          </cell>
          <cell r="Q1359">
            <v>0</v>
          </cell>
          <cell r="R1359">
            <v>0</v>
          </cell>
          <cell r="S1359">
            <v>0</v>
          </cell>
          <cell r="T1359" t="str">
            <v>Can Lộc, Hà Tĩnh</v>
          </cell>
          <cell r="U1359" t="str">
            <v>Thành phố Vinh, Tỉnh Nghệ An</v>
          </cell>
          <cell r="V1359" t="str">
            <v>Thành phố Vinh, Tỉnh Nghệ An</v>
          </cell>
          <cell r="W1359">
            <v>0</v>
          </cell>
          <cell r="X1359">
            <v>0</v>
          </cell>
          <cell r="Y1359">
            <v>35309</v>
          </cell>
          <cell r="Z1359">
            <v>35309</v>
          </cell>
          <cell r="AA1359" t="str">
            <v>Trường Đại học Sư phạm Vinh</v>
          </cell>
          <cell r="AB1359">
            <v>0</v>
          </cell>
          <cell r="AC1359" t="str">
            <v>BC</v>
          </cell>
          <cell r="AD1359">
            <v>0</v>
          </cell>
          <cell r="AE1359">
            <v>0</v>
          </cell>
          <cell r="AF1359" t="str">
            <v>V.07.01.03</v>
          </cell>
          <cell r="AG1359" t="str">
            <v>Giảng viên (hạng III)</v>
          </cell>
          <cell r="AH1359">
            <v>0</v>
          </cell>
          <cell r="AI1359">
            <v>0</v>
          </cell>
          <cell r="AJ1359">
            <v>0</v>
          </cell>
          <cell r="AK1359">
            <v>0</v>
          </cell>
          <cell r="AL1359">
            <v>0</v>
          </cell>
          <cell r="AM1359">
            <v>3.99</v>
          </cell>
          <cell r="AN1359">
            <v>6</v>
          </cell>
          <cell r="AO1359">
            <v>0</v>
          </cell>
          <cell r="AP1359">
            <v>0</v>
          </cell>
          <cell r="AQ1359">
            <v>5</v>
          </cell>
          <cell r="AR1359">
            <v>0.19950000000000004</v>
          </cell>
          <cell r="AS1359">
            <v>4.1895000000000007</v>
          </cell>
          <cell r="AT1359">
            <v>0</v>
          </cell>
          <cell r="AU1359">
            <v>0</v>
          </cell>
          <cell r="AV1359">
            <v>0</v>
          </cell>
          <cell r="AW1359">
            <v>0</v>
          </cell>
          <cell r="AX1359" t="str">
            <v>Thạc sĩ</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42949</v>
          </cell>
          <cell r="BR1359">
            <v>0</v>
          </cell>
          <cell r="BS1359">
            <v>0</v>
          </cell>
          <cell r="BT1359" t="str">
            <v>x</v>
          </cell>
          <cell r="BU1359" t="str">
            <v>x</v>
          </cell>
          <cell r="BV1359">
            <v>0</v>
          </cell>
          <cell r="BW1359">
            <v>0</v>
          </cell>
          <cell r="BX1359">
            <v>0</v>
          </cell>
          <cell r="BY1359">
            <v>0</v>
          </cell>
          <cell r="BZ1359">
            <v>0</v>
          </cell>
          <cell r="CA1359">
            <v>0</v>
          </cell>
          <cell r="CB1359">
            <v>0</v>
          </cell>
          <cell r="CC1359">
            <v>0</v>
          </cell>
          <cell r="CD1359">
            <v>0</v>
          </cell>
          <cell r="CE1359">
            <v>0</v>
          </cell>
          <cell r="CF1359">
            <v>0</v>
          </cell>
          <cell r="CG1359">
            <v>0</v>
          </cell>
          <cell r="CH1359">
            <v>0</v>
          </cell>
          <cell r="CI1359">
            <v>0</v>
          </cell>
          <cell r="CJ1359">
            <v>0</v>
          </cell>
          <cell r="CK1359">
            <v>0</v>
          </cell>
          <cell r="CL1359">
            <v>0</v>
          </cell>
        </row>
        <row r="1360">
          <cell r="F1360">
            <v>0</v>
          </cell>
          <cell r="G1360" t="str">
            <v>51010000194520</v>
          </cell>
          <cell r="H1360" t="str">
            <v>Khoa Xây dựng</v>
          </cell>
          <cell r="I1360" t="str">
            <v>Cơ sở xây dựng</v>
          </cell>
          <cell r="J1360" t="str">
            <v>Nam</v>
          </cell>
          <cell r="K1360">
            <v>1973</v>
          </cell>
          <cell r="L1360">
            <v>27004</v>
          </cell>
          <cell r="M1360">
            <v>0</v>
          </cell>
          <cell r="N1360" t="str">
            <v>Kinh</v>
          </cell>
          <cell r="O1360">
            <v>0</v>
          </cell>
          <cell r="P1360">
            <v>0</v>
          </cell>
          <cell r="Q1360">
            <v>0</v>
          </cell>
          <cell r="R1360">
            <v>0</v>
          </cell>
          <cell r="S1360" t="str">
            <v>Thị trấn 1/5, Nghĩa Đàn, Nghệ An</v>
          </cell>
          <cell r="T1360" t="str">
            <v>Phường Cửa Nam, TP. Vinh, Nghệ An</v>
          </cell>
          <cell r="U1360" t="str">
            <v>Khối 1Phường Cửa Nam, TP. Vinh, Nghệ An</v>
          </cell>
          <cell r="V1360" t="str">
            <v>Khối 1Phường Cửa Nam, TP. Vinh, Nghệ An</v>
          </cell>
          <cell r="W1360">
            <v>0</v>
          </cell>
          <cell r="X1360">
            <v>0</v>
          </cell>
          <cell r="Y1360">
            <v>38153</v>
          </cell>
          <cell r="Z1360">
            <v>39448</v>
          </cell>
          <cell r="AA1360" t="str">
            <v>Trường Đại học Vinh</v>
          </cell>
          <cell r="AB1360">
            <v>0</v>
          </cell>
          <cell r="AC1360" t="str">
            <v>BC</v>
          </cell>
          <cell r="AD1360">
            <v>0</v>
          </cell>
          <cell r="AE1360">
            <v>0</v>
          </cell>
          <cell r="AF1360" t="str">
            <v>V.07.01.03</v>
          </cell>
          <cell r="AG1360" t="str">
            <v>Giảng viên (hạng III)</v>
          </cell>
          <cell r="AH1360" t="str">
            <v>Phó trưởng khoa</v>
          </cell>
          <cell r="AI1360">
            <v>0</v>
          </cell>
          <cell r="AJ1360">
            <v>0</v>
          </cell>
          <cell r="AK1360">
            <v>0</v>
          </cell>
          <cell r="AL1360">
            <v>0.5</v>
          </cell>
          <cell r="AM1360">
            <v>3.66</v>
          </cell>
          <cell r="AN1360">
            <v>5</v>
          </cell>
          <cell r="AO1360">
            <v>0</v>
          </cell>
          <cell r="AP1360">
            <v>0</v>
          </cell>
          <cell r="AQ1360">
            <v>13</v>
          </cell>
          <cell r="AR1360">
            <v>0.54079999999999995</v>
          </cell>
          <cell r="AS1360">
            <v>4.7008000000000001</v>
          </cell>
          <cell r="AT1360">
            <v>0</v>
          </cell>
          <cell r="AU1360">
            <v>0</v>
          </cell>
          <cell r="AV1360">
            <v>0</v>
          </cell>
          <cell r="AW1360">
            <v>0</v>
          </cell>
          <cell r="AX1360" t="str">
            <v>Tiến sĩ</v>
          </cell>
          <cell r="AY1360">
            <v>0</v>
          </cell>
          <cell r="AZ1360">
            <v>0</v>
          </cell>
          <cell r="BA1360">
            <v>0</v>
          </cell>
          <cell r="BB1360">
            <v>0</v>
          </cell>
          <cell r="BC1360">
            <v>0</v>
          </cell>
          <cell r="BD1360">
            <v>0</v>
          </cell>
          <cell r="BE1360">
            <v>0</v>
          </cell>
          <cell r="BF1360" t="str">
            <v>A2</v>
          </cell>
          <cell r="BG1360">
            <v>0</v>
          </cell>
          <cell r="BH1360" t="str">
            <v>x</v>
          </cell>
          <cell r="BI1360">
            <v>0</v>
          </cell>
          <cell r="BJ1360">
            <v>0</v>
          </cell>
          <cell r="BK1360">
            <v>0</v>
          </cell>
          <cell r="BL1360">
            <v>0</v>
          </cell>
          <cell r="BM1360">
            <v>37417</v>
          </cell>
          <cell r="BN1360">
            <v>37782</v>
          </cell>
          <cell r="BO1360">
            <v>0</v>
          </cell>
          <cell r="BP1360">
            <v>0</v>
          </cell>
          <cell r="BQ1360">
            <v>42948</v>
          </cell>
          <cell r="BR1360">
            <v>0</v>
          </cell>
          <cell r="BS1360">
            <v>0</v>
          </cell>
          <cell r="BT1360" t="str">
            <v>x</v>
          </cell>
          <cell r="BU1360" t="str">
            <v>x</v>
          </cell>
          <cell r="BV1360">
            <v>0</v>
          </cell>
          <cell r="BW1360">
            <v>0</v>
          </cell>
          <cell r="BX1360">
            <v>0</v>
          </cell>
          <cell r="BY1360">
            <v>0</v>
          </cell>
          <cell r="BZ1360">
            <v>0</v>
          </cell>
          <cell r="CA1360">
            <v>0</v>
          </cell>
          <cell r="CB1360">
            <v>0</v>
          </cell>
          <cell r="CC1360">
            <v>0</v>
          </cell>
          <cell r="CD1360">
            <v>0</v>
          </cell>
          <cell r="CE1360">
            <v>0</v>
          </cell>
          <cell r="CF1360">
            <v>0</v>
          </cell>
          <cell r="CG1360">
            <v>0</v>
          </cell>
          <cell r="CH1360">
            <v>0</v>
          </cell>
          <cell r="CI1360">
            <v>0</v>
          </cell>
          <cell r="CJ1360">
            <v>0</v>
          </cell>
          <cell r="CK1360">
            <v>0</v>
          </cell>
          <cell r="CL1360">
            <v>0</v>
          </cell>
        </row>
        <row r="1361">
          <cell r="F1361">
            <v>0</v>
          </cell>
          <cell r="G1361" t="str">
            <v>51010000949793</v>
          </cell>
          <cell r="H1361" t="str">
            <v>Trường Thực hành sư phạm</v>
          </cell>
          <cell r="I1361" t="str">
            <v>Cơ sở 1</v>
          </cell>
          <cell r="J1361" t="str">
            <v>Nữ</v>
          </cell>
          <cell r="K1361">
            <v>1993</v>
          </cell>
          <cell r="L1361">
            <v>34161</v>
          </cell>
          <cell r="M1361">
            <v>0</v>
          </cell>
          <cell r="N1361" t="str">
            <v>Kinh</v>
          </cell>
          <cell r="O1361">
            <v>0</v>
          </cell>
          <cell r="P1361" t="str">
            <v>184060765</v>
          </cell>
          <cell r="Q1361" t="str">
            <v>29/01/2015</v>
          </cell>
          <cell r="R1361" t="str">
            <v>TỈnh Hà Tĩnh</v>
          </cell>
          <cell r="S1361" t="str">
            <v>Xã Xuân Hồng, Huyện Nghi Xuân, Tỉnh Hà Tĩnh</v>
          </cell>
          <cell r="T1361" t="str">
            <v>Tỉnh Hà Tĩnh, Huyện Nghi Xuân, Xã Xuân Hồng</v>
          </cell>
          <cell r="U1361" t="str">
            <v>Thôn 1, Xã Xuân Hồng, Huyện Nghi Xuân, Tỉnh Hà Tĩnh</v>
          </cell>
          <cell r="V1361" t="str">
            <v>Thôn 1, Xã Xuân Hồng, Huyện Nghi Xuân, Tỉnh Hà Tĩnh</v>
          </cell>
          <cell r="W1361">
            <v>0</v>
          </cell>
          <cell r="X1361">
            <v>0</v>
          </cell>
          <cell r="Y1361">
            <v>42705</v>
          </cell>
          <cell r="Z1361">
            <v>0</v>
          </cell>
          <cell r="AA1361">
            <v>0</v>
          </cell>
          <cell r="AB1361">
            <v>0</v>
          </cell>
          <cell r="AC1361" t="str">
            <v>HĐ</v>
          </cell>
          <cell r="AD1361">
            <v>0</v>
          </cell>
          <cell r="AE1361">
            <v>0</v>
          </cell>
          <cell r="AF1361" t="str">
            <v>V.07.02.04</v>
          </cell>
          <cell r="AG1361" t="str">
            <v>Giáo viên mầm non (hạng II)</v>
          </cell>
          <cell r="AH1361">
            <v>0</v>
          </cell>
          <cell r="AI1361">
            <v>0</v>
          </cell>
          <cell r="AJ1361">
            <v>0</v>
          </cell>
          <cell r="AK1361">
            <v>0</v>
          </cell>
          <cell r="AL1361">
            <v>0</v>
          </cell>
          <cell r="AM1361">
            <v>2.34</v>
          </cell>
          <cell r="AN1361">
            <v>1</v>
          </cell>
          <cell r="AO1361">
            <v>0</v>
          </cell>
          <cell r="AP1361">
            <v>0</v>
          </cell>
          <cell r="AQ1361">
            <v>0</v>
          </cell>
          <cell r="AR1361">
            <v>0</v>
          </cell>
          <cell r="AS1361">
            <v>2.34</v>
          </cell>
          <cell r="AT1361">
            <v>0</v>
          </cell>
          <cell r="AU1361">
            <v>0</v>
          </cell>
          <cell r="AV1361">
            <v>0</v>
          </cell>
          <cell r="AW1361">
            <v>0</v>
          </cell>
          <cell r="AX1361" t="str">
            <v>Đại học</v>
          </cell>
          <cell r="AY1361">
            <v>0</v>
          </cell>
          <cell r="AZ1361">
            <v>0</v>
          </cell>
          <cell r="BA1361" t="str">
            <v>SP tiếng Anh</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42979</v>
          </cell>
          <cell r="BR1361">
            <v>0</v>
          </cell>
          <cell r="BS1361">
            <v>0</v>
          </cell>
          <cell r="BT1361">
            <v>0</v>
          </cell>
          <cell r="BU1361">
            <v>0</v>
          </cell>
          <cell r="BV1361">
            <v>0</v>
          </cell>
          <cell r="BW1361">
            <v>0</v>
          </cell>
          <cell r="BX1361">
            <v>0</v>
          </cell>
          <cell r="BY1361">
            <v>0</v>
          </cell>
          <cell r="BZ1361">
            <v>0</v>
          </cell>
          <cell r="CA1361">
            <v>0</v>
          </cell>
          <cell r="CB1361">
            <v>0</v>
          </cell>
          <cell r="CC1361">
            <v>0</v>
          </cell>
          <cell r="CD1361">
            <v>0</v>
          </cell>
          <cell r="CE1361">
            <v>0</v>
          </cell>
          <cell r="CF1361">
            <v>0</v>
          </cell>
          <cell r="CG1361">
            <v>0</v>
          </cell>
          <cell r="CH1361">
            <v>0</v>
          </cell>
          <cell r="CI1361">
            <v>0</v>
          </cell>
          <cell r="CJ1361">
            <v>0</v>
          </cell>
          <cell r="CK1361">
            <v>0</v>
          </cell>
          <cell r="CL1361">
            <v>0</v>
          </cell>
        </row>
        <row r="1362">
          <cell r="F1362">
            <v>0</v>
          </cell>
          <cell r="G1362" t="str">
            <v>51010000193402</v>
          </cell>
          <cell r="H1362" t="str">
            <v>Trung tâm Nội trú</v>
          </cell>
          <cell r="I1362" t="str">
            <v>Tổ Ký túc xá Hưng Bình</v>
          </cell>
          <cell r="J1362" t="str">
            <v>Nam</v>
          </cell>
          <cell r="K1362">
            <v>1983</v>
          </cell>
          <cell r="L1362">
            <v>30480</v>
          </cell>
          <cell r="M1362">
            <v>0</v>
          </cell>
          <cell r="N1362" t="str">
            <v>Kinh</v>
          </cell>
          <cell r="O1362">
            <v>0</v>
          </cell>
          <cell r="P1362" t="str">
            <v>186007855</v>
          </cell>
          <cell r="Q1362" t="str">
            <v>23/04/2011</v>
          </cell>
          <cell r="R1362" t="str">
            <v>Tỉnh Nghệ An</v>
          </cell>
          <cell r="S1362" t="str">
            <v>Huyện Nghi Lộc, Tỉnh Nghệ An</v>
          </cell>
          <cell r="T1362" t="str">
            <v>Xã Thanh Văn, huyện Thanh Chương, Nghệ An</v>
          </cell>
          <cell r="U1362" t="str">
            <v>Số 19 đường Tân Phúc, khối Minh Phúc, phường Hưng Phúc, TP Vinh, Nghệ An</v>
          </cell>
          <cell r="V1362" t="str">
            <v>Số 19 đường Tân Phúc, khối Minh Phúc, phường Hưng Phúc, TP Vinh, Nghệ An</v>
          </cell>
          <cell r="W1362">
            <v>0</v>
          </cell>
          <cell r="X1362">
            <v>0</v>
          </cell>
          <cell r="Y1362">
            <v>40157</v>
          </cell>
          <cell r="Z1362">
            <v>40360</v>
          </cell>
          <cell r="AA1362" t="str">
            <v>Trường Đại học Vinh</v>
          </cell>
          <cell r="AB1362">
            <v>0</v>
          </cell>
          <cell r="AC1362" t="str">
            <v>BC</v>
          </cell>
          <cell r="AD1362">
            <v>0</v>
          </cell>
          <cell r="AE1362">
            <v>0</v>
          </cell>
          <cell r="AF1362" t="str">
            <v>01.003</v>
          </cell>
          <cell r="AG1362" t="str">
            <v>Chuyên viên</v>
          </cell>
          <cell r="AH1362">
            <v>0</v>
          </cell>
          <cell r="AI1362">
            <v>0</v>
          </cell>
          <cell r="AJ1362">
            <v>0</v>
          </cell>
          <cell r="AK1362">
            <v>0</v>
          </cell>
          <cell r="AL1362">
            <v>0</v>
          </cell>
          <cell r="AM1362">
            <v>3</v>
          </cell>
          <cell r="AN1362">
            <v>3</v>
          </cell>
          <cell r="AO1362">
            <v>0</v>
          </cell>
          <cell r="AP1362">
            <v>0</v>
          </cell>
          <cell r="AQ1362">
            <v>0</v>
          </cell>
          <cell r="AR1362">
            <v>0</v>
          </cell>
          <cell r="AS1362">
            <v>3</v>
          </cell>
          <cell r="AT1362">
            <v>0</v>
          </cell>
          <cell r="AU1362">
            <v>0</v>
          </cell>
          <cell r="AV1362">
            <v>0</v>
          </cell>
          <cell r="AW1362">
            <v>0</v>
          </cell>
          <cell r="AX1362" t="str">
            <v>Đại học</v>
          </cell>
          <cell r="AY1362">
            <v>0</v>
          </cell>
          <cell r="AZ1362">
            <v>0</v>
          </cell>
          <cell r="BA1362" t="str">
            <v>XD</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42979</v>
          </cell>
          <cell r="BR1362">
            <v>0</v>
          </cell>
          <cell r="BS1362">
            <v>0</v>
          </cell>
          <cell r="BT1362" t="str">
            <v>x</v>
          </cell>
          <cell r="BU1362" t="str">
            <v>x</v>
          </cell>
          <cell r="BV1362">
            <v>0</v>
          </cell>
          <cell r="BW1362">
            <v>0</v>
          </cell>
          <cell r="BX1362">
            <v>0</v>
          </cell>
          <cell r="BY1362">
            <v>0</v>
          </cell>
          <cell r="BZ1362">
            <v>0</v>
          </cell>
          <cell r="CA1362">
            <v>0</v>
          </cell>
          <cell r="CB1362">
            <v>0</v>
          </cell>
          <cell r="CC1362">
            <v>0</v>
          </cell>
          <cell r="CD1362">
            <v>0</v>
          </cell>
          <cell r="CE1362">
            <v>0</v>
          </cell>
          <cell r="CF1362">
            <v>0</v>
          </cell>
          <cell r="CG1362">
            <v>0</v>
          </cell>
          <cell r="CH1362">
            <v>0</v>
          </cell>
          <cell r="CI1362">
            <v>0</v>
          </cell>
          <cell r="CJ1362">
            <v>0</v>
          </cell>
          <cell r="CK1362">
            <v>0</v>
          </cell>
          <cell r="CL1362">
            <v>0</v>
          </cell>
        </row>
        <row r="1363">
          <cell r="F1363">
            <v>0</v>
          </cell>
          <cell r="G1363" t="str">
            <v>51010000195888</v>
          </cell>
          <cell r="H1363" t="str">
            <v>Viện Nông nghiệp và Tài nguyên</v>
          </cell>
          <cell r="I1363" t="str">
            <v>Khuyến nông và Phát triển nông thôn</v>
          </cell>
          <cell r="J1363" t="str">
            <v>Nữ</v>
          </cell>
          <cell r="K1363">
            <v>1985</v>
          </cell>
          <cell r="L1363">
            <v>31306</v>
          </cell>
          <cell r="M1363">
            <v>0</v>
          </cell>
          <cell r="N1363" t="str">
            <v>Kinh</v>
          </cell>
          <cell r="O1363">
            <v>0</v>
          </cell>
          <cell r="P1363">
            <v>0</v>
          </cell>
          <cell r="Q1363">
            <v>0</v>
          </cell>
          <cell r="R1363">
            <v>0</v>
          </cell>
          <cell r="S1363" t="str">
            <v>xã Thịnh Sơn, huyện Đô Lương, Nghệ An</v>
          </cell>
          <cell r="T1363" t="str">
            <v>xã Thịnh Sơn, huyện Đô Lương, Nghệ An</v>
          </cell>
          <cell r="U1363" t="str">
            <v>phường Trường Thi, Thành phố Vinh, Tỉnh Nghệ An</v>
          </cell>
          <cell r="V1363" t="str">
            <v>phường Trường Thi, Thành phố Vinh, Tỉnh Nghệ An</v>
          </cell>
          <cell r="W1363">
            <v>0</v>
          </cell>
          <cell r="X1363">
            <v>0</v>
          </cell>
          <cell r="Y1363">
            <v>40078</v>
          </cell>
          <cell r="Z1363">
            <v>40969</v>
          </cell>
          <cell r="AA1363" t="str">
            <v>Trường Đại học Vinh</v>
          </cell>
          <cell r="AB1363">
            <v>0</v>
          </cell>
          <cell r="AC1363" t="str">
            <v>BC</v>
          </cell>
          <cell r="AD1363">
            <v>0</v>
          </cell>
          <cell r="AE1363">
            <v>0</v>
          </cell>
          <cell r="AF1363" t="str">
            <v>V.07.01.03</v>
          </cell>
          <cell r="AG1363" t="str">
            <v>Giảng viên (hạng III)</v>
          </cell>
          <cell r="AH1363">
            <v>0</v>
          </cell>
          <cell r="AI1363">
            <v>0</v>
          </cell>
          <cell r="AJ1363">
            <v>0</v>
          </cell>
          <cell r="AK1363">
            <v>0</v>
          </cell>
          <cell r="AL1363">
            <v>0</v>
          </cell>
          <cell r="AM1363">
            <v>3</v>
          </cell>
          <cell r="AN1363">
            <v>3</v>
          </cell>
          <cell r="AO1363">
            <v>0</v>
          </cell>
          <cell r="AP1363">
            <v>0</v>
          </cell>
          <cell r="AQ1363">
            <v>6</v>
          </cell>
          <cell r="AR1363">
            <v>0.18</v>
          </cell>
          <cell r="AS1363">
            <v>3.18</v>
          </cell>
          <cell r="AT1363">
            <v>0</v>
          </cell>
          <cell r="AU1363">
            <v>0</v>
          </cell>
          <cell r="AV1363">
            <v>0</v>
          </cell>
          <cell r="AW1363">
            <v>0</v>
          </cell>
          <cell r="AX1363" t="str">
            <v>Đại học</v>
          </cell>
          <cell r="AY1363">
            <v>0</v>
          </cell>
          <cell r="AZ1363">
            <v>0</v>
          </cell>
          <cell r="BA1363" t="str">
            <v>Khuyến nông</v>
          </cell>
          <cell r="BB1363">
            <v>0</v>
          </cell>
          <cell r="BC1363">
            <v>0</v>
          </cell>
          <cell r="BD1363">
            <v>0</v>
          </cell>
          <cell r="BE1363">
            <v>0</v>
          </cell>
          <cell r="BF1363" t="str">
            <v>A2</v>
          </cell>
          <cell r="BG1363">
            <v>0</v>
          </cell>
          <cell r="BH1363" t="str">
            <v>x</v>
          </cell>
          <cell r="BI1363">
            <v>0</v>
          </cell>
          <cell r="BJ1363">
            <v>0</v>
          </cell>
          <cell r="BK1363">
            <v>0</v>
          </cell>
          <cell r="BL1363">
            <v>0</v>
          </cell>
          <cell r="BM1363">
            <v>0</v>
          </cell>
          <cell r="BN1363">
            <v>0</v>
          </cell>
          <cell r="BO1363">
            <v>0</v>
          </cell>
          <cell r="BP1363">
            <v>0</v>
          </cell>
          <cell r="BQ1363">
            <v>43032</v>
          </cell>
          <cell r="BR1363">
            <v>0</v>
          </cell>
          <cell r="BS1363">
            <v>0</v>
          </cell>
          <cell r="BT1363" t="str">
            <v>x</v>
          </cell>
          <cell r="BU1363">
            <v>0</v>
          </cell>
          <cell r="BV1363">
            <v>0</v>
          </cell>
          <cell r="BW1363">
            <v>0</v>
          </cell>
          <cell r="BX1363">
            <v>0</v>
          </cell>
          <cell r="BY1363">
            <v>0</v>
          </cell>
          <cell r="BZ1363">
            <v>0</v>
          </cell>
          <cell r="CA1363">
            <v>0</v>
          </cell>
          <cell r="CB1363">
            <v>0</v>
          </cell>
          <cell r="CC1363">
            <v>0</v>
          </cell>
          <cell r="CD1363">
            <v>0</v>
          </cell>
          <cell r="CE1363">
            <v>0</v>
          </cell>
          <cell r="CF1363">
            <v>0</v>
          </cell>
          <cell r="CG1363">
            <v>0</v>
          </cell>
          <cell r="CH1363">
            <v>0</v>
          </cell>
          <cell r="CI1363">
            <v>0</v>
          </cell>
          <cell r="CJ1363">
            <v>0</v>
          </cell>
          <cell r="CK1363">
            <v>0</v>
          </cell>
          <cell r="CL1363">
            <v>0</v>
          </cell>
        </row>
        <row r="1364">
          <cell r="F1364">
            <v>0</v>
          </cell>
          <cell r="G1364">
            <v>0</v>
          </cell>
          <cell r="H1364" t="str">
            <v>Trường Thực hành sư phạm</v>
          </cell>
          <cell r="I1364">
            <v>0</v>
          </cell>
          <cell r="J1364" t="str">
            <v>Nữ</v>
          </cell>
          <cell r="K1364">
            <v>1981</v>
          </cell>
          <cell r="L1364">
            <v>29847</v>
          </cell>
          <cell r="M1364">
            <v>0</v>
          </cell>
          <cell r="N1364" t="str">
            <v>Kinh</v>
          </cell>
          <cell r="O1364">
            <v>0</v>
          </cell>
          <cell r="P1364">
            <v>0</v>
          </cell>
          <cell r="Q1364">
            <v>0</v>
          </cell>
          <cell r="R1364">
            <v>0</v>
          </cell>
          <cell r="S1364" t="str">
            <v>Phường Cửa Nam, Thành phố Vinh, Tỉnh Nghệ An</v>
          </cell>
          <cell r="T1364">
            <v>0</v>
          </cell>
          <cell r="U1364" t="str">
            <v>Khối 22, Phường Cửa Nam, Thành phố Vinh, Tỉnh Nghệ An</v>
          </cell>
          <cell r="V1364" t="str">
            <v>Khối 22, Phường Cửa Nam, Thành phố Vinh, Tỉnh Nghệ An</v>
          </cell>
          <cell r="W1364">
            <v>0</v>
          </cell>
          <cell r="X1364">
            <v>0</v>
          </cell>
          <cell r="Y1364">
            <v>0</v>
          </cell>
          <cell r="Z1364">
            <v>0</v>
          </cell>
          <cell r="AA1364">
            <v>0</v>
          </cell>
          <cell r="AB1364">
            <v>0</v>
          </cell>
          <cell r="AC1364" t="str">
            <v>BHXH</v>
          </cell>
          <cell r="AD1364">
            <v>0</v>
          </cell>
          <cell r="AE1364">
            <v>0</v>
          </cell>
          <cell r="AF1364" t="str">
            <v>13.096</v>
          </cell>
          <cell r="AG1364" t="str">
            <v>Kỹ thuật viên</v>
          </cell>
          <cell r="AH1364">
            <v>0</v>
          </cell>
          <cell r="AI1364">
            <v>0</v>
          </cell>
          <cell r="AJ1364">
            <v>0</v>
          </cell>
          <cell r="AK1364">
            <v>0</v>
          </cell>
          <cell r="AL1364">
            <v>0</v>
          </cell>
          <cell r="AM1364">
            <v>1.86</v>
          </cell>
          <cell r="AN1364">
            <v>1</v>
          </cell>
          <cell r="AO1364">
            <v>0</v>
          </cell>
          <cell r="AP1364">
            <v>0</v>
          </cell>
          <cell r="AQ1364">
            <v>0</v>
          </cell>
          <cell r="AR1364">
            <v>0</v>
          </cell>
          <cell r="AS1364">
            <v>1.86</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43011</v>
          </cell>
          <cell r="BR1364">
            <v>0</v>
          </cell>
          <cell r="BS1364">
            <v>0</v>
          </cell>
          <cell r="BT1364" t="str">
            <v>x</v>
          </cell>
          <cell r="BU1364" t="str">
            <v>x</v>
          </cell>
          <cell r="BV1364">
            <v>0</v>
          </cell>
          <cell r="BW1364">
            <v>0</v>
          </cell>
          <cell r="BX1364">
            <v>0</v>
          </cell>
          <cell r="BY1364">
            <v>0</v>
          </cell>
          <cell r="BZ1364">
            <v>0</v>
          </cell>
          <cell r="CA1364">
            <v>0</v>
          </cell>
          <cell r="CB1364">
            <v>0</v>
          </cell>
          <cell r="CC1364">
            <v>0</v>
          </cell>
          <cell r="CD1364">
            <v>0</v>
          </cell>
          <cell r="CE1364">
            <v>0</v>
          </cell>
          <cell r="CF1364">
            <v>0</v>
          </cell>
          <cell r="CG1364">
            <v>0</v>
          </cell>
          <cell r="CH1364">
            <v>0</v>
          </cell>
          <cell r="CI1364">
            <v>0</v>
          </cell>
          <cell r="CJ1364">
            <v>0</v>
          </cell>
          <cell r="CK1364">
            <v>0</v>
          </cell>
          <cell r="CL1364">
            <v>0</v>
          </cell>
        </row>
        <row r="1365">
          <cell r="F1365">
            <v>0</v>
          </cell>
          <cell r="G1365" t="str">
            <v>51010000818264</v>
          </cell>
          <cell r="H1365" t="str">
            <v>Trường Thực hành sư phạm</v>
          </cell>
          <cell r="I1365" t="str">
            <v>Cơ sở 1</v>
          </cell>
          <cell r="J1365" t="str">
            <v>Nữ</v>
          </cell>
          <cell r="K1365">
            <v>1994</v>
          </cell>
          <cell r="L1365">
            <v>34658</v>
          </cell>
          <cell r="M1365">
            <v>0</v>
          </cell>
          <cell r="N1365" t="str">
            <v>Kinh</v>
          </cell>
          <cell r="O1365">
            <v>0</v>
          </cell>
          <cell r="P1365" t="str">
            <v>187421075</v>
          </cell>
          <cell r="Q1365" t="str">
            <v>29/02/2016</v>
          </cell>
          <cell r="R1365" t="str">
            <v>Tỉnh Nghệ An</v>
          </cell>
          <cell r="S1365" t="str">
            <v>Xã Quỳnh Châu, Huyện Quỳnh Lưu, Tỉnh Nghệ An</v>
          </cell>
          <cell r="T1365" t="str">
            <v>Tỉnh Nghệ An, Huyện Quỳnh Lưu, Xã Quỳnh Châu</v>
          </cell>
          <cell r="U1365" t="str">
            <v>11A, ngõ 4, khối 3, Phường Bến Thủy, Thành phố Vinh, Tỉnh Nghệ An</v>
          </cell>
          <cell r="V1365" t="str">
            <v>11A, ngõ 4, khối 3, Phường Bến Thủy, Thành phố Vinh, Tỉnh Nghệ An</v>
          </cell>
          <cell r="W1365">
            <v>0</v>
          </cell>
          <cell r="X1365">
            <v>0</v>
          </cell>
          <cell r="Y1365">
            <v>42705</v>
          </cell>
          <cell r="Z1365">
            <v>0</v>
          </cell>
          <cell r="AA1365">
            <v>0</v>
          </cell>
          <cell r="AB1365">
            <v>0</v>
          </cell>
          <cell r="AC1365" t="str">
            <v>HĐ</v>
          </cell>
          <cell r="AD1365">
            <v>0</v>
          </cell>
          <cell r="AE1365">
            <v>0</v>
          </cell>
          <cell r="AF1365" t="str">
            <v>V.07.03.07</v>
          </cell>
          <cell r="AG1365" t="str">
            <v>Giáo viên tiểu học (hạng II)</v>
          </cell>
          <cell r="AH1365">
            <v>0</v>
          </cell>
          <cell r="AI1365">
            <v>0</v>
          </cell>
          <cell r="AJ1365">
            <v>0</v>
          </cell>
          <cell r="AK1365">
            <v>0</v>
          </cell>
          <cell r="AL1365">
            <v>0</v>
          </cell>
          <cell r="AM1365">
            <v>2.34</v>
          </cell>
          <cell r="AN1365">
            <v>1</v>
          </cell>
          <cell r="AO1365">
            <v>0</v>
          </cell>
          <cell r="AP1365">
            <v>0</v>
          </cell>
          <cell r="AQ1365">
            <v>0</v>
          </cell>
          <cell r="AR1365">
            <v>0</v>
          </cell>
          <cell r="AS1365">
            <v>2.34</v>
          </cell>
          <cell r="AT1365">
            <v>0</v>
          </cell>
          <cell r="AU1365">
            <v>0</v>
          </cell>
          <cell r="AV1365">
            <v>0</v>
          </cell>
          <cell r="AW1365">
            <v>0</v>
          </cell>
          <cell r="AX1365" t="str">
            <v>Đại học</v>
          </cell>
          <cell r="AY1365">
            <v>0</v>
          </cell>
          <cell r="AZ1365">
            <v>0</v>
          </cell>
          <cell r="BA1365" t="str">
            <v>SP tiếng Anh</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43069</v>
          </cell>
          <cell r="BR1365">
            <v>0</v>
          </cell>
          <cell r="BS1365">
            <v>0</v>
          </cell>
          <cell r="BT1365" t="str">
            <v>x</v>
          </cell>
          <cell r="BU1365" t="str">
            <v>x</v>
          </cell>
          <cell r="BV1365">
            <v>0</v>
          </cell>
          <cell r="BW1365">
            <v>0</v>
          </cell>
          <cell r="BX1365">
            <v>0</v>
          </cell>
          <cell r="BY1365">
            <v>0</v>
          </cell>
          <cell r="BZ1365">
            <v>0</v>
          </cell>
          <cell r="CA1365">
            <v>0</v>
          </cell>
          <cell r="CB1365">
            <v>0</v>
          </cell>
          <cell r="CC1365">
            <v>0</v>
          </cell>
          <cell r="CD1365">
            <v>0</v>
          </cell>
          <cell r="CE1365">
            <v>0</v>
          </cell>
          <cell r="CF1365">
            <v>0</v>
          </cell>
          <cell r="CG1365">
            <v>0</v>
          </cell>
          <cell r="CH1365">
            <v>0</v>
          </cell>
          <cell r="CI1365">
            <v>0</v>
          </cell>
          <cell r="CJ1365">
            <v>0</v>
          </cell>
          <cell r="CK1365">
            <v>0</v>
          </cell>
          <cell r="CL1365">
            <v>0</v>
          </cell>
        </row>
        <row r="1366">
          <cell r="F1366">
            <v>0</v>
          </cell>
          <cell r="G1366" t="str">
            <v>51010000191354</v>
          </cell>
          <cell r="H1366" t="str">
            <v>Khoa Sư phạm Ngoại ngữ</v>
          </cell>
          <cell r="I1366" t="str">
            <v>Lý thuyết tiếng Anh</v>
          </cell>
          <cell r="J1366" t="str">
            <v>Nữ</v>
          </cell>
          <cell r="K1366">
            <v>1970</v>
          </cell>
          <cell r="L1366">
            <v>25871</v>
          </cell>
          <cell r="M1366">
            <v>0</v>
          </cell>
          <cell r="N1366" t="str">
            <v>Kinh</v>
          </cell>
          <cell r="O1366">
            <v>0</v>
          </cell>
          <cell r="P1366">
            <v>0</v>
          </cell>
          <cell r="Q1366">
            <v>0</v>
          </cell>
          <cell r="R1366">
            <v>0</v>
          </cell>
          <cell r="S1366" t="str">
            <v>Mai Hùng, Quỳnh Lưu, Nghệ An</v>
          </cell>
          <cell r="T1366" t="str">
            <v>Mai Hùng, Quỳnh Lưu, Nghệ An</v>
          </cell>
          <cell r="U1366" t="str">
            <v>Số nhà 7 Đường Trần Quang Diệu Khối 16 Phường Trường thi – TP Vinh - NA</v>
          </cell>
          <cell r="V1366" t="str">
            <v>Số nhà 7 Đường Trần Quang Diệu Khối 16 Phường Trường thi – TP Vinh - NA</v>
          </cell>
          <cell r="W1366">
            <v>0</v>
          </cell>
          <cell r="X1366">
            <v>0</v>
          </cell>
          <cell r="Y1366" t="str">
            <v xml:space="preserve">  -   -</v>
          </cell>
          <cell r="Z1366" t="str">
            <v xml:space="preserve">  -   -</v>
          </cell>
          <cell r="AA1366" t="str">
            <v>Phòng GD huyện Quỳnh Lưu</v>
          </cell>
          <cell r="AB1366">
            <v>0</v>
          </cell>
          <cell r="AC1366" t="str">
            <v>BC</v>
          </cell>
          <cell r="AD1366">
            <v>0</v>
          </cell>
          <cell r="AE1366">
            <v>0</v>
          </cell>
          <cell r="AF1366" t="str">
            <v>01.003</v>
          </cell>
          <cell r="AG1366" t="str">
            <v>Chuyên viên</v>
          </cell>
          <cell r="AH1366">
            <v>0</v>
          </cell>
          <cell r="AI1366">
            <v>0</v>
          </cell>
          <cell r="AJ1366" t="str">
            <v>Trợ lý QLSV</v>
          </cell>
          <cell r="AK1366">
            <v>0</v>
          </cell>
          <cell r="AL1366">
            <v>0</v>
          </cell>
          <cell r="AM1366">
            <v>4.32</v>
          </cell>
          <cell r="AN1366">
            <v>7</v>
          </cell>
          <cell r="AO1366">
            <v>0</v>
          </cell>
          <cell r="AP1366">
            <v>0</v>
          </cell>
          <cell r="AQ1366">
            <v>0</v>
          </cell>
          <cell r="AR1366">
            <v>0</v>
          </cell>
          <cell r="AS1366">
            <v>4.32</v>
          </cell>
          <cell r="AT1366">
            <v>0</v>
          </cell>
          <cell r="AU1366">
            <v>0</v>
          </cell>
          <cell r="AV1366">
            <v>0</v>
          </cell>
          <cell r="AW1366">
            <v>0</v>
          </cell>
          <cell r="AX1366" t="str">
            <v>Đại học</v>
          </cell>
          <cell r="AY1366">
            <v>0</v>
          </cell>
          <cell r="AZ1366">
            <v>0</v>
          </cell>
          <cell r="BA1366" t="str">
            <v>Văn - Sử</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43101</v>
          </cell>
          <cell r="BR1366">
            <v>0</v>
          </cell>
          <cell r="BS1366">
            <v>0</v>
          </cell>
          <cell r="BT1366" t="str">
            <v>x</v>
          </cell>
          <cell r="BU1366" t="str">
            <v>x</v>
          </cell>
          <cell r="BV1366">
            <v>0</v>
          </cell>
          <cell r="BW1366">
            <v>0</v>
          </cell>
          <cell r="BX1366">
            <v>0</v>
          </cell>
          <cell r="BY1366">
            <v>0</v>
          </cell>
          <cell r="BZ1366">
            <v>0</v>
          </cell>
          <cell r="CA1366">
            <v>0</v>
          </cell>
          <cell r="CB1366">
            <v>0</v>
          </cell>
          <cell r="CC1366">
            <v>0</v>
          </cell>
          <cell r="CD1366">
            <v>0</v>
          </cell>
          <cell r="CE1366">
            <v>0</v>
          </cell>
          <cell r="CF1366">
            <v>0</v>
          </cell>
          <cell r="CG1366">
            <v>0</v>
          </cell>
          <cell r="CH1366">
            <v>0</v>
          </cell>
          <cell r="CI1366">
            <v>0</v>
          </cell>
          <cell r="CJ1366">
            <v>0</v>
          </cell>
          <cell r="CK1366">
            <v>0</v>
          </cell>
          <cell r="CL1366">
            <v>0</v>
          </cell>
        </row>
        <row r="1367">
          <cell r="F1367">
            <v>0</v>
          </cell>
          <cell r="G1367">
            <v>0</v>
          </cell>
          <cell r="H1367" t="str">
            <v>Trường Thực hành sư phạm</v>
          </cell>
          <cell r="I1367" t="str">
            <v>Tổ Hành chính</v>
          </cell>
          <cell r="J1367" t="str">
            <v>Nữ</v>
          </cell>
          <cell r="K1367">
            <v>1990</v>
          </cell>
          <cell r="L1367">
            <v>33191</v>
          </cell>
          <cell r="M1367">
            <v>0</v>
          </cell>
          <cell r="N1367" t="str">
            <v>Kinh</v>
          </cell>
          <cell r="O1367">
            <v>0</v>
          </cell>
          <cell r="P1367">
            <v>0</v>
          </cell>
          <cell r="Q1367">
            <v>0</v>
          </cell>
          <cell r="R1367">
            <v>0</v>
          </cell>
          <cell r="S1367" t="str">
            <v>Phường  Đức Thuận, Thị xã Hồng Lĩnh, Tỉnh Hà Tĩnh</v>
          </cell>
          <cell r="T1367">
            <v>0</v>
          </cell>
          <cell r="U1367" t="str">
            <v>Đường Nguyễn Đức Đạt, Phường Bến Thủy, Thành phố Vinh, Tỉnh Nghệ An</v>
          </cell>
          <cell r="V1367" t="str">
            <v>Đường Nguyễn Đức Đạt, Phường Bến Thủy, Thành phố Vinh, Tỉnh Nghệ An</v>
          </cell>
          <cell r="W1367">
            <v>0</v>
          </cell>
          <cell r="X1367">
            <v>0</v>
          </cell>
          <cell r="Y1367">
            <v>0</v>
          </cell>
          <cell r="Z1367">
            <v>0</v>
          </cell>
          <cell r="AA1367">
            <v>0</v>
          </cell>
          <cell r="AB1367">
            <v>0</v>
          </cell>
          <cell r="AC1367" t="str">
            <v>BHXH</v>
          </cell>
          <cell r="AD1367">
            <v>0</v>
          </cell>
          <cell r="AE1367">
            <v>0</v>
          </cell>
          <cell r="AF1367" t="str">
            <v>13.096</v>
          </cell>
          <cell r="AG1367" t="str">
            <v>Kỹ thuật viên</v>
          </cell>
          <cell r="AH1367">
            <v>0</v>
          </cell>
          <cell r="AI1367">
            <v>0</v>
          </cell>
          <cell r="AJ1367">
            <v>0</v>
          </cell>
          <cell r="AK1367">
            <v>0</v>
          </cell>
          <cell r="AL1367">
            <v>0</v>
          </cell>
          <cell r="AM1367">
            <v>1.86</v>
          </cell>
          <cell r="AN1367">
            <v>1</v>
          </cell>
          <cell r="AO1367">
            <v>0</v>
          </cell>
          <cell r="AP1367">
            <v>0</v>
          </cell>
          <cell r="AQ1367">
            <v>0</v>
          </cell>
          <cell r="AR1367">
            <v>0</v>
          </cell>
          <cell r="AS1367">
            <v>1.86</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43160</v>
          </cell>
          <cell r="BR1367">
            <v>0</v>
          </cell>
          <cell r="BS1367">
            <v>0</v>
          </cell>
          <cell r="BT1367" t="str">
            <v>x</v>
          </cell>
          <cell r="BU1367" t="str">
            <v>x</v>
          </cell>
          <cell r="BV1367">
            <v>0</v>
          </cell>
          <cell r="BW1367">
            <v>0</v>
          </cell>
          <cell r="BX1367">
            <v>0</v>
          </cell>
          <cell r="BY1367">
            <v>0</v>
          </cell>
          <cell r="BZ1367">
            <v>0</v>
          </cell>
          <cell r="CA1367">
            <v>0</v>
          </cell>
          <cell r="CB1367">
            <v>0</v>
          </cell>
          <cell r="CC1367">
            <v>0</v>
          </cell>
          <cell r="CD1367">
            <v>0</v>
          </cell>
          <cell r="CE1367">
            <v>0</v>
          </cell>
          <cell r="CF1367">
            <v>0</v>
          </cell>
          <cell r="CG1367">
            <v>0</v>
          </cell>
          <cell r="CH1367">
            <v>0</v>
          </cell>
          <cell r="CI1367">
            <v>0</v>
          </cell>
          <cell r="CJ1367">
            <v>0</v>
          </cell>
          <cell r="CK1367">
            <v>0</v>
          </cell>
          <cell r="CL1367">
            <v>0</v>
          </cell>
        </row>
        <row r="1368">
          <cell r="F1368">
            <v>0</v>
          </cell>
          <cell r="G1368" t="str">
            <v>51010000228313</v>
          </cell>
          <cell r="H1368" t="str">
            <v>Trường Thực hành sư phạm</v>
          </cell>
          <cell r="I1368" t="str">
            <v>Tổ Mầm non</v>
          </cell>
          <cell r="J1368" t="str">
            <v>Nữ</v>
          </cell>
          <cell r="K1368">
            <v>1984</v>
          </cell>
          <cell r="L1368">
            <v>30704</v>
          </cell>
          <cell r="M1368">
            <v>0</v>
          </cell>
          <cell r="N1368" t="str">
            <v>Kinh</v>
          </cell>
          <cell r="O1368">
            <v>0</v>
          </cell>
          <cell r="P1368" t="str">
            <v>182483555</v>
          </cell>
          <cell r="Q1368" t="str">
            <v>07/07/1999</v>
          </cell>
          <cell r="R1368" t="str">
            <v>Tỉnh Nghệ An</v>
          </cell>
          <cell r="S1368" t="str">
            <v>Xã nghi Long, Huyện Nghi Lộc, Tỉnh Nghệ An</v>
          </cell>
          <cell r="T1368" t="str">
            <v>Nghi Long, nghi Lộc, Nghệ An</v>
          </cell>
          <cell r="U1368" t="str">
            <v>Chung cư Tân Bình, Phường Vinh Tân, Thành phố Vinh, Tỉnh Nghệ An</v>
          </cell>
          <cell r="V1368" t="str">
            <v>Chung cư Tân Bình, Phường Vinh Tân, Thành phố Vinh, Tỉnh Nghệ An</v>
          </cell>
          <cell r="W1368">
            <v>0</v>
          </cell>
          <cell r="X1368">
            <v>0</v>
          </cell>
          <cell r="Y1368">
            <v>40369</v>
          </cell>
          <cell r="Z1368">
            <v>0</v>
          </cell>
          <cell r="AA1368">
            <v>0</v>
          </cell>
          <cell r="AB1368">
            <v>0</v>
          </cell>
          <cell r="AC1368" t="str">
            <v>HĐ</v>
          </cell>
          <cell r="AD1368">
            <v>0</v>
          </cell>
          <cell r="AE1368">
            <v>0</v>
          </cell>
          <cell r="AF1368" t="str">
            <v>V.07.02.04</v>
          </cell>
          <cell r="AG1368" t="str">
            <v>Giáo viên mầm non (hạng II)</v>
          </cell>
          <cell r="AH1368">
            <v>0</v>
          </cell>
          <cell r="AI1368" t="str">
            <v>Tổ Trưởng chuyên môn</v>
          </cell>
          <cell r="AJ1368">
            <v>0</v>
          </cell>
          <cell r="AK1368">
            <v>0</v>
          </cell>
          <cell r="AL1368">
            <v>0.2</v>
          </cell>
          <cell r="AM1368">
            <v>3</v>
          </cell>
          <cell r="AN1368">
            <v>3</v>
          </cell>
          <cell r="AO1368">
            <v>0</v>
          </cell>
          <cell r="AP1368">
            <v>0</v>
          </cell>
          <cell r="AQ1368">
            <v>0</v>
          </cell>
          <cell r="AR1368">
            <v>0</v>
          </cell>
          <cell r="AS1368">
            <v>3.2</v>
          </cell>
          <cell r="AT1368">
            <v>0</v>
          </cell>
          <cell r="AU1368">
            <v>0</v>
          </cell>
          <cell r="AV1368">
            <v>0</v>
          </cell>
          <cell r="AW1368">
            <v>0</v>
          </cell>
          <cell r="AX1368" t="str">
            <v>Đại học</v>
          </cell>
          <cell r="AY1368">
            <v>0</v>
          </cell>
          <cell r="AZ1368">
            <v>0</v>
          </cell>
          <cell r="BA1368" t="str">
            <v>Giáo dục mầm non</v>
          </cell>
          <cell r="BB1368">
            <v>0</v>
          </cell>
          <cell r="BC1368">
            <v>0</v>
          </cell>
          <cell r="BD1368">
            <v>0</v>
          </cell>
          <cell r="BE1368">
            <v>0</v>
          </cell>
          <cell r="BF1368" t="str">
            <v>A2</v>
          </cell>
          <cell r="BG1368">
            <v>0</v>
          </cell>
          <cell r="BH1368">
            <v>0</v>
          </cell>
          <cell r="BI1368">
            <v>0</v>
          </cell>
          <cell r="BJ1368">
            <v>0</v>
          </cell>
          <cell r="BK1368" t="str">
            <v>Đợt năm 2014</v>
          </cell>
          <cell r="BL1368">
            <v>0</v>
          </cell>
          <cell r="BM1368">
            <v>0</v>
          </cell>
          <cell r="BN1368">
            <v>0</v>
          </cell>
          <cell r="BO1368">
            <v>0</v>
          </cell>
          <cell r="BP1368">
            <v>0</v>
          </cell>
          <cell r="BQ1368">
            <v>43160</v>
          </cell>
          <cell r="BR1368">
            <v>0</v>
          </cell>
          <cell r="BS1368">
            <v>0</v>
          </cell>
          <cell r="BT1368" t="str">
            <v>x</v>
          </cell>
          <cell r="BU1368" t="str">
            <v>x</v>
          </cell>
          <cell r="BV1368">
            <v>0</v>
          </cell>
          <cell r="BW1368">
            <v>0</v>
          </cell>
          <cell r="BX1368">
            <v>0</v>
          </cell>
          <cell r="BY1368">
            <v>0</v>
          </cell>
          <cell r="BZ1368">
            <v>0</v>
          </cell>
          <cell r="CA1368">
            <v>0</v>
          </cell>
          <cell r="CB1368">
            <v>0</v>
          </cell>
          <cell r="CC1368">
            <v>0</v>
          </cell>
          <cell r="CD1368">
            <v>0</v>
          </cell>
          <cell r="CE1368">
            <v>0</v>
          </cell>
          <cell r="CF1368">
            <v>0</v>
          </cell>
          <cell r="CG1368">
            <v>0</v>
          </cell>
          <cell r="CH1368">
            <v>0</v>
          </cell>
          <cell r="CI1368">
            <v>0</v>
          </cell>
          <cell r="CJ1368">
            <v>0</v>
          </cell>
          <cell r="CK1368">
            <v>0</v>
          </cell>
          <cell r="CL1368">
            <v>0</v>
          </cell>
        </row>
        <row r="1369">
          <cell r="F1369">
            <v>1630</v>
          </cell>
          <cell r="G1369" t="str">
            <v>51010000196146</v>
          </cell>
          <cell r="H1369" t="str">
            <v>Phòng Bảo vệ</v>
          </cell>
          <cell r="I1369" t="str">
            <v>Tổ Hành chính</v>
          </cell>
          <cell r="J1369" t="str">
            <v>Nam</v>
          </cell>
          <cell r="K1369">
            <v>1988</v>
          </cell>
          <cell r="L1369">
            <v>32159</v>
          </cell>
          <cell r="M1369">
            <v>0</v>
          </cell>
          <cell r="N1369" t="str">
            <v>Kinh</v>
          </cell>
          <cell r="O1369">
            <v>0</v>
          </cell>
          <cell r="P1369">
            <v>0</v>
          </cell>
          <cell r="Q1369">
            <v>0</v>
          </cell>
          <cell r="R1369">
            <v>0</v>
          </cell>
          <cell r="S1369">
            <v>0</v>
          </cell>
          <cell r="T1369" t="str">
            <v>Nghi Lộc, Nghệ An</v>
          </cell>
          <cell r="U1369" t="str">
            <v>Thành phố Vinh, Tỉnh Nghệ An</v>
          </cell>
          <cell r="V1369" t="str">
            <v>Thành phố Vinh, Tỉnh Nghệ An</v>
          </cell>
          <cell r="W1369">
            <v>0</v>
          </cell>
          <cell r="X1369">
            <v>0</v>
          </cell>
          <cell r="Y1369">
            <v>40060</v>
          </cell>
          <cell r="Z1369">
            <v>0</v>
          </cell>
          <cell r="AA1369">
            <v>0</v>
          </cell>
          <cell r="AB1369">
            <v>0</v>
          </cell>
          <cell r="AC1369" t="str">
            <v>HĐ</v>
          </cell>
          <cell r="AD1369">
            <v>0</v>
          </cell>
          <cell r="AE1369">
            <v>0</v>
          </cell>
          <cell r="AF1369" t="str">
            <v>01.011</v>
          </cell>
          <cell r="AG1369" t="str">
            <v>Nhân viên bảo vệ</v>
          </cell>
          <cell r="AH1369">
            <v>0</v>
          </cell>
          <cell r="AI1369">
            <v>0</v>
          </cell>
          <cell r="AJ1369">
            <v>0</v>
          </cell>
          <cell r="AK1369">
            <v>0</v>
          </cell>
          <cell r="AL1369">
            <v>0</v>
          </cell>
          <cell r="AM1369">
            <v>2.04</v>
          </cell>
          <cell r="AN1369">
            <v>4</v>
          </cell>
          <cell r="AO1369">
            <v>0</v>
          </cell>
          <cell r="AP1369">
            <v>0</v>
          </cell>
          <cell r="AQ1369">
            <v>0</v>
          </cell>
          <cell r="AR1369">
            <v>0</v>
          </cell>
          <cell r="AS1369">
            <v>2.04</v>
          </cell>
          <cell r="AT1369">
            <v>0</v>
          </cell>
          <cell r="AU1369">
            <v>0</v>
          </cell>
          <cell r="AV1369">
            <v>0</v>
          </cell>
          <cell r="AW1369">
            <v>0</v>
          </cell>
          <cell r="AX1369" t="str">
            <v>Chưa qua đào tạo</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43204</v>
          </cell>
          <cell r="BR1369">
            <v>0</v>
          </cell>
          <cell r="BS1369">
            <v>0</v>
          </cell>
          <cell r="BT1369">
            <v>0</v>
          </cell>
          <cell r="BU1369" t="str">
            <v>x</v>
          </cell>
          <cell r="BV1369">
            <v>0</v>
          </cell>
          <cell r="BW1369">
            <v>0</v>
          </cell>
          <cell r="BX1369">
            <v>0</v>
          </cell>
          <cell r="BY1369">
            <v>0</v>
          </cell>
          <cell r="BZ1369">
            <v>0</v>
          </cell>
          <cell r="CA1369">
            <v>0</v>
          </cell>
          <cell r="CB1369">
            <v>0</v>
          </cell>
          <cell r="CC1369">
            <v>0</v>
          </cell>
          <cell r="CD1369">
            <v>0</v>
          </cell>
          <cell r="CE1369">
            <v>0</v>
          </cell>
          <cell r="CF1369">
            <v>0</v>
          </cell>
          <cell r="CG1369">
            <v>0</v>
          </cell>
          <cell r="CH1369">
            <v>0</v>
          </cell>
          <cell r="CI1369">
            <v>0</v>
          </cell>
          <cell r="CJ1369">
            <v>0</v>
          </cell>
          <cell r="CK1369">
            <v>0</v>
          </cell>
          <cell r="CL1369">
            <v>0</v>
          </cell>
        </row>
        <row r="1370">
          <cell r="F1370">
            <v>1381</v>
          </cell>
          <cell r="G1370" t="str">
            <v>51010000196173</v>
          </cell>
          <cell r="H1370" t="str">
            <v>Phòng Bảo vệ</v>
          </cell>
          <cell r="I1370" t="str">
            <v>Tổ Hành chính</v>
          </cell>
          <cell r="J1370" t="str">
            <v>Nam</v>
          </cell>
          <cell r="K1370">
            <v>1975</v>
          </cell>
          <cell r="L1370">
            <v>27456</v>
          </cell>
          <cell r="M1370">
            <v>0</v>
          </cell>
          <cell r="N1370" t="str">
            <v>Kinh</v>
          </cell>
          <cell r="O1370">
            <v>0</v>
          </cell>
          <cell r="P1370">
            <v>0</v>
          </cell>
          <cell r="Q1370">
            <v>0</v>
          </cell>
          <cell r="R1370">
            <v>0</v>
          </cell>
          <cell r="S1370" t="str">
            <v>Xã Nam Cát, Huyện Nam Đàn, Tỉnh Nghệ An</v>
          </cell>
          <cell r="T1370" t="str">
            <v>Nam Cát, Nam Đàn, Nghệ An</v>
          </cell>
          <cell r="U1370" t="str">
            <v>số 24, trục đường D, khu Gi Binh, đường Phạm Đình Toái, xóm 18, Phường Nghi Phú, Thành phố Vinh, Tỉnh Nghệ An</v>
          </cell>
          <cell r="V1370" t="str">
            <v>số 24, trục đường D, khu Gi Binh, đường Phạm Đình Toái, xóm 18, Phường Nghi Phú, Thành phố Vinh, Tỉnh Nghệ An</v>
          </cell>
          <cell r="W1370">
            <v>0</v>
          </cell>
          <cell r="X1370">
            <v>0</v>
          </cell>
          <cell r="Y1370">
            <v>39712</v>
          </cell>
          <cell r="Z1370">
            <v>0</v>
          </cell>
          <cell r="AA1370">
            <v>0</v>
          </cell>
          <cell r="AB1370">
            <v>0</v>
          </cell>
          <cell r="AC1370" t="str">
            <v>HĐ</v>
          </cell>
          <cell r="AD1370">
            <v>0</v>
          </cell>
          <cell r="AE1370">
            <v>0</v>
          </cell>
          <cell r="AF1370" t="str">
            <v>01.011</v>
          </cell>
          <cell r="AG1370" t="str">
            <v>Nhân viên bảo vệ</v>
          </cell>
          <cell r="AH1370">
            <v>0</v>
          </cell>
          <cell r="AI1370">
            <v>0</v>
          </cell>
          <cell r="AJ1370">
            <v>0</v>
          </cell>
          <cell r="AK1370">
            <v>0</v>
          </cell>
          <cell r="AL1370">
            <v>0</v>
          </cell>
          <cell r="AM1370">
            <v>2.2200000000000002</v>
          </cell>
          <cell r="AN1370">
            <v>5</v>
          </cell>
          <cell r="AO1370">
            <v>0</v>
          </cell>
          <cell r="AP1370">
            <v>0</v>
          </cell>
          <cell r="AQ1370">
            <v>0</v>
          </cell>
          <cell r="AR1370">
            <v>0</v>
          </cell>
          <cell r="AS1370">
            <v>2.2200000000000002</v>
          </cell>
          <cell r="AT1370">
            <v>0</v>
          </cell>
          <cell r="AU1370">
            <v>0</v>
          </cell>
          <cell r="AV1370">
            <v>0</v>
          </cell>
          <cell r="AW1370">
            <v>0</v>
          </cell>
          <cell r="AX1370" t="str">
            <v>Chưa qua đào tạo</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43204</v>
          </cell>
          <cell r="BR1370">
            <v>0</v>
          </cell>
          <cell r="BS1370">
            <v>0</v>
          </cell>
          <cell r="BT1370">
            <v>0</v>
          </cell>
          <cell r="BU1370" t="str">
            <v>x</v>
          </cell>
          <cell r="BV1370">
            <v>0</v>
          </cell>
          <cell r="BW1370">
            <v>0</v>
          </cell>
          <cell r="BX1370">
            <v>0</v>
          </cell>
          <cell r="BY1370">
            <v>0</v>
          </cell>
          <cell r="BZ1370">
            <v>0</v>
          </cell>
          <cell r="CA1370">
            <v>0</v>
          </cell>
          <cell r="CB1370">
            <v>0</v>
          </cell>
          <cell r="CC1370">
            <v>0</v>
          </cell>
          <cell r="CD1370">
            <v>0</v>
          </cell>
          <cell r="CE1370">
            <v>0</v>
          </cell>
          <cell r="CF1370">
            <v>0</v>
          </cell>
          <cell r="CG1370">
            <v>0</v>
          </cell>
          <cell r="CH1370">
            <v>0</v>
          </cell>
          <cell r="CI1370">
            <v>0</v>
          </cell>
          <cell r="CJ1370">
            <v>0</v>
          </cell>
          <cell r="CK1370">
            <v>0</v>
          </cell>
          <cell r="CL1370">
            <v>0</v>
          </cell>
        </row>
        <row r="1371">
          <cell r="F1371">
            <v>1631</v>
          </cell>
          <cell r="G1371" t="str">
            <v>51010000224427</v>
          </cell>
          <cell r="H1371" t="str">
            <v>Phòng Bảo vệ</v>
          </cell>
          <cell r="I1371">
            <v>0</v>
          </cell>
          <cell r="J1371" t="str">
            <v>Nam</v>
          </cell>
          <cell r="K1371">
            <v>1988</v>
          </cell>
          <cell r="L1371">
            <v>32302</v>
          </cell>
          <cell r="M1371">
            <v>0</v>
          </cell>
          <cell r="N1371" t="str">
            <v>Kinh</v>
          </cell>
          <cell r="O1371">
            <v>0</v>
          </cell>
          <cell r="P1371" t="str">
            <v>173436945</v>
          </cell>
          <cell r="Q1371" t="str">
            <v>15/03/2006</v>
          </cell>
          <cell r="R1371" t="str">
            <v>Tỉnh Nghệ An</v>
          </cell>
          <cell r="S1371" t="str">
            <v>Xã Quảng Thọ, Huyện Quảng Xương, Tỉnh Thanh Hoá</v>
          </cell>
          <cell r="T1371" t="str">
            <v>Thiệu Giang, Thiệu Hóa, Thanh Hóa</v>
          </cell>
          <cell r="U1371" t="str">
            <v>Khối 1Phường Bến Thủy, Thành phố Vinh, Tỉnh Nghệ An</v>
          </cell>
          <cell r="V1371" t="str">
            <v>Khối 1Phường Bến Thủy, Thành phố Vinh, Tỉnh Nghệ An</v>
          </cell>
          <cell r="W1371">
            <v>0</v>
          </cell>
          <cell r="X1371">
            <v>0</v>
          </cell>
          <cell r="Y1371">
            <v>40360</v>
          </cell>
          <cell r="Z1371">
            <v>0</v>
          </cell>
          <cell r="AA1371">
            <v>0</v>
          </cell>
          <cell r="AB1371">
            <v>0</v>
          </cell>
          <cell r="AC1371" t="str">
            <v>HĐ</v>
          </cell>
          <cell r="AD1371">
            <v>0</v>
          </cell>
          <cell r="AE1371">
            <v>0</v>
          </cell>
          <cell r="AF1371" t="str">
            <v>01.011</v>
          </cell>
          <cell r="AG1371" t="str">
            <v>Nhân viên bảo vệ</v>
          </cell>
          <cell r="AH1371">
            <v>0</v>
          </cell>
          <cell r="AI1371">
            <v>0</v>
          </cell>
          <cell r="AJ1371">
            <v>0</v>
          </cell>
          <cell r="AK1371">
            <v>0</v>
          </cell>
          <cell r="AL1371">
            <v>0</v>
          </cell>
          <cell r="AM1371">
            <v>2.04</v>
          </cell>
          <cell r="AN1371">
            <v>4</v>
          </cell>
          <cell r="AO1371">
            <v>0</v>
          </cell>
          <cell r="AP1371">
            <v>0</v>
          </cell>
          <cell r="AQ1371">
            <v>0</v>
          </cell>
          <cell r="AR1371">
            <v>0</v>
          </cell>
          <cell r="AS1371">
            <v>2.04</v>
          </cell>
          <cell r="AT1371">
            <v>0</v>
          </cell>
          <cell r="AU1371">
            <v>0</v>
          </cell>
          <cell r="AV1371">
            <v>0</v>
          </cell>
          <cell r="AW1371">
            <v>0</v>
          </cell>
          <cell r="AX1371" t="str">
            <v>Đại học</v>
          </cell>
          <cell r="AY1371">
            <v>0</v>
          </cell>
          <cell r="AZ1371">
            <v>0</v>
          </cell>
          <cell r="BA1371" t="str">
            <v>Tin học</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43204</v>
          </cell>
          <cell r="BR1371">
            <v>0</v>
          </cell>
          <cell r="BS1371">
            <v>0</v>
          </cell>
          <cell r="BT1371">
            <v>0</v>
          </cell>
          <cell r="BU1371" t="str">
            <v>x</v>
          </cell>
          <cell r="BV1371">
            <v>0</v>
          </cell>
          <cell r="BW1371">
            <v>0</v>
          </cell>
          <cell r="BX1371">
            <v>0</v>
          </cell>
          <cell r="BY1371">
            <v>0</v>
          </cell>
          <cell r="BZ1371">
            <v>0</v>
          </cell>
          <cell r="CA1371">
            <v>0</v>
          </cell>
          <cell r="CB1371">
            <v>0</v>
          </cell>
          <cell r="CC1371">
            <v>0</v>
          </cell>
          <cell r="CD1371">
            <v>0</v>
          </cell>
          <cell r="CE1371">
            <v>0</v>
          </cell>
          <cell r="CF1371">
            <v>0</v>
          </cell>
          <cell r="CG1371">
            <v>0</v>
          </cell>
          <cell r="CH1371">
            <v>0</v>
          </cell>
          <cell r="CI1371">
            <v>0</v>
          </cell>
          <cell r="CJ1371">
            <v>0</v>
          </cell>
          <cell r="CK1371">
            <v>0</v>
          </cell>
          <cell r="CL1371">
            <v>0</v>
          </cell>
        </row>
        <row r="1372">
          <cell r="F1372">
            <v>2180</v>
          </cell>
          <cell r="G1372" t="str">
            <v>51010000497414</v>
          </cell>
          <cell r="H1372" t="str">
            <v>Phòng Bảo vệ</v>
          </cell>
          <cell r="I1372">
            <v>0</v>
          </cell>
          <cell r="J1372" t="str">
            <v>Nữ</v>
          </cell>
          <cell r="K1372">
            <v>1976</v>
          </cell>
          <cell r="L1372">
            <v>28018</v>
          </cell>
          <cell r="M1372">
            <v>0</v>
          </cell>
          <cell r="N1372" t="str">
            <v>Kinh</v>
          </cell>
          <cell r="O1372">
            <v>0</v>
          </cell>
          <cell r="P1372" t="str">
            <v>182008841</v>
          </cell>
          <cell r="Q1372" t="str">
            <v>24/01/2014</v>
          </cell>
          <cell r="R1372" t="str">
            <v>Tỉnh Nghệ An</v>
          </cell>
          <cell r="S1372" t="str">
            <v>Phường Bến Thủy, Thành phố Vinh, Tỉnh Nghệ An</v>
          </cell>
          <cell r="T1372" t="str">
            <v>Ngọc Sơn, Thanh Chương, Nghệ An</v>
          </cell>
          <cell r="U1372" t="str">
            <v>Khối 9, Phường Trường Thi, Thành phố Vinh, Tỉnh Nghệ An</v>
          </cell>
          <cell r="V1372" t="str">
            <v>Khối 9, Phường Trường Thi, Thành phố Vinh, Tỉnh Nghệ An</v>
          </cell>
          <cell r="W1372">
            <v>0</v>
          </cell>
          <cell r="X1372">
            <v>0</v>
          </cell>
          <cell r="Y1372">
            <v>0</v>
          </cell>
          <cell r="Z1372">
            <v>0</v>
          </cell>
          <cell r="AA1372">
            <v>0</v>
          </cell>
          <cell r="AB1372">
            <v>0</v>
          </cell>
          <cell r="AC1372" t="str">
            <v>HĐ</v>
          </cell>
          <cell r="AD1372">
            <v>0</v>
          </cell>
          <cell r="AE1372">
            <v>0</v>
          </cell>
          <cell r="AF1372" t="str">
            <v>01.011</v>
          </cell>
          <cell r="AG1372" t="str">
            <v>Nhân viên bảo vệ</v>
          </cell>
          <cell r="AH1372">
            <v>0</v>
          </cell>
          <cell r="AI1372">
            <v>0</v>
          </cell>
          <cell r="AJ1372">
            <v>0</v>
          </cell>
          <cell r="AK1372">
            <v>0</v>
          </cell>
          <cell r="AL1372">
            <v>0</v>
          </cell>
          <cell r="AM1372">
            <v>1.68</v>
          </cell>
          <cell r="AN1372">
            <v>2</v>
          </cell>
          <cell r="AO1372">
            <v>0</v>
          </cell>
          <cell r="AP1372">
            <v>0</v>
          </cell>
          <cell r="AQ1372">
            <v>0</v>
          </cell>
          <cell r="AR1372">
            <v>0</v>
          </cell>
          <cell r="AS1372">
            <v>1.68</v>
          </cell>
          <cell r="AT1372">
            <v>0</v>
          </cell>
          <cell r="AU1372">
            <v>0</v>
          </cell>
          <cell r="AV1372">
            <v>0</v>
          </cell>
          <cell r="AW1372">
            <v>0</v>
          </cell>
          <cell r="AX1372" t="str">
            <v>THPT</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1985</v>
          </cell>
          <cell r="BN1372">
            <v>2350</v>
          </cell>
          <cell r="BO1372">
            <v>0</v>
          </cell>
          <cell r="BP1372">
            <v>0</v>
          </cell>
          <cell r="BQ1372">
            <v>43204</v>
          </cell>
          <cell r="BR1372">
            <v>0</v>
          </cell>
          <cell r="BS1372">
            <v>0</v>
          </cell>
          <cell r="BT1372" t="str">
            <v>x</v>
          </cell>
          <cell r="BU1372" t="str">
            <v>x</v>
          </cell>
          <cell r="BV1372">
            <v>0</v>
          </cell>
          <cell r="BW1372">
            <v>0</v>
          </cell>
          <cell r="BX1372">
            <v>0</v>
          </cell>
          <cell r="BY1372">
            <v>0</v>
          </cell>
          <cell r="BZ1372">
            <v>0</v>
          </cell>
          <cell r="CA1372">
            <v>0</v>
          </cell>
          <cell r="CB1372">
            <v>0</v>
          </cell>
          <cell r="CC1372">
            <v>0</v>
          </cell>
          <cell r="CD1372">
            <v>0</v>
          </cell>
          <cell r="CE1372">
            <v>0</v>
          </cell>
          <cell r="CF1372">
            <v>0</v>
          </cell>
          <cell r="CG1372">
            <v>0</v>
          </cell>
          <cell r="CH1372">
            <v>0</v>
          </cell>
          <cell r="CI1372">
            <v>0</v>
          </cell>
          <cell r="CJ1372">
            <v>0</v>
          </cell>
          <cell r="CK1372">
            <v>0</v>
          </cell>
          <cell r="CL1372">
            <v>0</v>
          </cell>
        </row>
        <row r="1373">
          <cell r="F1373">
            <v>1340</v>
          </cell>
          <cell r="G1373" t="str">
            <v>51010000194432</v>
          </cell>
          <cell r="H1373" t="str">
            <v>Phòng Bảo vệ</v>
          </cell>
          <cell r="I1373">
            <v>0</v>
          </cell>
          <cell r="J1373" t="str">
            <v>Nam</v>
          </cell>
          <cell r="K1373">
            <v>1988</v>
          </cell>
          <cell r="L1373">
            <v>32499</v>
          </cell>
          <cell r="M1373">
            <v>0</v>
          </cell>
          <cell r="N1373" t="str">
            <v>Kinh</v>
          </cell>
          <cell r="O1373">
            <v>0</v>
          </cell>
          <cell r="P1373" t="str">
            <v>183791189</v>
          </cell>
          <cell r="Q1373" t="str">
            <v>05/09/2014</v>
          </cell>
          <cell r="R1373" t="str">
            <v>Tỉnh Nghệ An</v>
          </cell>
          <cell r="S1373" t="str">
            <v>Xã Xuân Mỹ, Huyện Nghi Xuân, Tỉnh Hà Tĩnh</v>
          </cell>
          <cell r="T1373" t="str">
            <v>Xuân Mỹ, Nghi Xuân, Hà Tĩnh</v>
          </cell>
          <cell r="U1373" t="str">
            <v>Phường Bến Thủy, Thành phố Vinh, Tỉnh Nghệ An</v>
          </cell>
          <cell r="V1373" t="str">
            <v>Phường Bến Thủy, Thành phố Vinh, Tỉnh Nghệ An</v>
          </cell>
          <cell r="W1373">
            <v>0</v>
          </cell>
          <cell r="X1373">
            <v>0</v>
          </cell>
          <cell r="Y1373">
            <v>39829</v>
          </cell>
          <cell r="Z1373">
            <v>0</v>
          </cell>
          <cell r="AA1373">
            <v>0</v>
          </cell>
          <cell r="AB1373">
            <v>0</v>
          </cell>
          <cell r="AC1373" t="str">
            <v>HĐ</v>
          </cell>
          <cell r="AD1373">
            <v>0</v>
          </cell>
          <cell r="AE1373">
            <v>0</v>
          </cell>
          <cell r="AF1373" t="str">
            <v>01.011</v>
          </cell>
          <cell r="AG1373" t="str">
            <v>Nhân viên bảo vệ</v>
          </cell>
          <cell r="AH1373">
            <v>0</v>
          </cell>
          <cell r="AI1373">
            <v>0</v>
          </cell>
          <cell r="AJ1373">
            <v>0</v>
          </cell>
          <cell r="AK1373">
            <v>0</v>
          </cell>
          <cell r="AL1373">
            <v>0</v>
          </cell>
          <cell r="AM1373">
            <v>2.04</v>
          </cell>
          <cell r="AN1373">
            <v>4</v>
          </cell>
          <cell r="AO1373">
            <v>0</v>
          </cell>
          <cell r="AP1373">
            <v>0</v>
          </cell>
          <cell r="AQ1373">
            <v>0</v>
          </cell>
          <cell r="AR1373">
            <v>0</v>
          </cell>
          <cell r="AS1373">
            <v>2.04</v>
          </cell>
          <cell r="AT1373">
            <v>0</v>
          </cell>
          <cell r="AU1373">
            <v>0</v>
          </cell>
          <cell r="AV1373">
            <v>0</v>
          </cell>
          <cell r="AW1373">
            <v>0</v>
          </cell>
          <cell r="AX1373" t="str">
            <v>Chưa qua đào tạo</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43204</v>
          </cell>
          <cell r="BR1373">
            <v>0</v>
          </cell>
          <cell r="BS1373">
            <v>0</v>
          </cell>
          <cell r="BT1373">
            <v>0</v>
          </cell>
          <cell r="BU1373" t="str">
            <v>x</v>
          </cell>
          <cell r="BV1373">
            <v>0</v>
          </cell>
          <cell r="BW1373">
            <v>0</v>
          </cell>
          <cell r="BX1373">
            <v>0</v>
          </cell>
          <cell r="BY1373">
            <v>0</v>
          </cell>
          <cell r="BZ1373">
            <v>0</v>
          </cell>
          <cell r="CA1373">
            <v>0</v>
          </cell>
          <cell r="CB1373">
            <v>0</v>
          </cell>
          <cell r="CC1373">
            <v>0</v>
          </cell>
          <cell r="CD1373">
            <v>0</v>
          </cell>
          <cell r="CE1373">
            <v>0</v>
          </cell>
          <cell r="CF1373">
            <v>0</v>
          </cell>
          <cell r="CG1373">
            <v>0</v>
          </cell>
          <cell r="CH1373">
            <v>0</v>
          </cell>
          <cell r="CI1373">
            <v>0</v>
          </cell>
          <cell r="CJ1373">
            <v>0</v>
          </cell>
          <cell r="CK1373">
            <v>0</v>
          </cell>
          <cell r="CL1373">
            <v>0</v>
          </cell>
        </row>
        <row r="1374">
          <cell r="F1374">
            <v>1453</v>
          </cell>
          <cell r="G1374" t="str">
            <v>51010000191293</v>
          </cell>
          <cell r="H1374" t="str">
            <v>Viện Công nghệ Hóa sinh - Môi trường</v>
          </cell>
          <cell r="I1374" t="str">
            <v>Công nghệ Sinh học - Môi trường</v>
          </cell>
          <cell r="J1374" t="str">
            <v>Nữ</v>
          </cell>
          <cell r="K1374">
            <v>1983</v>
          </cell>
          <cell r="L1374">
            <v>30494</v>
          </cell>
          <cell r="M1374">
            <v>0</v>
          </cell>
          <cell r="N1374" t="str">
            <v>Kinh</v>
          </cell>
          <cell r="O1374">
            <v>0</v>
          </cell>
          <cell r="P1374">
            <v>0</v>
          </cell>
          <cell r="Q1374">
            <v>0</v>
          </cell>
          <cell r="R1374">
            <v>0</v>
          </cell>
          <cell r="S1374" t="str">
            <v>Phường Lê Lợi, Vinh, Nghệ An</v>
          </cell>
          <cell r="T1374" t="str">
            <v>Kim Lộc, Can Lộc, Hà Tĩnh</v>
          </cell>
          <cell r="U1374" t="str">
            <v>Tân Lâm, Hưng Dũng, Thành phố Vinh, Tỉnh Nghệ An</v>
          </cell>
          <cell r="V1374" t="str">
            <v>Tân Lâm, Hưng Dũng, Thành phố Vinh, Tỉnh Nghệ An</v>
          </cell>
          <cell r="W1374">
            <v>0</v>
          </cell>
          <cell r="X1374">
            <v>0</v>
          </cell>
          <cell r="Y1374">
            <v>40129</v>
          </cell>
          <cell r="Z1374">
            <v>40969</v>
          </cell>
          <cell r="AA1374" t="str">
            <v>Trường Đại học Vinh</v>
          </cell>
          <cell r="AB1374">
            <v>0</v>
          </cell>
          <cell r="AC1374" t="str">
            <v>BC</v>
          </cell>
          <cell r="AD1374">
            <v>0</v>
          </cell>
          <cell r="AE1374">
            <v>0</v>
          </cell>
          <cell r="AF1374" t="str">
            <v>V.07.01.03</v>
          </cell>
          <cell r="AG1374" t="str">
            <v>Giảng viên (hạng III)</v>
          </cell>
          <cell r="AH1374">
            <v>0</v>
          </cell>
          <cell r="AI1374">
            <v>0</v>
          </cell>
          <cell r="AJ1374">
            <v>0</v>
          </cell>
          <cell r="AK1374">
            <v>0</v>
          </cell>
          <cell r="AL1374">
            <v>0</v>
          </cell>
          <cell r="AM1374">
            <v>3</v>
          </cell>
          <cell r="AN1374">
            <v>3</v>
          </cell>
          <cell r="AO1374">
            <v>0</v>
          </cell>
          <cell r="AP1374">
            <v>0</v>
          </cell>
          <cell r="AQ1374">
            <v>6</v>
          </cell>
          <cell r="AR1374">
            <v>0.18</v>
          </cell>
          <cell r="AS1374">
            <v>3.18</v>
          </cell>
          <cell r="AT1374">
            <v>0</v>
          </cell>
          <cell r="AU1374">
            <v>0</v>
          </cell>
          <cell r="AV1374">
            <v>0</v>
          </cell>
          <cell r="AW1374">
            <v>0</v>
          </cell>
          <cell r="AX1374" t="str">
            <v>Thạc sĩ</v>
          </cell>
          <cell r="AY1374">
            <v>0</v>
          </cell>
          <cell r="AZ1374">
            <v>0</v>
          </cell>
          <cell r="BA1374" t="str">
            <v>Khoa học môi trường</v>
          </cell>
          <cell r="BB1374" t="str">
            <v>Khoa học môi trường</v>
          </cell>
          <cell r="BC1374">
            <v>0</v>
          </cell>
          <cell r="BD1374">
            <v>0</v>
          </cell>
          <cell r="BE1374">
            <v>0</v>
          </cell>
          <cell r="BF1374" t="str">
            <v>B1</v>
          </cell>
          <cell r="BG1374">
            <v>0</v>
          </cell>
          <cell r="BH1374">
            <v>0</v>
          </cell>
          <cell r="BI1374">
            <v>0</v>
          </cell>
          <cell r="BJ1374">
            <v>0</v>
          </cell>
          <cell r="BK1374">
            <v>0</v>
          </cell>
          <cell r="BL1374">
            <v>0</v>
          </cell>
          <cell r="BM1374">
            <v>0</v>
          </cell>
          <cell r="BN1374">
            <v>0</v>
          </cell>
          <cell r="BO1374">
            <v>0</v>
          </cell>
          <cell r="BP1374">
            <v>0</v>
          </cell>
          <cell r="BQ1374">
            <v>43235</v>
          </cell>
          <cell r="BR1374">
            <v>0</v>
          </cell>
          <cell r="BS1374">
            <v>0</v>
          </cell>
          <cell r="BT1374">
            <v>0</v>
          </cell>
          <cell r="BU1374">
            <v>0</v>
          </cell>
          <cell r="BV1374">
            <v>0</v>
          </cell>
          <cell r="BW1374">
            <v>0</v>
          </cell>
          <cell r="BX1374">
            <v>0</v>
          </cell>
          <cell r="BY1374">
            <v>0</v>
          </cell>
          <cell r="BZ1374">
            <v>0</v>
          </cell>
          <cell r="CA1374">
            <v>0</v>
          </cell>
          <cell r="CB1374">
            <v>0</v>
          </cell>
          <cell r="CC1374">
            <v>0</v>
          </cell>
          <cell r="CD1374">
            <v>0</v>
          </cell>
          <cell r="CE1374">
            <v>0</v>
          </cell>
          <cell r="CF1374">
            <v>0</v>
          </cell>
          <cell r="CG1374">
            <v>0</v>
          </cell>
          <cell r="CH1374">
            <v>0</v>
          </cell>
          <cell r="CI1374">
            <v>0</v>
          </cell>
          <cell r="CJ1374">
            <v>0</v>
          </cell>
          <cell r="CK1374">
            <v>0</v>
          </cell>
          <cell r="CL1374">
            <v>0</v>
          </cell>
        </row>
        <row r="1375">
          <cell r="F1375">
            <v>2517</v>
          </cell>
          <cell r="G1375" t="str">
            <v>51010004297777</v>
          </cell>
          <cell r="H1375" t="str">
            <v>Khoa Luật</v>
          </cell>
          <cell r="I1375" t="str">
            <v>Luật kinh tế - Quốc tế</v>
          </cell>
          <cell r="J1375" t="str">
            <v>Nữ</v>
          </cell>
          <cell r="K1375">
            <v>1994</v>
          </cell>
          <cell r="L1375">
            <v>34601</v>
          </cell>
          <cell r="M1375">
            <v>0</v>
          </cell>
          <cell r="N1375" t="str">
            <v>Kinh</v>
          </cell>
          <cell r="O1375">
            <v>0</v>
          </cell>
          <cell r="P1375" t="str">
            <v>187171988</v>
          </cell>
          <cell r="Q1375">
            <v>40117</v>
          </cell>
          <cell r="R1375" t="str">
            <v>Tỉnh Nghệ An</v>
          </cell>
          <cell r="S1375" t="str">
            <v>Xã Hưng Đông, Thành phố Vinh, Tỉnh Nghệ An</v>
          </cell>
          <cell r="T1375" t="str">
            <v>Yên Sơn, Đô Lương, Nghệ An</v>
          </cell>
          <cell r="U1375" t="str">
            <v>Khối 12, Xã Hưng Đông, Thành phố Vinh, Tỉnh Nghệ An</v>
          </cell>
          <cell r="V1375" t="str">
            <v>Khối 12, Xã Hưng Đông, Thành phố Vinh, Tỉnh Nghệ An</v>
          </cell>
          <cell r="W1375">
            <v>0</v>
          </cell>
          <cell r="X1375">
            <v>0</v>
          </cell>
          <cell r="Y1375">
            <v>42522</v>
          </cell>
          <cell r="Z1375">
            <v>42887</v>
          </cell>
          <cell r="AA1375" t="str">
            <v>Trường Đại học Vinh</v>
          </cell>
          <cell r="AB1375">
            <v>0</v>
          </cell>
          <cell r="AC1375" t="str">
            <v>BC</v>
          </cell>
          <cell r="AD1375">
            <v>0</v>
          </cell>
          <cell r="AE1375">
            <v>0</v>
          </cell>
          <cell r="AF1375" t="str">
            <v>V.07.01.03</v>
          </cell>
          <cell r="AG1375" t="str">
            <v>Giảng viên (hạng III)</v>
          </cell>
          <cell r="AH1375">
            <v>0</v>
          </cell>
          <cell r="AI1375">
            <v>0</v>
          </cell>
          <cell r="AJ1375">
            <v>0</v>
          </cell>
          <cell r="AK1375">
            <v>0</v>
          </cell>
          <cell r="AL1375">
            <v>0</v>
          </cell>
          <cell r="AM1375">
            <v>2.67</v>
          </cell>
          <cell r="AN1375">
            <v>2</v>
          </cell>
          <cell r="AO1375">
            <v>0</v>
          </cell>
          <cell r="AP1375">
            <v>0</v>
          </cell>
          <cell r="AQ1375">
            <v>0</v>
          </cell>
          <cell r="AR1375">
            <v>0</v>
          </cell>
          <cell r="AS1375">
            <v>2.67</v>
          </cell>
          <cell r="AT1375">
            <v>0</v>
          </cell>
          <cell r="AU1375">
            <v>0</v>
          </cell>
          <cell r="AV1375">
            <v>0</v>
          </cell>
          <cell r="AW1375">
            <v>0</v>
          </cell>
          <cell r="AX1375" t="str">
            <v>Thạc sĩ</v>
          </cell>
          <cell r="AY1375">
            <v>0</v>
          </cell>
          <cell r="AZ1375">
            <v>0</v>
          </cell>
          <cell r="BA1375" t="str">
            <v>Luật học</v>
          </cell>
          <cell r="BB1375">
            <v>0</v>
          </cell>
          <cell r="BC1375">
            <v>0</v>
          </cell>
          <cell r="BD1375">
            <v>0</v>
          </cell>
          <cell r="BE1375">
            <v>0</v>
          </cell>
          <cell r="BF1375">
            <v>0</v>
          </cell>
          <cell r="BG1375">
            <v>0</v>
          </cell>
          <cell r="BH1375" t="str">
            <v>x</v>
          </cell>
          <cell r="BI1375">
            <v>0</v>
          </cell>
          <cell r="BJ1375">
            <v>0</v>
          </cell>
          <cell r="BK1375">
            <v>0</v>
          </cell>
          <cell r="BL1375">
            <v>0</v>
          </cell>
          <cell r="BM1375">
            <v>0</v>
          </cell>
          <cell r="BN1375">
            <v>0</v>
          </cell>
          <cell r="BO1375">
            <v>0</v>
          </cell>
          <cell r="BP1375">
            <v>0</v>
          </cell>
          <cell r="BQ1375">
            <v>43282</v>
          </cell>
          <cell r="BR1375">
            <v>0</v>
          </cell>
          <cell r="BS1375">
            <v>0</v>
          </cell>
          <cell r="BT1375">
            <v>0</v>
          </cell>
          <cell r="BU1375" t="str">
            <v>x</v>
          </cell>
          <cell r="BV1375">
            <v>0</v>
          </cell>
          <cell r="BW1375">
            <v>0</v>
          </cell>
          <cell r="BX1375">
            <v>0</v>
          </cell>
          <cell r="BY1375">
            <v>0</v>
          </cell>
          <cell r="BZ1375">
            <v>0</v>
          </cell>
          <cell r="CA1375">
            <v>0</v>
          </cell>
          <cell r="CB1375">
            <v>0</v>
          </cell>
          <cell r="CC1375">
            <v>0</v>
          </cell>
          <cell r="CD1375">
            <v>0</v>
          </cell>
          <cell r="CE1375">
            <v>0</v>
          </cell>
          <cell r="CF1375">
            <v>0</v>
          </cell>
          <cell r="CG1375">
            <v>0</v>
          </cell>
          <cell r="CH1375">
            <v>0</v>
          </cell>
          <cell r="CI1375">
            <v>0</v>
          </cell>
          <cell r="CJ1375">
            <v>0</v>
          </cell>
          <cell r="CK1375">
            <v>0</v>
          </cell>
          <cell r="CL1375">
            <v>0</v>
          </cell>
        </row>
        <row r="1376">
          <cell r="F1376">
            <v>1063</v>
          </cell>
          <cell r="G1376" t="str">
            <v>51010000225934</v>
          </cell>
          <cell r="H1376" t="str">
            <v>Khoa Địa lý - Quản lý tài nguyên</v>
          </cell>
          <cell r="I1376" t="str">
            <v>Quản lý đất đai</v>
          </cell>
          <cell r="J1376" t="str">
            <v>Nữ</v>
          </cell>
          <cell r="K1376">
            <v>1988</v>
          </cell>
          <cell r="L1376">
            <v>32247</v>
          </cell>
          <cell r="M1376">
            <v>0</v>
          </cell>
          <cell r="N1376" t="str">
            <v>Kinh</v>
          </cell>
          <cell r="O1376">
            <v>0</v>
          </cell>
          <cell r="P1376">
            <v>0</v>
          </cell>
          <cell r="Q1376">
            <v>0</v>
          </cell>
          <cell r="R1376">
            <v>0</v>
          </cell>
          <cell r="S1376" t="str">
            <v>Kỳ Tân, Tân Kỳ, Nghệ An</v>
          </cell>
          <cell r="T1376" t="str">
            <v>Lưu Sơn, Đô Lương, Nghệ An</v>
          </cell>
          <cell r="U1376" t="str">
            <v>K.7, Thị trấn Tân Kỳ, Nghệ An</v>
          </cell>
          <cell r="V1376" t="str">
            <v>K.7, Thị trấn Tân Kỳ, Nghệ An</v>
          </cell>
          <cell r="W1376">
            <v>0</v>
          </cell>
          <cell r="X1376">
            <v>0</v>
          </cell>
          <cell r="Y1376">
            <v>40400</v>
          </cell>
          <cell r="Z1376">
            <v>41334</v>
          </cell>
          <cell r="AA1376" t="str">
            <v>Trường Đại học Vinh</v>
          </cell>
          <cell r="AB1376">
            <v>0</v>
          </cell>
          <cell r="AC1376" t="str">
            <v>BC</v>
          </cell>
          <cell r="AD1376">
            <v>0</v>
          </cell>
          <cell r="AE1376">
            <v>0</v>
          </cell>
          <cell r="AF1376" t="str">
            <v>01.003</v>
          </cell>
          <cell r="AG1376" t="str">
            <v>Chuyên viên</v>
          </cell>
          <cell r="AH1376">
            <v>0</v>
          </cell>
          <cell r="AI1376">
            <v>0</v>
          </cell>
          <cell r="AJ1376">
            <v>0</v>
          </cell>
          <cell r="AK1376">
            <v>0</v>
          </cell>
          <cell r="AL1376">
            <v>0</v>
          </cell>
          <cell r="AM1376">
            <v>3</v>
          </cell>
          <cell r="AN1376">
            <v>3</v>
          </cell>
          <cell r="AO1376">
            <v>0</v>
          </cell>
          <cell r="AP1376">
            <v>0</v>
          </cell>
          <cell r="AQ1376">
            <v>0</v>
          </cell>
          <cell r="AR1376">
            <v>0</v>
          </cell>
          <cell r="AS1376">
            <v>3</v>
          </cell>
          <cell r="AT1376">
            <v>0</v>
          </cell>
          <cell r="AU1376">
            <v>0</v>
          </cell>
          <cell r="AV1376">
            <v>0</v>
          </cell>
          <cell r="AW1376">
            <v>0</v>
          </cell>
          <cell r="AX1376" t="str">
            <v>Thạc sĩ</v>
          </cell>
          <cell r="AY1376">
            <v>0</v>
          </cell>
          <cell r="AZ1376">
            <v>0</v>
          </cell>
          <cell r="BA1376" t="str">
            <v>Giáo dục- luật</v>
          </cell>
          <cell r="BB1376" t="str">
            <v>Chính trị học</v>
          </cell>
          <cell r="BC1376">
            <v>0</v>
          </cell>
          <cell r="BD1376">
            <v>0</v>
          </cell>
          <cell r="BE1376">
            <v>0</v>
          </cell>
          <cell r="BF1376">
            <v>0</v>
          </cell>
          <cell r="BG1376">
            <v>0</v>
          </cell>
          <cell r="BH1376">
            <v>0</v>
          </cell>
          <cell r="BI1376">
            <v>0</v>
          </cell>
          <cell r="BJ1376" t="str">
            <v>x</v>
          </cell>
          <cell r="BK1376" t="str">
            <v>x</v>
          </cell>
          <cell r="BL1376">
            <v>0</v>
          </cell>
          <cell r="BM1376">
            <v>0</v>
          </cell>
          <cell r="BN1376">
            <v>0</v>
          </cell>
          <cell r="BO1376">
            <v>0</v>
          </cell>
          <cell r="BP1376">
            <v>0</v>
          </cell>
          <cell r="BQ1376">
            <v>43263</v>
          </cell>
          <cell r="BR1376">
            <v>0</v>
          </cell>
          <cell r="BS1376">
            <v>0</v>
          </cell>
          <cell r="BT1376">
            <v>0</v>
          </cell>
          <cell r="BU1376">
            <v>0</v>
          </cell>
          <cell r="BV1376">
            <v>0</v>
          </cell>
          <cell r="BW1376">
            <v>0</v>
          </cell>
          <cell r="BX1376">
            <v>0</v>
          </cell>
          <cell r="BY1376">
            <v>0</v>
          </cell>
          <cell r="BZ1376">
            <v>0</v>
          </cell>
          <cell r="CA1376">
            <v>0</v>
          </cell>
          <cell r="CB1376">
            <v>0</v>
          </cell>
          <cell r="CC1376">
            <v>0</v>
          </cell>
          <cell r="CD1376">
            <v>0</v>
          </cell>
          <cell r="CE1376">
            <v>0</v>
          </cell>
          <cell r="CF1376">
            <v>0</v>
          </cell>
          <cell r="CG1376">
            <v>0</v>
          </cell>
          <cell r="CH1376">
            <v>0</v>
          </cell>
          <cell r="CI1376">
            <v>0</v>
          </cell>
          <cell r="CJ1376">
            <v>0</v>
          </cell>
          <cell r="CK1376">
            <v>0</v>
          </cell>
          <cell r="CL1376">
            <v>0</v>
          </cell>
        </row>
        <row r="1377">
          <cell r="F1377">
            <v>2069</v>
          </cell>
          <cell r="G1377" t="str">
            <v>51010001288790</v>
          </cell>
          <cell r="H1377" t="str">
            <v>Trường Thực hành sư phạm</v>
          </cell>
          <cell r="I1377" t="str">
            <v>Tổ Hành chính</v>
          </cell>
          <cell r="J1377" t="str">
            <v>Nữ</v>
          </cell>
          <cell r="K1377">
            <v>1986</v>
          </cell>
          <cell r="L1377">
            <v>31547</v>
          </cell>
          <cell r="M1377">
            <v>0</v>
          </cell>
          <cell r="N1377" t="str">
            <v>Kinh</v>
          </cell>
          <cell r="O1377">
            <v>0</v>
          </cell>
          <cell r="P1377">
            <v>0</v>
          </cell>
          <cell r="Q1377">
            <v>0</v>
          </cell>
          <cell r="R1377">
            <v>0</v>
          </cell>
          <cell r="S1377" t="str">
            <v>Phường Bến Thủy, Thành phố Vinh, Tỉnh Nghệ An</v>
          </cell>
          <cell r="T1377">
            <v>0</v>
          </cell>
          <cell r="U1377" t="str">
            <v>Khối 12, Phường Bến Thủy, Thành phố Vinh, Tỉnh Nghệ An</v>
          </cell>
          <cell r="V1377" t="str">
            <v>Khối 12, Phường Bến Thủy, Thành phố Vinh, Tỉnh Nghệ An</v>
          </cell>
          <cell r="W1377">
            <v>0</v>
          </cell>
          <cell r="X1377">
            <v>0</v>
          </cell>
          <cell r="Y1377">
            <v>0</v>
          </cell>
          <cell r="Z1377">
            <v>0</v>
          </cell>
          <cell r="AA1377">
            <v>0</v>
          </cell>
          <cell r="AB1377">
            <v>0</v>
          </cell>
          <cell r="AC1377" t="str">
            <v>BHXH</v>
          </cell>
          <cell r="AD1377">
            <v>0</v>
          </cell>
          <cell r="AE1377">
            <v>0</v>
          </cell>
          <cell r="AF1377" t="str">
            <v>13.096</v>
          </cell>
          <cell r="AG1377" t="str">
            <v>Kỹ thuật viên</v>
          </cell>
          <cell r="AH1377">
            <v>0</v>
          </cell>
          <cell r="AI1377">
            <v>0</v>
          </cell>
          <cell r="AJ1377">
            <v>0</v>
          </cell>
          <cell r="AK1377">
            <v>3.5</v>
          </cell>
          <cell r="AL1377">
            <v>0</v>
          </cell>
          <cell r="AM1377">
            <v>1.86</v>
          </cell>
          <cell r="AN1377">
            <v>1</v>
          </cell>
          <cell r="AO1377">
            <v>0</v>
          </cell>
          <cell r="AP1377">
            <v>0</v>
          </cell>
          <cell r="AQ1377">
            <v>0</v>
          </cell>
          <cell r="AR1377">
            <v>0</v>
          </cell>
          <cell r="AS1377">
            <v>1.86</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43282</v>
          </cell>
          <cell r="BR1377">
            <v>0</v>
          </cell>
          <cell r="BS1377">
            <v>0</v>
          </cell>
          <cell r="BT1377" t="str">
            <v>x</v>
          </cell>
          <cell r="BU1377" t="str">
            <v>x</v>
          </cell>
          <cell r="BV1377">
            <v>0</v>
          </cell>
          <cell r="BW1377">
            <v>0</v>
          </cell>
          <cell r="BX1377">
            <v>0</v>
          </cell>
          <cell r="BY1377">
            <v>0</v>
          </cell>
          <cell r="BZ1377">
            <v>0</v>
          </cell>
          <cell r="CA1377">
            <v>0</v>
          </cell>
          <cell r="CB1377">
            <v>0</v>
          </cell>
          <cell r="CC1377">
            <v>0</v>
          </cell>
          <cell r="CD1377">
            <v>0</v>
          </cell>
          <cell r="CE1377">
            <v>0</v>
          </cell>
          <cell r="CF1377">
            <v>0</v>
          </cell>
          <cell r="CG1377">
            <v>0</v>
          </cell>
          <cell r="CH1377">
            <v>0</v>
          </cell>
          <cell r="CI1377">
            <v>0</v>
          </cell>
          <cell r="CJ1377">
            <v>0</v>
          </cell>
          <cell r="CK1377">
            <v>0</v>
          </cell>
          <cell r="CL1377">
            <v>0</v>
          </cell>
        </row>
        <row r="1378">
          <cell r="F1378">
            <v>1328</v>
          </cell>
          <cell r="G1378" t="str">
            <v>51010000197705</v>
          </cell>
          <cell r="H1378" t="str">
            <v>Trung tâm Thực hành - Thí nghiệm</v>
          </cell>
          <cell r="I1378" t="str">
            <v>Vật lý và Công nghệ</v>
          </cell>
          <cell r="J1378" t="str">
            <v>Nam</v>
          </cell>
          <cell r="K1378">
            <v>1975</v>
          </cell>
          <cell r="L1378">
            <v>27529</v>
          </cell>
          <cell r="M1378">
            <v>0</v>
          </cell>
          <cell r="N1378" t="str">
            <v>Kinh</v>
          </cell>
          <cell r="O1378">
            <v>0</v>
          </cell>
          <cell r="P1378">
            <v>0</v>
          </cell>
          <cell r="Q1378">
            <v>0</v>
          </cell>
          <cell r="R1378">
            <v>0</v>
          </cell>
          <cell r="S1378" t="str">
            <v>Xã Nga Trường, Huyện Nga Sơn, Tỉnh Thanh Hoá</v>
          </cell>
          <cell r="T1378" t="str">
            <v>Nga Trường, Nga Sơn, Thanh Hóa</v>
          </cell>
          <cell r="U1378" t="str">
            <v>Số 88, đường Trần Tấn, xóm 12, Xã Hưng Lộc, Thành phố Vinh, Tỉnh Nghệ An</v>
          </cell>
          <cell r="V1378" t="str">
            <v>Số 88, đường Trần Tấn, xóm 12, Xã Hưng Lộc, Thành phố Vinh, Tỉnh Nghệ An</v>
          </cell>
          <cell r="W1378">
            <v>0</v>
          </cell>
          <cell r="X1378">
            <v>0</v>
          </cell>
          <cell r="Y1378">
            <v>37408</v>
          </cell>
          <cell r="Z1378">
            <v>37708</v>
          </cell>
          <cell r="AA1378" t="str">
            <v>Trường Đại học Vinh</v>
          </cell>
          <cell r="AB1378">
            <v>0</v>
          </cell>
          <cell r="AC1378" t="str">
            <v>BC</v>
          </cell>
          <cell r="AD1378">
            <v>0</v>
          </cell>
          <cell r="AE1378">
            <v>0</v>
          </cell>
          <cell r="AF1378" t="str">
            <v>V.07.01.01</v>
          </cell>
          <cell r="AG1378" t="str">
            <v>Giảng viên cao cấp (hạng I)</v>
          </cell>
          <cell r="AH1378" t="str">
            <v>Phó Giám đốc phụ trách</v>
          </cell>
          <cell r="AI1378">
            <v>0</v>
          </cell>
          <cell r="AJ1378" t="str">
            <v>Bí thư CB</v>
          </cell>
          <cell r="AK1378">
            <v>7</v>
          </cell>
          <cell r="AL1378">
            <v>0.5</v>
          </cell>
          <cell r="AM1378">
            <v>6.2</v>
          </cell>
          <cell r="AN1378">
            <v>1</v>
          </cell>
          <cell r="AO1378">
            <v>0</v>
          </cell>
          <cell r="AP1378">
            <v>0</v>
          </cell>
          <cell r="AQ1378">
            <v>15</v>
          </cell>
          <cell r="AR1378">
            <v>1.0049999999999999</v>
          </cell>
          <cell r="AS1378">
            <v>7.7050000000000001</v>
          </cell>
          <cell r="AT1378">
            <v>40</v>
          </cell>
          <cell r="AU1378">
            <v>0</v>
          </cell>
          <cell r="AV1378">
            <v>0</v>
          </cell>
          <cell r="AW1378">
            <v>0</v>
          </cell>
          <cell r="AX1378" t="str">
            <v>Tiến sĩ</v>
          </cell>
          <cell r="AY1378" t="str">
            <v>Phó Giáo sư</v>
          </cell>
          <cell r="AZ1378">
            <v>2017</v>
          </cell>
          <cell r="BA1378" t="str">
            <v>Vật lý</v>
          </cell>
          <cell r="BB1378" t="str">
            <v>Vật lý</v>
          </cell>
          <cell r="BC1378" t="str">
            <v>Vật lý</v>
          </cell>
          <cell r="BD1378">
            <v>0</v>
          </cell>
          <cell r="BE1378" t="str">
            <v>GVSP</v>
          </cell>
          <cell r="BF1378" t="str">
            <v>B1</v>
          </cell>
          <cell r="BG1378">
            <v>0</v>
          </cell>
          <cell r="BH1378" t="str">
            <v>x</v>
          </cell>
          <cell r="BI1378">
            <v>2017</v>
          </cell>
          <cell r="BJ1378">
            <v>0</v>
          </cell>
          <cell r="BK1378" t="str">
            <v>Đợt 1 năm 2014</v>
          </cell>
          <cell r="BL1378">
            <v>0</v>
          </cell>
          <cell r="BM1378" t="str">
            <v>26/3/2001</v>
          </cell>
          <cell r="BN1378">
            <v>37341</v>
          </cell>
          <cell r="BO1378">
            <v>0</v>
          </cell>
          <cell r="BP1378">
            <v>0</v>
          </cell>
          <cell r="BQ1378">
            <v>43318</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0</v>
          </cell>
          <cell r="CF1378">
            <v>0</v>
          </cell>
          <cell r="CG1378">
            <v>0</v>
          </cell>
          <cell r="CH1378">
            <v>0</v>
          </cell>
          <cell r="CI1378">
            <v>0</v>
          </cell>
          <cell r="CJ1378">
            <v>0</v>
          </cell>
          <cell r="CK1378">
            <v>0</v>
          </cell>
          <cell r="CL1378">
            <v>0</v>
          </cell>
        </row>
        <row r="1379">
          <cell r="F1379">
            <v>2537</v>
          </cell>
          <cell r="G1379" t="str">
            <v>51010001171793</v>
          </cell>
          <cell r="H1379" t="str">
            <v>Khoa Kinh tế</v>
          </cell>
          <cell r="I1379" t="str">
            <v>Quản trị kinh doanh</v>
          </cell>
          <cell r="J1379" t="str">
            <v>Nam</v>
          </cell>
          <cell r="K1379">
            <v>1991</v>
          </cell>
          <cell r="L1379">
            <v>33301</v>
          </cell>
          <cell r="M1379">
            <v>0</v>
          </cell>
          <cell r="N1379" t="str">
            <v>Kinh</v>
          </cell>
          <cell r="O1379">
            <v>0</v>
          </cell>
          <cell r="P1379" t="str">
            <v>186821095</v>
          </cell>
          <cell r="Q1379">
            <v>38954</v>
          </cell>
          <cell r="R1379" t="str">
            <v>Tỉnh Nghệ An</v>
          </cell>
          <cell r="S1379" t="str">
            <v>Phường Bến Thủy, Thành phố Vinh, Tỉnh Nghệ An</v>
          </cell>
          <cell r="T1379" t="str">
            <v>Hương Sơn, Hà Tĩnh</v>
          </cell>
          <cell r="U1379" t="str">
            <v>Số 3, ngõ 5, đường Phạm Kinh Vỹ, Phường Bến Thủy, Thành phố Vinh, Tỉnh Nghệ An</v>
          </cell>
          <cell r="V1379" t="str">
            <v>Số 3, ngõ 5, đường Phạm Kinh Vỹ, Phường Bến Thủy, Thành phố Vinh, Tỉnh Nghệ An</v>
          </cell>
          <cell r="W1379">
            <v>0</v>
          </cell>
          <cell r="X1379">
            <v>0</v>
          </cell>
          <cell r="Y1379">
            <v>43040</v>
          </cell>
          <cell r="Z1379">
            <v>0</v>
          </cell>
          <cell r="AA1379">
            <v>0</v>
          </cell>
          <cell r="AB1379">
            <v>0</v>
          </cell>
          <cell r="AC1379" t="str">
            <v>HĐTS</v>
          </cell>
          <cell r="AD1379">
            <v>0</v>
          </cell>
          <cell r="AE1379">
            <v>0</v>
          </cell>
          <cell r="AF1379" t="str">
            <v>V.07.01.03</v>
          </cell>
          <cell r="AG1379" t="str">
            <v>Giảng viên (hạng III)</v>
          </cell>
          <cell r="AH1379">
            <v>0</v>
          </cell>
          <cell r="AI1379">
            <v>0</v>
          </cell>
          <cell r="AJ1379">
            <v>0</v>
          </cell>
          <cell r="AK1379">
            <v>4</v>
          </cell>
          <cell r="AL1379">
            <v>0</v>
          </cell>
          <cell r="AM1379">
            <v>1.9890000000000001</v>
          </cell>
          <cell r="AN1379">
            <v>0</v>
          </cell>
          <cell r="AO1379">
            <v>0</v>
          </cell>
          <cell r="AP1379">
            <v>0</v>
          </cell>
          <cell r="AQ1379">
            <v>0</v>
          </cell>
          <cell r="AR1379">
            <v>0</v>
          </cell>
          <cell r="AS1379">
            <v>1.9890000000000001</v>
          </cell>
          <cell r="AT1379">
            <v>0</v>
          </cell>
          <cell r="AU1379">
            <v>0</v>
          </cell>
          <cell r="AV1379">
            <v>0</v>
          </cell>
          <cell r="AW1379">
            <v>0</v>
          </cell>
          <cell r="AX1379" t="str">
            <v>Thạc sĩ</v>
          </cell>
          <cell r="AY1379">
            <v>0</v>
          </cell>
          <cell r="AZ1379">
            <v>0</v>
          </cell>
          <cell r="BA1379" t="str">
            <v>Tài chính ngân hàng</v>
          </cell>
          <cell r="BB1379" t="str">
            <v>Quản trị kinh doanh</v>
          </cell>
          <cell r="BC1379" t="str">
            <v>Quản trị kinh doanh</v>
          </cell>
          <cell r="BD1379">
            <v>0</v>
          </cell>
          <cell r="BE1379">
            <v>0</v>
          </cell>
          <cell r="BF1379">
            <v>0</v>
          </cell>
          <cell r="BG1379">
            <v>0</v>
          </cell>
          <cell r="BH1379" t="str">
            <v>x</v>
          </cell>
          <cell r="BI1379">
            <v>0</v>
          </cell>
          <cell r="BJ1379">
            <v>0</v>
          </cell>
          <cell r="BK1379">
            <v>0</v>
          </cell>
          <cell r="BL1379">
            <v>0</v>
          </cell>
          <cell r="BM1379">
            <v>0</v>
          </cell>
          <cell r="BN1379">
            <v>0</v>
          </cell>
          <cell r="BO1379">
            <v>0</v>
          </cell>
          <cell r="BP1379">
            <v>0</v>
          </cell>
          <cell r="BQ1379">
            <v>43313</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0</v>
          </cell>
          <cell r="CF1379">
            <v>0</v>
          </cell>
          <cell r="CG1379">
            <v>0</v>
          </cell>
          <cell r="CH1379">
            <v>0</v>
          </cell>
          <cell r="CI1379">
            <v>0</v>
          </cell>
          <cell r="CJ1379">
            <v>0</v>
          </cell>
          <cell r="CK1379">
            <v>0</v>
          </cell>
          <cell r="CL1379">
            <v>0</v>
          </cell>
        </row>
        <row r="1380">
          <cell r="F1380">
            <v>0</v>
          </cell>
          <cell r="G1380" t="str">
            <v>51010000189979</v>
          </cell>
          <cell r="H1380" t="str">
            <v>Trung tâm Giáo dục Quốc phòng và An ninh Trường Đại học Vinh</v>
          </cell>
          <cell r="I1380" t="str">
            <v>Đường lối quân sự</v>
          </cell>
          <cell r="J1380" t="str">
            <v>Nam</v>
          </cell>
          <cell r="K1380">
            <v>1965</v>
          </cell>
          <cell r="L1380">
            <v>23938</v>
          </cell>
          <cell r="M1380">
            <v>0</v>
          </cell>
          <cell r="N1380" t="str">
            <v>Kinh</v>
          </cell>
          <cell r="O1380">
            <v>0</v>
          </cell>
          <cell r="P1380">
            <v>0</v>
          </cell>
          <cell r="Q1380">
            <v>0</v>
          </cell>
          <cell r="R1380">
            <v>0</v>
          </cell>
          <cell r="S1380">
            <v>0</v>
          </cell>
          <cell r="T1380" t="str">
            <v>Phúc Thọ, Nghi Lộc, Nghệ An</v>
          </cell>
          <cell r="U1380" t="str">
            <v>Xóm 7, Phúc Thọ, Nghi Lộc, Nghệ An</v>
          </cell>
          <cell r="V1380" t="str">
            <v>Xóm 7, Phúc Thọ, Nghi Lộc, Nghệ An</v>
          </cell>
          <cell r="W1380">
            <v>0</v>
          </cell>
          <cell r="X1380">
            <v>0</v>
          </cell>
          <cell r="Y1380">
            <v>0</v>
          </cell>
          <cell r="Z1380">
            <v>0</v>
          </cell>
          <cell r="AA1380">
            <v>0</v>
          </cell>
          <cell r="AB1380">
            <v>0</v>
          </cell>
          <cell r="AC1380" t="str">
            <v>BP</v>
          </cell>
          <cell r="AD1380">
            <v>0</v>
          </cell>
          <cell r="AE1380">
            <v>0</v>
          </cell>
          <cell r="AF1380" t="str">
            <v>V.07.01.03</v>
          </cell>
          <cell r="AG1380" t="str">
            <v>Giảng viên</v>
          </cell>
          <cell r="AH1380" t="str">
            <v>Phó Giám đốc</v>
          </cell>
          <cell r="AI1380">
            <v>0</v>
          </cell>
          <cell r="AJ1380">
            <v>0</v>
          </cell>
          <cell r="AK1380">
            <v>7</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t="str">
            <v>Đại học</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43419</v>
          </cell>
          <cell r="BR1380">
            <v>0</v>
          </cell>
          <cell r="BS1380">
            <v>0</v>
          </cell>
          <cell r="BT1380">
            <v>0</v>
          </cell>
          <cell r="BU1380">
            <v>0</v>
          </cell>
          <cell r="BV1380">
            <v>0</v>
          </cell>
          <cell r="BW1380">
            <v>0</v>
          </cell>
          <cell r="BX1380">
            <v>0</v>
          </cell>
          <cell r="BY1380">
            <v>0</v>
          </cell>
          <cell r="BZ1380">
            <v>0</v>
          </cell>
          <cell r="CA1380">
            <v>0</v>
          </cell>
          <cell r="CB1380">
            <v>0</v>
          </cell>
          <cell r="CC1380">
            <v>0</v>
          </cell>
          <cell r="CD1380">
            <v>0</v>
          </cell>
          <cell r="CE1380">
            <v>0</v>
          </cell>
          <cell r="CF1380">
            <v>0</v>
          </cell>
          <cell r="CG1380">
            <v>0</v>
          </cell>
          <cell r="CH1380">
            <v>0</v>
          </cell>
          <cell r="CI1380">
            <v>0</v>
          </cell>
          <cell r="CJ1380">
            <v>0</v>
          </cell>
          <cell r="CK1380">
            <v>0</v>
          </cell>
          <cell r="CL1380">
            <v>0</v>
          </cell>
        </row>
        <row r="1381">
          <cell r="F1381">
            <v>2094</v>
          </cell>
          <cell r="G1381" t="str">
            <v>51010000455184</v>
          </cell>
          <cell r="H1381" t="str">
            <v>Trung tâm Đảm bảo chất lượng</v>
          </cell>
          <cell r="I1381">
            <v>0</v>
          </cell>
          <cell r="J1381" t="str">
            <v>Nữ</v>
          </cell>
          <cell r="K1381">
            <v>1979</v>
          </cell>
          <cell r="L1381">
            <v>28874</v>
          </cell>
          <cell r="M1381">
            <v>0</v>
          </cell>
          <cell r="N1381" t="str">
            <v>Kinh</v>
          </cell>
          <cell r="O1381">
            <v>0</v>
          </cell>
          <cell r="P1381" t="str">
            <v>186551250</v>
          </cell>
          <cell r="Q1381" t="str">
            <v>22/12/2014</v>
          </cell>
          <cell r="R1381" t="str">
            <v>Tỉnh Nghệ An</v>
          </cell>
          <cell r="S1381" t="str">
            <v>Tỉnh Hà Tĩnh</v>
          </cell>
          <cell r="T1381" t="str">
            <v>Đức Lâm. Đức Thọ, Hà TĨnh</v>
          </cell>
          <cell r="U1381" t="str">
            <v>Khối 13, Phường Trường Thi, Thành phố Vinh, Tỉnh Nghệ An</v>
          </cell>
          <cell r="V1381" t="str">
            <v>Khối 13, Phường Trường Thi, Thành phố Vinh, Tỉnh Nghệ An</v>
          </cell>
          <cell r="W1381">
            <v>0</v>
          </cell>
          <cell r="X1381">
            <v>0</v>
          </cell>
          <cell r="Y1381">
            <v>41518</v>
          </cell>
          <cell r="Z1381">
            <v>0</v>
          </cell>
          <cell r="AA1381">
            <v>0</v>
          </cell>
          <cell r="AB1381">
            <v>0</v>
          </cell>
          <cell r="AC1381" t="str">
            <v>BC</v>
          </cell>
          <cell r="AD1381">
            <v>0</v>
          </cell>
          <cell r="AE1381">
            <v>0</v>
          </cell>
          <cell r="AF1381" t="str">
            <v>01.003</v>
          </cell>
          <cell r="AG1381" t="str">
            <v>Chuyên viên</v>
          </cell>
          <cell r="AH1381">
            <v>0</v>
          </cell>
          <cell r="AI1381">
            <v>0</v>
          </cell>
          <cell r="AJ1381" t="str">
            <v>CT CĐ BP</v>
          </cell>
          <cell r="AK1381">
            <v>5</v>
          </cell>
          <cell r="AL1381">
            <v>0</v>
          </cell>
          <cell r="AM1381">
            <v>3.99</v>
          </cell>
          <cell r="AN1381">
            <v>6</v>
          </cell>
          <cell r="AO1381">
            <v>0</v>
          </cell>
          <cell r="AP1381">
            <v>0</v>
          </cell>
          <cell r="AQ1381">
            <v>0</v>
          </cell>
          <cell r="AR1381">
            <v>0</v>
          </cell>
          <cell r="AS1381">
            <v>3.99</v>
          </cell>
          <cell r="AT1381">
            <v>20</v>
          </cell>
          <cell r="AU1381">
            <v>0</v>
          </cell>
          <cell r="AV1381">
            <v>0</v>
          </cell>
          <cell r="AW1381">
            <v>0</v>
          </cell>
          <cell r="AX1381" t="str">
            <v>Thạc sĩ</v>
          </cell>
          <cell r="AY1381">
            <v>0</v>
          </cell>
          <cell r="AZ1381">
            <v>0</v>
          </cell>
          <cell r="BA1381" t="str">
            <v>Toán học</v>
          </cell>
          <cell r="BB1381" t="str">
            <v>LL&amp;PPDH bộ môn toán</v>
          </cell>
          <cell r="BC1381">
            <v>0</v>
          </cell>
          <cell r="BD1381">
            <v>0</v>
          </cell>
          <cell r="BE1381">
            <v>0</v>
          </cell>
          <cell r="BF1381">
            <v>0</v>
          </cell>
          <cell r="BG1381">
            <v>0</v>
          </cell>
          <cell r="BH1381">
            <v>0</v>
          </cell>
          <cell r="BI1381">
            <v>0</v>
          </cell>
          <cell r="BJ1381" t="str">
            <v>x</v>
          </cell>
          <cell r="BK1381" t="str">
            <v>Đối tượng 4</v>
          </cell>
          <cell r="BL1381">
            <v>0</v>
          </cell>
          <cell r="BM1381">
            <v>0</v>
          </cell>
          <cell r="BN1381">
            <v>0</v>
          </cell>
          <cell r="BO1381">
            <v>0</v>
          </cell>
          <cell r="BP1381">
            <v>0</v>
          </cell>
          <cell r="BQ1381">
            <v>43516</v>
          </cell>
          <cell r="BR1381">
            <v>0</v>
          </cell>
          <cell r="BS1381">
            <v>0</v>
          </cell>
          <cell r="BT1381" t="str">
            <v>x</v>
          </cell>
          <cell r="BU1381" t="str">
            <v>x</v>
          </cell>
          <cell r="BV1381">
            <v>0</v>
          </cell>
          <cell r="BW1381">
            <v>0</v>
          </cell>
          <cell r="BX1381">
            <v>0</v>
          </cell>
          <cell r="BY1381">
            <v>0</v>
          </cell>
          <cell r="BZ1381">
            <v>0</v>
          </cell>
          <cell r="CA1381">
            <v>0</v>
          </cell>
          <cell r="CB1381">
            <v>0</v>
          </cell>
          <cell r="CC1381">
            <v>0</v>
          </cell>
          <cell r="CD1381">
            <v>0</v>
          </cell>
          <cell r="CE1381">
            <v>0</v>
          </cell>
          <cell r="CF1381">
            <v>0</v>
          </cell>
          <cell r="CG1381">
            <v>0</v>
          </cell>
          <cell r="CH1381">
            <v>0</v>
          </cell>
          <cell r="CI1381">
            <v>0</v>
          </cell>
          <cell r="CJ1381">
            <v>0</v>
          </cell>
          <cell r="CK1381">
            <v>0</v>
          </cell>
          <cell r="CL1381">
            <v>0</v>
          </cell>
        </row>
        <row r="1382">
          <cell r="F1382">
            <v>2562</v>
          </cell>
          <cell r="G1382" t="str">
            <v>51810000530971</v>
          </cell>
          <cell r="H1382" t="str">
            <v>Trường Thực hành Sư phạm</v>
          </cell>
          <cell r="I1382">
            <v>0</v>
          </cell>
          <cell r="J1382" t="str">
            <v>Nữ</v>
          </cell>
          <cell r="K1382">
            <v>1995</v>
          </cell>
          <cell r="L1382">
            <v>35048</v>
          </cell>
          <cell r="M1382">
            <v>0</v>
          </cell>
          <cell r="N1382" t="str">
            <v>Kinh</v>
          </cell>
          <cell r="O1382">
            <v>0</v>
          </cell>
          <cell r="P1382" t="str">
            <v>184220990</v>
          </cell>
          <cell r="Q1382">
            <v>41184</v>
          </cell>
          <cell r="R1382" t="str">
            <v>Tỉnh Hà Tĩnh</v>
          </cell>
          <cell r="S1382">
            <v>0</v>
          </cell>
          <cell r="T1382" t="str">
            <v>Hương Sơn, Hà Tĩnh</v>
          </cell>
          <cell r="U1382">
            <v>0</v>
          </cell>
          <cell r="V1382">
            <v>0</v>
          </cell>
          <cell r="W1382">
            <v>0</v>
          </cell>
          <cell r="X1382">
            <v>0</v>
          </cell>
          <cell r="Y1382">
            <v>43328</v>
          </cell>
          <cell r="Z1382">
            <v>0</v>
          </cell>
          <cell r="AA1382">
            <v>0</v>
          </cell>
          <cell r="AB1382">
            <v>0</v>
          </cell>
          <cell r="AC1382" t="str">
            <v>HĐTS</v>
          </cell>
          <cell r="AD1382">
            <v>0</v>
          </cell>
          <cell r="AE1382">
            <v>0</v>
          </cell>
          <cell r="AF1382" t="str">
            <v>V.07.02.04</v>
          </cell>
          <cell r="AG1382" t="str">
            <v>Giáo viên mầm non (hạng II)</v>
          </cell>
          <cell r="AH1382">
            <v>0</v>
          </cell>
          <cell r="AI1382">
            <v>0</v>
          </cell>
          <cell r="AJ1382">
            <v>0</v>
          </cell>
          <cell r="AK1382">
            <v>4</v>
          </cell>
          <cell r="AL1382">
            <v>0</v>
          </cell>
          <cell r="AM1382">
            <v>1.9890000000000001</v>
          </cell>
          <cell r="AN1382" t="e">
            <v>#N/A</v>
          </cell>
          <cell r="AO1382">
            <v>0</v>
          </cell>
          <cell r="AP1382">
            <v>0</v>
          </cell>
          <cell r="AQ1382">
            <v>0</v>
          </cell>
          <cell r="AR1382">
            <v>0</v>
          </cell>
          <cell r="AS1382">
            <v>1.9890000000000001</v>
          </cell>
          <cell r="AT1382">
            <v>0</v>
          </cell>
          <cell r="AU1382">
            <v>0</v>
          </cell>
          <cell r="AV1382">
            <v>0</v>
          </cell>
          <cell r="AW1382">
            <v>0</v>
          </cell>
          <cell r="AX1382" t="str">
            <v>Đại học</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43524</v>
          </cell>
          <cell r="BR1382">
            <v>0</v>
          </cell>
          <cell r="BS1382">
            <v>0</v>
          </cell>
          <cell r="BT1382">
            <v>0</v>
          </cell>
          <cell r="BU1382">
            <v>0</v>
          </cell>
          <cell r="BV1382">
            <v>0</v>
          </cell>
          <cell r="BW1382">
            <v>0</v>
          </cell>
          <cell r="BX1382">
            <v>0</v>
          </cell>
          <cell r="BY1382">
            <v>0</v>
          </cell>
          <cell r="BZ1382">
            <v>0</v>
          </cell>
          <cell r="CA1382">
            <v>0</v>
          </cell>
          <cell r="CB1382">
            <v>0</v>
          </cell>
          <cell r="CC1382">
            <v>0</v>
          </cell>
          <cell r="CD1382">
            <v>0</v>
          </cell>
          <cell r="CE1382">
            <v>0</v>
          </cell>
          <cell r="CF1382">
            <v>0</v>
          </cell>
          <cell r="CG1382">
            <v>0</v>
          </cell>
          <cell r="CH1382">
            <v>0</v>
          </cell>
          <cell r="CI1382">
            <v>0</v>
          </cell>
          <cell r="CJ1382">
            <v>0</v>
          </cell>
          <cell r="CK1382">
            <v>0</v>
          </cell>
          <cell r="CL1382">
            <v>0</v>
          </cell>
        </row>
        <row r="1383">
          <cell r="F1383">
            <v>1012</v>
          </cell>
          <cell r="G1383" t="str">
            <v>51010000187186</v>
          </cell>
          <cell r="H1383" t="str">
            <v>Văn phòng Đảng - Đoàn thể</v>
          </cell>
          <cell r="I1383" t="str">
            <v>Quản lý giáo dục</v>
          </cell>
          <cell r="J1383" t="str">
            <v>Nam</v>
          </cell>
          <cell r="K1383">
            <v>1969</v>
          </cell>
          <cell r="L1383">
            <v>25213</v>
          </cell>
          <cell r="M1383">
            <v>0</v>
          </cell>
          <cell r="N1383" t="str">
            <v>Kinh</v>
          </cell>
          <cell r="O1383">
            <v>0</v>
          </cell>
          <cell r="P1383">
            <v>0</v>
          </cell>
          <cell r="Q1383">
            <v>0</v>
          </cell>
          <cell r="R1383">
            <v>0</v>
          </cell>
          <cell r="S1383" t="str">
            <v>Vinh Tân, Tp. Vinh, Nghệ An</v>
          </cell>
          <cell r="T1383" t="str">
            <v>Vinh Tân, Tp. Vinh, Nghệ An</v>
          </cell>
          <cell r="U1383" t="str">
            <v>Phường Trường thi, thành phố Vinh, tỉnh Nghệ An</v>
          </cell>
          <cell r="V1383" t="str">
            <v>Phường Trường thi, thành phố Vinh, tỉnh Nghệ An</v>
          </cell>
          <cell r="W1383">
            <v>0</v>
          </cell>
          <cell r="X1383">
            <v>0</v>
          </cell>
          <cell r="Y1383">
            <v>33136</v>
          </cell>
          <cell r="Z1383">
            <v>33136</v>
          </cell>
          <cell r="AA1383" t="str">
            <v>Trường Đại học Sư phạm Vinh</v>
          </cell>
          <cell r="AB1383">
            <v>0</v>
          </cell>
          <cell r="AC1383" t="str">
            <v>BC</v>
          </cell>
          <cell r="AD1383">
            <v>0</v>
          </cell>
          <cell r="AE1383">
            <v>0</v>
          </cell>
          <cell r="AF1383" t="str">
            <v>V.07.01.01</v>
          </cell>
          <cell r="AG1383" t="str">
            <v>Giảng viên cao cấp (hạng I)</v>
          </cell>
          <cell r="AH1383" t="str">
            <v>Phó Hiệu trưởng</v>
          </cell>
          <cell r="AI1383">
            <v>0</v>
          </cell>
          <cell r="AJ1383" t="str">
            <v>Phó Bí thư BTV Đảng ủy</v>
          </cell>
          <cell r="AK1383">
            <v>8</v>
          </cell>
          <cell r="AL1383">
            <v>0.9</v>
          </cell>
          <cell r="AM1383">
            <v>6.92</v>
          </cell>
          <cell r="AN1383">
            <v>3</v>
          </cell>
          <cell r="AO1383">
            <v>0</v>
          </cell>
          <cell r="AP1383">
            <v>0</v>
          </cell>
          <cell r="AQ1383">
            <v>24</v>
          </cell>
          <cell r="AR1383">
            <v>1.8768</v>
          </cell>
          <cell r="AS1383">
            <v>9.6967999999999996</v>
          </cell>
          <cell r="AT1383">
            <v>40</v>
          </cell>
          <cell r="AU1383">
            <v>0</v>
          </cell>
          <cell r="AV1383">
            <v>0</v>
          </cell>
          <cell r="AW1383">
            <v>0</v>
          </cell>
          <cell r="AX1383" t="str">
            <v>Tiến sĩ</v>
          </cell>
          <cell r="AY1383" t="str">
            <v>Giáo sư</v>
          </cell>
          <cell r="AZ1383">
            <v>2007</v>
          </cell>
          <cell r="BA1383" t="str">
            <v>Vật lý</v>
          </cell>
          <cell r="BB1383" t="str">
            <v>Vật lý</v>
          </cell>
          <cell r="BC1383" t="str">
            <v>Giáo dục học đại cương</v>
          </cell>
          <cell r="BD1383">
            <v>0</v>
          </cell>
          <cell r="BE1383" t="str">
            <v>GV QLGD</v>
          </cell>
          <cell r="BF1383">
            <v>0</v>
          </cell>
          <cell r="BG1383">
            <v>0</v>
          </cell>
          <cell r="BH1383" t="str">
            <v>x</v>
          </cell>
          <cell r="BI1383">
            <v>0</v>
          </cell>
          <cell r="BJ1383">
            <v>0</v>
          </cell>
          <cell r="BK1383" t="str">
            <v>Học 2014 (Đối tượng 2)</v>
          </cell>
          <cell r="BL1383">
            <v>0</v>
          </cell>
          <cell r="BM1383" t="str">
            <v>22/11/1995</v>
          </cell>
          <cell r="BN1383">
            <v>35391</v>
          </cell>
          <cell r="BO1383">
            <v>0</v>
          </cell>
          <cell r="BP1383">
            <v>0</v>
          </cell>
          <cell r="BQ1383">
            <v>43535</v>
          </cell>
          <cell r="BR1383">
            <v>0</v>
          </cell>
          <cell r="BS1383">
            <v>0</v>
          </cell>
          <cell r="BT1383" t="str">
            <v>Đã chốt sổ</v>
          </cell>
          <cell r="BU1383" t="str">
            <v>x</v>
          </cell>
          <cell r="BV1383">
            <v>0</v>
          </cell>
          <cell r="BW1383">
            <v>0</v>
          </cell>
          <cell r="BX1383">
            <v>0</v>
          </cell>
          <cell r="BY1383">
            <v>0</v>
          </cell>
          <cell r="BZ1383">
            <v>0</v>
          </cell>
          <cell r="CA1383">
            <v>0</v>
          </cell>
          <cell r="CB1383">
            <v>0</v>
          </cell>
          <cell r="CC1383">
            <v>0</v>
          </cell>
          <cell r="CD1383">
            <v>0</v>
          </cell>
          <cell r="CE1383">
            <v>0</v>
          </cell>
          <cell r="CF1383">
            <v>0</v>
          </cell>
          <cell r="CG1383">
            <v>0</v>
          </cell>
          <cell r="CH1383">
            <v>0</v>
          </cell>
          <cell r="CI1383">
            <v>0</v>
          </cell>
          <cell r="CJ1383">
            <v>0</v>
          </cell>
          <cell r="CK1383">
            <v>0</v>
          </cell>
          <cell r="CL1383">
            <v>0</v>
          </cell>
        </row>
        <row r="1384">
          <cell r="F1384">
            <v>0</v>
          </cell>
          <cell r="G1384" t="str">
            <v>51010000283127</v>
          </cell>
          <cell r="H1384" t="str">
            <v>Trung tâm Giáo dục Quốc phòng và An ninh Trường Đại học Vinh</v>
          </cell>
          <cell r="I1384" t="str">
            <v>Kỹ - Chiến thuật</v>
          </cell>
          <cell r="J1384" t="str">
            <v>Nam</v>
          </cell>
          <cell r="K1384">
            <v>1977</v>
          </cell>
          <cell r="L1384">
            <v>28196</v>
          </cell>
          <cell r="M1384">
            <v>0</v>
          </cell>
          <cell r="N1384" t="str">
            <v>Kinh</v>
          </cell>
          <cell r="O1384">
            <v>0</v>
          </cell>
          <cell r="P1384">
            <v>181924755</v>
          </cell>
          <cell r="Q1384">
            <v>0</v>
          </cell>
          <cell r="R1384">
            <v>0</v>
          </cell>
          <cell r="S1384">
            <v>0</v>
          </cell>
          <cell r="T1384" t="str">
            <v>Vân Diên, Nam Đàn, Nghệ An</v>
          </cell>
          <cell r="U1384" t="str">
            <v>Vân Diên, Nam Đàn, Nghệ An</v>
          </cell>
          <cell r="V1384" t="str">
            <v>Vân Diên, Nam Đàn, Nghệ An</v>
          </cell>
          <cell r="W1384">
            <v>0</v>
          </cell>
          <cell r="X1384">
            <v>0</v>
          </cell>
          <cell r="Y1384">
            <v>0</v>
          </cell>
          <cell r="Z1384">
            <v>0</v>
          </cell>
          <cell r="AA1384">
            <v>0</v>
          </cell>
          <cell r="AB1384">
            <v>0</v>
          </cell>
          <cell r="AC1384" t="str">
            <v>BP</v>
          </cell>
          <cell r="AD1384">
            <v>0</v>
          </cell>
          <cell r="AE1384">
            <v>0</v>
          </cell>
          <cell r="AF1384" t="str">
            <v>V.07.01.03</v>
          </cell>
          <cell r="AG1384" t="str">
            <v>Giảng viên</v>
          </cell>
          <cell r="AH1384">
            <v>0</v>
          </cell>
          <cell r="AI1384" t="str">
            <v>Trưởng bộ môn</v>
          </cell>
          <cell r="AJ1384">
            <v>0</v>
          </cell>
          <cell r="AK1384">
            <v>5</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t="str">
            <v>Đại học</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43493</v>
          </cell>
          <cell r="BR1384">
            <v>0</v>
          </cell>
          <cell r="BS1384">
            <v>0</v>
          </cell>
          <cell r="BT1384" t="str">
            <v>không cần</v>
          </cell>
          <cell r="BU1384" t="str">
            <v>không có</v>
          </cell>
          <cell r="BV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I1384">
            <v>0</v>
          </cell>
          <cell r="CJ1384">
            <v>0</v>
          </cell>
          <cell r="CK1384">
            <v>0</v>
          </cell>
          <cell r="CL1384">
            <v>0</v>
          </cell>
        </row>
        <row r="1385">
          <cell r="F1385">
            <v>0</v>
          </cell>
          <cell r="G1385" t="str">
            <v>51010000190342</v>
          </cell>
          <cell r="H1385" t="str">
            <v>Trung tâm Giáo dục Quốc phòng và An ninh Trường Đại học Vinh</v>
          </cell>
          <cell r="I1385" t="str">
            <v>Đường lối quân sự</v>
          </cell>
          <cell r="J1385" t="str">
            <v>Nam</v>
          </cell>
          <cell r="K1385">
            <v>1900</v>
          </cell>
          <cell r="L1385">
            <v>0</v>
          </cell>
          <cell r="M1385">
            <v>0</v>
          </cell>
          <cell r="N1385" t="str">
            <v>Kinh</v>
          </cell>
          <cell r="O1385">
            <v>0</v>
          </cell>
          <cell r="P1385">
            <v>181924755</v>
          </cell>
          <cell r="Q1385">
            <v>0</v>
          </cell>
          <cell r="R1385">
            <v>0</v>
          </cell>
          <cell r="S1385">
            <v>0</v>
          </cell>
          <cell r="T1385">
            <v>0</v>
          </cell>
          <cell r="U1385">
            <v>0</v>
          </cell>
          <cell r="V1385">
            <v>0</v>
          </cell>
          <cell r="W1385">
            <v>0</v>
          </cell>
          <cell r="X1385">
            <v>0</v>
          </cell>
          <cell r="Y1385">
            <v>0</v>
          </cell>
          <cell r="Z1385">
            <v>0</v>
          </cell>
          <cell r="AA1385">
            <v>0</v>
          </cell>
          <cell r="AB1385">
            <v>0</v>
          </cell>
          <cell r="AC1385" t="str">
            <v>BP</v>
          </cell>
          <cell r="AD1385">
            <v>0</v>
          </cell>
          <cell r="AE1385">
            <v>0</v>
          </cell>
          <cell r="AF1385" t="str">
            <v>V.07.01.03</v>
          </cell>
          <cell r="AG1385" t="str">
            <v>Giảng viên</v>
          </cell>
          <cell r="AH1385">
            <v>0</v>
          </cell>
          <cell r="AI1385">
            <v>0</v>
          </cell>
          <cell r="AJ1385" t="str">
            <v>CT CĐ BP</v>
          </cell>
          <cell r="AK1385">
            <v>5</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t="str">
            <v>Đại học</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43493</v>
          </cell>
          <cell r="BR1385">
            <v>0</v>
          </cell>
          <cell r="BS1385">
            <v>0</v>
          </cell>
          <cell r="BT1385" t="str">
            <v>không cần</v>
          </cell>
          <cell r="BU1385" t="str">
            <v>không có</v>
          </cell>
          <cell r="BV1385">
            <v>0</v>
          </cell>
          <cell r="BW1385">
            <v>0</v>
          </cell>
          <cell r="BX1385">
            <v>0</v>
          </cell>
          <cell r="BY1385">
            <v>0</v>
          </cell>
          <cell r="BZ1385">
            <v>0</v>
          </cell>
          <cell r="CA1385">
            <v>0</v>
          </cell>
          <cell r="CB1385">
            <v>0</v>
          </cell>
          <cell r="CC1385">
            <v>0</v>
          </cell>
          <cell r="CD1385">
            <v>0</v>
          </cell>
          <cell r="CE1385">
            <v>0</v>
          </cell>
          <cell r="CF1385">
            <v>0</v>
          </cell>
          <cell r="CG1385">
            <v>0</v>
          </cell>
          <cell r="CH1385">
            <v>0</v>
          </cell>
          <cell r="CI1385">
            <v>0</v>
          </cell>
          <cell r="CJ1385">
            <v>0</v>
          </cell>
          <cell r="CK1385">
            <v>0</v>
          </cell>
          <cell r="CL1385">
            <v>0</v>
          </cell>
        </row>
        <row r="1386">
          <cell r="F1386">
            <v>1533</v>
          </cell>
          <cell r="G1386" t="str">
            <v>51010000192409</v>
          </cell>
          <cell r="H1386" t="str">
            <v>Viện Sư phạm Tự nhiên</v>
          </cell>
          <cell r="I1386" t="str">
            <v>Giải tích</v>
          </cell>
          <cell r="J1386" t="str">
            <v>Nam</v>
          </cell>
          <cell r="K1386">
            <v>1979</v>
          </cell>
          <cell r="L1386">
            <v>29057</v>
          </cell>
          <cell r="M1386">
            <v>0</v>
          </cell>
          <cell r="N1386" t="str">
            <v>Kinh</v>
          </cell>
          <cell r="O1386">
            <v>0</v>
          </cell>
          <cell r="P1386">
            <v>187667541</v>
          </cell>
          <cell r="Q1386">
            <v>0</v>
          </cell>
          <cell r="R1386">
            <v>0</v>
          </cell>
          <cell r="S1386" t="str">
            <v>Tỉnh Hà Tĩnh</v>
          </cell>
          <cell r="T1386" t="str">
            <v>Phường Trung Lương, TX Hồng Lĩnh,  Hà Tĩnh</v>
          </cell>
          <cell r="U1386" t="str">
            <v>Khối 9, Phường Bắc Hồng, TX. Hồng Lĩnh, Tỉnh Hà Tĩnh</v>
          </cell>
          <cell r="V1386" t="str">
            <v>Khối 9, Phường Bắc Hồng, TX. Hồng Lĩnh, Tỉnh Hà Tĩnh</v>
          </cell>
          <cell r="W1386">
            <v>0</v>
          </cell>
          <cell r="X1386">
            <v>0</v>
          </cell>
          <cell r="Y1386">
            <v>37761</v>
          </cell>
          <cell r="Z1386">
            <v>38485</v>
          </cell>
          <cell r="AA1386" t="str">
            <v>Trường Đại học Vinh</v>
          </cell>
          <cell r="AB1386">
            <v>0</v>
          </cell>
          <cell r="AC1386" t="str">
            <v>BC</v>
          </cell>
          <cell r="AD1386">
            <v>0</v>
          </cell>
          <cell r="AE1386">
            <v>0</v>
          </cell>
          <cell r="AF1386" t="str">
            <v>V.07.01.01</v>
          </cell>
          <cell r="AG1386" t="str">
            <v>Giảng viên cao cấp (hạng I)</v>
          </cell>
          <cell r="AH1386" t="str">
            <v>Viện trưởng</v>
          </cell>
          <cell r="AI1386">
            <v>0</v>
          </cell>
          <cell r="AJ1386" t="str">
            <v>Bí thư Đảng bộ BP</v>
          </cell>
          <cell r="AK1386">
            <v>7</v>
          </cell>
          <cell r="AL1386">
            <v>0.6</v>
          </cell>
          <cell r="AM1386">
            <v>6.2</v>
          </cell>
          <cell r="AN1386">
            <v>1</v>
          </cell>
          <cell r="AO1386">
            <v>0</v>
          </cell>
          <cell r="AP1386">
            <v>0</v>
          </cell>
          <cell r="AQ1386">
            <v>13</v>
          </cell>
          <cell r="AR1386">
            <v>0.8839999999999999</v>
          </cell>
          <cell r="AS1386">
            <v>7.6839999999999993</v>
          </cell>
          <cell r="AT1386">
            <v>40</v>
          </cell>
          <cell r="AU1386">
            <v>0</v>
          </cell>
          <cell r="AV1386">
            <v>0</v>
          </cell>
          <cell r="AW1386">
            <v>0</v>
          </cell>
          <cell r="AX1386" t="str">
            <v>Tiến sĩ</v>
          </cell>
          <cell r="AY1386" t="str">
            <v>Phó Giáo sư</v>
          </cell>
          <cell r="AZ1386">
            <v>2015</v>
          </cell>
          <cell r="BA1386" t="str">
            <v>SP Toán học</v>
          </cell>
          <cell r="BB1386" t="str">
            <v>Toán giải tích</v>
          </cell>
          <cell r="BC1386" t="str">
            <v>Toán giải tích</v>
          </cell>
          <cell r="BD1386">
            <v>0</v>
          </cell>
          <cell r="BE1386" t="str">
            <v>GVSP chủ chốt</v>
          </cell>
          <cell r="BF1386">
            <v>0</v>
          </cell>
          <cell r="BG1386" t="str">
            <v>ICT 2018</v>
          </cell>
          <cell r="BH1386" t="str">
            <v>x</v>
          </cell>
          <cell r="BI1386">
            <v>0</v>
          </cell>
          <cell r="BJ1386">
            <v>0</v>
          </cell>
          <cell r="BK1386" t="str">
            <v>Đợt 1 năm 2014</v>
          </cell>
          <cell r="BL1386" t="str">
            <v>Cao cấp</v>
          </cell>
          <cell r="BM1386">
            <v>37471</v>
          </cell>
          <cell r="BN1386">
            <v>37836</v>
          </cell>
          <cell r="BO1386">
            <v>0</v>
          </cell>
          <cell r="BP1386">
            <v>0</v>
          </cell>
          <cell r="BQ1386">
            <v>43556</v>
          </cell>
          <cell r="BR1386">
            <v>16.916666666666668</v>
          </cell>
          <cell r="BS1386">
            <v>0</v>
          </cell>
          <cell r="BT1386" t="str">
            <v>x</v>
          </cell>
          <cell r="BU1386" t="str">
            <v>x</v>
          </cell>
          <cell r="BV1386">
            <v>0</v>
          </cell>
          <cell r="BW1386">
            <v>0</v>
          </cell>
          <cell r="BX1386">
            <v>0</v>
          </cell>
          <cell r="BY1386">
            <v>0</v>
          </cell>
          <cell r="BZ1386">
            <v>0</v>
          </cell>
          <cell r="CA1386">
            <v>0</v>
          </cell>
          <cell r="CB1386">
            <v>0</v>
          </cell>
          <cell r="CC1386">
            <v>0</v>
          </cell>
          <cell r="CD1386">
            <v>0</v>
          </cell>
          <cell r="CE1386">
            <v>0</v>
          </cell>
          <cell r="CF1386">
            <v>0</v>
          </cell>
          <cell r="CG1386">
            <v>0</v>
          </cell>
          <cell r="CH1386">
            <v>0</v>
          </cell>
          <cell r="CI1386">
            <v>0</v>
          </cell>
          <cell r="CJ1386">
            <v>0</v>
          </cell>
          <cell r="CK1386">
            <v>0</v>
          </cell>
          <cell r="CL1386">
            <v>0</v>
          </cell>
        </row>
        <row r="1387">
          <cell r="F1387">
            <v>1314</v>
          </cell>
          <cell r="G1387" t="str">
            <v>51010000188790</v>
          </cell>
          <cell r="H1387" t="str">
            <v>Khoa Luật</v>
          </cell>
          <cell r="I1387" t="str">
            <v>Luật kinh tế - Quốc tế</v>
          </cell>
          <cell r="J1387" t="str">
            <v>Nam</v>
          </cell>
          <cell r="K1387">
            <v>1980</v>
          </cell>
          <cell r="L1387">
            <v>29345</v>
          </cell>
          <cell r="M1387">
            <v>0</v>
          </cell>
          <cell r="N1387" t="str">
            <v>Kinh</v>
          </cell>
          <cell r="O1387">
            <v>0</v>
          </cell>
          <cell r="P1387">
            <v>0</v>
          </cell>
          <cell r="Q1387">
            <v>0</v>
          </cell>
          <cell r="R1387">
            <v>0</v>
          </cell>
          <cell r="S1387" t="str">
            <v>phường Hưng Bình;  thành phố Vinh; tỉnh Nghệ An.</v>
          </cell>
          <cell r="T1387" t="str">
            <v>Mỹ Giang, xã Hưng Mỹ; huyện Hưng Nguyên; tỉnh Nghệ An</v>
          </cell>
          <cell r="U1387" t="str">
            <v>nhà 8; ngõ 8; khối 8; phường Hà Huy Tập, thành phố Vinh; tỉnh Nghệ An</v>
          </cell>
          <cell r="V1387" t="str">
            <v>nhà 8; ngõ 8; khối 8; phường Hà Huy Tập, thành phố Vinh; tỉnh Nghệ An</v>
          </cell>
          <cell r="W1387">
            <v>0</v>
          </cell>
          <cell r="X1387">
            <v>0</v>
          </cell>
          <cell r="Y1387">
            <v>39630</v>
          </cell>
          <cell r="Z1387">
            <v>40360</v>
          </cell>
          <cell r="AA1387" t="str">
            <v>Trường Đại học Vinh</v>
          </cell>
          <cell r="AB1387">
            <v>0</v>
          </cell>
          <cell r="AC1387" t="str">
            <v>BC</v>
          </cell>
          <cell r="AD1387">
            <v>0</v>
          </cell>
          <cell r="AE1387">
            <v>0</v>
          </cell>
          <cell r="AF1387" t="str">
            <v>V.07.01.03</v>
          </cell>
          <cell r="AG1387" t="str">
            <v>Giảng viên (hạng III)</v>
          </cell>
          <cell r="AH1387">
            <v>0</v>
          </cell>
          <cell r="AI1387">
            <v>0</v>
          </cell>
          <cell r="AJ1387" t="str">
            <v>CT CĐ BP</v>
          </cell>
          <cell r="AK1387">
            <v>5</v>
          </cell>
          <cell r="AL1387">
            <v>0</v>
          </cell>
          <cell r="AM1387">
            <v>3.33</v>
          </cell>
          <cell r="AN1387">
            <v>4</v>
          </cell>
          <cell r="AO1387">
            <v>0</v>
          </cell>
          <cell r="AP1387">
            <v>0</v>
          </cell>
          <cell r="AQ1387">
            <v>9</v>
          </cell>
          <cell r="AR1387">
            <v>0.29969999999999997</v>
          </cell>
          <cell r="AS1387">
            <v>3.6297000000000001</v>
          </cell>
          <cell r="AT1387">
            <v>25</v>
          </cell>
          <cell r="AU1387">
            <v>0</v>
          </cell>
          <cell r="AV1387">
            <v>0</v>
          </cell>
          <cell r="AW1387">
            <v>0</v>
          </cell>
          <cell r="AX1387" t="str">
            <v>Thạc sĩ</v>
          </cell>
          <cell r="AY1387">
            <v>0</v>
          </cell>
          <cell r="AZ1387">
            <v>0</v>
          </cell>
          <cell r="BA1387" t="str">
            <v>Luật học</v>
          </cell>
          <cell r="BB1387" t="str">
            <v>Luật kinh tế</v>
          </cell>
          <cell r="BC1387">
            <v>0</v>
          </cell>
          <cell r="BD1387">
            <v>0</v>
          </cell>
          <cell r="BE1387">
            <v>0</v>
          </cell>
          <cell r="BF1387" t="str">
            <v>B1</v>
          </cell>
          <cell r="BG1387">
            <v>0</v>
          </cell>
          <cell r="BH1387" t="str">
            <v>x</v>
          </cell>
          <cell r="BI1387">
            <v>0</v>
          </cell>
          <cell r="BJ1387">
            <v>0</v>
          </cell>
          <cell r="BK1387" t="str">
            <v>Đối tượng 4</v>
          </cell>
          <cell r="BL1387">
            <v>0</v>
          </cell>
          <cell r="BM1387">
            <v>0</v>
          </cell>
          <cell r="BN1387">
            <v>0</v>
          </cell>
          <cell r="BO1387">
            <v>0</v>
          </cell>
          <cell r="BP1387">
            <v>0</v>
          </cell>
          <cell r="BQ1387">
            <v>43556</v>
          </cell>
          <cell r="BR1387">
            <v>22.5833333333333</v>
          </cell>
          <cell r="BS1387">
            <v>0</v>
          </cell>
          <cell r="BT1387" t="str">
            <v>x</v>
          </cell>
          <cell r="BU1387" t="str">
            <v>x</v>
          </cell>
          <cell r="BV1387">
            <v>0</v>
          </cell>
          <cell r="BW1387">
            <v>0</v>
          </cell>
          <cell r="BX1387">
            <v>0</v>
          </cell>
          <cell r="BY1387">
            <v>0</v>
          </cell>
          <cell r="BZ1387">
            <v>0</v>
          </cell>
          <cell r="CA1387">
            <v>0</v>
          </cell>
          <cell r="CB1387">
            <v>0</v>
          </cell>
          <cell r="CC1387">
            <v>0</v>
          </cell>
          <cell r="CD1387">
            <v>0</v>
          </cell>
          <cell r="CE1387">
            <v>0</v>
          </cell>
          <cell r="CF1387">
            <v>0</v>
          </cell>
          <cell r="CG1387">
            <v>0</v>
          </cell>
          <cell r="CH1387">
            <v>0</v>
          </cell>
          <cell r="CI1387">
            <v>0</v>
          </cell>
          <cell r="CJ1387">
            <v>0</v>
          </cell>
          <cell r="CK1387">
            <v>0</v>
          </cell>
          <cell r="CL1387">
            <v>0</v>
          </cell>
        </row>
        <row r="1388">
          <cell r="F1388">
            <v>1435</v>
          </cell>
          <cell r="G1388" t="str">
            <v>51010000197778</v>
          </cell>
          <cell r="H1388" t="str">
            <v>Phòng Khoa học và Hợp tác quốc tế</v>
          </cell>
          <cell r="I1388" t="str">
            <v>Kinh tế</v>
          </cell>
          <cell r="J1388" t="str">
            <v>Nam</v>
          </cell>
          <cell r="K1388">
            <v>1969</v>
          </cell>
          <cell r="L1388">
            <v>25428</v>
          </cell>
          <cell r="M1388">
            <v>0</v>
          </cell>
          <cell r="N1388" t="str">
            <v>Kinh</v>
          </cell>
          <cell r="O1388">
            <v>0</v>
          </cell>
          <cell r="P1388">
            <v>182020323</v>
          </cell>
          <cell r="Q1388">
            <v>0</v>
          </cell>
          <cell r="R1388">
            <v>0</v>
          </cell>
          <cell r="S1388">
            <v>0</v>
          </cell>
          <cell r="T1388" t="str">
            <v>Nga Sơn, Thanh Hóa</v>
          </cell>
          <cell r="U1388" t="str">
            <v>Thành phố Vinh, Tỉnh Nghệ An</v>
          </cell>
          <cell r="V1388" t="str">
            <v>Thành phố Vinh, Tỉnh Nghệ An</v>
          </cell>
          <cell r="W1388">
            <v>0</v>
          </cell>
          <cell r="X1388">
            <v>0</v>
          </cell>
          <cell r="Y1388">
            <v>33147</v>
          </cell>
          <cell r="Z1388">
            <v>33147</v>
          </cell>
          <cell r="AA1388" t="str">
            <v>Trường Đại học Sư phạm Vinh</v>
          </cell>
          <cell r="AB1388">
            <v>0</v>
          </cell>
          <cell r="AC1388" t="str">
            <v>BC</v>
          </cell>
          <cell r="AD1388">
            <v>0</v>
          </cell>
          <cell r="AE1388">
            <v>0</v>
          </cell>
          <cell r="AF1388" t="str">
            <v>V.07.01.01</v>
          </cell>
          <cell r="AG1388" t="str">
            <v>Giảng viên cao cấp (hạng I)</v>
          </cell>
          <cell r="AH1388" t="str">
            <v>Giám đốc Trung tâm</v>
          </cell>
          <cell r="AI1388">
            <v>0</v>
          </cell>
          <cell r="AJ1388">
            <v>0</v>
          </cell>
          <cell r="AK1388">
            <v>7</v>
          </cell>
          <cell r="AL1388">
            <v>0.5</v>
          </cell>
          <cell r="AM1388">
            <v>6.2</v>
          </cell>
          <cell r="AN1388">
            <v>1</v>
          </cell>
          <cell r="AO1388">
            <v>0</v>
          </cell>
          <cell r="AP1388">
            <v>0</v>
          </cell>
          <cell r="AQ1388">
            <v>22</v>
          </cell>
          <cell r="AR1388">
            <v>1.474</v>
          </cell>
          <cell r="AS1388">
            <v>8.1739999999999995</v>
          </cell>
          <cell r="AT1388">
            <v>45</v>
          </cell>
          <cell r="AU1388">
            <v>0</v>
          </cell>
          <cell r="AV1388">
            <v>0</v>
          </cell>
          <cell r="AW1388">
            <v>0</v>
          </cell>
          <cell r="AX1388" t="str">
            <v>Tiến sĩ</v>
          </cell>
          <cell r="AY1388" t="str">
            <v>Phó Giáo sư</v>
          </cell>
          <cell r="AZ1388">
            <v>0</v>
          </cell>
          <cell r="BA1388" t="str">
            <v>SP Giáo dục Chính trị</v>
          </cell>
          <cell r="BB1388" t="str">
            <v>Kinh tế chính trị</v>
          </cell>
          <cell r="BC1388" t="str">
            <v>Triết học</v>
          </cell>
          <cell r="BD1388">
            <v>0</v>
          </cell>
          <cell r="BE1388" t="str">
            <v>GV QLGD</v>
          </cell>
          <cell r="BF1388">
            <v>0</v>
          </cell>
          <cell r="BG1388">
            <v>0</v>
          </cell>
          <cell r="BH1388">
            <v>0</v>
          </cell>
          <cell r="BI1388">
            <v>0</v>
          </cell>
          <cell r="BJ1388">
            <v>0</v>
          </cell>
          <cell r="BK1388">
            <v>0</v>
          </cell>
          <cell r="BL1388" t="str">
            <v>Cao cấp</v>
          </cell>
          <cell r="BM1388">
            <v>0</v>
          </cell>
          <cell r="BN1388">
            <v>0</v>
          </cell>
          <cell r="BO1388">
            <v>0</v>
          </cell>
          <cell r="BP1388">
            <v>0</v>
          </cell>
          <cell r="BQ1388">
            <v>43581</v>
          </cell>
          <cell r="BR1388">
            <v>0</v>
          </cell>
          <cell r="BS1388" t="str">
            <v>ĐHV đã phát</v>
          </cell>
          <cell r="BT1388">
            <v>0</v>
          </cell>
          <cell r="BU1388" t="str">
            <v>x</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J1388">
            <v>0</v>
          </cell>
          <cell r="CK1388">
            <v>0</v>
          </cell>
          <cell r="CL1388">
            <v>0</v>
          </cell>
        </row>
        <row r="1389">
          <cell r="F1389">
            <v>2323</v>
          </cell>
          <cell r="G1389" t="str">
            <v>51510000028527</v>
          </cell>
          <cell r="H1389" t="str">
            <v>Trường Thực hành sư phạm</v>
          </cell>
          <cell r="I1389" t="str">
            <v>Tổ Hành chính</v>
          </cell>
          <cell r="J1389" t="str">
            <v>Nữ</v>
          </cell>
          <cell r="K1389">
            <v>1984</v>
          </cell>
          <cell r="L1389">
            <v>30773</v>
          </cell>
          <cell r="M1389">
            <v>0</v>
          </cell>
          <cell r="N1389" t="str">
            <v>Kinh</v>
          </cell>
          <cell r="O1389">
            <v>0</v>
          </cell>
          <cell r="P1389">
            <v>0</v>
          </cell>
          <cell r="Q1389">
            <v>0</v>
          </cell>
          <cell r="R1389">
            <v>0</v>
          </cell>
          <cell r="S1389" t="str">
            <v>Phường Bến Thủy, Thành phố Vinh, Tỉnh Nghệ An</v>
          </cell>
          <cell r="T1389">
            <v>0</v>
          </cell>
          <cell r="U1389" t="str">
            <v>Số nhà 8D, ngõ 24, Nguyễn Văn Trỗi, Phường Bến Thủy, Thành phố Vinh, Tỉnh Nghệ An</v>
          </cell>
          <cell r="V1389" t="str">
            <v>Số nhà 8D, ngõ 24, Nguyễn Văn Trỗi, Phường Bến Thủy, Thành phố Vinh, Tỉnh Nghệ An</v>
          </cell>
          <cell r="W1389">
            <v>0</v>
          </cell>
          <cell r="X1389">
            <v>0</v>
          </cell>
          <cell r="Y1389">
            <v>0</v>
          </cell>
          <cell r="Z1389">
            <v>0</v>
          </cell>
          <cell r="AA1389">
            <v>0</v>
          </cell>
          <cell r="AB1389">
            <v>0</v>
          </cell>
          <cell r="AC1389" t="str">
            <v>BHXH</v>
          </cell>
          <cell r="AD1389">
            <v>0</v>
          </cell>
          <cell r="AE1389">
            <v>0</v>
          </cell>
          <cell r="AF1389" t="str">
            <v>13.096</v>
          </cell>
          <cell r="AG1389" t="str">
            <v>Kỹ thuật viên</v>
          </cell>
          <cell r="AH1389">
            <v>0</v>
          </cell>
          <cell r="AI1389">
            <v>0</v>
          </cell>
          <cell r="AJ1389">
            <v>0</v>
          </cell>
          <cell r="AK1389">
            <v>3.5</v>
          </cell>
          <cell r="AL1389">
            <v>0</v>
          </cell>
          <cell r="AM1389">
            <v>1.86</v>
          </cell>
          <cell r="AN1389">
            <v>1</v>
          </cell>
          <cell r="AO1389">
            <v>0</v>
          </cell>
          <cell r="AP1389">
            <v>0</v>
          </cell>
          <cell r="AQ1389">
            <v>0</v>
          </cell>
          <cell r="AR1389">
            <v>0</v>
          </cell>
          <cell r="AS1389">
            <v>1.86</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cell r="BO1389">
            <v>0</v>
          </cell>
          <cell r="BP1389">
            <v>0</v>
          </cell>
          <cell r="BQ1389">
            <v>43556</v>
          </cell>
          <cell r="BR1389">
            <v>16.583333333333332</v>
          </cell>
          <cell r="BS1389" t="str">
            <v>ĐHV đã phát</v>
          </cell>
          <cell r="BT1389" t="str">
            <v>x</v>
          </cell>
          <cell r="BU1389" t="str">
            <v>x</v>
          </cell>
          <cell r="BV1389">
            <v>0</v>
          </cell>
          <cell r="BW1389">
            <v>0</v>
          </cell>
          <cell r="BX1389">
            <v>0</v>
          </cell>
          <cell r="BY1389">
            <v>0</v>
          </cell>
          <cell r="BZ1389">
            <v>0</v>
          </cell>
          <cell r="CA1389">
            <v>0</v>
          </cell>
          <cell r="CB1389">
            <v>0</v>
          </cell>
          <cell r="CC1389">
            <v>0</v>
          </cell>
          <cell r="CD1389">
            <v>0</v>
          </cell>
          <cell r="CE1389">
            <v>0</v>
          </cell>
          <cell r="CF1389">
            <v>0</v>
          </cell>
          <cell r="CG1389">
            <v>0</v>
          </cell>
          <cell r="CH1389">
            <v>0</v>
          </cell>
          <cell r="CI1389">
            <v>0</v>
          </cell>
          <cell r="CJ1389">
            <v>0</v>
          </cell>
          <cell r="CK1389">
            <v>0</v>
          </cell>
          <cell r="CL1389">
            <v>0</v>
          </cell>
        </row>
        <row r="1390">
          <cell r="F1390">
            <v>2067</v>
          </cell>
          <cell r="G1390">
            <v>0</v>
          </cell>
          <cell r="H1390" t="str">
            <v>Trường Thực hành sư phạm</v>
          </cell>
          <cell r="I1390" t="str">
            <v>Tổ Hành chính</v>
          </cell>
          <cell r="J1390" t="str">
            <v>Nữ</v>
          </cell>
          <cell r="K1390">
            <v>1986</v>
          </cell>
          <cell r="L1390">
            <v>31757</v>
          </cell>
          <cell r="M1390">
            <v>0</v>
          </cell>
          <cell r="N1390" t="str">
            <v>Kinh</v>
          </cell>
          <cell r="O1390">
            <v>0</v>
          </cell>
          <cell r="P1390">
            <v>0</v>
          </cell>
          <cell r="Q1390">
            <v>0</v>
          </cell>
          <cell r="R1390">
            <v>0</v>
          </cell>
          <cell r="S1390" t="str">
            <v>Xã Cát Văn, Huyện Thanh Chương, Tỉnh Nghệ An</v>
          </cell>
          <cell r="T1390">
            <v>0</v>
          </cell>
          <cell r="U1390" t="str">
            <v>Nguyễn Thiếp, Phường Trung Đô, Thành phố Vinh, Tỉnh Nghệ An</v>
          </cell>
          <cell r="V1390" t="str">
            <v>Nguyễn Thiếp, Phường Trung Đô, Thành phố Vinh, Tỉnh Nghệ An</v>
          </cell>
          <cell r="W1390">
            <v>0</v>
          </cell>
          <cell r="X1390">
            <v>0</v>
          </cell>
          <cell r="Y1390">
            <v>0</v>
          </cell>
          <cell r="Z1390">
            <v>0</v>
          </cell>
          <cell r="AA1390">
            <v>0</v>
          </cell>
          <cell r="AB1390">
            <v>0</v>
          </cell>
          <cell r="AC1390" t="str">
            <v>BHXH</v>
          </cell>
          <cell r="AD1390">
            <v>0</v>
          </cell>
          <cell r="AE1390">
            <v>0</v>
          </cell>
          <cell r="AF1390" t="str">
            <v>13.096</v>
          </cell>
          <cell r="AG1390" t="str">
            <v>Kỹ thuật viên</v>
          </cell>
          <cell r="AH1390">
            <v>0</v>
          </cell>
          <cell r="AI1390">
            <v>0</v>
          </cell>
          <cell r="AJ1390">
            <v>0</v>
          </cell>
          <cell r="AK1390">
            <v>3.5</v>
          </cell>
          <cell r="AL1390">
            <v>0</v>
          </cell>
          <cell r="AM1390">
            <v>1.86</v>
          </cell>
          <cell r="AN1390">
            <v>1</v>
          </cell>
          <cell r="AO1390">
            <v>0</v>
          </cell>
          <cell r="AP1390">
            <v>0</v>
          </cell>
          <cell r="AQ1390">
            <v>0</v>
          </cell>
          <cell r="AR1390">
            <v>0</v>
          </cell>
          <cell r="AS1390">
            <v>1.86</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43586</v>
          </cell>
          <cell r="BR1390">
            <v>19.25</v>
          </cell>
          <cell r="BS1390" t="str">
            <v>ĐHV đã phát</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0</v>
          </cell>
          <cell r="CG1390">
            <v>0</v>
          </cell>
          <cell r="CH1390">
            <v>0</v>
          </cell>
          <cell r="CI1390">
            <v>0</v>
          </cell>
          <cell r="CJ1390">
            <v>0</v>
          </cell>
          <cell r="CK1390">
            <v>0</v>
          </cell>
          <cell r="CL1390">
            <v>0</v>
          </cell>
        </row>
        <row r="1391">
          <cell r="F1391">
            <v>2070</v>
          </cell>
          <cell r="G1391">
            <v>0</v>
          </cell>
          <cell r="H1391" t="str">
            <v>Trường Thực hành sư phạm</v>
          </cell>
          <cell r="I1391" t="str">
            <v>Tổ Hành chính</v>
          </cell>
          <cell r="J1391" t="str">
            <v>Nữ</v>
          </cell>
          <cell r="K1391">
            <v>1981</v>
          </cell>
          <cell r="L1391">
            <v>29871</v>
          </cell>
          <cell r="M1391">
            <v>0</v>
          </cell>
          <cell r="N1391" t="str">
            <v>Kinh</v>
          </cell>
          <cell r="O1391">
            <v>0</v>
          </cell>
          <cell r="P1391">
            <v>0</v>
          </cell>
          <cell r="Q1391">
            <v>0</v>
          </cell>
          <cell r="R1391">
            <v>0</v>
          </cell>
          <cell r="S1391" t="str">
            <v>Phường Bến Thủy, Thành phố Vinh, Tỉnh Nghệ An</v>
          </cell>
          <cell r="T1391">
            <v>0</v>
          </cell>
          <cell r="U1391" t="str">
            <v>Khối 8, Phường Hồng Sơn, Thành phố Vinh, Tỉnh Nghệ An</v>
          </cell>
          <cell r="V1391" t="str">
            <v>Khối 8, Phường Hồng Sơn, Thành phố Vinh, Tỉnh Nghệ An</v>
          </cell>
          <cell r="W1391">
            <v>0</v>
          </cell>
          <cell r="X1391">
            <v>0</v>
          </cell>
          <cell r="Y1391">
            <v>0</v>
          </cell>
          <cell r="Z1391">
            <v>0</v>
          </cell>
          <cell r="AA1391">
            <v>0</v>
          </cell>
          <cell r="AB1391">
            <v>0</v>
          </cell>
          <cell r="AC1391" t="str">
            <v>BHXH</v>
          </cell>
          <cell r="AD1391">
            <v>0</v>
          </cell>
          <cell r="AE1391">
            <v>0</v>
          </cell>
          <cell r="AF1391" t="str">
            <v>13.096</v>
          </cell>
          <cell r="AG1391" t="str">
            <v>Kỹ thuật viên</v>
          </cell>
          <cell r="AH1391">
            <v>0</v>
          </cell>
          <cell r="AI1391">
            <v>0</v>
          </cell>
          <cell r="AJ1391">
            <v>0</v>
          </cell>
          <cell r="AK1391">
            <v>3.5</v>
          </cell>
          <cell r="AL1391">
            <v>0</v>
          </cell>
          <cell r="AM1391">
            <v>1.86</v>
          </cell>
          <cell r="AN1391">
            <v>1</v>
          </cell>
          <cell r="AO1391">
            <v>0</v>
          </cell>
          <cell r="AP1391">
            <v>0</v>
          </cell>
          <cell r="AQ1391">
            <v>0</v>
          </cell>
          <cell r="AR1391">
            <v>0</v>
          </cell>
          <cell r="AS1391">
            <v>1.86</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t="str">
            <v>x</v>
          </cell>
          <cell r="BI1391">
            <v>0</v>
          </cell>
          <cell r="BJ1391">
            <v>0</v>
          </cell>
          <cell r="BK1391">
            <v>0</v>
          </cell>
          <cell r="BL1391">
            <v>0</v>
          </cell>
          <cell r="BM1391">
            <v>37539</v>
          </cell>
          <cell r="BN1391">
            <v>37904</v>
          </cell>
          <cell r="BO1391">
            <v>0</v>
          </cell>
          <cell r="BP1391">
            <v>0</v>
          </cell>
          <cell r="BQ1391">
            <v>43586</v>
          </cell>
          <cell r="BR1391">
            <v>14.083333333333334</v>
          </cell>
          <cell r="BS1391" t="str">
            <v>ĐHV đã phát</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0</v>
          </cell>
          <cell r="CG1391">
            <v>0</v>
          </cell>
          <cell r="CH1391">
            <v>0</v>
          </cell>
          <cell r="CI1391">
            <v>0</v>
          </cell>
          <cell r="CJ1391">
            <v>0</v>
          </cell>
          <cell r="CK1391">
            <v>0</v>
          </cell>
          <cell r="CL1391">
            <v>0</v>
          </cell>
        </row>
        <row r="1392">
          <cell r="F1392">
            <v>2580</v>
          </cell>
          <cell r="G1392" t="str">
            <v>51810000537592</v>
          </cell>
          <cell r="H1392" t="str">
            <v>Trường Thực hành Sư phạm</v>
          </cell>
          <cell r="I1392">
            <v>0</v>
          </cell>
          <cell r="J1392" t="str">
            <v>Nữ</v>
          </cell>
          <cell r="K1392">
            <v>1994</v>
          </cell>
          <cell r="L1392">
            <v>34633</v>
          </cell>
          <cell r="M1392">
            <v>0</v>
          </cell>
          <cell r="N1392" t="str">
            <v>Kinh</v>
          </cell>
          <cell r="O1392">
            <v>0</v>
          </cell>
          <cell r="P1392" t="str">
            <v>187371312</v>
          </cell>
          <cell r="Q1392">
            <v>42895</v>
          </cell>
          <cell r="R1392" t="str">
            <v>Tỉnh Nghệ An</v>
          </cell>
          <cell r="S1392" t="str">
            <v>Xã Hồng Thành, Huyện Yên Thành, Tỉnh Nghệ An</v>
          </cell>
          <cell r="T1392" t="str">
            <v>Hồng Thành, Yên Thành, Nghệ An</v>
          </cell>
          <cell r="U1392">
            <v>0</v>
          </cell>
          <cell r="V1392">
            <v>0</v>
          </cell>
          <cell r="W1392">
            <v>0</v>
          </cell>
          <cell r="X1392">
            <v>0</v>
          </cell>
          <cell r="Y1392">
            <v>43344</v>
          </cell>
          <cell r="Z1392">
            <v>0</v>
          </cell>
          <cell r="AA1392">
            <v>0</v>
          </cell>
          <cell r="AB1392">
            <v>0</v>
          </cell>
          <cell r="AC1392" t="str">
            <v>HĐVV</v>
          </cell>
          <cell r="AD1392">
            <v>0</v>
          </cell>
          <cell r="AE1392">
            <v>0</v>
          </cell>
          <cell r="AF1392" t="str">
            <v>V.07.02.05</v>
          </cell>
          <cell r="AG1392" t="str">
            <v>Giáo viên mầm non (hạng III)</v>
          </cell>
          <cell r="AH1392">
            <v>0</v>
          </cell>
          <cell r="AI1392">
            <v>0</v>
          </cell>
          <cell r="AJ1392">
            <v>0</v>
          </cell>
          <cell r="AK1392">
            <v>0</v>
          </cell>
          <cell r="AL1392">
            <v>0</v>
          </cell>
          <cell r="AM1392">
            <v>1.7849999999999999</v>
          </cell>
          <cell r="AN1392" t="e">
            <v>#N/A</v>
          </cell>
          <cell r="AO1392">
            <v>0</v>
          </cell>
          <cell r="AP1392">
            <v>0</v>
          </cell>
          <cell r="AQ1392">
            <v>0</v>
          </cell>
          <cell r="AR1392">
            <v>0</v>
          </cell>
          <cell r="AS1392">
            <v>1.7849999999999999</v>
          </cell>
          <cell r="AT1392">
            <v>0</v>
          </cell>
          <cell r="AU1392">
            <v>0</v>
          </cell>
          <cell r="AV1392">
            <v>0</v>
          </cell>
          <cell r="AW1392">
            <v>0</v>
          </cell>
          <cell r="AX1392" t="str">
            <v>Đại học</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cell r="BO1392">
            <v>0</v>
          </cell>
          <cell r="BP1392">
            <v>0</v>
          </cell>
          <cell r="BQ1392">
            <v>43571</v>
          </cell>
          <cell r="BR1392">
            <v>27.166666666666668</v>
          </cell>
          <cell r="BS1392" t="str">
            <v>ĐHV đã phát</v>
          </cell>
          <cell r="BT1392">
            <v>0</v>
          </cell>
          <cell r="BU1392">
            <v>0</v>
          </cell>
          <cell r="BV1392">
            <v>0</v>
          </cell>
          <cell r="BW1392">
            <v>0</v>
          </cell>
          <cell r="BX1392">
            <v>0</v>
          </cell>
          <cell r="BY1392">
            <v>0</v>
          </cell>
          <cell r="BZ1392">
            <v>0</v>
          </cell>
          <cell r="CA1392">
            <v>0</v>
          </cell>
          <cell r="CB1392">
            <v>0</v>
          </cell>
          <cell r="CC1392">
            <v>0</v>
          </cell>
          <cell r="CD1392">
            <v>0</v>
          </cell>
          <cell r="CE1392">
            <v>0</v>
          </cell>
          <cell r="CF1392">
            <v>0</v>
          </cell>
          <cell r="CG1392">
            <v>0</v>
          </cell>
          <cell r="CH1392">
            <v>0</v>
          </cell>
          <cell r="CI1392">
            <v>0</v>
          </cell>
          <cell r="CJ1392">
            <v>0</v>
          </cell>
          <cell r="CK1392">
            <v>0</v>
          </cell>
          <cell r="CL1392">
            <v>0</v>
          </cell>
        </row>
        <row r="1393">
          <cell r="F1393">
            <v>1566</v>
          </cell>
          <cell r="G1393" t="str">
            <v>51010000191114</v>
          </cell>
          <cell r="H1393" t="str">
            <v>Viện Sư phạm Xã hội</v>
          </cell>
          <cell r="I1393" t="str">
            <v>Văn học</v>
          </cell>
          <cell r="J1393" t="str">
            <v>Nam</v>
          </cell>
          <cell r="K1393">
            <v>1959</v>
          </cell>
          <cell r="L1393">
            <v>21905</v>
          </cell>
          <cell r="M1393">
            <v>0</v>
          </cell>
          <cell r="N1393" t="str">
            <v>Kinh</v>
          </cell>
          <cell r="O1393">
            <v>0</v>
          </cell>
          <cell r="P1393">
            <v>0</v>
          </cell>
          <cell r="Q1393">
            <v>0</v>
          </cell>
          <cell r="R1393">
            <v>0</v>
          </cell>
          <cell r="S1393" t="str">
            <v>Xã Thạch Điền, Huyện Thạch Hà, Tỉnh Hà Tĩnh</v>
          </cell>
          <cell r="T1393" t="str">
            <v>Xã Thạch Điền, Huyện Thạch Hà, Tỉnh Hà Tĩnh</v>
          </cell>
          <cell r="U1393" t="str">
            <v>Phường Hưng Phúc, Thành phố Vinh, Tỉnh Nghệ An</v>
          </cell>
          <cell r="V1393" t="str">
            <v>Phường Hưng Phúc, Thành phố Vinh, Tỉnh Nghệ An</v>
          </cell>
          <cell r="W1393">
            <v>0</v>
          </cell>
          <cell r="X1393">
            <v>0</v>
          </cell>
          <cell r="Y1393">
            <v>29860</v>
          </cell>
          <cell r="Z1393">
            <v>29860</v>
          </cell>
          <cell r="AA1393" t="str">
            <v>Trường Đại học Sư phạm Vinh</v>
          </cell>
          <cell r="AB1393">
            <v>0</v>
          </cell>
          <cell r="AC1393" t="str">
            <v>BC</v>
          </cell>
          <cell r="AD1393">
            <v>0</v>
          </cell>
          <cell r="AE1393">
            <v>0</v>
          </cell>
          <cell r="AF1393" t="str">
            <v>V.07.01.01</v>
          </cell>
          <cell r="AG1393" t="str">
            <v>Giảng viên cao cấp (hạng I)</v>
          </cell>
          <cell r="AH1393">
            <v>0</v>
          </cell>
          <cell r="AI1393" t="str">
            <v>Trưởng Bộ môn</v>
          </cell>
          <cell r="AJ1393">
            <v>0</v>
          </cell>
          <cell r="AK1393">
            <v>6</v>
          </cell>
          <cell r="AL1393">
            <v>0.4</v>
          </cell>
          <cell r="AM1393">
            <v>6.56</v>
          </cell>
          <cell r="AN1393">
            <v>2</v>
          </cell>
          <cell r="AO1393">
            <v>0</v>
          </cell>
          <cell r="AP1393">
            <v>0</v>
          </cell>
          <cell r="AQ1393">
            <v>35</v>
          </cell>
          <cell r="AR1393">
            <v>2.4359999999999999</v>
          </cell>
          <cell r="AS1393">
            <v>9.3960000000000008</v>
          </cell>
          <cell r="AT1393">
            <v>40</v>
          </cell>
          <cell r="AU1393">
            <v>0</v>
          </cell>
          <cell r="AV1393">
            <v>0</v>
          </cell>
          <cell r="AW1393">
            <v>0</v>
          </cell>
          <cell r="AX1393" t="str">
            <v>Tiến sĩ</v>
          </cell>
          <cell r="AY1393" t="str">
            <v>Phó Giáo sư</v>
          </cell>
          <cell r="AZ1393">
            <v>0</v>
          </cell>
          <cell r="BA1393" t="str">
            <v>Văn</v>
          </cell>
          <cell r="BB1393" t="str">
            <v>KHXH&amp;NV/Văn học nước ngoài</v>
          </cell>
          <cell r="BC1393" t="str">
            <v>Ngữ văn/Văn học nước ngoài</v>
          </cell>
          <cell r="BD1393">
            <v>0</v>
          </cell>
          <cell r="BE1393" t="str">
            <v>GVSP</v>
          </cell>
          <cell r="BF1393">
            <v>0</v>
          </cell>
          <cell r="BG1393">
            <v>0</v>
          </cell>
          <cell r="BH1393">
            <v>0</v>
          </cell>
          <cell r="BI1393">
            <v>0</v>
          </cell>
          <cell r="BJ1393">
            <v>0</v>
          </cell>
          <cell r="BK1393">
            <v>0</v>
          </cell>
          <cell r="BL1393">
            <v>0</v>
          </cell>
          <cell r="BM1393">
            <v>0</v>
          </cell>
          <cell r="BN1393">
            <v>0</v>
          </cell>
          <cell r="BO1393">
            <v>0</v>
          </cell>
          <cell r="BP1393">
            <v>0</v>
          </cell>
          <cell r="BQ1393">
            <v>43586</v>
          </cell>
          <cell r="BR1393">
            <v>-2.6666666666666665</v>
          </cell>
          <cell r="BS1393" t="str">
            <v>ĐHV đã phát</v>
          </cell>
          <cell r="BT1393" t="str">
            <v>x</v>
          </cell>
          <cell r="BU1393" t="str">
            <v>x</v>
          </cell>
          <cell r="BV1393">
            <v>0</v>
          </cell>
          <cell r="BW1393">
            <v>0</v>
          </cell>
          <cell r="BX1393">
            <v>0</v>
          </cell>
          <cell r="BY1393">
            <v>0</v>
          </cell>
          <cell r="BZ1393">
            <v>0</v>
          </cell>
          <cell r="CA1393">
            <v>0</v>
          </cell>
          <cell r="CB1393">
            <v>0</v>
          </cell>
          <cell r="CC1393">
            <v>0</v>
          </cell>
          <cell r="CD1393">
            <v>0</v>
          </cell>
          <cell r="CE1393">
            <v>0</v>
          </cell>
          <cell r="CF1393">
            <v>0</v>
          </cell>
          <cell r="CG1393">
            <v>0</v>
          </cell>
          <cell r="CH1393">
            <v>0</v>
          </cell>
          <cell r="CI1393">
            <v>0</v>
          </cell>
          <cell r="CJ1393">
            <v>0</v>
          </cell>
          <cell r="CK1393">
            <v>0</v>
          </cell>
          <cell r="CL1393">
            <v>0</v>
          </cell>
        </row>
        <row r="1394">
          <cell r="F1394">
            <v>2581</v>
          </cell>
          <cell r="G1394" t="str">
            <v>51810000539589</v>
          </cell>
          <cell r="H1394" t="str">
            <v>Trường Thực hành Sư phạm</v>
          </cell>
          <cell r="I1394">
            <v>0</v>
          </cell>
          <cell r="J1394" t="str">
            <v>Nữ</v>
          </cell>
          <cell r="K1394">
            <v>1995</v>
          </cell>
          <cell r="L1394">
            <v>34727</v>
          </cell>
          <cell r="M1394">
            <v>0</v>
          </cell>
          <cell r="N1394" t="str">
            <v>Thái</v>
          </cell>
          <cell r="O1394">
            <v>0</v>
          </cell>
          <cell r="P1394" t="str">
            <v>187506936</v>
          </cell>
          <cell r="Q1394">
            <v>41191</v>
          </cell>
          <cell r="R1394" t="str">
            <v>Tỉnh Nghệ An</v>
          </cell>
          <cell r="S1394" t="str">
            <v>Xã Nghĩa Thái, Huyện Tân Kỳ, Tỉnh Nghệ An</v>
          </cell>
          <cell r="T1394" t="str">
            <v>Nghĩa Thái, Tân Kỳ, Nghệ An</v>
          </cell>
          <cell r="U1394" t="str">
            <v>Xóm Vĩnh Lộc, Xã Nghĩa Thái, Huyện Tân Kỳ, Tỉnh Nghệ An</v>
          </cell>
          <cell r="V1394" t="str">
            <v>Xóm Vĩnh Lộc, Xã Nghĩa Thái, Huyện Tân Kỳ, Tỉnh Nghệ An</v>
          </cell>
          <cell r="W1394">
            <v>0</v>
          </cell>
          <cell r="X1394">
            <v>0</v>
          </cell>
          <cell r="Y1394">
            <v>43344</v>
          </cell>
          <cell r="Z1394">
            <v>0</v>
          </cell>
          <cell r="AA1394">
            <v>0</v>
          </cell>
          <cell r="AB1394">
            <v>0</v>
          </cell>
          <cell r="AC1394" t="str">
            <v>HĐVV</v>
          </cell>
          <cell r="AD1394">
            <v>0</v>
          </cell>
          <cell r="AE1394">
            <v>0</v>
          </cell>
          <cell r="AF1394" t="str">
            <v>V.07.02.05</v>
          </cell>
          <cell r="AG1394" t="str">
            <v>Giáo viên mầm non (hạng III)</v>
          </cell>
          <cell r="AH1394">
            <v>0</v>
          </cell>
          <cell r="AI1394">
            <v>0</v>
          </cell>
          <cell r="AJ1394">
            <v>0</v>
          </cell>
          <cell r="AK1394">
            <v>0</v>
          </cell>
          <cell r="AL1394">
            <v>0</v>
          </cell>
          <cell r="AM1394">
            <v>1.7849999999999999</v>
          </cell>
          <cell r="AN1394" t="e">
            <v>#N/A</v>
          </cell>
          <cell r="AO1394">
            <v>0</v>
          </cell>
          <cell r="AP1394">
            <v>0</v>
          </cell>
          <cell r="AQ1394">
            <v>0</v>
          </cell>
          <cell r="AR1394">
            <v>0</v>
          </cell>
          <cell r="AS1394">
            <v>1.7849999999999999</v>
          </cell>
          <cell r="AT1394">
            <v>0</v>
          </cell>
          <cell r="AU1394">
            <v>0</v>
          </cell>
          <cell r="AV1394">
            <v>0</v>
          </cell>
          <cell r="AW1394">
            <v>0</v>
          </cell>
          <cell r="AX1394" t="str">
            <v>Đại học</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43647</v>
          </cell>
          <cell r="BR1394">
            <v>0</v>
          </cell>
          <cell r="BS1394" t="str">
            <v>ĐHV đã phát</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0</v>
          </cell>
          <cell r="CG1394">
            <v>0</v>
          </cell>
          <cell r="CH1394">
            <v>0</v>
          </cell>
          <cell r="CI1394">
            <v>0</v>
          </cell>
          <cell r="CJ1394">
            <v>0</v>
          </cell>
          <cell r="CK1394">
            <v>0</v>
          </cell>
          <cell r="CL1394">
            <v>0</v>
          </cell>
        </row>
        <row r="1395">
          <cell r="F1395">
            <v>2579</v>
          </cell>
          <cell r="G1395" t="str">
            <v>51010001488527</v>
          </cell>
          <cell r="H1395" t="str">
            <v>Trường Thực hành Sư phạm</v>
          </cell>
          <cell r="I1395">
            <v>0</v>
          </cell>
          <cell r="J1395" t="str">
            <v>Nữ</v>
          </cell>
          <cell r="K1395">
            <v>1995</v>
          </cell>
          <cell r="L1395">
            <v>35049</v>
          </cell>
          <cell r="M1395">
            <v>0</v>
          </cell>
          <cell r="N1395" t="str">
            <v>Kinh</v>
          </cell>
          <cell r="O1395">
            <v>0</v>
          </cell>
          <cell r="P1395" t="str">
            <v>187112669</v>
          </cell>
          <cell r="Q1395">
            <v>41480</v>
          </cell>
          <cell r="R1395" t="str">
            <v>Tỉnh Nghệ An</v>
          </cell>
          <cell r="S1395" t="str">
            <v>Xã Nghi Thái, Huyện Nghi Lộc, Tỉnh Nghệ An</v>
          </cell>
          <cell r="T1395" t="str">
            <v>Nghi Thái, Nghi Lộc, Nghệ An</v>
          </cell>
          <cell r="U1395" t="str">
            <v>Xóm Thái Sơn, Xã Nghi Thái, Huyện Nghi Lộc, Tỉnh Nghệ An</v>
          </cell>
          <cell r="V1395" t="str">
            <v>Xóm Thái Sơn, Xã Nghi Thái, Huyện Nghi Lộc, Tỉnh Nghệ An</v>
          </cell>
          <cell r="W1395">
            <v>0</v>
          </cell>
          <cell r="X1395">
            <v>0</v>
          </cell>
          <cell r="Y1395">
            <v>43344</v>
          </cell>
          <cell r="Z1395">
            <v>0</v>
          </cell>
          <cell r="AA1395">
            <v>0</v>
          </cell>
          <cell r="AB1395">
            <v>0</v>
          </cell>
          <cell r="AC1395" t="str">
            <v>HĐVV</v>
          </cell>
          <cell r="AD1395">
            <v>0</v>
          </cell>
          <cell r="AE1395">
            <v>0</v>
          </cell>
          <cell r="AF1395" t="str">
            <v>V.07.02.05</v>
          </cell>
          <cell r="AG1395" t="str">
            <v>Giáo viên mầm non (hạng III)</v>
          </cell>
          <cell r="AH1395">
            <v>0</v>
          </cell>
          <cell r="AI1395">
            <v>0</v>
          </cell>
          <cell r="AJ1395">
            <v>0</v>
          </cell>
          <cell r="AK1395">
            <v>0</v>
          </cell>
          <cell r="AL1395">
            <v>0</v>
          </cell>
          <cell r="AM1395">
            <v>1.7849999999999999</v>
          </cell>
          <cell r="AN1395" t="e">
            <v>#N/A</v>
          </cell>
          <cell r="AO1395">
            <v>0</v>
          </cell>
          <cell r="AP1395">
            <v>0</v>
          </cell>
          <cell r="AQ1395">
            <v>0</v>
          </cell>
          <cell r="AR1395">
            <v>0</v>
          </cell>
          <cell r="AS1395">
            <v>1.7849999999999999</v>
          </cell>
          <cell r="AT1395">
            <v>0</v>
          </cell>
          <cell r="AU1395">
            <v>0</v>
          </cell>
          <cell r="AV1395">
            <v>0</v>
          </cell>
          <cell r="AW1395">
            <v>0</v>
          </cell>
          <cell r="AX1395" t="str">
            <v>Đại học</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43647</v>
          </cell>
          <cell r="BR1395">
            <v>28.333333333333332</v>
          </cell>
          <cell r="BS1395" t="str">
            <v>ĐHV đã phát</v>
          </cell>
          <cell r="BT1395">
            <v>0</v>
          </cell>
          <cell r="BU1395">
            <v>0</v>
          </cell>
          <cell r="BV1395">
            <v>0</v>
          </cell>
          <cell r="BW1395">
            <v>0</v>
          </cell>
          <cell r="BX1395">
            <v>0</v>
          </cell>
          <cell r="BY1395">
            <v>0</v>
          </cell>
          <cell r="BZ1395">
            <v>0</v>
          </cell>
          <cell r="CA1395">
            <v>0</v>
          </cell>
          <cell r="CB1395">
            <v>0</v>
          </cell>
          <cell r="CC1395">
            <v>0</v>
          </cell>
          <cell r="CD1395">
            <v>0</v>
          </cell>
          <cell r="CE1395">
            <v>0</v>
          </cell>
          <cell r="CF1395">
            <v>0</v>
          </cell>
          <cell r="CG1395">
            <v>0</v>
          </cell>
          <cell r="CH1395">
            <v>0</v>
          </cell>
          <cell r="CI1395">
            <v>0</v>
          </cell>
          <cell r="CJ1395">
            <v>0</v>
          </cell>
          <cell r="CK1395">
            <v>0</v>
          </cell>
          <cell r="CL1395">
            <v>0</v>
          </cell>
        </row>
        <row r="1396">
          <cell r="F1396">
            <v>1299</v>
          </cell>
          <cell r="G1396" t="str">
            <v>51010000188602</v>
          </cell>
          <cell r="H1396" t="str">
            <v>Khoa Luật</v>
          </cell>
          <cell r="I1396" t="str">
            <v>Luật Hình sự</v>
          </cell>
          <cell r="J1396" t="str">
            <v>Nam</v>
          </cell>
          <cell r="K1396">
            <v>1984</v>
          </cell>
          <cell r="L1396">
            <v>31006</v>
          </cell>
          <cell r="M1396">
            <v>0</v>
          </cell>
          <cell r="N1396" t="str">
            <v>Kinh</v>
          </cell>
          <cell r="O1396">
            <v>0</v>
          </cell>
          <cell r="P1396">
            <v>183204788</v>
          </cell>
          <cell r="Q1396">
            <v>0</v>
          </cell>
          <cell r="R1396">
            <v>0</v>
          </cell>
          <cell r="S1396" t="str">
            <v>Xã Phú Gia, Huyện Hương Khê, Tỉnh Hà Tĩnh</v>
          </cell>
          <cell r="T1396" t="str">
            <v>Phú Gia, Hương Khê, Hà Tĩnh</v>
          </cell>
          <cell r="U1396" t="str">
            <v>Chung cư Dầu khí Hưng Bình, Phường Hưng Bình, Thành phố Vinh, Tỉnh Nghệ An</v>
          </cell>
          <cell r="V1396" t="str">
            <v>Chung cư Dầu khí Hưng Bình, Phường Hưng Bình, Thành phố Vinh, Tỉnh Nghệ An</v>
          </cell>
          <cell r="W1396" t="str">
            <v>0986173446</v>
          </cell>
          <cell r="X1396" t="str">
            <v>luubaovinhuni@gmail.com</v>
          </cell>
          <cell r="Y1396">
            <v>39722</v>
          </cell>
          <cell r="Z1396">
            <v>40360</v>
          </cell>
          <cell r="AA1396" t="str">
            <v>Trường Đại học Vinh</v>
          </cell>
          <cell r="AB1396">
            <v>0</v>
          </cell>
          <cell r="AC1396" t="str">
            <v>BC</v>
          </cell>
          <cell r="AD1396">
            <v>0</v>
          </cell>
          <cell r="AE1396">
            <v>0</v>
          </cell>
          <cell r="AF1396" t="str">
            <v>V.07.01.03</v>
          </cell>
          <cell r="AG1396" t="str">
            <v>Giảng viên (hạng III)</v>
          </cell>
          <cell r="AH1396">
            <v>0</v>
          </cell>
          <cell r="AI1396">
            <v>0</v>
          </cell>
          <cell r="AJ1396">
            <v>0</v>
          </cell>
          <cell r="AK1396">
            <v>4</v>
          </cell>
          <cell r="AL1396">
            <v>0</v>
          </cell>
          <cell r="AM1396">
            <v>3.33</v>
          </cell>
          <cell r="AN1396">
            <v>4</v>
          </cell>
          <cell r="AO1396">
            <v>0</v>
          </cell>
          <cell r="AP1396">
            <v>0</v>
          </cell>
          <cell r="AQ1396">
            <v>6</v>
          </cell>
          <cell r="AR1396">
            <v>0.19980000000000001</v>
          </cell>
          <cell r="AS1396">
            <v>3.5298000000000003</v>
          </cell>
          <cell r="AT1396">
            <v>25</v>
          </cell>
          <cell r="AU1396">
            <v>0</v>
          </cell>
          <cell r="AV1396">
            <v>0</v>
          </cell>
          <cell r="AW1396">
            <v>0</v>
          </cell>
          <cell r="AX1396" t="str">
            <v>Tiến sĩ</v>
          </cell>
          <cell r="AY1396">
            <v>0</v>
          </cell>
          <cell r="AZ1396">
            <v>0</v>
          </cell>
          <cell r="BA1396" t="str">
            <v>Luật học</v>
          </cell>
          <cell r="BB1396" t="str">
            <v>Luật hình sự</v>
          </cell>
          <cell r="BC1396">
            <v>0</v>
          </cell>
          <cell r="BD1396">
            <v>0</v>
          </cell>
          <cell r="BE1396">
            <v>0</v>
          </cell>
          <cell r="BF1396" t="str">
            <v>ThS nước ngoài</v>
          </cell>
          <cell r="BG1396">
            <v>0</v>
          </cell>
          <cell r="BH1396" t="str">
            <v>x</v>
          </cell>
          <cell r="BI1396">
            <v>2019</v>
          </cell>
          <cell r="BJ1396">
            <v>0</v>
          </cell>
          <cell r="BK1396" t="str">
            <v>x</v>
          </cell>
          <cell r="BL1396">
            <v>0</v>
          </cell>
          <cell r="BM1396">
            <v>0</v>
          </cell>
          <cell r="BN1396">
            <v>0</v>
          </cell>
          <cell r="BO1396">
            <v>0</v>
          </cell>
          <cell r="BP1396">
            <v>0</v>
          </cell>
          <cell r="BQ1396">
            <v>43678</v>
          </cell>
          <cell r="BR1396">
            <v>22.25</v>
          </cell>
          <cell r="BS1396" t="str">
            <v>BĐ đã phát</v>
          </cell>
          <cell r="BT1396" t="str">
            <v>x</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0</v>
          </cell>
          <cell r="CK1396">
            <v>0</v>
          </cell>
          <cell r="CL1396">
            <v>0</v>
          </cell>
        </row>
        <row r="1397">
          <cell r="F1397">
            <v>2338</v>
          </cell>
          <cell r="G1397" t="str">
            <v>51010000564965</v>
          </cell>
          <cell r="H1397" t="str">
            <v>Trường Thực hành sư phạm</v>
          </cell>
          <cell r="I1397" t="str">
            <v>Tổ Tiểu học</v>
          </cell>
          <cell r="J1397" t="str">
            <v>Nữ</v>
          </cell>
          <cell r="K1397">
            <v>1979</v>
          </cell>
          <cell r="L1397">
            <v>29011</v>
          </cell>
          <cell r="M1397">
            <v>0</v>
          </cell>
          <cell r="N1397" t="str">
            <v>Kinh</v>
          </cell>
          <cell r="O1397">
            <v>0</v>
          </cell>
          <cell r="P1397" t="str">
            <v>183149335</v>
          </cell>
          <cell r="Q1397" t="str">
            <v>15/07/2013</v>
          </cell>
          <cell r="R1397" t="str">
            <v>Tỉnh Nghệ An</v>
          </cell>
          <cell r="S1397" t="str">
            <v>Xã Đậu Liêu, Thị xã Hồng Lĩnh, Tỉnh Hà Tĩnh</v>
          </cell>
          <cell r="T1397" t="str">
            <v>Đậu Liêu, Hồng Lĩnh, Hà Tĩnh</v>
          </cell>
          <cell r="U1397" t="str">
            <v>Chung cư dầu khí Trường Thi, Khối 17, Phường Trường Thi, Thành phố Vinh, Tỉnh Nghệ An</v>
          </cell>
          <cell r="V1397" t="str">
            <v>Chung cư dầu khí Trường Thi, Khối 17, Phường Trường Thi, Thành phố Vinh, Tỉnh Nghệ An</v>
          </cell>
          <cell r="W1397">
            <v>0</v>
          </cell>
          <cell r="X1397">
            <v>0</v>
          </cell>
          <cell r="Y1397">
            <v>41883</v>
          </cell>
          <cell r="Z1397">
            <v>0</v>
          </cell>
          <cell r="AA1397">
            <v>0</v>
          </cell>
          <cell r="AB1397">
            <v>0</v>
          </cell>
          <cell r="AC1397" t="str">
            <v>BC</v>
          </cell>
          <cell r="AD1397">
            <v>0</v>
          </cell>
          <cell r="AE1397">
            <v>0</v>
          </cell>
          <cell r="AF1397" t="str">
            <v>V.07.03.07</v>
          </cell>
          <cell r="AG1397" t="str">
            <v>Giáo viên tiểu học (hạng II)</v>
          </cell>
          <cell r="AH1397">
            <v>0</v>
          </cell>
          <cell r="AI1397">
            <v>0</v>
          </cell>
          <cell r="AJ1397" t="str">
            <v>CT CĐ BP</v>
          </cell>
          <cell r="AK1397">
            <v>5</v>
          </cell>
          <cell r="AL1397">
            <v>0</v>
          </cell>
          <cell r="AM1397">
            <v>4.32</v>
          </cell>
          <cell r="AN1397">
            <v>7</v>
          </cell>
          <cell r="AO1397">
            <v>0</v>
          </cell>
          <cell r="AP1397">
            <v>0</v>
          </cell>
          <cell r="AQ1397">
            <v>16</v>
          </cell>
          <cell r="AR1397">
            <v>0.69120000000000004</v>
          </cell>
          <cell r="AS1397">
            <v>5.0112000000000005</v>
          </cell>
          <cell r="AT1397">
            <v>35</v>
          </cell>
          <cell r="AU1397">
            <v>0</v>
          </cell>
          <cell r="AV1397">
            <v>0</v>
          </cell>
          <cell r="AW1397">
            <v>0</v>
          </cell>
          <cell r="AX1397" t="str">
            <v>Thạc sĩ</v>
          </cell>
          <cell r="AY1397">
            <v>0</v>
          </cell>
          <cell r="AZ1397">
            <v>0</v>
          </cell>
          <cell r="BA1397" t="str">
            <v>Tiểu học_SP</v>
          </cell>
          <cell r="BB1397" t="str">
            <v>LL&amp;PPGH tiếng Anh</v>
          </cell>
          <cell r="BC1397">
            <v>0</v>
          </cell>
          <cell r="BD1397">
            <v>0</v>
          </cell>
          <cell r="BE1397">
            <v>0</v>
          </cell>
          <cell r="BF1397" t="str">
            <v>A2</v>
          </cell>
          <cell r="BG1397">
            <v>0</v>
          </cell>
          <cell r="BH1397">
            <v>0</v>
          </cell>
          <cell r="BI1397">
            <v>0</v>
          </cell>
          <cell r="BJ1397">
            <v>0</v>
          </cell>
          <cell r="BK1397">
            <v>0</v>
          </cell>
          <cell r="BL1397">
            <v>0</v>
          </cell>
          <cell r="BM1397">
            <v>0</v>
          </cell>
          <cell r="BN1397">
            <v>0</v>
          </cell>
          <cell r="BO1397">
            <v>0</v>
          </cell>
          <cell r="BP1397">
            <v>0</v>
          </cell>
          <cell r="BQ1397">
            <v>43709</v>
          </cell>
          <cell r="BR1397">
            <v>11.75</v>
          </cell>
          <cell r="BS1397" t="str">
            <v>BĐ đã phát</v>
          </cell>
          <cell r="BT1397">
            <v>0</v>
          </cell>
          <cell r="BU1397">
            <v>0</v>
          </cell>
          <cell r="BV1397">
            <v>0</v>
          </cell>
          <cell r="BW1397">
            <v>0</v>
          </cell>
          <cell r="BX1397">
            <v>0</v>
          </cell>
          <cell r="BY1397">
            <v>0</v>
          </cell>
          <cell r="BZ1397">
            <v>0</v>
          </cell>
          <cell r="CA1397">
            <v>0</v>
          </cell>
          <cell r="CB1397">
            <v>0</v>
          </cell>
          <cell r="CC1397">
            <v>0</v>
          </cell>
          <cell r="CD1397">
            <v>0</v>
          </cell>
          <cell r="CE1397">
            <v>0</v>
          </cell>
          <cell r="CF1397">
            <v>0</v>
          </cell>
          <cell r="CG1397">
            <v>0</v>
          </cell>
          <cell r="CH1397">
            <v>0</v>
          </cell>
          <cell r="CI1397">
            <v>0</v>
          </cell>
          <cell r="CJ1397">
            <v>0</v>
          </cell>
          <cell r="CK1397">
            <v>0</v>
          </cell>
          <cell r="CL1397">
            <v>0</v>
          </cell>
        </row>
        <row r="1398">
          <cell r="F1398">
            <v>2490</v>
          </cell>
          <cell r="G1398" t="str">
            <v>51010000883934</v>
          </cell>
          <cell r="H1398" t="str">
            <v>Khoa Kinh tế</v>
          </cell>
          <cell r="I1398" t="str">
            <v>Kinh tế</v>
          </cell>
          <cell r="J1398" t="str">
            <v>Nữ</v>
          </cell>
          <cell r="K1398">
            <v>1985</v>
          </cell>
          <cell r="L1398">
            <v>31279</v>
          </cell>
          <cell r="M1398">
            <v>0</v>
          </cell>
          <cell r="N1398" t="str">
            <v>Kinh</v>
          </cell>
          <cell r="O1398">
            <v>0</v>
          </cell>
          <cell r="P1398" t="str">
            <v>186246855</v>
          </cell>
          <cell r="Q1398" t="str">
            <v>29/09/2013</v>
          </cell>
          <cell r="R1398" t="str">
            <v>Tỉnh Nghệ An</v>
          </cell>
          <cell r="S1398" t="str">
            <v>Phường Hưng Bình, Thành phố Vinh, Tỉnh Nghệ An</v>
          </cell>
          <cell r="T1398" t="str">
            <v>Phường Hưng Bình, Thành phố Vinh, Tỉnh Nghệ An</v>
          </cell>
          <cell r="U1398" t="str">
            <v>Số 5đường Tân Yên, Phường Hưng Bình, Thành phố Vinh, Tỉnh Nghệ An</v>
          </cell>
          <cell r="V1398" t="str">
            <v>Số 5đường Tân Yên, Phường Hưng Bình, Thành phố Vinh, Tỉnh Nghệ An</v>
          </cell>
          <cell r="W1398" t="str">
            <v>0989889012</v>
          </cell>
          <cell r="X1398" t="str">
            <v>Thaopt208@gmail.com</v>
          </cell>
          <cell r="Y1398">
            <v>42614</v>
          </cell>
          <cell r="Z1398">
            <v>0</v>
          </cell>
          <cell r="AA1398">
            <v>0</v>
          </cell>
          <cell r="AB1398">
            <v>0</v>
          </cell>
          <cell r="AC1398" t="str">
            <v>HĐ</v>
          </cell>
          <cell r="AD1398">
            <v>0</v>
          </cell>
          <cell r="AE1398">
            <v>0</v>
          </cell>
          <cell r="AF1398" t="str">
            <v>V.07.01.03</v>
          </cell>
          <cell r="AG1398" t="str">
            <v>Giảng viên (hạng III)</v>
          </cell>
          <cell r="AH1398">
            <v>0</v>
          </cell>
          <cell r="AI1398">
            <v>0</v>
          </cell>
          <cell r="AJ1398">
            <v>0</v>
          </cell>
          <cell r="AK1398">
            <v>4</v>
          </cell>
          <cell r="AL1398">
            <v>0</v>
          </cell>
          <cell r="AM1398">
            <v>2.34</v>
          </cell>
          <cell r="AN1398">
            <v>1</v>
          </cell>
          <cell r="AO1398">
            <v>0</v>
          </cell>
          <cell r="AP1398">
            <v>0</v>
          </cell>
          <cell r="AQ1398">
            <v>0</v>
          </cell>
          <cell r="AR1398">
            <v>0</v>
          </cell>
          <cell r="AS1398">
            <v>2.34</v>
          </cell>
          <cell r="AT1398">
            <v>25</v>
          </cell>
          <cell r="AU1398">
            <v>0</v>
          </cell>
          <cell r="AV1398">
            <v>0</v>
          </cell>
          <cell r="AW1398">
            <v>0</v>
          </cell>
          <cell r="AX1398" t="str">
            <v>Thạc sĩ</v>
          </cell>
          <cell r="AY1398">
            <v>0</v>
          </cell>
          <cell r="AZ1398">
            <v>0</v>
          </cell>
          <cell r="BA1398" t="str">
            <v>Kinh tế</v>
          </cell>
          <cell r="BB1398" t="str">
            <v>Quản trị kinh doanh</v>
          </cell>
          <cell r="BC1398">
            <v>0</v>
          </cell>
          <cell r="BD1398">
            <v>0</v>
          </cell>
          <cell r="BE1398">
            <v>0</v>
          </cell>
          <cell r="BF1398">
            <v>0</v>
          </cell>
          <cell r="BG1398">
            <v>0</v>
          </cell>
          <cell r="BH1398">
            <v>2018</v>
          </cell>
          <cell r="BI1398">
            <v>0</v>
          </cell>
          <cell r="BJ1398">
            <v>0</v>
          </cell>
          <cell r="BK1398">
            <v>0</v>
          </cell>
          <cell r="BL1398">
            <v>0</v>
          </cell>
          <cell r="BM1398">
            <v>0</v>
          </cell>
          <cell r="BN1398">
            <v>0</v>
          </cell>
          <cell r="BO1398">
            <v>0</v>
          </cell>
          <cell r="BP1398">
            <v>0</v>
          </cell>
          <cell r="BQ1398">
            <v>43746</v>
          </cell>
          <cell r="BR1398">
            <v>18</v>
          </cell>
          <cell r="BS1398" t="str">
            <v>BĐ đã phát</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0</v>
          </cell>
          <cell r="CK1398">
            <v>0</v>
          </cell>
          <cell r="CL1398">
            <v>0</v>
          </cell>
        </row>
        <row r="1399">
          <cell r="F1399">
            <v>2603</v>
          </cell>
          <cell r="G1399" t="str">
            <v>51010001686145</v>
          </cell>
          <cell r="H1399" t="str">
            <v>Trường Thực hành Sư phạm</v>
          </cell>
          <cell r="I1399">
            <v>0</v>
          </cell>
          <cell r="J1399" t="str">
            <v>Nữ</v>
          </cell>
          <cell r="K1399">
            <v>1997</v>
          </cell>
          <cell r="L1399">
            <v>35449</v>
          </cell>
          <cell r="M1399">
            <v>0</v>
          </cell>
          <cell r="N1399" t="str">
            <v>Kinh</v>
          </cell>
          <cell r="O1399">
            <v>0</v>
          </cell>
          <cell r="P1399" t="str">
            <v>187441694</v>
          </cell>
          <cell r="Q1399">
            <v>42931</v>
          </cell>
          <cell r="R1399" t="str">
            <v>Tỉnh Nghệ An</v>
          </cell>
          <cell r="S1399">
            <v>0</v>
          </cell>
          <cell r="T1399" t="str">
            <v>Xã Hưng Xuân, huyện Hưng Nguyên, tỉnh Nghệ An</v>
          </cell>
          <cell r="U1399" t="str">
            <v>Xã Hưng Xuân, huyện Hưng Nguyên, tỉnh Nghệ An</v>
          </cell>
          <cell r="V1399">
            <v>0</v>
          </cell>
          <cell r="W1399">
            <v>0</v>
          </cell>
          <cell r="X1399">
            <v>0</v>
          </cell>
          <cell r="Y1399">
            <v>43709</v>
          </cell>
          <cell r="Z1399">
            <v>0</v>
          </cell>
          <cell r="AA1399">
            <v>0</v>
          </cell>
          <cell r="AB1399">
            <v>0</v>
          </cell>
          <cell r="AC1399" t="str">
            <v>HĐVV</v>
          </cell>
          <cell r="AD1399">
            <v>0</v>
          </cell>
          <cell r="AE1399">
            <v>0</v>
          </cell>
          <cell r="AF1399" t="str">
            <v>V.07.02.05</v>
          </cell>
          <cell r="AG1399" t="str">
            <v>Giáo viên mầm non (hạng III)</v>
          </cell>
          <cell r="AH1399">
            <v>0</v>
          </cell>
          <cell r="AI1399">
            <v>0</v>
          </cell>
          <cell r="AJ1399">
            <v>0</v>
          </cell>
          <cell r="AK1399">
            <v>0</v>
          </cell>
          <cell r="AL1399">
            <v>0</v>
          </cell>
          <cell r="AM1399">
            <v>1.7849999999999999</v>
          </cell>
          <cell r="AN1399">
            <v>0</v>
          </cell>
          <cell r="AO1399">
            <v>0</v>
          </cell>
          <cell r="AP1399">
            <v>0</v>
          </cell>
          <cell r="AQ1399">
            <v>0</v>
          </cell>
          <cell r="AR1399">
            <v>0</v>
          </cell>
          <cell r="AS1399">
            <v>1.7849999999999999</v>
          </cell>
          <cell r="AT1399">
            <v>0</v>
          </cell>
          <cell r="AU1399">
            <v>0</v>
          </cell>
          <cell r="AV1399">
            <v>0</v>
          </cell>
          <cell r="AW1399">
            <v>0</v>
          </cell>
          <cell r="AX1399" t="str">
            <v>Đại học</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43862</v>
          </cell>
          <cell r="BR1399">
            <v>29.416666666666668</v>
          </cell>
          <cell r="BS1399" t="str">
            <v>ĐHV đã phát</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0</v>
          </cell>
          <cell r="CH1399">
            <v>0</v>
          </cell>
          <cell r="CI1399">
            <v>0</v>
          </cell>
          <cell r="CJ1399">
            <v>0</v>
          </cell>
          <cell r="CK1399">
            <v>0</v>
          </cell>
          <cell r="CL1399">
            <v>0</v>
          </cell>
        </row>
        <row r="1400">
          <cell r="F1400">
            <v>1967</v>
          </cell>
          <cell r="G1400" t="str">
            <v>51010000375237</v>
          </cell>
          <cell r="H1400" t="str">
            <v>Khoa Luật</v>
          </cell>
          <cell r="I1400" t="str">
            <v>Luật kinh tế - Quốc tế</v>
          </cell>
          <cell r="J1400" t="str">
            <v>Nữ</v>
          </cell>
          <cell r="K1400">
            <v>1989</v>
          </cell>
          <cell r="L1400">
            <v>32863</v>
          </cell>
          <cell r="M1400">
            <v>0</v>
          </cell>
          <cell r="N1400" t="str">
            <v>Kinh</v>
          </cell>
          <cell r="O1400" t="str">
            <v>Thiên chúa giáo</v>
          </cell>
          <cell r="P1400">
            <v>186629844</v>
          </cell>
          <cell r="Q1400">
            <v>0</v>
          </cell>
          <cell r="R1400">
            <v>0</v>
          </cell>
          <cell r="S1400" t="str">
            <v>Xã Bảo Thành, huyện Yên Thành, Tỉnh Nghệ An</v>
          </cell>
          <cell r="T1400" t="str">
            <v>Bảo Thành, Yên Thành, Nghệ An</v>
          </cell>
          <cell r="U1400" t="str">
            <v>Xóm 8, Phường Nghi Phú, Thành phố Vinh, Tỉnh Nghệ An</v>
          </cell>
          <cell r="V1400" t="str">
            <v>Xóm 8, Phường Nghi Phú, Thành phố Vinh, Tỉnh Nghệ An</v>
          </cell>
          <cell r="W1400" t="str">
            <v>0915622722</v>
          </cell>
          <cell r="X1400" t="str">
            <v>trinhhang212@gmail.com</v>
          </cell>
          <cell r="Y1400">
            <v>41061</v>
          </cell>
          <cell r="Z1400" t="str">
            <v xml:space="preserve">  -   -</v>
          </cell>
          <cell r="AA1400">
            <v>0</v>
          </cell>
          <cell r="AB1400">
            <v>0</v>
          </cell>
          <cell r="AC1400" t="str">
            <v>BC</v>
          </cell>
          <cell r="AD1400">
            <v>0</v>
          </cell>
          <cell r="AE1400">
            <v>0</v>
          </cell>
          <cell r="AF1400" t="str">
            <v>V.07.01.03</v>
          </cell>
          <cell r="AG1400" t="str">
            <v>Giảng viên (hạng III)</v>
          </cell>
          <cell r="AH1400">
            <v>0</v>
          </cell>
          <cell r="AI1400">
            <v>0</v>
          </cell>
          <cell r="AJ1400">
            <v>0</v>
          </cell>
          <cell r="AK1400">
            <v>4</v>
          </cell>
          <cell r="AL1400">
            <v>0</v>
          </cell>
          <cell r="AM1400">
            <v>3</v>
          </cell>
          <cell r="AN1400">
            <v>3</v>
          </cell>
          <cell r="AO1400">
            <v>0</v>
          </cell>
          <cell r="AP1400">
            <v>0</v>
          </cell>
          <cell r="AQ1400">
            <v>0</v>
          </cell>
          <cell r="AR1400">
            <v>0</v>
          </cell>
          <cell r="AS1400">
            <v>3</v>
          </cell>
          <cell r="AT1400">
            <v>25</v>
          </cell>
          <cell r="AU1400">
            <v>0</v>
          </cell>
          <cell r="AV1400">
            <v>0</v>
          </cell>
          <cell r="AW1400">
            <v>0</v>
          </cell>
          <cell r="AX1400" t="str">
            <v>Thạc sĩ</v>
          </cell>
          <cell r="AY1400">
            <v>0</v>
          </cell>
          <cell r="AZ1400">
            <v>0</v>
          </cell>
          <cell r="BA1400" t="str">
            <v>Luật học</v>
          </cell>
          <cell r="BB1400" t="str">
            <v>Luật kinh tế</v>
          </cell>
          <cell r="BC1400">
            <v>0</v>
          </cell>
          <cell r="BD1400">
            <v>0</v>
          </cell>
          <cell r="BE1400">
            <v>0</v>
          </cell>
          <cell r="BF1400">
            <v>0</v>
          </cell>
          <cell r="BG1400">
            <v>0</v>
          </cell>
          <cell r="BH1400" t="str">
            <v>x</v>
          </cell>
          <cell r="BI1400">
            <v>0</v>
          </cell>
          <cell r="BJ1400">
            <v>0</v>
          </cell>
          <cell r="BK1400">
            <v>0</v>
          </cell>
          <cell r="BL1400">
            <v>0</v>
          </cell>
          <cell r="BM1400">
            <v>0</v>
          </cell>
          <cell r="BN1400">
            <v>0</v>
          </cell>
          <cell r="BO1400">
            <v>0</v>
          </cell>
          <cell r="BP1400">
            <v>0</v>
          </cell>
          <cell r="BQ1400">
            <v>43891</v>
          </cell>
          <cell r="BR1400">
            <v>22.333333333333332</v>
          </cell>
          <cell r="BS1400" t="str">
            <v>BĐ đã phát</v>
          </cell>
          <cell r="BT1400">
            <v>0</v>
          </cell>
          <cell r="BU1400">
            <v>0</v>
          </cell>
          <cell r="BV1400">
            <v>0</v>
          </cell>
          <cell r="BW1400">
            <v>0</v>
          </cell>
          <cell r="BX1400">
            <v>0</v>
          </cell>
          <cell r="BY1400">
            <v>0</v>
          </cell>
          <cell r="BZ1400">
            <v>0</v>
          </cell>
          <cell r="CA1400">
            <v>0</v>
          </cell>
          <cell r="CB1400">
            <v>0</v>
          </cell>
          <cell r="CC1400">
            <v>0</v>
          </cell>
          <cell r="CD1400">
            <v>0</v>
          </cell>
          <cell r="CE1400">
            <v>0</v>
          </cell>
          <cell r="CF1400">
            <v>0</v>
          </cell>
          <cell r="CG1400">
            <v>0</v>
          </cell>
          <cell r="CH1400">
            <v>0</v>
          </cell>
          <cell r="CI1400">
            <v>0</v>
          </cell>
          <cell r="CJ1400">
            <v>0</v>
          </cell>
          <cell r="CK1400">
            <v>0</v>
          </cell>
          <cell r="CL1400">
            <v>0</v>
          </cell>
        </row>
        <row r="1401">
          <cell r="F1401">
            <v>2594</v>
          </cell>
          <cell r="G1401" t="str">
            <v>51010001657895</v>
          </cell>
          <cell r="H1401" t="str">
            <v>Viện Kỹ thuật và Công nghệ</v>
          </cell>
          <cell r="I1401" t="str">
            <v>Công nghệ kỹ thuật ô tô</v>
          </cell>
          <cell r="J1401" t="str">
            <v>nam</v>
          </cell>
          <cell r="K1401">
            <v>1996</v>
          </cell>
          <cell r="L1401">
            <v>35066</v>
          </cell>
          <cell r="M1401">
            <v>0</v>
          </cell>
          <cell r="N1401" t="str">
            <v>Kinh</v>
          </cell>
          <cell r="O1401">
            <v>0</v>
          </cell>
          <cell r="P1401" t="str">
            <v>184197221</v>
          </cell>
          <cell r="Q1401">
            <v>41870</v>
          </cell>
          <cell r="R1401" t="str">
            <v>Tỉnh Hà Tĩnh</v>
          </cell>
          <cell r="S1401">
            <v>0</v>
          </cell>
          <cell r="T1401" t="str">
            <v>Trường Sơn, Đức Thọ, Hà Tĩnh</v>
          </cell>
          <cell r="U1401" t="str">
            <v>Trường Sơn, Đức Thọ, Hà Tĩnh</v>
          </cell>
          <cell r="V1401" t="str">
            <v>Trường Sơn, Đức Thọ, Hà Tĩnh</v>
          </cell>
          <cell r="W1401" t="str">
            <v>0967392090</v>
          </cell>
          <cell r="X1401">
            <v>0</v>
          </cell>
          <cell r="Y1401">
            <v>43678</v>
          </cell>
          <cell r="Z1401">
            <v>0</v>
          </cell>
          <cell r="AA1401">
            <v>0</v>
          </cell>
          <cell r="AB1401">
            <v>0</v>
          </cell>
          <cell r="AC1401" t="str">
            <v>HĐTS</v>
          </cell>
          <cell r="AD1401">
            <v>0</v>
          </cell>
          <cell r="AE1401">
            <v>0</v>
          </cell>
          <cell r="AF1401" t="str">
            <v>V.07.01.03</v>
          </cell>
          <cell r="AG1401" t="str">
            <v>Giảng viên (hạng III)</v>
          </cell>
          <cell r="AH1401">
            <v>0</v>
          </cell>
          <cell r="AI1401">
            <v>0</v>
          </cell>
          <cell r="AJ1401">
            <v>0</v>
          </cell>
          <cell r="AK1401">
            <v>4</v>
          </cell>
          <cell r="AL1401">
            <v>0</v>
          </cell>
          <cell r="AM1401">
            <v>1.9890000000000001</v>
          </cell>
          <cell r="AN1401" t="e">
            <v>#N/A</v>
          </cell>
          <cell r="AO1401">
            <v>0</v>
          </cell>
          <cell r="AP1401">
            <v>0</v>
          </cell>
          <cell r="AQ1401">
            <v>0</v>
          </cell>
          <cell r="AR1401">
            <v>0</v>
          </cell>
          <cell r="AS1401">
            <v>1.9890000000000001</v>
          </cell>
          <cell r="AT1401">
            <v>0</v>
          </cell>
          <cell r="AU1401">
            <v>0</v>
          </cell>
          <cell r="AV1401">
            <v>0</v>
          </cell>
          <cell r="AW1401">
            <v>0</v>
          </cell>
          <cell r="AX1401" t="str">
            <v>Đại học</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BQ1401">
            <v>43878</v>
          </cell>
          <cell r="BR1401">
            <v>33.333333333333336</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0</v>
          </cell>
          <cell r="CJ1401">
            <v>0</v>
          </cell>
          <cell r="CK1401">
            <v>0</v>
          </cell>
          <cell r="CL1401">
            <v>0</v>
          </cell>
        </row>
        <row r="1402">
          <cell r="F1402">
            <v>2595</v>
          </cell>
          <cell r="G1402" t="str">
            <v>51010001669164</v>
          </cell>
          <cell r="H1402" t="str">
            <v>Viện Công nghệ Hóa sinh - Môi trường</v>
          </cell>
          <cell r="I1402">
            <v>0</v>
          </cell>
          <cell r="J1402" t="str">
            <v>Nam</v>
          </cell>
          <cell r="K1402">
            <v>1996</v>
          </cell>
          <cell r="L1402">
            <v>35349</v>
          </cell>
          <cell r="M1402">
            <v>0</v>
          </cell>
          <cell r="N1402" t="str">
            <v>Kinh</v>
          </cell>
          <cell r="O1402">
            <v>0</v>
          </cell>
          <cell r="P1402" t="str">
            <v>187388547</v>
          </cell>
          <cell r="Q1402">
            <v>40722</v>
          </cell>
          <cell r="R1402" t="str">
            <v>Tỉnh Nghệ An</v>
          </cell>
          <cell r="S1402">
            <v>0</v>
          </cell>
          <cell r="T1402" t="str">
            <v>Nghi Đức, TP.Vinh, Nghệ An</v>
          </cell>
          <cell r="U1402" t="str">
            <v>Nghi Đức, TP.Vinh, Nghệ An</v>
          </cell>
          <cell r="V1402" t="str">
            <v>Nghi Đức, TP.Vinh, Nghệ An</v>
          </cell>
          <cell r="W1402" t="str">
            <v>0962767089</v>
          </cell>
          <cell r="X1402">
            <v>0</v>
          </cell>
          <cell r="Y1402">
            <v>43678</v>
          </cell>
          <cell r="Z1402">
            <v>0</v>
          </cell>
          <cell r="AA1402">
            <v>0</v>
          </cell>
          <cell r="AB1402">
            <v>0</v>
          </cell>
          <cell r="AC1402" t="str">
            <v>HĐTS</v>
          </cell>
          <cell r="AD1402">
            <v>0</v>
          </cell>
          <cell r="AE1402">
            <v>0</v>
          </cell>
          <cell r="AF1402" t="str">
            <v>V.07.01.03</v>
          </cell>
          <cell r="AG1402" t="str">
            <v>Giảng viên (hạng III)</v>
          </cell>
          <cell r="AH1402">
            <v>0</v>
          </cell>
          <cell r="AI1402">
            <v>0</v>
          </cell>
          <cell r="AJ1402">
            <v>0</v>
          </cell>
          <cell r="AK1402">
            <v>4</v>
          </cell>
          <cell r="AL1402">
            <v>0</v>
          </cell>
          <cell r="AM1402">
            <v>1.9890000000000001</v>
          </cell>
          <cell r="AN1402" t="e">
            <v>#N/A</v>
          </cell>
          <cell r="AO1402">
            <v>0</v>
          </cell>
          <cell r="AP1402">
            <v>0</v>
          </cell>
          <cell r="AQ1402">
            <v>0</v>
          </cell>
          <cell r="AR1402">
            <v>0</v>
          </cell>
          <cell r="AS1402">
            <v>1.9890000000000001</v>
          </cell>
          <cell r="AT1402">
            <v>0</v>
          </cell>
          <cell r="AU1402">
            <v>0</v>
          </cell>
          <cell r="AV1402">
            <v>0</v>
          </cell>
          <cell r="AW1402">
            <v>0</v>
          </cell>
          <cell r="AX1402" t="str">
            <v>Đại học</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43922</v>
          </cell>
          <cell r="BR1402">
            <v>0</v>
          </cell>
          <cell r="BS1402">
            <v>0</v>
          </cell>
          <cell r="BT1402">
            <v>0</v>
          </cell>
          <cell r="BU1402">
            <v>0</v>
          </cell>
          <cell r="BV1402">
            <v>0</v>
          </cell>
          <cell r="BW1402">
            <v>0</v>
          </cell>
          <cell r="BX1402">
            <v>0</v>
          </cell>
          <cell r="BY1402">
            <v>0</v>
          </cell>
          <cell r="BZ1402">
            <v>0</v>
          </cell>
          <cell r="CA1402">
            <v>0</v>
          </cell>
          <cell r="CB1402">
            <v>0</v>
          </cell>
          <cell r="CC1402">
            <v>0</v>
          </cell>
          <cell r="CD1402">
            <v>0</v>
          </cell>
          <cell r="CE1402">
            <v>0</v>
          </cell>
          <cell r="CF1402">
            <v>0</v>
          </cell>
          <cell r="CG1402">
            <v>0</v>
          </cell>
          <cell r="CH1402">
            <v>0</v>
          </cell>
          <cell r="CI1402">
            <v>0</v>
          </cell>
          <cell r="CJ1402">
            <v>0</v>
          </cell>
          <cell r="CK1402">
            <v>0</v>
          </cell>
          <cell r="CL1402">
            <v>0</v>
          </cell>
        </row>
        <row r="1403">
          <cell r="F1403">
            <v>2451</v>
          </cell>
          <cell r="G1403" t="str">
            <v>51010000858808</v>
          </cell>
          <cell r="H1403" t="str">
            <v>Trung tâm Giáo dục Thường xuyên</v>
          </cell>
          <cell r="I1403">
            <v>0</v>
          </cell>
          <cell r="J1403" t="str">
            <v>Nam</v>
          </cell>
          <cell r="K1403">
            <v>1977</v>
          </cell>
          <cell r="L1403">
            <v>28469</v>
          </cell>
          <cell r="M1403">
            <v>0</v>
          </cell>
          <cell r="N1403" t="str">
            <v>Kinh</v>
          </cell>
          <cell r="O1403">
            <v>0</v>
          </cell>
          <cell r="P1403" t="str">
            <v>182123710</v>
          </cell>
          <cell r="Q1403" t="str">
            <v>12/12/2009</v>
          </cell>
          <cell r="R1403" t="str">
            <v>Tỉnh Nghệ An</v>
          </cell>
          <cell r="S1403" t="str">
            <v>Xã Lưu Sơn, Huyện Đô Lương, Tỉnh Nghệ An</v>
          </cell>
          <cell r="T1403" t="str">
            <v>Lưu Sơn, Đô Lương, Nghệ An</v>
          </cell>
          <cell r="U1403" t="str">
            <v>Chung cư Lotus, khối 13, Phường Quang Trung, Thành phố Vinh, Tỉnh Nghệ An</v>
          </cell>
          <cell r="V1403" t="str">
            <v>Chung cư Lotus, khối 13, Phường Quang Trung, Thành phố Vinh, Tỉnh Nghệ An</v>
          </cell>
          <cell r="W1403" t="str">
            <v>0912219879</v>
          </cell>
          <cell r="X1403" t="str">
            <v>tuannguyendinh77@gmail.com</v>
          </cell>
          <cell r="Y1403">
            <v>42331</v>
          </cell>
          <cell r="Z1403">
            <v>43283</v>
          </cell>
          <cell r="AA1403" t="str">
            <v>Trường Đại học Vinh</v>
          </cell>
          <cell r="AB1403">
            <v>0</v>
          </cell>
          <cell r="AC1403" t="str">
            <v>BC</v>
          </cell>
          <cell r="AD1403">
            <v>0</v>
          </cell>
          <cell r="AE1403">
            <v>0</v>
          </cell>
          <cell r="AF1403" t="str">
            <v>01.003</v>
          </cell>
          <cell r="AG1403" t="str">
            <v>Chuyên viên</v>
          </cell>
          <cell r="AH1403">
            <v>0</v>
          </cell>
          <cell r="AI1403">
            <v>0</v>
          </cell>
          <cell r="AJ1403">
            <v>0</v>
          </cell>
          <cell r="AK1403">
            <v>4</v>
          </cell>
          <cell r="AL1403">
            <v>0</v>
          </cell>
          <cell r="AM1403">
            <v>2.67</v>
          </cell>
          <cell r="AN1403">
            <v>2</v>
          </cell>
          <cell r="AO1403">
            <v>0</v>
          </cell>
          <cell r="AP1403">
            <v>0</v>
          </cell>
          <cell r="AQ1403">
            <v>0</v>
          </cell>
          <cell r="AR1403">
            <v>0</v>
          </cell>
          <cell r="AS1403">
            <v>2.67</v>
          </cell>
          <cell r="AT1403">
            <v>20</v>
          </cell>
          <cell r="AU1403">
            <v>0</v>
          </cell>
          <cell r="AV1403">
            <v>0</v>
          </cell>
          <cell r="AW1403">
            <v>0</v>
          </cell>
          <cell r="AX1403" t="str">
            <v>Thạc sĩ</v>
          </cell>
          <cell r="AY1403">
            <v>0</v>
          </cell>
          <cell r="AZ1403">
            <v>0</v>
          </cell>
          <cell r="BA1403" t="str">
            <v>Tư pháp &amp; Hành chính Nhà nước</v>
          </cell>
          <cell r="BB1403" t="str">
            <v>Luật</v>
          </cell>
          <cell r="BC1403">
            <v>0</v>
          </cell>
          <cell r="BD1403">
            <v>0</v>
          </cell>
          <cell r="BE1403">
            <v>0</v>
          </cell>
          <cell r="BF1403" t="str">
            <v>B1</v>
          </cell>
          <cell r="BG1403">
            <v>0</v>
          </cell>
          <cell r="BH1403" t="str">
            <v>x</v>
          </cell>
          <cell r="BI1403">
            <v>0</v>
          </cell>
          <cell r="BJ1403">
            <v>0</v>
          </cell>
          <cell r="BK1403">
            <v>0</v>
          </cell>
          <cell r="BL1403">
            <v>0</v>
          </cell>
          <cell r="BM1403">
            <v>0</v>
          </cell>
          <cell r="BN1403">
            <v>0</v>
          </cell>
          <cell r="BO1403">
            <v>0</v>
          </cell>
          <cell r="BP1403">
            <v>0</v>
          </cell>
          <cell r="BQ1403">
            <v>43891</v>
          </cell>
          <cell r="BR1403">
            <v>15.25</v>
          </cell>
          <cell r="BS1403" t="str">
            <v>Chưa phát</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0</v>
          </cell>
          <cell r="CI1403">
            <v>0</v>
          </cell>
          <cell r="CJ1403">
            <v>0</v>
          </cell>
          <cell r="CK1403">
            <v>0</v>
          </cell>
          <cell r="CL1403">
            <v>0</v>
          </cell>
        </row>
        <row r="1404">
          <cell r="F1404">
            <v>2531</v>
          </cell>
          <cell r="G1404" t="str">
            <v>51010001131089</v>
          </cell>
          <cell r="H1404" t="str">
            <v>Khoa Sư phạm Ngoại ngữ</v>
          </cell>
          <cell r="I1404" t="str">
            <v>Kỹ năng tiếng Anh</v>
          </cell>
          <cell r="J1404" t="str">
            <v>Nam</v>
          </cell>
          <cell r="K1404">
            <v>1995</v>
          </cell>
          <cell r="L1404">
            <v>34918</v>
          </cell>
          <cell r="M1404">
            <v>0</v>
          </cell>
          <cell r="N1404" t="str">
            <v>Kinh</v>
          </cell>
          <cell r="O1404">
            <v>0</v>
          </cell>
          <cell r="P1404" t="str">
            <v>187260984</v>
          </cell>
          <cell r="Q1404">
            <v>40392</v>
          </cell>
          <cell r="R1404" t="str">
            <v>Tỉnh Nghệ An</v>
          </cell>
          <cell r="S1404" t="str">
            <v>Phường Hưng Dũng, Thành phố Vinh, Tỉnh Nghệ An</v>
          </cell>
          <cell r="T1404" t="str">
            <v>Hương Sơn, Hà Tĩnh</v>
          </cell>
          <cell r="U1404" t="str">
            <v>Số 131, Nguyễn Phong Sắc, Phường Hưng Dũng, Thành phố Vinh, Tỉnh Nghệ An</v>
          </cell>
          <cell r="V1404" t="str">
            <v>Số 131, Nguyễn Phong Sắc, Phường Hưng Dũng, Thành phố Vinh, Tỉnh Nghệ An</v>
          </cell>
          <cell r="W1404">
            <v>0</v>
          </cell>
          <cell r="X1404">
            <v>0</v>
          </cell>
          <cell r="Y1404">
            <v>43009</v>
          </cell>
          <cell r="Z1404">
            <v>0</v>
          </cell>
          <cell r="AA1404">
            <v>0</v>
          </cell>
          <cell r="AB1404">
            <v>0</v>
          </cell>
          <cell r="AC1404" t="str">
            <v>HĐ</v>
          </cell>
          <cell r="AD1404">
            <v>0</v>
          </cell>
          <cell r="AE1404">
            <v>0</v>
          </cell>
          <cell r="AF1404" t="str">
            <v>V.07.01.03</v>
          </cell>
          <cell r="AG1404" t="str">
            <v>Giảng viên (hạng III)</v>
          </cell>
          <cell r="AH1404">
            <v>0</v>
          </cell>
          <cell r="AI1404">
            <v>0</v>
          </cell>
          <cell r="AJ1404">
            <v>0</v>
          </cell>
          <cell r="AK1404">
            <v>4</v>
          </cell>
          <cell r="AL1404">
            <v>0</v>
          </cell>
          <cell r="AM1404">
            <v>2.34</v>
          </cell>
          <cell r="AN1404">
            <v>1</v>
          </cell>
          <cell r="AO1404">
            <v>0</v>
          </cell>
          <cell r="AP1404">
            <v>0</v>
          </cell>
          <cell r="AQ1404">
            <v>0</v>
          </cell>
          <cell r="AR1404">
            <v>0</v>
          </cell>
          <cell r="AS1404">
            <v>2.34</v>
          </cell>
          <cell r="AT1404">
            <v>0</v>
          </cell>
          <cell r="AU1404">
            <v>0</v>
          </cell>
          <cell r="AV1404">
            <v>0</v>
          </cell>
          <cell r="AW1404">
            <v>0</v>
          </cell>
          <cell r="AX1404" t="str">
            <v>Đại học</v>
          </cell>
          <cell r="AY1404">
            <v>0</v>
          </cell>
          <cell r="AZ1404">
            <v>0</v>
          </cell>
          <cell r="BA1404">
            <v>0</v>
          </cell>
          <cell r="BB1404">
            <v>0</v>
          </cell>
          <cell r="BC1404">
            <v>0</v>
          </cell>
          <cell r="BD1404">
            <v>0</v>
          </cell>
          <cell r="BE1404">
            <v>0</v>
          </cell>
          <cell r="BF1404">
            <v>0</v>
          </cell>
          <cell r="BG1404">
            <v>0</v>
          </cell>
          <cell r="BH1404">
            <v>2018</v>
          </cell>
          <cell r="BI1404">
            <v>0</v>
          </cell>
          <cell r="BJ1404">
            <v>0</v>
          </cell>
          <cell r="BK1404">
            <v>0</v>
          </cell>
          <cell r="BL1404">
            <v>0</v>
          </cell>
          <cell r="BM1404">
            <v>0</v>
          </cell>
          <cell r="BN1404">
            <v>0</v>
          </cell>
          <cell r="BO1404">
            <v>0</v>
          </cell>
          <cell r="BP1404">
            <v>0</v>
          </cell>
          <cell r="BQ1404">
            <v>43922</v>
          </cell>
          <cell r="BR1404">
            <v>32.916666666666664</v>
          </cell>
          <cell r="BS1404" t="str">
            <v>ĐHV đã phát</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row>
        <row r="1405">
          <cell r="F1405">
            <v>1530</v>
          </cell>
          <cell r="G1405" t="str">
            <v>51010000192579</v>
          </cell>
          <cell r="H1405" t="str">
            <v>Viện Sư phạm Tự nhiên</v>
          </cell>
          <cell r="I1405" t="str">
            <v>Giải tích</v>
          </cell>
          <cell r="J1405" t="str">
            <v>Nam</v>
          </cell>
          <cell r="K1405">
            <v>1976</v>
          </cell>
          <cell r="L1405">
            <v>27890</v>
          </cell>
          <cell r="M1405">
            <v>0</v>
          </cell>
          <cell r="N1405" t="str">
            <v>Kinh</v>
          </cell>
          <cell r="O1405">
            <v>0</v>
          </cell>
          <cell r="P1405">
            <v>182000137</v>
          </cell>
          <cell r="Q1405">
            <v>0</v>
          </cell>
          <cell r="R1405">
            <v>0</v>
          </cell>
          <cell r="S1405" t="str">
            <v>Thành phố Vinh, Tỉnh Nghệ An</v>
          </cell>
          <cell r="T1405" t="str">
            <v>Xã Lưu Sơn, Huyện Đô Lương, Tỉnh Nghệ An</v>
          </cell>
          <cell r="U1405" t="str">
            <v>Số 1 Phạm Kinh Vỹ , Khối 6, Phường Bến Thủy, Thành phố Vinh, Tỉnh Nghệ An</v>
          </cell>
          <cell r="V1405" t="str">
            <v>Số 1 Phạm Kinh Vỹ , Khối 6, Phường Bến Thủy, Thành phố Vinh, Tỉnh Nghệ An</v>
          </cell>
          <cell r="W1405" t="str">
            <v>0376666868</v>
          </cell>
          <cell r="X1405" t="str">
            <v>trducthanh@gmail.com</v>
          </cell>
          <cell r="Y1405">
            <v>37761</v>
          </cell>
          <cell r="Z1405">
            <v>38485</v>
          </cell>
          <cell r="AA1405" t="str">
            <v>Trường Đại học Vinh</v>
          </cell>
          <cell r="AB1405">
            <v>0</v>
          </cell>
          <cell r="AC1405" t="str">
            <v>BC</v>
          </cell>
          <cell r="AD1405">
            <v>0</v>
          </cell>
          <cell r="AE1405">
            <v>0</v>
          </cell>
          <cell r="AF1405" t="str">
            <v>V.07.01.02</v>
          </cell>
          <cell r="AG1405" t="str">
            <v>Giảng viên chính (hạng II)</v>
          </cell>
          <cell r="AH1405">
            <v>0</v>
          </cell>
          <cell r="AI1405">
            <v>0</v>
          </cell>
          <cell r="AJ1405" t="str">
            <v>TLĐT</v>
          </cell>
          <cell r="AK1405">
            <v>5</v>
          </cell>
          <cell r="AL1405">
            <v>0</v>
          </cell>
          <cell r="AM1405">
            <v>4.4000000000000004</v>
          </cell>
          <cell r="AN1405">
            <v>1</v>
          </cell>
          <cell r="AO1405">
            <v>0</v>
          </cell>
          <cell r="AP1405">
            <v>0</v>
          </cell>
          <cell r="AQ1405">
            <v>15</v>
          </cell>
          <cell r="AR1405">
            <v>0.66</v>
          </cell>
          <cell r="AS1405">
            <v>5.0600000000000005</v>
          </cell>
          <cell r="AT1405">
            <v>40</v>
          </cell>
          <cell r="AU1405">
            <v>0</v>
          </cell>
          <cell r="AV1405">
            <v>0</v>
          </cell>
          <cell r="AW1405">
            <v>0</v>
          </cell>
          <cell r="AX1405" t="str">
            <v>Tiến sĩ</v>
          </cell>
          <cell r="AY1405">
            <v>0</v>
          </cell>
          <cell r="AZ1405">
            <v>0</v>
          </cell>
          <cell r="BA1405" t="str">
            <v>SP toán</v>
          </cell>
          <cell r="BB1405" t="str">
            <v>Toán giải tích</v>
          </cell>
          <cell r="BC1405" t="str">
            <v>Toán Giải tích</v>
          </cell>
          <cell r="BD1405">
            <v>0</v>
          </cell>
          <cell r="BE1405" t="str">
            <v>GVSP</v>
          </cell>
          <cell r="BF1405">
            <v>0</v>
          </cell>
          <cell r="BG1405">
            <v>0</v>
          </cell>
          <cell r="BH1405" t="str">
            <v>x</v>
          </cell>
          <cell r="BI1405">
            <v>2017</v>
          </cell>
          <cell r="BJ1405">
            <v>0</v>
          </cell>
          <cell r="BK1405" t="str">
            <v>Đối tượng 4</v>
          </cell>
          <cell r="BL1405">
            <v>0</v>
          </cell>
          <cell r="BM1405">
            <v>0</v>
          </cell>
          <cell r="BN1405">
            <v>0</v>
          </cell>
          <cell r="BO1405">
            <v>0</v>
          </cell>
          <cell r="BP1405">
            <v>0</v>
          </cell>
          <cell r="BQ1405">
            <v>43983</v>
          </cell>
          <cell r="BR1405">
            <v>13.666666666666666</v>
          </cell>
          <cell r="BS1405" t="str">
            <v>BĐ đã phát</v>
          </cell>
          <cell r="BT1405">
            <v>0</v>
          </cell>
          <cell r="BU1405">
            <v>0</v>
          </cell>
          <cell r="BV1405">
            <v>0</v>
          </cell>
          <cell r="BW1405">
            <v>0</v>
          </cell>
          <cell r="BX1405">
            <v>0</v>
          </cell>
          <cell r="BY1405">
            <v>0</v>
          </cell>
          <cell r="BZ1405">
            <v>0</v>
          </cell>
          <cell r="CA1405">
            <v>0</v>
          </cell>
          <cell r="CB1405">
            <v>0</v>
          </cell>
          <cell r="CC1405">
            <v>0</v>
          </cell>
          <cell r="CD1405">
            <v>0</v>
          </cell>
          <cell r="CE1405">
            <v>0</v>
          </cell>
          <cell r="CF1405">
            <v>0</v>
          </cell>
          <cell r="CG1405">
            <v>0</v>
          </cell>
          <cell r="CH1405">
            <v>0</v>
          </cell>
          <cell r="CI1405">
            <v>0</v>
          </cell>
          <cell r="CJ1405">
            <v>0</v>
          </cell>
          <cell r="CK1405">
            <v>0</v>
          </cell>
          <cell r="CL1405">
            <v>0</v>
          </cell>
        </row>
        <row r="1406">
          <cell r="F1406">
            <v>2020</v>
          </cell>
          <cell r="G1406" t="str">
            <v>51010000391075</v>
          </cell>
          <cell r="H1406" t="str">
            <v>Khoa Kinh tế</v>
          </cell>
          <cell r="I1406" t="str">
            <v>Quản trị kinh doanh</v>
          </cell>
          <cell r="J1406" t="str">
            <v>Nữ</v>
          </cell>
          <cell r="K1406">
            <v>1989</v>
          </cell>
          <cell r="L1406">
            <v>32664</v>
          </cell>
          <cell r="M1406">
            <v>0</v>
          </cell>
          <cell r="N1406" t="str">
            <v>Kinh</v>
          </cell>
          <cell r="O1406">
            <v>0</v>
          </cell>
          <cell r="P1406">
            <v>186821859</v>
          </cell>
          <cell r="Q1406">
            <v>0</v>
          </cell>
          <cell r="R1406">
            <v>0</v>
          </cell>
          <cell r="S1406">
            <v>0</v>
          </cell>
          <cell r="T1406">
            <v>0</v>
          </cell>
          <cell r="U1406" t="str">
            <v>Thành phố Vinh, Tỉnh Nghệ An</v>
          </cell>
          <cell r="V1406" t="str">
            <v>Thành phố Vinh, Tỉnh Nghệ An</v>
          </cell>
          <cell r="W1406" t="str">
            <v>0936050689</v>
          </cell>
          <cell r="X1406" t="str">
            <v>thuyle.ho5689@gmail.com</v>
          </cell>
          <cell r="Y1406">
            <v>41323</v>
          </cell>
          <cell r="Z1406" t="str">
            <v xml:space="preserve">  -   -</v>
          </cell>
          <cell r="AA1406">
            <v>0</v>
          </cell>
          <cell r="AB1406">
            <v>0</v>
          </cell>
          <cell r="AC1406" t="str">
            <v>BC</v>
          </cell>
          <cell r="AD1406">
            <v>0</v>
          </cell>
          <cell r="AE1406">
            <v>0</v>
          </cell>
          <cell r="AF1406" t="str">
            <v>V.07.01.03</v>
          </cell>
          <cell r="AG1406" t="str">
            <v>Giảng viên (hạng III)</v>
          </cell>
          <cell r="AH1406">
            <v>0</v>
          </cell>
          <cell r="AI1406">
            <v>0</v>
          </cell>
          <cell r="AJ1406">
            <v>0</v>
          </cell>
          <cell r="AK1406">
            <v>4</v>
          </cell>
          <cell r="AL1406">
            <v>0</v>
          </cell>
          <cell r="AM1406">
            <v>3</v>
          </cell>
          <cell r="AN1406">
            <v>3</v>
          </cell>
          <cell r="AO1406">
            <v>0</v>
          </cell>
          <cell r="AP1406">
            <v>0</v>
          </cell>
          <cell r="AQ1406">
            <v>5</v>
          </cell>
          <cell r="AR1406">
            <v>0.15</v>
          </cell>
          <cell r="AS1406">
            <v>3.15</v>
          </cell>
          <cell r="AT1406">
            <v>25</v>
          </cell>
          <cell r="AU1406">
            <v>0</v>
          </cell>
          <cell r="AV1406">
            <v>0</v>
          </cell>
          <cell r="AW1406">
            <v>0</v>
          </cell>
          <cell r="AX1406" t="str">
            <v>Thạc sĩ</v>
          </cell>
          <cell r="AY1406">
            <v>0</v>
          </cell>
          <cell r="AZ1406">
            <v>0</v>
          </cell>
          <cell r="BA1406" t="str">
            <v>Kinh tế &amp; kinh doanh quốc tế</v>
          </cell>
          <cell r="BB1406" t="str">
            <v>Kinh doanh quốc tế</v>
          </cell>
          <cell r="BC1406">
            <v>0</v>
          </cell>
          <cell r="BD1406">
            <v>0</v>
          </cell>
          <cell r="BE1406">
            <v>0</v>
          </cell>
          <cell r="BF1406" t="str">
            <v>B1</v>
          </cell>
          <cell r="BG1406">
            <v>0</v>
          </cell>
          <cell r="BH1406" t="str">
            <v>x</v>
          </cell>
          <cell r="BI1406">
            <v>0</v>
          </cell>
          <cell r="BJ1406">
            <v>0</v>
          </cell>
          <cell r="BK1406">
            <v>0</v>
          </cell>
          <cell r="BL1406">
            <v>0</v>
          </cell>
          <cell r="BM1406">
            <v>0</v>
          </cell>
          <cell r="BN1406">
            <v>0</v>
          </cell>
          <cell r="BO1406">
            <v>0</v>
          </cell>
          <cell r="BP1406">
            <v>0</v>
          </cell>
          <cell r="BQ1406">
            <v>43997</v>
          </cell>
          <cell r="BR1406">
            <v>21.75</v>
          </cell>
          <cell r="BS1406" t="str">
            <v>BĐ đã phát</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row>
        <row r="1407">
          <cell r="F1407">
            <v>2608</v>
          </cell>
          <cell r="G1407" t="str">
            <v>51010001704490</v>
          </cell>
          <cell r="H1407" t="str">
            <v>Trường Thực hành Sư phạm</v>
          </cell>
          <cell r="I1407">
            <v>0</v>
          </cell>
          <cell r="J1407" t="str">
            <v>Nữ</v>
          </cell>
          <cell r="K1407">
            <v>1997</v>
          </cell>
          <cell r="L1407">
            <v>35790</v>
          </cell>
          <cell r="M1407">
            <v>0</v>
          </cell>
          <cell r="N1407" t="str">
            <v>Kinh</v>
          </cell>
          <cell r="O1407">
            <v>0</v>
          </cell>
          <cell r="P1407" t="str">
            <v>187701241</v>
          </cell>
          <cell r="Q1407">
            <v>41929</v>
          </cell>
          <cell r="R1407" t="str">
            <v>Tỉnh Nghệ An</v>
          </cell>
          <cell r="S1407">
            <v>0</v>
          </cell>
          <cell r="T1407" t="str">
            <v>Thái Sơn, Đô Lương, Nghệ An</v>
          </cell>
          <cell r="U1407" t="str">
            <v>Thái Sơn, Đô Lương, Nghệ An</v>
          </cell>
          <cell r="V1407">
            <v>0</v>
          </cell>
          <cell r="W1407">
            <v>0</v>
          </cell>
          <cell r="X1407">
            <v>0</v>
          </cell>
          <cell r="Y1407">
            <v>43709</v>
          </cell>
          <cell r="Z1407">
            <v>0</v>
          </cell>
          <cell r="AA1407">
            <v>0</v>
          </cell>
          <cell r="AB1407">
            <v>0</v>
          </cell>
          <cell r="AC1407" t="str">
            <v>HĐVV</v>
          </cell>
          <cell r="AD1407">
            <v>0</v>
          </cell>
          <cell r="AE1407">
            <v>0</v>
          </cell>
          <cell r="AF1407" t="str">
            <v>V.07.02.05</v>
          </cell>
          <cell r="AG1407" t="str">
            <v>Giáo viên mầm non (hạng III)</v>
          </cell>
          <cell r="AH1407">
            <v>0</v>
          </cell>
          <cell r="AI1407">
            <v>0</v>
          </cell>
          <cell r="AJ1407">
            <v>0</v>
          </cell>
          <cell r="AK1407">
            <v>0</v>
          </cell>
          <cell r="AL1407">
            <v>0</v>
          </cell>
          <cell r="AM1407">
            <v>1.7849999999999999</v>
          </cell>
          <cell r="AN1407">
            <v>0</v>
          </cell>
          <cell r="AO1407">
            <v>0</v>
          </cell>
          <cell r="AP1407">
            <v>0</v>
          </cell>
          <cell r="AQ1407">
            <v>0</v>
          </cell>
          <cell r="AR1407">
            <v>0</v>
          </cell>
          <cell r="AS1407">
            <v>1.7849999999999999</v>
          </cell>
          <cell r="AT1407">
            <v>0</v>
          </cell>
          <cell r="AU1407">
            <v>0</v>
          </cell>
          <cell r="AV1407">
            <v>0</v>
          </cell>
          <cell r="AW1407">
            <v>0</v>
          </cell>
          <cell r="AX1407" t="str">
            <v>Đại học</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44013</v>
          </cell>
          <cell r="BR1407">
            <v>30.333333333333332</v>
          </cell>
          <cell r="BS1407" t="str">
            <v>ĐHV đã phát</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row>
        <row r="1408">
          <cell r="F1408">
            <v>2334</v>
          </cell>
          <cell r="G1408" t="str">
            <v>51010000561896</v>
          </cell>
          <cell r="H1408" t="str">
            <v>Viện Nông nghiệp và Tài nguyên</v>
          </cell>
          <cell r="I1408" t="str">
            <v>Nuôi trồng thủy sản và chăn nuôi</v>
          </cell>
          <cell r="J1408" t="str">
            <v>Nam</v>
          </cell>
          <cell r="K1408">
            <v>1981</v>
          </cell>
          <cell r="L1408">
            <v>29808</v>
          </cell>
          <cell r="M1408">
            <v>0</v>
          </cell>
          <cell r="N1408" t="str">
            <v>Kinh</v>
          </cell>
          <cell r="O1408">
            <v>0</v>
          </cell>
          <cell r="P1408">
            <v>0</v>
          </cell>
          <cell r="Q1408">
            <v>0</v>
          </cell>
          <cell r="R1408">
            <v>0</v>
          </cell>
          <cell r="S1408">
            <v>0</v>
          </cell>
          <cell r="T1408">
            <v>0</v>
          </cell>
          <cell r="U1408" t="str">
            <v>Thành phố Vinh, Tỉnh Nghệ An</v>
          </cell>
          <cell r="V1408" t="str">
            <v>Thành phố Vinh, Tỉnh Nghệ An</v>
          </cell>
          <cell r="W1408">
            <v>0</v>
          </cell>
          <cell r="X1408">
            <v>0</v>
          </cell>
          <cell r="Y1408">
            <v>42263</v>
          </cell>
          <cell r="Z1408">
            <v>0</v>
          </cell>
          <cell r="AA1408">
            <v>0</v>
          </cell>
          <cell r="AB1408">
            <v>0</v>
          </cell>
          <cell r="AC1408" t="str">
            <v>HĐ</v>
          </cell>
          <cell r="AD1408">
            <v>0</v>
          </cell>
          <cell r="AE1408">
            <v>0</v>
          </cell>
          <cell r="AF1408" t="str">
            <v>13.095</v>
          </cell>
          <cell r="AG1408" t="str">
            <v>Kỹ sư</v>
          </cell>
          <cell r="AH1408">
            <v>0</v>
          </cell>
          <cell r="AI1408">
            <v>0</v>
          </cell>
          <cell r="AJ1408">
            <v>0</v>
          </cell>
          <cell r="AK1408">
            <v>4</v>
          </cell>
          <cell r="AL1408">
            <v>0</v>
          </cell>
          <cell r="AM1408">
            <v>2.67</v>
          </cell>
          <cell r="AN1408">
            <v>2</v>
          </cell>
          <cell r="AO1408">
            <v>0</v>
          </cell>
          <cell r="AP1408">
            <v>0</v>
          </cell>
          <cell r="AQ1408">
            <v>0</v>
          </cell>
          <cell r="AR1408">
            <v>0</v>
          </cell>
          <cell r="AS1408">
            <v>2.67</v>
          </cell>
          <cell r="AT1408">
            <v>0</v>
          </cell>
          <cell r="AU1408">
            <v>0</v>
          </cell>
          <cell r="AV1408">
            <v>0</v>
          </cell>
          <cell r="AW1408">
            <v>0</v>
          </cell>
          <cell r="AX1408" t="str">
            <v>Đại học</v>
          </cell>
          <cell r="AY1408">
            <v>0</v>
          </cell>
          <cell r="AZ1408">
            <v>0</v>
          </cell>
          <cell r="BA1408" t="str">
            <v>Nuôi trồng thủy sản</v>
          </cell>
          <cell r="BB1408">
            <v>0</v>
          </cell>
          <cell r="BC1408">
            <v>0</v>
          </cell>
          <cell r="BD1408">
            <v>0</v>
          </cell>
          <cell r="BE1408">
            <v>0</v>
          </cell>
          <cell r="BF1408" t="str">
            <v>B1</v>
          </cell>
          <cell r="BG1408">
            <v>0</v>
          </cell>
          <cell r="BH1408" t="str">
            <v>x</v>
          </cell>
          <cell r="BI1408">
            <v>0</v>
          </cell>
          <cell r="BJ1408">
            <v>0</v>
          </cell>
          <cell r="BK1408">
            <v>0</v>
          </cell>
          <cell r="BL1408">
            <v>0</v>
          </cell>
          <cell r="BM1408">
            <v>0</v>
          </cell>
          <cell r="BN1408">
            <v>0</v>
          </cell>
          <cell r="BO1408">
            <v>0</v>
          </cell>
          <cell r="BP1408">
            <v>0</v>
          </cell>
          <cell r="BQ1408">
            <v>0</v>
          </cell>
          <cell r="BR1408">
            <v>18.916666666666668</v>
          </cell>
          <cell r="BS1408" t="str">
            <v>BĐ đã phát</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row>
        <row r="1409">
          <cell r="F1409">
            <v>2604</v>
          </cell>
          <cell r="G1409" t="str">
            <v>51010001686136</v>
          </cell>
          <cell r="H1409" t="str">
            <v>Trường Thực hành Sư phạm</v>
          </cell>
          <cell r="I1409">
            <v>0</v>
          </cell>
          <cell r="J1409" t="str">
            <v>Nữ</v>
          </cell>
          <cell r="K1409">
            <v>1997</v>
          </cell>
          <cell r="L1409">
            <v>35440</v>
          </cell>
          <cell r="M1409">
            <v>0</v>
          </cell>
          <cell r="N1409" t="str">
            <v>Kinh</v>
          </cell>
          <cell r="O1409">
            <v>0</v>
          </cell>
          <cell r="P1409" t="str">
            <v>187702531</v>
          </cell>
          <cell r="Q1409">
            <v>0</v>
          </cell>
          <cell r="R1409" t="str">
            <v>Tỉnh Nghệ An</v>
          </cell>
          <cell r="S1409">
            <v>0</v>
          </cell>
          <cell r="T1409" t="str">
            <v>Xã Lam Sơn, huyện Đô Lương, tỉnh Nghệ An</v>
          </cell>
          <cell r="U1409" t="str">
            <v>Xã Lam Sơn, huyện Đô Lương, tỉnh Nghệ An</v>
          </cell>
          <cell r="V1409">
            <v>0</v>
          </cell>
          <cell r="W1409">
            <v>0</v>
          </cell>
          <cell r="X1409">
            <v>0</v>
          </cell>
          <cell r="Y1409">
            <v>43709</v>
          </cell>
          <cell r="Z1409">
            <v>0</v>
          </cell>
          <cell r="AA1409">
            <v>0</v>
          </cell>
          <cell r="AB1409">
            <v>0</v>
          </cell>
          <cell r="AC1409" t="str">
            <v>HĐVV</v>
          </cell>
          <cell r="AD1409">
            <v>0</v>
          </cell>
          <cell r="AE1409">
            <v>0</v>
          </cell>
          <cell r="AF1409" t="str">
            <v>V.07.02.05</v>
          </cell>
          <cell r="AG1409" t="str">
            <v>Giáo viên mầm non (hạng III)</v>
          </cell>
          <cell r="AH1409">
            <v>0</v>
          </cell>
          <cell r="AI1409">
            <v>0</v>
          </cell>
          <cell r="AJ1409">
            <v>0</v>
          </cell>
          <cell r="AK1409">
            <v>0</v>
          </cell>
          <cell r="AL1409">
            <v>0</v>
          </cell>
          <cell r="AM1409">
            <v>1.7849999999999999</v>
          </cell>
          <cell r="AN1409" t="e">
            <v>#N/A</v>
          </cell>
          <cell r="AO1409">
            <v>0</v>
          </cell>
          <cell r="AP1409">
            <v>0</v>
          </cell>
          <cell r="AQ1409">
            <v>0</v>
          </cell>
          <cell r="AR1409">
            <v>0</v>
          </cell>
          <cell r="AS1409">
            <v>1.7849999999999999</v>
          </cell>
          <cell r="AT1409">
            <v>0</v>
          </cell>
          <cell r="AU1409">
            <v>0</v>
          </cell>
          <cell r="AV1409">
            <v>0</v>
          </cell>
          <cell r="AW1409">
            <v>0</v>
          </cell>
          <cell r="AX1409" t="str">
            <v>Đại học</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44013</v>
          </cell>
          <cell r="BR1409">
            <v>29.333333333333332</v>
          </cell>
          <cell r="BS1409">
            <v>0</v>
          </cell>
          <cell r="BT1409">
            <v>0</v>
          </cell>
          <cell r="BU1409">
            <v>0</v>
          </cell>
          <cell r="BV1409">
            <v>0</v>
          </cell>
          <cell r="BW1409">
            <v>0</v>
          </cell>
          <cell r="BX1409">
            <v>0</v>
          </cell>
          <cell r="BY1409">
            <v>0</v>
          </cell>
          <cell r="BZ1409">
            <v>0</v>
          </cell>
          <cell r="CA1409">
            <v>0</v>
          </cell>
          <cell r="CB1409">
            <v>0</v>
          </cell>
          <cell r="CC1409">
            <v>0</v>
          </cell>
          <cell r="CD1409">
            <v>0</v>
          </cell>
          <cell r="CE1409">
            <v>0</v>
          </cell>
          <cell r="CF1409">
            <v>0</v>
          </cell>
          <cell r="CG1409">
            <v>0</v>
          </cell>
          <cell r="CH1409">
            <v>0</v>
          </cell>
          <cell r="CI1409">
            <v>0</v>
          </cell>
          <cell r="CJ1409">
            <v>0</v>
          </cell>
          <cell r="CK1409">
            <v>0</v>
          </cell>
          <cell r="CL1409">
            <v>0</v>
          </cell>
        </row>
        <row r="1410">
          <cell r="F1410">
            <v>2616</v>
          </cell>
          <cell r="G1410" t="str">
            <v>51010001750998</v>
          </cell>
          <cell r="H1410" t="str">
            <v>Trường Thực hành Sư phạm</v>
          </cell>
          <cell r="I1410">
            <v>0</v>
          </cell>
          <cell r="J1410" t="str">
            <v>Nữ</v>
          </cell>
          <cell r="K1410">
            <v>0</v>
          </cell>
          <cell r="L1410">
            <v>34956</v>
          </cell>
          <cell r="M1410">
            <v>0</v>
          </cell>
          <cell r="N1410" t="str">
            <v>Kinh</v>
          </cell>
          <cell r="O1410">
            <v>0</v>
          </cell>
          <cell r="P1410" t="str">
            <v>187548200</v>
          </cell>
          <cell r="Q1410">
            <v>41235</v>
          </cell>
          <cell r="R1410" t="str">
            <v>Tỉnh Nghệ An</v>
          </cell>
          <cell r="S1410">
            <v>0</v>
          </cell>
          <cell r="T1410" t="str">
            <v>Xã Thịnh Sơn, huyện Đô Lương, tỉnh Nghệ An</v>
          </cell>
          <cell r="U1410" t="str">
            <v>Xã Thịnh Sơn, huyện Đô Lương, tỉnh Nghệ An</v>
          </cell>
          <cell r="V1410">
            <v>0</v>
          </cell>
          <cell r="W1410">
            <v>0</v>
          </cell>
          <cell r="X1410">
            <v>0</v>
          </cell>
          <cell r="Y1410">
            <v>43862</v>
          </cell>
          <cell r="Z1410">
            <v>0</v>
          </cell>
          <cell r="AA1410">
            <v>0</v>
          </cell>
          <cell r="AB1410">
            <v>0</v>
          </cell>
          <cell r="AC1410" t="str">
            <v>HĐVV</v>
          </cell>
          <cell r="AD1410">
            <v>0</v>
          </cell>
          <cell r="AE1410">
            <v>0</v>
          </cell>
          <cell r="AF1410" t="str">
            <v>V.07.02.05</v>
          </cell>
          <cell r="AG1410" t="str">
            <v>Giáo viên mầm non (hạng III)</v>
          </cell>
          <cell r="AH1410">
            <v>0</v>
          </cell>
          <cell r="AI1410">
            <v>0</v>
          </cell>
          <cell r="AJ1410">
            <v>0</v>
          </cell>
          <cell r="AK1410">
            <v>4</v>
          </cell>
          <cell r="AL1410">
            <v>0</v>
          </cell>
          <cell r="AM1410">
            <v>1.7849999999999999</v>
          </cell>
          <cell r="AN1410" t="e">
            <v>#N/A</v>
          </cell>
          <cell r="AO1410">
            <v>0</v>
          </cell>
          <cell r="AP1410">
            <v>0</v>
          </cell>
          <cell r="AQ1410">
            <v>0</v>
          </cell>
          <cell r="AR1410">
            <v>0</v>
          </cell>
          <cell r="AS1410">
            <v>1.7849999999999999</v>
          </cell>
          <cell r="AT1410">
            <v>0</v>
          </cell>
          <cell r="AU1410">
            <v>0</v>
          </cell>
          <cell r="AV1410">
            <v>0</v>
          </cell>
          <cell r="AW1410">
            <v>0</v>
          </cell>
          <cell r="AX1410" t="str">
            <v>Đại học</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44013</v>
          </cell>
          <cell r="BR1410">
            <v>0</v>
          </cell>
          <cell r="BS1410">
            <v>0</v>
          </cell>
          <cell r="BT1410">
            <v>0</v>
          </cell>
          <cell r="BU1410">
            <v>0</v>
          </cell>
          <cell r="BV1410">
            <v>0</v>
          </cell>
          <cell r="BW1410">
            <v>0</v>
          </cell>
          <cell r="BX1410">
            <v>0</v>
          </cell>
          <cell r="BY1410">
            <v>0</v>
          </cell>
          <cell r="BZ1410">
            <v>0</v>
          </cell>
          <cell r="CA1410">
            <v>0</v>
          </cell>
          <cell r="CB1410">
            <v>0</v>
          </cell>
          <cell r="CC1410">
            <v>0</v>
          </cell>
          <cell r="CD1410">
            <v>0</v>
          </cell>
          <cell r="CE1410">
            <v>0</v>
          </cell>
          <cell r="CF1410">
            <v>0</v>
          </cell>
          <cell r="CG1410">
            <v>0</v>
          </cell>
          <cell r="CH1410">
            <v>0</v>
          </cell>
          <cell r="CI1410">
            <v>0</v>
          </cell>
          <cell r="CJ1410">
            <v>0</v>
          </cell>
          <cell r="CK1410">
            <v>0</v>
          </cell>
          <cell r="CL1410">
            <v>0</v>
          </cell>
        </row>
        <row r="1411">
          <cell r="F1411">
            <v>0</v>
          </cell>
          <cell r="G1411">
            <v>0</v>
          </cell>
          <cell r="H1411" t="str">
            <v>Trường Thực hành Sư phạm</v>
          </cell>
          <cell r="I1411">
            <v>0</v>
          </cell>
          <cell r="J1411" t="str">
            <v>Nữ</v>
          </cell>
          <cell r="K1411">
            <v>0</v>
          </cell>
          <cell r="L1411">
            <v>35585</v>
          </cell>
          <cell r="M1411">
            <v>0</v>
          </cell>
          <cell r="N1411" t="str">
            <v>Kinh</v>
          </cell>
          <cell r="O1411">
            <v>0</v>
          </cell>
          <cell r="P1411" t="str">
            <v>187444073</v>
          </cell>
          <cell r="Q1411">
            <v>40993</v>
          </cell>
          <cell r="R1411" t="str">
            <v>Tỉnh Nghệ An</v>
          </cell>
          <cell r="S1411">
            <v>0</v>
          </cell>
          <cell r="T1411" t="str">
            <v>Xã Xuân Lâm, huyện Nam Đàn, tỉnh Nghệ An</v>
          </cell>
          <cell r="U1411" t="str">
            <v>Xã Xuân Lâm, huyện Nam Đàn, tỉnh Nghệ An</v>
          </cell>
          <cell r="V1411">
            <v>0</v>
          </cell>
          <cell r="W1411">
            <v>0</v>
          </cell>
          <cell r="X1411">
            <v>0</v>
          </cell>
          <cell r="Y1411">
            <v>43709</v>
          </cell>
          <cell r="Z1411">
            <v>0</v>
          </cell>
          <cell r="AA1411">
            <v>0</v>
          </cell>
          <cell r="AB1411">
            <v>0</v>
          </cell>
          <cell r="AC1411" t="str">
            <v>Theo tiết</v>
          </cell>
          <cell r="AD1411">
            <v>0</v>
          </cell>
          <cell r="AE1411">
            <v>0</v>
          </cell>
          <cell r="AF1411">
            <v>0</v>
          </cell>
          <cell r="AG1411">
            <v>0</v>
          </cell>
          <cell r="AH1411">
            <v>0</v>
          </cell>
          <cell r="AI1411">
            <v>0</v>
          </cell>
          <cell r="AJ1411">
            <v>0</v>
          </cell>
          <cell r="AK1411">
            <v>0</v>
          </cell>
          <cell r="AL1411">
            <v>0</v>
          </cell>
          <cell r="AM1411">
            <v>0</v>
          </cell>
          <cell r="AN1411" t="e">
            <v>#N/A</v>
          </cell>
          <cell r="AO1411">
            <v>0</v>
          </cell>
          <cell r="AP1411">
            <v>0</v>
          </cell>
          <cell r="AQ1411">
            <v>0</v>
          </cell>
          <cell r="AR1411">
            <v>0</v>
          </cell>
          <cell r="AS1411">
            <v>0</v>
          </cell>
          <cell r="AT1411">
            <v>0</v>
          </cell>
          <cell r="AU1411">
            <v>0</v>
          </cell>
          <cell r="AV1411">
            <v>0</v>
          </cell>
          <cell r="AW1411">
            <v>0</v>
          </cell>
          <cell r="AX1411" t="str">
            <v>Đại học</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44013</v>
          </cell>
          <cell r="BR1411">
            <v>0</v>
          </cell>
          <cell r="BS1411" t="str">
            <v>HĐ hết hạn từ 30/6/20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row>
        <row r="1412">
          <cell r="F1412">
            <v>1750</v>
          </cell>
          <cell r="G1412" t="str">
            <v>51010000296198</v>
          </cell>
          <cell r="H1412" t="str">
            <v>Trường Thực hành sư phạm</v>
          </cell>
          <cell r="I1412" t="str">
            <v>Tổ Mầm non 1</v>
          </cell>
          <cell r="J1412" t="str">
            <v>Nữ</v>
          </cell>
          <cell r="K1412">
            <v>1983</v>
          </cell>
          <cell r="L1412">
            <v>30499</v>
          </cell>
          <cell r="M1412">
            <v>0</v>
          </cell>
          <cell r="N1412" t="str">
            <v>Kinh</v>
          </cell>
          <cell r="O1412">
            <v>0</v>
          </cell>
          <cell r="P1412" t="str">
            <v>183370291</v>
          </cell>
          <cell r="Q1412" t="str">
            <v>23/03/2001</v>
          </cell>
          <cell r="R1412" t="str">
            <v>Tỉnh Nghệ An</v>
          </cell>
          <cell r="S1412" t="str">
            <v>Xã Xuân Lam, Huyện Nghi Xuân, Tỉnh Hà Tĩnh</v>
          </cell>
          <cell r="T1412" t="str">
            <v>Thạch hạ, Thạch hà, Hà Tĩnh</v>
          </cell>
          <cell r="U1412" t="str">
            <v>Chung cư Tràng An, Phường Vinh Tân, Thành phố Vinh, Tỉnh Nghệ An</v>
          </cell>
          <cell r="V1412" t="str">
            <v>Chung cư Tràng An, Phường Vinh Tân, Thành phố Vinh, Tỉnh Nghệ An</v>
          </cell>
          <cell r="W1412">
            <v>977440743</v>
          </cell>
          <cell r="X1412">
            <v>0</v>
          </cell>
          <cell r="Y1412">
            <v>40189</v>
          </cell>
          <cell r="Z1412">
            <v>42887</v>
          </cell>
          <cell r="AA1412" t="str">
            <v>Trường Đại học Vinh</v>
          </cell>
          <cell r="AB1412">
            <v>0</v>
          </cell>
          <cell r="AC1412" t="str">
            <v>BC</v>
          </cell>
          <cell r="AD1412">
            <v>0</v>
          </cell>
          <cell r="AE1412">
            <v>0</v>
          </cell>
          <cell r="AF1412" t="str">
            <v>V.07.02.06</v>
          </cell>
          <cell r="AG1412" t="str">
            <v>Giáo viên mầm non (hạng IV)</v>
          </cell>
          <cell r="AH1412">
            <v>0</v>
          </cell>
          <cell r="AI1412" t="str">
            <v>Tổ Trưởng chuyên môn</v>
          </cell>
          <cell r="AJ1412">
            <v>0</v>
          </cell>
          <cell r="AK1412">
            <v>4.5</v>
          </cell>
          <cell r="AL1412">
            <v>0.2</v>
          </cell>
          <cell r="AM1412">
            <v>3</v>
          </cell>
          <cell r="AN1412">
            <v>6</v>
          </cell>
          <cell r="AO1412">
            <v>0</v>
          </cell>
          <cell r="AP1412">
            <v>0</v>
          </cell>
          <cell r="AQ1412">
            <v>12</v>
          </cell>
          <cell r="AR1412">
            <v>0.38400000000000006</v>
          </cell>
          <cell r="AS1412">
            <v>3.5840000000000001</v>
          </cell>
          <cell r="AT1412">
            <v>35</v>
          </cell>
          <cell r="AU1412">
            <v>0</v>
          </cell>
          <cell r="AV1412">
            <v>0</v>
          </cell>
          <cell r="AW1412">
            <v>0</v>
          </cell>
          <cell r="AX1412" t="str">
            <v>Thạc sĩ</v>
          </cell>
          <cell r="AY1412">
            <v>0</v>
          </cell>
          <cell r="AZ1412">
            <v>0</v>
          </cell>
          <cell r="BA1412" t="str">
            <v>SP Giáo dục mầm non</v>
          </cell>
          <cell r="BB1412" t="str">
            <v>Giáo dục mầm non</v>
          </cell>
          <cell r="BC1412" t="str">
            <v xml:space="preserve"> </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BQ1412">
            <v>44075</v>
          </cell>
          <cell r="BR1412">
            <v>15.833333333333334</v>
          </cell>
          <cell r="BS1412" t="str">
            <v>BĐ đã phát</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row>
        <row r="1413">
          <cell r="F1413">
            <v>1787</v>
          </cell>
          <cell r="G1413" t="str">
            <v>51010000198814</v>
          </cell>
          <cell r="H1413" t="str">
            <v>Trường THPT Chuyên</v>
          </cell>
          <cell r="I1413" t="str">
            <v>Tổ Toán-Tin</v>
          </cell>
          <cell r="J1413" t="str">
            <v>Nam</v>
          </cell>
          <cell r="K1413">
            <v>1981</v>
          </cell>
          <cell r="L1413">
            <v>29595</v>
          </cell>
          <cell r="M1413">
            <v>0</v>
          </cell>
          <cell r="N1413" t="str">
            <v>Kinh</v>
          </cell>
          <cell r="O1413">
            <v>0</v>
          </cell>
          <cell r="P1413" t="str">
            <v>182350136</v>
          </cell>
          <cell r="Q1413" t="str">
            <v>01/01/1900</v>
          </cell>
          <cell r="R1413" t="str">
            <v>Tỉnh Nghệ An</v>
          </cell>
          <cell r="S1413" t="str">
            <v>Diễn Quảng – Diễn Châu – Nghệ An</v>
          </cell>
          <cell r="T1413" t="str">
            <v>Diễn Quảng – Diễn Châu – Nghệ An</v>
          </cell>
          <cell r="U1413" t="str">
            <v>Số nhà 35A – Đường Ngô Thì Nhậm, Khối 4, Trung Đô, Tp Vinh- Nghệ An.</v>
          </cell>
          <cell r="V1413" t="str">
            <v>Số nhà 35A – Đường Ngô Thì Nhậm, Khối 4, Trung Đô, Tp Vinh- Nghệ An.</v>
          </cell>
          <cell r="W1413" t="str">
            <v>0974160567</v>
          </cell>
          <cell r="X1413" t="str">
            <v>Phanxuanvongdhv@gmail.Com</v>
          </cell>
          <cell r="Y1413">
            <v>39173</v>
          </cell>
          <cell r="Z1413">
            <v>39692</v>
          </cell>
          <cell r="AA1413" t="str">
            <v>Trường Đại học Vinh</v>
          </cell>
          <cell r="AB1413">
            <v>0</v>
          </cell>
          <cell r="AC1413" t="str">
            <v>BC</v>
          </cell>
          <cell r="AD1413">
            <v>0</v>
          </cell>
          <cell r="AE1413">
            <v>0</v>
          </cell>
          <cell r="AF1413" t="str">
            <v>V.07.05.15</v>
          </cell>
          <cell r="AG1413" t="str">
            <v>Giáo viên THPT (hạng III)</v>
          </cell>
          <cell r="AH1413">
            <v>0</v>
          </cell>
          <cell r="AI1413" t="str">
            <v>Chủ nhiệm lớp</v>
          </cell>
          <cell r="AJ1413">
            <v>0</v>
          </cell>
          <cell r="AK1413">
            <v>4</v>
          </cell>
          <cell r="AL1413">
            <v>0</v>
          </cell>
          <cell r="AM1413">
            <v>3.66</v>
          </cell>
          <cell r="AN1413">
            <v>5</v>
          </cell>
          <cell r="AO1413">
            <v>0</v>
          </cell>
          <cell r="AP1413">
            <v>0</v>
          </cell>
          <cell r="AQ1413">
            <v>9</v>
          </cell>
          <cell r="AR1413">
            <v>0.32939999999999997</v>
          </cell>
          <cell r="AS1413">
            <v>3.9894000000000003</v>
          </cell>
          <cell r="AT1413">
            <v>70</v>
          </cell>
          <cell r="AU1413">
            <v>0</v>
          </cell>
          <cell r="AV1413">
            <v>0</v>
          </cell>
          <cell r="AW1413">
            <v>0</v>
          </cell>
          <cell r="AX1413" t="str">
            <v>Thạc sĩ</v>
          </cell>
          <cell r="AY1413">
            <v>0</v>
          </cell>
          <cell r="AZ1413">
            <v>0</v>
          </cell>
          <cell r="BA1413" t="str">
            <v>Toán học</v>
          </cell>
          <cell r="BB1413" t="str">
            <v>Hệ thống thông tin</v>
          </cell>
          <cell r="BC1413" t="str">
            <v xml:space="preserve"> </v>
          </cell>
          <cell r="BD1413">
            <v>0</v>
          </cell>
          <cell r="BE1413">
            <v>0</v>
          </cell>
          <cell r="BF1413" t="str">
            <v>A2</v>
          </cell>
          <cell r="BG1413">
            <v>0</v>
          </cell>
          <cell r="BH1413">
            <v>0</v>
          </cell>
          <cell r="BI1413">
            <v>0</v>
          </cell>
          <cell r="BJ1413">
            <v>0</v>
          </cell>
          <cell r="BK1413">
            <v>0</v>
          </cell>
          <cell r="BL1413">
            <v>0</v>
          </cell>
          <cell r="BM1413">
            <v>0</v>
          </cell>
          <cell r="BN1413">
            <v>0</v>
          </cell>
          <cell r="BO1413">
            <v>0</v>
          </cell>
          <cell r="BP1413">
            <v>0</v>
          </cell>
          <cell r="BQ1413">
            <v>44136</v>
          </cell>
          <cell r="BR1413">
            <v>18.333333333333332</v>
          </cell>
          <cell r="BS1413" t="str">
            <v>BĐ đã phát</v>
          </cell>
          <cell r="BT1413">
            <v>0</v>
          </cell>
          <cell r="BU1413">
            <v>0</v>
          </cell>
          <cell r="BV1413">
            <v>4</v>
          </cell>
          <cell r="BW1413">
            <v>4</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t="str">
            <v>Thôi việc từ T11/20</v>
          </cell>
        </row>
        <row r="1414">
          <cell r="F1414">
            <v>1900</v>
          </cell>
          <cell r="G1414" t="str">
            <v>51010000191035</v>
          </cell>
          <cell r="H1414" t="str">
            <v>Trung tâm Thông tin - Thư viện Nguyễn Thúc Hào</v>
          </cell>
          <cell r="I1414" t="str">
            <v>Tổ phục vụ</v>
          </cell>
          <cell r="J1414" t="str">
            <v>Nữ</v>
          </cell>
          <cell r="K1414">
            <v>1983</v>
          </cell>
          <cell r="L1414">
            <v>30673</v>
          </cell>
          <cell r="M1414">
            <v>0</v>
          </cell>
          <cell r="N1414" t="str">
            <v>Kinh</v>
          </cell>
          <cell r="O1414">
            <v>0</v>
          </cell>
          <cell r="P1414">
            <v>182489024</v>
          </cell>
          <cell r="Q1414">
            <v>0</v>
          </cell>
          <cell r="R1414">
            <v>0</v>
          </cell>
          <cell r="S1414" t="str">
            <v>Tp Vinh, Nghệ An</v>
          </cell>
          <cell r="T1414" t="str">
            <v>Tp Vinh, Nghệ An</v>
          </cell>
          <cell r="U1414" t="str">
            <v>SN 17, Ngõ 21, Phường Quán Bàu, Thành phố Vinh, Tỉnh Nghệ An</v>
          </cell>
          <cell r="V1414" t="str">
            <v>SN 17, Ngõ 21, Phường Quán Bàu, Thành phố Vinh, Tỉnh Nghệ An</v>
          </cell>
          <cell r="W1414" t="str">
            <v>0945972219</v>
          </cell>
          <cell r="X1414" t="str">
            <v>Hoathaidang2014@gamil.com</v>
          </cell>
          <cell r="Y1414">
            <v>39883</v>
          </cell>
          <cell r="Z1414">
            <v>40360</v>
          </cell>
          <cell r="AA1414" t="str">
            <v>Trường Đại học Vinh</v>
          </cell>
          <cell r="AB1414">
            <v>0</v>
          </cell>
          <cell r="AC1414" t="str">
            <v>BC</v>
          </cell>
          <cell r="AD1414">
            <v>0</v>
          </cell>
          <cell r="AE1414">
            <v>0</v>
          </cell>
          <cell r="AF1414" t="str">
            <v>17.170</v>
          </cell>
          <cell r="AG1414" t="str">
            <v>Thư viện viên</v>
          </cell>
          <cell r="AH1414">
            <v>0</v>
          </cell>
          <cell r="AI1414" t="str">
            <v>Tổ trưởng tổ CT</v>
          </cell>
          <cell r="AJ1414">
            <v>0</v>
          </cell>
          <cell r="AK1414">
            <v>4.5</v>
          </cell>
          <cell r="AL1414">
            <v>0</v>
          </cell>
          <cell r="AM1414">
            <v>3</v>
          </cell>
          <cell r="AN1414">
            <v>3</v>
          </cell>
          <cell r="AO1414">
            <v>0</v>
          </cell>
          <cell r="AP1414">
            <v>0</v>
          </cell>
          <cell r="AQ1414">
            <v>0</v>
          </cell>
          <cell r="AR1414">
            <v>0</v>
          </cell>
          <cell r="AS1414">
            <v>3</v>
          </cell>
          <cell r="AT1414">
            <v>20</v>
          </cell>
          <cell r="AU1414">
            <v>0.1</v>
          </cell>
          <cell r="AV1414">
            <v>0</v>
          </cell>
          <cell r="AW1414">
            <v>0</v>
          </cell>
          <cell r="AX1414" t="str">
            <v>Đại học</v>
          </cell>
          <cell r="AY1414">
            <v>0</v>
          </cell>
          <cell r="AZ1414">
            <v>0</v>
          </cell>
          <cell r="BA1414" t="str">
            <v>Văn thư - Lưu trữ_SP</v>
          </cell>
          <cell r="BB1414">
            <v>0</v>
          </cell>
          <cell r="BC1414">
            <v>0</v>
          </cell>
          <cell r="BD1414">
            <v>0</v>
          </cell>
          <cell r="BE1414">
            <v>0</v>
          </cell>
          <cell r="BF1414">
            <v>0</v>
          </cell>
          <cell r="BG1414">
            <v>0</v>
          </cell>
          <cell r="BH1414">
            <v>0</v>
          </cell>
          <cell r="BI1414">
            <v>0</v>
          </cell>
          <cell r="BJ1414" t="str">
            <v>x</v>
          </cell>
          <cell r="BK1414">
            <v>0</v>
          </cell>
          <cell r="BL1414">
            <v>0</v>
          </cell>
          <cell r="BM1414">
            <v>0</v>
          </cell>
          <cell r="BN1414">
            <v>0</v>
          </cell>
          <cell r="BO1414">
            <v>0</v>
          </cell>
          <cell r="BP1414">
            <v>0</v>
          </cell>
          <cell r="BQ1414">
            <v>44137</v>
          </cell>
          <cell r="BR1414">
            <v>16.333333333333332</v>
          </cell>
          <cell r="BS1414" t="str">
            <v>BĐ đã phát</v>
          </cell>
          <cell r="BT1414">
            <v>0</v>
          </cell>
          <cell r="BU1414">
            <v>0</v>
          </cell>
          <cell r="BV1414">
            <v>4.5</v>
          </cell>
          <cell r="BW1414">
            <v>4.5</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t="str">
            <v>Thôi việc từ T11/20</v>
          </cell>
        </row>
        <row r="1415">
          <cell r="F1415">
            <v>1209</v>
          </cell>
          <cell r="G1415" t="str">
            <v>51010000197237</v>
          </cell>
          <cell r="H1415" t="str">
            <v>Viện Công nghệ Hóa sinh - Môi trường</v>
          </cell>
          <cell r="I1415" t="str">
            <v>Hóa thực phẩm</v>
          </cell>
          <cell r="J1415" t="str">
            <v>Nam</v>
          </cell>
          <cell r="K1415">
            <v>1975</v>
          </cell>
          <cell r="L1415">
            <v>27567</v>
          </cell>
          <cell r="M1415">
            <v>0</v>
          </cell>
          <cell r="N1415" t="str">
            <v>Kinh</v>
          </cell>
          <cell r="O1415">
            <v>0</v>
          </cell>
          <cell r="P1415">
            <v>182005790</v>
          </cell>
          <cell r="Q1415">
            <v>0</v>
          </cell>
          <cell r="R1415">
            <v>0</v>
          </cell>
          <cell r="S1415" t="str">
            <v>Thái Nguyên</v>
          </cell>
          <cell r="T1415" t="str">
            <v>Thanh Nho, Thanh Chương, Nghệ An</v>
          </cell>
          <cell r="U1415" t="str">
            <v>Số 8, ngõ 21, đường Cù Chính Lan, Khối 7, Phường Trung Đô, Thành phố Vinh, Tỉnh Nghệ An</v>
          </cell>
          <cell r="V1415" t="str">
            <v>Số 8, ngõ 21, đường Cù Chính Lan, Khối 7, Phường Trung Đô, Thành phố Vinh, Tỉnh Nghệ An</v>
          </cell>
          <cell r="W1415" t="str">
            <v>0913049689</v>
          </cell>
          <cell r="X1415" t="str">
            <v>thangtd@vinhuni.edu.vn</v>
          </cell>
          <cell r="Y1415">
            <v>35612</v>
          </cell>
          <cell r="Z1415">
            <v>37312</v>
          </cell>
          <cell r="AA1415" t="str">
            <v>Trường Đại học Sư phạm Vinh</v>
          </cell>
          <cell r="AB1415">
            <v>0</v>
          </cell>
          <cell r="AC1415" t="str">
            <v>BC</v>
          </cell>
          <cell r="AD1415">
            <v>0</v>
          </cell>
          <cell r="AE1415">
            <v>0</v>
          </cell>
          <cell r="AF1415" t="str">
            <v>V.07.01.01</v>
          </cell>
          <cell r="AG1415" t="str">
            <v>Giảng viên cao cấp (hạng I)</v>
          </cell>
          <cell r="AH1415" t="str">
            <v>Phó Viện trưởng</v>
          </cell>
          <cell r="AI1415" t="str">
            <v>Trưởng Bộ môn</v>
          </cell>
          <cell r="AJ1415" t="str">
            <v>Bí thư CBCB + Phó Bí thư Đảng bộ BP</v>
          </cell>
          <cell r="AK1415">
            <v>6</v>
          </cell>
          <cell r="AL1415">
            <v>0.4</v>
          </cell>
          <cell r="AM1415">
            <v>6.92</v>
          </cell>
          <cell r="AN1415">
            <v>3</v>
          </cell>
          <cell r="AO1415">
            <v>0</v>
          </cell>
          <cell r="AP1415">
            <v>0</v>
          </cell>
          <cell r="AQ1415">
            <v>12</v>
          </cell>
          <cell r="AR1415">
            <v>0.87840000000000007</v>
          </cell>
          <cell r="AS1415">
            <v>8.1983999999999995</v>
          </cell>
          <cell r="AT1415">
            <v>25</v>
          </cell>
          <cell r="AU1415">
            <v>0</v>
          </cell>
          <cell r="AV1415">
            <v>0</v>
          </cell>
          <cell r="AW1415">
            <v>0</v>
          </cell>
          <cell r="AX1415" t="str">
            <v>Tiến sĩ</v>
          </cell>
          <cell r="AY1415" t="str">
            <v>Giáo sư</v>
          </cell>
          <cell r="AZ1415">
            <v>0</v>
          </cell>
          <cell r="BA1415" t="str">
            <v>SP Hóa học</v>
          </cell>
          <cell r="BB1415" t="str">
            <v>Hóa Hữu cơ</v>
          </cell>
          <cell r="BC1415" t="str">
            <v>Hóa hữu cơ</v>
          </cell>
          <cell r="BD1415">
            <v>0</v>
          </cell>
          <cell r="BE1415">
            <v>0</v>
          </cell>
          <cell r="BF1415">
            <v>0</v>
          </cell>
          <cell r="BG1415">
            <v>0</v>
          </cell>
          <cell r="BH1415">
            <v>0</v>
          </cell>
          <cell r="BI1415">
            <v>0</v>
          </cell>
          <cell r="BJ1415" t="str">
            <v>x</v>
          </cell>
          <cell r="BK1415" t="str">
            <v>x</v>
          </cell>
          <cell r="BL1415">
            <v>0</v>
          </cell>
          <cell r="BM1415">
            <v>39783</v>
          </cell>
          <cell r="BN1415">
            <v>40148</v>
          </cell>
          <cell r="BO1415">
            <v>0</v>
          </cell>
          <cell r="BP1415">
            <v>0</v>
          </cell>
          <cell r="BQ1415">
            <v>44197</v>
          </cell>
          <cell r="BR1415">
            <v>12.833333333333334</v>
          </cell>
          <cell r="BS1415" t="str">
            <v>BĐ đã phát</v>
          </cell>
          <cell r="BT1415">
            <v>0</v>
          </cell>
          <cell r="BU1415">
            <v>0</v>
          </cell>
          <cell r="BV1415">
            <v>6</v>
          </cell>
          <cell r="BW1415">
            <v>6</v>
          </cell>
          <cell r="BX1415">
            <v>6</v>
          </cell>
          <cell r="BY1415">
            <v>6</v>
          </cell>
          <cell r="BZ1415">
            <v>0</v>
          </cell>
          <cell r="CA1415">
            <v>0</v>
          </cell>
          <cell r="CB1415">
            <v>0</v>
          </cell>
          <cell r="CC1415">
            <v>0</v>
          </cell>
          <cell r="CD1415">
            <v>0</v>
          </cell>
          <cell r="CE1415">
            <v>0</v>
          </cell>
          <cell r="CF1415">
            <v>0</v>
          </cell>
          <cell r="CG1415">
            <v>0</v>
          </cell>
          <cell r="CH1415">
            <v>0</v>
          </cell>
          <cell r="CI1415">
            <v>0</v>
          </cell>
          <cell r="CJ1415">
            <v>0</v>
          </cell>
          <cell r="CK1415">
            <v>0</v>
          </cell>
          <cell r="CL1415" t="str">
            <v>Thôi việc từ T1/21</v>
          </cell>
        </row>
        <row r="1416">
          <cell r="F1416">
            <v>2625</v>
          </cell>
          <cell r="G1416">
            <v>0</v>
          </cell>
          <cell r="H1416" t="str">
            <v>Trường Thực hành Sư phạm</v>
          </cell>
          <cell r="I1416">
            <v>0</v>
          </cell>
          <cell r="J1416" t="str">
            <v>Nữ</v>
          </cell>
          <cell r="K1416">
            <v>1986</v>
          </cell>
          <cell r="L1416">
            <v>31599</v>
          </cell>
          <cell r="M1416">
            <v>0</v>
          </cell>
          <cell r="N1416" t="str">
            <v>Kinh</v>
          </cell>
          <cell r="O1416">
            <v>0</v>
          </cell>
          <cell r="P1416" t="str">
            <v>183576389</v>
          </cell>
          <cell r="Q1416">
            <v>38215</v>
          </cell>
          <cell r="R1416" t="str">
            <v>Tỉnh Nghệ An</v>
          </cell>
          <cell r="S1416">
            <v>0</v>
          </cell>
          <cell r="T1416" t="str">
            <v>Tây Sơn, Hương Sơn, Nghệ An</v>
          </cell>
          <cell r="U1416" t="str">
            <v>Tây Sơn, Hương Sơn, Nghệ An</v>
          </cell>
          <cell r="V1416">
            <v>0</v>
          </cell>
          <cell r="W1416">
            <v>0</v>
          </cell>
          <cell r="X1416">
            <v>0</v>
          </cell>
          <cell r="Y1416">
            <v>43892</v>
          </cell>
          <cell r="Z1416">
            <v>0</v>
          </cell>
          <cell r="AA1416">
            <v>0</v>
          </cell>
          <cell r="AB1416">
            <v>0</v>
          </cell>
          <cell r="AC1416" t="str">
            <v>BHXH</v>
          </cell>
          <cell r="AD1416">
            <v>0</v>
          </cell>
          <cell r="AE1416">
            <v>0</v>
          </cell>
          <cell r="AF1416" t="str">
            <v>13.096</v>
          </cell>
          <cell r="AG1416" t="str">
            <v>Kỹ thuật viên</v>
          </cell>
          <cell r="AH1416">
            <v>0</v>
          </cell>
          <cell r="AI1416">
            <v>0</v>
          </cell>
          <cell r="AJ1416">
            <v>0</v>
          </cell>
          <cell r="AK1416">
            <v>0</v>
          </cell>
          <cell r="AL1416">
            <v>0</v>
          </cell>
          <cell r="AM1416">
            <v>1.86</v>
          </cell>
          <cell r="AN1416">
            <v>1</v>
          </cell>
          <cell r="AO1416">
            <v>0</v>
          </cell>
          <cell r="AP1416">
            <v>0</v>
          </cell>
          <cell r="AQ1416">
            <v>0</v>
          </cell>
          <cell r="AR1416">
            <v>0</v>
          </cell>
          <cell r="AS1416">
            <v>1.86</v>
          </cell>
          <cell r="AT1416">
            <v>0</v>
          </cell>
          <cell r="AU1416">
            <v>0</v>
          </cell>
          <cell r="AV1416">
            <v>0</v>
          </cell>
          <cell r="AW1416">
            <v>0</v>
          </cell>
          <cell r="AX1416" t="str">
            <v>Trung cấp chuyên nghiệp</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44196</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row>
        <row r="1417">
          <cell r="F1417">
            <v>2017</v>
          </cell>
          <cell r="G1417" t="str">
            <v>51010000387694</v>
          </cell>
          <cell r="H1417" t="str">
            <v>Viện Công nghệ Hóa sinh - Môi trường</v>
          </cell>
          <cell r="I1417" t="str">
            <v>Hóa dược - Phân tích kiểm nghiệm</v>
          </cell>
          <cell r="J1417" t="str">
            <v>Nữ</v>
          </cell>
          <cell r="K1417">
            <v>1987</v>
          </cell>
          <cell r="L1417">
            <v>32142</v>
          </cell>
          <cell r="M1417">
            <v>0</v>
          </cell>
          <cell r="N1417" t="str">
            <v>Kinh</v>
          </cell>
          <cell r="O1417">
            <v>0</v>
          </cell>
          <cell r="P1417" t="str">
            <v>186584062</v>
          </cell>
          <cell r="Q1417">
            <v>42315</v>
          </cell>
          <cell r="R1417" t="str">
            <v>Tỉnh Nghệ An</v>
          </cell>
          <cell r="S1417" t="str">
            <v>Xã Nghi Xuân, Huyện Nghi Lộc, Tỉnh Nghệ An</v>
          </cell>
          <cell r="T1417" t="str">
            <v>Nghi Xuân, Nghi Lộc, Nghệ An</v>
          </cell>
          <cell r="U1417" t="str">
            <v>Phường Bến Thủy, Thành phố Vinh, Tỉnh Nghệ An</v>
          </cell>
          <cell r="V1417" t="str">
            <v>Phường Bến Thủy, Thành phố Vinh, Tỉnh Nghệ An</v>
          </cell>
          <cell r="W1417" t="str">
            <v>0914301180</v>
          </cell>
          <cell r="X1417" t="str">
            <v>quynhgiang@gmail.com</v>
          </cell>
          <cell r="Y1417">
            <v>41323</v>
          </cell>
          <cell r="Z1417">
            <v>42887</v>
          </cell>
          <cell r="AA1417" t="str">
            <v>Trường Đại học Vinh</v>
          </cell>
          <cell r="AB1417">
            <v>0</v>
          </cell>
          <cell r="AC1417" t="str">
            <v>BC</v>
          </cell>
          <cell r="AD1417">
            <v>0</v>
          </cell>
          <cell r="AE1417">
            <v>0</v>
          </cell>
          <cell r="AF1417" t="str">
            <v>V.07.01.03</v>
          </cell>
          <cell r="AG1417" t="str">
            <v>Giảng viên (hạng III)</v>
          </cell>
          <cell r="AH1417">
            <v>0</v>
          </cell>
          <cell r="AI1417">
            <v>0</v>
          </cell>
          <cell r="AJ1417">
            <v>0</v>
          </cell>
          <cell r="AK1417">
            <v>4</v>
          </cell>
          <cell r="AL1417">
            <v>0</v>
          </cell>
          <cell r="AM1417">
            <v>3</v>
          </cell>
          <cell r="AN1417">
            <v>3</v>
          </cell>
          <cell r="AO1417">
            <v>0</v>
          </cell>
          <cell r="AP1417">
            <v>0</v>
          </cell>
          <cell r="AQ1417">
            <v>6</v>
          </cell>
          <cell r="AR1417">
            <v>0.18</v>
          </cell>
          <cell r="AS1417">
            <v>3.18</v>
          </cell>
          <cell r="AT1417">
            <v>40</v>
          </cell>
          <cell r="AU1417">
            <v>0</v>
          </cell>
          <cell r="AV1417">
            <v>0</v>
          </cell>
          <cell r="AW1417">
            <v>0</v>
          </cell>
          <cell r="AX1417" t="str">
            <v>Thạc sĩ</v>
          </cell>
          <cell r="AY1417">
            <v>0</v>
          </cell>
          <cell r="AZ1417">
            <v>0</v>
          </cell>
          <cell r="BA1417" t="str">
            <v>SP Hóa học</v>
          </cell>
          <cell r="BB1417" t="str">
            <v>Hóa Hữu cơ</v>
          </cell>
          <cell r="BC1417" t="str">
            <v xml:space="preserve"> </v>
          </cell>
          <cell r="BD1417">
            <v>0</v>
          </cell>
          <cell r="BE1417" t="str">
            <v>GVSP</v>
          </cell>
          <cell r="BF1417" t="str">
            <v>B1</v>
          </cell>
          <cell r="BG1417">
            <v>0</v>
          </cell>
          <cell r="BH1417" t="str">
            <v>x</v>
          </cell>
          <cell r="BI1417">
            <v>0</v>
          </cell>
          <cell r="BJ1417">
            <v>0</v>
          </cell>
          <cell r="BK1417">
            <v>0</v>
          </cell>
          <cell r="BL1417">
            <v>0</v>
          </cell>
          <cell r="BM1417">
            <v>40734</v>
          </cell>
          <cell r="BN1417">
            <v>41100</v>
          </cell>
          <cell r="BO1417">
            <v>0</v>
          </cell>
          <cell r="BP1417">
            <v>0</v>
          </cell>
          <cell r="BQ1417">
            <v>44196</v>
          </cell>
          <cell r="BR1417">
            <v>20.333333333333332</v>
          </cell>
          <cell r="BS1417" t="str">
            <v>BĐ đã phát</v>
          </cell>
          <cell r="BT1417">
            <v>0</v>
          </cell>
          <cell r="BU1417">
            <v>0</v>
          </cell>
          <cell r="BV1417">
            <v>4</v>
          </cell>
          <cell r="BW1417">
            <v>4</v>
          </cell>
          <cell r="BX1417">
            <v>4</v>
          </cell>
          <cell r="BY1417">
            <v>4</v>
          </cell>
          <cell r="BZ1417">
            <v>0</v>
          </cell>
          <cell r="CA1417">
            <v>0</v>
          </cell>
          <cell r="CB1417">
            <v>0</v>
          </cell>
          <cell r="CC1417">
            <v>0</v>
          </cell>
          <cell r="CD1417">
            <v>0</v>
          </cell>
          <cell r="CE1417">
            <v>0</v>
          </cell>
          <cell r="CF1417">
            <v>0</v>
          </cell>
          <cell r="CG1417">
            <v>0</v>
          </cell>
          <cell r="CH1417">
            <v>0</v>
          </cell>
          <cell r="CI1417">
            <v>0</v>
          </cell>
          <cell r="CJ1417">
            <v>0</v>
          </cell>
          <cell r="CK1417">
            <v>0</v>
          </cell>
          <cell r="CL1417" t="str">
            <v>Thôi việc từ T1/21</v>
          </cell>
        </row>
        <row r="1418">
          <cell r="F1418">
            <v>1570</v>
          </cell>
          <cell r="G1418" t="str">
            <v>51010000193411</v>
          </cell>
          <cell r="H1418" t="str">
            <v>Viện Khoa học Xã hội và Nhân văn</v>
          </cell>
          <cell r="I1418" t="str">
            <v>Báo chí</v>
          </cell>
          <cell r="J1418" t="str">
            <v>Nữ</v>
          </cell>
          <cell r="K1418">
            <v>1978</v>
          </cell>
          <cell r="L1418">
            <v>28567</v>
          </cell>
          <cell r="M1418">
            <v>0</v>
          </cell>
          <cell r="N1418" t="str">
            <v>Kinh</v>
          </cell>
          <cell r="O1418">
            <v>0</v>
          </cell>
          <cell r="P1418">
            <v>187698825</v>
          </cell>
          <cell r="Q1418">
            <v>0</v>
          </cell>
          <cell r="R1418">
            <v>0</v>
          </cell>
          <cell r="S1418" t="str">
            <v>Thị xã Phổ Yên, Tỉnh Thái Nguyên</v>
          </cell>
          <cell r="T1418" t="str">
            <v>Bố Trạch, Quảng Bình</v>
          </cell>
          <cell r="U1418" t="str">
            <v>Số 8, ngõ 21, đường Cù Chính Lan, Khối 7, Phường Trung Đô, Thành phố Vinh, Tỉnh Nghệ An</v>
          </cell>
          <cell r="V1418" t="str">
            <v>Số 8, ngõ 21, đường Cù Chính Lan, Khối 7, Phường Trung Đô, Thành phố Vinh, Tỉnh Nghệ An</v>
          </cell>
          <cell r="W1418" t="str">
            <v>0902222502</v>
          </cell>
          <cell r="X1418" t="str">
            <v>lehuongdhv@gmail.com</v>
          </cell>
          <cell r="Y1418">
            <v>37672</v>
          </cell>
          <cell r="Z1418">
            <v>38485</v>
          </cell>
          <cell r="AA1418" t="str">
            <v>Trường Đại học Vinh</v>
          </cell>
          <cell r="AB1418">
            <v>0</v>
          </cell>
          <cell r="AC1418" t="str">
            <v>BC</v>
          </cell>
          <cell r="AD1418">
            <v>0</v>
          </cell>
          <cell r="AE1418">
            <v>0</v>
          </cell>
          <cell r="AF1418" t="str">
            <v>01.003</v>
          </cell>
          <cell r="AG1418" t="str">
            <v>Chuyên viên</v>
          </cell>
          <cell r="AH1418">
            <v>0</v>
          </cell>
          <cell r="AI1418">
            <v>0</v>
          </cell>
          <cell r="AJ1418">
            <v>0</v>
          </cell>
          <cell r="AK1418">
            <v>4</v>
          </cell>
          <cell r="AL1418">
            <v>0</v>
          </cell>
          <cell r="AM1418">
            <v>3.99</v>
          </cell>
          <cell r="AN1418">
            <v>6</v>
          </cell>
          <cell r="AO1418">
            <v>0</v>
          </cell>
          <cell r="AP1418">
            <v>0</v>
          </cell>
          <cell r="AQ1418">
            <v>0</v>
          </cell>
          <cell r="AR1418">
            <v>0</v>
          </cell>
          <cell r="AS1418">
            <v>3.99</v>
          </cell>
          <cell r="AT1418">
            <v>20</v>
          </cell>
          <cell r="AU1418">
            <v>0</v>
          </cell>
          <cell r="AV1418">
            <v>0</v>
          </cell>
          <cell r="AW1418">
            <v>0</v>
          </cell>
          <cell r="AX1418" t="str">
            <v>Đại học</v>
          </cell>
          <cell r="AY1418">
            <v>0</v>
          </cell>
          <cell r="AZ1418">
            <v>0</v>
          </cell>
          <cell r="BA1418" t="str">
            <v>Giáo dục tiểu học</v>
          </cell>
          <cell r="BB1418">
            <v>0</v>
          </cell>
          <cell r="BC1418" t="str">
            <v xml:space="preserve"> </v>
          </cell>
          <cell r="BD1418">
            <v>0</v>
          </cell>
          <cell r="BE1418">
            <v>0</v>
          </cell>
          <cell r="BF1418">
            <v>0</v>
          </cell>
          <cell r="BG1418">
            <v>0</v>
          </cell>
          <cell r="BH1418">
            <v>0</v>
          </cell>
          <cell r="BI1418">
            <v>0</v>
          </cell>
          <cell r="BJ1418" t="str">
            <v>x</v>
          </cell>
          <cell r="BK1418">
            <v>0</v>
          </cell>
          <cell r="BL1418">
            <v>0</v>
          </cell>
          <cell r="BM1418">
            <v>0</v>
          </cell>
          <cell r="BN1418">
            <v>0</v>
          </cell>
          <cell r="BO1418">
            <v>0</v>
          </cell>
          <cell r="BP1418">
            <v>0</v>
          </cell>
          <cell r="BQ1418">
            <v>44197</v>
          </cell>
          <cell r="BR1418">
            <v>10.583333333333334</v>
          </cell>
          <cell r="BS1418" t="str">
            <v>BĐ đã phát</v>
          </cell>
          <cell r="BT1418">
            <v>0</v>
          </cell>
          <cell r="BU1418">
            <v>0</v>
          </cell>
          <cell r="BV1418">
            <v>4</v>
          </cell>
          <cell r="BW1418">
            <v>4</v>
          </cell>
          <cell r="BX1418">
            <v>4</v>
          </cell>
          <cell r="BY1418">
            <v>4</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t="str">
            <v>Thôi việc từ T1/21</v>
          </cell>
        </row>
        <row r="1419">
          <cell r="F1419">
            <v>1239</v>
          </cell>
          <cell r="G1419" t="str">
            <v>51010000189933</v>
          </cell>
          <cell r="H1419" t="str">
            <v>Khoa Kinh tế</v>
          </cell>
          <cell r="I1419" t="str">
            <v>Kinh tế</v>
          </cell>
          <cell r="J1419" t="str">
            <v>Nam</v>
          </cell>
          <cell r="K1419">
            <v>1981</v>
          </cell>
          <cell r="L1419">
            <v>29928</v>
          </cell>
          <cell r="M1419">
            <v>0</v>
          </cell>
          <cell r="N1419" t="str">
            <v>Kinh</v>
          </cell>
          <cell r="O1419">
            <v>0</v>
          </cell>
          <cell r="P1419">
            <v>187842081</v>
          </cell>
          <cell r="Q1419">
            <v>0</v>
          </cell>
          <cell r="R1419">
            <v>0</v>
          </cell>
          <cell r="S1419" t="str">
            <v>Thiệu Phúc, Thiệu Hóa, Thanh Hóa</v>
          </cell>
          <cell r="T1419" t="str">
            <v>Thiệu Phúc, Thiệu Hóa, Thanh Hóa</v>
          </cell>
          <cell r="U1419" t="str">
            <v>Khu tập thể GV Trường Đại học Vinh</v>
          </cell>
          <cell r="V1419" t="str">
            <v>Khu tập thể GV Trường Đại học Vinh</v>
          </cell>
          <cell r="W1419" t="str">
            <v>0904587577</v>
          </cell>
          <cell r="X1419" t="str">
            <v>nguyenhoainamdhv@gmail.com</v>
          </cell>
          <cell r="Y1419">
            <v>38153</v>
          </cell>
          <cell r="Z1419">
            <v>38924</v>
          </cell>
          <cell r="AA1419" t="str">
            <v>Trường Đại học Vinh</v>
          </cell>
          <cell r="AB1419">
            <v>0</v>
          </cell>
          <cell r="AC1419" t="str">
            <v>BC</v>
          </cell>
          <cell r="AD1419">
            <v>0</v>
          </cell>
          <cell r="AE1419">
            <v>0</v>
          </cell>
          <cell r="AF1419" t="str">
            <v>V.07.01.02</v>
          </cell>
          <cell r="AG1419" t="str">
            <v>Giảng viên chính (hạng II)</v>
          </cell>
          <cell r="AH1419" t="str">
            <v>Phó Trưởng Khoa, Trưởng VP đại diện</v>
          </cell>
          <cell r="AI1419">
            <v>0</v>
          </cell>
          <cell r="AJ1419" t="str">
            <v>Bí thư CBCB</v>
          </cell>
          <cell r="AK1419">
            <v>6</v>
          </cell>
          <cell r="AL1419">
            <v>0.5</v>
          </cell>
          <cell r="AM1419">
            <v>4.74</v>
          </cell>
          <cell r="AN1419">
            <v>2</v>
          </cell>
          <cell r="AO1419">
            <v>0</v>
          </cell>
          <cell r="AP1419">
            <v>0</v>
          </cell>
          <cell r="AQ1419">
            <v>13</v>
          </cell>
          <cell r="AR1419">
            <v>0.68120000000000003</v>
          </cell>
          <cell r="AS1419">
            <v>5.9212000000000007</v>
          </cell>
          <cell r="AT1419">
            <v>25</v>
          </cell>
          <cell r="AU1419">
            <v>0</v>
          </cell>
          <cell r="AV1419">
            <v>0.3</v>
          </cell>
          <cell r="AW1419">
            <v>0</v>
          </cell>
          <cell r="AX1419" t="str">
            <v>Tiến sĩ</v>
          </cell>
          <cell r="AY1419">
            <v>0</v>
          </cell>
          <cell r="AZ1419">
            <v>0</v>
          </cell>
          <cell r="BA1419" t="str">
            <v>Kinh tế thủy sản</v>
          </cell>
          <cell r="BB1419" t="str">
            <v>Kinh tế nông nghiệp</v>
          </cell>
          <cell r="BC1419" t="str">
            <v>Quản lý kinh tế</v>
          </cell>
          <cell r="BD1419">
            <v>0</v>
          </cell>
          <cell r="BE1419">
            <v>0</v>
          </cell>
          <cell r="BF1419">
            <v>0</v>
          </cell>
          <cell r="BG1419">
            <v>0</v>
          </cell>
          <cell r="BH1419" t="str">
            <v>x</v>
          </cell>
          <cell r="BI1419">
            <v>2017</v>
          </cell>
          <cell r="BJ1419">
            <v>0</v>
          </cell>
          <cell r="BK1419">
            <v>0</v>
          </cell>
          <cell r="BL1419">
            <v>0</v>
          </cell>
          <cell r="BM1419">
            <v>0</v>
          </cell>
          <cell r="BN1419">
            <v>0</v>
          </cell>
          <cell r="BO1419">
            <v>0</v>
          </cell>
          <cell r="BP1419">
            <v>0</v>
          </cell>
          <cell r="BQ1419">
            <v>44221</v>
          </cell>
          <cell r="BR1419">
            <v>19.25</v>
          </cell>
          <cell r="BS1419" t="str">
            <v>BĐ đã phát</v>
          </cell>
          <cell r="BT1419">
            <v>0</v>
          </cell>
          <cell r="BU1419">
            <v>0</v>
          </cell>
          <cell r="BV1419">
            <v>6.3</v>
          </cell>
          <cell r="BW1419">
            <v>6.3</v>
          </cell>
          <cell r="BX1419">
            <v>6.3</v>
          </cell>
          <cell r="BY1419">
            <v>6.3</v>
          </cell>
          <cell r="BZ1419">
            <v>6.3</v>
          </cell>
          <cell r="CA1419">
            <v>0</v>
          </cell>
          <cell r="CB1419">
            <v>0</v>
          </cell>
          <cell r="CC1419">
            <v>0</v>
          </cell>
          <cell r="CD1419">
            <v>0</v>
          </cell>
          <cell r="CE1419">
            <v>0</v>
          </cell>
          <cell r="CF1419">
            <v>0</v>
          </cell>
          <cell r="CG1419">
            <v>0</v>
          </cell>
          <cell r="CH1419">
            <v>0</v>
          </cell>
          <cell r="CI1419">
            <v>0</v>
          </cell>
          <cell r="CJ1419">
            <v>0</v>
          </cell>
          <cell r="CK1419">
            <v>0</v>
          </cell>
          <cell r="CL1419" t="str">
            <v>Thôi việc từ T2/21</v>
          </cell>
        </row>
        <row r="1420">
          <cell r="F1420">
            <v>1521</v>
          </cell>
          <cell r="G1420" t="str">
            <v>51010000192728</v>
          </cell>
          <cell r="H1420" t="str">
            <v>Viện Sư phạm Tự nhiên</v>
          </cell>
          <cell r="I1420" t="str">
            <v>Xác suất thống kê và Toán ứng dụng</v>
          </cell>
          <cell r="J1420" t="str">
            <v>Nữ</v>
          </cell>
          <cell r="K1420">
            <v>1976</v>
          </cell>
          <cell r="L1420">
            <v>27942</v>
          </cell>
          <cell r="M1420">
            <v>0</v>
          </cell>
          <cell r="N1420" t="str">
            <v>Kinh</v>
          </cell>
          <cell r="O1420">
            <v>0</v>
          </cell>
          <cell r="P1420">
            <v>182109742</v>
          </cell>
          <cell r="Q1420">
            <v>0</v>
          </cell>
          <cell r="R1420">
            <v>0</v>
          </cell>
          <cell r="S1420" t="str">
            <v>Xã Đồng Lợi, Huyện Triệu Sơn, Tỉnh Thanh Hoá</v>
          </cell>
          <cell r="T1420" t="str">
            <v>Xã Đồng Lợi, Huyện Triệu Sơn, Tỉnh Thanh Hoá</v>
          </cell>
          <cell r="U1420" t="str">
            <v>Khối 7, Phường Bến Thuỷ, Thành phố Vinh, Tỉnh Nghệ An</v>
          </cell>
          <cell r="V1420" t="str">
            <v>Khối 7, Phường Bến Thuỷ, Thành phố Vinh, Tỉnh Nghệ An</v>
          </cell>
          <cell r="W1420" t="str">
            <v>0914345772</v>
          </cell>
          <cell r="X1420" t="str">
            <v>hientoandhv@gmail.com</v>
          </cell>
          <cell r="Y1420">
            <v>37408</v>
          </cell>
          <cell r="Z1420">
            <v>37708</v>
          </cell>
          <cell r="AA1420" t="str">
            <v>Trường Đại học Vinh</v>
          </cell>
          <cell r="AB1420">
            <v>0</v>
          </cell>
          <cell r="AC1420" t="str">
            <v>BC</v>
          </cell>
          <cell r="AD1420">
            <v>0</v>
          </cell>
          <cell r="AE1420">
            <v>0</v>
          </cell>
          <cell r="AF1420" t="str">
            <v>V.07.01.02</v>
          </cell>
          <cell r="AG1420" t="str">
            <v>Giảng viên chính (hạng II)</v>
          </cell>
          <cell r="AH1420">
            <v>0</v>
          </cell>
          <cell r="AI1420">
            <v>0</v>
          </cell>
          <cell r="AJ1420">
            <v>0</v>
          </cell>
          <cell r="AK1420">
            <v>5</v>
          </cell>
          <cell r="AL1420">
            <v>0</v>
          </cell>
          <cell r="AM1420">
            <v>4.4000000000000004</v>
          </cell>
          <cell r="AN1420">
            <v>1</v>
          </cell>
          <cell r="AO1420">
            <v>0</v>
          </cell>
          <cell r="AP1420">
            <v>0</v>
          </cell>
          <cell r="AQ1420">
            <v>17</v>
          </cell>
          <cell r="AR1420">
            <v>0.74800000000000011</v>
          </cell>
          <cell r="AS1420">
            <v>5.1480000000000006</v>
          </cell>
          <cell r="AT1420">
            <v>40</v>
          </cell>
          <cell r="AU1420">
            <v>0</v>
          </cell>
          <cell r="AV1420">
            <v>0</v>
          </cell>
          <cell r="AW1420">
            <v>0</v>
          </cell>
          <cell r="AX1420" t="str">
            <v>Thạc sĩ</v>
          </cell>
          <cell r="AY1420">
            <v>0</v>
          </cell>
          <cell r="AZ1420">
            <v>0</v>
          </cell>
          <cell r="BA1420" t="str">
            <v>Toán học</v>
          </cell>
          <cell r="BB1420" t="str">
            <v>Toán học</v>
          </cell>
          <cell r="BC1420" t="str">
            <v xml:space="preserve"> </v>
          </cell>
          <cell r="BD1420">
            <v>44044</v>
          </cell>
          <cell r="BE1420" t="str">
            <v>GVSP</v>
          </cell>
          <cell r="BF1420">
            <v>0</v>
          </cell>
          <cell r="BG1420" t="str">
            <v>ICT 2018</v>
          </cell>
          <cell r="BH1420" t="str">
            <v>x</v>
          </cell>
          <cell r="BI1420">
            <v>2017</v>
          </cell>
          <cell r="BJ1420">
            <v>0</v>
          </cell>
          <cell r="BK1420">
            <v>0</v>
          </cell>
          <cell r="BL1420">
            <v>0</v>
          </cell>
          <cell r="BM1420">
            <v>32933</v>
          </cell>
          <cell r="BN1420">
            <v>33298</v>
          </cell>
          <cell r="BO1420">
            <v>0</v>
          </cell>
          <cell r="BP1420">
            <v>0</v>
          </cell>
          <cell r="BQ1420">
            <v>44228</v>
          </cell>
          <cell r="BR1420">
            <v>8.8333333333333339</v>
          </cell>
          <cell r="BS1420" t="str">
            <v>BĐ đã phát</v>
          </cell>
          <cell r="BT1420">
            <v>0</v>
          </cell>
          <cell r="BU1420">
            <v>0</v>
          </cell>
          <cell r="BV1420">
            <v>4</v>
          </cell>
          <cell r="BW1420">
            <v>4</v>
          </cell>
          <cell r="BX1420">
            <v>4</v>
          </cell>
          <cell r="BY1420">
            <v>5</v>
          </cell>
          <cell r="BZ1420">
            <v>5</v>
          </cell>
          <cell r="CA1420">
            <v>0</v>
          </cell>
          <cell r="CB1420">
            <v>0</v>
          </cell>
          <cell r="CC1420">
            <v>0</v>
          </cell>
          <cell r="CD1420">
            <v>0</v>
          </cell>
          <cell r="CE1420">
            <v>0</v>
          </cell>
          <cell r="CF1420">
            <v>0</v>
          </cell>
          <cell r="CG1420">
            <v>0</v>
          </cell>
          <cell r="CH1420">
            <v>0</v>
          </cell>
          <cell r="CI1420">
            <v>0</v>
          </cell>
          <cell r="CJ1420">
            <v>0</v>
          </cell>
          <cell r="CK1420">
            <v>0</v>
          </cell>
          <cell r="CL1420" t="str">
            <v>Thôi việc từ T2/21</v>
          </cell>
        </row>
        <row r="1421">
          <cell r="F1421">
            <v>1727</v>
          </cell>
          <cell r="G1421" t="str">
            <v>51010000187043</v>
          </cell>
          <cell r="H1421" t="str">
            <v>Trường Thực hành sư phạm</v>
          </cell>
          <cell r="I1421" t="str">
            <v>Tiểu học</v>
          </cell>
          <cell r="J1421" t="str">
            <v>Nữ</v>
          </cell>
          <cell r="K1421">
            <v>1975</v>
          </cell>
          <cell r="L1421">
            <v>27625</v>
          </cell>
          <cell r="M1421">
            <v>0</v>
          </cell>
          <cell r="N1421" t="str">
            <v>Kinh</v>
          </cell>
          <cell r="O1421">
            <v>0</v>
          </cell>
          <cell r="P1421" t="str">
            <v>181919079</v>
          </cell>
          <cell r="Q1421" t="str">
            <v>20/08/2012</v>
          </cell>
          <cell r="R1421" t="str">
            <v>Tỉnh Nghệ An</v>
          </cell>
          <cell r="S1421" t="str">
            <v>Thị trấn Thanh Chương, Huyện Thanh Chương, Tỉnh Nghệ An</v>
          </cell>
          <cell r="T1421" t="str">
            <v>Thanh Lương, Thanh Chương, Nghệ An</v>
          </cell>
          <cell r="U1421" t="str">
            <v>Khối 12, Phường Trường Thi, Thành phố Vinh, Tỉnh Nghệ An</v>
          </cell>
          <cell r="V1421" t="str">
            <v>Khối 12, Phường Trường Thi, Thành phố Vinh, Tỉnh Nghệ An</v>
          </cell>
          <cell r="W1421" t="str">
            <v>0949080169</v>
          </cell>
          <cell r="X1421" t="str">
            <v>thanhngocmndhv@gmail.com</v>
          </cell>
          <cell r="Y1421">
            <v>39114</v>
          </cell>
          <cell r="Z1421" t="str">
            <v xml:space="preserve">  -   -</v>
          </cell>
          <cell r="AA1421" t="str">
            <v>Trường Đại học Vinh</v>
          </cell>
          <cell r="AB1421">
            <v>0</v>
          </cell>
          <cell r="AC1421" t="str">
            <v>BC</v>
          </cell>
          <cell r="AD1421">
            <v>0</v>
          </cell>
          <cell r="AE1421">
            <v>0</v>
          </cell>
          <cell r="AF1421" t="str">
            <v>16.119</v>
          </cell>
          <cell r="AG1421" t="str">
            <v>Y sĩ</v>
          </cell>
          <cell r="AH1421">
            <v>0</v>
          </cell>
          <cell r="AI1421">
            <v>0</v>
          </cell>
          <cell r="AJ1421">
            <v>0</v>
          </cell>
          <cell r="AK1421">
            <v>3.5</v>
          </cell>
          <cell r="AL1421">
            <v>0</v>
          </cell>
          <cell r="AM1421">
            <v>3.8600000000000003</v>
          </cell>
          <cell r="AN1421">
            <v>11</v>
          </cell>
          <cell r="AO1421">
            <v>0</v>
          </cell>
          <cell r="AP1421">
            <v>0</v>
          </cell>
          <cell r="AQ1421">
            <v>0</v>
          </cell>
          <cell r="AR1421">
            <v>0</v>
          </cell>
          <cell r="AS1421">
            <v>3.8600000000000003</v>
          </cell>
          <cell r="AT1421">
            <v>20</v>
          </cell>
          <cell r="AU1421">
            <v>0</v>
          </cell>
          <cell r="AV1421">
            <v>0</v>
          </cell>
          <cell r="AW1421">
            <v>0</v>
          </cell>
          <cell r="AX1421" t="str">
            <v>Trung học chuyên nghiệp</v>
          </cell>
          <cell r="AY1421">
            <v>0</v>
          </cell>
          <cell r="AZ1421">
            <v>0</v>
          </cell>
          <cell r="BA1421">
            <v>0</v>
          </cell>
          <cell r="BB1421">
            <v>0</v>
          </cell>
          <cell r="BC1421">
            <v>0</v>
          </cell>
          <cell r="BD1421">
            <v>0</v>
          </cell>
          <cell r="BE1421">
            <v>0</v>
          </cell>
          <cell r="BF1421">
            <v>0</v>
          </cell>
          <cell r="BG1421">
            <v>0</v>
          </cell>
          <cell r="BH1421" t="str">
            <v>x</v>
          </cell>
          <cell r="BI1421">
            <v>0</v>
          </cell>
          <cell r="BJ1421">
            <v>0</v>
          </cell>
          <cell r="BK1421">
            <v>0</v>
          </cell>
          <cell r="BL1421">
            <v>0</v>
          </cell>
          <cell r="BM1421">
            <v>0</v>
          </cell>
          <cell r="BN1421">
            <v>0</v>
          </cell>
          <cell r="BO1421">
            <v>0</v>
          </cell>
          <cell r="BP1421">
            <v>0</v>
          </cell>
          <cell r="BQ1421">
            <v>44256</v>
          </cell>
          <cell r="BR1421">
            <v>8</v>
          </cell>
          <cell r="BS1421" t="str">
            <v>BĐ đã phát</v>
          </cell>
          <cell r="BT1421">
            <v>0</v>
          </cell>
          <cell r="BU1421">
            <v>0</v>
          </cell>
          <cell r="BV1421">
            <v>3.5</v>
          </cell>
          <cell r="BW1421">
            <v>3.5</v>
          </cell>
          <cell r="BX1421">
            <v>3.5</v>
          </cell>
          <cell r="BY1421">
            <v>3.5</v>
          </cell>
          <cell r="BZ1421">
            <v>3.5</v>
          </cell>
          <cell r="CA1421">
            <v>3.5</v>
          </cell>
          <cell r="CB1421">
            <v>0</v>
          </cell>
          <cell r="CC1421">
            <v>0</v>
          </cell>
          <cell r="CD1421">
            <v>0</v>
          </cell>
          <cell r="CE1421">
            <v>0</v>
          </cell>
          <cell r="CF1421">
            <v>0</v>
          </cell>
          <cell r="CG1421">
            <v>0</v>
          </cell>
          <cell r="CH1421">
            <v>0</v>
          </cell>
          <cell r="CI1421">
            <v>0</v>
          </cell>
          <cell r="CJ1421">
            <v>0</v>
          </cell>
          <cell r="CK1421">
            <v>0</v>
          </cell>
          <cell r="CL1421" t="str">
            <v>Thôi việc từ T3/21</v>
          </cell>
        </row>
        <row r="1422">
          <cell r="F1422">
            <v>1469</v>
          </cell>
          <cell r="G1422" t="str">
            <v>51010000134988</v>
          </cell>
          <cell r="H1422" t="str">
            <v>Viện Khoa học Xã hội và Nhân văn</v>
          </cell>
          <cell r="I1422" t="str">
            <v>Công tác xã hội</v>
          </cell>
          <cell r="J1422" t="str">
            <v>Nữ</v>
          </cell>
          <cell r="K1422">
            <v>1976</v>
          </cell>
          <cell r="L1422">
            <v>27906</v>
          </cell>
          <cell r="M1422">
            <v>0</v>
          </cell>
          <cell r="N1422" t="str">
            <v>Kinh</v>
          </cell>
          <cell r="O1422">
            <v>0</v>
          </cell>
          <cell r="P1422">
            <v>186007718</v>
          </cell>
          <cell r="Q1422">
            <v>0</v>
          </cell>
          <cell r="R1422">
            <v>0</v>
          </cell>
          <cell r="S1422" t="str">
            <v>Hưng Đông. Thành phố Vinh, Nghệ An</v>
          </cell>
          <cell r="T1422" t="str">
            <v>Tp. Vinh, Nghệ An</v>
          </cell>
          <cell r="U1422" t="str">
            <v xml:space="preserve">Phường Hưng Bình, Thành phố Vinh, Nghệ An </v>
          </cell>
          <cell r="V1422" t="str">
            <v xml:space="preserve">Phường Hưng Bình, Thành phố Vinh, Nghệ An </v>
          </cell>
          <cell r="W1422" t="str">
            <v>0976249014</v>
          </cell>
          <cell r="X1422" t="str">
            <v>minhlydhv@gmail.com</v>
          </cell>
          <cell r="Y1422">
            <v>36495</v>
          </cell>
          <cell r="Z1422">
            <v>36861</v>
          </cell>
          <cell r="AA1422" t="str">
            <v>Trường Đại học Sư phạm Vinh</v>
          </cell>
          <cell r="AB1422">
            <v>0</v>
          </cell>
          <cell r="AC1422" t="str">
            <v>BC</v>
          </cell>
          <cell r="AD1422">
            <v>0</v>
          </cell>
          <cell r="AE1422">
            <v>0</v>
          </cell>
          <cell r="AF1422" t="str">
            <v>V.07.01.02</v>
          </cell>
          <cell r="AG1422" t="str">
            <v>Giảng viên chính (hạng II)</v>
          </cell>
          <cell r="AH1422" t="str">
            <v>Phó Viện trưởng</v>
          </cell>
          <cell r="AI1422" t="str">
            <v>Trưởng bộ môn</v>
          </cell>
          <cell r="AJ1422">
            <v>0</v>
          </cell>
          <cell r="AK1422">
            <v>6</v>
          </cell>
          <cell r="AL1422">
            <v>0.5</v>
          </cell>
          <cell r="AM1422">
            <v>4.4000000000000004</v>
          </cell>
          <cell r="AN1422">
            <v>1</v>
          </cell>
          <cell r="AO1422">
            <v>0</v>
          </cell>
          <cell r="AP1422">
            <v>0</v>
          </cell>
          <cell r="AQ1422">
            <v>16</v>
          </cell>
          <cell r="AR1422">
            <v>0.78400000000000003</v>
          </cell>
          <cell r="AS1422">
            <v>5.6840000000000002</v>
          </cell>
          <cell r="AT1422">
            <v>25</v>
          </cell>
          <cell r="AU1422">
            <v>0</v>
          </cell>
          <cell r="AV1422">
            <v>0</v>
          </cell>
          <cell r="AW1422">
            <v>0</v>
          </cell>
          <cell r="AX1422" t="str">
            <v>Tiến sĩ</v>
          </cell>
          <cell r="AY1422">
            <v>0</v>
          </cell>
          <cell r="AZ1422">
            <v>0</v>
          </cell>
          <cell r="BA1422" t="str">
            <v>Xã hội học</v>
          </cell>
          <cell r="BB1422" t="str">
            <v>Xã hội học</v>
          </cell>
          <cell r="BC1422" t="str">
            <v>Lịch sử</v>
          </cell>
          <cell r="BD1422">
            <v>0</v>
          </cell>
          <cell r="BE1422">
            <v>0</v>
          </cell>
          <cell r="BF1422" t="str">
            <v>B1</v>
          </cell>
          <cell r="BG1422">
            <v>0</v>
          </cell>
          <cell r="BH1422" t="str">
            <v>x</v>
          </cell>
          <cell r="BI1422">
            <v>0</v>
          </cell>
          <cell r="BJ1422">
            <v>0</v>
          </cell>
          <cell r="BK1422">
            <v>0</v>
          </cell>
          <cell r="BL1422">
            <v>0</v>
          </cell>
          <cell r="BM1422">
            <v>0</v>
          </cell>
          <cell r="BN1422">
            <v>0</v>
          </cell>
          <cell r="BO1422">
            <v>0</v>
          </cell>
          <cell r="BP1422">
            <v>0</v>
          </cell>
          <cell r="BQ1422">
            <v>44287</v>
          </cell>
          <cell r="BR1422">
            <v>8.75</v>
          </cell>
          <cell r="BS1422" t="str">
            <v>BĐ đã phát</v>
          </cell>
          <cell r="BT1422">
            <v>0</v>
          </cell>
          <cell r="BU1422">
            <v>0</v>
          </cell>
          <cell r="BV1422">
            <v>6</v>
          </cell>
          <cell r="BW1422">
            <v>6</v>
          </cell>
          <cell r="BX1422">
            <v>6</v>
          </cell>
          <cell r="BY1422">
            <v>6</v>
          </cell>
          <cell r="BZ1422">
            <v>6</v>
          </cell>
          <cell r="CA1422">
            <v>6</v>
          </cell>
          <cell r="CB1422">
            <v>6</v>
          </cell>
          <cell r="CC1422">
            <v>0</v>
          </cell>
          <cell r="CD1422">
            <v>0</v>
          </cell>
          <cell r="CE1422">
            <v>0</v>
          </cell>
          <cell r="CF1422">
            <v>0</v>
          </cell>
          <cell r="CG1422">
            <v>0</v>
          </cell>
          <cell r="CH1422">
            <v>0</v>
          </cell>
          <cell r="CI1422">
            <v>0</v>
          </cell>
          <cell r="CJ1422">
            <v>0</v>
          </cell>
          <cell r="CK1422">
            <v>0</v>
          </cell>
          <cell r="CL1422" t="str">
            <v>Thôi việc từ T4/21</v>
          </cell>
        </row>
        <row r="1423">
          <cell r="F1423">
            <v>1924</v>
          </cell>
          <cell r="G1423" t="str">
            <v>51010000199844</v>
          </cell>
          <cell r="H1423" t="str">
            <v>Trung tâm Thực hành - Thí nghiệm</v>
          </cell>
          <cell r="I1423" t="str">
            <v>Sinh - Địa</v>
          </cell>
          <cell r="J1423" t="str">
            <v>Nam</v>
          </cell>
          <cell r="K1423">
            <v>1976</v>
          </cell>
          <cell r="L1423">
            <v>27992</v>
          </cell>
          <cell r="M1423">
            <v>0</v>
          </cell>
          <cell r="N1423" t="str">
            <v>Kinh</v>
          </cell>
          <cell r="O1423">
            <v>0</v>
          </cell>
          <cell r="P1423" t="str">
            <v>182191059</v>
          </cell>
          <cell r="Q1423" t="str">
            <v>29/12/2007</v>
          </cell>
          <cell r="R1423" t="str">
            <v>Tỉnh Nghệ An</v>
          </cell>
          <cell r="S1423" t="str">
            <v>Xã Phú Thành, Huyện Yên Thành, Tỉnh Nghệ An</v>
          </cell>
          <cell r="T1423" t="str">
            <v>Phú Thành, Yên Thành, Nghệ An</v>
          </cell>
          <cell r="U1423" t="str">
            <v>Xóm 8, Xã Hưng Lợi, Huyện Hưng Nguyên, Tỉnh Nghệ An</v>
          </cell>
          <cell r="V1423" t="str">
            <v>Xóm 8, Xã Hưng Lợi, Huyện Hưng Nguyên, Tỉnh Nghệ An</v>
          </cell>
          <cell r="W1423" t="str">
            <v>0912336447</v>
          </cell>
          <cell r="X1423" t="str">
            <v>haomc.dhv@gmail.com</v>
          </cell>
          <cell r="Y1423">
            <v>38504</v>
          </cell>
          <cell r="Z1423">
            <v>40360</v>
          </cell>
          <cell r="AA1423" t="str">
            <v>Trường Đại học Vinh</v>
          </cell>
          <cell r="AB1423">
            <v>0</v>
          </cell>
          <cell r="AC1423" t="str">
            <v>BC</v>
          </cell>
          <cell r="AD1423">
            <v>0</v>
          </cell>
          <cell r="AE1423">
            <v>0</v>
          </cell>
          <cell r="AF1423" t="str">
            <v>13.096</v>
          </cell>
          <cell r="AG1423" t="str">
            <v>Kỹ thuật viên</v>
          </cell>
          <cell r="AH1423">
            <v>0</v>
          </cell>
          <cell r="AI1423">
            <v>0</v>
          </cell>
          <cell r="AJ1423">
            <v>0</v>
          </cell>
          <cell r="AK1423">
            <v>3.5</v>
          </cell>
          <cell r="AL1423">
            <v>0</v>
          </cell>
          <cell r="AM1423">
            <v>2.86</v>
          </cell>
          <cell r="AN1423">
            <v>6</v>
          </cell>
          <cell r="AO1423">
            <v>0</v>
          </cell>
          <cell r="AP1423">
            <v>0</v>
          </cell>
          <cell r="AQ1423">
            <v>0</v>
          </cell>
          <cell r="AR1423">
            <v>0</v>
          </cell>
          <cell r="AS1423">
            <v>2.86</v>
          </cell>
          <cell r="AT1423">
            <v>0</v>
          </cell>
          <cell r="AU1423">
            <v>0</v>
          </cell>
          <cell r="AV1423">
            <v>0</v>
          </cell>
          <cell r="AW1423">
            <v>0</v>
          </cell>
          <cell r="AX1423" t="str">
            <v>Đại học</v>
          </cell>
          <cell r="AY1423">
            <v>0</v>
          </cell>
          <cell r="AZ1423">
            <v>0</v>
          </cell>
          <cell r="BA1423" t="str">
            <v>Sinh vật học_SP</v>
          </cell>
          <cell r="BB1423">
            <v>0</v>
          </cell>
          <cell r="BC1423" t="str">
            <v xml:space="preserve"> </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44291</v>
          </cell>
          <cell r="BR1423">
            <v>14</v>
          </cell>
          <cell r="BS1423" t="str">
            <v>BĐ đã phát</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t="str">
            <v>Thôi việc từ T4/21, NKL từ 2018</v>
          </cell>
        </row>
        <row r="1424">
          <cell r="F1424">
            <v>2325</v>
          </cell>
          <cell r="G1424" t="str">
            <v>51010000533488</v>
          </cell>
          <cell r="H1424" t="str">
            <v>Phòng Tổ chức Cán bộ</v>
          </cell>
          <cell r="I1424">
            <v>0</v>
          </cell>
          <cell r="J1424" t="str">
            <v>Nữ</v>
          </cell>
          <cell r="K1424">
            <v>1985</v>
          </cell>
          <cell r="L1424">
            <v>31209</v>
          </cell>
          <cell r="M1424">
            <v>0</v>
          </cell>
          <cell r="N1424" t="str">
            <v>Kinh</v>
          </cell>
          <cell r="O1424">
            <v>0</v>
          </cell>
          <cell r="P1424" t="str">
            <v>172024025</v>
          </cell>
          <cell r="Q1424">
            <v>39959</v>
          </cell>
          <cell r="R1424" t="str">
            <v>Tỉnh Thanh Hóa</v>
          </cell>
          <cell r="S1424" t="str">
            <v>TP.Thanh Hóa, tỉnh Thanh Hóa</v>
          </cell>
          <cell r="T1424">
            <v>0</v>
          </cell>
          <cell r="U1424" t="str">
            <v>Thành phố Vinh, Tỉnh Nghệ An</v>
          </cell>
          <cell r="V1424" t="str">
            <v>Thành phố Vinh, Tỉnh Nghệ An</v>
          </cell>
          <cell r="W1424">
            <v>0</v>
          </cell>
          <cell r="X1424">
            <v>0</v>
          </cell>
          <cell r="Y1424">
            <v>41799</v>
          </cell>
          <cell r="Z1424">
            <v>43283</v>
          </cell>
          <cell r="AA1424" t="str">
            <v>Trường Đại học Vinh</v>
          </cell>
          <cell r="AB1424">
            <v>0</v>
          </cell>
          <cell r="AC1424" t="str">
            <v>BC</v>
          </cell>
          <cell r="AD1424">
            <v>0</v>
          </cell>
          <cell r="AE1424">
            <v>0</v>
          </cell>
          <cell r="AF1424" t="str">
            <v>01.003</v>
          </cell>
          <cell r="AG1424" t="str">
            <v>Chuyên viên</v>
          </cell>
          <cell r="AH1424">
            <v>0</v>
          </cell>
          <cell r="AI1424">
            <v>0</v>
          </cell>
          <cell r="AJ1424">
            <v>0</v>
          </cell>
          <cell r="AK1424">
            <v>4</v>
          </cell>
          <cell r="AL1424">
            <v>0</v>
          </cell>
          <cell r="AM1424">
            <v>2.67</v>
          </cell>
          <cell r="AN1424">
            <v>2</v>
          </cell>
          <cell r="AO1424">
            <v>0</v>
          </cell>
          <cell r="AP1424">
            <v>0</v>
          </cell>
          <cell r="AQ1424">
            <v>0</v>
          </cell>
          <cell r="AR1424">
            <v>0</v>
          </cell>
          <cell r="AS1424">
            <v>2.67</v>
          </cell>
          <cell r="AT1424">
            <v>20</v>
          </cell>
          <cell r="AU1424">
            <v>0</v>
          </cell>
          <cell r="AV1424">
            <v>0</v>
          </cell>
          <cell r="AW1424">
            <v>0</v>
          </cell>
          <cell r="AX1424" t="str">
            <v>Thạc sĩ</v>
          </cell>
          <cell r="AY1424">
            <v>0</v>
          </cell>
          <cell r="AZ1424">
            <v>0</v>
          </cell>
          <cell r="BA1424" t="str">
            <v>Ngữ văn</v>
          </cell>
          <cell r="BB1424" t="str">
            <v>Ngữ văn_SP</v>
          </cell>
          <cell r="BC1424" t="str">
            <v xml:space="preserve"> </v>
          </cell>
          <cell r="BD1424">
            <v>0</v>
          </cell>
          <cell r="BE1424">
            <v>0</v>
          </cell>
          <cell r="BF1424">
            <v>0</v>
          </cell>
          <cell r="BG1424">
            <v>0</v>
          </cell>
          <cell r="BH1424">
            <v>0</v>
          </cell>
          <cell r="BI1424">
            <v>0</v>
          </cell>
          <cell r="BJ1424" t="str">
            <v>CV 2019</v>
          </cell>
          <cell r="BK1424" t="str">
            <v>Đợt 2 năm 2017</v>
          </cell>
          <cell r="BL1424">
            <v>0</v>
          </cell>
          <cell r="BM1424">
            <v>0</v>
          </cell>
          <cell r="BN1424">
            <v>0</v>
          </cell>
          <cell r="BO1424">
            <v>0</v>
          </cell>
          <cell r="BP1424">
            <v>0</v>
          </cell>
          <cell r="BQ1424">
            <v>44317</v>
          </cell>
          <cell r="BR1424">
            <v>17.75</v>
          </cell>
          <cell r="BS1424" t="str">
            <v>BĐ đã phát</v>
          </cell>
          <cell r="BT1424">
            <v>0</v>
          </cell>
          <cell r="BU1424">
            <v>0</v>
          </cell>
          <cell r="BV1424">
            <v>4</v>
          </cell>
          <cell r="BW1424">
            <v>4</v>
          </cell>
          <cell r="BX1424">
            <v>4</v>
          </cell>
          <cell r="BY1424">
            <v>4</v>
          </cell>
          <cell r="BZ1424">
            <v>4</v>
          </cell>
          <cell r="CA1424">
            <v>4</v>
          </cell>
          <cell r="CB1424">
            <v>0</v>
          </cell>
          <cell r="CC1424">
            <v>0</v>
          </cell>
          <cell r="CD1424">
            <v>0</v>
          </cell>
          <cell r="CE1424">
            <v>0</v>
          </cell>
          <cell r="CF1424">
            <v>0</v>
          </cell>
          <cell r="CG1424">
            <v>0</v>
          </cell>
          <cell r="CH1424">
            <v>0</v>
          </cell>
          <cell r="CI1424">
            <v>0</v>
          </cell>
          <cell r="CJ1424">
            <v>0</v>
          </cell>
          <cell r="CK1424">
            <v>0</v>
          </cell>
          <cell r="CL1424" t="str">
            <v>Thôi việc từ T5/21, NKL từ T3/21</v>
          </cell>
        </row>
        <row r="1425">
          <cell r="F1425">
            <v>2393</v>
          </cell>
          <cell r="G1425" t="str">
            <v>51010000858853</v>
          </cell>
          <cell r="H1425" t="str">
            <v>Trường Thực hành sư phạm</v>
          </cell>
          <cell r="I1425" t="str">
            <v>Tổ Xã hội</v>
          </cell>
          <cell r="J1425" t="str">
            <v>Nữ</v>
          </cell>
          <cell r="K1425">
            <v>1985</v>
          </cell>
          <cell r="L1425">
            <v>31078</v>
          </cell>
          <cell r="M1425">
            <v>0</v>
          </cell>
          <cell r="N1425" t="str">
            <v>Kinh</v>
          </cell>
          <cell r="O1425">
            <v>0</v>
          </cell>
          <cell r="P1425" t="str">
            <v>186110338</v>
          </cell>
          <cell r="Q1425" t="str">
            <v>30/07/2001</v>
          </cell>
          <cell r="R1425" t="str">
            <v>Tỉnh Nghệ An</v>
          </cell>
          <cell r="S1425" t="str">
            <v>Phường Bến Thủy, Thành phố Vinh, Tỉnh Nghệ An</v>
          </cell>
          <cell r="T1425" t="str">
            <v>Hương Thủy, Thừa Thiên Huế</v>
          </cell>
          <cell r="U1425" t="str">
            <v>Số 1, ngõ 89, đường ngư Hải, Phường Lê Mao, Thành phố Vinh, Tỉnh Nghệ An</v>
          </cell>
          <cell r="V1425" t="str">
            <v>Số 1, ngõ 89, đường ngư Hải, Phường Lê Mao, Thành phố Vinh, Tỉnh Nghệ An</v>
          </cell>
          <cell r="W1425" t="str">
            <v>0944388868</v>
          </cell>
          <cell r="X1425" t="str">
            <v>Ngoctram311@gmail.com</v>
          </cell>
          <cell r="Y1425">
            <v>42236</v>
          </cell>
          <cell r="Z1425">
            <v>0</v>
          </cell>
          <cell r="AA1425">
            <v>0</v>
          </cell>
          <cell r="AB1425">
            <v>0</v>
          </cell>
          <cell r="AC1425" t="str">
            <v>BC</v>
          </cell>
          <cell r="AD1425">
            <v>0</v>
          </cell>
          <cell r="AE1425">
            <v>0</v>
          </cell>
          <cell r="AF1425" t="str">
            <v>V.07.04.11</v>
          </cell>
          <cell r="AG1425" t="str">
            <v>Giáo viên THCS (hạng II)</v>
          </cell>
          <cell r="AH1425">
            <v>0</v>
          </cell>
          <cell r="AI1425" t="str">
            <v>Chủ nhiệm lớp</v>
          </cell>
          <cell r="AJ1425">
            <v>0</v>
          </cell>
          <cell r="AK1425">
            <v>4</v>
          </cell>
          <cell r="AL1425">
            <v>0</v>
          </cell>
          <cell r="AM1425">
            <v>3.66</v>
          </cell>
          <cell r="AN1425">
            <v>5</v>
          </cell>
          <cell r="AO1425">
            <v>0</v>
          </cell>
          <cell r="AP1425">
            <v>0</v>
          </cell>
          <cell r="AQ1425">
            <v>11</v>
          </cell>
          <cell r="AR1425">
            <v>0.40260000000000007</v>
          </cell>
          <cell r="AS1425">
            <v>4.0625999999999998</v>
          </cell>
          <cell r="AT1425">
            <v>30</v>
          </cell>
          <cell r="AU1425">
            <v>0</v>
          </cell>
          <cell r="AV1425">
            <v>0</v>
          </cell>
          <cell r="AW1425">
            <v>0</v>
          </cell>
          <cell r="AX1425" t="str">
            <v>Thạc sĩ</v>
          </cell>
          <cell r="AY1425">
            <v>0</v>
          </cell>
          <cell r="AZ1425">
            <v>0</v>
          </cell>
          <cell r="BA1425" t="str">
            <v>Tiếng Anh</v>
          </cell>
          <cell r="BB1425" t="str">
            <v>Tiếng Anh</v>
          </cell>
          <cell r="BC1425" t="str">
            <v xml:space="preserve"> </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BQ1425">
            <v>44440</v>
          </cell>
          <cell r="BR1425">
            <v>17.416666666666668</v>
          </cell>
          <cell r="BS1425" t="str">
            <v>BĐ đã phát</v>
          </cell>
          <cell r="BT1425">
            <v>0</v>
          </cell>
          <cell r="BU1425">
            <v>0</v>
          </cell>
          <cell r="BV1425">
            <v>4</v>
          </cell>
          <cell r="BW1425">
            <v>4</v>
          </cell>
          <cell r="BX1425">
            <v>4</v>
          </cell>
          <cell r="BY1425">
            <v>4</v>
          </cell>
          <cell r="BZ1425">
            <v>4</v>
          </cell>
          <cell r="CA1425">
            <v>4</v>
          </cell>
          <cell r="CB1425">
            <v>4</v>
          </cell>
          <cell r="CC1425">
            <v>4</v>
          </cell>
          <cell r="CD1425">
            <v>4</v>
          </cell>
          <cell r="CE1425">
            <v>4</v>
          </cell>
          <cell r="CF1425">
            <v>4</v>
          </cell>
          <cell r="CG1425">
            <v>4</v>
          </cell>
          <cell r="CH1425">
            <v>0</v>
          </cell>
          <cell r="CI1425">
            <v>0</v>
          </cell>
          <cell r="CJ1425">
            <v>0</v>
          </cell>
          <cell r="CK1425">
            <v>0</v>
          </cell>
          <cell r="CL1425" t="str">
            <v>Thôi việc từ T4/21</v>
          </cell>
        </row>
        <row r="1426">
          <cell r="F1426">
            <v>0</v>
          </cell>
          <cell r="G1426" t="str">
            <v>51010000938870</v>
          </cell>
          <cell r="H1426" t="str">
            <v>Trung tâm Giáo dục Quốc phòng và An ninh Trường Đại học Vinh</v>
          </cell>
          <cell r="I1426" t="str">
            <v>Đường lối quân sự</v>
          </cell>
          <cell r="J1426" t="str">
            <v>Nam</v>
          </cell>
          <cell r="K1426">
            <v>1977</v>
          </cell>
          <cell r="L1426">
            <v>28406</v>
          </cell>
          <cell r="M1426">
            <v>0</v>
          </cell>
          <cell r="N1426" t="str">
            <v>Kinh</v>
          </cell>
          <cell r="O1426">
            <v>0</v>
          </cell>
          <cell r="P1426">
            <v>182178797</v>
          </cell>
          <cell r="Q1426">
            <v>0</v>
          </cell>
          <cell r="R1426">
            <v>0</v>
          </cell>
          <cell r="S1426">
            <v>0</v>
          </cell>
          <cell r="T1426">
            <v>0</v>
          </cell>
          <cell r="U1426">
            <v>0</v>
          </cell>
          <cell r="V1426">
            <v>0</v>
          </cell>
          <cell r="W1426">
            <v>0</v>
          </cell>
          <cell r="X1426">
            <v>0</v>
          </cell>
          <cell r="Y1426">
            <v>0</v>
          </cell>
          <cell r="Z1426">
            <v>0</v>
          </cell>
          <cell r="AA1426">
            <v>0</v>
          </cell>
          <cell r="AB1426">
            <v>0</v>
          </cell>
          <cell r="AC1426" t="str">
            <v>BP</v>
          </cell>
          <cell r="AD1426">
            <v>0</v>
          </cell>
          <cell r="AE1426">
            <v>0</v>
          </cell>
          <cell r="AF1426" t="str">
            <v>V.07.01.03</v>
          </cell>
          <cell r="AG1426" t="str">
            <v>Giảng viên</v>
          </cell>
          <cell r="AH1426">
            <v>0</v>
          </cell>
          <cell r="AI1426">
            <v>0</v>
          </cell>
          <cell r="AJ1426">
            <v>0</v>
          </cell>
          <cell r="AK1426">
            <v>4</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t="str">
            <v>Đại học</v>
          </cell>
          <cell r="AY1426">
            <v>0</v>
          </cell>
          <cell r="AZ1426">
            <v>0</v>
          </cell>
          <cell r="BA1426">
            <v>0</v>
          </cell>
          <cell r="BB1426">
            <v>0</v>
          </cell>
          <cell r="BC1426">
            <v>0</v>
          </cell>
          <cell r="BD1426">
            <v>0</v>
          </cell>
          <cell r="BE1426">
            <v>0</v>
          </cell>
          <cell r="BF1426">
            <v>0</v>
          </cell>
          <cell r="BG1426">
            <v>0</v>
          </cell>
          <cell r="BH1426" t="str">
            <v>x</v>
          </cell>
          <cell r="BI1426">
            <v>0</v>
          </cell>
          <cell r="BJ1426">
            <v>0</v>
          </cell>
          <cell r="BK1426">
            <v>0</v>
          </cell>
          <cell r="BL1426">
            <v>0</v>
          </cell>
          <cell r="BM1426">
            <v>0</v>
          </cell>
          <cell r="BN1426">
            <v>0</v>
          </cell>
          <cell r="BO1426">
            <v>0</v>
          </cell>
          <cell r="BP1426">
            <v>0</v>
          </cell>
          <cell r="BQ1426">
            <v>44521</v>
          </cell>
          <cell r="BR1426">
            <v>15.083333333333334</v>
          </cell>
          <cell r="BS1426" t="str">
            <v>Biệt phái</v>
          </cell>
          <cell r="BT1426">
            <v>0</v>
          </cell>
          <cell r="BU1426">
            <v>0</v>
          </cell>
          <cell r="BV1426">
            <v>4</v>
          </cell>
          <cell r="BW1426">
            <v>4</v>
          </cell>
          <cell r="BX1426">
            <v>4</v>
          </cell>
          <cell r="BY1426">
            <v>4</v>
          </cell>
          <cell r="BZ1426">
            <v>4</v>
          </cell>
          <cell r="CA1426">
            <v>4</v>
          </cell>
          <cell r="CB1426">
            <v>4</v>
          </cell>
          <cell r="CC1426">
            <v>4</v>
          </cell>
          <cell r="CD1426">
            <v>4</v>
          </cell>
          <cell r="CE1426">
            <v>4</v>
          </cell>
          <cell r="CF1426">
            <v>4</v>
          </cell>
          <cell r="CG1426">
            <v>4</v>
          </cell>
          <cell r="CH1426">
            <v>4</v>
          </cell>
          <cell r="CI1426">
            <v>4</v>
          </cell>
          <cell r="CJ1426">
            <v>4</v>
          </cell>
          <cell r="CK1426">
            <v>0</v>
          </cell>
          <cell r="CL1426" t="str">
            <v>Thôi việc từ T12/21</v>
          </cell>
        </row>
        <row r="1427">
          <cell r="F1427">
            <v>0</v>
          </cell>
          <cell r="G1427" t="str">
            <v>51010000938861</v>
          </cell>
          <cell r="H1427" t="str">
            <v>Trung tâm Giáo dục Quốc phòng và An ninh Trường Đại học Vinh</v>
          </cell>
          <cell r="I1427" t="str">
            <v>Kỹ - Chiến thuật</v>
          </cell>
          <cell r="J1427" t="str">
            <v>Nam</v>
          </cell>
          <cell r="K1427">
            <v>1977</v>
          </cell>
          <cell r="L1427">
            <v>28223</v>
          </cell>
          <cell r="M1427">
            <v>0</v>
          </cell>
          <cell r="N1427" t="str">
            <v>Kinh</v>
          </cell>
          <cell r="O1427">
            <v>0</v>
          </cell>
          <cell r="P1427">
            <v>182124716</v>
          </cell>
          <cell r="Q1427">
            <v>0</v>
          </cell>
          <cell r="R1427">
            <v>0</v>
          </cell>
          <cell r="S1427">
            <v>0</v>
          </cell>
          <cell r="T1427" t="str">
            <v>Thanh Tiên, Thanh Chương, Nghệ An</v>
          </cell>
          <cell r="U1427" t="str">
            <v>Thanh Tiên, Thanh Chương, Nghệ An</v>
          </cell>
          <cell r="V1427" t="str">
            <v>Nghi Ân, Vinh, Nghệ An</v>
          </cell>
          <cell r="W1427">
            <v>0</v>
          </cell>
          <cell r="X1427">
            <v>0</v>
          </cell>
          <cell r="Y1427">
            <v>0</v>
          </cell>
          <cell r="Z1427">
            <v>0</v>
          </cell>
          <cell r="AA1427">
            <v>0</v>
          </cell>
          <cell r="AB1427">
            <v>0</v>
          </cell>
          <cell r="AC1427" t="str">
            <v>BP</v>
          </cell>
          <cell r="AD1427">
            <v>0</v>
          </cell>
          <cell r="AE1427">
            <v>0</v>
          </cell>
          <cell r="AF1427" t="str">
            <v>V.07.01.03</v>
          </cell>
          <cell r="AG1427" t="str">
            <v>Giảng viên</v>
          </cell>
          <cell r="AH1427">
            <v>0</v>
          </cell>
          <cell r="AI1427" t="str">
            <v>Tổ trưởng tổ CT</v>
          </cell>
          <cell r="AJ1427" t="str">
            <v>Trung tá</v>
          </cell>
          <cell r="AK1427">
            <v>4.5</v>
          </cell>
          <cell r="AL1427">
            <v>0</v>
          </cell>
          <cell r="AM1427">
            <v>0</v>
          </cell>
          <cell r="AN1427">
            <v>0</v>
          </cell>
          <cell r="AO1427">
            <v>0</v>
          </cell>
          <cell r="AP1427">
            <v>0</v>
          </cell>
          <cell r="AQ1427">
            <v>0</v>
          </cell>
          <cell r="AR1427">
            <v>0</v>
          </cell>
          <cell r="AS1427">
            <v>0</v>
          </cell>
          <cell r="AT1427">
            <v>0</v>
          </cell>
          <cell r="AU1427">
            <v>0.1</v>
          </cell>
          <cell r="AV1427">
            <v>0</v>
          </cell>
          <cell r="AW1427">
            <v>0</v>
          </cell>
          <cell r="AX1427" t="str">
            <v>Đại học</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BQ1427">
            <v>44521</v>
          </cell>
          <cell r="BR1427">
            <v>14.583333333333334</v>
          </cell>
          <cell r="BS1427" t="str">
            <v>Biệt phái</v>
          </cell>
          <cell r="BT1427">
            <v>0</v>
          </cell>
          <cell r="BU1427">
            <v>0</v>
          </cell>
          <cell r="BV1427">
            <v>4.5</v>
          </cell>
          <cell r="BW1427">
            <v>4.5</v>
          </cell>
          <cell r="BX1427">
            <v>4.5</v>
          </cell>
          <cell r="BY1427">
            <v>4.5</v>
          </cell>
          <cell r="BZ1427">
            <v>4.5</v>
          </cell>
          <cell r="CA1427">
            <v>4.5</v>
          </cell>
          <cell r="CB1427">
            <v>4.5</v>
          </cell>
          <cell r="CC1427">
            <v>4.5</v>
          </cell>
          <cell r="CD1427">
            <v>4.5</v>
          </cell>
          <cell r="CE1427">
            <v>4.5</v>
          </cell>
          <cell r="CF1427">
            <v>4.5</v>
          </cell>
          <cell r="CG1427">
            <v>4.5</v>
          </cell>
          <cell r="CH1427">
            <v>4.5</v>
          </cell>
          <cell r="CI1427">
            <v>4.5</v>
          </cell>
          <cell r="CJ1427">
            <v>4.5</v>
          </cell>
          <cell r="CK1427">
            <v>0</v>
          </cell>
          <cell r="CL1427" t="str">
            <v>Thôi việc từ T12/21</v>
          </cell>
        </row>
        <row r="1428">
          <cell r="F1428">
            <v>1233</v>
          </cell>
          <cell r="G1428" t="str">
            <v>0101000390481</v>
          </cell>
          <cell r="H1428" t="str">
            <v>Trường Sư phạm</v>
          </cell>
          <cell r="I1428" t="str">
            <v>Khoa Hóa học</v>
          </cell>
          <cell r="J1428" t="str">
            <v>Nam</v>
          </cell>
          <cell r="K1428">
            <v>1981</v>
          </cell>
          <cell r="L1428">
            <v>29605</v>
          </cell>
          <cell r="M1428">
            <v>0</v>
          </cell>
          <cell r="N1428" t="str">
            <v>Kinh</v>
          </cell>
          <cell r="O1428">
            <v>0</v>
          </cell>
          <cell r="P1428">
            <v>182382029</v>
          </cell>
          <cell r="Q1428">
            <v>0</v>
          </cell>
          <cell r="R1428">
            <v>0</v>
          </cell>
          <cell r="S1428" t="str">
            <v>Yên Thành, Nghệ An</v>
          </cell>
          <cell r="T1428" t="str">
            <v>Yên Thành, Nghệ An</v>
          </cell>
          <cell r="U1428">
            <v>0</v>
          </cell>
          <cell r="V1428">
            <v>0</v>
          </cell>
          <cell r="W1428">
            <v>0</v>
          </cell>
          <cell r="X1428" t="str">
            <v>pvhoavinh@gmail.com</v>
          </cell>
          <cell r="Y1428">
            <v>38839</v>
          </cell>
          <cell r="Z1428">
            <v>39448</v>
          </cell>
          <cell r="AA1428" t="str">
            <v>Trường Đại học Vinh</v>
          </cell>
          <cell r="AB1428">
            <v>0</v>
          </cell>
          <cell r="AC1428" t="str">
            <v>BC</v>
          </cell>
          <cell r="AD1428">
            <v>0</v>
          </cell>
          <cell r="AE1428">
            <v>0</v>
          </cell>
          <cell r="AF1428" t="str">
            <v>V.07.01.03</v>
          </cell>
          <cell r="AG1428" t="str">
            <v>Giảng viên (hạng III)</v>
          </cell>
          <cell r="AH1428">
            <v>0</v>
          </cell>
          <cell r="AI1428">
            <v>0</v>
          </cell>
          <cell r="AJ1428">
            <v>0</v>
          </cell>
          <cell r="AK1428">
            <v>4</v>
          </cell>
          <cell r="AL1428">
            <v>0</v>
          </cell>
          <cell r="AM1428">
            <v>3.99</v>
          </cell>
          <cell r="AN1428">
            <v>6</v>
          </cell>
          <cell r="AO1428">
            <v>0</v>
          </cell>
          <cell r="AP1428">
            <v>0</v>
          </cell>
          <cell r="AQ1428">
            <v>0</v>
          </cell>
          <cell r="AR1428">
            <v>0</v>
          </cell>
          <cell r="AS1428">
            <v>3.99</v>
          </cell>
          <cell r="AT1428">
            <v>0</v>
          </cell>
          <cell r="AU1428">
            <v>0</v>
          </cell>
          <cell r="AV1428">
            <v>0</v>
          </cell>
          <cell r="AW1428">
            <v>0</v>
          </cell>
          <cell r="AX1428" t="str">
            <v>Tiến sĩ</v>
          </cell>
          <cell r="AY1428">
            <v>0</v>
          </cell>
          <cell r="AZ1428">
            <v>0</v>
          </cell>
          <cell r="BA1428" t="str">
            <v>SP Hóa học</v>
          </cell>
          <cell r="BB1428" t="str">
            <v>Hóa vô cơ</v>
          </cell>
          <cell r="BC1428" t="str">
            <v>Hóa vô cơ</v>
          </cell>
          <cell r="BD1428">
            <v>0</v>
          </cell>
          <cell r="BE1428">
            <v>0</v>
          </cell>
          <cell r="BF1428" t="str">
            <v>Nga: C</v>
          </cell>
          <cell r="BG1428">
            <v>0</v>
          </cell>
          <cell r="BH1428" t="str">
            <v>x</v>
          </cell>
          <cell r="BI1428">
            <v>0</v>
          </cell>
          <cell r="BJ1428">
            <v>0</v>
          </cell>
          <cell r="BK1428" t="str">
            <v>Đợt 3 năm 2017</v>
          </cell>
          <cell r="BL1428" t="str">
            <v>Trung cấp</v>
          </cell>
          <cell r="BM1428">
            <v>30790</v>
          </cell>
          <cell r="BN1428">
            <v>31155</v>
          </cell>
          <cell r="BO1428" t="str">
            <v>Huy chương Kháng chiến chống Mỹ cứu nước Hạng nhì (năm 1985) ; Bằng khen
Bộ trưởng bộ Giáo dục và Đào tạo (năm học 2002- 2003) ; Huy chương
Vì sự nghiệp khoa học và công nghệ (năm 2004) ; Kỷ niệm chương Vì sự nghiệp giáo dục (năm 2006) ; Bằng khen của Thủ tướng chính phủ; (năm  2007) ; Liên tục đạt danh hiệu “Chiến sĩ thi đua cấp cơ sở” từ năm 2001 đến nay ; Bằng khen của UBND tỉnh Nghệ An (năm 2011)</v>
          </cell>
          <cell r="BP1428">
            <v>0</v>
          </cell>
          <cell r="BQ1428">
            <v>44562</v>
          </cell>
          <cell r="BR1428">
            <v>18.416666666666668</v>
          </cell>
          <cell r="BS1428" t="str">
            <v>Chưa phát</v>
          </cell>
          <cell r="BT1428">
            <v>0</v>
          </cell>
          <cell r="BU1428">
            <v>0</v>
          </cell>
          <cell r="BV1428">
            <v>4</v>
          </cell>
          <cell r="BW1428">
            <v>0</v>
          </cell>
          <cell r="BX1428">
            <v>0</v>
          </cell>
          <cell r="BY1428">
            <v>0</v>
          </cell>
          <cell r="BZ1428">
            <v>0</v>
          </cell>
          <cell r="CA1428">
            <v>0</v>
          </cell>
          <cell r="CB1428">
            <v>0</v>
          </cell>
          <cell r="CC1428">
            <v>0</v>
          </cell>
          <cell r="CD1428">
            <v>4</v>
          </cell>
          <cell r="CE1428">
            <v>4</v>
          </cell>
          <cell r="CF1428">
            <v>4</v>
          </cell>
          <cell r="CG1428">
            <v>4</v>
          </cell>
          <cell r="CH1428">
            <v>4</v>
          </cell>
          <cell r="CI1428">
            <v>4</v>
          </cell>
          <cell r="CJ1428">
            <v>4</v>
          </cell>
          <cell r="CK1428">
            <v>0</v>
          </cell>
          <cell r="CL1428" t="str">
            <v>Thôi việc từ T12/21</v>
          </cell>
        </row>
        <row r="1429">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t="str">
            <v>Nghệ An, ngày        tháng         năm 20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row>
        <row r="1430">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t="str">
            <v>PHÒNG TCCB</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U1430">
            <v>0</v>
          </cell>
          <cell r="BV1430">
            <v>0</v>
          </cell>
          <cell r="BW1430">
            <v>0</v>
          </cell>
          <cell r="BX1430">
            <v>0</v>
          </cell>
          <cell r="BY143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9"/>
  <sheetViews>
    <sheetView topLeftCell="A7" workbookViewId="0">
      <selection activeCell="G24" sqref="G24"/>
    </sheetView>
  </sheetViews>
  <sheetFormatPr defaultColWidth="9" defaultRowHeight="15.6" x14ac:dyDescent="0.3"/>
  <cols>
    <col min="1" max="1" width="11" style="12" customWidth="1"/>
    <col min="2" max="2" width="34.44140625" style="33" customWidth="1"/>
    <col min="3" max="3" width="22.44140625" style="12" customWidth="1"/>
    <col min="4" max="4" width="20.5546875" style="12" customWidth="1"/>
    <col min="5" max="5" width="25" style="12" customWidth="1"/>
    <col min="6" max="6" width="32" style="12" bestFit="1" customWidth="1"/>
    <col min="7" max="16384" width="9" style="12"/>
  </cols>
  <sheetData>
    <row r="1" spans="1:7" x14ac:dyDescent="0.3">
      <c r="A1" s="966" t="s">
        <v>0</v>
      </c>
      <c r="B1" s="966"/>
      <c r="C1" s="33"/>
      <c r="D1" s="663"/>
      <c r="E1" s="17"/>
      <c r="F1" s="17"/>
    </row>
    <row r="2" spans="1:7" x14ac:dyDescent="0.3">
      <c r="A2" s="966" t="s">
        <v>3125</v>
      </c>
      <c r="B2" s="966"/>
      <c r="C2" s="33"/>
      <c r="D2" s="663"/>
      <c r="E2" s="663"/>
    </row>
    <row r="4" spans="1:7" ht="16.8" x14ac:dyDescent="0.3">
      <c r="A4" s="76" t="s">
        <v>3086</v>
      </c>
      <c r="B4" s="967" t="s">
        <v>3087</v>
      </c>
      <c r="C4" s="967"/>
      <c r="D4" s="967"/>
      <c r="E4" s="967"/>
      <c r="F4" s="967"/>
    </row>
    <row r="5" spans="1:7" ht="16.8" x14ac:dyDescent="0.3">
      <c r="A5" s="76"/>
      <c r="B5" s="664"/>
      <c r="C5" s="664"/>
      <c r="D5" s="664"/>
      <c r="E5" s="664"/>
      <c r="F5" s="664"/>
    </row>
    <row r="7" spans="1:7" ht="46.8" x14ac:dyDescent="0.3">
      <c r="A7" s="665" t="s">
        <v>127</v>
      </c>
      <c r="B7" s="665" t="s">
        <v>4</v>
      </c>
      <c r="C7" s="665" t="s">
        <v>3088</v>
      </c>
      <c r="D7" s="665" t="s">
        <v>3089</v>
      </c>
      <c r="E7" s="665" t="s">
        <v>3090</v>
      </c>
      <c r="F7" s="665" t="s">
        <v>7</v>
      </c>
      <c r="G7" s="33"/>
    </row>
    <row r="8" spans="1:7" x14ac:dyDescent="0.3">
      <c r="A8" s="480">
        <v>1</v>
      </c>
      <c r="B8" s="666" t="s">
        <v>3091</v>
      </c>
      <c r="C8" s="481"/>
      <c r="D8" s="481"/>
      <c r="E8" s="101"/>
      <c r="F8" s="101"/>
      <c r="G8" s="32"/>
    </row>
    <row r="9" spans="1:7" x14ac:dyDescent="0.3">
      <c r="A9" s="661"/>
      <c r="B9" s="662" t="s">
        <v>3092</v>
      </c>
      <c r="C9" s="101">
        <v>825</v>
      </c>
      <c r="D9" s="101">
        <v>758</v>
      </c>
      <c r="E9" s="667">
        <f>D9/C9</f>
        <v>0.91878787878787882</v>
      </c>
      <c r="F9" s="101"/>
    </row>
    <row r="10" spans="1:7" x14ac:dyDescent="0.3">
      <c r="A10" s="661"/>
      <c r="B10" s="662" t="s">
        <v>690</v>
      </c>
      <c r="C10" s="101">
        <v>20</v>
      </c>
      <c r="D10" s="101">
        <v>26</v>
      </c>
      <c r="E10" s="667">
        <f>D10/C10</f>
        <v>1.3</v>
      </c>
      <c r="F10" s="101"/>
    </row>
    <row r="11" spans="1:7" x14ac:dyDescent="0.3">
      <c r="A11" s="661"/>
      <c r="B11" s="662" t="s">
        <v>692</v>
      </c>
      <c r="C11" s="101">
        <v>0</v>
      </c>
      <c r="D11" s="101">
        <v>0</v>
      </c>
      <c r="E11" s="667"/>
      <c r="F11" s="101"/>
    </row>
    <row r="12" spans="1:7" x14ac:dyDescent="0.3">
      <c r="A12" s="661"/>
      <c r="B12" s="662" t="s">
        <v>3093</v>
      </c>
      <c r="C12" s="101">
        <v>150</v>
      </c>
      <c r="D12" s="101">
        <v>0</v>
      </c>
      <c r="E12" s="667">
        <f t="shared" ref="E12:E23" si="0">D12/C12</f>
        <v>0</v>
      </c>
      <c r="F12" s="101"/>
    </row>
    <row r="13" spans="1:7" ht="31.2" x14ac:dyDescent="0.3">
      <c r="A13" s="661"/>
      <c r="B13" s="662" t="s">
        <v>3094</v>
      </c>
      <c r="C13" s="101">
        <v>0</v>
      </c>
      <c r="D13" s="101">
        <v>0</v>
      </c>
      <c r="E13" s="667"/>
      <c r="F13" s="101"/>
    </row>
    <row r="14" spans="1:7" x14ac:dyDescent="0.3">
      <c r="A14" s="661"/>
      <c r="B14" s="662" t="s">
        <v>276</v>
      </c>
      <c r="C14" s="101">
        <v>0</v>
      </c>
      <c r="D14" s="101">
        <v>0</v>
      </c>
      <c r="E14" s="667"/>
      <c r="F14" s="101"/>
    </row>
    <row r="15" spans="1:7" x14ac:dyDescent="0.3">
      <c r="A15" s="661"/>
      <c r="B15" s="662" t="s">
        <v>3095</v>
      </c>
      <c r="C15" s="101">
        <v>0</v>
      </c>
      <c r="D15" s="101">
        <v>0</v>
      </c>
      <c r="E15" s="667"/>
      <c r="F15" s="101"/>
    </row>
    <row r="16" spans="1:7" x14ac:dyDescent="0.3">
      <c r="A16" s="661"/>
      <c r="B16" s="662" t="s">
        <v>3096</v>
      </c>
      <c r="C16" s="101">
        <v>0</v>
      </c>
      <c r="D16" s="101">
        <v>0</v>
      </c>
      <c r="E16" s="667"/>
      <c r="F16" s="101"/>
    </row>
    <row r="17" spans="1:6" x14ac:dyDescent="0.3">
      <c r="A17" s="661"/>
      <c r="B17" s="662" t="s">
        <v>1282</v>
      </c>
      <c r="C17" s="101">
        <v>0</v>
      </c>
      <c r="D17" s="101">
        <v>0</v>
      </c>
      <c r="E17" s="667"/>
      <c r="F17" s="101"/>
    </row>
    <row r="18" spans="1:6" x14ac:dyDescent="0.3">
      <c r="A18" s="661"/>
      <c r="B18" s="662" t="s">
        <v>1871</v>
      </c>
      <c r="C18" s="101">
        <v>0</v>
      </c>
      <c r="D18" s="101">
        <v>0</v>
      </c>
      <c r="E18" s="667"/>
      <c r="F18" s="101"/>
    </row>
    <row r="19" spans="1:6" x14ac:dyDescent="0.3">
      <c r="A19" s="661"/>
      <c r="B19" s="662" t="s">
        <v>3097</v>
      </c>
      <c r="C19" s="101">
        <v>0</v>
      </c>
      <c r="D19" s="101">
        <v>0</v>
      </c>
      <c r="E19" s="667"/>
      <c r="F19" s="101"/>
    </row>
    <row r="20" spans="1:6" x14ac:dyDescent="0.3">
      <c r="A20" s="480">
        <v>2</v>
      </c>
      <c r="B20" s="666" t="s">
        <v>3098</v>
      </c>
      <c r="C20" s="481">
        <f>0+1</f>
        <v>1</v>
      </c>
      <c r="D20" s="101">
        <v>0</v>
      </c>
      <c r="E20" s="667">
        <f t="shared" si="0"/>
        <v>0</v>
      </c>
      <c r="F20" s="101" t="s">
        <v>3110</v>
      </c>
    </row>
    <row r="21" spans="1:6" x14ac:dyDescent="0.3">
      <c r="A21" s="480">
        <v>3</v>
      </c>
      <c r="B21" s="666" t="s">
        <v>3099</v>
      </c>
      <c r="C21" s="101">
        <v>1</v>
      </c>
      <c r="D21" s="101">
        <v>0</v>
      </c>
      <c r="E21" s="667">
        <f t="shared" si="0"/>
        <v>0</v>
      </c>
      <c r="F21" s="101" t="s">
        <v>3111</v>
      </c>
    </row>
    <row r="22" spans="1:6" x14ac:dyDescent="0.3">
      <c r="A22" s="480">
        <v>4</v>
      </c>
      <c r="B22" s="666" t="s">
        <v>3100</v>
      </c>
      <c r="C22" s="101">
        <v>4</v>
      </c>
      <c r="D22" s="101">
        <v>0</v>
      </c>
      <c r="E22" s="667">
        <f t="shared" si="0"/>
        <v>0</v>
      </c>
      <c r="F22" s="101"/>
    </row>
    <row r="23" spans="1:6" x14ac:dyDescent="0.3">
      <c r="A23" s="480">
        <v>5</v>
      </c>
      <c r="B23" s="666" t="s">
        <v>3101</v>
      </c>
      <c r="C23" s="101">
        <v>12</v>
      </c>
      <c r="D23" s="101">
        <v>1</v>
      </c>
      <c r="E23" s="667">
        <f t="shared" si="0"/>
        <v>8.3333333333333329E-2</v>
      </c>
      <c r="F23" s="101"/>
    </row>
    <row r="24" spans="1:6" ht="31.2" x14ac:dyDescent="0.3">
      <c r="A24" s="480">
        <v>6</v>
      </c>
      <c r="B24" s="666" t="s">
        <v>3102</v>
      </c>
      <c r="C24" s="101">
        <f>1+1</f>
        <v>2</v>
      </c>
      <c r="D24" s="101">
        <f>1+1</f>
        <v>2</v>
      </c>
      <c r="E24" s="667">
        <v>1</v>
      </c>
      <c r="F24" s="101" t="s">
        <v>3112</v>
      </c>
    </row>
    <row r="25" spans="1:6" ht="78" x14ac:dyDescent="0.3">
      <c r="A25" s="480">
        <v>7</v>
      </c>
      <c r="B25" s="666" t="s">
        <v>3103</v>
      </c>
      <c r="C25" s="101"/>
      <c r="D25" s="101"/>
      <c r="E25" s="101"/>
      <c r="F25" s="101"/>
    </row>
    <row r="27" spans="1:6" x14ac:dyDescent="0.3">
      <c r="A27" s="22" t="s">
        <v>3104</v>
      </c>
      <c r="B27" s="22" t="s">
        <v>3105</v>
      </c>
    </row>
    <row r="28" spans="1:6" ht="16.2" x14ac:dyDescent="0.3">
      <c r="E28" s="968" t="s">
        <v>3106</v>
      </c>
      <c r="F28" s="968"/>
    </row>
    <row r="29" spans="1:6" x14ac:dyDescent="0.3">
      <c r="B29" s="163" t="s">
        <v>3107</v>
      </c>
      <c r="C29" s="969"/>
      <c r="D29" s="969"/>
      <c r="E29" s="966" t="s">
        <v>3108</v>
      </c>
      <c r="F29" s="966"/>
    </row>
  </sheetData>
  <mergeCells count="6">
    <mergeCell ref="A1:B1"/>
    <mergeCell ref="A2:B2"/>
    <mergeCell ref="B4:F4"/>
    <mergeCell ref="E28:F28"/>
    <mergeCell ref="C29:D29"/>
    <mergeCell ref="E29:F2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AAA71-E05F-4836-AA35-036833076032}">
  <dimension ref="A1:R174"/>
  <sheetViews>
    <sheetView topLeftCell="A14" workbookViewId="0">
      <selection activeCell="F96" sqref="F96"/>
    </sheetView>
  </sheetViews>
  <sheetFormatPr defaultColWidth="9" defaultRowHeight="13.8" outlineLevelCol="1" x14ac:dyDescent="0.3"/>
  <cols>
    <col min="1" max="1" width="4.109375" style="39" bestFit="1" customWidth="1"/>
    <col min="2" max="2" width="57.5546875" style="6" bestFit="1" customWidth="1"/>
    <col min="3" max="3" width="21" style="6" bestFit="1" customWidth="1"/>
    <col min="4" max="4" width="25.44140625" style="6" customWidth="1"/>
    <col min="5" max="5" width="6.44140625" style="6" bestFit="1" customWidth="1" outlineLevel="1"/>
    <col min="6" max="6" width="5.6640625" style="6" bestFit="1" customWidth="1" outlineLevel="1"/>
    <col min="7" max="7" width="9.88671875" style="6" bestFit="1" customWidth="1" outlineLevel="1"/>
    <col min="8" max="8" width="10.88671875" style="6" bestFit="1" customWidth="1"/>
    <col min="9" max="9" width="18.6640625" style="72" bestFit="1" customWidth="1"/>
    <col min="10" max="10" width="48.6640625" style="72" customWidth="1"/>
    <col min="11" max="16384" width="9" style="72"/>
  </cols>
  <sheetData>
    <row r="1" spans="1:10" ht="15.6" x14ac:dyDescent="0.3">
      <c r="A1" s="1048" t="s">
        <v>113</v>
      </c>
      <c r="B1" s="1048"/>
      <c r="C1" s="1048"/>
      <c r="D1" s="75"/>
      <c r="I1" s="76" t="s">
        <v>114</v>
      </c>
    </row>
    <row r="2" spans="1:10" ht="14.25" customHeight="1" x14ac:dyDescent="0.3">
      <c r="A2" s="1048" t="s">
        <v>570</v>
      </c>
      <c r="B2" s="1048"/>
      <c r="C2" s="1048"/>
      <c r="D2" s="73"/>
      <c r="E2" s="985"/>
      <c r="F2" s="985"/>
      <c r="G2" s="985"/>
      <c r="H2" s="985"/>
      <c r="I2" s="985"/>
    </row>
    <row r="3" spans="1:10" ht="30" customHeight="1" x14ac:dyDescent="0.3">
      <c r="A3" s="985" t="s">
        <v>606</v>
      </c>
      <c r="B3" s="985"/>
      <c r="C3" s="985"/>
      <c r="D3" s="985"/>
      <c r="E3" s="985"/>
      <c r="F3" s="985"/>
      <c r="G3" s="985"/>
      <c r="H3" s="985"/>
      <c r="I3" s="985"/>
    </row>
    <row r="4" spans="1:10" ht="30" customHeight="1" x14ac:dyDescent="0.3">
      <c r="A4" s="1049" t="s">
        <v>449</v>
      </c>
      <c r="B4" s="1049"/>
      <c r="C4" s="1049"/>
      <c r="D4" s="1049"/>
      <c r="E4" s="1049"/>
      <c r="F4" s="1049"/>
      <c r="G4" s="1049"/>
      <c r="H4" s="1049"/>
      <c r="I4" s="1049"/>
    </row>
    <row r="5" spans="1:10" x14ac:dyDescent="0.3">
      <c r="A5" s="11"/>
      <c r="B5" s="11"/>
      <c r="C5" s="11"/>
      <c r="D5" s="11"/>
      <c r="E5" s="11"/>
      <c r="F5" s="11"/>
      <c r="G5" s="11"/>
      <c r="H5" s="11"/>
      <c r="I5" s="74" t="s">
        <v>101</v>
      </c>
    </row>
    <row r="6" spans="1:10" ht="38.25" customHeight="1" x14ac:dyDescent="0.3">
      <c r="A6" s="184" t="s">
        <v>3</v>
      </c>
      <c r="B6" s="184" t="s">
        <v>115</v>
      </c>
      <c r="C6" s="184" t="s">
        <v>219</v>
      </c>
      <c r="D6" s="184" t="s">
        <v>220</v>
      </c>
      <c r="E6" s="184" t="s">
        <v>5</v>
      </c>
      <c r="F6" s="184" t="s">
        <v>44</v>
      </c>
      <c r="G6" s="184" t="s">
        <v>116</v>
      </c>
      <c r="H6" s="184" t="s">
        <v>117</v>
      </c>
      <c r="I6" s="184" t="s">
        <v>7</v>
      </c>
    </row>
    <row r="7" spans="1:10" ht="38.25" customHeight="1" x14ac:dyDescent="0.3">
      <c r="A7" s="497" t="s">
        <v>10</v>
      </c>
      <c r="B7" s="498" t="s">
        <v>572</v>
      </c>
      <c r="C7" s="497"/>
      <c r="D7" s="497"/>
      <c r="E7" s="497"/>
      <c r="F7" s="497"/>
      <c r="G7" s="497"/>
      <c r="H7" s="497">
        <f>H8+H9+H10</f>
        <v>18488050</v>
      </c>
      <c r="I7" s="497"/>
      <c r="J7" s="499"/>
    </row>
    <row r="8" spans="1:10" ht="27" customHeight="1" x14ac:dyDescent="0.3">
      <c r="A8" s="185"/>
      <c r="B8" s="186" t="s">
        <v>620</v>
      </c>
      <c r="C8" s="184"/>
      <c r="D8" s="184"/>
      <c r="E8" s="184"/>
      <c r="F8" s="184"/>
      <c r="G8" s="184"/>
      <c r="H8" s="184">
        <f>H12+H44+H55+H64+H101+H115</f>
        <v>16664068</v>
      </c>
      <c r="I8" s="184"/>
    </row>
    <row r="9" spans="1:10" ht="27" customHeight="1" x14ac:dyDescent="0.3">
      <c r="A9" s="185"/>
      <c r="B9" s="186" t="s">
        <v>648</v>
      </c>
      <c r="C9" s="99"/>
      <c r="D9" s="99"/>
      <c r="E9" s="187"/>
      <c r="F9" s="187"/>
      <c r="G9" s="187"/>
      <c r="H9" s="188">
        <f>H18+H47+H56+H78+H105+H120</f>
        <v>1799710</v>
      </c>
      <c r="I9" s="187"/>
      <c r="J9" s="410" t="s">
        <v>647</v>
      </c>
    </row>
    <row r="10" spans="1:10" ht="27" customHeight="1" x14ac:dyDescent="0.3">
      <c r="A10" s="185"/>
      <c r="B10" s="194" t="s">
        <v>338</v>
      </c>
      <c r="C10" s="99"/>
      <c r="D10" s="99"/>
      <c r="E10" s="187"/>
      <c r="F10" s="187"/>
      <c r="G10" s="187"/>
      <c r="H10" s="188">
        <f>H37+H48+H57+H94+H108+H124</f>
        <v>24272</v>
      </c>
      <c r="I10" s="187"/>
      <c r="J10" s="410"/>
    </row>
    <row r="11" spans="1:10" ht="34.5" customHeight="1" x14ac:dyDescent="0.3">
      <c r="A11" s="358" t="s">
        <v>8</v>
      </c>
      <c r="B11" s="358" t="s">
        <v>2795</v>
      </c>
      <c r="C11" s="358"/>
      <c r="D11" s="358"/>
      <c r="E11" s="358"/>
      <c r="F11" s="358"/>
      <c r="G11" s="358"/>
      <c r="H11" s="358">
        <f>H12+H18+H37+H42</f>
        <v>10016238</v>
      </c>
      <c r="I11" s="358"/>
      <c r="J11" s="413"/>
    </row>
    <row r="12" spans="1:10" ht="69" x14ac:dyDescent="0.3">
      <c r="A12" s="185">
        <v>1</v>
      </c>
      <c r="B12" s="186" t="s">
        <v>620</v>
      </c>
      <c r="C12" s="99"/>
      <c r="D12" s="99"/>
      <c r="E12" s="187"/>
      <c r="F12" s="187"/>
      <c r="G12" s="187"/>
      <c r="H12" s="188">
        <f>SUM(H13:H17)</f>
        <v>10000000</v>
      </c>
      <c r="I12" s="187"/>
      <c r="J12" s="226" t="s">
        <v>651</v>
      </c>
    </row>
    <row r="13" spans="1:10" ht="26.4" x14ac:dyDescent="0.3">
      <c r="A13" s="185"/>
      <c r="B13" s="99" t="s">
        <v>2599</v>
      </c>
      <c r="C13" s="296" t="s">
        <v>2600</v>
      </c>
      <c r="D13" s="99" t="s">
        <v>2602</v>
      </c>
      <c r="E13" s="187" t="s">
        <v>2603</v>
      </c>
      <c r="F13" s="187">
        <v>2</v>
      </c>
      <c r="G13" s="187">
        <v>1000000</v>
      </c>
      <c r="H13" s="189">
        <f>G13*F13</f>
        <v>2000000</v>
      </c>
      <c r="I13" s="187"/>
    </row>
    <row r="14" spans="1:10" ht="39.6" x14ac:dyDescent="0.3">
      <c r="A14" s="185"/>
      <c r="B14" s="296" t="s">
        <v>2607</v>
      </c>
      <c r="C14" s="296" t="s">
        <v>2601</v>
      </c>
      <c r="D14" s="296" t="s">
        <v>2605</v>
      </c>
      <c r="E14" s="187" t="s">
        <v>2603</v>
      </c>
      <c r="F14" s="187">
        <v>1</v>
      </c>
      <c r="G14" s="187">
        <v>2000000</v>
      </c>
      <c r="H14" s="189">
        <f t="shared" ref="H14:H17" si="0">G14*F14</f>
        <v>2000000</v>
      </c>
      <c r="I14" s="187"/>
    </row>
    <row r="15" spans="1:10" ht="39.6" x14ac:dyDescent="0.3">
      <c r="A15" s="185"/>
      <c r="B15" s="296" t="s">
        <v>2649</v>
      </c>
      <c r="C15" s="296" t="s">
        <v>2601</v>
      </c>
      <c r="D15" s="296" t="s">
        <v>2650</v>
      </c>
      <c r="E15" s="187" t="s">
        <v>2603</v>
      </c>
      <c r="F15" s="187">
        <v>1</v>
      </c>
      <c r="G15" s="187">
        <v>2000000</v>
      </c>
      <c r="H15" s="189">
        <f t="shared" si="0"/>
        <v>2000000</v>
      </c>
      <c r="I15" s="187"/>
    </row>
    <row r="16" spans="1:10" ht="39.6" x14ac:dyDescent="0.3">
      <c r="A16" s="185"/>
      <c r="B16" s="296" t="s">
        <v>2608</v>
      </c>
      <c r="C16" s="296" t="s">
        <v>2601</v>
      </c>
      <c r="D16" s="296" t="s">
        <v>2606</v>
      </c>
      <c r="E16" s="187" t="s">
        <v>2603</v>
      </c>
      <c r="F16" s="187">
        <v>1</v>
      </c>
      <c r="G16" s="187">
        <v>2000000</v>
      </c>
      <c r="H16" s="189">
        <f t="shared" si="0"/>
        <v>2000000</v>
      </c>
      <c r="I16" s="187"/>
    </row>
    <row r="17" spans="1:10" ht="39.6" x14ac:dyDescent="0.3">
      <c r="A17" s="185"/>
      <c r="B17" s="296" t="s">
        <v>2651</v>
      </c>
      <c r="C17" s="296" t="s">
        <v>2601</v>
      </c>
      <c r="D17" s="99" t="s">
        <v>2602</v>
      </c>
      <c r="E17" s="187" t="s">
        <v>2603</v>
      </c>
      <c r="F17" s="187">
        <v>1</v>
      </c>
      <c r="G17" s="187">
        <v>2000000</v>
      </c>
      <c r="H17" s="189">
        <f t="shared" si="0"/>
        <v>2000000</v>
      </c>
      <c r="I17" s="187"/>
    </row>
    <row r="18" spans="1:10" ht="18" customHeight="1" x14ac:dyDescent="0.3">
      <c r="A18" s="185">
        <v>2</v>
      </c>
      <c r="B18" s="186" t="s">
        <v>648</v>
      </c>
      <c r="C18" s="99"/>
      <c r="D18" s="99"/>
      <c r="E18" s="187"/>
      <c r="F18" s="187"/>
      <c r="G18" s="187"/>
      <c r="H18" s="188">
        <f>SUM(H19:H36)</f>
        <v>11900</v>
      </c>
      <c r="I18" s="187"/>
      <c r="J18" s="410" t="s">
        <v>647</v>
      </c>
    </row>
    <row r="19" spans="1:10" ht="39.6" x14ac:dyDescent="0.3">
      <c r="A19" s="190"/>
      <c r="B19" s="296" t="s">
        <v>2609</v>
      </c>
      <c r="C19" s="191" t="s">
        <v>2628</v>
      </c>
      <c r="D19" s="191" t="s">
        <v>700</v>
      </c>
      <c r="E19" s="192" t="s">
        <v>2627</v>
      </c>
      <c r="F19" s="192">
        <v>3</v>
      </c>
      <c r="G19" s="193">
        <v>100</v>
      </c>
      <c r="H19" s="189">
        <f>G19*F19</f>
        <v>300</v>
      </c>
      <c r="I19" s="192"/>
    </row>
    <row r="20" spans="1:10" ht="26.4" x14ac:dyDescent="0.3">
      <c r="A20" s="190"/>
      <c r="B20" s="296" t="s">
        <v>2610</v>
      </c>
      <c r="C20" s="191" t="s">
        <v>2628</v>
      </c>
      <c r="D20" s="191" t="s">
        <v>700</v>
      </c>
      <c r="E20" s="192" t="s">
        <v>2627</v>
      </c>
      <c r="F20" s="192">
        <v>3</v>
      </c>
      <c r="G20" s="193">
        <v>100</v>
      </c>
      <c r="H20" s="189">
        <f t="shared" ref="H20:H36" si="1">G20*F20</f>
        <v>300</v>
      </c>
      <c r="I20" s="192"/>
    </row>
    <row r="21" spans="1:10" ht="26.4" x14ac:dyDescent="0.3">
      <c r="A21" s="190"/>
      <c r="B21" s="296" t="s">
        <v>2611</v>
      </c>
      <c r="C21" s="191" t="s">
        <v>2628</v>
      </c>
      <c r="D21" s="191" t="s">
        <v>700</v>
      </c>
      <c r="E21" s="192" t="s">
        <v>2627</v>
      </c>
      <c r="F21" s="192">
        <v>3</v>
      </c>
      <c r="G21" s="193">
        <v>100</v>
      </c>
      <c r="H21" s="189">
        <f t="shared" si="1"/>
        <v>300</v>
      </c>
      <c r="I21" s="192"/>
    </row>
    <row r="22" spans="1:10" x14ac:dyDescent="0.3">
      <c r="A22" s="190"/>
      <c r="B22" s="296" t="s">
        <v>2612</v>
      </c>
      <c r="C22" s="191" t="s">
        <v>2628</v>
      </c>
      <c r="D22" s="191" t="s">
        <v>700</v>
      </c>
      <c r="E22" s="192" t="s">
        <v>2627</v>
      </c>
      <c r="F22" s="192">
        <v>3</v>
      </c>
      <c r="G22" s="193">
        <v>100</v>
      </c>
      <c r="H22" s="189">
        <f t="shared" si="1"/>
        <v>300</v>
      </c>
      <c r="I22" s="192"/>
    </row>
    <row r="23" spans="1:10" x14ac:dyDescent="0.3">
      <c r="A23" s="190"/>
      <c r="B23" s="296" t="s">
        <v>2613</v>
      </c>
      <c r="C23" s="191" t="s">
        <v>2628</v>
      </c>
      <c r="D23" s="191" t="s">
        <v>700</v>
      </c>
      <c r="E23" s="192" t="s">
        <v>2627</v>
      </c>
      <c r="F23" s="192">
        <v>2</v>
      </c>
      <c r="G23" s="193">
        <v>1000</v>
      </c>
      <c r="H23" s="189">
        <f t="shared" si="1"/>
        <v>2000</v>
      </c>
      <c r="I23" s="192"/>
    </row>
    <row r="24" spans="1:10" x14ac:dyDescent="0.3">
      <c r="A24" s="190"/>
      <c r="B24" s="296" t="s">
        <v>2614</v>
      </c>
      <c r="C24" s="191" t="s">
        <v>2628</v>
      </c>
      <c r="D24" s="191" t="s">
        <v>700</v>
      </c>
      <c r="E24" s="192" t="s">
        <v>2627</v>
      </c>
      <c r="F24" s="192">
        <v>3</v>
      </c>
      <c r="G24" s="193">
        <v>100</v>
      </c>
      <c r="H24" s="189">
        <f t="shared" si="1"/>
        <v>300</v>
      </c>
      <c r="I24" s="192"/>
    </row>
    <row r="25" spans="1:10" x14ac:dyDescent="0.3">
      <c r="A25" s="190"/>
      <c r="B25" s="296" t="s">
        <v>2615</v>
      </c>
      <c r="C25" s="191" t="s">
        <v>2628</v>
      </c>
      <c r="D25" s="191" t="s">
        <v>700</v>
      </c>
      <c r="E25" s="192" t="s">
        <v>2627</v>
      </c>
      <c r="F25" s="192">
        <v>2</v>
      </c>
      <c r="G25" s="193">
        <v>1000</v>
      </c>
      <c r="H25" s="189">
        <f t="shared" si="1"/>
        <v>2000</v>
      </c>
      <c r="I25" s="192"/>
    </row>
    <row r="26" spans="1:10" ht="26.4" x14ac:dyDescent="0.3">
      <c r="A26" s="190"/>
      <c r="B26" s="296" t="s">
        <v>2616</v>
      </c>
      <c r="C26" s="191" t="s">
        <v>2628</v>
      </c>
      <c r="D26" s="191" t="s">
        <v>700</v>
      </c>
      <c r="E26" s="192" t="s">
        <v>2627</v>
      </c>
      <c r="F26" s="192">
        <v>3</v>
      </c>
      <c r="G26" s="193">
        <v>100</v>
      </c>
      <c r="H26" s="189">
        <f t="shared" si="1"/>
        <v>300</v>
      </c>
      <c r="I26" s="192"/>
    </row>
    <row r="27" spans="1:10" ht="40.5" customHeight="1" x14ac:dyDescent="0.3">
      <c r="A27" s="190"/>
      <c r="B27" s="296" t="s">
        <v>2617</v>
      </c>
      <c r="C27" s="191" t="s">
        <v>2628</v>
      </c>
      <c r="D27" s="191" t="s">
        <v>700</v>
      </c>
      <c r="E27" s="192" t="s">
        <v>2627</v>
      </c>
      <c r="F27" s="192">
        <v>3</v>
      </c>
      <c r="G27" s="193">
        <v>100</v>
      </c>
      <c r="H27" s="189">
        <f t="shared" si="1"/>
        <v>300</v>
      </c>
      <c r="I27" s="192"/>
    </row>
    <row r="28" spans="1:10" ht="26.4" x14ac:dyDescent="0.3">
      <c r="A28" s="190"/>
      <c r="B28" s="296" t="s">
        <v>2618</v>
      </c>
      <c r="C28" s="191" t="s">
        <v>2628</v>
      </c>
      <c r="D28" s="191" t="s">
        <v>700</v>
      </c>
      <c r="E28" s="192" t="s">
        <v>2627</v>
      </c>
      <c r="F28" s="192">
        <v>3</v>
      </c>
      <c r="G28" s="193">
        <v>100</v>
      </c>
      <c r="H28" s="189">
        <f t="shared" si="1"/>
        <v>300</v>
      </c>
      <c r="I28" s="192"/>
    </row>
    <row r="29" spans="1:10" ht="26.4" x14ac:dyDescent="0.3">
      <c r="A29" s="190"/>
      <c r="B29" s="296" t="s">
        <v>2619</v>
      </c>
      <c r="C29" s="191" t="s">
        <v>2628</v>
      </c>
      <c r="D29" s="191" t="s">
        <v>700</v>
      </c>
      <c r="E29" s="192" t="s">
        <v>2627</v>
      </c>
      <c r="F29" s="192">
        <v>3</v>
      </c>
      <c r="G29" s="193">
        <v>100</v>
      </c>
      <c r="H29" s="189">
        <f t="shared" si="1"/>
        <v>300</v>
      </c>
      <c r="I29" s="192"/>
    </row>
    <row r="30" spans="1:10" ht="26.4" x14ac:dyDescent="0.3">
      <c r="A30" s="190"/>
      <c r="B30" s="296" t="s">
        <v>2620</v>
      </c>
      <c r="C30" s="191" t="s">
        <v>2628</v>
      </c>
      <c r="D30" s="191" t="s">
        <v>700</v>
      </c>
      <c r="E30" s="192" t="s">
        <v>2627</v>
      </c>
      <c r="F30" s="192">
        <v>3</v>
      </c>
      <c r="G30" s="193">
        <v>100</v>
      </c>
      <c r="H30" s="189">
        <f t="shared" si="1"/>
        <v>300</v>
      </c>
      <c r="I30" s="192"/>
    </row>
    <row r="31" spans="1:10" ht="26.4" x14ac:dyDescent="0.3">
      <c r="A31" s="190"/>
      <c r="B31" s="296" t="s">
        <v>2621</v>
      </c>
      <c r="C31" s="191" t="s">
        <v>2628</v>
      </c>
      <c r="D31" s="191" t="s">
        <v>700</v>
      </c>
      <c r="E31" s="192" t="s">
        <v>2627</v>
      </c>
      <c r="F31" s="192">
        <v>3</v>
      </c>
      <c r="G31" s="193">
        <v>100</v>
      </c>
      <c r="H31" s="189">
        <f t="shared" si="1"/>
        <v>300</v>
      </c>
      <c r="I31" s="192"/>
    </row>
    <row r="32" spans="1:10" ht="30.75" customHeight="1" x14ac:dyDescent="0.3">
      <c r="A32" s="190"/>
      <c r="B32" s="296" t="s">
        <v>2622</v>
      </c>
      <c r="C32" s="191" t="s">
        <v>2628</v>
      </c>
      <c r="D32" s="191" t="s">
        <v>700</v>
      </c>
      <c r="E32" s="192" t="s">
        <v>2627</v>
      </c>
      <c r="F32" s="192">
        <v>3</v>
      </c>
      <c r="G32" s="193">
        <v>100</v>
      </c>
      <c r="H32" s="189">
        <f t="shared" si="1"/>
        <v>300</v>
      </c>
      <c r="I32" s="192"/>
    </row>
    <row r="33" spans="1:10" ht="26.4" x14ac:dyDescent="0.3">
      <c r="A33" s="190"/>
      <c r="B33" s="296" t="s">
        <v>2623</v>
      </c>
      <c r="C33" s="191" t="s">
        <v>2628</v>
      </c>
      <c r="D33" s="191" t="s">
        <v>700</v>
      </c>
      <c r="E33" s="192" t="s">
        <v>2627</v>
      </c>
      <c r="F33" s="192">
        <v>3</v>
      </c>
      <c r="G33" s="193">
        <v>100</v>
      </c>
      <c r="H33" s="189">
        <f t="shared" si="1"/>
        <v>300</v>
      </c>
      <c r="I33" s="192"/>
    </row>
    <row r="34" spans="1:10" x14ac:dyDescent="0.3">
      <c r="A34" s="190"/>
      <c r="B34" s="296" t="s">
        <v>2624</v>
      </c>
      <c r="C34" s="191" t="s">
        <v>2628</v>
      </c>
      <c r="D34" s="191" t="s">
        <v>700</v>
      </c>
      <c r="E34" s="192" t="s">
        <v>2627</v>
      </c>
      <c r="F34" s="192">
        <v>1</v>
      </c>
      <c r="G34" s="193">
        <v>1000</v>
      </c>
      <c r="H34" s="189">
        <f t="shared" si="1"/>
        <v>1000</v>
      </c>
      <c r="I34" s="192"/>
    </row>
    <row r="35" spans="1:10" x14ac:dyDescent="0.3">
      <c r="A35" s="190"/>
      <c r="B35" s="296" t="s">
        <v>2625</v>
      </c>
      <c r="C35" s="191" t="s">
        <v>2628</v>
      </c>
      <c r="D35" s="191" t="s">
        <v>700</v>
      </c>
      <c r="E35" s="192" t="s">
        <v>2627</v>
      </c>
      <c r="F35" s="192">
        <v>1</v>
      </c>
      <c r="G35" s="193">
        <v>1000</v>
      </c>
      <c r="H35" s="189">
        <f t="shared" si="1"/>
        <v>1000</v>
      </c>
      <c r="I35" s="192"/>
    </row>
    <row r="36" spans="1:10" ht="43.5" customHeight="1" x14ac:dyDescent="0.3">
      <c r="A36" s="190"/>
      <c r="B36" s="296" t="s">
        <v>2626</v>
      </c>
      <c r="C36" s="191" t="s">
        <v>2628</v>
      </c>
      <c r="D36" s="191" t="s">
        <v>700</v>
      </c>
      <c r="E36" s="192" t="s">
        <v>2627</v>
      </c>
      <c r="F36" s="192">
        <v>2</v>
      </c>
      <c r="G36" s="193">
        <v>1000</v>
      </c>
      <c r="H36" s="189">
        <f t="shared" si="1"/>
        <v>2000</v>
      </c>
      <c r="I36" s="192"/>
    </row>
    <row r="37" spans="1:10" ht="22.35" customHeight="1" x14ac:dyDescent="0.3">
      <c r="A37" s="185">
        <v>3</v>
      </c>
      <c r="B37" s="194" t="s">
        <v>338</v>
      </c>
      <c r="C37" s="99"/>
      <c r="D37" s="99"/>
      <c r="E37" s="187"/>
      <c r="F37" s="187"/>
      <c r="G37" s="187"/>
      <c r="H37" s="188">
        <f>H38+H41</f>
        <v>4338</v>
      </c>
      <c r="I37" s="187"/>
    </row>
    <row r="38" spans="1:10" ht="39" customHeight="1" x14ac:dyDescent="0.3">
      <c r="A38" s="185" t="s">
        <v>223</v>
      </c>
      <c r="B38" s="186" t="s">
        <v>649</v>
      </c>
      <c r="C38" s="99"/>
      <c r="D38" s="99"/>
      <c r="E38" s="187"/>
      <c r="F38" s="187"/>
      <c r="G38" s="187"/>
      <c r="H38" s="188">
        <f>H39+H40</f>
        <v>2238</v>
      </c>
      <c r="I38" s="187"/>
    </row>
    <row r="39" spans="1:10" ht="54" customHeight="1" x14ac:dyDescent="0.3">
      <c r="A39" s="195"/>
      <c r="B39" s="218" t="s">
        <v>650</v>
      </c>
      <c r="C39" s="99"/>
      <c r="D39" s="99"/>
      <c r="E39" s="187" t="s">
        <v>623</v>
      </c>
      <c r="F39" s="347">
        <f>'Bieu 1a - Quy mo Chinh quy ok'!F9</f>
        <v>419</v>
      </c>
      <c r="G39" s="196">
        <v>2</v>
      </c>
      <c r="H39" s="189">
        <f>+G39*F39</f>
        <v>838</v>
      </c>
      <c r="I39" s="187" t="s">
        <v>624</v>
      </c>
      <c r="J39" s="496"/>
    </row>
    <row r="40" spans="1:10" ht="54" customHeight="1" x14ac:dyDescent="0.3">
      <c r="A40" s="195"/>
      <c r="B40" s="99" t="s">
        <v>625</v>
      </c>
      <c r="C40" s="99"/>
      <c r="D40" s="99"/>
      <c r="E40" s="187" t="s">
        <v>626</v>
      </c>
      <c r="F40" s="187">
        <v>7</v>
      </c>
      <c r="G40" s="196">
        <v>200</v>
      </c>
      <c r="H40" s="189">
        <f>+G40*F40</f>
        <v>1400</v>
      </c>
      <c r="I40" s="187" t="s">
        <v>624</v>
      </c>
    </row>
    <row r="41" spans="1:10" ht="39" customHeight="1" x14ac:dyDescent="0.3">
      <c r="A41" s="185" t="s">
        <v>224</v>
      </c>
      <c r="B41" s="186" t="s">
        <v>625</v>
      </c>
      <c r="C41" s="99"/>
      <c r="D41" s="99"/>
      <c r="E41" s="187" t="s">
        <v>626</v>
      </c>
      <c r="F41" s="347">
        <v>7</v>
      </c>
      <c r="G41" s="187">
        <v>300</v>
      </c>
      <c r="H41" s="188">
        <f>+G41*F41</f>
        <v>2100</v>
      </c>
      <c r="I41" s="187" t="s">
        <v>624</v>
      </c>
      <c r="J41" s="496"/>
    </row>
    <row r="42" spans="1:10" ht="22.35" customHeight="1" x14ac:dyDescent="0.3">
      <c r="A42" s="185">
        <v>4</v>
      </c>
      <c r="B42" s="194" t="s">
        <v>621</v>
      </c>
      <c r="C42" s="99"/>
      <c r="D42" s="99"/>
      <c r="E42" s="197"/>
      <c r="F42" s="197"/>
      <c r="G42" s="196"/>
      <c r="H42" s="189"/>
      <c r="I42" s="187"/>
    </row>
    <row r="43" spans="1:10" ht="22.35" customHeight="1" x14ac:dyDescent="0.3">
      <c r="A43" s="343" t="s">
        <v>80</v>
      </c>
      <c r="B43" s="349" t="s">
        <v>2652</v>
      </c>
      <c r="C43" s="346"/>
      <c r="D43" s="346"/>
      <c r="E43" s="350"/>
      <c r="F43" s="350"/>
      <c r="G43" s="351"/>
      <c r="H43" s="363">
        <f>H44+H47+H48+H53</f>
        <v>2003776</v>
      </c>
      <c r="I43" s="347"/>
    </row>
    <row r="44" spans="1:10" ht="80.25" customHeight="1" x14ac:dyDescent="0.3">
      <c r="A44" s="185">
        <v>1</v>
      </c>
      <c r="B44" s="186" t="s">
        <v>620</v>
      </c>
      <c r="C44" s="99"/>
      <c r="D44" s="99"/>
      <c r="E44" s="187"/>
      <c r="F44" s="187"/>
      <c r="G44" s="187"/>
      <c r="H44" s="188">
        <f>SUM(H45:H46)</f>
        <v>2000000</v>
      </c>
      <c r="I44" s="187"/>
      <c r="J44" s="226" t="s">
        <v>651</v>
      </c>
    </row>
    <row r="45" spans="1:10" ht="66" x14ac:dyDescent="0.3">
      <c r="A45" s="185">
        <v>1</v>
      </c>
      <c r="B45" s="296" t="s">
        <v>2798</v>
      </c>
      <c r="C45" s="296" t="s">
        <v>2799</v>
      </c>
      <c r="D45" s="296" t="s">
        <v>2800</v>
      </c>
      <c r="E45" s="187" t="s">
        <v>2603</v>
      </c>
      <c r="F45" s="187">
        <v>1</v>
      </c>
      <c r="G45" s="187">
        <v>1000000</v>
      </c>
      <c r="H45" s="189">
        <f>G45*F45</f>
        <v>1000000</v>
      </c>
      <c r="I45" s="187"/>
    </row>
    <row r="46" spans="1:10" ht="106.5" customHeight="1" x14ac:dyDescent="0.3">
      <c r="A46" s="185">
        <v>2</v>
      </c>
      <c r="B46" s="296" t="s">
        <v>2801</v>
      </c>
      <c r="C46" s="296" t="s">
        <v>2802</v>
      </c>
      <c r="D46" s="296" t="s">
        <v>2800</v>
      </c>
      <c r="E46" s="344" t="s">
        <v>2603</v>
      </c>
      <c r="F46" s="344">
        <v>1</v>
      </c>
      <c r="G46" s="187">
        <v>1000000</v>
      </c>
      <c r="H46" s="345">
        <f>F46*G46</f>
        <v>1000000</v>
      </c>
      <c r="I46" s="344"/>
    </row>
    <row r="47" spans="1:10" ht="43.5" customHeight="1" x14ac:dyDescent="0.3">
      <c r="A47" s="185">
        <v>2</v>
      </c>
      <c r="B47" s="186" t="s">
        <v>648</v>
      </c>
      <c r="C47" s="99"/>
      <c r="D47" s="99"/>
      <c r="E47" s="187"/>
      <c r="F47" s="187"/>
      <c r="G47" s="187"/>
      <c r="H47" s="188">
        <v>0</v>
      </c>
      <c r="I47" s="187"/>
      <c r="J47" s="410" t="s">
        <v>647</v>
      </c>
    </row>
    <row r="48" spans="1:10" ht="22.35" customHeight="1" x14ac:dyDescent="0.3">
      <c r="A48" s="185">
        <v>3</v>
      </c>
      <c r="B48" s="194" t="s">
        <v>338</v>
      </c>
      <c r="C48" s="99"/>
      <c r="D48" s="99"/>
      <c r="E48" s="187"/>
      <c r="F48" s="187"/>
      <c r="G48" s="187"/>
      <c r="H48" s="188">
        <f>H49+H52</f>
        <v>3776</v>
      </c>
      <c r="I48" s="187"/>
    </row>
    <row r="49" spans="1:18" ht="39" customHeight="1" x14ac:dyDescent="0.3">
      <c r="A49" s="185" t="s">
        <v>223</v>
      </c>
      <c r="B49" s="186" t="s">
        <v>649</v>
      </c>
      <c r="C49" s="99"/>
      <c r="D49" s="99"/>
      <c r="E49" s="187"/>
      <c r="F49" s="187"/>
      <c r="G49" s="187"/>
      <c r="H49" s="188">
        <f>H50+H51</f>
        <v>1676</v>
      </c>
      <c r="I49" s="187"/>
    </row>
    <row r="50" spans="1:18" ht="54" customHeight="1" x14ac:dyDescent="0.3">
      <c r="A50" s="195"/>
      <c r="B50" s="218" t="s">
        <v>650</v>
      </c>
      <c r="C50" s="99"/>
      <c r="D50" s="99"/>
      <c r="E50" s="187" t="s">
        <v>623</v>
      </c>
      <c r="F50" s="347">
        <f>'Bieu 1a - Quy mo Chinh quy ok'!H9+'Bieu 1a - Quy mo Chinh quy ok'!L9</f>
        <v>138</v>
      </c>
      <c r="G50" s="196">
        <v>2</v>
      </c>
      <c r="H50" s="189">
        <f>+G50*F50</f>
        <v>276</v>
      </c>
      <c r="I50" s="187" t="s">
        <v>624</v>
      </c>
      <c r="J50" s="496"/>
      <c r="K50" s="496"/>
      <c r="L50" s="496"/>
      <c r="M50" s="496"/>
      <c r="N50" s="496"/>
      <c r="O50" s="496"/>
      <c r="P50" s="496"/>
      <c r="Q50" s="496"/>
      <c r="R50" s="496"/>
    </row>
    <row r="51" spans="1:18" ht="54" customHeight="1" x14ac:dyDescent="0.3">
      <c r="A51" s="195"/>
      <c r="B51" s="99" t="s">
        <v>625</v>
      </c>
      <c r="C51" s="99"/>
      <c r="D51" s="99"/>
      <c r="E51" s="187" t="s">
        <v>626</v>
      </c>
      <c r="F51" s="187">
        <v>7</v>
      </c>
      <c r="G51" s="196">
        <v>200</v>
      </c>
      <c r="H51" s="189">
        <f>+G51*F51</f>
        <v>1400</v>
      </c>
      <c r="I51" s="187" t="s">
        <v>624</v>
      </c>
    </row>
    <row r="52" spans="1:18" ht="39" customHeight="1" x14ac:dyDescent="0.3">
      <c r="A52" s="185" t="s">
        <v>224</v>
      </c>
      <c r="B52" s="186" t="s">
        <v>625</v>
      </c>
      <c r="C52" s="99"/>
      <c r="D52" s="99"/>
      <c r="E52" s="187" t="s">
        <v>626</v>
      </c>
      <c r="F52" s="187">
        <v>7</v>
      </c>
      <c r="G52" s="187">
        <v>300</v>
      </c>
      <c r="H52" s="188">
        <f t="shared" ref="H52" si="2">+G52*F52</f>
        <v>2100</v>
      </c>
      <c r="I52" s="187" t="s">
        <v>624</v>
      </c>
    </row>
    <row r="53" spans="1:18" ht="22.35" customHeight="1" x14ac:dyDescent="0.3">
      <c r="A53" s="185">
        <v>4</v>
      </c>
      <c r="B53" s="194" t="s">
        <v>621</v>
      </c>
      <c r="C53" s="99"/>
      <c r="D53" s="99"/>
      <c r="E53" s="197"/>
      <c r="F53" s="197"/>
      <c r="G53" s="196"/>
      <c r="H53" s="189"/>
      <c r="I53" s="187"/>
    </row>
    <row r="54" spans="1:18" ht="22.35" customHeight="1" x14ac:dyDescent="0.3">
      <c r="A54" s="343" t="s">
        <v>205</v>
      </c>
      <c r="B54" s="349" t="s">
        <v>2803</v>
      </c>
      <c r="C54" s="346"/>
      <c r="D54" s="346"/>
      <c r="E54" s="350"/>
      <c r="F54" s="350"/>
      <c r="G54" s="351"/>
      <c r="H54" s="363">
        <f>H55+H56+H57+H62</f>
        <v>3658</v>
      </c>
      <c r="I54" s="347"/>
    </row>
    <row r="55" spans="1:18" ht="37.200000000000003" customHeight="1" x14ac:dyDescent="0.3">
      <c r="A55" s="185">
        <v>1</v>
      </c>
      <c r="B55" s="186" t="s">
        <v>620</v>
      </c>
      <c r="C55" s="99"/>
      <c r="D55" s="99"/>
      <c r="E55" s="187"/>
      <c r="F55" s="187"/>
      <c r="G55" s="187"/>
      <c r="H55" s="188">
        <v>0</v>
      </c>
      <c r="I55" s="187"/>
      <c r="J55" s="410"/>
    </row>
    <row r="56" spans="1:18" ht="43.5" customHeight="1" x14ac:dyDescent="0.3">
      <c r="A56" s="185">
        <v>2</v>
      </c>
      <c r="B56" s="186" t="s">
        <v>648</v>
      </c>
      <c r="C56" s="99"/>
      <c r="D56" s="99"/>
      <c r="E56" s="187"/>
      <c r="F56" s="187"/>
      <c r="G56" s="187"/>
      <c r="H56" s="188">
        <v>0</v>
      </c>
      <c r="I56" s="187"/>
      <c r="J56" s="410"/>
    </row>
    <row r="57" spans="1:18" ht="22.35" customHeight="1" x14ac:dyDescent="0.3">
      <c r="A57" s="185">
        <v>3</v>
      </c>
      <c r="B57" s="194" t="s">
        <v>338</v>
      </c>
      <c r="C57" s="99"/>
      <c r="D57" s="99"/>
      <c r="E57" s="187"/>
      <c r="F57" s="187"/>
      <c r="G57" s="187"/>
      <c r="H57" s="188">
        <f>H58+H61</f>
        <v>3658</v>
      </c>
      <c r="I57" s="187"/>
    </row>
    <row r="58" spans="1:18" ht="39" customHeight="1" x14ac:dyDescent="0.3">
      <c r="A58" s="185" t="s">
        <v>223</v>
      </c>
      <c r="B58" s="186" t="s">
        <v>649</v>
      </c>
      <c r="C58" s="99"/>
      <c r="D58" s="99"/>
      <c r="E58" s="187"/>
      <c r="F58" s="187"/>
      <c r="G58" s="187"/>
      <c r="H58" s="188">
        <f>H59+H60</f>
        <v>1858</v>
      </c>
      <c r="I58" s="187"/>
    </row>
    <row r="59" spans="1:18" ht="54" customHeight="1" x14ac:dyDescent="0.3">
      <c r="A59" s="195"/>
      <c r="B59" s="218" t="s">
        <v>650</v>
      </c>
      <c r="C59" s="99"/>
      <c r="D59" s="99"/>
      <c r="E59" s="187" t="s">
        <v>623</v>
      </c>
      <c r="F59" s="347">
        <f>'Bieu 1a - Quy mo Chinh quy ok'!G9+'Bieu 1a - Quy mo Chinh quy ok'!M9</f>
        <v>329</v>
      </c>
      <c r="G59" s="196">
        <v>2</v>
      </c>
      <c r="H59" s="189">
        <f>+G59*F59</f>
        <v>658</v>
      </c>
      <c r="I59" s="187" t="s">
        <v>624</v>
      </c>
      <c r="J59" s="496"/>
    </row>
    <row r="60" spans="1:18" ht="54" customHeight="1" x14ac:dyDescent="0.3">
      <c r="A60" s="195"/>
      <c r="B60" s="99" t="s">
        <v>625</v>
      </c>
      <c r="C60" s="99"/>
      <c r="D60" s="99"/>
      <c r="E60" s="187" t="s">
        <v>626</v>
      </c>
      <c r="F60" s="187">
        <v>6</v>
      </c>
      <c r="G60" s="196">
        <v>200</v>
      </c>
      <c r="H60" s="189">
        <f>+G60*F60</f>
        <v>1200</v>
      </c>
      <c r="I60" s="187" t="s">
        <v>624</v>
      </c>
    </row>
    <row r="61" spans="1:18" ht="39" customHeight="1" x14ac:dyDescent="0.3">
      <c r="A61" s="185" t="s">
        <v>224</v>
      </c>
      <c r="B61" s="186" t="s">
        <v>625</v>
      </c>
      <c r="C61" s="99"/>
      <c r="D61" s="99"/>
      <c r="E61" s="187" t="s">
        <v>626</v>
      </c>
      <c r="F61" s="187">
        <v>6</v>
      </c>
      <c r="G61" s="187">
        <v>300</v>
      </c>
      <c r="H61" s="188">
        <f t="shared" ref="H61" si="3">+G61*F61</f>
        <v>1800</v>
      </c>
      <c r="I61" s="187" t="s">
        <v>624</v>
      </c>
    </row>
    <row r="62" spans="1:18" ht="22.35" customHeight="1" x14ac:dyDescent="0.3">
      <c r="A62" s="185">
        <v>4</v>
      </c>
      <c r="B62" s="194" t="s">
        <v>621</v>
      </c>
      <c r="C62" s="99"/>
      <c r="D62" s="99"/>
      <c r="E62" s="197"/>
      <c r="F62" s="197"/>
      <c r="G62" s="196"/>
      <c r="H62" s="189"/>
      <c r="I62" s="187"/>
    </row>
    <row r="63" spans="1:18" ht="22.35" customHeight="1" x14ac:dyDescent="0.3">
      <c r="A63" s="343" t="s">
        <v>291</v>
      </c>
      <c r="B63" s="349" t="s">
        <v>2781</v>
      </c>
      <c r="C63" s="346"/>
      <c r="D63" s="346"/>
      <c r="E63" s="350"/>
      <c r="F63" s="350"/>
      <c r="G63" s="351"/>
      <c r="H63" s="363">
        <f>H64+H78+H94+H99</f>
        <v>5672898</v>
      </c>
      <c r="I63" s="347"/>
    </row>
    <row r="64" spans="1:18" ht="27" customHeight="1" x14ac:dyDescent="0.3">
      <c r="A64" s="185">
        <v>1</v>
      </c>
      <c r="B64" s="186" t="s">
        <v>620</v>
      </c>
      <c r="C64" s="99"/>
      <c r="D64" s="99"/>
      <c r="E64" s="187"/>
      <c r="F64" s="187"/>
      <c r="G64" s="187"/>
      <c r="H64" s="188">
        <f>SUM(H65:H77)</f>
        <v>3884390</v>
      </c>
      <c r="I64" s="187"/>
      <c r="J64" s="410"/>
    </row>
    <row r="65" spans="1:11" ht="118.8" x14ac:dyDescent="0.3">
      <c r="A65" s="185"/>
      <c r="B65" s="99" t="s">
        <v>2804</v>
      </c>
      <c r="C65" s="352" t="s">
        <v>2805</v>
      </c>
      <c r="D65" s="99" t="s">
        <v>2806</v>
      </c>
      <c r="E65" s="187" t="s">
        <v>2807</v>
      </c>
      <c r="F65" s="353">
        <v>1</v>
      </c>
      <c r="G65" s="187">
        <v>590000</v>
      </c>
      <c r="H65" s="189">
        <f>G65*F65</f>
        <v>590000</v>
      </c>
      <c r="I65" s="354" t="s">
        <v>2808</v>
      </c>
      <c r="J65" s="410"/>
    </row>
    <row r="66" spans="1:11" ht="118.8" x14ac:dyDescent="0.3">
      <c r="A66" s="185"/>
      <c r="B66" s="99" t="s">
        <v>2809</v>
      </c>
      <c r="C66" s="352" t="s">
        <v>2805</v>
      </c>
      <c r="D66" s="99" t="s">
        <v>2806</v>
      </c>
      <c r="E66" s="187" t="s">
        <v>2634</v>
      </c>
      <c r="F66" s="353">
        <v>1</v>
      </c>
      <c r="G66" s="187">
        <v>2000000</v>
      </c>
      <c r="H66" s="189">
        <f t="shared" ref="H66:H77" si="4">G66*F66</f>
        <v>2000000</v>
      </c>
      <c r="I66" s="354" t="s">
        <v>2808</v>
      </c>
      <c r="J66" s="410"/>
    </row>
    <row r="67" spans="1:11" ht="118.8" x14ac:dyDescent="0.3">
      <c r="A67" s="185"/>
      <c r="B67" s="99" t="s">
        <v>2810</v>
      </c>
      <c r="C67" s="352" t="s">
        <v>2811</v>
      </c>
      <c r="D67" s="99" t="s">
        <v>2806</v>
      </c>
      <c r="E67" s="187" t="s">
        <v>2807</v>
      </c>
      <c r="F67" s="353">
        <v>1</v>
      </c>
      <c r="G67" s="187">
        <v>910000</v>
      </c>
      <c r="H67" s="189">
        <f t="shared" si="4"/>
        <v>910000</v>
      </c>
      <c r="I67" s="354" t="s">
        <v>2808</v>
      </c>
      <c r="J67" s="39"/>
      <c r="K67" s="355"/>
    </row>
    <row r="68" spans="1:11" ht="52.8" x14ac:dyDescent="0.3">
      <c r="A68" s="185"/>
      <c r="B68" s="99" t="s">
        <v>2812</v>
      </c>
      <c r="C68" s="352" t="s">
        <v>2813</v>
      </c>
      <c r="D68" s="99" t="s">
        <v>2806</v>
      </c>
      <c r="E68" s="187" t="s">
        <v>2634</v>
      </c>
      <c r="F68" s="353">
        <v>1</v>
      </c>
      <c r="G68" s="187">
        <v>250000</v>
      </c>
      <c r="H68" s="189">
        <f t="shared" si="4"/>
        <v>250000</v>
      </c>
      <c r="I68" s="187"/>
      <c r="J68" s="39"/>
      <c r="K68" s="355"/>
    </row>
    <row r="69" spans="1:11" ht="39.6" x14ac:dyDescent="0.3">
      <c r="A69" s="185"/>
      <c r="B69" s="356" t="s">
        <v>2814</v>
      </c>
      <c r="C69" s="352" t="s">
        <v>2815</v>
      </c>
      <c r="D69" s="99" t="s">
        <v>2806</v>
      </c>
      <c r="E69" s="187" t="s">
        <v>2816</v>
      </c>
      <c r="F69" s="353">
        <v>1</v>
      </c>
      <c r="G69" s="187">
        <v>76000</v>
      </c>
      <c r="H69" s="189">
        <f t="shared" si="4"/>
        <v>76000</v>
      </c>
      <c r="I69" s="187"/>
      <c r="J69" s="39"/>
      <c r="K69" s="355"/>
    </row>
    <row r="70" spans="1:11" ht="66" x14ac:dyDescent="0.3">
      <c r="A70" s="185"/>
      <c r="B70" s="99" t="s">
        <v>2817</v>
      </c>
      <c r="C70" s="352" t="s">
        <v>2818</v>
      </c>
      <c r="D70" s="99" t="s">
        <v>2806</v>
      </c>
      <c r="E70" s="187" t="s">
        <v>2816</v>
      </c>
      <c r="F70" s="353">
        <v>1</v>
      </c>
      <c r="G70" s="187">
        <v>15000</v>
      </c>
      <c r="H70" s="189">
        <f t="shared" si="4"/>
        <v>15000</v>
      </c>
      <c r="I70" s="187"/>
      <c r="J70" s="39"/>
      <c r="K70" s="355"/>
    </row>
    <row r="71" spans="1:11" ht="52.8" x14ac:dyDescent="0.3">
      <c r="A71" s="185"/>
      <c r="B71" s="99" t="s">
        <v>2819</v>
      </c>
      <c r="C71" s="352" t="s">
        <v>2820</v>
      </c>
      <c r="D71" s="99" t="s">
        <v>2806</v>
      </c>
      <c r="E71" s="187" t="s">
        <v>2816</v>
      </c>
      <c r="F71" s="353">
        <v>1</v>
      </c>
      <c r="G71" s="187">
        <v>390</v>
      </c>
      <c r="H71" s="189">
        <f t="shared" si="4"/>
        <v>390</v>
      </c>
      <c r="I71" s="187"/>
      <c r="J71" s="410"/>
    </row>
    <row r="72" spans="1:11" ht="52.8" x14ac:dyDescent="0.3">
      <c r="A72" s="359"/>
      <c r="B72" s="296" t="s">
        <v>2821</v>
      </c>
      <c r="C72" s="352" t="s">
        <v>2822</v>
      </c>
      <c r="D72" s="296" t="s">
        <v>2806</v>
      </c>
      <c r="E72" s="187" t="s">
        <v>2634</v>
      </c>
      <c r="F72" s="353">
        <v>1</v>
      </c>
      <c r="G72" s="187">
        <v>10000</v>
      </c>
      <c r="H72" s="189">
        <f t="shared" si="4"/>
        <v>10000</v>
      </c>
      <c r="I72" s="187"/>
      <c r="J72" s="410"/>
    </row>
    <row r="73" spans="1:11" ht="39.6" x14ac:dyDescent="0.3">
      <c r="A73" s="185"/>
      <c r="B73" s="296" t="s">
        <v>3137</v>
      </c>
      <c r="C73" s="296" t="s">
        <v>2824</v>
      </c>
      <c r="D73" s="296" t="s">
        <v>2806</v>
      </c>
      <c r="E73" s="187" t="s">
        <v>2634</v>
      </c>
      <c r="F73" s="353">
        <v>1</v>
      </c>
      <c r="G73" s="187">
        <v>10000</v>
      </c>
      <c r="H73" s="189">
        <f t="shared" si="4"/>
        <v>10000</v>
      </c>
      <c r="I73" s="187"/>
      <c r="J73" s="410"/>
    </row>
    <row r="74" spans="1:11" ht="39.6" x14ac:dyDescent="0.3">
      <c r="A74" s="185"/>
      <c r="B74" s="296" t="s">
        <v>3138</v>
      </c>
      <c r="C74" s="296" t="s">
        <v>2824</v>
      </c>
      <c r="D74" s="296" t="s">
        <v>2806</v>
      </c>
      <c r="E74" s="187" t="s">
        <v>2634</v>
      </c>
      <c r="F74" s="353">
        <v>1</v>
      </c>
      <c r="G74" s="187">
        <v>3000</v>
      </c>
      <c r="H74" s="189">
        <f t="shared" si="4"/>
        <v>3000</v>
      </c>
      <c r="I74" s="187"/>
      <c r="J74" s="410"/>
    </row>
    <row r="75" spans="1:11" ht="39.6" x14ac:dyDescent="0.3">
      <c r="A75" s="359"/>
      <c r="B75" s="296" t="s">
        <v>3139</v>
      </c>
      <c r="C75" s="296" t="s">
        <v>2824</v>
      </c>
      <c r="D75" s="296" t="s">
        <v>2806</v>
      </c>
      <c r="E75" s="187" t="s">
        <v>2634</v>
      </c>
      <c r="F75" s="353">
        <v>1</v>
      </c>
      <c r="G75" s="187">
        <v>5000</v>
      </c>
      <c r="H75" s="189">
        <f t="shared" si="4"/>
        <v>5000</v>
      </c>
      <c r="I75" s="187"/>
      <c r="J75" s="410"/>
    </row>
    <row r="76" spans="1:11" ht="39.6" x14ac:dyDescent="0.3">
      <c r="A76" s="185"/>
      <c r="B76" s="296" t="s">
        <v>3140</v>
      </c>
      <c r="C76" s="296" t="s">
        <v>2824</v>
      </c>
      <c r="D76" s="296" t="s">
        <v>2806</v>
      </c>
      <c r="E76" s="187" t="s">
        <v>2634</v>
      </c>
      <c r="F76" s="353">
        <v>1</v>
      </c>
      <c r="G76" s="187">
        <v>5000</v>
      </c>
      <c r="H76" s="189">
        <f t="shared" si="4"/>
        <v>5000</v>
      </c>
      <c r="I76" s="187"/>
      <c r="J76" s="410"/>
    </row>
    <row r="77" spans="1:11" ht="39.6" x14ac:dyDescent="0.3">
      <c r="A77" s="185"/>
      <c r="B77" s="296" t="s">
        <v>2823</v>
      </c>
      <c r="C77" s="296" t="s">
        <v>2824</v>
      </c>
      <c r="D77" s="296" t="s">
        <v>2806</v>
      </c>
      <c r="E77" s="187" t="s">
        <v>2634</v>
      </c>
      <c r="F77" s="187">
        <v>1</v>
      </c>
      <c r="G77" s="187">
        <v>10000</v>
      </c>
      <c r="H77" s="189">
        <f t="shared" si="4"/>
        <v>10000</v>
      </c>
      <c r="I77" s="187"/>
    </row>
    <row r="78" spans="1:11" ht="43.5" customHeight="1" x14ac:dyDescent="0.3">
      <c r="A78" s="185">
        <v>2</v>
      </c>
      <c r="B78" s="186" t="s">
        <v>648</v>
      </c>
      <c r="C78" s="99"/>
      <c r="D78" s="99"/>
      <c r="E78" s="187"/>
      <c r="F78" s="187"/>
      <c r="G78" s="187"/>
      <c r="H78" s="188">
        <f>SUM(H79:H93)</f>
        <v>1784050</v>
      </c>
      <c r="I78" s="187"/>
      <c r="J78" s="410" t="s">
        <v>647</v>
      </c>
    </row>
    <row r="79" spans="1:11" x14ac:dyDescent="0.3">
      <c r="A79" s="185"/>
      <c r="B79" s="296" t="s">
        <v>2825</v>
      </c>
      <c r="C79" s="99" t="s">
        <v>2826</v>
      </c>
      <c r="D79" s="99" t="s">
        <v>2827</v>
      </c>
      <c r="E79" s="187" t="s">
        <v>2828</v>
      </c>
      <c r="F79" s="187">
        <v>15</v>
      </c>
      <c r="G79" s="187">
        <v>100</v>
      </c>
      <c r="H79" s="189">
        <f>F79*G79</f>
        <v>1500</v>
      </c>
      <c r="I79" s="187"/>
      <c r="J79" s="410"/>
    </row>
    <row r="80" spans="1:11" ht="26.4" x14ac:dyDescent="0.3">
      <c r="A80" s="185"/>
      <c r="B80" s="296" t="s">
        <v>2829</v>
      </c>
      <c r="C80" s="99" t="s">
        <v>2826</v>
      </c>
      <c r="D80" s="99" t="s">
        <v>1153</v>
      </c>
      <c r="E80" s="187" t="s">
        <v>2828</v>
      </c>
      <c r="F80" s="187">
        <v>15</v>
      </c>
      <c r="G80" s="187">
        <v>140</v>
      </c>
      <c r="H80" s="189">
        <f t="shared" ref="H80:H93" si="5">F80*G80</f>
        <v>2100</v>
      </c>
      <c r="I80" s="187"/>
      <c r="J80" s="410"/>
    </row>
    <row r="81" spans="1:10" ht="26.4" x14ac:dyDescent="0.3">
      <c r="A81" s="185"/>
      <c r="B81" s="296" t="s">
        <v>2830</v>
      </c>
      <c r="C81" s="99" t="s">
        <v>2826</v>
      </c>
      <c r="D81" s="99" t="s">
        <v>2827</v>
      </c>
      <c r="E81" s="187" t="s">
        <v>2828</v>
      </c>
      <c r="F81" s="187">
        <v>15</v>
      </c>
      <c r="G81" s="360">
        <v>110</v>
      </c>
      <c r="H81" s="189">
        <f t="shared" si="5"/>
        <v>1650</v>
      </c>
      <c r="I81" s="187"/>
      <c r="J81" s="410"/>
    </row>
    <row r="82" spans="1:10" ht="39.6" x14ac:dyDescent="0.3">
      <c r="A82" s="185"/>
      <c r="B82" s="296" t="s">
        <v>2831</v>
      </c>
      <c r="C82" s="99" t="s">
        <v>2826</v>
      </c>
      <c r="D82" s="99" t="s">
        <v>1153</v>
      </c>
      <c r="E82" s="187" t="s">
        <v>2828</v>
      </c>
      <c r="F82" s="187">
        <v>15</v>
      </c>
      <c r="G82" s="360">
        <v>110</v>
      </c>
      <c r="H82" s="189">
        <f t="shared" si="5"/>
        <v>1650</v>
      </c>
      <c r="I82" s="187"/>
      <c r="J82" s="410"/>
    </row>
    <row r="83" spans="1:10" ht="26.4" x14ac:dyDescent="0.3">
      <c r="A83" s="185"/>
      <c r="B83" s="296" t="s">
        <v>2832</v>
      </c>
      <c r="C83" s="99" t="s">
        <v>2826</v>
      </c>
      <c r="D83" s="99" t="s">
        <v>1153</v>
      </c>
      <c r="E83" s="187" t="s">
        <v>2828</v>
      </c>
      <c r="F83" s="187">
        <v>15</v>
      </c>
      <c r="G83" s="360">
        <v>110</v>
      </c>
      <c r="H83" s="189">
        <f t="shared" si="5"/>
        <v>1650</v>
      </c>
      <c r="I83" s="187"/>
      <c r="J83" s="410"/>
    </row>
    <row r="84" spans="1:10" ht="26.4" x14ac:dyDescent="0.3">
      <c r="A84" s="185"/>
      <c r="B84" s="296" t="s">
        <v>2833</v>
      </c>
      <c r="C84" s="99" t="s">
        <v>2826</v>
      </c>
      <c r="D84" s="99" t="s">
        <v>1153</v>
      </c>
      <c r="E84" s="187" t="s">
        <v>2828</v>
      </c>
      <c r="F84" s="187">
        <v>15</v>
      </c>
      <c r="G84" s="360">
        <v>110</v>
      </c>
      <c r="H84" s="189">
        <f t="shared" si="5"/>
        <v>1650</v>
      </c>
      <c r="I84" s="187"/>
      <c r="J84" s="410"/>
    </row>
    <row r="85" spans="1:10" ht="26.4" x14ac:dyDescent="0.3">
      <c r="A85" s="185"/>
      <c r="B85" s="296" t="s">
        <v>2834</v>
      </c>
      <c r="C85" s="99" t="s">
        <v>2826</v>
      </c>
      <c r="D85" s="99" t="s">
        <v>2827</v>
      </c>
      <c r="E85" s="187" t="s">
        <v>2828</v>
      </c>
      <c r="F85" s="187">
        <v>15</v>
      </c>
      <c r="G85" s="360">
        <v>110</v>
      </c>
      <c r="H85" s="189">
        <f t="shared" si="5"/>
        <v>1650</v>
      </c>
      <c r="I85" s="187"/>
      <c r="J85" s="410"/>
    </row>
    <row r="86" spans="1:10" ht="26.4" x14ac:dyDescent="0.3">
      <c r="A86" s="185"/>
      <c r="B86" s="296" t="s">
        <v>2835</v>
      </c>
      <c r="C86" s="99" t="s">
        <v>2826</v>
      </c>
      <c r="D86" s="99" t="s">
        <v>1153</v>
      </c>
      <c r="E86" s="187" t="s">
        <v>2828</v>
      </c>
      <c r="F86" s="187">
        <v>15</v>
      </c>
      <c r="G86" s="360">
        <v>110</v>
      </c>
      <c r="H86" s="189">
        <f t="shared" si="5"/>
        <v>1650</v>
      </c>
      <c r="I86" s="187"/>
      <c r="J86" s="410"/>
    </row>
    <row r="87" spans="1:10" ht="26.4" x14ac:dyDescent="0.3">
      <c r="A87" s="185"/>
      <c r="B87" s="296" t="s">
        <v>2836</v>
      </c>
      <c r="C87" s="99" t="s">
        <v>2826</v>
      </c>
      <c r="D87" s="99" t="s">
        <v>1153</v>
      </c>
      <c r="E87" s="187" t="s">
        <v>2828</v>
      </c>
      <c r="F87" s="187">
        <v>15</v>
      </c>
      <c r="G87" s="187">
        <v>70</v>
      </c>
      <c r="H87" s="189">
        <f t="shared" si="5"/>
        <v>1050</v>
      </c>
      <c r="I87" s="187"/>
      <c r="J87" s="410"/>
    </row>
    <row r="88" spans="1:10" ht="26.4" x14ac:dyDescent="0.3">
      <c r="A88" s="185"/>
      <c r="B88" s="296" t="s">
        <v>2837</v>
      </c>
      <c r="C88" s="99" t="s">
        <v>2826</v>
      </c>
      <c r="D88" s="99" t="s">
        <v>2827</v>
      </c>
      <c r="E88" s="187" t="s">
        <v>2828</v>
      </c>
      <c r="F88" s="187">
        <v>5</v>
      </c>
      <c r="G88" s="187">
        <v>2000</v>
      </c>
      <c r="H88" s="189">
        <f t="shared" si="5"/>
        <v>10000</v>
      </c>
      <c r="I88" s="187"/>
      <c r="J88" s="410"/>
    </row>
    <row r="89" spans="1:10" ht="26.4" x14ac:dyDescent="0.3">
      <c r="A89" s="185"/>
      <c r="B89" s="296" t="s">
        <v>2838</v>
      </c>
      <c r="C89" s="99" t="s">
        <v>2826</v>
      </c>
      <c r="D89" s="99" t="s">
        <v>2827</v>
      </c>
      <c r="E89" s="187" t="s">
        <v>2828</v>
      </c>
      <c r="F89" s="187">
        <v>15</v>
      </c>
      <c r="G89" s="360">
        <v>100</v>
      </c>
      <c r="H89" s="189">
        <f t="shared" si="5"/>
        <v>1500</v>
      </c>
      <c r="I89" s="187"/>
      <c r="J89" s="410"/>
    </row>
    <row r="90" spans="1:10" ht="26.4" x14ac:dyDescent="0.3">
      <c r="A90" s="185"/>
      <c r="B90" s="296" t="s">
        <v>2839</v>
      </c>
      <c r="C90" s="99" t="s">
        <v>2826</v>
      </c>
      <c r="D90" s="99" t="s">
        <v>2827</v>
      </c>
      <c r="E90" s="187" t="s">
        <v>2828</v>
      </c>
      <c r="F90" s="187">
        <v>15</v>
      </c>
      <c r="G90" s="360">
        <v>100</v>
      </c>
      <c r="H90" s="189">
        <f t="shared" si="5"/>
        <v>1500</v>
      </c>
      <c r="I90" s="187"/>
      <c r="J90" s="410"/>
    </row>
    <row r="91" spans="1:10" ht="26.4" x14ac:dyDescent="0.3">
      <c r="A91" s="185"/>
      <c r="B91" s="296" t="s">
        <v>2840</v>
      </c>
      <c r="C91" s="99" t="s">
        <v>2826</v>
      </c>
      <c r="D91" s="99" t="s">
        <v>2827</v>
      </c>
      <c r="E91" s="187" t="s">
        <v>2828</v>
      </c>
      <c r="F91" s="187">
        <v>15</v>
      </c>
      <c r="G91" s="187">
        <v>50000</v>
      </c>
      <c r="H91" s="189">
        <f t="shared" si="5"/>
        <v>750000</v>
      </c>
      <c r="I91" s="187"/>
      <c r="J91" s="410"/>
    </row>
    <row r="92" spans="1:10" ht="26.4" x14ac:dyDescent="0.3">
      <c r="A92" s="185"/>
      <c r="B92" s="296" t="s">
        <v>2841</v>
      </c>
      <c r="C92" s="99" t="s">
        <v>2826</v>
      </c>
      <c r="D92" s="99" t="s">
        <v>2827</v>
      </c>
      <c r="E92" s="187" t="s">
        <v>2828</v>
      </c>
      <c r="F92" s="187">
        <v>15</v>
      </c>
      <c r="G92" s="347">
        <v>67000</v>
      </c>
      <c r="H92" s="189">
        <f t="shared" si="5"/>
        <v>1005000</v>
      </c>
      <c r="I92" s="187"/>
      <c r="J92" s="410"/>
    </row>
    <row r="93" spans="1:10" ht="26.4" x14ac:dyDescent="0.3">
      <c r="A93" s="185"/>
      <c r="B93" s="296" t="s">
        <v>2842</v>
      </c>
      <c r="C93" s="99" t="s">
        <v>2826</v>
      </c>
      <c r="D93" s="99" t="s">
        <v>2827</v>
      </c>
      <c r="E93" s="187" t="s">
        <v>2828</v>
      </c>
      <c r="F93" s="187">
        <v>15</v>
      </c>
      <c r="G93" s="187">
        <v>100</v>
      </c>
      <c r="H93" s="189">
        <f t="shared" si="5"/>
        <v>1500</v>
      </c>
      <c r="I93" s="187"/>
      <c r="J93" s="410"/>
    </row>
    <row r="94" spans="1:10" s="496" customFormat="1" ht="26.25" customHeight="1" x14ac:dyDescent="0.3">
      <c r="A94" s="185">
        <v>3</v>
      </c>
      <c r="B94" s="194" t="s">
        <v>338</v>
      </c>
      <c r="C94" s="194"/>
      <c r="D94" s="194"/>
      <c r="E94" s="184"/>
      <c r="F94" s="184"/>
      <c r="G94" s="184"/>
      <c r="H94" s="188">
        <f>H95+H98</f>
        <v>4458</v>
      </c>
      <c r="I94" s="184"/>
    </row>
    <row r="95" spans="1:10" ht="26.25" customHeight="1" x14ac:dyDescent="0.3">
      <c r="A95" s="185" t="s">
        <v>223</v>
      </c>
      <c r="B95" s="186" t="s">
        <v>649</v>
      </c>
      <c r="C95" s="99"/>
      <c r="D95" s="99"/>
      <c r="E95" s="187"/>
      <c r="F95" s="187"/>
      <c r="G95" s="187"/>
      <c r="H95" s="188">
        <f>H96+H97</f>
        <v>2358</v>
      </c>
      <c r="I95" s="187"/>
    </row>
    <row r="96" spans="1:10" ht="54" customHeight="1" x14ac:dyDescent="0.3">
      <c r="A96" s="195"/>
      <c r="B96" s="218" t="s">
        <v>650</v>
      </c>
      <c r="C96" s="99"/>
      <c r="D96" s="99"/>
      <c r="E96" s="187" t="s">
        <v>623</v>
      </c>
      <c r="F96" s="347">
        <f>'Bieu 1a - Quy mo Chinh quy ok'!E9</f>
        <v>479</v>
      </c>
      <c r="G96" s="196">
        <v>2</v>
      </c>
      <c r="H96" s="189">
        <f>+G96*F96</f>
        <v>958</v>
      </c>
      <c r="I96" s="187" t="s">
        <v>624</v>
      </c>
      <c r="J96" s="496"/>
    </row>
    <row r="97" spans="1:10" ht="30" customHeight="1" x14ac:dyDescent="0.3">
      <c r="A97" s="195"/>
      <c r="B97" s="99" t="s">
        <v>625</v>
      </c>
      <c r="C97" s="99"/>
      <c r="D97" s="99"/>
      <c r="E97" s="187" t="s">
        <v>626</v>
      </c>
      <c r="F97" s="187">
        <v>7</v>
      </c>
      <c r="G97" s="196">
        <v>200</v>
      </c>
      <c r="H97" s="189">
        <f>+G97*F97</f>
        <v>1400</v>
      </c>
      <c r="I97" s="187" t="s">
        <v>624</v>
      </c>
    </row>
    <row r="98" spans="1:10" ht="31.5" customHeight="1" x14ac:dyDescent="0.3">
      <c r="A98" s="185" t="s">
        <v>224</v>
      </c>
      <c r="B98" s="186" t="s">
        <v>625</v>
      </c>
      <c r="C98" s="99"/>
      <c r="D98" s="99"/>
      <c r="E98" s="187" t="s">
        <v>626</v>
      </c>
      <c r="F98" s="187">
        <v>7</v>
      </c>
      <c r="G98" s="187">
        <v>300</v>
      </c>
      <c r="H98" s="188">
        <f>+G98*F98</f>
        <v>2100</v>
      </c>
      <c r="I98" s="187" t="s">
        <v>624</v>
      </c>
    </row>
    <row r="99" spans="1:10" ht="22.35" customHeight="1" x14ac:dyDescent="0.3">
      <c r="A99" s="185">
        <v>4</v>
      </c>
      <c r="B99" s="194" t="s">
        <v>621</v>
      </c>
      <c r="C99" s="99"/>
      <c r="D99" s="99"/>
      <c r="E99" s="197"/>
      <c r="F99" s="197"/>
      <c r="G99" s="196"/>
      <c r="H99" s="189"/>
      <c r="I99" s="187"/>
    </row>
    <row r="100" spans="1:10" ht="22.35" customHeight="1" x14ac:dyDescent="0.3">
      <c r="A100" s="343" t="s">
        <v>295</v>
      </c>
      <c r="B100" s="383" t="s">
        <v>3044</v>
      </c>
      <c r="C100" s="346"/>
      <c r="D100" s="346"/>
      <c r="E100" s="350"/>
      <c r="F100" s="350"/>
      <c r="G100" s="351"/>
      <c r="H100" s="348">
        <f>H101+H105+H108+H113</f>
        <v>6330</v>
      </c>
      <c r="I100" s="347"/>
    </row>
    <row r="101" spans="1:10" ht="24" customHeight="1" x14ac:dyDescent="0.3">
      <c r="A101" s="185">
        <v>1</v>
      </c>
      <c r="B101" s="186" t="s">
        <v>620</v>
      </c>
      <c r="C101" s="99"/>
      <c r="D101" s="99"/>
      <c r="E101" s="187"/>
      <c r="F101" s="187"/>
      <c r="G101" s="187"/>
      <c r="H101" s="188">
        <f>SUM(H102:H104)</f>
        <v>0</v>
      </c>
      <c r="I101" s="187"/>
      <c r="J101" s="410" t="s">
        <v>651</v>
      </c>
    </row>
    <row r="102" spans="1:10" ht="24" customHeight="1" x14ac:dyDescent="0.3">
      <c r="A102" s="185"/>
      <c r="B102" s="99"/>
      <c r="C102" s="99"/>
      <c r="D102" s="99"/>
      <c r="E102" s="187"/>
      <c r="F102" s="187"/>
      <c r="G102" s="187"/>
      <c r="H102" s="188"/>
      <c r="I102" s="187"/>
    </row>
    <row r="103" spans="1:10" ht="24" customHeight="1" x14ac:dyDescent="0.3">
      <c r="A103" s="185"/>
      <c r="B103" s="99"/>
      <c r="C103" s="99"/>
      <c r="D103" s="99"/>
      <c r="E103" s="187"/>
      <c r="F103" s="187"/>
      <c r="G103" s="187"/>
      <c r="H103" s="189"/>
      <c r="I103" s="187"/>
    </row>
    <row r="104" spans="1:10" ht="24" customHeight="1" x14ac:dyDescent="0.3">
      <c r="A104" s="185"/>
      <c r="B104" s="99"/>
      <c r="C104" s="99"/>
      <c r="D104" s="99"/>
      <c r="E104" s="187"/>
      <c r="F104" s="187"/>
      <c r="G104" s="187"/>
      <c r="H104" s="189"/>
      <c r="I104" s="187"/>
    </row>
    <row r="105" spans="1:10" ht="24" customHeight="1" x14ac:dyDescent="0.3">
      <c r="A105" s="185">
        <v>2</v>
      </c>
      <c r="B105" s="186" t="s">
        <v>648</v>
      </c>
      <c r="C105" s="99"/>
      <c r="D105" s="99"/>
      <c r="E105" s="187"/>
      <c r="F105" s="187"/>
      <c r="G105" s="187"/>
      <c r="H105" s="188">
        <f>SUM(H106:H107)</f>
        <v>0</v>
      </c>
      <c r="I105" s="187"/>
      <c r="J105" s="410" t="s">
        <v>647</v>
      </c>
    </row>
    <row r="106" spans="1:10" ht="24" customHeight="1" x14ac:dyDescent="0.3">
      <c r="A106" s="190"/>
      <c r="B106" s="191"/>
      <c r="C106" s="191"/>
      <c r="D106" s="191"/>
      <c r="E106" s="192"/>
      <c r="F106" s="192"/>
      <c r="G106" s="193"/>
      <c r="H106" s="387"/>
      <c r="I106" s="192"/>
    </row>
    <row r="107" spans="1:10" ht="24" customHeight="1" x14ac:dyDescent="0.3">
      <c r="A107" s="190"/>
      <c r="B107" s="388"/>
      <c r="C107" s="191"/>
      <c r="D107" s="191"/>
      <c r="E107" s="192"/>
      <c r="F107" s="192"/>
      <c r="G107" s="193"/>
      <c r="H107" s="387"/>
      <c r="I107" s="192"/>
    </row>
    <row r="108" spans="1:10" ht="24" customHeight="1" x14ac:dyDescent="0.3">
      <c r="A108" s="185">
        <v>3</v>
      </c>
      <c r="B108" s="194" t="s">
        <v>338</v>
      </c>
      <c r="C108" s="99"/>
      <c r="D108" s="99"/>
      <c r="E108" s="187"/>
      <c r="F108" s="187"/>
      <c r="G108" s="187"/>
      <c r="H108" s="188">
        <f>H109+H112</f>
        <v>6330</v>
      </c>
      <c r="I108" s="187"/>
    </row>
    <row r="109" spans="1:10" ht="24" customHeight="1" x14ac:dyDescent="0.3">
      <c r="A109" s="185" t="s">
        <v>223</v>
      </c>
      <c r="B109" s="186" t="s">
        <v>649</v>
      </c>
      <c r="C109" s="99"/>
      <c r="D109" s="99"/>
      <c r="E109" s="187"/>
      <c r="F109" s="187"/>
      <c r="G109" s="187"/>
      <c r="H109" s="188">
        <f>H110+H111</f>
        <v>4530</v>
      </c>
      <c r="I109" s="187"/>
    </row>
    <row r="110" spans="1:10" ht="39.6" x14ac:dyDescent="0.3">
      <c r="A110" s="195"/>
      <c r="B110" s="218" t="s">
        <v>650</v>
      </c>
      <c r="C110" s="99"/>
      <c r="D110" s="99"/>
      <c r="E110" s="187" t="s">
        <v>623</v>
      </c>
      <c r="F110" s="187">
        <f>'Bieu 1a - Quy mo Chinh quy ok'!D9+'Bieu 1a - Quy mo Chinh quy ok'!I9</f>
        <v>1665</v>
      </c>
      <c r="G110" s="196">
        <v>2</v>
      </c>
      <c r="H110" s="189">
        <f>+G110*F110</f>
        <v>3330</v>
      </c>
      <c r="I110" s="187" t="s">
        <v>624</v>
      </c>
    </row>
    <row r="111" spans="1:10" ht="26.4" x14ac:dyDescent="0.3">
      <c r="A111" s="195"/>
      <c r="B111" s="99" t="s">
        <v>625</v>
      </c>
      <c r="C111" s="99"/>
      <c r="D111" s="99"/>
      <c r="E111" s="187" t="s">
        <v>626</v>
      </c>
      <c r="F111" s="187">
        <v>6</v>
      </c>
      <c r="G111" s="196">
        <v>200</v>
      </c>
      <c r="H111" s="189">
        <f t="shared" ref="H111" si="6">+G111*F111</f>
        <v>1200</v>
      </c>
      <c r="I111" s="187" t="s">
        <v>624</v>
      </c>
    </row>
    <row r="112" spans="1:10" ht="26.4" x14ac:dyDescent="0.3">
      <c r="A112" s="185" t="s">
        <v>224</v>
      </c>
      <c r="B112" s="186" t="s">
        <v>625</v>
      </c>
      <c r="C112" s="99"/>
      <c r="D112" s="99"/>
      <c r="E112" s="187" t="s">
        <v>626</v>
      </c>
      <c r="F112" s="187">
        <v>6</v>
      </c>
      <c r="G112" s="187">
        <v>300</v>
      </c>
      <c r="H112" s="188">
        <f>+G112*F112</f>
        <v>1800</v>
      </c>
      <c r="I112" s="187" t="s">
        <v>624</v>
      </c>
    </row>
    <row r="113" spans="1:10" ht="22.35" customHeight="1" x14ac:dyDescent="0.3">
      <c r="A113" s="185">
        <v>4</v>
      </c>
      <c r="B113" s="194" t="s">
        <v>621</v>
      </c>
      <c r="C113" s="99"/>
      <c r="D113" s="99"/>
      <c r="E113" s="197"/>
      <c r="F113" s="197"/>
      <c r="G113" s="196"/>
      <c r="H113" s="189"/>
      <c r="I113" s="187"/>
    </row>
    <row r="114" spans="1:10" ht="29.25" customHeight="1" x14ac:dyDescent="0.3">
      <c r="A114" s="343" t="s">
        <v>299</v>
      </c>
      <c r="B114" s="378" t="s">
        <v>3035</v>
      </c>
      <c r="C114" s="346"/>
      <c r="D114" s="346"/>
      <c r="E114" s="350"/>
      <c r="F114" s="350"/>
      <c r="G114" s="351"/>
      <c r="H114" s="363">
        <f>H115+H120+H124+H129</f>
        <v>785150</v>
      </c>
      <c r="I114" s="347"/>
    </row>
    <row r="115" spans="1:10" ht="25.5" customHeight="1" x14ac:dyDescent="0.3">
      <c r="A115" s="185">
        <v>1</v>
      </c>
      <c r="B115" s="186" t="s">
        <v>620</v>
      </c>
      <c r="C115" s="99"/>
      <c r="D115" s="99"/>
      <c r="E115" s="187"/>
      <c r="F115" s="187"/>
      <c r="G115" s="187"/>
      <c r="H115" s="188">
        <f>SUM(H116:H119)</f>
        <v>779678</v>
      </c>
      <c r="I115" s="187"/>
      <c r="J115" s="410" t="s">
        <v>651</v>
      </c>
    </row>
    <row r="116" spans="1:10" ht="25.5" customHeight="1" x14ac:dyDescent="0.3">
      <c r="A116" s="185"/>
      <c r="B116" s="99" t="s">
        <v>3054</v>
      </c>
      <c r="C116" s="99" t="s">
        <v>3055</v>
      </c>
      <c r="D116" s="99" t="s">
        <v>3056</v>
      </c>
      <c r="E116" s="187" t="s">
        <v>2634</v>
      </c>
      <c r="F116" s="187">
        <v>1</v>
      </c>
      <c r="G116" s="578">
        <v>229300</v>
      </c>
      <c r="H116" s="579">
        <f>G116</f>
        <v>229300</v>
      </c>
      <c r="I116" s="187"/>
    </row>
    <row r="117" spans="1:10" ht="25.5" customHeight="1" x14ac:dyDescent="0.3">
      <c r="A117" s="185"/>
      <c r="B117" s="99" t="s">
        <v>3057</v>
      </c>
      <c r="C117" s="99" t="s">
        <v>3055</v>
      </c>
      <c r="D117" s="99" t="s">
        <v>3056</v>
      </c>
      <c r="E117" s="187" t="s">
        <v>2634</v>
      </c>
      <c r="F117" s="187">
        <v>20</v>
      </c>
      <c r="G117" s="578">
        <v>27050</v>
      </c>
      <c r="H117" s="579">
        <f>F117*G117</f>
        <v>541000</v>
      </c>
      <c r="I117" s="187"/>
    </row>
    <row r="118" spans="1:10" ht="25.5" customHeight="1" x14ac:dyDescent="0.3">
      <c r="A118" s="185"/>
      <c r="B118" s="99" t="s">
        <v>3058</v>
      </c>
      <c r="C118" s="99" t="s">
        <v>3055</v>
      </c>
      <c r="D118" s="99" t="s">
        <v>3056</v>
      </c>
      <c r="E118" s="187" t="s">
        <v>2634</v>
      </c>
      <c r="F118" s="187">
        <v>1</v>
      </c>
      <c r="G118" s="578">
        <v>2259</v>
      </c>
      <c r="H118" s="579">
        <f t="shared" ref="H118:H119" si="7">F118*G118</f>
        <v>2259</v>
      </c>
      <c r="I118" s="187"/>
    </row>
    <row r="119" spans="1:10" ht="25.5" customHeight="1" x14ac:dyDescent="0.3">
      <c r="A119" s="185"/>
      <c r="B119" s="99" t="s">
        <v>3059</v>
      </c>
      <c r="C119" s="99" t="s">
        <v>3055</v>
      </c>
      <c r="D119" s="99" t="s">
        <v>3056</v>
      </c>
      <c r="E119" s="187" t="s">
        <v>2634</v>
      </c>
      <c r="F119" s="187">
        <v>21</v>
      </c>
      <c r="G119" s="578">
        <v>339</v>
      </c>
      <c r="H119" s="579">
        <f t="shared" si="7"/>
        <v>7119</v>
      </c>
      <c r="I119" s="187"/>
    </row>
    <row r="120" spans="1:10" ht="24" customHeight="1" x14ac:dyDescent="0.3">
      <c r="A120" s="185">
        <v>2</v>
      </c>
      <c r="B120" s="186" t="s">
        <v>648</v>
      </c>
      <c r="C120" s="99"/>
      <c r="D120" s="99"/>
      <c r="E120" s="187"/>
      <c r="F120" s="187"/>
      <c r="G120" s="187"/>
      <c r="H120" s="188">
        <f>SUM(H121:H123)</f>
        <v>3760</v>
      </c>
      <c r="I120" s="187"/>
      <c r="J120" s="410" t="s">
        <v>647</v>
      </c>
    </row>
    <row r="121" spans="1:10" ht="22.35" customHeight="1" x14ac:dyDescent="0.3">
      <c r="A121" s="190"/>
      <c r="B121" s="191" t="s">
        <v>3060</v>
      </c>
      <c r="C121" s="191" t="s">
        <v>3061</v>
      </c>
      <c r="D121" s="191"/>
      <c r="E121" s="192" t="s">
        <v>3062</v>
      </c>
      <c r="F121" s="192">
        <v>10</v>
      </c>
      <c r="G121" s="389">
        <v>106</v>
      </c>
      <c r="H121" s="389">
        <f>F121*G121</f>
        <v>1060</v>
      </c>
      <c r="I121" s="389" t="s">
        <v>3063</v>
      </c>
      <c r="J121" s="411" t="s">
        <v>3064</v>
      </c>
    </row>
    <row r="122" spans="1:10" ht="24" x14ac:dyDescent="0.3">
      <c r="A122" s="190"/>
      <c r="B122" s="191" t="s">
        <v>3065</v>
      </c>
      <c r="C122" s="191" t="s">
        <v>3061</v>
      </c>
      <c r="D122" s="191"/>
      <c r="E122" s="192" t="s">
        <v>3062</v>
      </c>
      <c r="F122" s="192">
        <v>10</v>
      </c>
      <c r="G122" s="193">
        <v>85</v>
      </c>
      <c r="H122" s="389">
        <f>F122*G122</f>
        <v>850</v>
      </c>
      <c r="I122" s="192" t="s">
        <v>3066</v>
      </c>
      <c r="J122" s="412" t="s">
        <v>3067</v>
      </c>
    </row>
    <row r="123" spans="1:10" ht="26.25" customHeight="1" x14ac:dyDescent="0.3">
      <c r="A123" s="190"/>
      <c r="B123" s="191" t="s">
        <v>3068</v>
      </c>
      <c r="C123" s="191" t="s">
        <v>3061</v>
      </c>
      <c r="D123" s="191"/>
      <c r="E123" s="192" t="s">
        <v>3062</v>
      </c>
      <c r="F123" s="192">
        <v>10</v>
      </c>
      <c r="G123" s="193">
        <v>185</v>
      </c>
      <c r="H123" s="389">
        <f>F123*G123</f>
        <v>1850</v>
      </c>
      <c r="I123" s="192" t="s">
        <v>3063</v>
      </c>
      <c r="J123" s="412" t="s">
        <v>3069</v>
      </c>
    </row>
    <row r="124" spans="1:10" ht="26.25" customHeight="1" x14ac:dyDescent="0.3">
      <c r="A124" s="185">
        <v>3</v>
      </c>
      <c r="B124" s="194" t="s">
        <v>338</v>
      </c>
      <c r="C124" s="99"/>
      <c r="D124" s="99"/>
      <c r="E124" s="187"/>
      <c r="F124" s="187"/>
      <c r="G124" s="187"/>
      <c r="H124" s="188">
        <f>H125+H128</f>
        <v>1712</v>
      </c>
      <c r="I124" s="187"/>
    </row>
    <row r="125" spans="1:10" ht="25.5" customHeight="1" x14ac:dyDescent="0.3">
      <c r="A125" s="185" t="s">
        <v>223</v>
      </c>
      <c r="B125" s="186" t="s">
        <v>649</v>
      </c>
      <c r="C125" s="99"/>
      <c r="D125" s="99"/>
      <c r="E125" s="187"/>
      <c r="F125" s="187"/>
      <c r="G125" s="187"/>
      <c r="H125" s="188">
        <f>H126+H127</f>
        <v>812</v>
      </c>
      <c r="I125" s="187"/>
    </row>
    <row r="126" spans="1:10" ht="39.6" x14ac:dyDescent="0.3">
      <c r="A126" s="195"/>
      <c r="B126" s="218" t="s">
        <v>650</v>
      </c>
      <c r="C126" s="99"/>
      <c r="D126" s="99"/>
      <c r="E126" s="187" t="s">
        <v>623</v>
      </c>
      <c r="F126" s="347">
        <f>SUM('Bieu 1a - Quy mo Chinh quy ok'!J9:K9)</f>
        <v>106</v>
      </c>
      <c r="G126" s="196">
        <v>2</v>
      </c>
      <c r="H126" s="189">
        <f>+G126*F126</f>
        <v>212</v>
      </c>
      <c r="I126" s="187" t="s">
        <v>624</v>
      </c>
      <c r="J126" s="496"/>
    </row>
    <row r="127" spans="1:10" ht="23.25" customHeight="1" x14ac:dyDescent="0.3">
      <c r="A127" s="195"/>
      <c r="B127" s="99" t="s">
        <v>625</v>
      </c>
      <c r="C127" s="99"/>
      <c r="D127" s="99"/>
      <c r="E127" s="187" t="s">
        <v>626</v>
      </c>
      <c r="F127" s="347">
        <v>3</v>
      </c>
      <c r="G127" s="196">
        <v>200</v>
      </c>
      <c r="H127" s="189">
        <f>+G127*F127</f>
        <v>600</v>
      </c>
      <c r="I127" s="187" t="s">
        <v>624</v>
      </c>
      <c r="J127" s="496"/>
    </row>
    <row r="128" spans="1:10" ht="23.25" customHeight="1" x14ac:dyDescent="0.3">
      <c r="A128" s="185" t="s">
        <v>224</v>
      </c>
      <c r="B128" s="186" t="s">
        <v>625</v>
      </c>
      <c r="C128" s="99"/>
      <c r="D128" s="99"/>
      <c r="E128" s="187" t="s">
        <v>626</v>
      </c>
      <c r="F128" s="347">
        <v>3</v>
      </c>
      <c r="G128" s="187">
        <v>300</v>
      </c>
      <c r="H128" s="188">
        <f>+G128*F128</f>
        <v>900</v>
      </c>
      <c r="I128" s="187" t="s">
        <v>624</v>
      </c>
      <c r="J128" s="496"/>
    </row>
    <row r="129" spans="1:11" ht="23.25" customHeight="1" x14ac:dyDescent="0.3">
      <c r="A129" s="185">
        <v>4</v>
      </c>
      <c r="B129" s="194" t="s">
        <v>621</v>
      </c>
      <c r="C129" s="99"/>
      <c r="D129" s="99"/>
      <c r="E129" s="197"/>
      <c r="F129" s="197"/>
      <c r="G129" s="196"/>
      <c r="H129" s="189"/>
      <c r="I129" s="187"/>
    </row>
    <row r="130" spans="1:11" s="77" customFormat="1" ht="36" customHeight="1" x14ac:dyDescent="0.3">
      <c r="A130" s="497" t="s">
        <v>31</v>
      </c>
      <c r="B130" s="498" t="s">
        <v>622</v>
      </c>
      <c r="C130" s="497"/>
      <c r="D130" s="497"/>
      <c r="E130" s="497"/>
      <c r="F130" s="497"/>
      <c r="G130" s="497"/>
      <c r="H130" s="497">
        <f>H131+H137+H140</f>
        <v>355000</v>
      </c>
      <c r="I130" s="497"/>
      <c r="J130" s="580">
        <f>F126+F110+F96+F59+F50+F39</f>
        <v>3136</v>
      </c>
      <c r="K130" s="580">
        <f>F127+F97+F111+F61+F52+F41</f>
        <v>36</v>
      </c>
    </row>
    <row r="131" spans="1:11" s="47" customFormat="1" ht="28.5" customHeight="1" x14ac:dyDescent="0.3">
      <c r="A131" s="357" t="s">
        <v>8</v>
      </c>
      <c r="B131" s="358" t="s">
        <v>2795</v>
      </c>
      <c r="C131" s="357"/>
      <c r="D131" s="357"/>
      <c r="E131" s="357"/>
      <c r="F131" s="357"/>
      <c r="G131" s="357"/>
      <c r="H131" s="357">
        <f>SUM(H132:H136)</f>
        <v>269000</v>
      </c>
      <c r="I131" s="357"/>
      <c r="J131" s="581">
        <f>3136-J130</f>
        <v>0</v>
      </c>
    </row>
    <row r="132" spans="1:11" s="47" customFormat="1" ht="26.4" x14ac:dyDescent="0.3">
      <c r="A132" s="185">
        <v>1</v>
      </c>
      <c r="B132" s="99" t="s">
        <v>2629</v>
      </c>
      <c r="C132" s="99" t="s">
        <v>2631</v>
      </c>
      <c r="D132" s="296" t="s">
        <v>2630</v>
      </c>
      <c r="E132" s="198" t="s">
        <v>2634</v>
      </c>
      <c r="F132" s="198">
        <v>1</v>
      </c>
      <c r="G132" s="198">
        <v>80000</v>
      </c>
      <c r="H132" s="189">
        <f>G132*F132</f>
        <v>80000</v>
      </c>
      <c r="I132" s="99"/>
    </row>
    <row r="133" spans="1:11" s="47" customFormat="1" ht="26.4" x14ac:dyDescent="0.3">
      <c r="A133" s="195">
        <v>2</v>
      </c>
      <c r="B133" s="99" t="s">
        <v>2632</v>
      </c>
      <c r="C133" s="99" t="s">
        <v>2631</v>
      </c>
      <c r="D133" s="296" t="s">
        <v>2630</v>
      </c>
      <c r="E133" s="198" t="s">
        <v>2634</v>
      </c>
      <c r="F133" s="198">
        <v>5</v>
      </c>
      <c r="G133" s="198">
        <v>5000</v>
      </c>
      <c r="H133" s="189">
        <f t="shared" ref="H133:H136" si="8">G133*F133</f>
        <v>25000</v>
      </c>
      <c r="I133" s="99"/>
    </row>
    <row r="134" spans="1:11" s="47" customFormat="1" ht="26.4" x14ac:dyDescent="0.3">
      <c r="A134" s="185">
        <v>3</v>
      </c>
      <c r="B134" s="99" t="s">
        <v>2636</v>
      </c>
      <c r="C134" s="99" t="s">
        <v>2631</v>
      </c>
      <c r="D134" s="296" t="s">
        <v>2637</v>
      </c>
      <c r="E134" s="198" t="s">
        <v>2634</v>
      </c>
      <c r="F134" s="198">
        <v>8</v>
      </c>
      <c r="G134" s="198">
        <v>3000</v>
      </c>
      <c r="H134" s="189">
        <f t="shared" si="8"/>
        <v>24000</v>
      </c>
      <c r="I134" s="99"/>
    </row>
    <row r="135" spans="1:11" s="47" customFormat="1" ht="26.4" x14ac:dyDescent="0.3">
      <c r="A135" s="195">
        <v>4</v>
      </c>
      <c r="B135" s="98" t="s">
        <v>2633</v>
      </c>
      <c r="C135" s="99" t="s">
        <v>2631</v>
      </c>
      <c r="D135" s="98" t="s">
        <v>2604</v>
      </c>
      <c r="E135" s="198" t="s">
        <v>2634</v>
      </c>
      <c r="F135" s="198">
        <v>4</v>
      </c>
      <c r="G135" s="198">
        <v>10000</v>
      </c>
      <c r="H135" s="189">
        <f t="shared" si="8"/>
        <v>40000</v>
      </c>
      <c r="I135" s="99"/>
    </row>
    <row r="136" spans="1:11" s="47" customFormat="1" ht="52.8" x14ac:dyDescent="0.3">
      <c r="A136" s="195">
        <v>5</v>
      </c>
      <c r="B136" s="98" t="s">
        <v>3116</v>
      </c>
      <c r="C136" s="99" t="s">
        <v>2631</v>
      </c>
      <c r="D136" s="98" t="s">
        <v>3117</v>
      </c>
      <c r="E136" s="198" t="s">
        <v>2603</v>
      </c>
      <c r="F136" s="198">
        <v>2</v>
      </c>
      <c r="G136" s="198">
        <v>50000</v>
      </c>
      <c r="H136" s="189">
        <f t="shared" si="8"/>
        <v>100000</v>
      </c>
      <c r="I136" s="99"/>
    </row>
    <row r="137" spans="1:11" s="47" customFormat="1" ht="24" customHeight="1" x14ac:dyDescent="0.3">
      <c r="A137" s="338" t="s">
        <v>80</v>
      </c>
      <c r="B137" s="358" t="s">
        <v>2652</v>
      </c>
      <c r="C137" s="346"/>
      <c r="D137" s="337"/>
      <c r="E137" s="362"/>
      <c r="F137" s="362"/>
      <c r="G137" s="362"/>
      <c r="H137" s="363">
        <f>H138+H139</f>
        <v>6000</v>
      </c>
      <c r="I137" s="346"/>
    </row>
    <row r="138" spans="1:11" s="47" customFormat="1" ht="36" customHeight="1" x14ac:dyDescent="0.3">
      <c r="A138" s="185">
        <v>1</v>
      </c>
      <c r="B138" s="296" t="s">
        <v>2843</v>
      </c>
      <c r="C138" s="99" t="s">
        <v>2631</v>
      </c>
      <c r="D138" s="99" t="s">
        <v>2844</v>
      </c>
      <c r="E138" s="198" t="s">
        <v>2634</v>
      </c>
      <c r="F138" s="198">
        <v>2</v>
      </c>
      <c r="G138" s="198">
        <v>2000</v>
      </c>
      <c r="H138" s="361">
        <f>G138*F138</f>
        <v>4000</v>
      </c>
      <c r="I138" s="99"/>
    </row>
    <row r="139" spans="1:11" s="47" customFormat="1" ht="28.5" customHeight="1" x14ac:dyDescent="0.3">
      <c r="A139" s="195">
        <v>2</v>
      </c>
      <c r="B139" s="99" t="s">
        <v>2845</v>
      </c>
      <c r="C139" s="99" t="s">
        <v>2631</v>
      </c>
      <c r="D139" s="99" t="s">
        <v>2844</v>
      </c>
      <c r="E139" s="198" t="s">
        <v>2634</v>
      </c>
      <c r="F139" s="198">
        <v>2</v>
      </c>
      <c r="G139" s="198">
        <v>1000</v>
      </c>
      <c r="H139" s="361">
        <f>G139*F139</f>
        <v>2000</v>
      </c>
      <c r="I139" s="99"/>
    </row>
    <row r="140" spans="1:11" s="47" customFormat="1" ht="21" customHeight="1" x14ac:dyDescent="0.3">
      <c r="A140" s="338" t="s">
        <v>205</v>
      </c>
      <c r="B140" s="358" t="s">
        <v>2797</v>
      </c>
      <c r="C140" s="346"/>
      <c r="D140" s="337"/>
      <c r="E140" s="362"/>
      <c r="F140" s="362"/>
      <c r="G140" s="362"/>
      <c r="H140" s="363">
        <f>SUM(H141:H143)</f>
        <v>80000</v>
      </c>
      <c r="I140" s="346"/>
    </row>
    <row r="141" spans="1:11" s="47" customFormat="1" ht="22.35" customHeight="1" x14ac:dyDescent="0.3">
      <c r="A141" s="185"/>
      <c r="B141" s="336" t="s">
        <v>2781</v>
      </c>
      <c r="C141" s="99"/>
      <c r="D141" s="99"/>
      <c r="E141" s="198"/>
      <c r="F141" s="198"/>
      <c r="G141" s="198"/>
      <c r="H141" s="361">
        <f>H142+H143</f>
        <v>40000</v>
      </c>
      <c r="I141" s="99"/>
    </row>
    <row r="142" spans="1:11" s="47" customFormat="1" ht="22.35" customHeight="1" x14ac:dyDescent="0.3">
      <c r="A142" s="195">
        <v>1</v>
      </c>
      <c r="B142" s="99" t="s">
        <v>2846</v>
      </c>
      <c r="C142" s="99" t="s">
        <v>2847</v>
      </c>
      <c r="D142" s="99" t="s">
        <v>2827</v>
      </c>
      <c r="E142" s="198" t="s">
        <v>2634</v>
      </c>
      <c r="F142" s="198">
        <v>1</v>
      </c>
      <c r="G142" s="198">
        <v>20000</v>
      </c>
      <c r="H142" s="361">
        <f>F142*G142</f>
        <v>20000</v>
      </c>
      <c r="I142" s="99"/>
    </row>
    <row r="143" spans="1:11" s="47" customFormat="1" ht="79.2" x14ac:dyDescent="0.3">
      <c r="A143" s="339">
        <v>2</v>
      </c>
      <c r="B143" s="98" t="s">
        <v>2848</v>
      </c>
      <c r="C143" s="98" t="s">
        <v>2849</v>
      </c>
      <c r="D143" s="99" t="s">
        <v>2827</v>
      </c>
      <c r="E143" s="98" t="s">
        <v>2634</v>
      </c>
      <c r="F143" s="198">
        <v>1</v>
      </c>
      <c r="G143" s="198">
        <v>20000</v>
      </c>
      <c r="H143" s="361">
        <f>F143*G143</f>
        <v>20000</v>
      </c>
      <c r="I143" s="99"/>
    </row>
    <row r="144" spans="1:11" s="9" customFormat="1" ht="18" customHeight="1" x14ac:dyDescent="0.3">
      <c r="A144" s="1038" t="s">
        <v>571</v>
      </c>
      <c r="B144" s="1038"/>
      <c r="C144" s="100"/>
      <c r="D144" s="100"/>
      <c r="E144" s="98"/>
      <c r="F144" s="98"/>
      <c r="G144" s="98"/>
      <c r="H144" s="199">
        <f>H130+H7</f>
        <v>18843050</v>
      </c>
      <c r="I144" s="99"/>
    </row>
    <row r="145" spans="1:9" x14ac:dyDescent="0.3">
      <c r="A145" s="7"/>
      <c r="B145" s="8"/>
      <c r="C145" s="8"/>
      <c r="D145" s="8"/>
      <c r="E145" s="8"/>
      <c r="F145" s="8"/>
      <c r="G145" s="8"/>
      <c r="H145" s="8"/>
      <c r="I145" s="74"/>
    </row>
    <row r="146" spans="1:9" ht="15" customHeight="1" x14ac:dyDescent="0.3">
      <c r="A146" s="72"/>
      <c r="B146" s="72"/>
      <c r="C146" s="72"/>
      <c r="D146" s="72"/>
      <c r="E146" s="72"/>
      <c r="F146" s="72"/>
      <c r="G146" s="1047" t="s">
        <v>3151</v>
      </c>
      <c r="H146" s="1047"/>
      <c r="I146" s="1047"/>
    </row>
    <row r="147" spans="1:9" s="12" customFormat="1" ht="30" customHeight="1" x14ac:dyDescent="0.3">
      <c r="A147" s="970" t="s">
        <v>3152</v>
      </c>
      <c r="B147" s="970"/>
      <c r="C147" s="970"/>
      <c r="D147" s="970"/>
      <c r="E147" s="970"/>
      <c r="F147" s="970"/>
      <c r="G147" s="970"/>
      <c r="H147" s="970"/>
      <c r="I147" s="970"/>
    </row>
    <row r="148" spans="1:9" s="28" customFormat="1" ht="18" x14ac:dyDescent="0.3">
      <c r="B148" s="27"/>
      <c r="C148" s="84"/>
      <c r="D148" s="91"/>
      <c r="E148" s="90"/>
      <c r="F148" s="90"/>
    </row>
    <row r="149" spans="1:9" s="28" customFormat="1" ht="18" x14ac:dyDescent="0.3">
      <c r="B149" s="27"/>
      <c r="C149" s="84"/>
      <c r="D149" s="91"/>
      <c r="E149" s="90"/>
      <c r="F149" s="90"/>
    </row>
    <row r="150" spans="1:9" s="28" customFormat="1" ht="18" x14ac:dyDescent="0.3">
      <c r="B150" s="27"/>
      <c r="C150" s="84"/>
      <c r="D150" s="91"/>
      <c r="E150" s="90"/>
      <c r="F150" s="90"/>
    </row>
    <row r="151" spans="1:9" x14ac:dyDescent="0.3">
      <c r="A151" s="7"/>
      <c r="B151" s="8"/>
      <c r="C151" s="8"/>
      <c r="D151" s="8"/>
      <c r="E151" s="8"/>
      <c r="F151" s="8"/>
      <c r="G151" s="8"/>
      <c r="H151" s="8"/>
      <c r="I151" s="9"/>
    </row>
    <row r="152" spans="1:9" ht="13.5" customHeight="1" x14ac:dyDescent="0.3">
      <c r="A152" s="7"/>
      <c r="B152" s="8"/>
      <c r="C152" s="8"/>
      <c r="D152" s="8"/>
      <c r="E152" s="8"/>
      <c r="F152" s="8"/>
      <c r="G152" s="985"/>
      <c r="H152" s="985"/>
      <c r="I152" s="985"/>
    </row>
    <row r="153" spans="1:9" x14ac:dyDescent="0.3">
      <c r="A153" s="7"/>
      <c r="B153" s="8"/>
      <c r="C153" s="8"/>
      <c r="D153" s="8"/>
      <c r="E153" s="8"/>
      <c r="F153" s="8"/>
      <c r="G153" s="8"/>
      <c r="H153" s="8"/>
      <c r="I153" s="9"/>
    </row>
    <row r="154" spans="1:9" x14ac:dyDescent="0.3">
      <c r="A154" s="7"/>
      <c r="B154" s="8"/>
      <c r="C154" s="8"/>
      <c r="D154" s="8"/>
      <c r="E154" s="8"/>
      <c r="F154" s="8"/>
      <c r="G154" s="8"/>
      <c r="H154" s="8"/>
      <c r="I154" s="9"/>
    </row>
    <row r="155" spans="1:9" x14ac:dyDescent="0.3">
      <c r="A155" s="7"/>
      <c r="B155" s="8"/>
      <c r="C155" s="8"/>
      <c r="D155" s="8"/>
      <c r="E155" s="8"/>
      <c r="F155" s="8"/>
      <c r="G155" s="8"/>
      <c r="H155" s="8"/>
      <c r="I155" s="9"/>
    </row>
    <row r="156" spans="1:9" x14ac:dyDescent="0.3">
      <c r="A156" s="7"/>
      <c r="B156" s="8"/>
      <c r="C156" s="8"/>
      <c r="D156" s="8"/>
      <c r="E156" s="8"/>
      <c r="F156" s="8"/>
      <c r="G156" s="8"/>
      <c r="H156" s="8"/>
      <c r="I156" s="9"/>
    </row>
    <row r="157" spans="1:9" x14ac:dyDescent="0.3">
      <c r="A157" s="7"/>
      <c r="B157" s="8"/>
      <c r="C157" s="8"/>
      <c r="D157" s="8"/>
      <c r="E157" s="8"/>
      <c r="F157" s="8"/>
      <c r="G157" s="8"/>
      <c r="H157" s="8"/>
      <c r="I157" s="9"/>
    </row>
    <row r="158" spans="1:9" x14ac:dyDescent="0.3">
      <c r="A158" s="7"/>
      <c r="B158" s="8"/>
      <c r="C158" s="8"/>
      <c r="D158" s="8"/>
      <c r="E158" s="8"/>
      <c r="F158" s="8"/>
      <c r="G158" s="8"/>
      <c r="H158" s="8"/>
      <c r="I158" s="9"/>
    </row>
    <row r="159" spans="1:9" x14ac:dyDescent="0.3">
      <c r="A159" s="7"/>
      <c r="B159" s="8"/>
      <c r="C159" s="8"/>
      <c r="D159" s="8"/>
      <c r="E159" s="8"/>
      <c r="F159" s="8"/>
      <c r="G159" s="8"/>
      <c r="H159" s="8"/>
      <c r="I159" s="9"/>
    </row>
    <row r="160" spans="1:9" x14ac:dyDescent="0.3">
      <c r="A160" s="7"/>
      <c r="B160" s="8"/>
      <c r="C160" s="8"/>
      <c r="D160" s="8"/>
      <c r="E160" s="8"/>
      <c r="F160" s="8"/>
      <c r="G160" s="8"/>
      <c r="H160" s="8"/>
      <c r="I160" s="9"/>
    </row>
    <row r="161" spans="1:9" x14ac:dyDescent="0.3">
      <c r="A161" s="7"/>
      <c r="B161" s="8"/>
      <c r="C161" s="8"/>
      <c r="D161" s="8"/>
      <c r="E161" s="8"/>
      <c r="F161" s="8"/>
      <c r="G161" s="8"/>
      <c r="H161" s="8"/>
      <c r="I161" s="9"/>
    </row>
    <row r="162" spans="1:9" x14ac:dyDescent="0.3">
      <c r="A162" s="7"/>
      <c r="B162" s="8"/>
      <c r="C162" s="8"/>
      <c r="D162" s="8"/>
      <c r="E162" s="8"/>
      <c r="F162" s="8"/>
      <c r="G162" s="8"/>
      <c r="H162" s="8"/>
      <c r="I162" s="9"/>
    </row>
    <row r="163" spans="1:9" x14ac:dyDescent="0.3">
      <c r="A163" s="7"/>
      <c r="B163" s="8"/>
      <c r="C163" s="8"/>
      <c r="D163" s="8"/>
      <c r="E163" s="8"/>
      <c r="F163" s="8"/>
      <c r="G163" s="8"/>
      <c r="H163" s="8"/>
      <c r="I163" s="9"/>
    </row>
    <row r="164" spans="1:9" x14ac:dyDescent="0.3">
      <c r="A164" s="7"/>
      <c r="B164" s="8"/>
      <c r="C164" s="8"/>
      <c r="D164" s="8"/>
      <c r="E164" s="8"/>
      <c r="F164" s="8"/>
      <c r="G164" s="8"/>
      <c r="H164" s="8"/>
      <c r="I164" s="9"/>
    </row>
    <row r="165" spans="1:9" x14ac:dyDescent="0.3">
      <c r="A165" s="7"/>
      <c r="B165" s="8"/>
      <c r="C165" s="8"/>
      <c r="D165" s="8"/>
      <c r="E165" s="8"/>
      <c r="F165" s="8"/>
      <c r="G165" s="8"/>
      <c r="H165" s="8"/>
      <c r="I165" s="9"/>
    </row>
    <row r="166" spans="1:9" x14ac:dyDescent="0.3">
      <c r="A166" s="7"/>
      <c r="B166" s="8"/>
      <c r="C166" s="8"/>
      <c r="D166" s="8"/>
      <c r="E166" s="8"/>
      <c r="F166" s="8"/>
      <c r="G166" s="8"/>
      <c r="H166" s="8"/>
      <c r="I166" s="9"/>
    </row>
    <row r="167" spans="1:9" x14ac:dyDescent="0.3">
      <c r="A167" s="7"/>
      <c r="B167" s="8"/>
      <c r="C167" s="8"/>
      <c r="D167" s="8"/>
      <c r="E167" s="8"/>
      <c r="F167" s="8"/>
      <c r="G167" s="8"/>
      <c r="H167" s="8"/>
      <c r="I167" s="9"/>
    </row>
    <row r="168" spans="1:9" x14ac:dyDescent="0.3">
      <c r="A168" s="7"/>
      <c r="B168" s="8"/>
      <c r="C168" s="8"/>
      <c r="D168" s="8"/>
      <c r="E168" s="8"/>
      <c r="F168" s="8"/>
      <c r="G168" s="8"/>
      <c r="H168" s="8"/>
      <c r="I168" s="9"/>
    </row>
    <row r="169" spans="1:9" x14ac:dyDescent="0.3">
      <c r="A169" s="7"/>
      <c r="B169" s="8"/>
      <c r="C169" s="8"/>
      <c r="D169" s="8"/>
      <c r="E169" s="8"/>
      <c r="F169" s="8"/>
      <c r="G169" s="8"/>
      <c r="H169" s="8"/>
      <c r="I169" s="9"/>
    </row>
    <row r="170" spans="1:9" x14ac:dyDescent="0.3">
      <c r="A170" s="7"/>
      <c r="B170" s="8"/>
      <c r="C170" s="8"/>
      <c r="D170" s="8"/>
      <c r="E170" s="8"/>
      <c r="F170" s="8"/>
      <c r="G170" s="8"/>
      <c r="H170" s="8"/>
      <c r="I170" s="9"/>
    </row>
    <row r="171" spans="1:9" x14ac:dyDescent="0.3">
      <c r="A171" s="7"/>
      <c r="B171" s="8"/>
      <c r="C171" s="8"/>
      <c r="D171" s="8"/>
      <c r="E171" s="8"/>
      <c r="F171" s="8"/>
      <c r="G171" s="8"/>
      <c r="H171" s="8"/>
      <c r="I171" s="9"/>
    </row>
    <row r="172" spans="1:9" x14ac:dyDescent="0.3">
      <c r="A172" s="7"/>
      <c r="B172" s="8"/>
      <c r="C172" s="8"/>
      <c r="D172" s="8"/>
      <c r="E172" s="8"/>
      <c r="F172" s="8"/>
      <c r="G172" s="8"/>
      <c r="H172" s="8"/>
      <c r="I172" s="9"/>
    </row>
    <row r="173" spans="1:9" x14ac:dyDescent="0.3">
      <c r="A173" s="7"/>
      <c r="B173" s="8"/>
      <c r="C173" s="8"/>
      <c r="D173" s="8"/>
      <c r="E173" s="8"/>
      <c r="F173" s="8"/>
      <c r="G173" s="8"/>
      <c r="H173" s="8"/>
      <c r="I173" s="9"/>
    </row>
    <row r="174" spans="1:9" x14ac:dyDescent="0.3">
      <c r="A174" s="7"/>
      <c r="B174" s="8"/>
      <c r="C174" s="8"/>
      <c r="D174" s="8"/>
      <c r="E174" s="8"/>
      <c r="F174" s="8"/>
      <c r="G174" s="8"/>
      <c r="H174" s="8"/>
      <c r="I174" s="9"/>
    </row>
  </sheetData>
  <mergeCells count="9">
    <mergeCell ref="G146:I146"/>
    <mergeCell ref="A147:I147"/>
    <mergeCell ref="G152:I152"/>
    <mergeCell ref="A1:C1"/>
    <mergeCell ref="A2:C2"/>
    <mergeCell ref="E2:I2"/>
    <mergeCell ref="A3:I3"/>
    <mergeCell ref="A4:I4"/>
    <mergeCell ref="A144:B144"/>
  </mergeCells>
  <pageMargins left="0.7" right="0.7" top="0.75" bottom="0.75" header="0.3" footer="0.3"/>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99"/>
  <sheetViews>
    <sheetView tabSelected="1" zoomScale="70" zoomScaleNormal="70" workbookViewId="0">
      <selection activeCell="K10" sqref="K10:M10"/>
    </sheetView>
  </sheetViews>
  <sheetFormatPr defaultColWidth="9.109375" defaultRowHeight="15.6" x14ac:dyDescent="0.3"/>
  <cols>
    <col min="1" max="1" width="4.6640625" style="126" customWidth="1"/>
    <col min="2" max="2" width="20.6640625" style="32" customWidth="1"/>
    <col min="3" max="3" width="15" style="32" customWidth="1"/>
    <col min="4" max="4" width="20.33203125" style="32" customWidth="1"/>
    <col min="5" max="5" width="21.5546875" style="32" customWidth="1"/>
    <col min="6" max="6" width="18.6640625" style="32" customWidth="1"/>
    <col min="7" max="7" width="15.33203125" style="32" customWidth="1"/>
    <col min="8" max="8" width="15.6640625" style="32" customWidth="1"/>
    <col min="9" max="9" width="12.6640625" style="32" customWidth="1"/>
    <col min="10" max="10" width="20.5546875" style="32" customWidth="1"/>
    <col min="11" max="11" width="11.6640625" style="32" customWidth="1"/>
    <col min="12" max="12" width="13.6640625" style="32" customWidth="1"/>
    <col min="13" max="13" width="16.33203125" style="32" customWidth="1"/>
    <col min="14" max="14" width="15.88671875" style="32" bestFit="1" customWidth="1"/>
    <col min="15" max="15" width="9.6640625" style="32" customWidth="1"/>
    <col min="16" max="16" width="21.44140625" style="32" customWidth="1"/>
    <col min="17" max="17" width="13.5546875" style="32" customWidth="1"/>
    <col min="18" max="16384" width="9.109375" style="32"/>
  </cols>
  <sheetData>
    <row r="1" spans="1:17" s="539" customFormat="1" ht="22.5" customHeight="1" x14ac:dyDescent="0.3">
      <c r="A1" s="538"/>
      <c r="N1" s="1130" t="s">
        <v>654</v>
      </c>
      <c r="O1" s="1130"/>
      <c r="P1" s="1130"/>
      <c r="Q1" s="1130"/>
    </row>
    <row r="2" spans="1:17" s="539" customFormat="1" ht="15" customHeight="1" x14ac:dyDescent="0.3">
      <c r="A2" s="538"/>
    </row>
    <row r="3" spans="1:17" s="539" customFormat="1" x14ac:dyDescent="0.3">
      <c r="A3" s="1131" t="s">
        <v>0</v>
      </c>
      <c r="B3" s="1131"/>
      <c r="C3" s="1131"/>
      <c r="D3" s="1131"/>
      <c r="E3" s="1131"/>
      <c r="F3" s="1131"/>
      <c r="G3" s="1131"/>
      <c r="H3" s="1130" t="s">
        <v>191</v>
      </c>
      <c r="I3" s="1130"/>
      <c r="J3" s="1130"/>
      <c r="K3" s="1130"/>
      <c r="L3" s="1130"/>
      <c r="M3" s="1130"/>
      <c r="N3" s="1130"/>
      <c r="O3" s="541"/>
    </row>
    <row r="4" spans="1:17" s="539" customFormat="1" x14ac:dyDescent="0.3">
      <c r="A4" s="1130" t="s">
        <v>2931</v>
      </c>
      <c r="B4" s="1130"/>
      <c r="C4" s="1130"/>
      <c r="D4" s="1130"/>
      <c r="E4" s="1130"/>
      <c r="F4" s="1130"/>
      <c r="G4" s="1130"/>
      <c r="H4" s="1130" t="s">
        <v>192</v>
      </c>
      <c r="I4" s="1130"/>
      <c r="J4" s="1130"/>
      <c r="K4" s="1130"/>
      <c r="L4" s="1130"/>
      <c r="M4" s="1130"/>
      <c r="N4" s="1130"/>
    </row>
    <row r="5" spans="1:17" s="539" customFormat="1" ht="14.25" customHeight="1" x14ac:dyDescent="0.3">
      <c r="A5" s="538"/>
    </row>
    <row r="6" spans="1:17" s="539" customFormat="1" ht="51.6" customHeight="1" x14ac:dyDescent="0.3">
      <c r="A6" s="1130" t="s">
        <v>3238</v>
      </c>
      <c r="B6" s="1130"/>
      <c r="C6" s="1130"/>
      <c r="D6" s="1130"/>
      <c r="E6" s="1130"/>
      <c r="F6" s="1130"/>
      <c r="G6" s="1130"/>
      <c r="H6" s="1130"/>
      <c r="I6" s="1130"/>
      <c r="J6" s="1130"/>
      <c r="K6" s="1130"/>
      <c r="L6" s="1130"/>
      <c r="M6" s="1130"/>
      <c r="N6" s="1130"/>
      <c r="O6" s="1130"/>
    </row>
    <row r="7" spans="1:17" s="539" customFormat="1" x14ac:dyDescent="0.3">
      <c r="A7" s="538"/>
    </row>
    <row r="8" spans="1:17" s="538" customFormat="1" ht="24.75" customHeight="1" x14ac:dyDescent="0.3">
      <c r="A8" s="542">
        <v>1</v>
      </c>
      <c r="B8" s="1132" t="s">
        <v>2861</v>
      </c>
      <c r="C8" s="1133"/>
      <c r="D8" s="1133"/>
      <c r="E8" s="1133"/>
      <c r="F8" s="1133"/>
      <c r="G8" s="1133"/>
      <c r="H8" s="1133"/>
      <c r="I8" s="1133"/>
      <c r="J8" s="1133"/>
      <c r="K8" s="1133"/>
      <c r="L8" s="1133"/>
      <c r="M8" s="1133"/>
      <c r="N8" s="1133"/>
      <c r="O8" s="1133"/>
      <c r="P8" s="1133"/>
      <c r="Q8" s="1134"/>
    </row>
    <row r="9" spans="1:17" s="538" customFormat="1" ht="24.75" customHeight="1" x14ac:dyDescent="0.3">
      <c r="A9" s="1135" t="s">
        <v>127</v>
      </c>
      <c r="B9" s="1096" t="s">
        <v>2862</v>
      </c>
      <c r="C9" s="1066" t="s">
        <v>2863</v>
      </c>
      <c r="D9" s="1066"/>
      <c r="E9" s="1066"/>
      <c r="F9" s="1066"/>
      <c r="G9" s="1066" t="s">
        <v>2864</v>
      </c>
      <c r="H9" s="1137" t="s">
        <v>2865</v>
      </c>
      <c r="I9" s="1137"/>
      <c r="J9" s="1137"/>
      <c r="K9" s="1137"/>
      <c r="L9" s="1137"/>
      <c r="M9" s="1137"/>
      <c r="N9" s="1109" t="s">
        <v>7</v>
      </c>
      <c r="O9" s="1110"/>
      <c r="P9" s="1110"/>
      <c r="Q9" s="1111"/>
    </row>
    <row r="10" spans="1:17" s="538" customFormat="1" ht="71.25" customHeight="1" x14ac:dyDescent="0.3">
      <c r="A10" s="1136"/>
      <c r="B10" s="1098"/>
      <c r="C10" s="543" t="s">
        <v>2866</v>
      </c>
      <c r="D10" s="543" t="s">
        <v>2867</v>
      </c>
      <c r="E10" s="543" t="s">
        <v>2868</v>
      </c>
      <c r="F10" s="644" t="s">
        <v>2869</v>
      </c>
      <c r="G10" s="1066"/>
      <c r="H10" s="543" t="s">
        <v>2870</v>
      </c>
      <c r="I10" s="644" t="s">
        <v>193</v>
      </c>
      <c r="J10" s="543" t="s">
        <v>2871</v>
      </c>
      <c r="K10" s="1066" t="s">
        <v>2872</v>
      </c>
      <c r="L10" s="1066"/>
      <c r="M10" s="1066"/>
      <c r="N10" s="1112"/>
      <c r="O10" s="1113"/>
      <c r="P10" s="1113"/>
      <c r="Q10" s="1114"/>
    </row>
    <row r="11" spans="1:17" s="538" customFormat="1" ht="35.4" customHeight="1" x14ac:dyDescent="0.3">
      <c r="A11" s="644" t="s">
        <v>10</v>
      </c>
      <c r="B11" s="1120" t="s">
        <v>2873</v>
      </c>
      <c r="C11" s="1121"/>
      <c r="D11" s="1121"/>
      <c r="E11" s="1121"/>
      <c r="F11" s="1121"/>
      <c r="G11" s="1121"/>
      <c r="H11" s="1121"/>
      <c r="I11" s="1121"/>
      <c r="J11" s="1121"/>
      <c r="K11" s="1121"/>
      <c r="L11" s="1121"/>
      <c r="M11" s="1121"/>
      <c r="N11" s="1121"/>
      <c r="O11" s="1121"/>
      <c r="P11" s="1121"/>
      <c r="Q11" s="1122"/>
    </row>
    <row r="12" spans="1:17" s="538" customFormat="1" ht="93.6" x14ac:dyDescent="0.3">
      <c r="A12" s="545"/>
      <c r="B12" s="109" t="s">
        <v>2874</v>
      </c>
      <c r="C12" s="112">
        <v>7</v>
      </c>
      <c r="D12" s="112">
        <v>0</v>
      </c>
      <c r="E12" s="645">
        <v>2</v>
      </c>
      <c r="F12" s="645">
        <v>5</v>
      </c>
      <c r="G12" s="646" t="s">
        <v>2875</v>
      </c>
      <c r="H12" s="647">
        <v>3</v>
      </c>
      <c r="I12" s="647" t="s">
        <v>2876</v>
      </c>
      <c r="J12" s="646" t="s">
        <v>2635</v>
      </c>
      <c r="K12" s="1119" t="s">
        <v>2877</v>
      </c>
      <c r="L12" s="1119"/>
      <c r="M12" s="1119"/>
      <c r="N12" s="1123" t="s">
        <v>655</v>
      </c>
      <c r="O12" s="1124"/>
      <c r="P12" s="1124"/>
      <c r="Q12" s="1125"/>
    </row>
    <row r="13" spans="1:17" s="538" customFormat="1" ht="35.4" customHeight="1" x14ac:dyDescent="0.3">
      <c r="A13" s="644" t="s">
        <v>31</v>
      </c>
      <c r="B13" s="1120" t="s">
        <v>2652</v>
      </c>
      <c r="C13" s="1121"/>
      <c r="D13" s="1121"/>
      <c r="E13" s="1121"/>
      <c r="F13" s="1121"/>
      <c r="G13" s="1121"/>
      <c r="H13" s="1121"/>
      <c r="I13" s="1121"/>
      <c r="J13" s="1121"/>
      <c r="K13" s="1121"/>
      <c r="L13" s="1121"/>
      <c r="M13" s="1121"/>
      <c r="N13" s="1121"/>
      <c r="O13" s="1121"/>
      <c r="P13" s="1121"/>
      <c r="Q13" s="1122"/>
    </row>
    <row r="14" spans="1:17" s="538" customFormat="1" ht="117.6" x14ac:dyDescent="0.3">
      <c r="A14" s="545"/>
      <c r="B14" s="109" t="s">
        <v>3229</v>
      </c>
      <c r="C14" s="112">
        <v>7</v>
      </c>
      <c r="D14" s="650">
        <v>1</v>
      </c>
      <c r="E14" s="651">
        <v>4</v>
      </c>
      <c r="F14" s="651">
        <v>2</v>
      </c>
      <c r="G14" s="652" t="s">
        <v>3230</v>
      </c>
      <c r="H14" s="653">
        <v>1</v>
      </c>
      <c r="I14" s="653" t="s">
        <v>2757</v>
      </c>
      <c r="J14" s="652" t="s">
        <v>3231</v>
      </c>
      <c r="K14" s="1126" t="s">
        <v>3232</v>
      </c>
      <c r="L14" s="1126"/>
      <c r="M14" s="1126"/>
      <c r="N14" s="1127" t="s">
        <v>655</v>
      </c>
      <c r="O14" s="1128"/>
      <c r="P14" s="1128"/>
      <c r="Q14" s="1129"/>
    </row>
    <row r="15" spans="1:17" s="538" customFormat="1" ht="35.4" customHeight="1" x14ac:dyDescent="0.3">
      <c r="A15" s="644" t="s">
        <v>31</v>
      </c>
      <c r="B15" s="1120" t="s">
        <v>3233</v>
      </c>
      <c r="C15" s="1121"/>
      <c r="D15" s="1121"/>
      <c r="E15" s="1121"/>
      <c r="F15" s="1121"/>
      <c r="G15" s="1121"/>
      <c r="H15" s="1121"/>
      <c r="I15" s="1121"/>
      <c r="J15" s="1121"/>
      <c r="K15" s="1121"/>
      <c r="L15" s="1121"/>
      <c r="M15" s="1121"/>
      <c r="N15" s="1121"/>
      <c r="O15" s="1121"/>
      <c r="P15" s="1121"/>
      <c r="Q15" s="1122"/>
    </row>
    <row r="16" spans="1:17" s="538" customFormat="1" ht="33.6" x14ac:dyDescent="0.3">
      <c r="A16" s="545"/>
      <c r="B16" s="650" t="s">
        <v>3234</v>
      </c>
      <c r="C16" s="650">
        <v>6</v>
      </c>
      <c r="D16" s="650">
        <v>0</v>
      </c>
      <c r="E16" s="651">
        <v>2</v>
      </c>
      <c r="F16" s="651">
        <v>4</v>
      </c>
      <c r="G16" s="651" t="s">
        <v>3235</v>
      </c>
      <c r="H16" s="653">
        <v>2</v>
      </c>
      <c r="I16" s="653" t="s">
        <v>3236</v>
      </c>
      <c r="J16" s="654" t="s">
        <v>3237</v>
      </c>
      <c r="K16" s="1126"/>
      <c r="L16" s="1126"/>
      <c r="M16" s="1126"/>
      <c r="N16" s="1127" t="s">
        <v>655</v>
      </c>
      <c r="O16" s="1128"/>
      <c r="P16" s="1128"/>
      <c r="Q16" s="1129"/>
    </row>
    <row r="17" spans="1:17" s="538" customFormat="1" x14ac:dyDescent="0.3">
      <c r="A17" s="545"/>
      <c r="B17" s="655"/>
      <c r="C17" s="656"/>
      <c r="D17" s="656"/>
      <c r="E17" s="657"/>
      <c r="F17" s="657"/>
      <c r="G17" s="658"/>
      <c r="H17" s="659"/>
      <c r="I17" s="659"/>
      <c r="J17" s="658"/>
      <c r="K17" s="648"/>
      <c r="L17" s="648"/>
      <c r="M17" s="648"/>
      <c r="N17" s="648"/>
      <c r="O17" s="648"/>
      <c r="P17" s="648"/>
      <c r="Q17" s="649"/>
    </row>
    <row r="18" spans="1:17" s="538" customFormat="1" ht="35.4" customHeight="1" x14ac:dyDescent="0.3">
      <c r="A18" s="644" t="s">
        <v>45</v>
      </c>
      <c r="B18" s="1120" t="s">
        <v>2686</v>
      </c>
      <c r="C18" s="1121"/>
      <c r="D18" s="1121"/>
      <c r="E18" s="1121"/>
      <c r="F18" s="1121"/>
      <c r="G18" s="1121"/>
      <c r="H18" s="1121"/>
      <c r="I18" s="1121"/>
      <c r="J18" s="1121"/>
      <c r="K18" s="1121"/>
      <c r="L18" s="1121"/>
      <c r="M18" s="1121"/>
      <c r="N18" s="1121"/>
      <c r="O18" s="1121"/>
      <c r="P18" s="1121"/>
      <c r="Q18" s="1122"/>
    </row>
    <row r="19" spans="1:17" s="538" customFormat="1" ht="84" customHeight="1" x14ac:dyDescent="0.3">
      <c r="A19" s="545"/>
      <c r="B19" s="109" t="s">
        <v>2878</v>
      </c>
      <c r="C19" s="112">
        <v>7</v>
      </c>
      <c r="D19" s="112">
        <v>0</v>
      </c>
      <c r="E19" s="645">
        <v>1</v>
      </c>
      <c r="F19" s="645">
        <v>3</v>
      </c>
      <c r="G19" s="646" t="s">
        <v>2879</v>
      </c>
      <c r="H19" s="545">
        <v>4</v>
      </c>
      <c r="I19" s="647" t="s">
        <v>2880</v>
      </c>
      <c r="J19" s="660" t="s">
        <v>2881</v>
      </c>
      <c r="K19" s="1119" t="s">
        <v>2877</v>
      </c>
      <c r="L19" s="1119"/>
      <c r="M19" s="1119"/>
      <c r="N19" s="1123" t="s">
        <v>655</v>
      </c>
      <c r="O19" s="1124"/>
      <c r="P19" s="1124"/>
      <c r="Q19" s="1125"/>
    </row>
    <row r="20" spans="1:17" s="538" customFormat="1" ht="35.4" customHeight="1" x14ac:dyDescent="0.3">
      <c r="A20" s="644" t="s">
        <v>124</v>
      </c>
      <c r="B20" s="1120" t="s">
        <v>3044</v>
      </c>
      <c r="C20" s="1121"/>
      <c r="D20" s="1121"/>
      <c r="E20" s="1121"/>
      <c r="F20" s="1121"/>
      <c r="G20" s="1121"/>
      <c r="H20" s="1121"/>
      <c r="I20" s="1121"/>
      <c r="J20" s="1121"/>
      <c r="K20" s="1121"/>
      <c r="L20" s="1121"/>
      <c r="M20" s="1121"/>
      <c r="N20" s="1121"/>
      <c r="O20" s="1121"/>
      <c r="P20" s="1121"/>
      <c r="Q20" s="1122"/>
    </row>
    <row r="21" spans="1:17" s="538" customFormat="1" ht="30" customHeight="1" x14ac:dyDescent="0.3">
      <c r="A21" s="545"/>
      <c r="B21" s="109" t="s">
        <v>3070</v>
      </c>
      <c r="C21" s="112">
        <v>6</v>
      </c>
      <c r="D21" s="112">
        <v>1</v>
      </c>
      <c r="E21" s="645">
        <v>3</v>
      </c>
      <c r="F21" s="545">
        <v>3</v>
      </c>
      <c r="G21" s="545">
        <v>8</v>
      </c>
      <c r="H21" s="545">
        <v>2</v>
      </c>
      <c r="I21" s="390" t="s">
        <v>2876</v>
      </c>
      <c r="J21" s="391" t="s">
        <v>1141</v>
      </c>
      <c r="K21" s="1119" t="s">
        <v>2877</v>
      </c>
      <c r="L21" s="1119"/>
      <c r="M21" s="1119"/>
      <c r="N21" s="1123" t="s">
        <v>655</v>
      </c>
      <c r="O21" s="1124"/>
      <c r="P21" s="1124"/>
      <c r="Q21" s="1125"/>
    </row>
    <row r="22" spans="1:17" s="538" customFormat="1" ht="35.25" customHeight="1" x14ac:dyDescent="0.3">
      <c r="A22" s="544" t="s">
        <v>3034</v>
      </c>
      <c r="B22" s="1076" t="s">
        <v>3035</v>
      </c>
      <c r="C22" s="1077"/>
      <c r="D22" s="1077"/>
      <c r="E22" s="1077"/>
      <c r="F22" s="1077"/>
      <c r="G22" s="1077"/>
      <c r="H22" s="1077"/>
      <c r="I22" s="1077"/>
      <c r="J22" s="1077"/>
      <c r="K22" s="1077"/>
      <c r="L22" s="1077"/>
      <c r="M22" s="1077"/>
      <c r="N22" s="1077"/>
      <c r="O22" s="1077"/>
      <c r="P22" s="1077"/>
      <c r="Q22" s="1078"/>
    </row>
    <row r="23" spans="1:17" s="538" customFormat="1" ht="53.25" customHeight="1" x14ac:dyDescent="0.3">
      <c r="A23" s="545"/>
      <c r="B23" s="546" t="s">
        <v>3071</v>
      </c>
      <c r="C23" s="547">
        <v>3</v>
      </c>
      <c r="D23" s="547">
        <v>0</v>
      </c>
      <c r="E23" s="548">
        <v>1</v>
      </c>
      <c r="F23" s="549">
        <v>2</v>
      </c>
      <c r="G23" s="549">
        <v>5</v>
      </c>
      <c r="H23" s="549">
        <v>2</v>
      </c>
      <c r="I23" s="390" t="s">
        <v>2876</v>
      </c>
      <c r="J23" s="391" t="s">
        <v>1141</v>
      </c>
      <c r="K23" s="1119" t="s">
        <v>2877</v>
      </c>
      <c r="L23" s="1119"/>
      <c r="M23" s="1119"/>
      <c r="N23" s="1116" t="s">
        <v>655</v>
      </c>
      <c r="O23" s="1117"/>
      <c r="P23" s="1117"/>
      <c r="Q23" s="1118"/>
    </row>
    <row r="24" spans="1:17" s="538" customFormat="1" ht="20.100000000000001" customHeight="1" x14ac:dyDescent="0.3">
      <c r="A24" s="545"/>
      <c r="B24" s="550" t="s">
        <v>109</v>
      </c>
      <c r="C24" s="550">
        <f>C12+C14+C16+C19+C21+C23</f>
        <v>36</v>
      </c>
      <c r="D24" s="550"/>
      <c r="E24" s="551"/>
      <c r="F24" s="552"/>
      <c r="G24" s="552"/>
      <c r="H24" s="550">
        <f>H12+H19+H21+H23</f>
        <v>11</v>
      </c>
      <c r="I24" s="553"/>
      <c r="J24" s="553"/>
      <c r="K24" s="1115"/>
      <c r="L24" s="1115"/>
      <c r="M24" s="1115"/>
      <c r="N24" s="1116"/>
      <c r="O24" s="1117"/>
      <c r="P24" s="1117"/>
      <c r="Q24" s="1118"/>
    </row>
    <row r="25" spans="1:17" ht="33" customHeight="1" x14ac:dyDescent="0.3">
      <c r="A25" s="554">
        <v>2</v>
      </c>
      <c r="B25" s="1076" t="s">
        <v>2882</v>
      </c>
      <c r="C25" s="1077"/>
      <c r="D25" s="1077"/>
      <c r="E25" s="1077"/>
      <c r="F25" s="1077"/>
      <c r="G25" s="1077"/>
      <c r="H25" s="1077"/>
      <c r="I25" s="1077"/>
      <c r="J25" s="1077"/>
      <c r="K25" s="1077"/>
      <c r="L25" s="1077"/>
      <c r="M25" s="1077"/>
      <c r="N25" s="1077"/>
      <c r="O25" s="1077"/>
      <c r="P25" s="1077"/>
      <c r="Q25" s="1078"/>
    </row>
    <row r="26" spans="1:17" x14ac:dyDescent="0.3">
      <c r="A26" s="1066" t="s">
        <v>127</v>
      </c>
      <c r="B26" s="1067" t="s">
        <v>81</v>
      </c>
      <c r="C26" s="1068"/>
      <c r="D26" s="1069"/>
      <c r="E26" s="1066" t="s">
        <v>2883</v>
      </c>
      <c r="F26" s="1066"/>
      <c r="G26" s="1066" t="s">
        <v>2884</v>
      </c>
      <c r="H26" s="1066" t="s">
        <v>197</v>
      </c>
      <c r="I26" s="1066" t="s">
        <v>198</v>
      </c>
      <c r="J26" s="1066" t="s">
        <v>82</v>
      </c>
      <c r="K26" s="1066" t="s">
        <v>119</v>
      </c>
      <c r="L26" s="1066" t="s">
        <v>193</v>
      </c>
      <c r="M26" s="1066" t="s">
        <v>199</v>
      </c>
      <c r="N26" s="1067" t="s">
        <v>7</v>
      </c>
      <c r="O26" s="1068"/>
      <c r="P26" s="1068"/>
      <c r="Q26" s="1069"/>
    </row>
    <row r="27" spans="1:17" x14ac:dyDescent="0.3">
      <c r="A27" s="1066"/>
      <c r="B27" s="1070"/>
      <c r="C27" s="1071"/>
      <c r="D27" s="1072"/>
      <c r="E27" s="543" t="s">
        <v>200</v>
      </c>
      <c r="F27" s="543" t="s">
        <v>201</v>
      </c>
      <c r="G27" s="1066"/>
      <c r="H27" s="1066"/>
      <c r="I27" s="1066"/>
      <c r="J27" s="1066"/>
      <c r="K27" s="1066"/>
      <c r="L27" s="1066"/>
      <c r="M27" s="1066"/>
      <c r="N27" s="1070"/>
      <c r="O27" s="1071"/>
      <c r="P27" s="1071"/>
      <c r="Q27" s="1072"/>
    </row>
    <row r="28" spans="1:17" x14ac:dyDescent="0.3">
      <c r="A28" s="399">
        <v>1</v>
      </c>
      <c r="B28" s="1063" t="s">
        <v>3109</v>
      </c>
      <c r="C28" s="1064"/>
      <c r="D28" s="1065"/>
      <c r="E28" s="543"/>
      <c r="F28" s="543"/>
      <c r="G28" s="555"/>
      <c r="H28" s="555"/>
      <c r="I28" s="555"/>
      <c r="J28" s="555"/>
      <c r="K28" s="555"/>
      <c r="L28" s="555"/>
      <c r="M28" s="556"/>
      <c r="N28" s="1063" t="s">
        <v>656</v>
      </c>
      <c r="O28" s="1064"/>
      <c r="P28" s="1064"/>
      <c r="Q28" s="1065"/>
    </row>
    <row r="29" spans="1:17" x14ac:dyDescent="0.3">
      <c r="A29" s="399">
        <v>2</v>
      </c>
      <c r="B29" s="1063" t="s">
        <v>3109</v>
      </c>
      <c r="C29" s="1064"/>
      <c r="D29" s="1065"/>
      <c r="E29" s="543"/>
      <c r="F29" s="543"/>
      <c r="G29" s="555"/>
      <c r="H29" s="555"/>
      <c r="I29" s="555"/>
      <c r="J29" s="555"/>
      <c r="K29" s="555"/>
      <c r="L29" s="555"/>
      <c r="M29" s="556"/>
      <c r="N29" s="1106" t="s">
        <v>657</v>
      </c>
      <c r="O29" s="1107"/>
      <c r="P29" s="1107"/>
      <c r="Q29" s="1108"/>
    </row>
    <row r="30" spans="1:17" x14ac:dyDescent="0.3">
      <c r="A30" s="399">
        <v>3</v>
      </c>
      <c r="B30" s="1063" t="s">
        <v>3109</v>
      </c>
      <c r="C30" s="1064"/>
      <c r="D30" s="1065"/>
      <c r="E30" s="543"/>
      <c r="F30" s="543"/>
      <c r="G30" s="555"/>
      <c r="H30" s="555"/>
      <c r="I30" s="555"/>
      <c r="J30" s="555"/>
      <c r="K30" s="555"/>
      <c r="L30" s="555"/>
      <c r="M30" s="557"/>
      <c r="N30" s="1063" t="s">
        <v>658</v>
      </c>
      <c r="O30" s="1064"/>
      <c r="P30" s="1064"/>
      <c r="Q30" s="1065"/>
    </row>
    <row r="31" spans="1:17" ht="36" customHeight="1" x14ac:dyDescent="0.3">
      <c r="A31" s="407">
        <v>3</v>
      </c>
      <c r="B31" s="1103" t="s">
        <v>2885</v>
      </c>
      <c r="C31" s="1104"/>
      <c r="D31" s="1104"/>
      <c r="E31" s="1104"/>
      <c r="F31" s="1104"/>
      <c r="G31" s="1104"/>
      <c r="H31" s="1104"/>
      <c r="I31" s="1104"/>
      <c r="J31" s="1104"/>
      <c r="K31" s="1104"/>
      <c r="L31" s="1104"/>
      <c r="M31" s="1104"/>
      <c r="N31" s="1104"/>
      <c r="O31" s="1104"/>
      <c r="P31" s="1104"/>
      <c r="Q31" s="1105"/>
    </row>
    <row r="32" spans="1:17" x14ac:dyDescent="0.3">
      <c r="A32" s="1066" t="s">
        <v>127</v>
      </c>
      <c r="B32" s="1067" t="s">
        <v>81</v>
      </c>
      <c r="C32" s="1068"/>
      <c r="D32" s="1069"/>
      <c r="E32" s="1066" t="s">
        <v>2883</v>
      </c>
      <c r="F32" s="1066"/>
      <c r="G32" s="1066" t="s">
        <v>196</v>
      </c>
      <c r="H32" s="1066" t="s">
        <v>197</v>
      </c>
      <c r="I32" s="1066" t="s">
        <v>198</v>
      </c>
      <c r="J32" s="1066" t="s">
        <v>82</v>
      </c>
      <c r="K32" s="1066" t="s">
        <v>119</v>
      </c>
      <c r="L32" s="1066" t="s">
        <v>193</v>
      </c>
      <c r="M32" s="1066" t="s">
        <v>659</v>
      </c>
      <c r="N32" s="1067" t="s">
        <v>7</v>
      </c>
      <c r="O32" s="1068"/>
      <c r="P32" s="1068"/>
      <c r="Q32" s="1069"/>
    </row>
    <row r="33" spans="1:29" x14ac:dyDescent="0.3">
      <c r="A33" s="1066"/>
      <c r="B33" s="1070"/>
      <c r="C33" s="1071"/>
      <c r="D33" s="1072"/>
      <c r="E33" s="543" t="s">
        <v>200</v>
      </c>
      <c r="F33" s="543" t="s">
        <v>201</v>
      </c>
      <c r="G33" s="1066"/>
      <c r="H33" s="1066"/>
      <c r="I33" s="1066"/>
      <c r="J33" s="1066"/>
      <c r="K33" s="1066"/>
      <c r="L33" s="1066"/>
      <c r="M33" s="1066"/>
      <c r="N33" s="1070"/>
      <c r="O33" s="1071"/>
      <c r="P33" s="1071"/>
      <c r="Q33" s="1072"/>
    </row>
    <row r="34" spans="1:29" x14ac:dyDescent="0.3">
      <c r="A34" s="399">
        <v>1</v>
      </c>
      <c r="B34" s="1063" t="s">
        <v>3109</v>
      </c>
      <c r="C34" s="1064"/>
      <c r="D34" s="1065"/>
      <c r="E34" s="557"/>
      <c r="F34" s="399"/>
      <c r="G34" s="557"/>
      <c r="H34" s="557"/>
      <c r="I34" s="557"/>
      <c r="J34" s="557"/>
      <c r="K34" s="557"/>
      <c r="L34" s="557"/>
      <c r="M34" s="557"/>
      <c r="N34" s="1063" t="s">
        <v>660</v>
      </c>
      <c r="O34" s="1064"/>
      <c r="P34" s="1064"/>
      <c r="Q34" s="1065"/>
    </row>
    <row r="35" spans="1:29" ht="16.95" customHeight="1" x14ac:dyDescent="0.3">
      <c r="A35" s="399">
        <v>2</v>
      </c>
      <c r="B35" s="1063" t="s">
        <v>3109</v>
      </c>
      <c r="C35" s="1064"/>
      <c r="D35" s="1065"/>
      <c r="E35" s="545"/>
      <c r="F35" s="399"/>
      <c r="G35" s="557"/>
      <c r="H35" s="557"/>
      <c r="I35" s="557"/>
      <c r="J35" s="557"/>
      <c r="K35" s="557"/>
      <c r="L35" s="557"/>
      <c r="M35" s="557"/>
      <c r="N35" s="1063" t="s">
        <v>661</v>
      </c>
      <c r="O35" s="1064"/>
      <c r="P35" s="1064"/>
      <c r="Q35" s="1065"/>
    </row>
    <row r="36" spans="1:29" x14ac:dyDescent="0.3">
      <c r="A36" s="399">
        <v>3</v>
      </c>
      <c r="B36" s="1063" t="s">
        <v>3109</v>
      </c>
      <c r="C36" s="1064"/>
      <c r="D36" s="1065"/>
      <c r="E36" s="555"/>
      <c r="F36" s="399"/>
      <c r="G36" s="557"/>
      <c r="H36" s="557"/>
      <c r="I36" s="557"/>
      <c r="J36" s="557"/>
      <c r="K36" s="557"/>
      <c r="L36" s="557"/>
      <c r="M36" s="557"/>
      <c r="N36" s="1063" t="s">
        <v>662</v>
      </c>
      <c r="O36" s="1064"/>
      <c r="P36" s="1064"/>
      <c r="Q36" s="1065"/>
    </row>
    <row r="37" spans="1:29" ht="40.950000000000003" customHeight="1" x14ac:dyDescent="0.3">
      <c r="A37" s="554">
        <v>4</v>
      </c>
      <c r="B37" s="1076" t="s">
        <v>2886</v>
      </c>
      <c r="C37" s="1077"/>
      <c r="D37" s="1077"/>
      <c r="E37" s="1077"/>
      <c r="F37" s="1077"/>
      <c r="G37" s="1077"/>
      <c r="H37" s="1077"/>
      <c r="I37" s="1077"/>
      <c r="J37" s="1077"/>
      <c r="K37" s="1077"/>
      <c r="L37" s="1077"/>
      <c r="M37" s="1077"/>
      <c r="N37" s="1077"/>
      <c r="O37" s="1077"/>
      <c r="P37" s="1077"/>
      <c r="Q37" s="1078"/>
    </row>
    <row r="38" spans="1:29" ht="40.950000000000003" customHeight="1" x14ac:dyDescent="0.3">
      <c r="A38" s="1096" t="s">
        <v>127</v>
      </c>
      <c r="B38" s="1096" t="s">
        <v>81</v>
      </c>
      <c r="C38" s="1092" t="s">
        <v>2863</v>
      </c>
      <c r="D38" s="1092"/>
      <c r="E38" s="1092"/>
      <c r="F38" s="1092"/>
      <c r="G38" s="1092"/>
      <c r="H38" s="1092"/>
      <c r="I38" s="1099" t="s">
        <v>2887</v>
      </c>
      <c r="J38" s="1100"/>
      <c r="K38" s="1100"/>
      <c r="L38" s="1100"/>
      <c r="M38" s="1100"/>
      <c r="N38" s="1100"/>
      <c r="O38" s="1100"/>
      <c r="P38" s="1100"/>
      <c r="Q38" s="1101"/>
    </row>
    <row r="39" spans="1:29" ht="37.5" customHeight="1" x14ac:dyDescent="0.3">
      <c r="A39" s="1097"/>
      <c r="B39" s="1097"/>
      <c r="C39" s="1092" t="s">
        <v>44</v>
      </c>
      <c r="D39" s="1092" t="s">
        <v>2888</v>
      </c>
      <c r="E39" s="1102" t="s">
        <v>2889</v>
      </c>
      <c r="F39" s="1095" t="s">
        <v>2890</v>
      </c>
      <c r="G39" s="1095"/>
      <c r="H39" s="1095"/>
      <c r="I39" s="1066" t="s">
        <v>194</v>
      </c>
      <c r="J39" s="1066" t="s">
        <v>2871</v>
      </c>
      <c r="K39" s="1066" t="s">
        <v>2891</v>
      </c>
      <c r="L39" s="1066"/>
      <c r="M39" s="1066" t="s">
        <v>663</v>
      </c>
      <c r="N39" s="971" t="s">
        <v>2892</v>
      </c>
      <c r="O39" s="971"/>
      <c r="P39" s="1066" t="s">
        <v>202</v>
      </c>
      <c r="Q39" s="1066" t="s">
        <v>7</v>
      </c>
    </row>
    <row r="40" spans="1:29" ht="36" customHeight="1" x14ac:dyDescent="0.3">
      <c r="A40" s="1098"/>
      <c r="B40" s="1098"/>
      <c r="C40" s="1092"/>
      <c r="D40" s="1092"/>
      <c r="E40" s="1102"/>
      <c r="F40" s="406" t="s">
        <v>692</v>
      </c>
      <c r="G40" s="406" t="s">
        <v>690</v>
      </c>
      <c r="H40" s="406" t="s">
        <v>1640</v>
      </c>
      <c r="I40" s="1066"/>
      <c r="J40" s="1066"/>
      <c r="K40" s="543" t="s">
        <v>203</v>
      </c>
      <c r="L40" s="543" t="s">
        <v>204</v>
      </c>
      <c r="M40" s="1066"/>
      <c r="N40" s="105" t="s">
        <v>2893</v>
      </c>
      <c r="O40" s="543" t="s">
        <v>2894</v>
      </c>
      <c r="P40" s="1066"/>
      <c r="Q40" s="1066"/>
    </row>
    <row r="41" spans="1:29" ht="57" customHeight="1" x14ac:dyDescent="0.3">
      <c r="A41" s="543">
        <v>1</v>
      </c>
      <c r="B41" s="543" t="s">
        <v>2895</v>
      </c>
      <c r="C41" s="399">
        <v>7</v>
      </c>
      <c r="D41" s="399" t="s">
        <v>2896</v>
      </c>
      <c r="E41" s="399" t="s">
        <v>2897</v>
      </c>
      <c r="F41" s="399"/>
      <c r="G41" s="399"/>
      <c r="H41" s="399"/>
      <c r="I41" s="399"/>
      <c r="J41" s="558"/>
      <c r="K41" s="93"/>
      <c r="L41" s="93"/>
      <c r="M41" s="93"/>
      <c r="N41" s="93"/>
      <c r="O41" s="93"/>
      <c r="P41" s="93"/>
      <c r="Q41" s="93"/>
    </row>
    <row r="42" spans="1:29" ht="40.5" customHeight="1" x14ac:dyDescent="0.3">
      <c r="A42" s="399" t="s">
        <v>12</v>
      </c>
      <c r="B42" s="557" t="s">
        <v>2421</v>
      </c>
      <c r="C42" s="399"/>
      <c r="D42" s="399" t="s">
        <v>2757</v>
      </c>
      <c r="E42" s="399" t="s">
        <v>2753</v>
      </c>
      <c r="F42" s="399"/>
      <c r="G42" s="557"/>
      <c r="H42" s="399" t="s">
        <v>1620</v>
      </c>
      <c r="I42" s="399"/>
      <c r="J42" s="399"/>
      <c r="K42" s="112"/>
      <c r="L42" s="93"/>
      <c r="M42" s="399"/>
      <c r="N42" s="399"/>
      <c r="O42" s="93"/>
      <c r="P42" s="93"/>
      <c r="Q42" s="399"/>
    </row>
    <row r="43" spans="1:29" ht="40.5" customHeight="1" x14ac:dyDescent="0.3">
      <c r="A43" s="399" t="s">
        <v>21</v>
      </c>
      <c r="B43" s="557" t="s">
        <v>2395</v>
      </c>
      <c r="C43" s="399"/>
      <c r="D43" s="399" t="s">
        <v>2757</v>
      </c>
      <c r="E43" s="399" t="s">
        <v>2753</v>
      </c>
      <c r="F43" s="399"/>
      <c r="G43" s="557"/>
      <c r="H43" s="399" t="s">
        <v>1620</v>
      </c>
      <c r="I43" s="399"/>
      <c r="J43" s="399"/>
      <c r="K43" s="93"/>
      <c r="L43" s="93"/>
      <c r="M43" s="93"/>
      <c r="N43" s="93"/>
      <c r="O43" s="93"/>
      <c r="P43" s="93"/>
      <c r="Q43" s="399"/>
    </row>
    <row r="44" spans="1:29" ht="62.4" x14ac:dyDescent="0.3">
      <c r="A44" s="399" t="s">
        <v>23</v>
      </c>
      <c r="B44" s="557" t="s">
        <v>2419</v>
      </c>
      <c r="C44" s="399"/>
      <c r="D44" s="399"/>
      <c r="E44" s="399" t="s">
        <v>2753</v>
      </c>
      <c r="F44" s="399"/>
      <c r="G44" s="399"/>
      <c r="H44" s="559" t="s">
        <v>1620</v>
      </c>
      <c r="I44" s="399" t="s">
        <v>2757</v>
      </c>
      <c r="J44" s="399" t="s">
        <v>2898</v>
      </c>
      <c r="K44" s="109" t="s">
        <v>2899</v>
      </c>
      <c r="L44" s="93"/>
      <c r="M44" s="560" t="s">
        <v>2900</v>
      </c>
      <c r="N44" s="408" t="s">
        <v>705</v>
      </c>
      <c r="O44" s="93"/>
      <c r="P44" s="93">
        <v>30000</v>
      </c>
      <c r="Q44" s="399"/>
      <c r="R44" s="561" t="s">
        <v>3160</v>
      </c>
      <c r="S44" s="562"/>
      <c r="T44" s="562"/>
      <c r="U44" s="562"/>
      <c r="V44" s="562"/>
      <c r="W44" s="562"/>
      <c r="X44" s="562"/>
      <c r="Y44" s="562"/>
      <c r="Z44" s="562"/>
      <c r="AA44" s="562"/>
      <c r="AB44" s="562"/>
      <c r="AC44" s="562"/>
    </row>
    <row r="45" spans="1:29" ht="78" x14ac:dyDescent="0.3">
      <c r="A45" s="399" t="s">
        <v>25</v>
      </c>
      <c r="B45" s="557" t="s">
        <v>2415</v>
      </c>
      <c r="C45" s="399"/>
      <c r="D45" s="399"/>
      <c r="E45" s="399" t="s">
        <v>2753</v>
      </c>
      <c r="F45" s="399"/>
      <c r="G45" s="399"/>
      <c r="H45" s="559" t="s">
        <v>1620</v>
      </c>
      <c r="I45" s="399" t="s">
        <v>2757</v>
      </c>
      <c r="J45" s="399" t="s">
        <v>2898</v>
      </c>
      <c r="K45" s="109" t="s">
        <v>2901</v>
      </c>
      <c r="L45" s="93"/>
      <c r="M45" s="560" t="s">
        <v>2902</v>
      </c>
      <c r="N45" s="408" t="s">
        <v>705</v>
      </c>
      <c r="O45" s="93"/>
      <c r="P45" s="93">
        <v>30000</v>
      </c>
      <c r="Q45" s="399" t="s">
        <v>666</v>
      </c>
      <c r="R45" s="561" t="s">
        <v>3160</v>
      </c>
      <c r="S45" s="562"/>
      <c r="T45" s="562"/>
      <c r="U45" s="562"/>
      <c r="V45" s="562"/>
      <c r="W45" s="562"/>
      <c r="X45" s="562"/>
      <c r="Y45" s="562"/>
      <c r="Z45" s="562"/>
      <c r="AA45" s="562"/>
      <c r="AB45" s="562"/>
      <c r="AC45" s="562"/>
    </row>
    <row r="46" spans="1:29" ht="78" x14ac:dyDescent="0.3">
      <c r="A46" s="399" t="s">
        <v>262</v>
      </c>
      <c r="B46" s="557" t="s">
        <v>2423</v>
      </c>
      <c r="C46" s="399"/>
      <c r="D46" s="399"/>
      <c r="E46" s="399" t="s">
        <v>2753</v>
      </c>
      <c r="F46" s="399"/>
      <c r="G46" s="399"/>
      <c r="H46" s="559" t="s">
        <v>1620</v>
      </c>
      <c r="I46" s="399" t="s">
        <v>2757</v>
      </c>
      <c r="J46" s="399" t="s">
        <v>2898</v>
      </c>
      <c r="K46" s="109" t="s">
        <v>2901</v>
      </c>
      <c r="L46" s="93"/>
      <c r="M46" s="560" t="s">
        <v>2903</v>
      </c>
      <c r="N46" s="93"/>
      <c r="O46" s="408" t="s">
        <v>705</v>
      </c>
      <c r="P46" s="93">
        <v>30000</v>
      </c>
      <c r="Q46" s="399" t="s">
        <v>666</v>
      </c>
      <c r="R46" s="561" t="s">
        <v>3160</v>
      </c>
      <c r="S46" s="562"/>
      <c r="T46" s="562"/>
      <c r="U46" s="562"/>
      <c r="V46" s="562"/>
      <c r="W46" s="562"/>
      <c r="X46" s="562"/>
      <c r="Y46" s="562"/>
      <c r="Z46" s="562"/>
      <c r="AA46" s="562"/>
      <c r="AB46" s="562"/>
      <c r="AC46" s="562"/>
    </row>
    <row r="47" spans="1:29" x14ac:dyDescent="0.3">
      <c r="A47" s="399" t="s">
        <v>263</v>
      </c>
      <c r="B47" s="557" t="s">
        <v>2418</v>
      </c>
      <c r="C47" s="399"/>
      <c r="D47" s="399"/>
      <c r="E47" s="399" t="s">
        <v>2753</v>
      </c>
      <c r="F47" s="399"/>
      <c r="G47" s="399"/>
      <c r="H47" s="399" t="s">
        <v>1620</v>
      </c>
      <c r="I47" s="399"/>
      <c r="J47" s="399"/>
      <c r="K47" s="93"/>
      <c r="L47" s="93"/>
      <c r="M47" s="93"/>
      <c r="N47" s="93"/>
      <c r="O47" s="93"/>
      <c r="P47" s="93"/>
      <c r="Q47" s="399"/>
    </row>
    <row r="48" spans="1:29" ht="47.25" customHeight="1" x14ac:dyDescent="0.3">
      <c r="A48" s="399" t="s">
        <v>264</v>
      </c>
      <c r="B48" s="557" t="s">
        <v>2422</v>
      </c>
      <c r="C48" s="399"/>
      <c r="D48" s="399" t="s">
        <v>2757</v>
      </c>
      <c r="E48" s="399" t="s">
        <v>2753</v>
      </c>
      <c r="F48" s="399"/>
      <c r="G48" s="399"/>
      <c r="H48" s="559" t="s">
        <v>1620</v>
      </c>
      <c r="I48" s="399" t="s">
        <v>2757</v>
      </c>
      <c r="J48" s="399" t="s">
        <v>2898</v>
      </c>
      <c r="K48" s="93"/>
      <c r="L48" s="109" t="s">
        <v>2904</v>
      </c>
      <c r="M48" s="560" t="s">
        <v>2905</v>
      </c>
      <c r="N48" s="408" t="s">
        <v>705</v>
      </c>
      <c r="O48" s="93"/>
      <c r="P48" s="93">
        <v>30000</v>
      </c>
      <c r="Q48" s="399" t="s">
        <v>665</v>
      </c>
      <c r="R48" s="561" t="s">
        <v>3160</v>
      </c>
      <c r="S48" s="562"/>
      <c r="T48" s="562"/>
      <c r="U48" s="562"/>
      <c r="V48" s="562"/>
      <c r="W48" s="562"/>
      <c r="X48" s="562"/>
      <c r="Y48" s="562"/>
      <c r="Z48" s="562"/>
      <c r="AA48" s="562"/>
      <c r="AB48" s="562"/>
      <c r="AC48" s="562"/>
    </row>
    <row r="49" spans="1:17" ht="58.5" customHeight="1" x14ac:dyDescent="0.3">
      <c r="A49" s="543">
        <v>2</v>
      </c>
      <c r="B49" s="543" t="s">
        <v>3158</v>
      </c>
      <c r="C49" s="399">
        <v>7</v>
      </c>
      <c r="D49" s="399" t="s">
        <v>2906</v>
      </c>
      <c r="E49" s="399" t="s">
        <v>2907</v>
      </c>
      <c r="F49" s="399"/>
      <c r="G49" s="557"/>
      <c r="H49" s="399"/>
      <c r="I49" s="399"/>
      <c r="J49" s="399"/>
      <c r="K49" s="399"/>
      <c r="L49" s="93"/>
      <c r="M49" s="93"/>
      <c r="N49" s="93"/>
      <c r="O49" s="93"/>
      <c r="P49" s="93"/>
      <c r="Q49" s="93"/>
    </row>
    <row r="50" spans="1:17" ht="33" customHeight="1" x14ac:dyDescent="0.3">
      <c r="A50" s="399" t="s">
        <v>164</v>
      </c>
      <c r="B50" s="514" t="s">
        <v>2383</v>
      </c>
      <c r="C50" s="399"/>
      <c r="D50" s="399" t="s">
        <v>2757</v>
      </c>
      <c r="E50" s="399" t="s">
        <v>669</v>
      </c>
      <c r="F50" s="399"/>
      <c r="G50" s="557"/>
      <c r="H50" s="399" t="s">
        <v>1620</v>
      </c>
      <c r="I50" s="399"/>
      <c r="J50" s="399"/>
      <c r="K50" s="112"/>
      <c r="L50" s="93"/>
      <c r="M50" s="399"/>
      <c r="N50" s="399"/>
      <c r="O50" s="93"/>
      <c r="P50" s="93"/>
      <c r="Q50" s="399"/>
    </row>
    <row r="51" spans="1:17" ht="33" customHeight="1" x14ac:dyDescent="0.3">
      <c r="A51" s="399" t="s">
        <v>165</v>
      </c>
      <c r="B51" s="101" t="s">
        <v>2380</v>
      </c>
      <c r="C51" s="514"/>
      <c r="D51" s="365" t="s">
        <v>2908</v>
      </c>
      <c r="E51" s="399" t="s">
        <v>2753</v>
      </c>
      <c r="F51" s="399"/>
      <c r="G51" s="557"/>
      <c r="H51" s="399" t="s">
        <v>1620</v>
      </c>
      <c r="I51" s="399" t="s">
        <v>2908</v>
      </c>
      <c r="J51" s="399" t="s">
        <v>2858</v>
      </c>
      <c r="K51" s="112" t="s">
        <v>2909</v>
      </c>
      <c r="L51" s="93"/>
      <c r="M51" s="399" t="s">
        <v>2910</v>
      </c>
      <c r="N51" s="399" t="s">
        <v>705</v>
      </c>
      <c r="O51" s="93"/>
      <c r="P51" s="93">
        <v>20000</v>
      </c>
      <c r="Q51" s="399"/>
    </row>
    <row r="52" spans="1:17" ht="33" customHeight="1" x14ac:dyDescent="0.3">
      <c r="A52" s="399" t="s">
        <v>166</v>
      </c>
      <c r="B52" s="514" t="s">
        <v>2377</v>
      </c>
      <c r="C52" s="101"/>
      <c r="D52" s="365" t="s">
        <v>2908</v>
      </c>
      <c r="E52" s="399" t="s">
        <v>2753</v>
      </c>
      <c r="F52" s="399"/>
      <c r="G52" s="557"/>
      <c r="H52" s="399" t="s">
        <v>1620</v>
      </c>
      <c r="I52" s="399" t="s">
        <v>2757</v>
      </c>
      <c r="J52" s="399" t="s">
        <v>2858</v>
      </c>
      <c r="K52" s="112" t="s">
        <v>2911</v>
      </c>
      <c r="L52" s="93"/>
      <c r="M52" s="399" t="s">
        <v>2912</v>
      </c>
      <c r="N52" s="399"/>
      <c r="O52" s="93" t="s">
        <v>705</v>
      </c>
      <c r="P52" s="93">
        <v>30000</v>
      </c>
      <c r="Q52" s="399" t="s">
        <v>666</v>
      </c>
    </row>
    <row r="53" spans="1:17" ht="33" customHeight="1" x14ac:dyDescent="0.3">
      <c r="A53" s="399" t="s">
        <v>168</v>
      </c>
      <c r="B53" s="514" t="s">
        <v>2374</v>
      </c>
      <c r="C53" s="514"/>
      <c r="D53" s="365" t="s">
        <v>2908</v>
      </c>
      <c r="E53" s="399" t="s">
        <v>2753</v>
      </c>
      <c r="F53" s="399"/>
      <c r="G53" s="557"/>
      <c r="H53" s="399" t="s">
        <v>1620</v>
      </c>
      <c r="I53" s="399"/>
      <c r="J53" s="399"/>
      <c r="K53" s="112"/>
      <c r="L53" s="93"/>
      <c r="M53" s="399"/>
      <c r="N53" s="399"/>
      <c r="O53" s="93"/>
      <c r="P53" s="93"/>
      <c r="Q53" s="399"/>
    </row>
    <row r="54" spans="1:17" ht="33" customHeight="1" x14ac:dyDescent="0.3">
      <c r="A54" s="399" t="s">
        <v>169</v>
      </c>
      <c r="B54" s="514" t="s">
        <v>2381</v>
      </c>
      <c r="C54" s="514"/>
      <c r="D54" s="365" t="s">
        <v>2913</v>
      </c>
      <c r="E54" s="399" t="s">
        <v>2753</v>
      </c>
      <c r="F54" s="399"/>
      <c r="G54" s="557"/>
      <c r="H54" s="399" t="s">
        <v>1620</v>
      </c>
      <c r="I54" s="399" t="s">
        <v>2908</v>
      </c>
      <c r="J54" s="399" t="s">
        <v>2858</v>
      </c>
      <c r="K54" s="112" t="s">
        <v>2914</v>
      </c>
      <c r="L54" s="93"/>
      <c r="M54" s="399" t="s">
        <v>2915</v>
      </c>
      <c r="N54" s="399" t="s">
        <v>705</v>
      </c>
      <c r="O54" s="93"/>
      <c r="P54" s="93">
        <v>20000</v>
      </c>
      <c r="Q54" s="399"/>
    </row>
    <row r="55" spans="1:17" ht="33" customHeight="1" x14ac:dyDescent="0.3">
      <c r="A55" s="399" t="s">
        <v>3159</v>
      </c>
      <c r="B55" s="514" t="s">
        <v>2379</v>
      </c>
      <c r="C55" s="514"/>
      <c r="D55" s="365" t="s">
        <v>2913</v>
      </c>
      <c r="E55" s="399" t="s">
        <v>2753</v>
      </c>
      <c r="F55" s="399"/>
      <c r="G55" s="557"/>
      <c r="H55" s="399" t="s">
        <v>1620</v>
      </c>
      <c r="I55" s="399" t="s">
        <v>2908</v>
      </c>
      <c r="J55" s="399" t="s">
        <v>2858</v>
      </c>
      <c r="K55" s="112" t="s">
        <v>2914</v>
      </c>
      <c r="L55" s="93"/>
      <c r="M55" s="399" t="s">
        <v>2915</v>
      </c>
      <c r="N55" s="399" t="s">
        <v>705</v>
      </c>
      <c r="O55" s="93"/>
      <c r="P55" s="93">
        <v>20000</v>
      </c>
      <c r="Q55" s="399"/>
    </row>
    <row r="56" spans="1:17" ht="33" customHeight="1" x14ac:dyDescent="0.3">
      <c r="A56" s="399" t="s">
        <v>170</v>
      </c>
      <c r="B56" s="514" t="s">
        <v>2425</v>
      </c>
      <c r="C56" s="514"/>
      <c r="D56" s="365" t="s">
        <v>2913</v>
      </c>
      <c r="E56" s="399" t="s">
        <v>2753</v>
      </c>
      <c r="F56" s="399"/>
      <c r="G56" s="557"/>
      <c r="H56" s="399" t="s">
        <v>1620</v>
      </c>
      <c r="I56" s="399" t="s">
        <v>2908</v>
      </c>
      <c r="J56" s="399" t="s">
        <v>2858</v>
      </c>
      <c r="K56" s="112" t="s">
        <v>2909</v>
      </c>
      <c r="L56" s="93"/>
      <c r="M56" s="399" t="s">
        <v>2910</v>
      </c>
      <c r="N56" s="399" t="s">
        <v>705</v>
      </c>
      <c r="O56" s="93"/>
      <c r="P56" s="93">
        <v>20000</v>
      </c>
      <c r="Q56" s="399"/>
    </row>
    <row r="57" spans="1:17" ht="33" customHeight="1" x14ac:dyDescent="0.3">
      <c r="A57" s="1066" t="s">
        <v>109</v>
      </c>
      <c r="B57" s="1066"/>
      <c r="C57" s="1066"/>
      <c r="D57" s="1066"/>
      <c r="E57" s="1066"/>
      <c r="F57" s="1066"/>
      <c r="G57" s="1066"/>
      <c r="H57" s="1066"/>
      <c r="I57" s="1066"/>
      <c r="J57" s="399"/>
      <c r="K57" s="399"/>
      <c r="L57" s="399"/>
      <c r="M57" s="399"/>
      <c r="N57" s="93"/>
      <c r="O57" s="93"/>
      <c r="P57" s="563">
        <f>SUM(P44:P56)</f>
        <v>230000</v>
      </c>
      <c r="Q57" s="93"/>
    </row>
    <row r="58" spans="1:17" ht="40.950000000000003" customHeight="1" x14ac:dyDescent="0.3">
      <c r="A58" s="554">
        <v>4</v>
      </c>
      <c r="B58" s="1076" t="s">
        <v>2916</v>
      </c>
      <c r="C58" s="1077"/>
      <c r="D58" s="1077"/>
      <c r="E58" s="1077"/>
      <c r="F58" s="1077"/>
      <c r="G58" s="1077"/>
      <c r="H58" s="1077"/>
      <c r="I58" s="1077"/>
      <c r="J58" s="1077"/>
      <c r="K58" s="1077"/>
      <c r="L58" s="1077"/>
      <c r="M58" s="1077"/>
      <c r="N58" s="1077"/>
      <c r="O58" s="1077"/>
      <c r="P58" s="1077"/>
      <c r="Q58" s="1078"/>
    </row>
    <row r="59" spans="1:17" ht="37.5" customHeight="1" x14ac:dyDescent="0.3">
      <c r="A59" s="1066" t="s">
        <v>127</v>
      </c>
      <c r="B59" s="1067" t="s">
        <v>81</v>
      </c>
      <c r="C59" s="1068"/>
      <c r="D59" s="1069"/>
      <c r="E59" s="1092" t="s">
        <v>2917</v>
      </c>
      <c r="F59" s="1092" t="s">
        <v>2918</v>
      </c>
      <c r="G59" s="1093" t="s">
        <v>2919</v>
      </c>
      <c r="H59" s="1073" t="s">
        <v>2920</v>
      </c>
      <c r="I59" s="1075"/>
      <c r="J59" s="1096" t="s">
        <v>663</v>
      </c>
      <c r="K59" s="1099" t="s">
        <v>2892</v>
      </c>
      <c r="L59" s="1101"/>
      <c r="M59" s="1096" t="s">
        <v>202</v>
      </c>
      <c r="N59" s="1067" t="s">
        <v>7</v>
      </c>
      <c r="O59" s="1068"/>
      <c r="P59" s="1068"/>
      <c r="Q59" s="1069"/>
    </row>
    <row r="60" spans="1:17" ht="36" customHeight="1" x14ac:dyDescent="0.3">
      <c r="A60" s="1066"/>
      <c r="B60" s="1070"/>
      <c r="C60" s="1071"/>
      <c r="D60" s="1072"/>
      <c r="E60" s="1092"/>
      <c r="F60" s="1092"/>
      <c r="G60" s="1094"/>
      <c r="H60" s="543" t="s">
        <v>2921</v>
      </c>
      <c r="I60" s="543" t="s">
        <v>2922</v>
      </c>
      <c r="J60" s="1098"/>
      <c r="K60" s="105" t="s">
        <v>2893</v>
      </c>
      <c r="L60" s="543" t="s">
        <v>2923</v>
      </c>
      <c r="M60" s="1098"/>
      <c r="N60" s="1070"/>
      <c r="O60" s="1071"/>
      <c r="P60" s="1071"/>
      <c r="Q60" s="1072"/>
    </row>
    <row r="61" spans="1:17" ht="28.5" customHeight="1" x14ac:dyDescent="0.3">
      <c r="A61" s="564">
        <v>1</v>
      </c>
      <c r="B61" s="1084" t="s">
        <v>2924</v>
      </c>
      <c r="C61" s="1085"/>
      <c r="D61" s="1085"/>
      <c r="E61" s="1085"/>
      <c r="F61" s="1085"/>
      <c r="G61" s="1085"/>
      <c r="H61" s="1085"/>
      <c r="I61" s="1085"/>
      <c r="J61" s="1085"/>
      <c r="K61" s="1085"/>
      <c r="L61" s="1085"/>
      <c r="M61" s="1085"/>
      <c r="N61" s="1085"/>
      <c r="O61" s="1085"/>
      <c r="P61" s="1085"/>
      <c r="Q61" s="1086"/>
    </row>
    <row r="62" spans="1:17" ht="28.5" customHeight="1" x14ac:dyDescent="0.3">
      <c r="A62" s="399" t="s">
        <v>12</v>
      </c>
      <c r="B62" s="1058" t="s">
        <v>3109</v>
      </c>
      <c r="C62" s="1059"/>
      <c r="D62" s="1060"/>
      <c r="E62" s="558"/>
      <c r="F62" s="558"/>
      <c r="G62" s="399"/>
      <c r="H62" s="93"/>
      <c r="I62" s="93"/>
      <c r="J62" s="558"/>
      <c r="K62" s="558"/>
      <c r="L62" s="93"/>
      <c r="M62" s="487"/>
      <c r="N62" s="1063"/>
      <c r="O62" s="1064"/>
      <c r="P62" s="1064"/>
      <c r="Q62" s="1065"/>
    </row>
    <row r="63" spans="1:17" ht="28.5" customHeight="1" x14ac:dyDescent="0.3">
      <c r="A63" s="564">
        <v>2</v>
      </c>
      <c r="B63" s="1084" t="s">
        <v>2925</v>
      </c>
      <c r="C63" s="1085"/>
      <c r="D63" s="1085"/>
      <c r="E63" s="1085"/>
      <c r="F63" s="1085"/>
      <c r="G63" s="1085"/>
      <c r="H63" s="1085"/>
      <c r="I63" s="1085"/>
      <c r="J63" s="1085"/>
      <c r="K63" s="1085"/>
      <c r="L63" s="1085"/>
      <c r="M63" s="1085"/>
      <c r="N63" s="1085"/>
      <c r="O63" s="1085"/>
      <c r="P63" s="1085"/>
      <c r="Q63" s="1086"/>
    </row>
    <row r="64" spans="1:17" ht="28.5" customHeight="1" x14ac:dyDescent="0.3">
      <c r="A64" s="399" t="s">
        <v>164</v>
      </c>
      <c r="B64" s="1058" t="s">
        <v>3109</v>
      </c>
      <c r="C64" s="1059"/>
      <c r="D64" s="1060"/>
      <c r="E64" s="399"/>
      <c r="F64" s="399"/>
      <c r="G64" s="399"/>
      <c r="H64" s="399"/>
      <c r="I64" s="93"/>
      <c r="J64" s="93"/>
      <c r="K64" s="93"/>
      <c r="L64" s="93"/>
      <c r="M64" s="487"/>
      <c r="N64" s="1063"/>
      <c r="O64" s="1064"/>
      <c r="P64" s="1064"/>
      <c r="Q64" s="1065"/>
    </row>
    <row r="65" spans="1:17" ht="39.6" customHeight="1" x14ac:dyDescent="0.3">
      <c r="A65" s="565">
        <v>5</v>
      </c>
      <c r="B65" s="1087" t="s">
        <v>3178</v>
      </c>
      <c r="C65" s="1088"/>
      <c r="D65" s="1088"/>
      <c r="E65" s="1088"/>
      <c r="F65" s="1088"/>
      <c r="G65" s="1088"/>
      <c r="H65" s="1088"/>
      <c r="I65" s="1088"/>
      <c r="J65" s="1088"/>
      <c r="K65" s="1088"/>
      <c r="L65" s="1088"/>
      <c r="M65" s="1088"/>
      <c r="N65" s="1088"/>
      <c r="O65" s="1088"/>
      <c r="P65" s="1088"/>
      <c r="Q65" s="1089"/>
    </row>
    <row r="66" spans="1:17" ht="28.5" customHeight="1" x14ac:dyDescent="0.3">
      <c r="A66" s="1066" t="s">
        <v>127</v>
      </c>
      <c r="B66" s="1067" t="s">
        <v>81</v>
      </c>
      <c r="C66" s="1068"/>
      <c r="D66" s="1069"/>
      <c r="E66" s="1066" t="s">
        <v>195</v>
      </c>
      <c r="F66" s="1066"/>
      <c r="G66" s="1066" t="s">
        <v>196</v>
      </c>
      <c r="H66" s="1066" t="s">
        <v>206</v>
      </c>
      <c r="I66" s="1066" t="s">
        <v>207</v>
      </c>
      <c r="J66" s="1066" t="s">
        <v>208</v>
      </c>
      <c r="K66" s="1066"/>
      <c r="L66" s="1066"/>
      <c r="M66" s="1066" t="s">
        <v>667</v>
      </c>
      <c r="N66" s="1066" t="s">
        <v>209</v>
      </c>
      <c r="O66" s="1067" t="s">
        <v>7</v>
      </c>
      <c r="P66" s="1068"/>
      <c r="Q66" s="1069"/>
    </row>
    <row r="67" spans="1:17" ht="31.2" x14ac:dyDescent="0.3">
      <c r="A67" s="1066"/>
      <c r="B67" s="1070"/>
      <c r="C67" s="1071"/>
      <c r="D67" s="1072"/>
      <c r="E67" s="543" t="s">
        <v>200</v>
      </c>
      <c r="F67" s="543" t="s">
        <v>201</v>
      </c>
      <c r="G67" s="1066"/>
      <c r="H67" s="1066"/>
      <c r="I67" s="1066"/>
      <c r="J67" s="543" t="s">
        <v>210</v>
      </c>
      <c r="K67" s="543" t="s">
        <v>203</v>
      </c>
      <c r="L67" s="543" t="s">
        <v>204</v>
      </c>
      <c r="M67" s="1066"/>
      <c r="N67" s="1066"/>
      <c r="O67" s="1070"/>
      <c r="P67" s="1071"/>
      <c r="Q67" s="1072"/>
    </row>
    <row r="68" spans="1:17" ht="31.2" x14ac:dyDescent="0.3">
      <c r="A68" s="543">
        <v>1</v>
      </c>
      <c r="B68" s="1090" t="s">
        <v>2383</v>
      </c>
      <c r="C68" s="1090"/>
      <c r="D68" s="1090"/>
      <c r="E68" s="399" t="s">
        <v>705</v>
      </c>
      <c r="F68" s="543"/>
      <c r="G68" s="399" t="s">
        <v>2927</v>
      </c>
      <c r="H68" s="399" t="s">
        <v>3173</v>
      </c>
      <c r="I68" s="399" t="s">
        <v>3174</v>
      </c>
      <c r="J68" s="399" t="s">
        <v>705</v>
      </c>
      <c r="K68" s="543"/>
      <c r="L68" s="543"/>
      <c r="M68" s="535" t="s">
        <v>3118</v>
      </c>
      <c r="N68" s="536">
        <v>10000</v>
      </c>
      <c r="O68" s="1063" t="s">
        <v>3175</v>
      </c>
      <c r="P68" s="1064"/>
      <c r="Q68" s="1065"/>
    </row>
    <row r="69" spans="1:17" ht="31.2" x14ac:dyDescent="0.3">
      <c r="A69" s="543">
        <v>2</v>
      </c>
      <c r="B69" s="1091" t="s">
        <v>2380</v>
      </c>
      <c r="C69" s="1091"/>
      <c r="D69" s="1091"/>
      <c r="E69" s="399" t="s">
        <v>705</v>
      </c>
      <c r="F69" s="543"/>
      <c r="G69" s="399" t="s">
        <v>2927</v>
      </c>
      <c r="H69" s="399" t="s">
        <v>3173</v>
      </c>
      <c r="I69" s="399" t="s">
        <v>3174</v>
      </c>
      <c r="J69" s="399" t="s">
        <v>705</v>
      </c>
      <c r="K69" s="543"/>
      <c r="L69" s="543"/>
      <c r="M69" s="535" t="s">
        <v>3118</v>
      </c>
      <c r="N69" s="536">
        <v>10000</v>
      </c>
      <c r="O69" s="1063" t="s">
        <v>3175</v>
      </c>
      <c r="P69" s="1064"/>
      <c r="Q69" s="1065"/>
    </row>
    <row r="70" spans="1:17" ht="31.2" x14ac:dyDescent="0.3">
      <c r="A70" s="543">
        <v>3</v>
      </c>
      <c r="B70" s="1079" t="s">
        <v>2377</v>
      </c>
      <c r="C70" s="1079"/>
      <c r="D70" s="1079"/>
      <c r="E70" s="399" t="s">
        <v>705</v>
      </c>
      <c r="F70" s="543"/>
      <c r="G70" s="399" t="s">
        <v>2927</v>
      </c>
      <c r="H70" s="399" t="s">
        <v>3173</v>
      </c>
      <c r="I70" s="399" t="s">
        <v>3174</v>
      </c>
      <c r="J70" s="399" t="s">
        <v>705</v>
      </c>
      <c r="K70" s="543"/>
      <c r="L70" s="543"/>
      <c r="M70" s="535" t="s">
        <v>3118</v>
      </c>
      <c r="N70" s="536">
        <v>10000</v>
      </c>
      <c r="O70" s="1063" t="s">
        <v>3175</v>
      </c>
      <c r="P70" s="1064"/>
      <c r="Q70" s="1065"/>
    </row>
    <row r="71" spans="1:17" ht="31.2" x14ac:dyDescent="0.3">
      <c r="A71" s="543">
        <v>4</v>
      </c>
      <c r="B71" s="1080" t="s">
        <v>2374</v>
      </c>
      <c r="C71" s="1080"/>
      <c r="D71" s="1080"/>
      <c r="E71" s="399" t="s">
        <v>705</v>
      </c>
      <c r="F71" s="543"/>
      <c r="G71" s="399" t="s">
        <v>2927</v>
      </c>
      <c r="H71" s="399" t="s">
        <v>3173</v>
      </c>
      <c r="I71" s="399" t="s">
        <v>3174</v>
      </c>
      <c r="J71" s="399" t="s">
        <v>705</v>
      </c>
      <c r="K71" s="543"/>
      <c r="L71" s="543"/>
      <c r="M71" s="535" t="s">
        <v>3118</v>
      </c>
      <c r="N71" s="536">
        <v>10000</v>
      </c>
      <c r="O71" s="1063" t="s">
        <v>3175</v>
      </c>
      <c r="P71" s="1064"/>
      <c r="Q71" s="1065"/>
    </row>
    <row r="72" spans="1:17" ht="31.2" x14ac:dyDescent="0.3">
      <c r="A72" s="543">
        <v>5</v>
      </c>
      <c r="B72" s="1080" t="s">
        <v>2381</v>
      </c>
      <c r="C72" s="1080"/>
      <c r="D72" s="1080"/>
      <c r="E72" s="399" t="s">
        <v>705</v>
      </c>
      <c r="F72" s="399"/>
      <c r="G72" s="399" t="s">
        <v>2927</v>
      </c>
      <c r="H72" s="399" t="s">
        <v>3173</v>
      </c>
      <c r="I72" s="399" t="s">
        <v>3174</v>
      </c>
      <c r="J72" s="399" t="s">
        <v>705</v>
      </c>
      <c r="K72" s="399"/>
      <c r="L72" s="399"/>
      <c r="M72" s="535" t="s">
        <v>3118</v>
      </c>
      <c r="N72" s="536">
        <v>10000</v>
      </c>
      <c r="O72" s="1063" t="s">
        <v>3175</v>
      </c>
      <c r="P72" s="1064"/>
      <c r="Q72" s="1065"/>
    </row>
    <row r="73" spans="1:17" ht="31.2" x14ac:dyDescent="0.3">
      <c r="A73" s="543">
        <v>6</v>
      </c>
      <c r="B73" s="1081" t="s">
        <v>2379</v>
      </c>
      <c r="C73" s="1082"/>
      <c r="D73" s="1083"/>
      <c r="E73" s="399" t="s">
        <v>705</v>
      </c>
      <c r="F73" s="399"/>
      <c r="G73" s="399" t="s">
        <v>2927</v>
      </c>
      <c r="H73" s="399" t="s">
        <v>3173</v>
      </c>
      <c r="I73" s="399" t="s">
        <v>3174</v>
      </c>
      <c r="J73" s="399" t="s">
        <v>705</v>
      </c>
      <c r="K73" s="399"/>
      <c r="L73" s="399"/>
      <c r="M73" s="535" t="s">
        <v>3118</v>
      </c>
      <c r="N73" s="536">
        <v>10000</v>
      </c>
      <c r="O73" s="1063" t="s">
        <v>3175</v>
      </c>
      <c r="P73" s="1064"/>
      <c r="Q73" s="1065"/>
    </row>
    <row r="74" spans="1:17" ht="31.2" x14ac:dyDescent="0.3">
      <c r="A74" s="543">
        <v>7</v>
      </c>
      <c r="B74" s="1081" t="s">
        <v>2425</v>
      </c>
      <c r="C74" s="1082"/>
      <c r="D74" s="1083"/>
      <c r="E74" s="399" t="s">
        <v>705</v>
      </c>
      <c r="F74" s="399"/>
      <c r="G74" s="399" t="s">
        <v>2927</v>
      </c>
      <c r="H74" s="399" t="s">
        <v>3173</v>
      </c>
      <c r="I74" s="399" t="s">
        <v>3174</v>
      </c>
      <c r="J74" s="399" t="s">
        <v>705</v>
      </c>
      <c r="K74" s="543"/>
      <c r="L74" s="543"/>
      <c r="M74" s="535" t="s">
        <v>3118</v>
      </c>
      <c r="N74" s="536">
        <v>10000</v>
      </c>
      <c r="O74" s="1063" t="s">
        <v>3175</v>
      </c>
      <c r="P74" s="1064"/>
      <c r="Q74" s="1065"/>
    </row>
    <row r="75" spans="1:17" ht="31.5" customHeight="1" x14ac:dyDescent="0.3">
      <c r="A75" s="1066" t="s">
        <v>109</v>
      </c>
      <c r="B75" s="1066"/>
      <c r="C75" s="1066"/>
      <c r="D75" s="1066"/>
      <c r="E75" s="1066"/>
      <c r="F75" s="1066"/>
      <c r="G75" s="1066"/>
      <c r="H75" s="1066"/>
      <c r="I75" s="1066"/>
      <c r="J75" s="566"/>
      <c r="K75" s="399"/>
      <c r="L75" s="399"/>
      <c r="M75" s="399"/>
      <c r="N75" s="567">
        <f>SUM(N68:N74)</f>
        <v>70000</v>
      </c>
      <c r="O75" s="1063"/>
      <c r="P75" s="1064"/>
      <c r="Q75" s="1065"/>
    </row>
    <row r="76" spans="1:17" ht="33" customHeight="1" x14ac:dyDescent="0.3">
      <c r="A76" s="554">
        <v>6</v>
      </c>
      <c r="B76" s="1076" t="s">
        <v>2926</v>
      </c>
      <c r="C76" s="1077"/>
      <c r="D76" s="1077"/>
      <c r="E76" s="1077"/>
      <c r="F76" s="1077"/>
      <c r="G76" s="1077"/>
      <c r="H76" s="1077"/>
      <c r="I76" s="1077"/>
      <c r="J76" s="1077"/>
      <c r="K76" s="1077"/>
      <c r="L76" s="1077"/>
      <c r="M76" s="1077"/>
      <c r="N76" s="1077"/>
      <c r="O76" s="1077"/>
      <c r="P76" s="1077"/>
      <c r="Q76" s="1078"/>
    </row>
    <row r="77" spans="1:17" x14ac:dyDescent="0.3">
      <c r="A77" s="1066" t="s">
        <v>127</v>
      </c>
      <c r="B77" s="1067" t="s">
        <v>81</v>
      </c>
      <c r="C77" s="1068"/>
      <c r="D77" s="1069"/>
      <c r="E77" s="1066" t="s">
        <v>195</v>
      </c>
      <c r="F77" s="1066"/>
      <c r="G77" s="1066" t="s">
        <v>196</v>
      </c>
      <c r="H77" s="1066" t="s">
        <v>211</v>
      </c>
      <c r="I77" s="1066" t="s">
        <v>212</v>
      </c>
      <c r="J77" s="1066" t="s">
        <v>213</v>
      </c>
      <c r="K77" s="1066"/>
      <c r="L77" s="1066"/>
      <c r="M77" s="1066" t="s">
        <v>667</v>
      </c>
      <c r="N77" s="1066" t="s">
        <v>209</v>
      </c>
      <c r="O77" s="1067" t="s">
        <v>7</v>
      </c>
      <c r="P77" s="1068"/>
      <c r="Q77" s="1069"/>
    </row>
    <row r="78" spans="1:17" ht="31.2" x14ac:dyDescent="0.3">
      <c r="A78" s="1066"/>
      <c r="B78" s="1070"/>
      <c r="C78" s="1071"/>
      <c r="D78" s="1072"/>
      <c r="E78" s="543" t="s">
        <v>200</v>
      </c>
      <c r="F78" s="543" t="s">
        <v>201</v>
      </c>
      <c r="G78" s="1066"/>
      <c r="H78" s="1066"/>
      <c r="I78" s="1066"/>
      <c r="J78" s="543" t="s">
        <v>210</v>
      </c>
      <c r="K78" s="543" t="s">
        <v>203</v>
      </c>
      <c r="L78" s="543" t="s">
        <v>204</v>
      </c>
      <c r="M78" s="1066"/>
      <c r="N78" s="1066"/>
      <c r="O78" s="1070"/>
      <c r="P78" s="1071"/>
      <c r="Q78" s="1072"/>
    </row>
    <row r="79" spans="1:17" ht="26.25" customHeight="1" x14ac:dyDescent="0.3">
      <c r="A79" s="399">
        <v>1</v>
      </c>
      <c r="B79" s="400" t="s">
        <v>2421</v>
      </c>
      <c r="C79" s="401"/>
      <c r="D79" s="402"/>
      <c r="E79" s="399">
        <v>1987</v>
      </c>
      <c r="F79" s="399"/>
      <c r="G79" s="399" t="s">
        <v>2927</v>
      </c>
      <c r="H79" s="399" t="s">
        <v>2928</v>
      </c>
      <c r="I79" s="399" t="s">
        <v>2929</v>
      </c>
      <c r="J79" s="399"/>
      <c r="K79" s="392" t="s">
        <v>705</v>
      </c>
      <c r="L79" s="399"/>
      <c r="M79" s="399">
        <v>2023</v>
      </c>
      <c r="N79" s="403">
        <v>5000</v>
      </c>
      <c r="O79" s="1063" t="s">
        <v>664</v>
      </c>
      <c r="P79" s="1064"/>
      <c r="Q79" s="1065"/>
    </row>
    <row r="80" spans="1:17" ht="26.25" customHeight="1" x14ac:dyDescent="0.3">
      <c r="A80" s="399">
        <v>2</v>
      </c>
      <c r="B80" s="400" t="s">
        <v>2395</v>
      </c>
      <c r="C80" s="401"/>
      <c r="D80" s="402"/>
      <c r="E80" s="399">
        <v>1986</v>
      </c>
      <c r="F80" s="399"/>
      <c r="G80" s="399" t="s">
        <v>2927</v>
      </c>
      <c r="H80" s="399" t="s">
        <v>2928</v>
      </c>
      <c r="I80" s="399" t="s">
        <v>2929</v>
      </c>
      <c r="J80" s="399"/>
      <c r="K80" s="392" t="s">
        <v>705</v>
      </c>
      <c r="L80" s="399"/>
      <c r="M80" s="399">
        <v>2023</v>
      </c>
      <c r="N80" s="403">
        <v>5000</v>
      </c>
      <c r="O80" s="1063" t="s">
        <v>664</v>
      </c>
      <c r="P80" s="1064"/>
      <c r="Q80" s="1065"/>
    </row>
    <row r="81" spans="1:17" ht="26.25" customHeight="1" x14ac:dyDescent="0.3">
      <c r="A81" s="399">
        <v>3</v>
      </c>
      <c r="B81" s="400" t="s">
        <v>2419</v>
      </c>
      <c r="C81" s="401"/>
      <c r="D81" s="402"/>
      <c r="E81" s="399">
        <v>1985</v>
      </c>
      <c r="F81" s="399"/>
      <c r="G81" s="399" t="s">
        <v>2927</v>
      </c>
      <c r="H81" s="399" t="s">
        <v>2928</v>
      </c>
      <c r="I81" s="399" t="s">
        <v>2929</v>
      </c>
      <c r="J81" s="399"/>
      <c r="K81" s="392" t="s">
        <v>705</v>
      </c>
      <c r="L81" s="399"/>
      <c r="M81" s="399">
        <v>2023</v>
      </c>
      <c r="N81" s="403">
        <v>5000</v>
      </c>
      <c r="O81" s="1063" t="s">
        <v>664</v>
      </c>
      <c r="P81" s="1064"/>
      <c r="Q81" s="1065"/>
    </row>
    <row r="82" spans="1:17" ht="26.25" customHeight="1" x14ac:dyDescent="0.3">
      <c r="A82" s="399">
        <v>4</v>
      </c>
      <c r="B82" s="400" t="s">
        <v>2415</v>
      </c>
      <c r="C82" s="401"/>
      <c r="D82" s="402"/>
      <c r="E82" s="399">
        <v>1986</v>
      </c>
      <c r="F82" s="399"/>
      <c r="G82" s="399" t="s">
        <v>2927</v>
      </c>
      <c r="H82" s="399" t="s">
        <v>2928</v>
      </c>
      <c r="I82" s="399" t="s">
        <v>2929</v>
      </c>
      <c r="J82" s="399"/>
      <c r="K82" s="392" t="s">
        <v>705</v>
      </c>
      <c r="L82" s="399"/>
      <c r="M82" s="399">
        <v>2023</v>
      </c>
      <c r="N82" s="403">
        <v>5000</v>
      </c>
      <c r="O82" s="1063" t="s">
        <v>664</v>
      </c>
      <c r="P82" s="1064"/>
      <c r="Q82" s="1065"/>
    </row>
    <row r="83" spans="1:17" ht="26.25" customHeight="1" x14ac:dyDescent="0.3">
      <c r="A83" s="399">
        <v>5</v>
      </c>
      <c r="B83" s="400" t="s">
        <v>2423</v>
      </c>
      <c r="C83" s="401"/>
      <c r="D83" s="402"/>
      <c r="E83" s="399">
        <v>1986</v>
      </c>
      <c r="F83" s="399"/>
      <c r="G83" s="399" t="s">
        <v>2927</v>
      </c>
      <c r="H83" s="399" t="s">
        <v>2928</v>
      </c>
      <c r="I83" s="399" t="s">
        <v>2929</v>
      </c>
      <c r="J83" s="399"/>
      <c r="K83" s="392" t="s">
        <v>705</v>
      </c>
      <c r="L83" s="399"/>
      <c r="M83" s="399">
        <v>2023</v>
      </c>
      <c r="N83" s="403">
        <v>5000</v>
      </c>
      <c r="O83" s="1063" t="s">
        <v>664</v>
      </c>
      <c r="P83" s="1064"/>
      <c r="Q83" s="1065"/>
    </row>
    <row r="84" spans="1:17" ht="26.25" customHeight="1" x14ac:dyDescent="0.3">
      <c r="A84" s="399">
        <v>6</v>
      </c>
      <c r="B84" s="400" t="s">
        <v>2388</v>
      </c>
      <c r="C84" s="401"/>
      <c r="D84" s="402"/>
      <c r="E84" s="399">
        <v>1978</v>
      </c>
      <c r="F84" s="399"/>
      <c r="G84" s="399" t="s">
        <v>2927</v>
      </c>
      <c r="H84" s="399" t="s">
        <v>2928</v>
      </c>
      <c r="I84" s="399" t="s">
        <v>2929</v>
      </c>
      <c r="J84" s="399"/>
      <c r="K84" s="392" t="s">
        <v>705</v>
      </c>
      <c r="L84" s="399"/>
      <c r="M84" s="399">
        <v>2023</v>
      </c>
      <c r="N84" s="403">
        <v>5000</v>
      </c>
      <c r="O84" s="1063" t="s">
        <v>664</v>
      </c>
      <c r="P84" s="1064"/>
      <c r="Q84" s="1065"/>
    </row>
    <row r="85" spans="1:17" ht="26.25" customHeight="1" x14ac:dyDescent="0.3">
      <c r="A85" s="399">
        <v>7</v>
      </c>
      <c r="B85" s="400" t="s">
        <v>2387</v>
      </c>
      <c r="C85" s="401"/>
      <c r="D85" s="402"/>
      <c r="E85" s="399">
        <v>1981</v>
      </c>
      <c r="F85" s="399"/>
      <c r="G85" s="399" t="s">
        <v>2927</v>
      </c>
      <c r="H85" s="399" t="s">
        <v>2928</v>
      </c>
      <c r="I85" s="399" t="s">
        <v>2929</v>
      </c>
      <c r="J85" s="399"/>
      <c r="K85" s="392" t="s">
        <v>705</v>
      </c>
      <c r="L85" s="399"/>
      <c r="M85" s="399">
        <v>2023</v>
      </c>
      <c r="N85" s="403">
        <v>5000</v>
      </c>
      <c r="O85" s="1063" t="s">
        <v>664</v>
      </c>
      <c r="P85" s="1064"/>
      <c r="Q85" s="1065"/>
    </row>
    <row r="86" spans="1:17" ht="26.25" customHeight="1" x14ac:dyDescent="0.3">
      <c r="A86" s="399">
        <v>8</v>
      </c>
      <c r="B86" s="400" t="s">
        <v>3081</v>
      </c>
      <c r="C86" s="401"/>
      <c r="D86" s="402"/>
      <c r="E86" s="399">
        <v>1980</v>
      </c>
      <c r="F86" s="399"/>
      <c r="G86" s="399" t="s">
        <v>2927</v>
      </c>
      <c r="H86" s="399" t="s">
        <v>2928</v>
      </c>
      <c r="I86" s="399" t="s">
        <v>2929</v>
      </c>
      <c r="J86" s="399"/>
      <c r="K86" s="392" t="s">
        <v>705</v>
      </c>
      <c r="L86" s="399"/>
      <c r="M86" s="399">
        <v>2023</v>
      </c>
      <c r="N86" s="403">
        <v>5000</v>
      </c>
      <c r="O86" s="1063" t="s">
        <v>664</v>
      </c>
      <c r="P86" s="1064"/>
      <c r="Q86" s="1065"/>
    </row>
    <row r="87" spans="1:17" ht="26.25" customHeight="1" x14ac:dyDescent="0.3">
      <c r="A87" s="399">
        <v>9</v>
      </c>
      <c r="B87" s="1058" t="s">
        <v>2390</v>
      </c>
      <c r="C87" s="1059"/>
      <c r="D87" s="1060"/>
      <c r="E87" s="399">
        <v>1981</v>
      </c>
      <c r="F87" s="399"/>
      <c r="G87" s="399" t="s">
        <v>2927</v>
      </c>
      <c r="H87" s="399" t="s">
        <v>2928</v>
      </c>
      <c r="I87" s="399" t="s">
        <v>2929</v>
      </c>
      <c r="J87" s="399"/>
      <c r="K87" s="392" t="s">
        <v>705</v>
      </c>
      <c r="L87" s="399"/>
      <c r="M87" s="399">
        <v>2023</v>
      </c>
      <c r="N87" s="403">
        <v>5000</v>
      </c>
      <c r="O87" s="1063" t="s">
        <v>664</v>
      </c>
      <c r="P87" s="1064"/>
      <c r="Q87" s="1065"/>
    </row>
    <row r="88" spans="1:17" ht="26.25" customHeight="1" x14ac:dyDescent="0.3">
      <c r="A88" s="399">
        <v>10</v>
      </c>
      <c r="B88" s="1058" t="s">
        <v>2746</v>
      </c>
      <c r="C88" s="1059"/>
      <c r="D88" s="1060"/>
      <c r="E88" s="399">
        <v>1979</v>
      </c>
      <c r="F88" s="399"/>
      <c r="G88" s="399" t="s">
        <v>2927</v>
      </c>
      <c r="H88" s="399" t="s">
        <v>3082</v>
      </c>
      <c r="I88" s="399" t="s">
        <v>3083</v>
      </c>
      <c r="J88" s="399"/>
      <c r="K88" s="399" t="s">
        <v>705</v>
      </c>
      <c r="L88" s="399"/>
      <c r="M88" s="399" t="s">
        <v>3084</v>
      </c>
      <c r="N88" s="403">
        <v>5000</v>
      </c>
      <c r="O88" s="1063" t="s">
        <v>664</v>
      </c>
      <c r="P88" s="1064"/>
      <c r="Q88" s="1065"/>
    </row>
    <row r="89" spans="1:17" ht="26.25" customHeight="1" x14ac:dyDescent="0.3">
      <c r="A89" s="399">
        <v>11</v>
      </c>
      <c r="B89" s="1058" t="s">
        <v>2371</v>
      </c>
      <c r="C89" s="1059"/>
      <c r="D89" s="1060"/>
      <c r="E89" s="399">
        <v>1979</v>
      </c>
      <c r="F89" s="399"/>
      <c r="G89" s="399" t="s">
        <v>2927</v>
      </c>
      <c r="H89" s="399" t="s">
        <v>3082</v>
      </c>
      <c r="I89" s="399" t="s">
        <v>3083</v>
      </c>
      <c r="J89" s="399"/>
      <c r="K89" s="399" t="s">
        <v>705</v>
      </c>
      <c r="L89" s="399"/>
      <c r="M89" s="399" t="s">
        <v>3084</v>
      </c>
      <c r="N89" s="403">
        <v>5000</v>
      </c>
      <c r="O89" s="1063" t="s">
        <v>664</v>
      </c>
      <c r="P89" s="1064"/>
      <c r="Q89" s="1065"/>
    </row>
    <row r="90" spans="1:17" s="295" customFormat="1" ht="26.25" customHeight="1" x14ac:dyDescent="0.3">
      <c r="A90" s="399">
        <v>12</v>
      </c>
      <c r="B90" s="1058" t="s">
        <v>2414</v>
      </c>
      <c r="C90" s="1059"/>
      <c r="D90" s="1060"/>
      <c r="E90" s="392">
        <v>1969</v>
      </c>
      <c r="F90" s="392"/>
      <c r="G90" s="392" t="s">
        <v>2927</v>
      </c>
      <c r="H90" s="392" t="s">
        <v>2928</v>
      </c>
      <c r="I90" s="392" t="s">
        <v>3073</v>
      </c>
      <c r="J90" s="392"/>
      <c r="K90" s="392" t="s">
        <v>705</v>
      </c>
      <c r="L90" s="392"/>
      <c r="M90" s="392" t="s">
        <v>3085</v>
      </c>
      <c r="N90" s="393">
        <v>3000</v>
      </c>
      <c r="O90" s="1061" t="s">
        <v>664</v>
      </c>
      <c r="P90" s="1061"/>
      <c r="Q90" s="1061"/>
    </row>
    <row r="91" spans="1:17" ht="24.75" customHeight="1" x14ac:dyDescent="0.3">
      <c r="A91" s="1066" t="s">
        <v>109</v>
      </c>
      <c r="B91" s="1066"/>
      <c r="C91" s="1066"/>
      <c r="D91" s="1066"/>
      <c r="E91" s="1066"/>
      <c r="F91" s="1066"/>
      <c r="G91" s="1066"/>
      <c r="H91" s="1066"/>
      <c r="I91" s="1066"/>
      <c r="J91" s="566"/>
      <c r="K91" s="399"/>
      <c r="L91" s="399"/>
      <c r="M91" s="399"/>
      <c r="N91" s="568">
        <f>SUM(N79:N90)</f>
        <v>58000</v>
      </c>
      <c r="O91" s="1073"/>
      <c r="P91" s="1074"/>
      <c r="Q91" s="1075"/>
    </row>
    <row r="92" spans="1:17" s="539" customFormat="1" ht="27" customHeight="1" x14ac:dyDescent="0.3">
      <c r="A92" s="554">
        <v>7</v>
      </c>
      <c r="B92" s="1076" t="s">
        <v>2930</v>
      </c>
      <c r="C92" s="1077"/>
      <c r="D92" s="1077"/>
      <c r="E92" s="1077"/>
      <c r="F92" s="1077"/>
      <c r="G92" s="1077"/>
      <c r="H92" s="1077"/>
      <c r="I92" s="1077"/>
      <c r="J92" s="1077"/>
      <c r="K92" s="1077"/>
      <c r="L92" s="1077"/>
      <c r="M92" s="1077"/>
      <c r="N92" s="1077"/>
      <c r="O92" s="1077"/>
      <c r="P92" s="1077"/>
      <c r="Q92" s="1078"/>
    </row>
    <row r="93" spans="1:17" s="541" customFormat="1" ht="34.5" customHeight="1" x14ac:dyDescent="0.3">
      <c r="A93" s="1066" t="s">
        <v>127</v>
      </c>
      <c r="B93" s="1067" t="s">
        <v>81</v>
      </c>
      <c r="C93" s="1068"/>
      <c r="D93" s="1069"/>
      <c r="E93" s="1066" t="s">
        <v>195</v>
      </c>
      <c r="F93" s="1066"/>
      <c r="G93" s="1066" t="s">
        <v>196</v>
      </c>
      <c r="H93" s="1066" t="s">
        <v>193</v>
      </c>
      <c r="I93" s="1066" t="s">
        <v>214</v>
      </c>
      <c r="J93" s="1066"/>
      <c r="K93" s="1066" t="s">
        <v>215</v>
      </c>
      <c r="L93" s="1066"/>
      <c r="M93" s="1066" t="s">
        <v>216</v>
      </c>
      <c r="N93" s="1066"/>
      <c r="O93" s="1067" t="s">
        <v>7</v>
      </c>
      <c r="P93" s="1068"/>
      <c r="Q93" s="1069"/>
    </row>
    <row r="94" spans="1:17" s="541" customFormat="1" ht="22.95" customHeight="1" x14ac:dyDescent="0.3">
      <c r="A94" s="1066"/>
      <c r="B94" s="1070"/>
      <c r="C94" s="1071"/>
      <c r="D94" s="1072"/>
      <c r="E94" s="543" t="s">
        <v>200</v>
      </c>
      <c r="F94" s="543" t="s">
        <v>201</v>
      </c>
      <c r="G94" s="1066"/>
      <c r="H94" s="1066"/>
      <c r="I94" s="1066"/>
      <c r="J94" s="1066"/>
      <c r="K94" s="1066"/>
      <c r="L94" s="1066"/>
      <c r="M94" s="543" t="s">
        <v>82</v>
      </c>
      <c r="N94" s="543" t="s">
        <v>217</v>
      </c>
      <c r="O94" s="1070"/>
      <c r="P94" s="1071"/>
      <c r="Q94" s="1072"/>
    </row>
    <row r="95" spans="1:17" s="538" customFormat="1" ht="30" customHeight="1" x14ac:dyDescent="0.3">
      <c r="A95" s="399">
        <v>1</v>
      </c>
      <c r="B95" s="1058" t="s">
        <v>2388</v>
      </c>
      <c r="C95" s="1059"/>
      <c r="D95" s="1060"/>
      <c r="E95" s="399">
        <v>1978</v>
      </c>
      <c r="F95" s="399"/>
      <c r="G95" s="399" t="s">
        <v>2927</v>
      </c>
      <c r="H95" s="557" t="s">
        <v>2757</v>
      </c>
      <c r="I95" s="1061"/>
      <c r="J95" s="1061"/>
      <c r="K95" s="1062" t="s">
        <v>2753</v>
      </c>
      <c r="L95" s="1062"/>
      <c r="M95" s="399" t="s">
        <v>669</v>
      </c>
      <c r="N95" s="399">
        <v>2023</v>
      </c>
      <c r="O95" s="1063"/>
      <c r="P95" s="1064"/>
      <c r="Q95" s="1065"/>
    </row>
    <row r="96" spans="1:17" s="538" customFormat="1" ht="28.5" customHeight="1" x14ac:dyDescent="0.3">
      <c r="A96" s="399">
        <v>2</v>
      </c>
      <c r="B96" s="1058" t="s">
        <v>2385</v>
      </c>
      <c r="C96" s="1059"/>
      <c r="D96" s="1060"/>
      <c r="E96" s="545">
        <v>1980</v>
      </c>
      <c r="F96" s="545"/>
      <c r="G96" s="399" t="s">
        <v>2927</v>
      </c>
      <c r="H96" s="557" t="s">
        <v>2757</v>
      </c>
      <c r="I96" s="1061"/>
      <c r="J96" s="1061"/>
      <c r="K96" s="1062" t="s">
        <v>2753</v>
      </c>
      <c r="L96" s="1062"/>
      <c r="M96" s="399" t="s">
        <v>669</v>
      </c>
      <c r="N96" s="399">
        <v>2023</v>
      </c>
      <c r="O96" s="1063"/>
      <c r="P96" s="1064"/>
      <c r="Q96" s="1065"/>
    </row>
    <row r="97" spans="1:17" s="538" customFormat="1" ht="30" customHeight="1" x14ac:dyDescent="0.3">
      <c r="A97" s="399">
        <v>3</v>
      </c>
      <c r="B97" s="1058" t="s">
        <v>2746</v>
      </c>
      <c r="C97" s="1059"/>
      <c r="D97" s="1060"/>
      <c r="E97" s="399">
        <v>1979</v>
      </c>
      <c r="F97" s="399"/>
      <c r="G97" s="399" t="s">
        <v>2927</v>
      </c>
      <c r="H97" s="557" t="s">
        <v>2757</v>
      </c>
      <c r="I97" s="1061" t="s">
        <v>1052</v>
      </c>
      <c r="J97" s="1061"/>
      <c r="K97" s="1062" t="s">
        <v>669</v>
      </c>
      <c r="L97" s="1062"/>
      <c r="M97" s="399" t="s">
        <v>668</v>
      </c>
      <c r="N97" s="399">
        <v>2023</v>
      </c>
      <c r="O97" s="1063" t="s">
        <v>3080</v>
      </c>
      <c r="P97" s="1064"/>
      <c r="Q97" s="1065"/>
    </row>
    <row r="98" spans="1:17" s="538" customFormat="1" ht="28.5" customHeight="1" x14ac:dyDescent="0.3">
      <c r="A98" s="569">
        <v>4</v>
      </c>
      <c r="B98" s="570" t="s">
        <v>2395</v>
      </c>
      <c r="C98" s="571"/>
      <c r="D98" s="572"/>
      <c r="E98" s="573">
        <v>1986</v>
      </c>
      <c r="F98" s="573"/>
      <c r="G98" s="569" t="s">
        <v>2927</v>
      </c>
      <c r="H98" s="574" t="s">
        <v>2757</v>
      </c>
      <c r="I98" s="1050"/>
      <c r="J98" s="1050"/>
      <c r="K98" s="1051" t="s">
        <v>2753</v>
      </c>
      <c r="L98" s="1051"/>
      <c r="M98" s="569" t="s">
        <v>669</v>
      </c>
      <c r="N98" s="569">
        <v>2023</v>
      </c>
      <c r="O98" s="575"/>
      <c r="P98" s="576"/>
      <c r="Q98" s="577"/>
    </row>
    <row r="99" spans="1:17" s="538" customFormat="1" ht="30" customHeight="1" x14ac:dyDescent="0.3">
      <c r="A99" s="569">
        <v>5</v>
      </c>
      <c r="B99" s="1052" t="s">
        <v>2421</v>
      </c>
      <c r="C99" s="1053"/>
      <c r="D99" s="1054"/>
      <c r="E99" s="569">
        <v>1987</v>
      </c>
      <c r="F99" s="569"/>
      <c r="G99" s="569" t="s">
        <v>2927</v>
      </c>
      <c r="H99" s="574" t="s">
        <v>2757</v>
      </c>
      <c r="I99" s="1050"/>
      <c r="J99" s="1050"/>
      <c r="K99" s="1051" t="s">
        <v>2753</v>
      </c>
      <c r="L99" s="1051"/>
      <c r="M99" s="569" t="s">
        <v>669</v>
      </c>
      <c r="N99" s="569">
        <v>2023</v>
      </c>
      <c r="O99" s="1055"/>
      <c r="P99" s="1056"/>
      <c r="Q99" s="1057"/>
    </row>
  </sheetData>
  <mergeCells count="188">
    <mergeCell ref="B90:D90"/>
    <mergeCell ref="O90:Q90"/>
    <mergeCell ref="N1:Q1"/>
    <mergeCell ref="A3:G3"/>
    <mergeCell ref="H3:N3"/>
    <mergeCell ref="A4:G4"/>
    <mergeCell ref="H4:N4"/>
    <mergeCell ref="A6:O6"/>
    <mergeCell ref="B22:Q22"/>
    <mergeCell ref="K23:M23"/>
    <mergeCell ref="N23:Q23"/>
    <mergeCell ref="B11:Q11"/>
    <mergeCell ref="K12:M12"/>
    <mergeCell ref="N12:Q12"/>
    <mergeCell ref="B18:Q18"/>
    <mergeCell ref="K19:M19"/>
    <mergeCell ref="N19:Q19"/>
    <mergeCell ref="B8:Q8"/>
    <mergeCell ref="A9:A10"/>
    <mergeCell ref="B9:B10"/>
    <mergeCell ref="C9:F9"/>
    <mergeCell ref="G9:G10"/>
    <mergeCell ref="H9:M9"/>
    <mergeCell ref="B13:Q13"/>
    <mergeCell ref="N9:Q10"/>
    <mergeCell ref="K10:M10"/>
    <mergeCell ref="K24:M24"/>
    <mergeCell ref="N24:Q24"/>
    <mergeCell ref="K21:M21"/>
    <mergeCell ref="B20:Q20"/>
    <mergeCell ref="N21:Q21"/>
    <mergeCell ref="M26:M27"/>
    <mergeCell ref="N26:Q27"/>
    <mergeCell ref="K14:M14"/>
    <mergeCell ref="N14:Q14"/>
    <mergeCell ref="B15:Q15"/>
    <mergeCell ref="K16:M16"/>
    <mergeCell ref="N16:Q16"/>
    <mergeCell ref="B28:D28"/>
    <mergeCell ref="N28:Q28"/>
    <mergeCell ref="B29:D29"/>
    <mergeCell ref="N29:Q29"/>
    <mergeCell ref="B25:Q25"/>
    <mergeCell ref="A26:A27"/>
    <mergeCell ref="B26:D27"/>
    <mergeCell ref="E26:F26"/>
    <mergeCell ref="G26:G27"/>
    <mergeCell ref="H26:H27"/>
    <mergeCell ref="I26:I27"/>
    <mergeCell ref="J26:J27"/>
    <mergeCell ref="K26:K27"/>
    <mergeCell ref="L26:L27"/>
    <mergeCell ref="B30:D30"/>
    <mergeCell ref="N30:Q30"/>
    <mergeCell ref="B31:Q31"/>
    <mergeCell ref="A32:A33"/>
    <mergeCell ref="B32:D33"/>
    <mergeCell ref="E32:F32"/>
    <mergeCell ref="G32:G33"/>
    <mergeCell ref="H32:H33"/>
    <mergeCell ref="I32:I33"/>
    <mergeCell ref="J32:J33"/>
    <mergeCell ref="B35:D35"/>
    <mergeCell ref="N35:Q35"/>
    <mergeCell ref="B36:D36"/>
    <mergeCell ref="N36:Q36"/>
    <mergeCell ref="K32:K33"/>
    <mergeCell ref="L32:L33"/>
    <mergeCell ref="M32:M33"/>
    <mergeCell ref="N32:Q33"/>
    <mergeCell ref="B34:D34"/>
    <mergeCell ref="N34:Q34"/>
    <mergeCell ref="B37:Q37"/>
    <mergeCell ref="A38:A40"/>
    <mergeCell ref="B38:B40"/>
    <mergeCell ref="C38:H38"/>
    <mergeCell ref="I38:Q38"/>
    <mergeCell ref="C39:C40"/>
    <mergeCell ref="D39:D40"/>
    <mergeCell ref="E39:E40"/>
    <mergeCell ref="J59:J60"/>
    <mergeCell ref="K59:L59"/>
    <mergeCell ref="M59:M60"/>
    <mergeCell ref="N59:Q60"/>
    <mergeCell ref="B61:Q61"/>
    <mergeCell ref="B62:D62"/>
    <mergeCell ref="N62:Q62"/>
    <mergeCell ref="P39:P40"/>
    <mergeCell ref="Q39:Q40"/>
    <mergeCell ref="A57:I57"/>
    <mergeCell ref="B58:Q58"/>
    <mergeCell ref="A59:A60"/>
    <mergeCell ref="B59:D60"/>
    <mergeCell ref="E59:E60"/>
    <mergeCell ref="F59:F60"/>
    <mergeCell ref="G59:G60"/>
    <mergeCell ref="H59:I59"/>
    <mergeCell ref="F39:H39"/>
    <mergeCell ref="I39:I40"/>
    <mergeCell ref="J39:J40"/>
    <mergeCell ref="K39:L39"/>
    <mergeCell ref="M39:M40"/>
    <mergeCell ref="N39:O39"/>
    <mergeCell ref="B64:D64"/>
    <mergeCell ref="B63:Q63"/>
    <mergeCell ref="N64:Q64"/>
    <mergeCell ref="O66:Q67"/>
    <mergeCell ref="B65:Q65"/>
    <mergeCell ref="B68:D68"/>
    <mergeCell ref="O68:Q68"/>
    <mergeCell ref="B69:D69"/>
    <mergeCell ref="O69:Q69"/>
    <mergeCell ref="B70:D70"/>
    <mergeCell ref="O70:Q70"/>
    <mergeCell ref="B71:D71"/>
    <mergeCell ref="O71:Q71"/>
    <mergeCell ref="B72:D72"/>
    <mergeCell ref="O72:Q72"/>
    <mergeCell ref="B73:D73"/>
    <mergeCell ref="O73:Q73"/>
    <mergeCell ref="B74:D74"/>
    <mergeCell ref="O74:Q74"/>
    <mergeCell ref="A66:A67"/>
    <mergeCell ref="B66:D67"/>
    <mergeCell ref="E66:F66"/>
    <mergeCell ref="G66:G67"/>
    <mergeCell ref="H66:H67"/>
    <mergeCell ref="I66:I67"/>
    <mergeCell ref="J66:L66"/>
    <mergeCell ref="M66:M67"/>
    <mergeCell ref="N66:N67"/>
    <mergeCell ref="I77:I78"/>
    <mergeCell ref="J77:L77"/>
    <mergeCell ref="M77:M78"/>
    <mergeCell ref="N77:N78"/>
    <mergeCell ref="O77:Q78"/>
    <mergeCell ref="O79:Q79"/>
    <mergeCell ref="A75:I75"/>
    <mergeCell ref="O75:Q75"/>
    <mergeCell ref="B76:Q76"/>
    <mergeCell ref="A77:A78"/>
    <mergeCell ref="B77:D78"/>
    <mergeCell ref="E77:F77"/>
    <mergeCell ref="G77:G78"/>
    <mergeCell ref="H77:H78"/>
    <mergeCell ref="B88:D88"/>
    <mergeCell ref="O88:Q88"/>
    <mergeCell ref="B89:D89"/>
    <mergeCell ref="O89:Q89"/>
    <mergeCell ref="O85:Q85"/>
    <mergeCell ref="O86:Q86"/>
    <mergeCell ref="B87:D87"/>
    <mergeCell ref="O87:Q87"/>
    <mergeCell ref="O80:Q80"/>
    <mergeCell ref="O81:Q81"/>
    <mergeCell ref="O82:Q82"/>
    <mergeCell ref="O83:Q83"/>
    <mergeCell ref="O84:Q84"/>
    <mergeCell ref="M93:N93"/>
    <mergeCell ref="O93:Q94"/>
    <mergeCell ref="B95:D95"/>
    <mergeCell ref="I95:J95"/>
    <mergeCell ref="K95:L95"/>
    <mergeCell ref="O95:Q95"/>
    <mergeCell ref="A91:I91"/>
    <mergeCell ref="O91:Q91"/>
    <mergeCell ref="B92:Q92"/>
    <mergeCell ref="A93:A94"/>
    <mergeCell ref="B93:D94"/>
    <mergeCell ref="E93:F93"/>
    <mergeCell ref="G93:G94"/>
    <mergeCell ref="H93:H94"/>
    <mergeCell ref="I93:J94"/>
    <mergeCell ref="K93:L94"/>
    <mergeCell ref="I98:J98"/>
    <mergeCell ref="K98:L98"/>
    <mergeCell ref="B99:D99"/>
    <mergeCell ref="I99:J99"/>
    <mergeCell ref="K99:L99"/>
    <mergeCell ref="O99:Q99"/>
    <mergeCell ref="B96:D96"/>
    <mergeCell ref="I96:J96"/>
    <mergeCell ref="K96:L96"/>
    <mergeCell ref="O96:Q96"/>
    <mergeCell ref="B97:D97"/>
    <mergeCell ref="I97:J97"/>
    <mergeCell ref="K97:L97"/>
    <mergeCell ref="O97:Q97"/>
  </mergeCells>
  <pageMargins left="0.7" right="0.7" top="0.75" bottom="0.75" header="0.3" footer="0.3"/>
  <pageSetup paperSize="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020"/>
  <sheetViews>
    <sheetView topLeftCell="U4" workbookViewId="0">
      <selection activeCell="D920" sqref="D920"/>
    </sheetView>
  </sheetViews>
  <sheetFormatPr defaultColWidth="8.109375" defaultRowHeight="15.6" x14ac:dyDescent="0.3"/>
  <cols>
    <col min="1" max="1" width="5" style="229" customWidth="1"/>
    <col min="2" max="2" width="23.109375" style="230" bestFit="1" customWidth="1"/>
    <col min="3" max="3" width="28.44140625" style="230" customWidth="1"/>
    <col min="4" max="4" width="39.88671875" style="230" customWidth="1"/>
    <col min="5" max="5" width="5.88671875" style="229" customWidth="1"/>
    <col min="6" max="6" width="5" style="230" customWidth="1"/>
    <col min="7" max="7" width="9.5546875" style="231" customWidth="1"/>
    <col min="8" max="8" width="13.44140625" style="232" customWidth="1"/>
    <col min="9" max="9" width="25.44140625" style="233" customWidth="1"/>
    <col min="10" max="10" width="7.44140625" style="230" customWidth="1"/>
    <col min="11" max="11" width="8.6640625" style="230" customWidth="1"/>
    <col min="12" max="12" width="26.109375" style="230" customWidth="1"/>
    <col min="13" max="13" width="22.88671875" style="230" customWidth="1"/>
    <col min="14" max="15" width="9" style="230" customWidth="1"/>
    <col min="16" max="16" width="9" style="234" customWidth="1"/>
    <col min="17" max="17" width="9" style="230" customWidth="1"/>
    <col min="18" max="18" width="19.5546875" style="235" customWidth="1"/>
    <col min="19" max="19" width="25.88671875" style="235" customWidth="1"/>
    <col min="20" max="20" width="7.44140625" style="235" customWidth="1"/>
    <col min="21" max="21" width="10.5546875" style="235" customWidth="1"/>
    <col min="22" max="22" width="8.109375" style="235"/>
    <col min="23" max="23" width="19.109375" style="235" customWidth="1"/>
    <col min="24" max="24" width="13" style="235" customWidth="1"/>
    <col min="25" max="25" width="10.44140625" style="232" customWidth="1"/>
    <col min="26" max="26" width="9.5546875" style="232" customWidth="1"/>
    <col min="27" max="27" width="10.44140625" style="229" customWidth="1"/>
    <col min="28" max="28" width="68" style="236" hidden="1" customWidth="1"/>
    <col min="29" max="29" width="13.33203125" style="236" hidden="1" customWidth="1"/>
    <col min="30" max="31" width="10.88671875" style="236" hidden="1" customWidth="1"/>
    <col min="32" max="32" width="0" style="236" hidden="1" customWidth="1"/>
    <col min="33" max="16384" width="8.109375" style="236"/>
  </cols>
  <sheetData>
    <row r="1" spans="1:29" x14ac:dyDescent="0.3">
      <c r="A1" s="1139" t="s">
        <v>96</v>
      </c>
      <c r="B1" s="1139"/>
      <c r="C1" s="1139"/>
      <c r="D1" s="1139"/>
    </row>
    <row r="2" spans="1:29" x14ac:dyDescent="0.3">
      <c r="A2" s="1140" t="s">
        <v>0</v>
      </c>
      <c r="B2" s="1140"/>
      <c r="C2" s="1140"/>
      <c r="D2" s="1140"/>
    </row>
    <row r="3" spans="1:29" x14ac:dyDescent="0.3">
      <c r="A3" s="237" t="s">
        <v>10</v>
      </c>
      <c r="B3" s="1141" t="s">
        <v>670</v>
      </c>
      <c r="C3" s="1141"/>
      <c r="D3" s="1141"/>
      <c r="E3" s="237"/>
      <c r="F3" s="238"/>
      <c r="G3" s="239"/>
      <c r="H3" s="240"/>
      <c r="I3" s="241"/>
      <c r="J3" s="238"/>
      <c r="K3" s="238"/>
      <c r="L3" s="238"/>
      <c r="M3" s="238"/>
      <c r="N3" s="238"/>
      <c r="O3" s="238"/>
      <c r="P3" s="242"/>
      <c r="Q3" s="238"/>
      <c r="R3" s="243"/>
      <c r="S3" s="243"/>
      <c r="T3" s="243"/>
      <c r="U3" s="243"/>
      <c r="V3" s="243"/>
      <c r="W3" s="243"/>
      <c r="X3" s="243"/>
      <c r="Y3" s="240"/>
      <c r="Z3" s="240"/>
      <c r="AA3" s="237"/>
    </row>
    <row r="4" spans="1:29" ht="36.75" customHeight="1" x14ac:dyDescent="0.3">
      <c r="A4" s="1138" t="s">
        <v>127</v>
      </c>
      <c r="B4" s="1138" t="s">
        <v>81</v>
      </c>
      <c r="C4" s="1138" t="s">
        <v>671</v>
      </c>
      <c r="D4" s="1138" t="s">
        <v>672</v>
      </c>
      <c r="E4" s="1138" t="s">
        <v>673</v>
      </c>
      <c r="F4" s="1138" t="s">
        <v>195</v>
      </c>
      <c r="G4" s="1142" t="s">
        <v>674</v>
      </c>
      <c r="H4" s="1143" t="s">
        <v>675</v>
      </c>
      <c r="I4" s="1143" t="s">
        <v>676</v>
      </c>
      <c r="J4" s="1138" t="s">
        <v>677</v>
      </c>
      <c r="K4" s="1138" t="s">
        <v>678</v>
      </c>
      <c r="L4" s="1138" t="s">
        <v>679</v>
      </c>
      <c r="M4" s="1138"/>
      <c r="N4" s="1138"/>
      <c r="O4" s="1138"/>
      <c r="P4" s="1138"/>
      <c r="Q4" s="1138" t="s">
        <v>680</v>
      </c>
      <c r="R4" s="1143" t="s">
        <v>681</v>
      </c>
      <c r="S4" s="1143" t="s">
        <v>682</v>
      </c>
      <c r="T4" s="1143" t="s">
        <v>683</v>
      </c>
      <c r="U4" s="1143" t="s">
        <v>684</v>
      </c>
      <c r="V4" s="1143" t="s">
        <v>685</v>
      </c>
      <c r="W4" s="1143" t="s">
        <v>686</v>
      </c>
      <c r="X4" s="1143" t="s">
        <v>687</v>
      </c>
      <c r="Y4" s="1145" t="s">
        <v>688</v>
      </c>
      <c r="Z4" s="1146"/>
      <c r="AA4" s="1144" t="s">
        <v>689</v>
      </c>
    </row>
    <row r="5" spans="1:29" s="247" customFormat="1" ht="62.4" x14ac:dyDescent="0.3">
      <c r="A5" s="1138"/>
      <c r="B5" s="1138"/>
      <c r="C5" s="1138"/>
      <c r="D5" s="1138"/>
      <c r="E5" s="1138"/>
      <c r="F5" s="1138"/>
      <c r="G5" s="1142"/>
      <c r="H5" s="1143"/>
      <c r="I5" s="1143"/>
      <c r="J5" s="1138"/>
      <c r="K5" s="1138"/>
      <c r="L5" s="244" t="s">
        <v>241</v>
      </c>
      <c r="M5" s="244" t="s">
        <v>690</v>
      </c>
      <c r="N5" s="244" t="s">
        <v>691</v>
      </c>
      <c r="O5" s="244" t="s">
        <v>692</v>
      </c>
      <c r="P5" s="245" t="s">
        <v>693</v>
      </c>
      <c r="Q5" s="1138"/>
      <c r="R5" s="1143"/>
      <c r="S5" s="1143"/>
      <c r="T5" s="1143"/>
      <c r="U5" s="1143"/>
      <c r="V5" s="1143"/>
      <c r="W5" s="1143"/>
      <c r="X5" s="1143"/>
      <c r="Y5" s="246" t="s">
        <v>694</v>
      </c>
      <c r="Z5" s="246" t="s">
        <v>695</v>
      </c>
      <c r="AA5" s="1144"/>
    </row>
    <row r="6" spans="1:29" ht="15.75" customHeight="1" x14ac:dyDescent="0.3">
      <c r="A6" s="248">
        <f>+SUBTOTAL(3,$C$6:C6)</f>
        <v>1</v>
      </c>
      <c r="B6" s="249" t="s">
        <v>696</v>
      </c>
      <c r="C6" s="249" t="s">
        <v>697</v>
      </c>
      <c r="D6" s="249" t="s">
        <v>698</v>
      </c>
      <c r="E6" s="250" t="s">
        <v>200</v>
      </c>
      <c r="F6" s="249">
        <f t="shared" ref="F6:F69" si="0">YEAR(G6)</f>
        <v>1964</v>
      </c>
      <c r="G6" s="251">
        <v>23663</v>
      </c>
      <c r="H6" s="248" t="s">
        <v>699</v>
      </c>
      <c r="I6" s="252" t="str">
        <f>VLOOKUP(H6,'[2]Bảng mã ngạch'!$A$2:$B$71,2,0)</f>
        <v>Giảng viên chính (hạng II)</v>
      </c>
      <c r="J6" s="249" t="s">
        <v>692</v>
      </c>
      <c r="K6" s="249">
        <v>0</v>
      </c>
      <c r="L6" s="249" t="s">
        <v>700</v>
      </c>
      <c r="M6" s="249" t="s">
        <v>701</v>
      </c>
      <c r="N6" s="249"/>
      <c r="O6" s="249" t="s">
        <v>701</v>
      </c>
      <c r="P6" s="253"/>
      <c r="Q6" s="249"/>
      <c r="R6" s="248"/>
      <c r="S6" s="248"/>
      <c r="T6" s="248"/>
      <c r="U6" s="248" t="s">
        <v>702</v>
      </c>
      <c r="V6" s="248"/>
      <c r="W6" s="254" t="s">
        <v>703</v>
      </c>
      <c r="X6" s="248" t="s">
        <v>704</v>
      </c>
      <c r="Y6" s="255"/>
      <c r="Z6" s="255" t="s">
        <v>705</v>
      </c>
      <c r="AA6" s="256">
        <f t="shared" ref="AA6:AA69" ca="1" si="1">IF(E6="nữ",660-DATEDIF(G6,TODAY(),"m"),720-DATEDIF(G6,TODAY(),"m"))/12</f>
        <v>-0.16666666666666666</v>
      </c>
      <c r="AB6" s="257" t="e">
        <f>+VLOOKUP(#REF!,'[3]CÁN BỘ'!F$8:AX$1037,COLUMN('[3]CÁN BỘ'!$AP$42)-5,0)</f>
        <v>#REF!</v>
      </c>
      <c r="AC6" s="258"/>
    </row>
    <row r="7" spans="1:29" ht="15.75" customHeight="1" x14ac:dyDescent="0.3">
      <c r="A7" s="248">
        <f>+SUBTOTAL(3,$C$6:C7)</f>
        <v>2</v>
      </c>
      <c r="B7" s="249" t="s">
        <v>706</v>
      </c>
      <c r="C7" s="249" t="s">
        <v>697</v>
      </c>
      <c r="D7" s="249" t="s">
        <v>707</v>
      </c>
      <c r="E7" s="248" t="s">
        <v>200</v>
      </c>
      <c r="F7" s="249">
        <f t="shared" si="0"/>
        <v>1979</v>
      </c>
      <c r="G7" s="251">
        <v>29148</v>
      </c>
      <c r="H7" s="248" t="s">
        <v>708</v>
      </c>
      <c r="I7" s="252" t="str">
        <f>VLOOKUP(H7,'[2]Bảng mã ngạch'!$A$2:$B$71,2,0)</f>
        <v>Giảng viên (hạng III)</v>
      </c>
      <c r="J7" s="249" t="s">
        <v>692</v>
      </c>
      <c r="K7" s="249">
        <v>0</v>
      </c>
      <c r="L7" s="249" t="s">
        <v>709</v>
      </c>
      <c r="M7" s="249" t="s">
        <v>710</v>
      </c>
      <c r="N7" s="249"/>
      <c r="O7" s="249" t="s">
        <v>710</v>
      </c>
      <c r="P7" s="253"/>
      <c r="Q7" s="249"/>
      <c r="R7" s="255" t="s">
        <v>711</v>
      </c>
      <c r="S7" s="248"/>
      <c r="T7" s="248">
        <v>2018</v>
      </c>
      <c r="U7" s="248"/>
      <c r="V7" s="248"/>
      <c r="W7" s="248">
        <v>0</v>
      </c>
      <c r="X7" s="248"/>
      <c r="Y7" s="255">
        <v>40742</v>
      </c>
      <c r="Z7" s="255">
        <v>41108</v>
      </c>
      <c r="AA7" s="256">
        <f t="shared" ca="1" si="1"/>
        <v>14.833333333333334</v>
      </c>
      <c r="AB7" s="257" t="e">
        <f>+VLOOKUP(#REF!,'[3]CÁN BỘ'!F$8:AX$1037,COLUMN('[3]CÁN BỘ'!$AP$42)-5,0)</f>
        <v>#REF!</v>
      </c>
      <c r="AC7" s="258"/>
    </row>
    <row r="8" spans="1:29" ht="15.75" customHeight="1" x14ac:dyDescent="0.3">
      <c r="A8" s="248">
        <f>+SUBTOTAL(3,$C$6:C8)</f>
        <v>3</v>
      </c>
      <c r="B8" s="249" t="s">
        <v>712</v>
      </c>
      <c r="C8" s="249" t="s">
        <v>697</v>
      </c>
      <c r="D8" s="249" t="s">
        <v>713</v>
      </c>
      <c r="E8" s="248" t="s">
        <v>200</v>
      </c>
      <c r="F8" s="249">
        <f t="shared" si="0"/>
        <v>1978</v>
      </c>
      <c r="G8" s="251">
        <v>28557</v>
      </c>
      <c r="H8" s="248" t="s">
        <v>714</v>
      </c>
      <c r="I8" s="252" t="str">
        <f>VLOOKUP(H8,'[2]Bảng mã ngạch'!$A$2:$B$71,2,0)</f>
        <v>Chuyên viên</v>
      </c>
      <c r="J8" s="249" t="s">
        <v>690</v>
      </c>
      <c r="K8" s="249">
        <v>0</v>
      </c>
      <c r="L8" s="249" t="s">
        <v>715</v>
      </c>
      <c r="M8" s="249" t="s">
        <v>716</v>
      </c>
      <c r="N8" s="249"/>
      <c r="O8" s="249" t="s">
        <v>218</v>
      </c>
      <c r="P8" s="253"/>
      <c r="Q8" s="249"/>
      <c r="R8" s="248"/>
      <c r="S8" s="248"/>
      <c r="T8" s="248"/>
      <c r="U8" s="248"/>
      <c r="V8" s="248"/>
      <c r="W8" s="254" t="s">
        <v>717</v>
      </c>
      <c r="X8" s="248"/>
      <c r="Y8" s="255">
        <v>39326</v>
      </c>
      <c r="Z8" s="255">
        <v>39692</v>
      </c>
      <c r="AA8" s="256">
        <f t="shared" ca="1" si="1"/>
        <v>13.25</v>
      </c>
      <c r="AB8" s="257" t="e">
        <f>+VLOOKUP(#REF!,'[3]CÁN BỘ'!F$8:AX$1037,COLUMN('[3]CÁN BỘ'!$AP$42)-5,0)</f>
        <v>#REF!</v>
      </c>
      <c r="AC8" s="258"/>
    </row>
    <row r="9" spans="1:29" ht="15.75" customHeight="1" x14ac:dyDescent="0.3">
      <c r="A9" s="248">
        <f>+SUBTOTAL(3,$C$6:C9)</f>
        <v>4</v>
      </c>
      <c r="B9" s="249" t="s">
        <v>718</v>
      </c>
      <c r="C9" s="249" t="s">
        <v>697</v>
      </c>
      <c r="D9" s="249" t="s">
        <v>713</v>
      </c>
      <c r="E9" s="250" t="s">
        <v>201</v>
      </c>
      <c r="F9" s="249">
        <f t="shared" si="0"/>
        <v>1980</v>
      </c>
      <c r="G9" s="251">
        <v>29448</v>
      </c>
      <c r="H9" s="248" t="s">
        <v>719</v>
      </c>
      <c r="I9" s="252" t="str">
        <f>VLOOKUP(H9,'[2]Bảng mã ngạch'!$A$2:$B$71,2,0)</f>
        <v>Kỹ thuật viên</v>
      </c>
      <c r="J9" s="249" t="s">
        <v>690</v>
      </c>
      <c r="K9" s="249">
        <v>0</v>
      </c>
      <c r="L9" s="249" t="s">
        <v>709</v>
      </c>
      <c r="M9" s="249" t="s">
        <v>716</v>
      </c>
      <c r="N9" s="249"/>
      <c r="O9" s="249" t="s">
        <v>218</v>
      </c>
      <c r="P9" s="253"/>
      <c r="Q9" s="249"/>
      <c r="R9" s="248"/>
      <c r="S9" s="248"/>
      <c r="T9" s="248"/>
      <c r="U9" s="248"/>
      <c r="V9" s="248" t="s">
        <v>720</v>
      </c>
      <c r="W9" s="248">
        <v>0</v>
      </c>
      <c r="X9" s="248"/>
      <c r="Y9" s="255"/>
      <c r="Z9" s="255"/>
      <c r="AA9" s="256">
        <f t="shared" ca="1" si="1"/>
        <v>10.666666666666666</v>
      </c>
      <c r="AB9" s="257" t="e">
        <f>+VLOOKUP(#REF!,'[3]CÁN BỘ'!F$8:AX$1037,COLUMN('[3]CÁN BỘ'!$AP$42)-5,0)</f>
        <v>#REF!</v>
      </c>
      <c r="AC9" s="258"/>
    </row>
    <row r="10" spans="1:29" ht="15.75" customHeight="1" x14ac:dyDescent="0.3">
      <c r="A10" s="248">
        <f>+SUBTOTAL(3,$C$6:C10)</f>
        <v>5</v>
      </c>
      <c r="B10" s="249" t="s">
        <v>721</v>
      </c>
      <c r="C10" s="249" t="s">
        <v>697</v>
      </c>
      <c r="D10" s="249" t="s">
        <v>713</v>
      </c>
      <c r="E10" s="250" t="s">
        <v>200</v>
      </c>
      <c r="F10" s="249">
        <f t="shared" si="0"/>
        <v>1975</v>
      </c>
      <c r="G10" s="251">
        <v>27721</v>
      </c>
      <c r="H10" s="248" t="s">
        <v>722</v>
      </c>
      <c r="I10" s="252" t="str">
        <f>VLOOKUP(H10,'[2]Bảng mã ngạch'!$A$2:$B$71,2,0)</f>
        <v>Kỹ sư</v>
      </c>
      <c r="J10" s="249" t="s">
        <v>690</v>
      </c>
      <c r="K10" s="249">
        <v>0</v>
      </c>
      <c r="L10" s="249" t="s">
        <v>723</v>
      </c>
      <c r="M10" s="249" t="s">
        <v>723</v>
      </c>
      <c r="N10" s="249"/>
      <c r="O10" s="249" t="s">
        <v>218</v>
      </c>
      <c r="P10" s="253"/>
      <c r="Q10" s="249"/>
      <c r="R10" s="248"/>
      <c r="S10" s="248"/>
      <c r="T10" s="248"/>
      <c r="U10" s="248"/>
      <c r="V10" s="248"/>
      <c r="W10" s="254" t="s">
        <v>724</v>
      </c>
      <c r="X10" s="248"/>
      <c r="Y10" s="255"/>
      <c r="Z10" s="255"/>
      <c r="AA10" s="256">
        <f t="shared" ca="1" si="1"/>
        <v>10.916666666666666</v>
      </c>
      <c r="AB10" s="257" t="e">
        <f>+VLOOKUP(#REF!,'[3]CÁN BỘ'!F$8:AX$1037,COLUMN('[3]CÁN BỘ'!$AP$42)-5,0)</f>
        <v>#REF!</v>
      </c>
      <c r="AC10" s="258"/>
    </row>
    <row r="11" spans="1:29" ht="15.75" customHeight="1" x14ac:dyDescent="0.3">
      <c r="A11" s="248">
        <f>+SUBTOTAL(3,$C$6:C11)</f>
        <v>6</v>
      </c>
      <c r="B11" s="249" t="s">
        <v>725</v>
      </c>
      <c r="C11" s="249" t="s">
        <v>697</v>
      </c>
      <c r="D11" s="249"/>
      <c r="E11" s="248" t="s">
        <v>201</v>
      </c>
      <c r="F11" s="249">
        <f t="shared" si="0"/>
        <v>1983</v>
      </c>
      <c r="G11" s="251">
        <v>30355</v>
      </c>
      <c r="H11" s="248" t="s">
        <v>714</v>
      </c>
      <c r="I11" s="252" t="str">
        <f>VLOOKUP(H11,'[2]Bảng mã ngạch'!$A$2:$B$71,2,0)</f>
        <v>Chuyên viên</v>
      </c>
      <c r="J11" s="249" t="s">
        <v>690</v>
      </c>
      <c r="K11" s="249">
        <v>0</v>
      </c>
      <c r="L11" s="249" t="s">
        <v>726</v>
      </c>
      <c r="M11" s="249" t="s">
        <v>726</v>
      </c>
      <c r="N11" s="249"/>
      <c r="O11" s="249" t="s">
        <v>218</v>
      </c>
      <c r="P11" s="253"/>
      <c r="Q11" s="249"/>
      <c r="R11" s="255" t="s">
        <v>727</v>
      </c>
      <c r="S11" s="248"/>
      <c r="T11" s="248"/>
      <c r="U11" s="248"/>
      <c r="V11" s="248" t="s">
        <v>728</v>
      </c>
      <c r="W11" s="248" t="s">
        <v>729</v>
      </c>
      <c r="X11" s="248"/>
      <c r="Y11" s="255"/>
      <c r="Z11" s="255"/>
      <c r="AA11" s="256">
        <f t="shared" ca="1" si="1"/>
        <v>13.166666666666666</v>
      </c>
      <c r="AB11" s="257" t="e">
        <f>+VLOOKUP(#REF!,'[3]CÁN BỘ'!F$8:AX$1037,COLUMN('[3]CÁN BỘ'!$AP$42)-5,0)</f>
        <v>#REF!</v>
      </c>
      <c r="AC11" s="258"/>
    </row>
    <row r="12" spans="1:29" ht="15.75" customHeight="1" x14ac:dyDescent="0.3">
      <c r="A12" s="248">
        <f>+SUBTOTAL(3,$C$6:C12)</f>
        <v>7</v>
      </c>
      <c r="B12" s="249" t="s">
        <v>730</v>
      </c>
      <c r="C12" s="249" t="s">
        <v>697</v>
      </c>
      <c r="D12" s="249" t="s">
        <v>731</v>
      </c>
      <c r="E12" s="250" t="s">
        <v>201</v>
      </c>
      <c r="F12" s="249">
        <f t="shared" si="0"/>
        <v>1973</v>
      </c>
      <c r="G12" s="251">
        <v>26986</v>
      </c>
      <c r="H12" s="248" t="s">
        <v>732</v>
      </c>
      <c r="I12" s="252" t="s">
        <v>733</v>
      </c>
      <c r="J12" s="249" t="s">
        <v>241</v>
      </c>
      <c r="K12" s="249">
        <v>0</v>
      </c>
      <c r="L12" s="249" t="s">
        <v>723</v>
      </c>
      <c r="M12" s="249">
        <v>0</v>
      </c>
      <c r="N12" s="249"/>
      <c r="O12" s="249" t="s">
        <v>218</v>
      </c>
      <c r="P12" s="253"/>
      <c r="Q12" s="249"/>
      <c r="R12" s="248"/>
      <c r="S12" s="248"/>
      <c r="T12" s="248"/>
      <c r="U12" s="248"/>
      <c r="V12" s="248"/>
      <c r="W12" s="254" t="s">
        <v>724</v>
      </c>
      <c r="X12" s="248"/>
      <c r="Y12" s="255"/>
      <c r="Z12" s="255"/>
      <c r="AA12" s="256">
        <f t="shared" ca="1" si="1"/>
        <v>3.9166666666666665</v>
      </c>
      <c r="AB12" s="257" t="e">
        <f>+VLOOKUP(#REF!,'[3]CÁN BỘ'!F$8:AX$1037,COLUMN('[3]CÁN BỘ'!$AP$42)-5,0)</f>
        <v>#REF!</v>
      </c>
      <c r="AC12" s="258"/>
    </row>
    <row r="13" spans="1:29" ht="15.75" customHeight="1" x14ac:dyDescent="0.3">
      <c r="A13" s="248">
        <f>+SUBTOTAL(3,$C$6:C13)</f>
        <v>8</v>
      </c>
      <c r="B13" s="249" t="s">
        <v>734</v>
      </c>
      <c r="C13" s="249" t="s">
        <v>697</v>
      </c>
      <c r="D13" s="249" t="s">
        <v>735</v>
      </c>
      <c r="E13" s="250" t="s">
        <v>200</v>
      </c>
      <c r="F13" s="249">
        <f t="shared" si="0"/>
        <v>1977</v>
      </c>
      <c r="G13" s="251">
        <v>28363</v>
      </c>
      <c r="H13" s="248" t="s">
        <v>736</v>
      </c>
      <c r="I13" s="252" t="str">
        <f>VLOOKUP(H13,'[2]Bảng mã ngạch'!$A$2:$B$71,2,0)</f>
        <v>Y sĩ</v>
      </c>
      <c r="J13" s="249" t="s">
        <v>241</v>
      </c>
      <c r="K13" s="249">
        <v>0</v>
      </c>
      <c r="L13" s="259" t="s">
        <v>737</v>
      </c>
      <c r="M13" s="249">
        <v>0</v>
      </c>
      <c r="N13" s="249"/>
      <c r="O13" s="249">
        <v>0</v>
      </c>
      <c r="P13" s="253"/>
      <c r="Q13" s="249"/>
      <c r="R13" s="255" t="s">
        <v>738</v>
      </c>
      <c r="S13" s="248"/>
      <c r="T13" s="248"/>
      <c r="U13" s="248"/>
      <c r="V13" s="248"/>
      <c r="W13" s="248">
        <v>0</v>
      </c>
      <c r="X13" s="248"/>
      <c r="Y13" s="255">
        <v>40913</v>
      </c>
      <c r="Z13" s="255">
        <v>41279</v>
      </c>
      <c r="AA13" s="256">
        <f t="shared" ca="1" si="1"/>
        <v>12.75</v>
      </c>
      <c r="AB13" s="257" t="e">
        <f>+VLOOKUP(#REF!,'[3]CÁN BỘ'!F$8:AX$1037,COLUMN('[3]CÁN BỘ'!$AP$42)-5,0)</f>
        <v>#REF!</v>
      </c>
      <c r="AC13" s="258"/>
    </row>
    <row r="14" spans="1:29" ht="15.75" customHeight="1" x14ac:dyDescent="0.3">
      <c r="A14" s="248">
        <f>+SUBTOTAL(3,$C$6:C14)</f>
        <v>9</v>
      </c>
      <c r="B14" s="249" t="s">
        <v>739</v>
      </c>
      <c r="C14" s="249" t="s">
        <v>697</v>
      </c>
      <c r="D14" s="249" t="s">
        <v>735</v>
      </c>
      <c r="E14" s="250" t="s">
        <v>200</v>
      </c>
      <c r="F14" s="249">
        <f t="shared" si="0"/>
        <v>1983</v>
      </c>
      <c r="G14" s="251">
        <v>30340</v>
      </c>
      <c r="H14" s="248" t="s">
        <v>740</v>
      </c>
      <c r="I14" s="252" t="str">
        <f>VLOOKUP(H14,'[2]Bảng mã ngạch'!$A$2:$B$71,2,0)</f>
        <v>Nhân viên kỹ thuật</v>
      </c>
      <c r="J14" s="249" t="s">
        <v>741</v>
      </c>
      <c r="K14" s="249">
        <v>0</v>
      </c>
      <c r="L14" s="259" t="s">
        <v>742</v>
      </c>
      <c r="M14" s="249">
        <v>0</v>
      </c>
      <c r="N14" s="249"/>
      <c r="O14" s="249">
        <v>0</v>
      </c>
      <c r="P14" s="253"/>
      <c r="Q14" s="249"/>
      <c r="R14" s="255" t="s">
        <v>738</v>
      </c>
      <c r="S14" s="248"/>
      <c r="T14" s="248"/>
      <c r="U14" s="248"/>
      <c r="V14" s="248"/>
      <c r="W14" s="248">
        <v>0</v>
      </c>
      <c r="X14" s="248"/>
      <c r="Y14" s="255"/>
      <c r="Z14" s="255"/>
      <c r="AA14" s="256">
        <f t="shared" ca="1" si="1"/>
        <v>18.083333333333332</v>
      </c>
      <c r="AB14" s="257" t="e">
        <f>+VLOOKUP(#REF!,'[3]CÁN BỘ'!F$8:AX$1037,COLUMN('[3]CÁN BỘ'!$AP$42)-5,0)</f>
        <v>#REF!</v>
      </c>
      <c r="AC14" s="258"/>
    </row>
    <row r="15" spans="1:29" ht="15.75" customHeight="1" x14ac:dyDescent="0.3">
      <c r="A15" s="248">
        <f>+SUBTOTAL(3,$C$6:C15)</f>
        <v>10</v>
      </c>
      <c r="B15" s="249" t="s">
        <v>743</v>
      </c>
      <c r="C15" s="249" t="s">
        <v>697</v>
      </c>
      <c r="D15" s="249" t="s">
        <v>735</v>
      </c>
      <c r="E15" s="250" t="s">
        <v>201</v>
      </c>
      <c r="F15" s="249">
        <f t="shared" si="0"/>
        <v>1976</v>
      </c>
      <c r="G15" s="251">
        <v>27958</v>
      </c>
      <c r="H15" s="248" t="s">
        <v>714</v>
      </c>
      <c r="I15" s="252" t="str">
        <f>VLOOKUP(H15,'[2]Bảng mã ngạch'!$A$2:$B$71,2,0)</f>
        <v>Chuyên viên</v>
      </c>
      <c r="J15" s="249" t="s">
        <v>690</v>
      </c>
      <c r="K15" s="249">
        <v>0</v>
      </c>
      <c r="L15" s="249" t="s">
        <v>744</v>
      </c>
      <c r="M15" s="249" t="s">
        <v>745</v>
      </c>
      <c r="N15" s="249"/>
      <c r="O15" s="249" t="s">
        <v>218</v>
      </c>
      <c r="P15" s="253"/>
      <c r="Q15" s="249"/>
      <c r="R15" s="248"/>
      <c r="S15" s="248"/>
      <c r="T15" s="248"/>
      <c r="U15" s="248"/>
      <c r="V15" s="248"/>
      <c r="W15" s="248">
        <v>0</v>
      </c>
      <c r="X15" s="248"/>
      <c r="Y15" s="255"/>
      <c r="Z15" s="255"/>
      <c r="AA15" s="256">
        <f t="shared" ca="1" si="1"/>
        <v>6.583333333333333</v>
      </c>
      <c r="AB15" s="257" t="e">
        <f>+VLOOKUP(#REF!,'[3]CÁN BỘ'!F$8:AX$1037,COLUMN('[3]CÁN BỘ'!$AP$42)-5,0)</f>
        <v>#REF!</v>
      </c>
      <c r="AC15" s="258"/>
    </row>
    <row r="16" spans="1:29" ht="15.75" customHeight="1" x14ac:dyDescent="0.3">
      <c r="A16" s="248">
        <f>+SUBTOTAL(3,$C$6:C16)</f>
        <v>11</v>
      </c>
      <c r="B16" s="249" t="s">
        <v>746</v>
      </c>
      <c r="C16" s="249" t="s">
        <v>697</v>
      </c>
      <c r="D16" s="249" t="s">
        <v>735</v>
      </c>
      <c r="E16" s="248" t="s">
        <v>200</v>
      </c>
      <c r="F16" s="249">
        <f t="shared" si="0"/>
        <v>1983</v>
      </c>
      <c r="G16" s="251">
        <v>30487</v>
      </c>
      <c r="H16" s="248" t="s">
        <v>714</v>
      </c>
      <c r="I16" s="252" t="str">
        <f>VLOOKUP(H16,'[2]Bảng mã ngạch'!$A$2:$B$71,2,0)</f>
        <v>Chuyên viên</v>
      </c>
      <c r="J16" s="260" t="s">
        <v>241</v>
      </c>
      <c r="K16" s="249">
        <v>0</v>
      </c>
      <c r="L16" s="249" t="s">
        <v>747</v>
      </c>
      <c r="M16" s="249">
        <v>0</v>
      </c>
      <c r="N16" s="249"/>
      <c r="O16" s="249">
        <v>0</v>
      </c>
      <c r="P16" s="253"/>
      <c r="Q16" s="249"/>
      <c r="R16" s="248"/>
      <c r="S16" s="248"/>
      <c r="T16" s="248"/>
      <c r="U16" s="248"/>
      <c r="V16" s="248"/>
      <c r="W16" s="254" t="s">
        <v>724</v>
      </c>
      <c r="X16" s="248" t="s">
        <v>704</v>
      </c>
      <c r="Y16" s="255">
        <v>41413</v>
      </c>
      <c r="Z16" s="255">
        <v>41778</v>
      </c>
      <c r="AA16" s="256">
        <f t="shared" ca="1" si="1"/>
        <v>18.5</v>
      </c>
      <c r="AB16" s="257" t="e">
        <f>+VLOOKUP(#REF!,'[3]CÁN BỘ'!F$8:AX$1037,COLUMN('[3]CÁN BỘ'!$AP$42)-5,0)</f>
        <v>#REF!</v>
      </c>
      <c r="AC16" s="258"/>
    </row>
    <row r="17" spans="1:29" ht="15.75" customHeight="1" x14ac:dyDescent="0.3">
      <c r="A17" s="248">
        <f>+SUBTOTAL(3,$C$6:C17)</f>
        <v>12</v>
      </c>
      <c r="B17" s="249" t="s">
        <v>748</v>
      </c>
      <c r="C17" s="249" t="s">
        <v>697</v>
      </c>
      <c r="D17" s="249" t="s">
        <v>735</v>
      </c>
      <c r="E17" s="250" t="s">
        <v>200</v>
      </c>
      <c r="F17" s="249">
        <f t="shared" si="0"/>
        <v>1972</v>
      </c>
      <c r="G17" s="251">
        <v>26466</v>
      </c>
      <c r="H17" s="248" t="s">
        <v>719</v>
      </c>
      <c r="I17" s="252" t="str">
        <f>VLOOKUP(H17,'[2]Bảng mã ngạch'!$A$2:$B$71,2,0)</f>
        <v>Kỹ thuật viên</v>
      </c>
      <c r="J17" s="249" t="s">
        <v>749</v>
      </c>
      <c r="K17" s="249">
        <v>0</v>
      </c>
      <c r="L17" s="259" t="s">
        <v>742</v>
      </c>
      <c r="M17" s="249">
        <v>0</v>
      </c>
      <c r="N17" s="249"/>
      <c r="O17" s="249">
        <v>0</v>
      </c>
      <c r="P17" s="253"/>
      <c r="Q17" s="249"/>
      <c r="R17" s="255" t="s">
        <v>738</v>
      </c>
      <c r="S17" s="248"/>
      <c r="T17" s="248"/>
      <c r="U17" s="248"/>
      <c r="V17" s="248"/>
      <c r="W17" s="248" t="s">
        <v>750</v>
      </c>
      <c r="X17" s="248"/>
      <c r="Y17" s="255">
        <v>42580</v>
      </c>
      <c r="Z17" s="255">
        <v>42945</v>
      </c>
      <c r="AA17" s="256">
        <f t="shared" ca="1" si="1"/>
        <v>7.5</v>
      </c>
      <c r="AB17" s="257" t="e">
        <f>+VLOOKUP(#REF!,'[3]CÁN BỘ'!F$8:AX$1037,COLUMN('[3]CÁN BỘ'!$AP$42)-5,0)</f>
        <v>#REF!</v>
      </c>
      <c r="AC17" s="258"/>
    </row>
    <row r="18" spans="1:29" ht="15.75" customHeight="1" x14ac:dyDescent="0.3">
      <c r="A18" s="248">
        <f>+SUBTOTAL(3,$C$6:C18)</f>
        <v>13</v>
      </c>
      <c r="B18" s="249" t="s">
        <v>751</v>
      </c>
      <c r="C18" s="249" t="s">
        <v>697</v>
      </c>
      <c r="D18" s="249" t="s">
        <v>713</v>
      </c>
      <c r="E18" s="250" t="s">
        <v>200</v>
      </c>
      <c r="F18" s="249">
        <f t="shared" si="0"/>
        <v>1978</v>
      </c>
      <c r="G18" s="251">
        <v>28782</v>
      </c>
      <c r="H18" s="248" t="s">
        <v>714</v>
      </c>
      <c r="I18" s="252" t="str">
        <f>VLOOKUP(H18,'[2]Bảng mã ngạch'!$A$2:$B$71,2,0)</f>
        <v>Chuyên viên</v>
      </c>
      <c r="J18" s="249" t="s">
        <v>690</v>
      </c>
      <c r="K18" s="249">
        <v>0</v>
      </c>
      <c r="L18" s="249" t="s">
        <v>752</v>
      </c>
      <c r="M18" s="249" t="s">
        <v>753</v>
      </c>
      <c r="N18" s="249"/>
      <c r="O18" s="249" t="s">
        <v>218</v>
      </c>
      <c r="P18" s="253"/>
      <c r="Q18" s="249"/>
      <c r="R18" s="248" t="s">
        <v>754</v>
      </c>
      <c r="S18" s="248"/>
      <c r="T18" s="248"/>
      <c r="U18" s="248"/>
      <c r="V18" s="248"/>
      <c r="W18" s="254" t="s">
        <v>724</v>
      </c>
      <c r="X18" s="248" t="s">
        <v>704</v>
      </c>
      <c r="Y18" s="255">
        <v>38001</v>
      </c>
      <c r="Z18" s="255">
        <v>38367</v>
      </c>
      <c r="AA18" s="256">
        <f t="shared" ca="1" si="1"/>
        <v>13.833333333333334</v>
      </c>
      <c r="AB18" s="257" t="e">
        <f>+VLOOKUP(#REF!,'[3]CÁN BỘ'!F$8:AX$1037,COLUMN('[3]CÁN BỘ'!$AP$42)-5,0)</f>
        <v>#REF!</v>
      </c>
      <c r="AC18" s="258"/>
    </row>
    <row r="19" spans="1:29" ht="15.75" customHeight="1" x14ac:dyDescent="0.3">
      <c r="A19" s="248">
        <f>+SUBTOTAL(3,$C$6:C19)</f>
        <v>14</v>
      </c>
      <c r="B19" s="249" t="s">
        <v>755</v>
      </c>
      <c r="C19" s="249" t="s">
        <v>697</v>
      </c>
      <c r="D19" s="249" t="s">
        <v>735</v>
      </c>
      <c r="E19" s="248" t="s">
        <v>200</v>
      </c>
      <c r="F19" s="249">
        <f t="shared" si="0"/>
        <v>1981</v>
      </c>
      <c r="G19" s="251">
        <v>29938</v>
      </c>
      <c r="H19" s="248" t="s">
        <v>756</v>
      </c>
      <c r="I19" s="252" t="str">
        <f>VLOOKUP(H19,'[2]Bảng mã ngạch'!$A$2:$B$71,2,0)</f>
        <v>Nhân viên bảo vệ</v>
      </c>
      <c r="J19" s="249" t="s">
        <v>241</v>
      </c>
      <c r="K19" s="249">
        <v>0</v>
      </c>
      <c r="L19" s="249" t="s">
        <v>757</v>
      </c>
      <c r="M19" s="249">
        <v>0</v>
      </c>
      <c r="N19" s="249"/>
      <c r="O19" s="249">
        <v>0</v>
      </c>
      <c r="P19" s="253"/>
      <c r="Q19" s="249"/>
      <c r="R19" s="248"/>
      <c r="S19" s="248"/>
      <c r="T19" s="248"/>
      <c r="U19" s="248"/>
      <c r="V19" s="248"/>
      <c r="W19" s="248" t="s">
        <v>758</v>
      </c>
      <c r="X19" s="248"/>
      <c r="Y19" s="255"/>
      <c r="Z19" s="255"/>
      <c r="AA19" s="256">
        <f t="shared" ca="1" si="1"/>
        <v>17</v>
      </c>
      <c r="AB19" s="257" t="e">
        <f>+VLOOKUP(#REF!,'[3]CÁN BỘ'!F$8:AX$1037,COLUMN('[3]CÁN BỘ'!$AP$42)-5,0)</f>
        <v>#REF!</v>
      </c>
      <c r="AC19" s="258"/>
    </row>
    <row r="20" spans="1:29" ht="31.5" customHeight="1" x14ac:dyDescent="0.3">
      <c r="A20" s="248">
        <f>+SUBTOTAL(3,$C$6:C20)</f>
        <v>15</v>
      </c>
      <c r="B20" s="249" t="s">
        <v>759</v>
      </c>
      <c r="C20" s="249" t="s">
        <v>697</v>
      </c>
      <c r="D20" s="249" t="s">
        <v>731</v>
      </c>
      <c r="E20" s="248" t="s">
        <v>200</v>
      </c>
      <c r="F20" s="249">
        <f t="shared" si="0"/>
        <v>1971</v>
      </c>
      <c r="G20" s="251">
        <v>26117</v>
      </c>
      <c r="H20" s="248" t="s">
        <v>756</v>
      </c>
      <c r="I20" s="252" t="str">
        <f>VLOOKUP(H20,'[2]Bảng mã ngạch'!$A$2:$B$71,2,0)</f>
        <v>Nhân viên bảo vệ</v>
      </c>
      <c r="J20" s="249" t="s">
        <v>741</v>
      </c>
      <c r="K20" s="249">
        <v>0</v>
      </c>
      <c r="L20" s="259">
        <v>0</v>
      </c>
      <c r="M20" s="249">
        <v>0</v>
      </c>
      <c r="N20" s="249"/>
      <c r="O20" s="249">
        <v>0</v>
      </c>
      <c r="P20" s="253"/>
      <c r="Q20" s="249"/>
      <c r="R20" s="255" t="s">
        <v>754</v>
      </c>
      <c r="S20" s="248"/>
      <c r="T20" s="248" t="s">
        <v>705</v>
      </c>
      <c r="U20" s="248"/>
      <c r="V20" s="248"/>
      <c r="W20" s="248">
        <v>0</v>
      </c>
      <c r="X20" s="248"/>
      <c r="Y20" s="255"/>
      <c r="Z20" s="255"/>
      <c r="AA20" s="256">
        <f t="shared" ca="1" si="1"/>
        <v>6.583333333333333</v>
      </c>
      <c r="AB20" s="257" t="e">
        <f>+VLOOKUP(#REF!,'[3]CÁN BỘ'!F$8:AX$1037,COLUMN('[3]CÁN BỘ'!$AP$42)-5,0)</f>
        <v>#REF!</v>
      </c>
      <c r="AC20" s="258"/>
    </row>
    <row r="21" spans="1:29" ht="15.75" customHeight="1" x14ac:dyDescent="0.3">
      <c r="A21" s="248">
        <f>+SUBTOTAL(3,$C$6:C21)</f>
        <v>16</v>
      </c>
      <c r="B21" s="249" t="s">
        <v>760</v>
      </c>
      <c r="C21" s="249" t="s">
        <v>761</v>
      </c>
      <c r="D21" s="249" t="s">
        <v>762</v>
      </c>
      <c r="E21" s="250" t="s">
        <v>200</v>
      </c>
      <c r="F21" s="249">
        <f t="shared" si="0"/>
        <v>1971</v>
      </c>
      <c r="G21" s="251">
        <v>26145</v>
      </c>
      <c r="H21" s="248" t="s">
        <v>699</v>
      </c>
      <c r="I21" s="252" t="str">
        <f>VLOOKUP(H21,'[2]Bảng mã ngạch'!$A$2:$B$71,2,0)</f>
        <v>Giảng viên chính (hạng II)</v>
      </c>
      <c r="J21" s="249" t="s">
        <v>690</v>
      </c>
      <c r="K21" s="249">
        <v>0</v>
      </c>
      <c r="L21" s="249" t="s">
        <v>763</v>
      </c>
      <c r="M21" s="249" t="s">
        <v>764</v>
      </c>
      <c r="N21" s="249"/>
      <c r="O21" s="249" t="s">
        <v>218</v>
      </c>
      <c r="P21" s="253"/>
      <c r="Q21" s="249" t="s">
        <v>765</v>
      </c>
      <c r="R21" s="248" t="s">
        <v>754</v>
      </c>
      <c r="S21" s="248"/>
      <c r="T21" s="248" t="s">
        <v>705</v>
      </c>
      <c r="U21" s="248" t="s">
        <v>702</v>
      </c>
      <c r="V21" s="248"/>
      <c r="W21" s="248" t="s">
        <v>705</v>
      </c>
      <c r="X21" s="248"/>
      <c r="Y21" s="255">
        <v>36612</v>
      </c>
      <c r="Z21" s="255">
        <v>36977</v>
      </c>
      <c r="AA21" s="256">
        <f t="shared" ca="1" si="1"/>
        <v>6.666666666666667</v>
      </c>
      <c r="AB21" s="257" t="e">
        <f>+VLOOKUP(#REF!,'[3]CÁN BỘ'!F$8:AX$1037,COLUMN('[3]CÁN BỘ'!$AP$42)-5,0)</f>
        <v>#REF!</v>
      </c>
      <c r="AC21" s="258"/>
    </row>
    <row r="22" spans="1:29" ht="15.75" customHeight="1" x14ac:dyDescent="0.3">
      <c r="A22" s="248">
        <f>+SUBTOTAL(3,$C$6:C22)</f>
        <v>17</v>
      </c>
      <c r="B22" s="249" t="s">
        <v>766</v>
      </c>
      <c r="C22" s="249" t="s">
        <v>761</v>
      </c>
      <c r="D22" s="249" t="s">
        <v>762</v>
      </c>
      <c r="E22" s="248" t="s">
        <v>200</v>
      </c>
      <c r="F22" s="249">
        <f t="shared" si="0"/>
        <v>1962</v>
      </c>
      <c r="G22" s="251">
        <v>22914</v>
      </c>
      <c r="H22" s="248" t="s">
        <v>699</v>
      </c>
      <c r="I22" s="252" t="str">
        <f>VLOOKUP(H22,'[2]Bảng mã ngạch'!$A$2:$B$71,2,0)</f>
        <v>Giảng viên chính (hạng II)</v>
      </c>
      <c r="J22" s="249" t="s">
        <v>690</v>
      </c>
      <c r="K22" s="249">
        <v>0</v>
      </c>
      <c r="L22" s="249" t="s">
        <v>763</v>
      </c>
      <c r="M22" s="249" t="s">
        <v>764</v>
      </c>
      <c r="N22" s="249"/>
      <c r="O22" s="249" t="s">
        <v>218</v>
      </c>
      <c r="P22" s="253"/>
      <c r="Q22" s="249" t="s">
        <v>765</v>
      </c>
      <c r="R22" s="255" t="s">
        <v>754</v>
      </c>
      <c r="S22" s="248"/>
      <c r="T22" s="248" t="s">
        <v>705</v>
      </c>
      <c r="U22" s="248" t="s">
        <v>702</v>
      </c>
      <c r="V22" s="248"/>
      <c r="W22" s="248" t="s">
        <v>750</v>
      </c>
      <c r="X22" s="248"/>
      <c r="Y22" s="255">
        <v>37733</v>
      </c>
      <c r="Z22" s="255">
        <v>38097</v>
      </c>
      <c r="AA22" s="256">
        <f t="shared" ca="1" si="1"/>
        <v>-2.1666666666666665</v>
      </c>
      <c r="AB22" s="257" t="e">
        <f>+VLOOKUP(#REF!,'[3]CÁN BỘ'!F$8:AX$1037,COLUMN('[3]CÁN BỘ'!$AP$42)-5,0)</f>
        <v>#REF!</v>
      </c>
      <c r="AC22" s="258"/>
    </row>
    <row r="23" spans="1:29" ht="15.75" customHeight="1" x14ac:dyDescent="0.3">
      <c r="A23" s="248">
        <f>+SUBTOTAL(3,$C$6:C23)</f>
        <v>18</v>
      </c>
      <c r="B23" s="249" t="s">
        <v>767</v>
      </c>
      <c r="C23" s="249" t="s">
        <v>761</v>
      </c>
      <c r="D23" s="249" t="s">
        <v>762</v>
      </c>
      <c r="E23" s="250" t="s">
        <v>200</v>
      </c>
      <c r="F23" s="249">
        <f t="shared" si="0"/>
        <v>1974</v>
      </c>
      <c r="G23" s="251">
        <v>27075</v>
      </c>
      <c r="H23" s="248" t="s">
        <v>708</v>
      </c>
      <c r="I23" s="252" t="str">
        <f>VLOOKUP(H23,'[2]Bảng mã ngạch'!$A$2:$B$71,2,0)</f>
        <v>Giảng viên (hạng III)</v>
      </c>
      <c r="J23" s="249" t="s">
        <v>690</v>
      </c>
      <c r="K23" s="249">
        <v>0</v>
      </c>
      <c r="L23" s="249" t="s">
        <v>763</v>
      </c>
      <c r="M23" s="249" t="s">
        <v>764</v>
      </c>
      <c r="N23" s="249"/>
      <c r="O23" s="249" t="s">
        <v>763</v>
      </c>
      <c r="P23" s="253"/>
      <c r="Q23" s="249" t="s">
        <v>765</v>
      </c>
      <c r="R23" s="255" t="s">
        <v>754</v>
      </c>
      <c r="S23" s="248" t="s">
        <v>768</v>
      </c>
      <c r="T23" s="248" t="s">
        <v>705</v>
      </c>
      <c r="U23" s="248" t="s">
        <v>769</v>
      </c>
      <c r="V23" s="248"/>
      <c r="W23" s="248" t="s">
        <v>705</v>
      </c>
      <c r="X23" s="248"/>
      <c r="Y23" s="255">
        <v>39897</v>
      </c>
      <c r="Z23" s="255">
        <v>36610</v>
      </c>
      <c r="AA23" s="256">
        <f t="shared" ca="1" si="1"/>
        <v>9.1666666666666661</v>
      </c>
      <c r="AB23" s="257" t="e">
        <f>+VLOOKUP(#REF!,'[3]CÁN BỘ'!F$8:AX$1037,COLUMN('[3]CÁN BỘ'!$AP$42)-5,0)</f>
        <v>#REF!</v>
      </c>
      <c r="AC23" s="258"/>
    </row>
    <row r="24" spans="1:29" ht="15.75" customHeight="1" x14ac:dyDescent="0.3">
      <c r="A24" s="248">
        <f>+SUBTOTAL(3,$C$6:C24)</f>
        <v>19</v>
      </c>
      <c r="B24" s="249" t="s">
        <v>770</v>
      </c>
      <c r="C24" s="249" t="s">
        <v>761</v>
      </c>
      <c r="D24" s="249" t="s">
        <v>762</v>
      </c>
      <c r="E24" s="248" t="s">
        <v>201</v>
      </c>
      <c r="F24" s="249">
        <f t="shared" si="0"/>
        <v>1975</v>
      </c>
      <c r="G24" s="251">
        <v>27629</v>
      </c>
      <c r="H24" s="248" t="s">
        <v>708</v>
      </c>
      <c r="I24" s="252" t="str">
        <f>VLOOKUP(H24,'[2]Bảng mã ngạch'!$A$2:$B$71,2,0)</f>
        <v>Giảng viên (hạng III)</v>
      </c>
      <c r="J24" s="249" t="s">
        <v>690</v>
      </c>
      <c r="K24" s="249">
        <v>0</v>
      </c>
      <c r="L24" s="249" t="s">
        <v>763</v>
      </c>
      <c r="M24" s="249" t="s">
        <v>764</v>
      </c>
      <c r="N24" s="249"/>
      <c r="O24" s="249" t="s">
        <v>218</v>
      </c>
      <c r="P24" s="253"/>
      <c r="Q24" s="249" t="s">
        <v>765</v>
      </c>
      <c r="R24" s="255" t="s">
        <v>771</v>
      </c>
      <c r="S24" s="248"/>
      <c r="T24" s="248" t="s">
        <v>705</v>
      </c>
      <c r="U24" s="248"/>
      <c r="V24" s="248"/>
      <c r="W24" s="254" t="s">
        <v>724</v>
      </c>
      <c r="X24" s="248"/>
      <c r="Y24" s="255"/>
      <c r="Z24" s="255"/>
      <c r="AA24" s="256">
        <f t="shared" ca="1" si="1"/>
        <v>5.666666666666667</v>
      </c>
      <c r="AB24" s="257" t="e">
        <f>+VLOOKUP(#REF!,'[3]CÁN BỘ'!F$8:AX$1037,COLUMN('[3]CÁN BỘ'!$AP$42)-5,0)</f>
        <v>#REF!</v>
      </c>
      <c r="AC24" s="258"/>
    </row>
    <row r="25" spans="1:29" ht="15.75" customHeight="1" x14ac:dyDescent="0.3">
      <c r="A25" s="248">
        <f>+SUBTOTAL(3,$C$6:C25)</f>
        <v>20</v>
      </c>
      <c r="B25" s="249" t="s">
        <v>772</v>
      </c>
      <c r="C25" s="249" t="s">
        <v>761</v>
      </c>
      <c r="D25" s="249" t="s">
        <v>762</v>
      </c>
      <c r="E25" s="250" t="s">
        <v>200</v>
      </c>
      <c r="F25" s="249">
        <f t="shared" si="0"/>
        <v>1974</v>
      </c>
      <c r="G25" s="251">
        <v>27230</v>
      </c>
      <c r="H25" s="248" t="s">
        <v>699</v>
      </c>
      <c r="I25" s="252" t="str">
        <f>VLOOKUP(H25,'[2]Bảng mã ngạch'!$A$2:$B$71,2,0)</f>
        <v>Giảng viên chính (hạng II)</v>
      </c>
      <c r="J25" s="249" t="s">
        <v>692</v>
      </c>
      <c r="K25" s="249">
        <v>0</v>
      </c>
      <c r="L25" s="249" t="s">
        <v>763</v>
      </c>
      <c r="M25" s="249" t="s">
        <v>764</v>
      </c>
      <c r="N25" s="249"/>
      <c r="O25" s="249" t="s">
        <v>773</v>
      </c>
      <c r="P25" s="253"/>
      <c r="Q25" s="249" t="s">
        <v>765</v>
      </c>
      <c r="R25" s="255" t="s">
        <v>774</v>
      </c>
      <c r="S25" s="248" t="s">
        <v>768</v>
      </c>
      <c r="T25" s="248" t="s">
        <v>705</v>
      </c>
      <c r="U25" s="248" t="s">
        <v>702</v>
      </c>
      <c r="V25" s="248"/>
      <c r="W25" s="254" t="s">
        <v>724</v>
      </c>
      <c r="X25" s="248" t="s">
        <v>704</v>
      </c>
      <c r="Y25" s="255">
        <v>36605</v>
      </c>
      <c r="Z25" s="255">
        <v>36970</v>
      </c>
      <c r="AA25" s="256">
        <f t="shared" ca="1" si="1"/>
        <v>9.5833333333333339</v>
      </c>
      <c r="AB25" s="257" t="e">
        <f>+VLOOKUP(#REF!,'[3]CÁN BỘ'!F$8:AX$1037,COLUMN('[3]CÁN BỘ'!$AP$42)-5,0)</f>
        <v>#REF!</v>
      </c>
      <c r="AC25" s="258"/>
    </row>
    <row r="26" spans="1:29" ht="15.75" customHeight="1" x14ac:dyDescent="0.3">
      <c r="A26" s="248">
        <f>+SUBTOTAL(3,$C$6:C26)</f>
        <v>21</v>
      </c>
      <c r="B26" s="249" t="s">
        <v>775</v>
      </c>
      <c r="C26" s="249" t="s">
        <v>761</v>
      </c>
      <c r="D26" s="249" t="s">
        <v>762</v>
      </c>
      <c r="E26" s="248" t="s">
        <v>200</v>
      </c>
      <c r="F26" s="249">
        <f t="shared" si="0"/>
        <v>1990</v>
      </c>
      <c r="G26" s="251">
        <v>32951</v>
      </c>
      <c r="H26" s="248" t="s">
        <v>708</v>
      </c>
      <c r="I26" s="252" t="str">
        <f>VLOOKUP(H26,'[2]Bảng mã ngạch'!$A$2:$B$71,2,0)</f>
        <v>Giảng viên (hạng III)</v>
      </c>
      <c r="J26" s="249" t="s">
        <v>690</v>
      </c>
      <c r="K26" s="249">
        <v>0</v>
      </c>
      <c r="L26" s="249" t="s">
        <v>776</v>
      </c>
      <c r="M26" s="249" t="s">
        <v>777</v>
      </c>
      <c r="N26" s="249"/>
      <c r="O26" s="249" t="s">
        <v>218</v>
      </c>
      <c r="P26" s="253"/>
      <c r="Q26" s="249" t="s">
        <v>765</v>
      </c>
      <c r="R26" s="255" t="s">
        <v>778</v>
      </c>
      <c r="S26" s="248"/>
      <c r="T26" s="248" t="s">
        <v>705</v>
      </c>
      <c r="U26" s="248"/>
      <c r="V26" s="248"/>
      <c r="W26" s="254" t="s">
        <v>724</v>
      </c>
      <c r="X26" s="248" t="s">
        <v>779</v>
      </c>
      <c r="Y26" s="255">
        <v>40010</v>
      </c>
      <c r="Z26" s="255">
        <v>40375</v>
      </c>
      <c r="AA26" s="256">
        <f t="shared" ca="1" si="1"/>
        <v>25.25</v>
      </c>
      <c r="AB26" s="257" t="e">
        <f>+VLOOKUP(#REF!,'[3]CÁN BỘ'!F$8:AX$1037,COLUMN('[3]CÁN BỘ'!$AP$42)-5,0)</f>
        <v>#REF!</v>
      </c>
      <c r="AC26" s="258"/>
    </row>
    <row r="27" spans="1:29" ht="15.75" customHeight="1" x14ac:dyDescent="0.3">
      <c r="A27" s="248">
        <f>+SUBTOTAL(3,$C$6:C27)</f>
        <v>22</v>
      </c>
      <c r="B27" s="249" t="s">
        <v>780</v>
      </c>
      <c r="C27" s="249" t="s">
        <v>761</v>
      </c>
      <c r="D27" s="249" t="s">
        <v>762</v>
      </c>
      <c r="E27" s="250" t="s">
        <v>200</v>
      </c>
      <c r="F27" s="249">
        <f t="shared" si="0"/>
        <v>1974</v>
      </c>
      <c r="G27" s="251">
        <v>27121</v>
      </c>
      <c r="H27" s="248" t="s">
        <v>708</v>
      </c>
      <c r="I27" s="252" t="str">
        <f>VLOOKUP(H27,'[2]Bảng mã ngạch'!$A$2:$B$71,2,0)</f>
        <v>Giảng viên (hạng III)</v>
      </c>
      <c r="J27" s="249" t="s">
        <v>690</v>
      </c>
      <c r="K27" s="249">
        <v>0</v>
      </c>
      <c r="L27" s="249" t="s">
        <v>763</v>
      </c>
      <c r="M27" s="249" t="s">
        <v>764</v>
      </c>
      <c r="N27" s="249"/>
      <c r="O27" s="249" t="s">
        <v>218</v>
      </c>
      <c r="P27" s="253"/>
      <c r="Q27" s="249" t="s">
        <v>765</v>
      </c>
      <c r="R27" s="248"/>
      <c r="S27" s="248" t="s">
        <v>768</v>
      </c>
      <c r="T27" s="248" t="s">
        <v>705</v>
      </c>
      <c r="U27" s="248"/>
      <c r="V27" s="248"/>
      <c r="W27" s="254" t="s">
        <v>717</v>
      </c>
      <c r="X27" s="248"/>
      <c r="Y27" s="255">
        <v>38234</v>
      </c>
      <c r="Z27" s="255">
        <v>38599</v>
      </c>
      <c r="AA27" s="256">
        <f t="shared" ca="1" si="1"/>
        <v>9.3333333333333339</v>
      </c>
      <c r="AB27" s="257" t="e">
        <f>+VLOOKUP(#REF!,'[3]CÁN BỘ'!F$8:AX$1037,COLUMN('[3]CÁN BỘ'!$AP$42)-5,0)</f>
        <v>#REF!</v>
      </c>
      <c r="AC27" s="258"/>
    </row>
    <row r="28" spans="1:29" ht="15.75" customHeight="1" x14ac:dyDescent="0.3">
      <c r="A28" s="248">
        <f>+SUBTOTAL(3,$C$6:C28)</f>
        <v>23</v>
      </c>
      <c r="B28" s="249" t="s">
        <v>781</v>
      </c>
      <c r="C28" s="249" t="s">
        <v>761</v>
      </c>
      <c r="D28" s="249" t="s">
        <v>762</v>
      </c>
      <c r="E28" s="248" t="s">
        <v>200</v>
      </c>
      <c r="F28" s="249">
        <f t="shared" si="0"/>
        <v>1981</v>
      </c>
      <c r="G28" s="251">
        <v>29673</v>
      </c>
      <c r="H28" s="248" t="s">
        <v>708</v>
      </c>
      <c r="I28" s="252" t="str">
        <f>VLOOKUP(H28,'[2]Bảng mã ngạch'!$A$2:$B$71,2,0)</f>
        <v>Giảng viên (hạng III)</v>
      </c>
      <c r="J28" s="249" t="s">
        <v>690</v>
      </c>
      <c r="K28" s="249">
        <v>0</v>
      </c>
      <c r="L28" s="249" t="s">
        <v>757</v>
      </c>
      <c r="M28" s="249" t="s">
        <v>764</v>
      </c>
      <c r="N28" s="249"/>
      <c r="O28" s="249" t="s">
        <v>218</v>
      </c>
      <c r="P28" s="253"/>
      <c r="Q28" s="249" t="s">
        <v>765</v>
      </c>
      <c r="R28" s="248" t="s">
        <v>782</v>
      </c>
      <c r="S28" s="248"/>
      <c r="T28" s="248" t="s">
        <v>705</v>
      </c>
      <c r="U28" s="248" t="s">
        <v>783</v>
      </c>
      <c r="V28" s="248"/>
      <c r="W28" s="254" t="s">
        <v>724</v>
      </c>
      <c r="X28" s="248" t="s">
        <v>784</v>
      </c>
      <c r="Y28" s="255">
        <v>37694</v>
      </c>
      <c r="Z28" s="255">
        <v>38060</v>
      </c>
      <c r="AA28" s="256">
        <f t="shared" ca="1" si="1"/>
        <v>16.333333333333332</v>
      </c>
      <c r="AB28" s="257" t="e">
        <f>+VLOOKUP(#REF!,'[3]CÁN BỘ'!F$8:AX$1037,COLUMN('[3]CÁN BỘ'!$AP$42)-5,0)</f>
        <v>#REF!</v>
      </c>
      <c r="AC28" s="258"/>
    </row>
    <row r="29" spans="1:29" ht="15.75" customHeight="1" x14ac:dyDescent="0.3">
      <c r="A29" s="248">
        <f>+SUBTOTAL(3,$C$6:C29)</f>
        <v>24</v>
      </c>
      <c r="B29" s="249" t="s">
        <v>785</v>
      </c>
      <c r="C29" s="249" t="s">
        <v>761</v>
      </c>
      <c r="D29" s="249" t="s">
        <v>786</v>
      </c>
      <c r="E29" s="250" t="s">
        <v>201</v>
      </c>
      <c r="F29" s="249">
        <f t="shared" si="0"/>
        <v>1973</v>
      </c>
      <c r="G29" s="251">
        <v>26782</v>
      </c>
      <c r="H29" s="248" t="s">
        <v>699</v>
      </c>
      <c r="I29" s="252" t="str">
        <f>VLOOKUP(H29,'[2]Bảng mã ngạch'!$A$2:$B$71,2,0)</f>
        <v>Giảng viên chính (hạng II)</v>
      </c>
      <c r="J29" s="249" t="s">
        <v>690</v>
      </c>
      <c r="K29" s="249">
        <v>0</v>
      </c>
      <c r="L29" s="249" t="s">
        <v>757</v>
      </c>
      <c r="M29" s="249" t="s">
        <v>764</v>
      </c>
      <c r="N29" s="249"/>
      <c r="O29" s="249" t="s">
        <v>218</v>
      </c>
      <c r="P29" s="253"/>
      <c r="Q29" s="249" t="s">
        <v>765</v>
      </c>
      <c r="R29" s="255" t="s">
        <v>782</v>
      </c>
      <c r="S29" s="248"/>
      <c r="T29" s="248" t="s">
        <v>705</v>
      </c>
      <c r="U29" s="248" t="s">
        <v>702</v>
      </c>
      <c r="V29" s="248"/>
      <c r="W29" s="248" t="s">
        <v>705</v>
      </c>
      <c r="X29" s="248"/>
      <c r="Y29" s="255">
        <v>39574</v>
      </c>
      <c r="Z29" s="255">
        <v>39939</v>
      </c>
      <c r="AA29" s="256">
        <f t="shared" ca="1" si="1"/>
        <v>3.4166666666666665</v>
      </c>
      <c r="AB29" s="257" t="e">
        <f>+VLOOKUP(#REF!,'[3]CÁN BỘ'!F$8:AX$1037,COLUMN('[3]CÁN BỘ'!$AP$42)-5,0)</f>
        <v>#REF!</v>
      </c>
      <c r="AC29" s="258"/>
    </row>
    <row r="30" spans="1:29" ht="15.75" customHeight="1" x14ac:dyDescent="0.3">
      <c r="A30" s="248">
        <f>+SUBTOTAL(3,$C$6:C30)</f>
        <v>25</v>
      </c>
      <c r="B30" s="249" t="s">
        <v>787</v>
      </c>
      <c r="C30" s="249" t="s">
        <v>761</v>
      </c>
      <c r="D30" s="249" t="s">
        <v>786</v>
      </c>
      <c r="E30" s="250" t="s">
        <v>201</v>
      </c>
      <c r="F30" s="249">
        <f t="shared" si="0"/>
        <v>1986</v>
      </c>
      <c r="G30" s="251">
        <v>31627</v>
      </c>
      <c r="H30" s="248" t="s">
        <v>708</v>
      </c>
      <c r="I30" s="252" t="str">
        <f>VLOOKUP(H30,'[2]Bảng mã ngạch'!$A$2:$B$71,2,0)</f>
        <v>Giảng viên (hạng III)</v>
      </c>
      <c r="J30" s="249" t="s">
        <v>692</v>
      </c>
      <c r="K30" s="249">
        <v>0</v>
      </c>
      <c r="L30" s="249" t="s">
        <v>788</v>
      </c>
      <c r="M30" s="249" t="s">
        <v>789</v>
      </c>
      <c r="N30" s="249"/>
      <c r="O30" s="249" t="s">
        <v>218</v>
      </c>
      <c r="P30" s="261" t="s">
        <v>790</v>
      </c>
      <c r="Q30" s="249" t="s">
        <v>765</v>
      </c>
      <c r="R30" s="255" t="s">
        <v>754</v>
      </c>
      <c r="S30" s="248"/>
      <c r="T30" s="248" t="s">
        <v>705</v>
      </c>
      <c r="U30" s="248" t="s">
        <v>783</v>
      </c>
      <c r="V30" s="248"/>
      <c r="W30" s="254" t="s">
        <v>717</v>
      </c>
      <c r="X30" s="248" t="s">
        <v>779</v>
      </c>
      <c r="Y30" s="255">
        <v>38908</v>
      </c>
      <c r="Z30" s="255">
        <v>38908</v>
      </c>
      <c r="AA30" s="256">
        <f t="shared" ca="1" si="1"/>
        <v>16.666666666666668</v>
      </c>
      <c r="AB30" s="257" t="e">
        <f>+VLOOKUP(#REF!,'[3]CÁN BỘ'!F$8:AX$1037,COLUMN('[3]CÁN BỘ'!$AP$42)-5,0)</f>
        <v>#REF!</v>
      </c>
      <c r="AC30" s="258"/>
    </row>
    <row r="31" spans="1:29" ht="15.75" customHeight="1" x14ac:dyDescent="0.3">
      <c r="A31" s="248">
        <f>+SUBTOTAL(3,$C$6:C31)</f>
        <v>26</v>
      </c>
      <c r="B31" s="249" t="s">
        <v>791</v>
      </c>
      <c r="C31" s="249" t="s">
        <v>761</v>
      </c>
      <c r="D31" s="249" t="s">
        <v>786</v>
      </c>
      <c r="E31" s="248" t="s">
        <v>200</v>
      </c>
      <c r="F31" s="249">
        <f t="shared" si="0"/>
        <v>1963</v>
      </c>
      <c r="G31" s="251">
        <v>23073</v>
      </c>
      <c r="H31" s="248" t="s">
        <v>699</v>
      </c>
      <c r="I31" s="252" t="str">
        <f>VLOOKUP(H31,'[2]Bảng mã ngạch'!$A$2:$B$71,2,0)</f>
        <v>Giảng viên chính (hạng II)</v>
      </c>
      <c r="J31" s="249" t="s">
        <v>692</v>
      </c>
      <c r="K31" s="249">
        <v>0</v>
      </c>
      <c r="L31" s="249" t="s">
        <v>792</v>
      </c>
      <c r="M31" s="249" t="s">
        <v>764</v>
      </c>
      <c r="N31" s="249"/>
      <c r="O31" s="249" t="s">
        <v>764</v>
      </c>
      <c r="P31" s="253"/>
      <c r="Q31" s="249" t="s">
        <v>765</v>
      </c>
      <c r="R31" s="255" t="s">
        <v>771</v>
      </c>
      <c r="S31" s="248" t="s">
        <v>768</v>
      </c>
      <c r="T31" s="248" t="s">
        <v>705</v>
      </c>
      <c r="U31" s="248" t="s">
        <v>702</v>
      </c>
      <c r="V31" s="248"/>
      <c r="W31" s="254" t="s">
        <v>703</v>
      </c>
      <c r="X31" s="248" t="s">
        <v>704</v>
      </c>
      <c r="Y31" s="255">
        <v>37877</v>
      </c>
      <c r="Z31" s="255">
        <v>38243</v>
      </c>
      <c r="AA31" s="256">
        <f t="shared" ca="1" si="1"/>
        <v>-1.75</v>
      </c>
      <c r="AB31" s="257" t="e">
        <f>+VLOOKUP(#REF!,'[3]CÁN BỘ'!F$8:AX$1037,COLUMN('[3]CÁN BỘ'!$AP$42)-5,0)</f>
        <v>#REF!</v>
      </c>
      <c r="AC31" s="258"/>
    </row>
    <row r="32" spans="1:29" ht="15.75" customHeight="1" x14ac:dyDescent="0.3">
      <c r="A32" s="248">
        <f>+SUBTOTAL(3,$C$6:C32)</f>
        <v>27</v>
      </c>
      <c r="B32" s="249" t="s">
        <v>793</v>
      </c>
      <c r="C32" s="249" t="s">
        <v>761</v>
      </c>
      <c r="D32" s="249" t="s">
        <v>786</v>
      </c>
      <c r="E32" s="248" t="s">
        <v>200</v>
      </c>
      <c r="F32" s="249">
        <f t="shared" si="0"/>
        <v>1982</v>
      </c>
      <c r="G32" s="251">
        <v>29984</v>
      </c>
      <c r="H32" s="248" t="s">
        <v>699</v>
      </c>
      <c r="I32" s="252" t="str">
        <f>VLOOKUP(H32,'[2]Bảng mã ngạch'!$A$2:$B$71,2,0)</f>
        <v>Giảng viên chính (hạng II)</v>
      </c>
      <c r="J32" s="249" t="s">
        <v>692</v>
      </c>
      <c r="K32" s="249">
        <v>0</v>
      </c>
      <c r="L32" s="249" t="s">
        <v>776</v>
      </c>
      <c r="M32" s="249" t="s">
        <v>764</v>
      </c>
      <c r="N32" s="249"/>
      <c r="O32" s="249" t="s">
        <v>777</v>
      </c>
      <c r="P32" s="253"/>
      <c r="Q32" s="249" t="s">
        <v>765</v>
      </c>
      <c r="R32" s="255" t="s">
        <v>794</v>
      </c>
      <c r="S32" s="248" t="s">
        <v>768</v>
      </c>
      <c r="T32" s="248" t="s">
        <v>705</v>
      </c>
      <c r="U32" s="248" t="s">
        <v>702</v>
      </c>
      <c r="V32" s="248"/>
      <c r="W32" s="254" t="s">
        <v>724</v>
      </c>
      <c r="X32" s="248" t="s">
        <v>704</v>
      </c>
      <c r="Y32" s="255">
        <v>39886</v>
      </c>
      <c r="Z32" s="255">
        <v>36599</v>
      </c>
      <c r="AA32" s="256">
        <f t="shared" ca="1" si="1"/>
        <v>17.166666666666668</v>
      </c>
      <c r="AB32" s="257" t="e">
        <f>+VLOOKUP(#REF!,'[3]CÁN BỘ'!F$8:AX$1037,COLUMN('[3]CÁN BỘ'!$AP$42)-5,0)</f>
        <v>#REF!</v>
      </c>
      <c r="AC32" s="258"/>
    </row>
    <row r="33" spans="1:29" ht="15.75" customHeight="1" x14ac:dyDescent="0.3">
      <c r="A33" s="248">
        <f>+SUBTOTAL(3,$C$6:C33)</f>
        <v>28</v>
      </c>
      <c r="B33" s="249" t="s">
        <v>795</v>
      </c>
      <c r="C33" s="249" t="s">
        <v>761</v>
      </c>
      <c r="D33" s="249" t="s">
        <v>796</v>
      </c>
      <c r="E33" s="250" t="s">
        <v>200</v>
      </c>
      <c r="F33" s="249">
        <f t="shared" si="0"/>
        <v>1971</v>
      </c>
      <c r="G33" s="251">
        <v>26284</v>
      </c>
      <c r="H33" s="248" t="s">
        <v>708</v>
      </c>
      <c r="I33" s="252" t="str">
        <f>VLOOKUP(H33,'[2]Bảng mã ngạch'!$A$2:$B$71,2,0)</f>
        <v>Giảng viên (hạng III)</v>
      </c>
      <c r="J33" s="249" t="s">
        <v>690</v>
      </c>
      <c r="K33" s="249">
        <v>0</v>
      </c>
      <c r="L33" s="249" t="s">
        <v>763</v>
      </c>
      <c r="M33" s="249" t="s">
        <v>764</v>
      </c>
      <c r="N33" s="249"/>
      <c r="O33" s="249" t="s">
        <v>218</v>
      </c>
      <c r="P33" s="253"/>
      <c r="Q33" s="249" t="s">
        <v>765</v>
      </c>
      <c r="R33" s="248"/>
      <c r="S33" s="248" t="s">
        <v>768</v>
      </c>
      <c r="T33" s="248" t="s">
        <v>705</v>
      </c>
      <c r="U33" s="248"/>
      <c r="V33" s="248"/>
      <c r="W33" s="254" t="s">
        <v>724</v>
      </c>
      <c r="X33" s="248"/>
      <c r="Y33" s="255">
        <v>36246</v>
      </c>
      <c r="Z33" s="255">
        <v>36612</v>
      </c>
      <c r="AA33" s="256">
        <f t="shared" ca="1" si="1"/>
        <v>7</v>
      </c>
      <c r="AB33" s="257" t="e">
        <f>+VLOOKUP(#REF!,'[3]CÁN BỘ'!F$8:AX$1037,COLUMN('[3]CÁN BỘ'!$AP$42)-5,0)</f>
        <v>#REF!</v>
      </c>
      <c r="AC33" s="258"/>
    </row>
    <row r="34" spans="1:29" ht="15.75" customHeight="1" x14ac:dyDescent="0.3">
      <c r="A34" s="248">
        <f>+SUBTOTAL(3,$C$6:C34)</f>
        <v>29</v>
      </c>
      <c r="B34" s="249" t="s">
        <v>797</v>
      </c>
      <c r="C34" s="249" t="s">
        <v>761</v>
      </c>
      <c r="D34" s="249" t="s">
        <v>796</v>
      </c>
      <c r="E34" s="248" t="s">
        <v>200</v>
      </c>
      <c r="F34" s="249">
        <f t="shared" si="0"/>
        <v>1980</v>
      </c>
      <c r="G34" s="251">
        <v>29400</v>
      </c>
      <c r="H34" s="248" t="s">
        <v>708</v>
      </c>
      <c r="I34" s="252" t="str">
        <f>VLOOKUP(H34,'[2]Bảng mã ngạch'!$A$2:$B$71,2,0)</f>
        <v>Giảng viên (hạng III)</v>
      </c>
      <c r="J34" s="249" t="s">
        <v>690</v>
      </c>
      <c r="K34" s="249">
        <v>0</v>
      </c>
      <c r="L34" s="249" t="s">
        <v>788</v>
      </c>
      <c r="M34" s="249" t="s">
        <v>789</v>
      </c>
      <c r="N34" s="249"/>
      <c r="O34" s="249" t="s">
        <v>218</v>
      </c>
      <c r="P34" s="253"/>
      <c r="Q34" s="249" t="s">
        <v>765</v>
      </c>
      <c r="R34" s="248"/>
      <c r="S34" s="248"/>
      <c r="T34" s="248" t="s">
        <v>705</v>
      </c>
      <c r="U34" s="248"/>
      <c r="V34" s="248"/>
      <c r="W34" s="254" t="s">
        <v>724</v>
      </c>
      <c r="X34" s="248"/>
      <c r="Y34" s="255">
        <v>39122</v>
      </c>
      <c r="Z34" s="255">
        <v>39487</v>
      </c>
      <c r="AA34" s="256">
        <f t="shared" ca="1" si="1"/>
        <v>15.583333333333334</v>
      </c>
      <c r="AB34" s="257" t="e">
        <f>+VLOOKUP(#REF!,'[3]CÁN BỘ'!F$8:AX$1037,COLUMN('[3]CÁN BỘ'!$AP$42)-5,0)</f>
        <v>#REF!</v>
      </c>
      <c r="AC34" s="258"/>
    </row>
    <row r="35" spans="1:29" ht="15.75" customHeight="1" x14ac:dyDescent="0.3">
      <c r="A35" s="248">
        <f>+SUBTOTAL(3,$C$6:C35)</f>
        <v>30</v>
      </c>
      <c r="B35" s="249" t="s">
        <v>798</v>
      </c>
      <c r="C35" s="249" t="s">
        <v>761</v>
      </c>
      <c r="D35" s="249" t="s">
        <v>796</v>
      </c>
      <c r="E35" s="248" t="s">
        <v>201</v>
      </c>
      <c r="F35" s="249">
        <f t="shared" si="0"/>
        <v>1990</v>
      </c>
      <c r="G35" s="251">
        <v>33223</v>
      </c>
      <c r="H35" s="248" t="s">
        <v>708</v>
      </c>
      <c r="I35" s="252" t="str">
        <f>VLOOKUP(H35,'[2]Bảng mã ngạch'!$A$2:$B$71,2,0)</f>
        <v>Giảng viên (hạng III)</v>
      </c>
      <c r="J35" s="249" t="s">
        <v>690</v>
      </c>
      <c r="K35" s="249"/>
      <c r="L35" s="249" t="s">
        <v>788</v>
      </c>
      <c r="M35" s="249" t="s">
        <v>789</v>
      </c>
      <c r="N35" s="249"/>
      <c r="O35" s="249">
        <v>0</v>
      </c>
      <c r="P35" s="253"/>
      <c r="Q35" s="249" t="s">
        <v>765</v>
      </c>
      <c r="R35" s="255" t="s">
        <v>799</v>
      </c>
      <c r="S35" s="248" t="s">
        <v>768</v>
      </c>
      <c r="T35" s="248">
        <v>2018</v>
      </c>
      <c r="U35" s="248"/>
      <c r="V35" s="248"/>
      <c r="W35" s="254" t="s">
        <v>717</v>
      </c>
      <c r="X35" s="248"/>
      <c r="Y35" s="255">
        <v>40283</v>
      </c>
      <c r="Z35" s="255">
        <v>40648</v>
      </c>
      <c r="AA35" s="256">
        <f t="shared" ca="1" si="1"/>
        <v>21</v>
      </c>
      <c r="AB35" s="257" t="e">
        <f>+VLOOKUP(#REF!,'[3]CÁN BỘ'!F$8:AX$1037,COLUMN('[3]CÁN BỘ'!$AP$42)-5,0)</f>
        <v>#REF!</v>
      </c>
      <c r="AC35" s="258"/>
    </row>
    <row r="36" spans="1:29" ht="15.75" customHeight="1" x14ac:dyDescent="0.3">
      <c r="A36" s="248">
        <f>+SUBTOTAL(3,$C$6:C36)</f>
        <v>31</v>
      </c>
      <c r="B36" s="249" t="s">
        <v>800</v>
      </c>
      <c r="C36" s="249" t="s">
        <v>761</v>
      </c>
      <c r="D36" s="249" t="s">
        <v>796</v>
      </c>
      <c r="E36" s="250" t="s">
        <v>200</v>
      </c>
      <c r="F36" s="249">
        <f t="shared" si="0"/>
        <v>1975</v>
      </c>
      <c r="G36" s="251">
        <v>27734</v>
      </c>
      <c r="H36" s="248" t="s">
        <v>699</v>
      </c>
      <c r="I36" s="252" t="str">
        <f>VLOOKUP(H36,'[2]Bảng mã ngạch'!$A$2:$B$71,2,0)</f>
        <v>Giảng viên chính (hạng II)</v>
      </c>
      <c r="J36" s="249" t="s">
        <v>692</v>
      </c>
      <c r="K36" s="249">
        <v>0</v>
      </c>
      <c r="L36" s="249" t="s">
        <v>757</v>
      </c>
      <c r="M36" s="249" t="s">
        <v>801</v>
      </c>
      <c r="N36" s="249"/>
      <c r="O36" s="249" t="s">
        <v>801</v>
      </c>
      <c r="P36" s="253"/>
      <c r="Q36" s="249" t="s">
        <v>765</v>
      </c>
      <c r="R36" s="255" t="s">
        <v>802</v>
      </c>
      <c r="S36" s="248" t="s">
        <v>768</v>
      </c>
      <c r="T36" s="248">
        <v>0</v>
      </c>
      <c r="U36" s="248" t="s">
        <v>769</v>
      </c>
      <c r="V36" s="248"/>
      <c r="W36" s="254" t="s">
        <v>724</v>
      </c>
      <c r="X36" s="248" t="s">
        <v>704</v>
      </c>
      <c r="Y36" s="255">
        <v>38877</v>
      </c>
      <c r="Z36" s="255">
        <v>39242</v>
      </c>
      <c r="AA36" s="256">
        <f t="shared" ca="1" si="1"/>
        <v>11</v>
      </c>
      <c r="AB36" s="257" t="e">
        <f>+VLOOKUP(#REF!,'[3]CÁN BỘ'!F$8:AX$1037,COLUMN('[3]CÁN BỘ'!$AP$42)-5,0)</f>
        <v>#REF!</v>
      </c>
      <c r="AC36" s="258"/>
    </row>
    <row r="37" spans="1:29" ht="15.75" customHeight="1" x14ac:dyDescent="0.3">
      <c r="A37" s="248">
        <f>+SUBTOTAL(3,$C$6:C37)</f>
        <v>32</v>
      </c>
      <c r="B37" s="249" t="s">
        <v>803</v>
      </c>
      <c r="C37" s="249" t="s">
        <v>761</v>
      </c>
      <c r="D37" s="249" t="s">
        <v>796</v>
      </c>
      <c r="E37" s="248" t="s">
        <v>201</v>
      </c>
      <c r="F37" s="249">
        <f t="shared" si="0"/>
        <v>1987</v>
      </c>
      <c r="G37" s="251">
        <v>32129</v>
      </c>
      <c r="H37" s="248" t="s">
        <v>708</v>
      </c>
      <c r="I37" s="252" t="str">
        <f>VLOOKUP(H37,'[2]Bảng mã ngạch'!$A$2:$B$71,2,0)</f>
        <v>Giảng viên (hạng III)</v>
      </c>
      <c r="J37" s="249" t="s">
        <v>690</v>
      </c>
      <c r="K37" s="249">
        <v>0</v>
      </c>
      <c r="L37" s="249" t="s">
        <v>757</v>
      </c>
      <c r="M37" s="249" t="s">
        <v>764</v>
      </c>
      <c r="N37" s="249"/>
      <c r="O37" s="249" t="s">
        <v>218</v>
      </c>
      <c r="P37" s="253"/>
      <c r="Q37" s="249"/>
      <c r="R37" s="255" t="s">
        <v>754</v>
      </c>
      <c r="S37" s="248"/>
      <c r="T37" s="248" t="s">
        <v>705</v>
      </c>
      <c r="U37" s="248"/>
      <c r="V37" s="248"/>
      <c r="W37" s="248">
        <v>0</v>
      </c>
      <c r="X37" s="248"/>
      <c r="Y37" s="255"/>
      <c r="Z37" s="255"/>
      <c r="AA37" s="256">
        <f t="shared" ca="1" si="1"/>
        <v>18</v>
      </c>
      <c r="AB37" s="257" t="e">
        <f>+VLOOKUP(#REF!,'[3]CÁN BỘ'!F$8:AX$1037,COLUMN('[3]CÁN BỘ'!$AP$42)-5,0)</f>
        <v>#REF!</v>
      </c>
      <c r="AC37" s="258"/>
    </row>
    <row r="38" spans="1:29" ht="15.75" customHeight="1" x14ac:dyDescent="0.3">
      <c r="A38" s="248">
        <f>+SUBTOTAL(3,$C$6:C38)</f>
        <v>33</v>
      </c>
      <c r="B38" s="249" t="s">
        <v>804</v>
      </c>
      <c r="C38" s="249" t="s">
        <v>761</v>
      </c>
      <c r="D38" s="249" t="s">
        <v>796</v>
      </c>
      <c r="E38" s="250" t="s">
        <v>201</v>
      </c>
      <c r="F38" s="249">
        <f t="shared" si="0"/>
        <v>1976</v>
      </c>
      <c r="G38" s="251">
        <v>27841</v>
      </c>
      <c r="H38" s="248" t="s">
        <v>708</v>
      </c>
      <c r="I38" s="252" t="str">
        <f>VLOOKUP(H38,'[2]Bảng mã ngạch'!$A$2:$B$71,2,0)</f>
        <v>Giảng viên (hạng III)</v>
      </c>
      <c r="J38" s="249" t="s">
        <v>690</v>
      </c>
      <c r="K38" s="249">
        <v>0</v>
      </c>
      <c r="L38" s="249" t="s">
        <v>763</v>
      </c>
      <c r="M38" s="249" t="s">
        <v>764</v>
      </c>
      <c r="N38" s="249"/>
      <c r="O38" s="249" t="s">
        <v>218</v>
      </c>
      <c r="P38" s="253"/>
      <c r="Q38" s="249" t="s">
        <v>765</v>
      </c>
      <c r="R38" s="255" t="s">
        <v>754</v>
      </c>
      <c r="S38" s="248" t="s">
        <v>768</v>
      </c>
      <c r="T38" s="248" t="s">
        <v>705</v>
      </c>
      <c r="U38" s="248"/>
      <c r="V38" s="248"/>
      <c r="W38" s="254" t="s">
        <v>717</v>
      </c>
      <c r="X38" s="248"/>
      <c r="Y38" s="255">
        <v>40637</v>
      </c>
      <c r="Z38" s="255">
        <v>41003</v>
      </c>
      <c r="AA38" s="256">
        <f t="shared" ca="1" si="1"/>
        <v>6.25</v>
      </c>
      <c r="AB38" s="257" t="e">
        <f>+VLOOKUP(#REF!,'[3]CÁN BỘ'!F$8:AX$1037,COLUMN('[3]CÁN BỘ'!$AP$42)-5,0)</f>
        <v>#REF!</v>
      </c>
      <c r="AC38" s="258"/>
    </row>
    <row r="39" spans="1:29" ht="15.75" customHeight="1" x14ac:dyDescent="0.3">
      <c r="A39" s="248">
        <f>+SUBTOTAL(3,$C$6:C39)</f>
        <v>34</v>
      </c>
      <c r="B39" s="249" t="s">
        <v>805</v>
      </c>
      <c r="C39" s="249" t="s">
        <v>761</v>
      </c>
      <c r="D39" s="249" t="s">
        <v>796</v>
      </c>
      <c r="E39" s="248" t="s">
        <v>200</v>
      </c>
      <c r="F39" s="249">
        <f t="shared" si="0"/>
        <v>1980</v>
      </c>
      <c r="G39" s="251">
        <v>29347</v>
      </c>
      <c r="H39" s="248" t="s">
        <v>699</v>
      </c>
      <c r="I39" s="252" t="str">
        <f>VLOOKUP(H39,'[2]Bảng mã ngạch'!$A$2:$B$71,2,0)</f>
        <v>Giảng viên chính (hạng II)</v>
      </c>
      <c r="J39" s="249" t="s">
        <v>692</v>
      </c>
      <c r="K39" s="249">
        <v>0</v>
      </c>
      <c r="L39" s="249" t="s">
        <v>776</v>
      </c>
      <c r="M39" s="249" t="s">
        <v>789</v>
      </c>
      <c r="N39" s="249"/>
      <c r="O39" s="249" t="s">
        <v>218</v>
      </c>
      <c r="P39" s="261">
        <v>44136</v>
      </c>
      <c r="Q39" s="249" t="s">
        <v>765</v>
      </c>
      <c r="R39" s="255" t="s">
        <v>806</v>
      </c>
      <c r="S39" s="248"/>
      <c r="T39" s="248" t="s">
        <v>705</v>
      </c>
      <c r="U39" s="248" t="s">
        <v>783</v>
      </c>
      <c r="V39" s="248"/>
      <c r="W39" s="254" t="s">
        <v>717</v>
      </c>
      <c r="X39" s="248" t="s">
        <v>779</v>
      </c>
      <c r="Y39" s="255">
        <v>37966</v>
      </c>
      <c r="Z39" s="255">
        <v>38332</v>
      </c>
      <c r="AA39" s="256">
        <f t="shared" ca="1" si="1"/>
        <v>15.416666666666666</v>
      </c>
      <c r="AB39" s="257" t="e">
        <f>+VLOOKUP(#REF!,'[3]CÁN BỘ'!F$8:AX$1037,COLUMN('[3]CÁN BỘ'!$AP$42)-5,0)</f>
        <v>#REF!</v>
      </c>
      <c r="AC39" s="258"/>
    </row>
    <row r="40" spans="1:29" ht="15.75" customHeight="1" x14ac:dyDescent="0.3">
      <c r="A40" s="248">
        <f>+SUBTOTAL(3,$C$6:C40)</f>
        <v>35</v>
      </c>
      <c r="B40" s="249" t="s">
        <v>807</v>
      </c>
      <c r="C40" s="249" t="s">
        <v>808</v>
      </c>
      <c r="D40" s="249" t="s">
        <v>731</v>
      </c>
      <c r="E40" s="250" t="s">
        <v>200</v>
      </c>
      <c r="F40" s="249">
        <f t="shared" si="0"/>
        <v>1972</v>
      </c>
      <c r="G40" s="251">
        <v>26427</v>
      </c>
      <c r="H40" s="248" t="s">
        <v>714</v>
      </c>
      <c r="I40" s="252" t="str">
        <f>VLOOKUP(H40,'[2]Bảng mã ngạch'!$A$2:$B$71,2,0)</f>
        <v>Chuyên viên</v>
      </c>
      <c r="J40" s="249" t="s">
        <v>241</v>
      </c>
      <c r="K40" s="249">
        <v>0</v>
      </c>
      <c r="L40" s="249" t="s">
        <v>809</v>
      </c>
      <c r="M40" s="249">
        <v>0</v>
      </c>
      <c r="N40" s="249"/>
      <c r="O40" s="249" t="s">
        <v>218</v>
      </c>
      <c r="P40" s="253"/>
      <c r="Q40" s="249"/>
      <c r="R40" s="248"/>
      <c r="S40" s="248"/>
      <c r="T40" s="248"/>
      <c r="U40" s="248"/>
      <c r="V40" s="248"/>
      <c r="W40" s="254" t="s">
        <v>724</v>
      </c>
      <c r="X40" s="248"/>
      <c r="Y40" s="255">
        <v>37903</v>
      </c>
      <c r="Z40" s="255">
        <v>38269</v>
      </c>
      <c r="AA40" s="256">
        <f t="shared" ca="1" si="1"/>
        <v>7.416666666666667</v>
      </c>
      <c r="AB40" s="257" t="e">
        <f>+VLOOKUP(#REF!,'[3]CÁN BỘ'!F$8:AX$1037,COLUMN('[3]CÁN BỘ'!$AP$42)-5,0)</f>
        <v>#REF!</v>
      </c>
      <c r="AC40" s="258"/>
    </row>
    <row r="41" spans="1:29" ht="15.75" customHeight="1" x14ac:dyDescent="0.3">
      <c r="A41" s="248">
        <f>+SUBTOTAL(3,$C$6:C41)</f>
        <v>36</v>
      </c>
      <c r="B41" s="249" t="s">
        <v>810</v>
      </c>
      <c r="C41" s="249" t="s">
        <v>811</v>
      </c>
      <c r="D41" s="249" t="s">
        <v>812</v>
      </c>
      <c r="E41" s="248" t="s">
        <v>201</v>
      </c>
      <c r="F41" s="249">
        <f t="shared" si="0"/>
        <v>1986</v>
      </c>
      <c r="G41" s="251">
        <v>31642</v>
      </c>
      <c r="H41" s="248" t="s">
        <v>708</v>
      </c>
      <c r="I41" s="252" t="str">
        <f>VLOOKUP(H41,'[2]Bảng mã ngạch'!$A$2:$B$71,2,0)</f>
        <v>Giảng viên (hạng III)</v>
      </c>
      <c r="J41" s="249" t="s">
        <v>690</v>
      </c>
      <c r="K41" s="249"/>
      <c r="L41" s="249" t="s">
        <v>813</v>
      </c>
      <c r="M41" s="262" t="s">
        <v>814</v>
      </c>
      <c r="N41" s="249"/>
      <c r="O41" s="249">
        <v>0</v>
      </c>
      <c r="P41" s="253"/>
      <c r="Q41" s="249"/>
      <c r="R41" s="248"/>
      <c r="S41" s="248" t="s">
        <v>815</v>
      </c>
      <c r="T41" s="248" t="s">
        <v>705</v>
      </c>
      <c r="U41" s="248" t="s">
        <v>816</v>
      </c>
      <c r="V41" s="248" t="s">
        <v>720</v>
      </c>
      <c r="W41" s="248">
        <v>0</v>
      </c>
      <c r="X41" s="248"/>
      <c r="Y41" s="255"/>
      <c r="Z41" s="255"/>
      <c r="AA41" s="256">
        <f t="shared" ca="1" si="1"/>
        <v>16.666666666666668</v>
      </c>
      <c r="AB41" s="257" t="e">
        <f>+VLOOKUP(#REF!,'[3]CÁN BỘ'!F$8:AX$1037,COLUMN('[3]CÁN BỘ'!$AP$42)-5,0)</f>
        <v>#REF!</v>
      </c>
      <c r="AC41" s="258"/>
    </row>
    <row r="42" spans="1:29" ht="15.75" customHeight="1" x14ac:dyDescent="0.3">
      <c r="A42" s="248">
        <f>+SUBTOTAL(3,$C$6:C42)</f>
        <v>37</v>
      </c>
      <c r="B42" s="249" t="s">
        <v>817</v>
      </c>
      <c r="C42" s="249" t="s">
        <v>811</v>
      </c>
      <c r="D42" s="249" t="s">
        <v>812</v>
      </c>
      <c r="E42" s="248" t="s">
        <v>200</v>
      </c>
      <c r="F42" s="249">
        <f t="shared" si="0"/>
        <v>1990</v>
      </c>
      <c r="G42" s="251">
        <v>33050</v>
      </c>
      <c r="H42" s="248" t="s">
        <v>708</v>
      </c>
      <c r="I42" s="252" t="s">
        <v>818</v>
      </c>
      <c r="J42" s="249" t="s">
        <v>690</v>
      </c>
      <c r="K42" s="249">
        <v>0</v>
      </c>
      <c r="L42" s="249" t="s">
        <v>819</v>
      </c>
      <c r="M42" s="249" t="s">
        <v>813</v>
      </c>
      <c r="N42" s="249"/>
      <c r="O42" s="249">
        <v>0</v>
      </c>
      <c r="P42" s="253"/>
      <c r="Q42" s="249" t="s">
        <v>765</v>
      </c>
      <c r="R42" s="248" t="s">
        <v>820</v>
      </c>
      <c r="S42" s="248"/>
      <c r="T42" s="248" t="s">
        <v>705</v>
      </c>
      <c r="U42" s="248"/>
      <c r="V42" s="248"/>
      <c r="W42" s="248">
        <v>0</v>
      </c>
      <c r="X42" s="248"/>
      <c r="Y42" s="255"/>
      <c r="Z42" s="255"/>
      <c r="AA42" s="256">
        <f t="shared" ca="1" si="1"/>
        <v>25.583333333333332</v>
      </c>
      <c r="AB42" s="257" t="e">
        <f>+VLOOKUP(#REF!,'[3]CÁN BỘ'!F$8:AX$1037,COLUMN('[3]CÁN BỘ'!$AP$42)-5,0)</f>
        <v>#REF!</v>
      </c>
      <c r="AC42" s="258"/>
    </row>
    <row r="43" spans="1:29" ht="15.75" customHeight="1" x14ac:dyDescent="0.3">
      <c r="A43" s="248">
        <f>+SUBTOTAL(3,$C$6:C43)</f>
        <v>38</v>
      </c>
      <c r="B43" s="249" t="s">
        <v>821</v>
      </c>
      <c r="C43" s="249" t="s">
        <v>811</v>
      </c>
      <c r="D43" s="249" t="s">
        <v>812</v>
      </c>
      <c r="E43" s="248" t="s">
        <v>200</v>
      </c>
      <c r="F43" s="249">
        <f t="shared" si="0"/>
        <v>1990</v>
      </c>
      <c r="G43" s="251">
        <v>33192</v>
      </c>
      <c r="H43" s="248" t="s">
        <v>708</v>
      </c>
      <c r="I43" s="252" t="str">
        <f>VLOOKUP(H43,'[2]Bảng mã ngạch'!$A$2:$B$71,2,0)</f>
        <v>Giảng viên (hạng III)</v>
      </c>
      <c r="J43" s="249" t="s">
        <v>690</v>
      </c>
      <c r="K43" s="249">
        <v>0</v>
      </c>
      <c r="L43" s="249" t="s">
        <v>813</v>
      </c>
      <c r="M43" s="249" t="s">
        <v>813</v>
      </c>
      <c r="N43" s="249"/>
      <c r="O43" s="249" t="s">
        <v>218</v>
      </c>
      <c r="P43" s="253"/>
      <c r="Q43" s="249" t="s">
        <v>765</v>
      </c>
      <c r="R43" s="248" t="s">
        <v>820</v>
      </c>
      <c r="S43" s="248"/>
      <c r="T43" s="248" t="s">
        <v>705</v>
      </c>
      <c r="U43" s="248"/>
      <c r="V43" s="248"/>
      <c r="W43" s="248">
        <v>0</v>
      </c>
      <c r="X43" s="248"/>
      <c r="Y43" s="255">
        <v>43006</v>
      </c>
      <c r="Z43" s="255">
        <v>43737</v>
      </c>
      <c r="AA43" s="256">
        <f t="shared" ca="1" si="1"/>
        <v>25.916666666666668</v>
      </c>
      <c r="AB43" s="257" t="e">
        <f>+VLOOKUP(#REF!,'[3]CÁN BỘ'!F$8:AX$1037,COLUMN('[3]CÁN BỘ'!$AP$42)-5,0)</f>
        <v>#REF!</v>
      </c>
      <c r="AC43" s="258"/>
    </row>
    <row r="44" spans="1:29" ht="15.75" customHeight="1" x14ac:dyDescent="0.3">
      <c r="A44" s="248">
        <f>+SUBTOTAL(3,$C$6:C44)</f>
        <v>39</v>
      </c>
      <c r="B44" s="249" t="s">
        <v>822</v>
      </c>
      <c r="C44" s="249" t="s">
        <v>811</v>
      </c>
      <c r="D44" s="249" t="s">
        <v>812</v>
      </c>
      <c r="E44" s="250" t="s">
        <v>201</v>
      </c>
      <c r="F44" s="249">
        <f t="shared" si="0"/>
        <v>1975</v>
      </c>
      <c r="G44" s="251">
        <v>27398</v>
      </c>
      <c r="H44" s="248" t="s">
        <v>708</v>
      </c>
      <c r="I44" s="252" t="str">
        <f>VLOOKUP(H44,'[2]Bảng mã ngạch'!$A$2:$B$71,2,0)</f>
        <v>Giảng viên (hạng III)</v>
      </c>
      <c r="J44" s="249" t="s">
        <v>690</v>
      </c>
      <c r="K44" s="249">
        <v>0</v>
      </c>
      <c r="L44" s="249" t="s">
        <v>813</v>
      </c>
      <c r="M44" s="249" t="s">
        <v>813</v>
      </c>
      <c r="N44" s="249"/>
      <c r="O44" s="249" t="s">
        <v>218</v>
      </c>
      <c r="P44" s="253"/>
      <c r="Q44" s="249" t="s">
        <v>765</v>
      </c>
      <c r="R44" s="248" t="s">
        <v>820</v>
      </c>
      <c r="S44" s="248"/>
      <c r="T44" s="248" t="s">
        <v>705</v>
      </c>
      <c r="U44" s="248" t="s">
        <v>769</v>
      </c>
      <c r="V44" s="248"/>
      <c r="W44" s="248">
        <v>0</v>
      </c>
      <c r="X44" s="248"/>
      <c r="Y44" s="255">
        <v>38848</v>
      </c>
      <c r="Z44" s="255">
        <v>39213</v>
      </c>
      <c r="AA44" s="256">
        <f t="shared" ca="1" si="1"/>
        <v>5.083333333333333</v>
      </c>
      <c r="AB44" s="257" t="e">
        <f>+VLOOKUP(#REF!,'[3]CÁN BỘ'!F$8:AX$1037,COLUMN('[3]CÁN BỘ'!$AP$42)-5,0)</f>
        <v>#REF!</v>
      </c>
      <c r="AC44" s="258"/>
    </row>
    <row r="45" spans="1:29" ht="15.75" customHeight="1" x14ac:dyDescent="0.3">
      <c r="A45" s="248">
        <f>+SUBTOTAL(3,$C$6:C45)</f>
        <v>40</v>
      </c>
      <c r="B45" s="249" t="s">
        <v>823</v>
      </c>
      <c r="C45" s="249" t="s">
        <v>811</v>
      </c>
      <c r="D45" s="249" t="s">
        <v>812</v>
      </c>
      <c r="E45" s="248" t="s">
        <v>200</v>
      </c>
      <c r="F45" s="249">
        <f t="shared" si="0"/>
        <v>1975</v>
      </c>
      <c r="G45" s="251">
        <v>27646</v>
      </c>
      <c r="H45" s="248" t="s">
        <v>699</v>
      </c>
      <c r="I45" s="252" t="str">
        <f>VLOOKUP(H45,'[2]Bảng mã ngạch'!$A$2:$B$71,2,0)</f>
        <v>Giảng viên chính (hạng II)</v>
      </c>
      <c r="J45" s="249" t="s">
        <v>692</v>
      </c>
      <c r="K45" s="249">
        <v>0</v>
      </c>
      <c r="L45" s="249" t="s">
        <v>824</v>
      </c>
      <c r="M45" s="249" t="s">
        <v>825</v>
      </c>
      <c r="N45" s="249"/>
      <c r="O45" s="249" t="s">
        <v>826</v>
      </c>
      <c r="P45" s="253"/>
      <c r="Q45" s="249" t="s">
        <v>765</v>
      </c>
      <c r="R45" s="248" t="s">
        <v>827</v>
      </c>
      <c r="S45" s="248"/>
      <c r="T45" s="248" t="s">
        <v>705</v>
      </c>
      <c r="U45" s="248" t="s">
        <v>702</v>
      </c>
      <c r="V45" s="248"/>
      <c r="W45" s="248">
        <v>0</v>
      </c>
      <c r="X45" s="248" t="s">
        <v>779</v>
      </c>
      <c r="Y45" s="255">
        <v>38847</v>
      </c>
      <c r="Z45" s="255">
        <v>39212</v>
      </c>
      <c r="AA45" s="256">
        <f t="shared" ca="1" si="1"/>
        <v>10.75</v>
      </c>
      <c r="AB45" s="257" t="e">
        <f>+VLOOKUP(#REF!,'[3]CÁN BỘ'!F$8:AX$1037,COLUMN('[3]CÁN BỘ'!$AP$42)-5,0)</f>
        <v>#REF!</v>
      </c>
      <c r="AC45" s="258"/>
    </row>
    <row r="46" spans="1:29" ht="15.75" customHeight="1" x14ac:dyDescent="0.3">
      <c r="A46" s="248">
        <f>+SUBTOTAL(3,$C$6:C46)</f>
        <v>41</v>
      </c>
      <c r="B46" s="249" t="s">
        <v>828</v>
      </c>
      <c r="C46" s="249" t="s">
        <v>811</v>
      </c>
      <c r="D46" s="249" t="s">
        <v>812</v>
      </c>
      <c r="E46" s="248" t="s">
        <v>200</v>
      </c>
      <c r="F46" s="249">
        <f t="shared" si="0"/>
        <v>1979</v>
      </c>
      <c r="G46" s="251">
        <v>29112</v>
      </c>
      <c r="H46" s="248" t="s">
        <v>699</v>
      </c>
      <c r="I46" s="252" t="str">
        <f>VLOOKUP(H46,'[2]Bảng mã ngạch'!$A$2:$B$71,2,0)</f>
        <v>Giảng viên chính (hạng II)</v>
      </c>
      <c r="J46" s="249" t="s">
        <v>692</v>
      </c>
      <c r="K46" s="249">
        <v>0</v>
      </c>
      <c r="L46" s="249" t="s">
        <v>813</v>
      </c>
      <c r="M46" s="249" t="s">
        <v>813</v>
      </c>
      <c r="N46" s="249"/>
      <c r="O46" s="249" t="s">
        <v>829</v>
      </c>
      <c r="P46" s="253"/>
      <c r="Q46" s="249" t="s">
        <v>830</v>
      </c>
      <c r="R46" s="255" t="s">
        <v>831</v>
      </c>
      <c r="S46" s="248"/>
      <c r="T46" s="248" t="s">
        <v>705</v>
      </c>
      <c r="U46" s="248" t="s">
        <v>702</v>
      </c>
      <c r="V46" s="248"/>
      <c r="W46" s="254" t="s">
        <v>724</v>
      </c>
      <c r="X46" s="248" t="s">
        <v>832</v>
      </c>
      <c r="Y46" s="255">
        <v>36862</v>
      </c>
      <c r="Z46" s="255">
        <v>37227</v>
      </c>
      <c r="AA46" s="256">
        <f t="shared" ca="1" si="1"/>
        <v>14.75</v>
      </c>
      <c r="AB46" s="257" t="e">
        <f>+VLOOKUP(#REF!,'[3]CÁN BỘ'!F$8:AX$1037,COLUMN('[3]CÁN BỘ'!$AP$42)-5,0)</f>
        <v>#REF!</v>
      </c>
      <c r="AC46" s="258"/>
    </row>
    <row r="47" spans="1:29" ht="15.75" customHeight="1" x14ac:dyDescent="0.3">
      <c r="A47" s="248">
        <f>+SUBTOTAL(3,$C$6:C47)</f>
        <v>42</v>
      </c>
      <c r="B47" s="249" t="s">
        <v>833</v>
      </c>
      <c r="C47" s="249" t="s">
        <v>811</v>
      </c>
      <c r="D47" s="249" t="s">
        <v>812</v>
      </c>
      <c r="E47" s="250" t="s">
        <v>201</v>
      </c>
      <c r="F47" s="249">
        <f t="shared" si="0"/>
        <v>1972</v>
      </c>
      <c r="G47" s="251">
        <v>26616</v>
      </c>
      <c r="H47" s="248" t="s">
        <v>699</v>
      </c>
      <c r="I47" s="252" t="str">
        <f>VLOOKUP(H47,'[2]Bảng mã ngạch'!$A$2:$B$71,2,0)</f>
        <v>Giảng viên chính (hạng II)</v>
      </c>
      <c r="J47" s="249" t="s">
        <v>690</v>
      </c>
      <c r="K47" s="249">
        <v>0</v>
      </c>
      <c r="L47" s="249" t="s">
        <v>813</v>
      </c>
      <c r="M47" s="249" t="s">
        <v>813</v>
      </c>
      <c r="N47" s="249"/>
      <c r="O47" s="249" t="s">
        <v>218</v>
      </c>
      <c r="P47" s="253"/>
      <c r="Q47" s="249" t="s">
        <v>765</v>
      </c>
      <c r="R47" s="248" t="s">
        <v>820</v>
      </c>
      <c r="S47" s="248"/>
      <c r="T47" s="248" t="s">
        <v>705</v>
      </c>
      <c r="U47" s="248" t="s">
        <v>834</v>
      </c>
      <c r="V47" s="248"/>
      <c r="W47" s="248">
        <v>0</v>
      </c>
      <c r="X47" s="248"/>
      <c r="Y47" s="255">
        <v>37064</v>
      </c>
      <c r="Z47" s="255">
        <v>37429</v>
      </c>
      <c r="AA47" s="256">
        <f t="shared" ca="1" si="1"/>
        <v>2.9166666666666665</v>
      </c>
      <c r="AB47" s="257" t="e">
        <f>+VLOOKUP(#REF!,'[3]CÁN BỘ'!F$8:AX$1037,COLUMN('[3]CÁN BỘ'!$AP$42)-5,0)</f>
        <v>#REF!</v>
      </c>
      <c r="AC47" s="258"/>
    </row>
    <row r="48" spans="1:29" ht="15.75" customHeight="1" x14ac:dyDescent="0.3">
      <c r="A48" s="248">
        <f>+SUBTOTAL(3,$C$6:C48)</f>
        <v>43</v>
      </c>
      <c r="B48" s="249" t="s">
        <v>835</v>
      </c>
      <c r="C48" s="249" t="s">
        <v>811</v>
      </c>
      <c r="D48" s="249" t="s">
        <v>812</v>
      </c>
      <c r="E48" s="248" t="s">
        <v>201</v>
      </c>
      <c r="F48" s="249">
        <f t="shared" si="0"/>
        <v>1980</v>
      </c>
      <c r="G48" s="251">
        <v>29325</v>
      </c>
      <c r="H48" s="248" t="s">
        <v>708</v>
      </c>
      <c r="I48" s="252" t="str">
        <f>VLOOKUP(H48,'[2]Bảng mã ngạch'!$A$2:$B$71,2,0)</f>
        <v>Giảng viên (hạng III)</v>
      </c>
      <c r="J48" s="249" t="s">
        <v>690</v>
      </c>
      <c r="K48" s="249">
        <v>0</v>
      </c>
      <c r="L48" s="249" t="s">
        <v>813</v>
      </c>
      <c r="M48" s="249" t="s">
        <v>813</v>
      </c>
      <c r="N48" s="249"/>
      <c r="O48" s="249" t="s">
        <v>218</v>
      </c>
      <c r="P48" s="253"/>
      <c r="Q48" s="249" t="s">
        <v>765</v>
      </c>
      <c r="R48" s="248" t="s">
        <v>820</v>
      </c>
      <c r="S48" s="248"/>
      <c r="T48" s="248" t="s">
        <v>705</v>
      </c>
      <c r="U48" s="248"/>
      <c r="V48" s="248"/>
      <c r="W48" s="248">
        <v>0</v>
      </c>
      <c r="X48" s="248"/>
      <c r="Y48" s="255"/>
      <c r="Z48" s="255"/>
      <c r="AA48" s="256">
        <f t="shared" ca="1" si="1"/>
        <v>10.333333333333334</v>
      </c>
      <c r="AB48" s="257" t="e">
        <f>+VLOOKUP(#REF!,'[3]CÁN BỘ'!F$8:AX$1037,COLUMN('[3]CÁN BỘ'!$AP$42)-5,0)</f>
        <v>#REF!</v>
      </c>
      <c r="AC48" s="258"/>
    </row>
    <row r="49" spans="1:29" ht="15.75" customHeight="1" x14ac:dyDescent="0.3">
      <c r="A49" s="248">
        <f>+SUBTOTAL(3,$C$6:C49)</f>
        <v>44</v>
      </c>
      <c r="B49" s="249" t="s">
        <v>836</v>
      </c>
      <c r="C49" s="249" t="s">
        <v>811</v>
      </c>
      <c r="D49" s="249" t="s">
        <v>812</v>
      </c>
      <c r="E49" s="250" t="s">
        <v>201</v>
      </c>
      <c r="F49" s="249">
        <f t="shared" si="0"/>
        <v>1984</v>
      </c>
      <c r="G49" s="251">
        <v>30838</v>
      </c>
      <c r="H49" s="248" t="s">
        <v>708</v>
      </c>
      <c r="I49" s="252" t="str">
        <f>VLOOKUP(H49,'[2]Bảng mã ngạch'!$A$2:$B$71,2,0)</f>
        <v>Giảng viên (hạng III)</v>
      </c>
      <c r="J49" s="249" t="s">
        <v>690</v>
      </c>
      <c r="K49" s="249">
        <v>0</v>
      </c>
      <c r="L49" s="249" t="s">
        <v>813</v>
      </c>
      <c r="M49" s="249" t="s">
        <v>813</v>
      </c>
      <c r="N49" s="249"/>
      <c r="O49" s="249" t="s">
        <v>218</v>
      </c>
      <c r="P49" s="253"/>
      <c r="Q49" s="249"/>
      <c r="R49" s="255" t="s">
        <v>837</v>
      </c>
      <c r="S49" s="248"/>
      <c r="T49" s="248">
        <v>0</v>
      </c>
      <c r="U49" s="248"/>
      <c r="V49" s="248"/>
      <c r="W49" s="248">
        <v>0</v>
      </c>
      <c r="X49" s="248"/>
      <c r="Y49" s="255"/>
      <c r="Z49" s="255"/>
      <c r="AA49" s="256">
        <f t="shared" ca="1" si="1"/>
        <v>14.5</v>
      </c>
      <c r="AB49" s="257" t="e">
        <f>+VLOOKUP(#REF!,'[3]CÁN BỘ'!F$8:AX$1037,COLUMN('[3]CÁN BỘ'!$AP$42)-5,0)</f>
        <v>#REF!</v>
      </c>
      <c r="AC49" s="258"/>
    </row>
    <row r="50" spans="1:29" ht="15.75" customHeight="1" x14ac:dyDescent="0.3">
      <c r="A50" s="248">
        <f>+SUBTOTAL(3,$C$6:C50)</f>
        <v>45</v>
      </c>
      <c r="B50" s="249" t="s">
        <v>838</v>
      </c>
      <c r="C50" s="249" t="s">
        <v>811</v>
      </c>
      <c r="D50" s="249" t="s">
        <v>839</v>
      </c>
      <c r="E50" s="248" t="s">
        <v>201</v>
      </c>
      <c r="F50" s="249">
        <f t="shared" si="0"/>
        <v>1971</v>
      </c>
      <c r="G50" s="251">
        <v>25961</v>
      </c>
      <c r="H50" s="248" t="s">
        <v>699</v>
      </c>
      <c r="I50" s="252" t="str">
        <f>VLOOKUP(H50,'[2]Bảng mã ngạch'!$A$2:$B$71,2,0)</f>
        <v>Giảng viên chính (hạng II)</v>
      </c>
      <c r="J50" s="249" t="s">
        <v>690</v>
      </c>
      <c r="K50" s="249">
        <v>0</v>
      </c>
      <c r="L50" s="249" t="s">
        <v>813</v>
      </c>
      <c r="M50" s="249" t="s">
        <v>840</v>
      </c>
      <c r="N50" s="249"/>
      <c r="O50" s="249" t="s">
        <v>218</v>
      </c>
      <c r="P50" s="253"/>
      <c r="Q50" s="249" t="s">
        <v>765</v>
      </c>
      <c r="R50" s="248" t="s">
        <v>820</v>
      </c>
      <c r="S50" s="248"/>
      <c r="T50" s="248" t="s">
        <v>705</v>
      </c>
      <c r="U50" s="248" t="s">
        <v>702</v>
      </c>
      <c r="V50" s="248"/>
      <c r="W50" s="248">
        <v>0</v>
      </c>
      <c r="X50" s="248"/>
      <c r="Y50" s="255">
        <v>36707</v>
      </c>
      <c r="Z50" s="255">
        <v>37062</v>
      </c>
      <c r="AA50" s="256">
        <f t="shared" ca="1" si="1"/>
        <v>1.1666666666666667</v>
      </c>
      <c r="AB50" s="257" t="e">
        <f>+VLOOKUP(#REF!,'[3]CÁN BỘ'!F$8:AX$1037,COLUMN('[3]CÁN BỘ'!$AP$42)-5,0)</f>
        <v>#REF!</v>
      </c>
      <c r="AC50" s="258"/>
    </row>
    <row r="51" spans="1:29" ht="15.75" customHeight="1" x14ac:dyDescent="0.3">
      <c r="A51" s="248">
        <f>+SUBTOTAL(3,$C$6:C51)</f>
        <v>46</v>
      </c>
      <c r="B51" s="249" t="s">
        <v>841</v>
      </c>
      <c r="C51" s="249" t="s">
        <v>811</v>
      </c>
      <c r="D51" s="249" t="s">
        <v>839</v>
      </c>
      <c r="E51" s="250" t="s">
        <v>200</v>
      </c>
      <c r="F51" s="249">
        <f t="shared" si="0"/>
        <v>1974</v>
      </c>
      <c r="G51" s="251">
        <v>27031</v>
      </c>
      <c r="H51" s="248" t="s">
        <v>708</v>
      </c>
      <c r="I51" s="252" t="str">
        <f>VLOOKUP(H51,'[2]Bảng mã ngạch'!$A$2:$B$71,2,0)</f>
        <v>Giảng viên (hạng III)</v>
      </c>
      <c r="J51" s="249" t="s">
        <v>690</v>
      </c>
      <c r="K51" s="249">
        <v>0</v>
      </c>
      <c r="L51" s="249" t="s">
        <v>813</v>
      </c>
      <c r="M51" s="249" t="s">
        <v>842</v>
      </c>
      <c r="N51" s="249"/>
      <c r="O51" s="249" t="s">
        <v>218</v>
      </c>
      <c r="P51" s="253"/>
      <c r="Q51" s="249" t="s">
        <v>765</v>
      </c>
      <c r="R51" s="248" t="s">
        <v>820</v>
      </c>
      <c r="S51" s="248"/>
      <c r="T51" s="248" t="s">
        <v>705</v>
      </c>
      <c r="U51" s="248" t="s">
        <v>769</v>
      </c>
      <c r="V51" s="248"/>
      <c r="W51" s="254" t="s">
        <v>724</v>
      </c>
      <c r="X51" s="248"/>
      <c r="Y51" s="255"/>
      <c r="Z51" s="255"/>
      <c r="AA51" s="256">
        <f t="shared" ca="1" si="1"/>
        <v>9.0833333333333339</v>
      </c>
      <c r="AB51" s="257" t="e">
        <f>+VLOOKUP(#REF!,'[3]CÁN BỘ'!F$8:AX$1037,COLUMN('[3]CÁN BỘ'!$AP$42)-5,0)</f>
        <v>#REF!</v>
      </c>
      <c r="AC51" s="258"/>
    </row>
    <row r="52" spans="1:29" ht="15.75" customHeight="1" x14ac:dyDescent="0.3">
      <c r="A52" s="248">
        <f>+SUBTOTAL(3,$C$6:C52)</f>
        <v>47</v>
      </c>
      <c r="B52" s="249" t="s">
        <v>843</v>
      </c>
      <c r="C52" s="249" t="s">
        <v>811</v>
      </c>
      <c r="D52" s="249" t="s">
        <v>839</v>
      </c>
      <c r="E52" s="248" t="s">
        <v>201</v>
      </c>
      <c r="F52" s="249">
        <f t="shared" si="0"/>
        <v>1995</v>
      </c>
      <c r="G52" s="251">
        <v>34773</v>
      </c>
      <c r="H52" s="248" t="s">
        <v>708</v>
      </c>
      <c r="I52" s="252" t="str">
        <f>VLOOKUP(H52,'[2]Bảng mã ngạch'!$A$2:$B$71,2,0)</f>
        <v>Giảng viên (hạng III)</v>
      </c>
      <c r="J52" s="249" t="s">
        <v>690</v>
      </c>
      <c r="K52" s="249"/>
      <c r="L52" s="249" t="s">
        <v>813</v>
      </c>
      <c r="M52" s="249" t="s">
        <v>844</v>
      </c>
      <c r="N52" s="249"/>
      <c r="O52" s="249">
        <v>0</v>
      </c>
      <c r="P52" s="253"/>
      <c r="Q52" s="249"/>
      <c r="R52" s="255" t="s">
        <v>845</v>
      </c>
      <c r="S52" s="248"/>
      <c r="T52" s="248">
        <v>2018</v>
      </c>
      <c r="U52" s="248"/>
      <c r="V52" s="248"/>
      <c r="W52" s="248">
        <v>0</v>
      </c>
      <c r="X52" s="248"/>
      <c r="Y52" s="255"/>
      <c r="Z52" s="255"/>
      <c r="AA52" s="256">
        <f t="shared" ca="1" si="1"/>
        <v>25.25</v>
      </c>
      <c r="AB52" s="257" t="e">
        <f>+VLOOKUP(#REF!,'[3]CÁN BỘ'!F$8:AX$1037,COLUMN('[3]CÁN BỘ'!$AP$42)-5,0)</f>
        <v>#REF!</v>
      </c>
      <c r="AC52" s="258"/>
    </row>
    <row r="53" spans="1:29" ht="15.75" customHeight="1" x14ac:dyDescent="0.3">
      <c r="A53" s="248">
        <f>+SUBTOTAL(3,$C$6:C53)</f>
        <v>48</v>
      </c>
      <c r="B53" s="249" t="s">
        <v>846</v>
      </c>
      <c r="C53" s="249" t="s">
        <v>811</v>
      </c>
      <c r="D53" s="249" t="s">
        <v>839</v>
      </c>
      <c r="E53" s="248" t="s">
        <v>201</v>
      </c>
      <c r="F53" s="249">
        <f t="shared" si="0"/>
        <v>1979</v>
      </c>
      <c r="G53" s="251">
        <v>29120</v>
      </c>
      <c r="H53" s="248" t="s">
        <v>708</v>
      </c>
      <c r="I53" s="252" t="str">
        <f>VLOOKUP(H53,'[2]Bảng mã ngạch'!$A$2:$B$71,2,0)</f>
        <v>Giảng viên (hạng III)</v>
      </c>
      <c r="J53" s="249" t="s">
        <v>690</v>
      </c>
      <c r="K53" s="249">
        <v>0</v>
      </c>
      <c r="L53" s="249" t="s">
        <v>847</v>
      </c>
      <c r="M53" s="249" t="s">
        <v>848</v>
      </c>
      <c r="N53" s="249"/>
      <c r="O53" s="249" t="s">
        <v>218</v>
      </c>
      <c r="P53" s="253"/>
      <c r="Q53" s="249" t="s">
        <v>765</v>
      </c>
      <c r="R53" s="248" t="s">
        <v>820</v>
      </c>
      <c r="S53" s="248" t="s">
        <v>768</v>
      </c>
      <c r="T53" s="248" t="s">
        <v>705</v>
      </c>
      <c r="U53" s="248"/>
      <c r="V53" s="248"/>
      <c r="W53" s="248">
        <v>0</v>
      </c>
      <c r="X53" s="248"/>
      <c r="Y53" s="255"/>
      <c r="Z53" s="255"/>
      <c r="AA53" s="256">
        <f t="shared" ca="1" si="1"/>
        <v>9.75</v>
      </c>
      <c r="AB53" s="257" t="e">
        <f>+VLOOKUP(#REF!,'[3]CÁN BỘ'!F$8:AX$1037,COLUMN('[3]CÁN BỘ'!$AP$42)-5,0)</f>
        <v>#REF!</v>
      </c>
      <c r="AC53" s="258"/>
    </row>
    <row r="54" spans="1:29" ht="15.75" customHeight="1" x14ac:dyDescent="0.3">
      <c r="A54" s="248">
        <f>+SUBTOTAL(3,$C$6:C54)</f>
        <v>49</v>
      </c>
      <c r="B54" s="249" t="s">
        <v>849</v>
      </c>
      <c r="C54" s="249" t="s">
        <v>811</v>
      </c>
      <c r="D54" s="249" t="s">
        <v>839</v>
      </c>
      <c r="E54" s="250" t="s">
        <v>201</v>
      </c>
      <c r="F54" s="249">
        <f t="shared" si="0"/>
        <v>1988</v>
      </c>
      <c r="G54" s="251">
        <v>32293</v>
      </c>
      <c r="H54" s="248" t="s">
        <v>708</v>
      </c>
      <c r="I54" s="252" t="str">
        <f>VLOOKUP(H54,'[2]Bảng mã ngạch'!$A$2:$B$71,2,0)</f>
        <v>Giảng viên (hạng III)</v>
      </c>
      <c r="J54" s="249" t="s">
        <v>690</v>
      </c>
      <c r="K54" s="249">
        <v>0</v>
      </c>
      <c r="L54" s="249" t="s">
        <v>813</v>
      </c>
      <c r="M54" s="249" t="s">
        <v>850</v>
      </c>
      <c r="N54" s="249"/>
      <c r="O54" s="249" t="s">
        <v>218</v>
      </c>
      <c r="P54" s="253"/>
      <c r="Q54" s="249" t="s">
        <v>765</v>
      </c>
      <c r="R54" s="248" t="s">
        <v>820</v>
      </c>
      <c r="S54" s="248"/>
      <c r="T54" s="248" t="s">
        <v>705</v>
      </c>
      <c r="U54" s="248" t="s">
        <v>783</v>
      </c>
      <c r="V54" s="248"/>
      <c r="W54" s="254" t="s">
        <v>717</v>
      </c>
      <c r="X54" s="248"/>
      <c r="Y54" s="255"/>
      <c r="Z54" s="255"/>
      <c r="AA54" s="256">
        <f t="shared" ca="1" si="1"/>
        <v>18.5</v>
      </c>
      <c r="AB54" s="257" t="e">
        <f>+VLOOKUP(#REF!,'[3]CÁN BỘ'!F$8:AX$1037,COLUMN('[3]CÁN BỘ'!$AP$42)-5,0)</f>
        <v>#REF!</v>
      </c>
      <c r="AC54" s="258"/>
    </row>
    <row r="55" spans="1:29" ht="15.75" customHeight="1" x14ac:dyDescent="0.3">
      <c r="A55" s="248">
        <f>+SUBTOTAL(3,$C$6:C55)</f>
        <v>50</v>
      </c>
      <c r="B55" s="249" t="s">
        <v>851</v>
      </c>
      <c r="C55" s="249" t="s">
        <v>811</v>
      </c>
      <c r="D55" s="249" t="s">
        <v>839</v>
      </c>
      <c r="E55" s="248" t="s">
        <v>201</v>
      </c>
      <c r="F55" s="249">
        <f t="shared" si="0"/>
        <v>1970</v>
      </c>
      <c r="G55" s="251">
        <v>25811</v>
      </c>
      <c r="H55" s="248" t="s">
        <v>699</v>
      </c>
      <c r="I55" s="252" t="str">
        <f>VLOOKUP(H55,'[2]Bảng mã ngạch'!$A$2:$B$71,2,0)</f>
        <v>Giảng viên chính (hạng II)</v>
      </c>
      <c r="J55" s="249" t="s">
        <v>690</v>
      </c>
      <c r="K55" s="249">
        <v>0</v>
      </c>
      <c r="L55" s="249" t="s">
        <v>813</v>
      </c>
      <c r="M55" s="249" t="s">
        <v>840</v>
      </c>
      <c r="N55" s="249"/>
      <c r="O55" s="249" t="s">
        <v>218</v>
      </c>
      <c r="P55" s="253"/>
      <c r="Q55" s="249" t="s">
        <v>765</v>
      </c>
      <c r="R55" s="248" t="s">
        <v>820</v>
      </c>
      <c r="S55" s="248"/>
      <c r="T55" s="248" t="s">
        <v>705</v>
      </c>
      <c r="U55" s="248" t="s">
        <v>702</v>
      </c>
      <c r="V55" s="248"/>
      <c r="W55" s="248">
        <v>0</v>
      </c>
      <c r="X55" s="248"/>
      <c r="Y55" s="255">
        <v>37704</v>
      </c>
      <c r="Z55" s="255">
        <v>38070</v>
      </c>
      <c r="AA55" s="256">
        <f t="shared" ca="1" si="1"/>
        <v>0.75</v>
      </c>
      <c r="AB55" s="257" t="e">
        <f>+VLOOKUP(#REF!,'[3]CÁN BỘ'!F$8:AX$1037,COLUMN('[3]CÁN BỘ'!$AP$42)-5,0)</f>
        <v>#REF!</v>
      </c>
      <c r="AC55" s="258"/>
    </row>
    <row r="56" spans="1:29" ht="15.75" customHeight="1" x14ac:dyDescent="0.3">
      <c r="A56" s="248">
        <f>+SUBTOTAL(3,$C$6:C56)</f>
        <v>51</v>
      </c>
      <c r="B56" s="249" t="s">
        <v>852</v>
      </c>
      <c r="C56" s="249" t="s">
        <v>811</v>
      </c>
      <c r="D56" s="249" t="s">
        <v>839</v>
      </c>
      <c r="E56" s="248" t="s">
        <v>201</v>
      </c>
      <c r="F56" s="249">
        <f t="shared" si="0"/>
        <v>1972</v>
      </c>
      <c r="G56" s="251">
        <v>26378</v>
      </c>
      <c r="H56" s="248" t="s">
        <v>699</v>
      </c>
      <c r="I56" s="252" t="str">
        <f>VLOOKUP(H56,'[2]Bảng mã ngạch'!$A$2:$B$71,2,0)</f>
        <v>Giảng viên chính (hạng II)</v>
      </c>
      <c r="J56" s="249" t="s">
        <v>690</v>
      </c>
      <c r="K56" s="249">
        <v>0</v>
      </c>
      <c r="L56" s="249" t="s">
        <v>813</v>
      </c>
      <c r="M56" s="249" t="s">
        <v>813</v>
      </c>
      <c r="N56" s="249"/>
      <c r="O56" s="249" t="s">
        <v>218</v>
      </c>
      <c r="P56" s="253"/>
      <c r="Q56" s="249" t="s">
        <v>765</v>
      </c>
      <c r="R56" s="248" t="s">
        <v>820</v>
      </c>
      <c r="S56" s="248"/>
      <c r="T56" s="248" t="s">
        <v>705</v>
      </c>
      <c r="U56" s="248" t="s">
        <v>702</v>
      </c>
      <c r="V56" s="248"/>
      <c r="W56" s="248" t="s">
        <v>853</v>
      </c>
      <c r="X56" s="248" t="s">
        <v>704</v>
      </c>
      <c r="Y56" s="255">
        <v>36335</v>
      </c>
      <c r="Z56" s="255">
        <v>36701</v>
      </c>
      <c r="AA56" s="256">
        <f t="shared" ca="1" si="1"/>
        <v>2.25</v>
      </c>
      <c r="AB56" s="257" t="e">
        <f>+VLOOKUP(#REF!,'[3]CÁN BỘ'!F$8:AX$1037,COLUMN('[3]CÁN BỘ'!$AP$42)-5,0)</f>
        <v>#REF!</v>
      </c>
      <c r="AC56" s="258"/>
    </row>
    <row r="57" spans="1:29" ht="15.75" customHeight="1" x14ac:dyDescent="0.3">
      <c r="A57" s="248">
        <f>+SUBTOTAL(3,$C$6:C57)</f>
        <v>52</v>
      </c>
      <c r="B57" s="249" t="s">
        <v>854</v>
      </c>
      <c r="C57" s="249" t="s">
        <v>811</v>
      </c>
      <c r="D57" s="249" t="s">
        <v>839</v>
      </c>
      <c r="E57" s="250" t="s">
        <v>201</v>
      </c>
      <c r="F57" s="249">
        <f t="shared" si="0"/>
        <v>1977</v>
      </c>
      <c r="G57" s="251">
        <v>28253</v>
      </c>
      <c r="H57" s="248" t="s">
        <v>708</v>
      </c>
      <c r="I57" s="252" t="str">
        <f>VLOOKUP(H57,'[2]Bảng mã ngạch'!$A$2:$B$71,2,0)</f>
        <v>Giảng viên (hạng III)</v>
      </c>
      <c r="J57" s="249" t="s">
        <v>690</v>
      </c>
      <c r="K57" s="249">
        <v>0</v>
      </c>
      <c r="L57" s="249" t="s">
        <v>813</v>
      </c>
      <c r="M57" s="249" t="s">
        <v>855</v>
      </c>
      <c r="N57" s="249"/>
      <c r="O57" s="249" t="s">
        <v>218</v>
      </c>
      <c r="P57" s="253"/>
      <c r="Q57" s="249" t="s">
        <v>765</v>
      </c>
      <c r="R57" s="255" t="s">
        <v>856</v>
      </c>
      <c r="S57" s="248"/>
      <c r="T57" s="248" t="s">
        <v>705</v>
      </c>
      <c r="U57" s="248"/>
      <c r="V57" s="248"/>
      <c r="W57" s="248">
        <v>0</v>
      </c>
      <c r="X57" s="248"/>
      <c r="Y57" s="255">
        <v>39822</v>
      </c>
      <c r="Z57" s="255">
        <v>36534</v>
      </c>
      <c r="AA57" s="256">
        <f t="shared" ca="1" si="1"/>
        <v>7.416666666666667</v>
      </c>
      <c r="AB57" s="257" t="e">
        <f>+VLOOKUP(#REF!,'[3]CÁN BỘ'!F$8:AX$1037,COLUMN('[3]CÁN BỘ'!$AP$42)-5,0)</f>
        <v>#REF!</v>
      </c>
      <c r="AC57" s="258"/>
    </row>
    <row r="58" spans="1:29" ht="15.75" customHeight="1" x14ac:dyDescent="0.3">
      <c r="A58" s="248">
        <f>+SUBTOTAL(3,$C$6:C58)</f>
        <v>53</v>
      </c>
      <c r="B58" s="249" t="s">
        <v>857</v>
      </c>
      <c r="C58" s="249" t="s">
        <v>811</v>
      </c>
      <c r="D58" s="249" t="s">
        <v>839</v>
      </c>
      <c r="E58" s="248" t="s">
        <v>201</v>
      </c>
      <c r="F58" s="249">
        <f t="shared" si="0"/>
        <v>1990</v>
      </c>
      <c r="G58" s="251">
        <v>33104</v>
      </c>
      <c r="H58" s="248" t="s">
        <v>708</v>
      </c>
      <c r="I58" s="252" t="str">
        <f>VLOOKUP(H58,'[2]Bảng mã ngạch'!$A$2:$B$71,2,0)</f>
        <v>Giảng viên (hạng III)</v>
      </c>
      <c r="J58" s="249" t="s">
        <v>690</v>
      </c>
      <c r="K58" s="249">
        <v>0</v>
      </c>
      <c r="L58" s="249" t="s">
        <v>858</v>
      </c>
      <c r="M58" s="249" t="s">
        <v>859</v>
      </c>
      <c r="N58" s="249"/>
      <c r="O58" s="249" t="s">
        <v>218</v>
      </c>
      <c r="P58" s="253"/>
      <c r="Q58" s="249" t="s">
        <v>765</v>
      </c>
      <c r="R58" s="248" t="s">
        <v>820</v>
      </c>
      <c r="S58" s="248"/>
      <c r="T58" s="248" t="s">
        <v>705</v>
      </c>
      <c r="U58" s="248" t="s">
        <v>783</v>
      </c>
      <c r="V58" s="248"/>
      <c r="W58" s="248">
        <v>0</v>
      </c>
      <c r="X58" s="248"/>
      <c r="Y58" s="255">
        <v>41003</v>
      </c>
      <c r="Z58" s="255">
        <v>41368</v>
      </c>
      <c r="AA58" s="256">
        <f t="shared" ca="1" si="1"/>
        <v>20.666666666666668</v>
      </c>
      <c r="AB58" s="257" t="e">
        <f>+VLOOKUP(#REF!,'[3]CÁN BỘ'!F$8:AX$1037,COLUMN('[3]CÁN BỘ'!$AP$42)-5,0)</f>
        <v>#REF!</v>
      </c>
      <c r="AC58" s="258"/>
    </row>
    <row r="59" spans="1:29" ht="15.75" customHeight="1" x14ac:dyDescent="0.3">
      <c r="A59" s="248">
        <f>+SUBTOTAL(3,$C$6:C59)</f>
        <v>54</v>
      </c>
      <c r="B59" s="249" t="s">
        <v>860</v>
      </c>
      <c r="C59" s="249" t="s">
        <v>811</v>
      </c>
      <c r="D59" s="249" t="s">
        <v>839</v>
      </c>
      <c r="E59" s="250" t="s">
        <v>201</v>
      </c>
      <c r="F59" s="249">
        <f t="shared" si="0"/>
        <v>1997</v>
      </c>
      <c r="G59" s="251">
        <v>35448</v>
      </c>
      <c r="H59" s="250" t="s">
        <v>708</v>
      </c>
      <c r="I59" s="252" t="str">
        <f>VLOOKUP(H59,'[2]Bảng mã ngạch'!$A$2:$B$71,2,0)</f>
        <v>Giảng viên (hạng III)</v>
      </c>
      <c r="J59" s="249" t="s">
        <v>241</v>
      </c>
      <c r="K59" s="249"/>
      <c r="L59" s="259" t="s">
        <v>861</v>
      </c>
      <c r="M59" s="249"/>
      <c r="N59" s="249"/>
      <c r="O59" s="249"/>
      <c r="P59" s="253"/>
      <c r="Q59" s="249"/>
      <c r="R59" s="248" t="s">
        <v>862</v>
      </c>
      <c r="S59" s="248"/>
      <c r="T59" s="248"/>
      <c r="U59" s="248"/>
      <c r="V59" s="248"/>
      <c r="W59" s="248"/>
      <c r="X59" s="248"/>
      <c r="Y59" s="248"/>
      <c r="Z59" s="255"/>
      <c r="AA59" s="263">
        <f t="shared" ca="1" si="1"/>
        <v>27.083333333333332</v>
      </c>
      <c r="AB59" s="257" t="e">
        <f>+VLOOKUP(#REF!,'[3]CÁN BỘ'!F$8:AX$1037,COLUMN('[3]CÁN BỘ'!$AP$42)-5,0)</f>
        <v>#REF!</v>
      </c>
      <c r="AC59" s="258"/>
    </row>
    <row r="60" spans="1:29" ht="15.75" customHeight="1" x14ac:dyDescent="0.3">
      <c r="A60" s="248">
        <f>+SUBTOTAL(3,$C$6:C60)</f>
        <v>55</v>
      </c>
      <c r="B60" s="249" t="s">
        <v>863</v>
      </c>
      <c r="C60" s="249" t="s">
        <v>811</v>
      </c>
      <c r="D60" s="249" t="s">
        <v>839</v>
      </c>
      <c r="E60" s="250" t="s">
        <v>201</v>
      </c>
      <c r="F60" s="249">
        <f t="shared" si="0"/>
        <v>1970</v>
      </c>
      <c r="G60" s="251">
        <v>25766</v>
      </c>
      <c r="H60" s="248" t="s">
        <v>699</v>
      </c>
      <c r="I60" s="252" t="str">
        <f>VLOOKUP(H60,'[2]Bảng mã ngạch'!$A$2:$B$71,2,0)</f>
        <v>Giảng viên chính (hạng II)</v>
      </c>
      <c r="J60" s="249" t="s">
        <v>690</v>
      </c>
      <c r="K60" s="249">
        <v>0</v>
      </c>
      <c r="L60" s="249" t="s">
        <v>813</v>
      </c>
      <c r="M60" s="249" t="s">
        <v>840</v>
      </c>
      <c r="N60" s="249"/>
      <c r="O60" s="249" t="s">
        <v>218</v>
      </c>
      <c r="P60" s="253"/>
      <c r="Q60" s="249" t="s">
        <v>765</v>
      </c>
      <c r="R60" s="248" t="s">
        <v>820</v>
      </c>
      <c r="S60" s="248"/>
      <c r="T60" s="248" t="s">
        <v>705</v>
      </c>
      <c r="U60" s="248" t="s">
        <v>702</v>
      </c>
      <c r="V60" s="248"/>
      <c r="W60" s="248">
        <v>0</v>
      </c>
      <c r="X60" s="248"/>
      <c r="Y60" s="255">
        <v>36245</v>
      </c>
      <c r="Z60" s="255">
        <v>36611</v>
      </c>
      <c r="AA60" s="256">
        <f t="shared" ca="1" si="1"/>
        <v>0.58333333333333337</v>
      </c>
      <c r="AB60" s="257" t="e">
        <f>+VLOOKUP(#REF!,'[3]CÁN BỘ'!F$8:AX$1037,COLUMN('[3]CÁN BỘ'!$AP$42)-5,0)</f>
        <v>#REF!</v>
      </c>
      <c r="AC60" s="258"/>
    </row>
    <row r="61" spans="1:29" ht="15.75" customHeight="1" x14ac:dyDescent="0.3">
      <c r="A61" s="248">
        <f>+SUBTOTAL(3,$C$6:C61)</f>
        <v>56</v>
      </c>
      <c r="B61" s="249" t="s">
        <v>864</v>
      </c>
      <c r="C61" s="249" t="s">
        <v>811</v>
      </c>
      <c r="D61" s="249" t="s">
        <v>865</v>
      </c>
      <c r="E61" s="248" t="s">
        <v>201</v>
      </c>
      <c r="F61" s="249">
        <f t="shared" si="0"/>
        <v>1990</v>
      </c>
      <c r="G61" s="251">
        <v>33209</v>
      </c>
      <c r="H61" s="248" t="s">
        <v>708</v>
      </c>
      <c r="I61" s="252" t="str">
        <f>VLOOKUP(H61,'[2]Bảng mã ngạch'!$A$2:$B$71,2,0)</f>
        <v>Giảng viên (hạng III)</v>
      </c>
      <c r="J61" s="249" t="s">
        <v>690</v>
      </c>
      <c r="K61" s="249">
        <v>0</v>
      </c>
      <c r="L61" s="249" t="s">
        <v>813</v>
      </c>
      <c r="M61" s="249" t="s">
        <v>813</v>
      </c>
      <c r="N61" s="249"/>
      <c r="O61" s="249" t="s">
        <v>218</v>
      </c>
      <c r="P61" s="253"/>
      <c r="Q61" s="249" t="s">
        <v>765</v>
      </c>
      <c r="R61" s="248" t="s">
        <v>820</v>
      </c>
      <c r="S61" s="248"/>
      <c r="T61" s="248" t="s">
        <v>705</v>
      </c>
      <c r="U61" s="248" t="s">
        <v>783</v>
      </c>
      <c r="V61" s="248"/>
      <c r="W61" s="254" t="s">
        <v>717</v>
      </c>
      <c r="X61" s="248"/>
      <c r="Y61" s="255">
        <v>0</v>
      </c>
      <c r="Z61" s="255">
        <v>0</v>
      </c>
      <c r="AA61" s="256">
        <f t="shared" ca="1" si="1"/>
        <v>21</v>
      </c>
      <c r="AB61" s="257" t="e">
        <f>+VLOOKUP(#REF!,'[3]CÁN BỘ'!F$8:AX$1037,COLUMN('[3]CÁN BỘ'!$AP$42)-5,0)</f>
        <v>#REF!</v>
      </c>
      <c r="AC61" s="258"/>
    </row>
    <row r="62" spans="1:29" ht="15.75" customHeight="1" x14ac:dyDescent="0.3">
      <c r="A62" s="248">
        <f>+SUBTOTAL(3,$C$6:C62)</f>
        <v>57</v>
      </c>
      <c r="B62" s="249" t="s">
        <v>866</v>
      </c>
      <c r="C62" s="249" t="s">
        <v>811</v>
      </c>
      <c r="D62" s="249" t="s">
        <v>865</v>
      </c>
      <c r="E62" s="248" t="s">
        <v>200</v>
      </c>
      <c r="F62" s="249">
        <f t="shared" si="0"/>
        <v>1986</v>
      </c>
      <c r="G62" s="251">
        <v>31500</v>
      </c>
      <c r="H62" s="248" t="s">
        <v>714</v>
      </c>
      <c r="I62" s="252" t="str">
        <f>VLOOKUP(H62,'[2]Bảng mã ngạch'!$A$2:$B$71,2,0)</f>
        <v>Chuyên viên</v>
      </c>
      <c r="J62" s="249" t="s">
        <v>690</v>
      </c>
      <c r="K62" s="249">
        <v>0</v>
      </c>
      <c r="L62" s="249" t="s">
        <v>867</v>
      </c>
      <c r="M62" s="249" t="s">
        <v>867</v>
      </c>
      <c r="N62" s="249"/>
      <c r="O62" s="249" t="s">
        <v>218</v>
      </c>
      <c r="P62" s="253"/>
      <c r="Q62" s="249"/>
      <c r="R62" s="248" t="s">
        <v>820</v>
      </c>
      <c r="S62" s="248" t="s">
        <v>868</v>
      </c>
      <c r="T62" s="248"/>
      <c r="U62" s="248"/>
      <c r="V62" s="248" t="s">
        <v>728</v>
      </c>
      <c r="W62" s="248">
        <v>0</v>
      </c>
      <c r="X62" s="248"/>
      <c r="Y62" s="255"/>
      <c r="Z62" s="255"/>
      <c r="AA62" s="256">
        <f t="shared" ca="1" si="1"/>
        <v>21.333333333333332</v>
      </c>
      <c r="AB62" s="257" t="e">
        <f>+VLOOKUP(#REF!,'[3]CÁN BỘ'!F$8:AX$1037,COLUMN('[3]CÁN BỘ'!$AP$42)-5,0)</f>
        <v>#REF!</v>
      </c>
      <c r="AC62" s="258"/>
    </row>
    <row r="63" spans="1:29" ht="15.75" customHeight="1" x14ac:dyDescent="0.3">
      <c r="A63" s="248">
        <f>+SUBTOTAL(3,$C$6:C63)</f>
        <v>58</v>
      </c>
      <c r="B63" s="249" t="s">
        <v>869</v>
      </c>
      <c r="C63" s="249" t="s">
        <v>811</v>
      </c>
      <c r="D63" s="252" t="s">
        <v>865</v>
      </c>
      <c r="E63" s="248" t="s">
        <v>200</v>
      </c>
      <c r="F63" s="249">
        <f t="shared" si="0"/>
        <v>1958</v>
      </c>
      <c r="G63" s="251">
        <v>21431</v>
      </c>
      <c r="H63" s="248" t="s">
        <v>870</v>
      </c>
      <c r="I63" s="252" t="str">
        <f>VLOOKUP(H63,'[2]Bảng mã ngạch'!$A$2:$B$71,2,0)</f>
        <v>Giảng viên cao cấp (hạng I)</v>
      </c>
      <c r="J63" s="249" t="s">
        <v>692</v>
      </c>
      <c r="K63" s="249" t="s">
        <v>871</v>
      </c>
      <c r="L63" s="249" t="s">
        <v>872</v>
      </c>
      <c r="M63" s="249" t="s">
        <v>813</v>
      </c>
      <c r="N63" s="249"/>
      <c r="O63" s="249" t="s">
        <v>813</v>
      </c>
      <c r="P63" s="253"/>
      <c r="Q63" s="249" t="s">
        <v>873</v>
      </c>
      <c r="R63" s="248" t="s">
        <v>874</v>
      </c>
      <c r="S63" s="248"/>
      <c r="T63" s="248" t="s">
        <v>705</v>
      </c>
      <c r="U63" s="248" t="s">
        <v>875</v>
      </c>
      <c r="V63" s="248"/>
      <c r="W63" s="248" t="s">
        <v>876</v>
      </c>
      <c r="X63" s="248" t="s">
        <v>832</v>
      </c>
      <c r="Y63" s="255">
        <v>35024</v>
      </c>
      <c r="Z63" s="255">
        <v>35390</v>
      </c>
      <c r="AA63" s="256">
        <f t="shared" ca="1" si="1"/>
        <v>-6.25</v>
      </c>
      <c r="AB63" s="257" t="e">
        <f>+VLOOKUP(#REF!,'[3]CÁN BỘ'!F$8:AX$1037,COLUMN('[3]CÁN BỘ'!$AP$42)-5,0)</f>
        <v>#REF!</v>
      </c>
      <c r="AC63" s="258"/>
    </row>
    <row r="64" spans="1:29" ht="15.75" customHeight="1" x14ac:dyDescent="0.3">
      <c r="A64" s="248">
        <f>+SUBTOTAL(3,$C$6:C64)</f>
        <v>59</v>
      </c>
      <c r="B64" s="249" t="s">
        <v>877</v>
      </c>
      <c r="C64" s="249" t="s">
        <v>811</v>
      </c>
      <c r="D64" s="249" t="s">
        <v>865</v>
      </c>
      <c r="E64" s="250" t="s">
        <v>201</v>
      </c>
      <c r="F64" s="249">
        <f t="shared" si="0"/>
        <v>1979</v>
      </c>
      <c r="G64" s="251">
        <v>29147</v>
      </c>
      <c r="H64" s="248" t="s">
        <v>699</v>
      </c>
      <c r="I64" s="252" t="str">
        <f>VLOOKUP(H64,'[2]Bảng mã ngạch'!$A$2:$B$71,2,0)</f>
        <v>Giảng viên chính (hạng II)</v>
      </c>
      <c r="J64" s="249" t="s">
        <v>692</v>
      </c>
      <c r="K64" s="249">
        <v>0</v>
      </c>
      <c r="L64" s="249" t="s">
        <v>813</v>
      </c>
      <c r="M64" s="249" t="s">
        <v>813</v>
      </c>
      <c r="N64" s="249"/>
      <c r="O64" s="249" t="s">
        <v>878</v>
      </c>
      <c r="P64" s="253"/>
      <c r="Q64" s="249" t="s">
        <v>830</v>
      </c>
      <c r="R64" s="248" t="s">
        <v>874</v>
      </c>
      <c r="S64" s="248"/>
      <c r="T64" s="248" t="s">
        <v>705</v>
      </c>
      <c r="U64" s="248" t="s">
        <v>769</v>
      </c>
      <c r="V64" s="248"/>
      <c r="W64" s="254" t="s">
        <v>724</v>
      </c>
      <c r="X64" s="248" t="s">
        <v>879</v>
      </c>
      <c r="Y64" s="255">
        <v>39905</v>
      </c>
      <c r="Z64" s="255">
        <v>40270</v>
      </c>
      <c r="AA64" s="256">
        <f t="shared" ca="1" si="1"/>
        <v>9.8333333333333339</v>
      </c>
      <c r="AB64" s="257" t="e">
        <f>+VLOOKUP(#REF!,'[3]CÁN BỘ'!F$8:AX$1037,COLUMN('[3]CÁN BỘ'!$AP$42)-5,0)</f>
        <v>#REF!</v>
      </c>
      <c r="AC64" s="258"/>
    </row>
    <row r="65" spans="1:30" ht="15.75" customHeight="1" x14ac:dyDescent="0.3">
      <c r="A65" s="248">
        <f>+SUBTOTAL(3,$C$6:C65)</f>
        <v>60</v>
      </c>
      <c r="B65" s="249" t="s">
        <v>880</v>
      </c>
      <c r="C65" s="249" t="s">
        <v>811</v>
      </c>
      <c r="D65" s="249" t="s">
        <v>865</v>
      </c>
      <c r="E65" s="248" t="s">
        <v>201</v>
      </c>
      <c r="F65" s="249">
        <f t="shared" si="0"/>
        <v>1980</v>
      </c>
      <c r="G65" s="251">
        <v>29482</v>
      </c>
      <c r="H65" s="248" t="s">
        <v>708</v>
      </c>
      <c r="I65" s="252" t="str">
        <f>VLOOKUP(H65,'[2]Bảng mã ngạch'!$A$2:$B$71,2,0)</f>
        <v>Giảng viên (hạng III)</v>
      </c>
      <c r="J65" s="249" t="s">
        <v>690</v>
      </c>
      <c r="K65" s="249">
        <v>0</v>
      </c>
      <c r="L65" s="249" t="s">
        <v>824</v>
      </c>
      <c r="M65" s="249" t="s">
        <v>848</v>
      </c>
      <c r="N65" s="249"/>
      <c r="O65" s="249" t="s">
        <v>218</v>
      </c>
      <c r="P65" s="253"/>
      <c r="Q65" s="249" t="s">
        <v>765</v>
      </c>
      <c r="R65" s="248" t="s">
        <v>820</v>
      </c>
      <c r="S65" s="248"/>
      <c r="T65" s="248" t="s">
        <v>705</v>
      </c>
      <c r="U65" s="248"/>
      <c r="V65" s="248"/>
      <c r="W65" s="254" t="s">
        <v>724</v>
      </c>
      <c r="X65" s="248"/>
      <c r="Y65" s="255"/>
      <c r="Z65" s="255"/>
      <c r="AA65" s="256">
        <f t="shared" ca="1" si="1"/>
        <v>10.75</v>
      </c>
      <c r="AB65" s="257" t="e">
        <f>+VLOOKUP(#REF!,'[3]CÁN BỘ'!F$8:AX$1037,COLUMN('[3]CÁN BỘ'!$AP$42)-5,0)</f>
        <v>#REF!</v>
      </c>
      <c r="AC65" s="258"/>
    </row>
    <row r="66" spans="1:30" ht="15.75" customHeight="1" x14ac:dyDescent="0.3">
      <c r="A66" s="248">
        <f>+SUBTOTAL(3,$C$6:C66)</f>
        <v>61</v>
      </c>
      <c r="B66" s="249" t="s">
        <v>881</v>
      </c>
      <c r="C66" s="249" t="s">
        <v>811</v>
      </c>
      <c r="D66" s="249" t="s">
        <v>865</v>
      </c>
      <c r="E66" s="248" t="s">
        <v>201</v>
      </c>
      <c r="F66" s="249">
        <f t="shared" si="0"/>
        <v>1976</v>
      </c>
      <c r="G66" s="251">
        <v>27806</v>
      </c>
      <c r="H66" s="248" t="s">
        <v>714</v>
      </c>
      <c r="I66" s="252" t="str">
        <f>VLOOKUP(H66,'[2]Bảng mã ngạch'!$A$2:$B$71,2,0)</f>
        <v>Chuyên viên</v>
      </c>
      <c r="J66" s="249" t="s">
        <v>241</v>
      </c>
      <c r="K66" s="249">
        <v>0</v>
      </c>
      <c r="L66" s="249" t="s">
        <v>882</v>
      </c>
      <c r="M66" s="249">
        <v>0</v>
      </c>
      <c r="N66" s="249"/>
      <c r="O66" s="249" t="s">
        <v>218</v>
      </c>
      <c r="P66" s="253"/>
      <c r="Q66" s="249"/>
      <c r="R66" s="248" t="s">
        <v>862</v>
      </c>
      <c r="S66" s="248"/>
      <c r="T66" s="248"/>
      <c r="U66" s="248"/>
      <c r="V66" s="248"/>
      <c r="W66" s="248">
        <v>0</v>
      </c>
      <c r="X66" s="248"/>
      <c r="Y66" s="255">
        <v>41432</v>
      </c>
      <c r="Z66" s="255">
        <v>41797</v>
      </c>
      <c r="AA66" s="256">
        <f t="shared" ca="1" si="1"/>
        <v>6.166666666666667</v>
      </c>
      <c r="AB66" s="257" t="e">
        <f>+VLOOKUP(#REF!,'[3]CÁN BỘ'!F$8:AX$1037,COLUMN('[3]CÁN BỘ'!$AP$42)-5,0)</f>
        <v>#REF!</v>
      </c>
      <c r="AC66" s="258"/>
    </row>
    <row r="67" spans="1:30" s="264" customFormat="1" ht="15.75" customHeight="1" x14ac:dyDescent="0.3">
      <c r="A67" s="248">
        <f>+SUBTOTAL(3,$C$6:C67)</f>
        <v>62</v>
      </c>
      <c r="B67" s="249" t="s">
        <v>883</v>
      </c>
      <c r="C67" s="249" t="s">
        <v>811</v>
      </c>
      <c r="D67" s="249" t="s">
        <v>865</v>
      </c>
      <c r="E67" s="250" t="s">
        <v>201</v>
      </c>
      <c r="F67" s="249">
        <f t="shared" si="0"/>
        <v>1985</v>
      </c>
      <c r="G67" s="251">
        <v>31093</v>
      </c>
      <c r="H67" s="248" t="s">
        <v>708</v>
      </c>
      <c r="I67" s="252" t="str">
        <f>VLOOKUP(H67,'[2]Bảng mã ngạch'!$A$2:$B$71,2,0)</f>
        <v>Giảng viên (hạng III)</v>
      </c>
      <c r="J67" s="249" t="s">
        <v>690</v>
      </c>
      <c r="K67" s="249">
        <v>0</v>
      </c>
      <c r="L67" s="249" t="s">
        <v>813</v>
      </c>
      <c r="M67" s="249" t="s">
        <v>813</v>
      </c>
      <c r="N67" s="249"/>
      <c r="O67" s="249" t="s">
        <v>218</v>
      </c>
      <c r="P67" s="253"/>
      <c r="Q67" s="249" t="s">
        <v>765</v>
      </c>
      <c r="R67" s="248" t="s">
        <v>820</v>
      </c>
      <c r="S67" s="248"/>
      <c r="T67" s="248" t="s">
        <v>705</v>
      </c>
      <c r="U67" s="248" t="s">
        <v>783</v>
      </c>
      <c r="V67" s="248"/>
      <c r="W67" s="248">
        <v>0</v>
      </c>
      <c r="X67" s="248"/>
      <c r="Y67" s="255">
        <v>39083</v>
      </c>
      <c r="Z67" s="255">
        <v>39448</v>
      </c>
      <c r="AA67" s="256">
        <f t="shared" ca="1" si="1"/>
        <v>15.166666666666666</v>
      </c>
      <c r="AB67" s="257" t="e">
        <f>+VLOOKUP(#REF!,'[3]CÁN BỘ'!F$8:AX$1037,COLUMN('[3]CÁN BỘ'!$AP$42)-5,0)</f>
        <v>#REF!</v>
      </c>
      <c r="AC67" s="258"/>
      <c r="AD67" s="236"/>
    </row>
    <row r="68" spans="1:30" ht="15.75" customHeight="1" x14ac:dyDescent="0.3">
      <c r="A68" s="248">
        <f>+SUBTOTAL(3,$C$6:C68)</f>
        <v>63</v>
      </c>
      <c r="B68" s="249" t="s">
        <v>884</v>
      </c>
      <c r="C68" s="249" t="s">
        <v>811</v>
      </c>
      <c r="D68" s="249" t="s">
        <v>865</v>
      </c>
      <c r="E68" s="250" t="s">
        <v>201</v>
      </c>
      <c r="F68" s="249">
        <f t="shared" si="0"/>
        <v>1985</v>
      </c>
      <c r="G68" s="251">
        <v>31192</v>
      </c>
      <c r="H68" s="248" t="s">
        <v>714</v>
      </c>
      <c r="I68" s="252" t="str">
        <f>VLOOKUP(H68,'[2]Bảng mã ngạch'!$A$2:$B$71,2,0)</f>
        <v>Chuyên viên</v>
      </c>
      <c r="J68" s="249" t="s">
        <v>241</v>
      </c>
      <c r="K68" s="249">
        <v>0</v>
      </c>
      <c r="L68" s="249" t="s">
        <v>872</v>
      </c>
      <c r="M68" s="249">
        <v>0</v>
      </c>
      <c r="N68" s="249"/>
      <c r="O68" s="249" t="s">
        <v>218</v>
      </c>
      <c r="P68" s="253"/>
      <c r="Q68" s="249"/>
      <c r="R68" s="248" t="s">
        <v>862</v>
      </c>
      <c r="S68" s="248"/>
      <c r="T68" s="248"/>
      <c r="U68" s="248"/>
      <c r="V68" s="248" t="s">
        <v>728</v>
      </c>
      <c r="W68" s="248">
        <v>0</v>
      </c>
      <c r="X68" s="248"/>
      <c r="Y68" s="255"/>
      <c r="Z68" s="255"/>
      <c r="AA68" s="256">
        <f t="shared" ca="1" si="1"/>
        <v>15.5</v>
      </c>
      <c r="AB68" s="257" t="e">
        <f>+VLOOKUP(#REF!,'[3]CÁN BỘ'!F$8:AX$1037,COLUMN('[3]CÁN BỘ'!$AP$42)-5,0)</f>
        <v>#REF!</v>
      </c>
      <c r="AC68" s="258"/>
    </row>
    <row r="69" spans="1:30" ht="15.75" customHeight="1" x14ac:dyDescent="0.3">
      <c r="A69" s="248">
        <f>+SUBTOTAL(3,$C$6:C69)</f>
        <v>64</v>
      </c>
      <c r="B69" s="249" t="s">
        <v>885</v>
      </c>
      <c r="C69" s="249" t="s">
        <v>811</v>
      </c>
      <c r="D69" s="249" t="s">
        <v>865</v>
      </c>
      <c r="E69" s="250" t="s">
        <v>201</v>
      </c>
      <c r="F69" s="249">
        <f t="shared" si="0"/>
        <v>1994</v>
      </c>
      <c r="G69" s="251">
        <v>34657</v>
      </c>
      <c r="H69" s="248" t="s">
        <v>708</v>
      </c>
      <c r="I69" s="252" t="str">
        <f>VLOOKUP(H69,'[2]Bảng mã ngạch'!$A$2:$B$71,2,0)</f>
        <v>Giảng viên (hạng III)</v>
      </c>
      <c r="J69" s="249" t="s">
        <v>690</v>
      </c>
      <c r="K69" s="249">
        <v>0</v>
      </c>
      <c r="L69" s="249" t="s">
        <v>858</v>
      </c>
      <c r="M69" s="249" t="s">
        <v>813</v>
      </c>
      <c r="N69" s="249"/>
      <c r="O69" s="249">
        <v>0</v>
      </c>
      <c r="P69" s="253"/>
      <c r="Q69" s="249"/>
      <c r="R69" s="255" t="s">
        <v>845</v>
      </c>
      <c r="S69" s="248"/>
      <c r="T69" s="248"/>
      <c r="U69" s="248"/>
      <c r="V69" s="248"/>
      <c r="W69" s="248">
        <v>0</v>
      </c>
      <c r="X69" s="248"/>
      <c r="Y69" s="255">
        <v>0</v>
      </c>
      <c r="Z69" s="255" t="s">
        <v>705</v>
      </c>
      <c r="AA69" s="256">
        <f t="shared" ca="1" si="1"/>
        <v>24.916666666666668</v>
      </c>
      <c r="AB69" s="257" t="e">
        <f>+VLOOKUP(#REF!,'[3]CÁN BỘ'!F$8:AX$1037,COLUMN('[3]CÁN BỘ'!$AP$42)-5,0)</f>
        <v>#REF!</v>
      </c>
      <c r="AC69" s="258"/>
    </row>
    <row r="70" spans="1:30" ht="15.75" customHeight="1" x14ac:dyDescent="0.3">
      <c r="A70" s="248">
        <f>+SUBTOTAL(3,$C$6:C70)</f>
        <v>65</v>
      </c>
      <c r="B70" s="249" t="s">
        <v>886</v>
      </c>
      <c r="C70" s="249" t="s">
        <v>811</v>
      </c>
      <c r="D70" s="249" t="s">
        <v>865</v>
      </c>
      <c r="E70" s="248" t="s">
        <v>201</v>
      </c>
      <c r="F70" s="249">
        <f t="shared" ref="F70:F133" si="2">YEAR(G70)</f>
        <v>1991</v>
      </c>
      <c r="G70" s="251">
        <v>33417</v>
      </c>
      <c r="H70" s="248" t="s">
        <v>714</v>
      </c>
      <c r="I70" s="252" t="str">
        <f>VLOOKUP(H70,'[2]Bảng mã ngạch'!$A$2:$B$71,2,0)</f>
        <v>Chuyên viên</v>
      </c>
      <c r="J70" s="249" t="s">
        <v>241</v>
      </c>
      <c r="K70" s="249"/>
      <c r="L70" s="249" t="s">
        <v>887</v>
      </c>
      <c r="M70" s="249">
        <v>0</v>
      </c>
      <c r="N70" s="249"/>
      <c r="O70" s="249">
        <v>0</v>
      </c>
      <c r="P70" s="253"/>
      <c r="Q70" s="249"/>
      <c r="R70" s="248" t="s">
        <v>862</v>
      </c>
      <c r="S70" s="248"/>
      <c r="T70" s="248"/>
      <c r="U70" s="248"/>
      <c r="V70" s="248" t="s">
        <v>728</v>
      </c>
      <c r="W70" s="248"/>
      <c r="X70" s="248"/>
      <c r="Y70" s="255">
        <v>41460</v>
      </c>
      <c r="Z70" s="255">
        <v>41825</v>
      </c>
      <c r="AA70" s="256">
        <f t="shared" ref="AA70:AA86" ca="1" si="3">IF(E70="nữ",660-DATEDIF(G70,TODAY(),"m"),720-DATEDIF(G70,TODAY(),"m"))/12</f>
        <v>21.583333333333332</v>
      </c>
      <c r="AB70" s="257" t="e">
        <f>+VLOOKUP(#REF!,'[3]CÁN BỘ'!F$8:AX$1037,COLUMN('[3]CÁN BỘ'!$AP$42)-5,0)</f>
        <v>#REF!</v>
      </c>
      <c r="AC70" s="258"/>
    </row>
    <row r="71" spans="1:30" ht="15.75" customHeight="1" x14ac:dyDescent="0.3">
      <c r="A71" s="248">
        <f>+SUBTOTAL(3,$C$6:C71)</f>
        <v>66</v>
      </c>
      <c r="B71" s="249" t="s">
        <v>888</v>
      </c>
      <c r="C71" s="249" t="s">
        <v>811</v>
      </c>
      <c r="D71" s="249" t="s">
        <v>865</v>
      </c>
      <c r="E71" s="250" t="s">
        <v>201</v>
      </c>
      <c r="F71" s="249">
        <f t="shared" si="2"/>
        <v>1971</v>
      </c>
      <c r="G71" s="251">
        <v>26165</v>
      </c>
      <c r="H71" s="248" t="s">
        <v>699</v>
      </c>
      <c r="I71" s="252" t="str">
        <f>VLOOKUP(H71,'[2]Bảng mã ngạch'!$A$2:$B$71,2,0)</f>
        <v>Giảng viên chính (hạng II)</v>
      </c>
      <c r="J71" s="249" t="s">
        <v>690</v>
      </c>
      <c r="K71" s="249">
        <v>0</v>
      </c>
      <c r="L71" s="249" t="s">
        <v>813</v>
      </c>
      <c r="M71" s="249" t="s">
        <v>813</v>
      </c>
      <c r="N71" s="249"/>
      <c r="O71" s="249" t="s">
        <v>218</v>
      </c>
      <c r="P71" s="253"/>
      <c r="Q71" s="249" t="s">
        <v>765</v>
      </c>
      <c r="R71" s="248" t="s">
        <v>820</v>
      </c>
      <c r="S71" s="248"/>
      <c r="T71" s="248" t="s">
        <v>705</v>
      </c>
      <c r="U71" s="248" t="s">
        <v>702</v>
      </c>
      <c r="V71" s="248"/>
      <c r="W71" s="248">
        <v>0</v>
      </c>
      <c r="X71" s="248"/>
      <c r="Y71" s="255">
        <v>36420</v>
      </c>
      <c r="Z71" s="255">
        <v>36786</v>
      </c>
      <c r="AA71" s="256">
        <f t="shared" ca="1" si="3"/>
        <v>1.6666666666666667</v>
      </c>
      <c r="AB71" s="257" t="e">
        <f>+VLOOKUP(#REF!,'[3]CÁN BỘ'!F$8:AX$1037,COLUMN('[3]CÁN BỘ'!$AP$42)-5,0)</f>
        <v>#REF!</v>
      </c>
      <c r="AC71" s="258"/>
    </row>
    <row r="72" spans="1:30" ht="15.75" customHeight="1" x14ac:dyDescent="0.3">
      <c r="A72" s="248">
        <f>+SUBTOTAL(3,$C$6:C72)</f>
        <v>67</v>
      </c>
      <c r="B72" s="249" t="s">
        <v>889</v>
      </c>
      <c r="C72" s="249" t="s">
        <v>811</v>
      </c>
      <c r="D72" s="249" t="s">
        <v>890</v>
      </c>
      <c r="E72" s="248" t="s">
        <v>201</v>
      </c>
      <c r="F72" s="249">
        <f t="shared" si="2"/>
        <v>1975</v>
      </c>
      <c r="G72" s="251">
        <v>27514</v>
      </c>
      <c r="H72" s="248" t="s">
        <v>708</v>
      </c>
      <c r="I72" s="252" t="str">
        <f>VLOOKUP(H72,'[2]Bảng mã ngạch'!$A$2:$B$71,2,0)</f>
        <v>Giảng viên (hạng III)</v>
      </c>
      <c r="J72" s="249" t="s">
        <v>690</v>
      </c>
      <c r="K72" s="249">
        <v>0</v>
      </c>
      <c r="L72" s="249" t="s">
        <v>825</v>
      </c>
      <c r="M72" s="249" t="s">
        <v>891</v>
      </c>
      <c r="N72" s="249"/>
      <c r="O72" s="249" t="s">
        <v>218</v>
      </c>
      <c r="P72" s="253"/>
      <c r="Q72" s="249" t="s">
        <v>765</v>
      </c>
      <c r="R72" s="248" t="s">
        <v>820</v>
      </c>
      <c r="S72" s="248"/>
      <c r="T72" s="248" t="s">
        <v>705</v>
      </c>
      <c r="U72" s="248"/>
      <c r="V72" s="248"/>
      <c r="W72" s="254" t="s">
        <v>717</v>
      </c>
      <c r="X72" s="248"/>
      <c r="Y72" s="255"/>
      <c r="Z72" s="255"/>
      <c r="AA72" s="256">
        <f t="shared" ca="1" si="3"/>
        <v>5.416666666666667</v>
      </c>
      <c r="AB72" s="257" t="e">
        <f>+VLOOKUP(#REF!,'[3]CÁN BỘ'!F$8:AX$1037,COLUMN('[3]CÁN BỘ'!$AP$42)-5,0)</f>
        <v>#REF!</v>
      </c>
      <c r="AC72" s="258"/>
    </row>
    <row r="73" spans="1:30" ht="15.75" customHeight="1" x14ac:dyDescent="0.3">
      <c r="A73" s="248">
        <f>+SUBTOTAL(3,$C$6:C73)</f>
        <v>68</v>
      </c>
      <c r="B73" s="249" t="s">
        <v>892</v>
      </c>
      <c r="C73" s="249" t="s">
        <v>811</v>
      </c>
      <c r="D73" s="249" t="s">
        <v>890</v>
      </c>
      <c r="E73" s="250" t="s">
        <v>200</v>
      </c>
      <c r="F73" s="249">
        <f t="shared" si="2"/>
        <v>1976</v>
      </c>
      <c r="G73" s="251">
        <v>27760</v>
      </c>
      <c r="H73" s="248" t="s">
        <v>708</v>
      </c>
      <c r="I73" s="252" t="str">
        <f>VLOOKUP(H73,'[2]Bảng mã ngạch'!$A$2:$B$71,2,0)</f>
        <v>Giảng viên (hạng III)</v>
      </c>
      <c r="J73" s="249" t="s">
        <v>690</v>
      </c>
      <c r="K73" s="249">
        <v>0</v>
      </c>
      <c r="L73" s="249" t="s">
        <v>893</v>
      </c>
      <c r="M73" s="249" t="s">
        <v>891</v>
      </c>
      <c r="N73" s="249"/>
      <c r="O73" s="249" t="s">
        <v>218</v>
      </c>
      <c r="P73" s="253"/>
      <c r="Q73" s="249" t="s">
        <v>765</v>
      </c>
      <c r="R73" s="248" t="s">
        <v>820</v>
      </c>
      <c r="S73" s="248"/>
      <c r="T73" s="248" t="s">
        <v>705</v>
      </c>
      <c r="U73" s="248" t="s">
        <v>783</v>
      </c>
      <c r="V73" s="248"/>
      <c r="W73" s="254" t="s">
        <v>717</v>
      </c>
      <c r="X73" s="248"/>
      <c r="Y73" s="255"/>
      <c r="Z73" s="255"/>
      <c r="AA73" s="256">
        <f t="shared" ca="1" si="3"/>
        <v>11.083333333333334</v>
      </c>
      <c r="AB73" s="257" t="e">
        <f>+VLOOKUP(#REF!,'[3]CÁN BỘ'!F$8:AX$1037,COLUMN('[3]CÁN BỘ'!$AP$42)-5,0)</f>
        <v>#REF!</v>
      </c>
      <c r="AC73" s="258"/>
    </row>
    <row r="74" spans="1:30" ht="15.75" customHeight="1" x14ac:dyDescent="0.3">
      <c r="A74" s="248">
        <f>+SUBTOTAL(3,$C$6:C74)</f>
        <v>69</v>
      </c>
      <c r="B74" s="249" t="s">
        <v>894</v>
      </c>
      <c r="C74" s="249" t="s">
        <v>811</v>
      </c>
      <c r="D74" s="249" t="s">
        <v>890</v>
      </c>
      <c r="E74" s="248" t="s">
        <v>201</v>
      </c>
      <c r="F74" s="249">
        <f t="shared" si="2"/>
        <v>1981</v>
      </c>
      <c r="G74" s="251">
        <v>29606</v>
      </c>
      <c r="H74" s="248" t="s">
        <v>699</v>
      </c>
      <c r="I74" s="252" t="str">
        <f>VLOOKUP(H74,'[2]Bảng mã ngạch'!$A$2:$B$71,2,0)</f>
        <v>Giảng viên chính (hạng II)</v>
      </c>
      <c r="J74" s="249" t="s">
        <v>692</v>
      </c>
      <c r="K74" s="249">
        <v>0</v>
      </c>
      <c r="L74" s="249" t="s">
        <v>825</v>
      </c>
      <c r="M74" s="249" t="s">
        <v>824</v>
      </c>
      <c r="N74" s="249"/>
      <c r="O74" s="249" t="s">
        <v>813</v>
      </c>
      <c r="P74" s="253"/>
      <c r="Q74" s="249" t="s">
        <v>765</v>
      </c>
      <c r="R74" s="248" t="s">
        <v>827</v>
      </c>
      <c r="S74" s="248"/>
      <c r="T74" s="248" t="s">
        <v>705</v>
      </c>
      <c r="U74" s="248" t="s">
        <v>769</v>
      </c>
      <c r="V74" s="248"/>
      <c r="W74" s="254" t="s">
        <v>895</v>
      </c>
      <c r="X74" s="248"/>
      <c r="Y74" s="255">
        <v>40862</v>
      </c>
      <c r="Z74" s="255">
        <v>41228</v>
      </c>
      <c r="AA74" s="256">
        <f t="shared" ca="1" si="3"/>
        <v>11.083333333333334</v>
      </c>
      <c r="AB74" s="257" t="e">
        <f>+VLOOKUP(#REF!,'[3]CÁN BỘ'!F$8:AX$1037,COLUMN('[3]CÁN BỘ'!$AP$42)-5,0)</f>
        <v>#REF!</v>
      </c>
      <c r="AC74" s="258"/>
    </row>
    <row r="75" spans="1:30" ht="15.75" customHeight="1" x14ac:dyDescent="0.3">
      <c r="A75" s="248">
        <f>+SUBTOTAL(3,$C$6:C75)</f>
        <v>70</v>
      </c>
      <c r="B75" s="249" t="s">
        <v>896</v>
      </c>
      <c r="C75" s="249" t="s">
        <v>811</v>
      </c>
      <c r="D75" s="249" t="s">
        <v>890</v>
      </c>
      <c r="E75" s="250" t="s">
        <v>200</v>
      </c>
      <c r="F75" s="249">
        <f t="shared" si="2"/>
        <v>1968</v>
      </c>
      <c r="G75" s="251">
        <v>25156</v>
      </c>
      <c r="H75" s="248" t="s">
        <v>708</v>
      </c>
      <c r="I75" s="252" t="str">
        <f>VLOOKUP(H75,'[2]Bảng mã ngạch'!$A$2:$B$71,2,0)</f>
        <v>Giảng viên (hạng III)</v>
      </c>
      <c r="J75" s="249" t="s">
        <v>690</v>
      </c>
      <c r="K75" s="249">
        <v>0</v>
      </c>
      <c r="L75" s="249" t="s">
        <v>824</v>
      </c>
      <c r="M75" s="249" t="s">
        <v>825</v>
      </c>
      <c r="N75" s="249"/>
      <c r="O75" s="249" t="s">
        <v>218</v>
      </c>
      <c r="P75" s="253"/>
      <c r="Q75" s="249" t="s">
        <v>765</v>
      </c>
      <c r="R75" s="248" t="s">
        <v>897</v>
      </c>
      <c r="S75" s="248"/>
      <c r="T75" s="248" t="s">
        <v>705</v>
      </c>
      <c r="U75" s="248"/>
      <c r="V75" s="248"/>
      <c r="W75" s="254" t="s">
        <v>724</v>
      </c>
      <c r="X75" s="248"/>
      <c r="Y75" s="255"/>
      <c r="Z75" s="255"/>
      <c r="AA75" s="256">
        <f t="shared" ca="1" si="3"/>
        <v>3.9166666666666665</v>
      </c>
      <c r="AB75" s="257" t="e">
        <f>+VLOOKUP(#REF!,'[3]CÁN BỘ'!F$8:AX$1037,COLUMN('[3]CÁN BỘ'!$AP$42)-5,0)</f>
        <v>#REF!</v>
      </c>
      <c r="AC75" s="258"/>
    </row>
    <row r="76" spans="1:30" ht="15.75" customHeight="1" x14ac:dyDescent="0.3">
      <c r="A76" s="248">
        <f>+SUBTOTAL(3,$C$6:C76)</f>
        <v>71</v>
      </c>
      <c r="B76" s="249" t="s">
        <v>898</v>
      </c>
      <c r="C76" s="249" t="s">
        <v>811</v>
      </c>
      <c r="D76" s="249" t="s">
        <v>890</v>
      </c>
      <c r="E76" s="250" t="s">
        <v>201</v>
      </c>
      <c r="F76" s="249">
        <f t="shared" si="2"/>
        <v>1975</v>
      </c>
      <c r="G76" s="251">
        <v>27707</v>
      </c>
      <c r="H76" s="248" t="s">
        <v>708</v>
      </c>
      <c r="I76" s="252" t="str">
        <f>VLOOKUP(H76,'[2]Bảng mã ngạch'!$A$2:$B$71,2,0)</f>
        <v>Giảng viên (hạng III)</v>
      </c>
      <c r="J76" s="249" t="s">
        <v>690</v>
      </c>
      <c r="K76" s="249">
        <v>0</v>
      </c>
      <c r="L76" s="249" t="s">
        <v>824</v>
      </c>
      <c r="M76" s="249" t="s">
        <v>899</v>
      </c>
      <c r="N76" s="249"/>
      <c r="O76" s="249" t="s">
        <v>218</v>
      </c>
      <c r="P76" s="253"/>
      <c r="Q76" s="249" t="s">
        <v>765</v>
      </c>
      <c r="R76" s="248" t="s">
        <v>897</v>
      </c>
      <c r="S76" s="248"/>
      <c r="T76" s="248" t="s">
        <v>705</v>
      </c>
      <c r="U76" s="248"/>
      <c r="V76" s="248"/>
      <c r="W76" s="248">
        <v>0</v>
      </c>
      <c r="X76" s="248"/>
      <c r="Y76" s="255"/>
      <c r="Z76" s="255"/>
      <c r="AA76" s="256">
        <f t="shared" ca="1" si="3"/>
        <v>5.916666666666667</v>
      </c>
      <c r="AB76" s="257" t="e">
        <f>+VLOOKUP(#REF!,'[3]CÁN BỘ'!F$8:AX$1037,COLUMN('[3]CÁN BỘ'!$AP$42)-5,0)</f>
        <v>#REF!</v>
      </c>
      <c r="AC76" s="258"/>
    </row>
    <row r="77" spans="1:30" ht="15.75" customHeight="1" x14ac:dyDescent="0.3">
      <c r="A77" s="248">
        <f>+SUBTOTAL(3,$C$6:C77)</f>
        <v>72</v>
      </c>
      <c r="B77" s="249" t="s">
        <v>900</v>
      </c>
      <c r="C77" s="249" t="s">
        <v>811</v>
      </c>
      <c r="D77" s="249" t="s">
        <v>890</v>
      </c>
      <c r="E77" s="250" t="s">
        <v>201</v>
      </c>
      <c r="F77" s="249">
        <f t="shared" si="2"/>
        <v>1978</v>
      </c>
      <c r="G77" s="251">
        <v>28676</v>
      </c>
      <c r="H77" s="248" t="s">
        <v>708</v>
      </c>
      <c r="I77" s="252" t="str">
        <f>VLOOKUP(H77,'[2]Bảng mã ngạch'!$A$2:$B$71,2,0)</f>
        <v>Giảng viên (hạng III)</v>
      </c>
      <c r="J77" s="249" t="s">
        <v>690</v>
      </c>
      <c r="K77" s="249">
        <v>0</v>
      </c>
      <c r="L77" s="249" t="s">
        <v>901</v>
      </c>
      <c r="M77" s="249" t="s">
        <v>891</v>
      </c>
      <c r="N77" s="249"/>
      <c r="O77" s="249" t="s">
        <v>218</v>
      </c>
      <c r="P77" s="253"/>
      <c r="Q77" s="249" t="s">
        <v>765</v>
      </c>
      <c r="R77" s="248" t="s">
        <v>820</v>
      </c>
      <c r="S77" s="248"/>
      <c r="T77" s="248" t="s">
        <v>705</v>
      </c>
      <c r="U77" s="248"/>
      <c r="V77" s="248"/>
      <c r="W77" s="248">
        <v>0</v>
      </c>
      <c r="X77" s="248"/>
      <c r="Y77" s="255"/>
      <c r="Z77" s="255"/>
      <c r="AA77" s="256">
        <f t="shared" ca="1" si="3"/>
        <v>8.5833333333333339</v>
      </c>
      <c r="AB77" s="257" t="e">
        <f>+VLOOKUP(#REF!,'[3]CÁN BỘ'!F$8:AX$1037,COLUMN('[3]CÁN BỘ'!$AP$42)-5,0)</f>
        <v>#REF!</v>
      </c>
      <c r="AC77" s="258"/>
    </row>
    <row r="78" spans="1:30" ht="15.75" customHeight="1" x14ac:dyDescent="0.3">
      <c r="A78" s="248">
        <f>+SUBTOTAL(3,$C$6:C78)</f>
        <v>73</v>
      </c>
      <c r="B78" s="249" t="s">
        <v>902</v>
      </c>
      <c r="C78" s="249" t="s">
        <v>811</v>
      </c>
      <c r="D78" s="249" t="s">
        <v>890</v>
      </c>
      <c r="E78" s="250" t="s">
        <v>201</v>
      </c>
      <c r="F78" s="249">
        <f t="shared" si="2"/>
        <v>1978</v>
      </c>
      <c r="G78" s="251">
        <v>28743</v>
      </c>
      <c r="H78" s="248" t="s">
        <v>708</v>
      </c>
      <c r="I78" s="252" t="str">
        <f>VLOOKUP(H78,'[2]Bảng mã ngạch'!$A$2:$B$71,2,0)</f>
        <v>Giảng viên (hạng III)</v>
      </c>
      <c r="J78" s="249" t="s">
        <v>690</v>
      </c>
      <c r="K78" s="249">
        <v>0</v>
      </c>
      <c r="L78" s="249" t="s">
        <v>813</v>
      </c>
      <c r="M78" s="249" t="s">
        <v>813</v>
      </c>
      <c r="N78" s="249"/>
      <c r="O78" s="249" t="s">
        <v>218</v>
      </c>
      <c r="P78" s="253"/>
      <c r="Q78" s="249" t="s">
        <v>765</v>
      </c>
      <c r="R78" s="248" t="s">
        <v>820</v>
      </c>
      <c r="S78" s="248"/>
      <c r="T78" s="248" t="s">
        <v>705</v>
      </c>
      <c r="U78" s="248"/>
      <c r="V78" s="248"/>
      <c r="W78" s="248">
        <v>0</v>
      </c>
      <c r="X78" s="248"/>
      <c r="Y78" s="255"/>
      <c r="Z78" s="255"/>
      <c r="AA78" s="256">
        <f t="shared" ca="1" si="3"/>
        <v>8.75</v>
      </c>
      <c r="AB78" s="257" t="e">
        <f>+VLOOKUP(#REF!,'[3]CÁN BỘ'!F$8:AX$1037,COLUMN('[3]CÁN BỘ'!$AP$42)-5,0)</f>
        <v>#REF!</v>
      </c>
      <c r="AC78" s="258"/>
    </row>
    <row r="79" spans="1:30" ht="15.75" customHeight="1" x14ac:dyDescent="0.3">
      <c r="A79" s="248">
        <f>+SUBTOTAL(3,$C$6:C79)</f>
        <v>74</v>
      </c>
      <c r="B79" s="249" t="s">
        <v>903</v>
      </c>
      <c r="C79" s="249" t="s">
        <v>811</v>
      </c>
      <c r="D79" s="249" t="s">
        <v>890</v>
      </c>
      <c r="E79" s="248" t="s">
        <v>201</v>
      </c>
      <c r="F79" s="249">
        <f t="shared" si="2"/>
        <v>1974</v>
      </c>
      <c r="G79" s="251">
        <v>27164</v>
      </c>
      <c r="H79" s="248" t="s">
        <v>708</v>
      </c>
      <c r="I79" s="252" t="str">
        <f>VLOOKUP(H79,'[2]Bảng mã ngạch'!$A$2:$B$71,2,0)</f>
        <v>Giảng viên (hạng III)</v>
      </c>
      <c r="J79" s="249" t="s">
        <v>690</v>
      </c>
      <c r="K79" s="249">
        <v>0</v>
      </c>
      <c r="L79" s="249" t="s">
        <v>824</v>
      </c>
      <c r="M79" s="249" t="s">
        <v>899</v>
      </c>
      <c r="N79" s="249"/>
      <c r="O79" s="249" t="s">
        <v>218</v>
      </c>
      <c r="P79" s="253"/>
      <c r="Q79" s="249" t="s">
        <v>765</v>
      </c>
      <c r="R79" s="248" t="s">
        <v>897</v>
      </c>
      <c r="S79" s="248"/>
      <c r="T79" s="248" t="s">
        <v>705</v>
      </c>
      <c r="U79" s="248"/>
      <c r="V79" s="248"/>
      <c r="W79" s="248">
        <v>0</v>
      </c>
      <c r="X79" s="248"/>
      <c r="Y79" s="255"/>
      <c r="Z79" s="255"/>
      <c r="AA79" s="256">
        <f t="shared" ca="1" si="3"/>
        <v>4.416666666666667</v>
      </c>
      <c r="AB79" s="257" t="e">
        <f>+VLOOKUP(#REF!,'[3]CÁN BỘ'!F$8:AX$1037,COLUMN('[3]CÁN BỘ'!$AP$42)-5,0)</f>
        <v>#REF!</v>
      </c>
      <c r="AC79" s="258"/>
    </row>
    <row r="80" spans="1:30" ht="15.75" customHeight="1" x14ac:dyDescent="0.3">
      <c r="A80" s="248">
        <f>+SUBTOTAL(3,$C$6:C80)</f>
        <v>75</v>
      </c>
      <c r="B80" s="249" t="s">
        <v>904</v>
      </c>
      <c r="C80" s="249" t="s">
        <v>811</v>
      </c>
      <c r="D80" s="249" t="s">
        <v>890</v>
      </c>
      <c r="E80" s="250" t="s">
        <v>201</v>
      </c>
      <c r="F80" s="249">
        <f t="shared" si="2"/>
        <v>1982</v>
      </c>
      <c r="G80" s="251">
        <v>30149</v>
      </c>
      <c r="H80" s="248" t="s">
        <v>708</v>
      </c>
      <c r="I80" s="252" t="str">
        <f>VLOOKUP(H80,'[2]Bảng mã ngạch'!$A$2:$B$71,2,0)</f>
        <v>Giảng viên (hạng III)</v>
      </c>
      <c r="J80" s="249" t="s">
        <v>690</v>
      </c>
      <c r="K80" s="249">
        <v>0</v>
      </c>
      <c r="L80" s="249" t="s">
        <v>905</v>
      </c>
      <c r="M80" s="249" t="s">
        <v>813</v>
      </c>
      <c r="N80" s="249"/>
      <c r="O80" s="249" t="s">
        <v>218</v>
      </c>
      <c r="P80" s="253"/>
      <c r="Q80" s="249" t="s">
        <v>765</v>
      </c>
      <c r="R80" s="248" t="s">
        <v>820</v>
      </c>
      <c r="S80" s="248"/>
      <c r="T80" s="248" t="s">
        <v>705</v>
      </c>
      <c r="U80" s="248"/>
      <c r="V80" s="248"/>
      <c r="W80" s="254" t="s">
        <v>717</v>
      </c>
      <c r="X80" s="248"/>
      <c r="Y80" s="255"/>
      <c r="Z80" s="255"/>
      <c r="AA80" s="256">
        <f t="shared" ca="1" si="3"/>
        <v>12.583333333333334</v>
      </c>
      <c r="AB80" s="257" t="e">
        <f>+VLOOKUP(#REF!,'[3]CÁN BỘ'!F$8:AX$1037,COLUMN('[3]CÁN BỘ'!$AP$42)-5,0)</f>
        <v>#REF!</v>
      </c>
      <c r="AC80" s="258"/>
    </row>
    <row r="81" spans="1:29" ht="15.75" customHeight="1" x14ac:dyDescent="0.3">
      <c r="A81" s="248">
        <f>+SUBTOTAL(3,$C$6:C81)</f>
        <v>76</v>
      </c>
      <c r="B81" s="249" t="s">
        <v>906</v>
      </c>
      <c r="C81" s="249" t="s">
        <v>811</v>
      </c>
      <c r="D81" s="249" t="s">
        <v>890</v>
      </c>
      <c r="E81" s="248" t="s">
        <v>200</v>
      </c>
      <c r="F81" s="249">
        <f t="shared" si="2"/>
        <v>1973</v>
      </c>
      <c r="G81" s="251">
        <v>26837</v>
      </c>
      <c r="H81" s="248" t="s">
        <v>699</v>
      </c>
      <c r="I81" s="252" t="str">
        <f>VLOOKUP(H81,'[2]Bảng mã ngạch'!$A$2:$B$71,2,0)</f>
        <v>Giảng viên chính (hạng II)</v>
      </c>
      <c r="J81" s="249" t="s">
        <v>690</v>
      </c>
      <c r="K81" s="249">
        <v>0</v>
      </c>
      <c r="L81" s="249" t="s">
        <v>824</v>
      </c>
      <c r="M81" s="249" t="s">
        <v>907</v>
      </c>
      <c r="N81" s="249"/>
      <c r="O81" s="249" t="s">
        <v>218</v>
      </c>
      <c r="P81" s="253"/>
      <c r="Q81" s="249" t="s">
        <v>765</v>
      </c>
      <c r="R81" s="248" t="s">
        <v>897</v>
      </c>
      <c r="S81" s="248"/>
      <c r="T81" s="248" t="s">
        <v>705</v>
      </c>
      <c r="U81" s="248" t="s">
        <v>702</v>
      </c>
      <c r="V81" s="248"/>
      <c r="W81" s="248">
        <v>0</v>
      </c>
      <c r="X81" s="248"/>
      <c r="Y81" s="255">
        <v>38456</v>
      </c>
      <c r="Z81" s="255">
        <v>38821</v>
      </c>
      <c r="AA81" s="256">
        <f t="shared" ca="1" si="3"/>
        <v>8.5</v>
      </c>
      <c r="AB81" s="257" t="e">
        <f>+VLOOKUP(#REF!,'[3]CÁN BỘ'!F$8:AX$1037,COLUMN('[3]CÁN BỘ'!$AP$42)-5,0)</f>
        <v>#REF!</v>
      </c>
      <c r="AC81" s="258"/>
    </row>
    <row r="82" spans="1:29" ht="15.75" customHeight="1" x14ac:dyDescent="0.3">
      <c r="A82" s="248">
        <f>+SUBTOTAL(3,$C$6:C82)</f>
        <v>77</v>
      </c>
      <c r="B82" s="249" t="s">
        <v>908</v>
      </c>
      <c r="C82" s="249" t="s">
        <v>811</v>
      </c>
      <c r="D82" s="249" t="s">
        <v>890</v>
      </c>
      <c r="E82" s="250" t="s">
        <v>200</v>
      </c>
      <c r="F82" s="249">
        <f t="shared" si="2"/>
        <v>1973</v>
      </c>
      <c r="G82" s="251">
        <v>26927</v>
      </c>
      <c r="H82" s="248" t="s">
        <v>708</v>
      </c>
      <c r="I82" s="252" t="str">
        <f>VLOOKUP(H82,'[2]Bảng mã ngạch'!$A$2:$B$71,2,0)</f>
        <v>Giảng viên (hạng III)</v>
      </c>
      <c r="J82" s="249" t="s">
        <v>690</v>
      </c>
      <c r="K82" s="249">
        <v>0</v>
      </c>
      <c r="L82" s="249" t="s">
        <v>824</v>
      </c>
      <c r="M82" s="249" t="s">
        <v>909</v>
      </c>
      <c r="N82" s="249"/>
      <c r="O82" s="249" t="s">
        <v>218</v>
      </c>
      <c r="P82" s="253"/>
      <c r="Q82" s="249" t="s">
        <v>765</v>
      </c>
      <c r="R82" s="248" t="s">
        <v>897</v>
      </c>
      <c r="S82" s="248"/>
      <c r="T82" s="248" t="s">
        <v>705</v>
      </c>
      <c r="U82" s="248"/>
      <c r="V82" s="248"/>
      <c r="W82" s="248">
        <v>0</v>
      </c>
      <c r="X82" s="248"/>
      <c r="Y82" s="255">
        <v>40150</v>
      </c>
      <c r="Z82" s="255">
        <v>40515</v>
      </c>
      <c r="AA82" s="256">
        <f t="shared" ca="1" si="3"/>
        <v>8.75</v>
      </c>
      <c r="AB82" s="257" t="e">
        <f>+VLOOKUP(#REF!,'[3]CÁN BỘ'!F$8:AX$1037,COLUMN('[3]CÁN BỘ'!$AP$42)-5,0)</f>
        <v>#REF!</v>
      </c>
      <c r="AC82" s="258"/>
    </row>
    <row r="83" spans="1:29" ht="15.75" customHeight="1" x14ac:dyDescent="0.3">
      <c r="A83" s="248">
        <f>+SUBTOTAL(3,$C$6:C83)</f>
        <v>78</v>
      </c>
      <c r="B83" s="249" t="s">
        <v>910</v>
      </c>
      <c r="C83" s="249" t="s">
        <v>811</v>
      </c>
      <c r="D83" s="249" t="s">
        <v>890</v>
      </c>
      <c r="E83" s="248" t="s">
        <v>200</v>
      </c>
      <c r="F83" s="249">
        <f t="shared" si="2"/>
        <v>1974</v>
      </c>
      <c r="G83" s="251">
        <v>27222</v>
      </c>
      <c r="H83" s="248" t="s">
        <v>708</v>
      </c>
      <c r="I83" s="252" t="str">
        <f>VLOOKUP(H83,'[2]Bảng mã ngạch'!$A$2:$B$71,2,0)</f>
        <v>Giảng viên (hạng III)</v>
      </c>
      <c r="J83" s="249" t="s">
        <v>690</v>
      </c>
      <c r="K83" s="249">
        <v>0</v>
      </c>
      <c r="L83" s="249" t="s">
        <v>824</v>
      </c>
      <c r="M83" s="249" t="s">
        <v>899</v>
      </c>
      <c r="N83" s="249"/>
      <c r="O83" s="249" t="s">
        <v>218</v>
      </c>
      <c r="P83" s="253"/>
      <c r="Q83" s="249" t="s">
        <v>765</v>
      </c>
      <c r="R83" s="248" t="s">
        <v>897</v>
      </c>
      <c r="S83" s="248"/>
      <c r="T83" s="248" t="s">
        <v>705</v>
      </c>
      <c r="U83" s="248"/>
      <c r="V83" s="248"/>
      <c r="W83" s="254" t="s">
        <v>717</v>
      </c>
      <c r="X83" s="248"/>
      <c r="Y83" s="255">
        <v>37064</v>
      </c>
      <c r="Z83" s="255">
        <v>37429</v>
      </c>
      <c r="AA83" s="256">
        <f t="shared" ca="1" si="3"/>
        <v>9.5833333333333339</v>
      </c>
      <c r="AB83" s="257" t="e">
        <f>+VLOOKUP(#REF!,'[3]CÁN BỘ'!F$8:AX$1037,COLUMN('[3]CÁN BỘ'!$AP$42)-5,0)</f>
        <v>#REF!</v>
      </c>
      <c r="AC83" s="258"/>
    </row>
    <row r="84" spans="1:29" ht="15.75" customHeight="1" x14ac:dyDescent="0.3">
      <c r="A84" s="248">
        <f>+SUBTOTAL(3,$C$6:C84)</f>
        <v>79</v>
      </c>
      <c r="B84" s="249" t="s">
        <v>911</v>
      </c>
      <c r="C84" s="249" t="s">
        <v>811</v>
      </c>
      <c r="D84" s="249" t="s">
        <v>890</v>
      </c>
      <c r="E84" s="250" t="s">
        <v>201</v>
      </c>
      <c r="F84" s="249">
        <f t="shared" si="2"/>
        <v>1980</v>
      </c>
      <c r="G84" s="251">
        <v>29421</v>
      </c>
      <c r="H84" s="248" t="s">
        <v>708</v>
      </c>
      <c r="I84" s="252" t="str">
        <f>VLOOKUP(H84,'[2]Bảng mã ngạch'!$A$2:$B$71,2,0)</f>
        <v>Giảng viên (hạng III)</v>
      </c>
      <c r="J84" s="249" t="s">
        <v>690</v>
      </c>
      <c r="K84" s="249">
        <v>0</v>
      </c>
      <c r="L84" s="249" t="s">
        <v>905</v>
      </c>
      <c r="M84" s="249" t="s">
        <v>912</v>
      </c>
      <c r="N84" s="249"/>
      <c r="O84" s="249" t="s">
        <v>218</v>
      </c>
      <c r="P84" s="253"/>
      <c r="Q84" s="249" t="s">
        <v>765</v>
      </c>
      <c r="R84" s="248" t="s">
        <v>820</v>
      </c>
      <c r="S84" s="248"/>
      <c r="T84" s="248" t="s">
        <v>705</v>
      </c>
      <c r="U84" s="248"/>
      <c r="V84" s="248"/>
      <c r="W84" s="248" t="s">
        <v>750</v>
      </c>
      <c r="X84" s="248"/>
      <c r="Y84" s="255">
        <v>40862</v>
      </c>
      <c r="Z84" s="255">
        <v>41228</v>
      </c>
      <c r="AA84" s="256">
        <f t="shared" ca="1" si="3"/>
        <v>10.583333333333334</v>
      </c>
      <c r="AB84" s="257" t="e">
        <f>+VLOOKUP(#REF!,'[3]CÁN BỘ'!F$8:AX$1037,COLUMN('[3]CÁN BỘ'!$AP$42)-5,0)</f>
        <v>#REF!</v>
      </c>
      <c r="AC84" s="258"/>
    </row>
    <row r="85" spans="1:29" ht="15.75" customHeight="1" x14ac:dyDescent="0.3">
      <c r="A85" s="248">
        <f>+SUBTOTAL(3,$C$6:C85)</f>
        <v>80</v>
      </c>
      <c r="B85" s="249" t="s">
        <v>913</v>
      </c>
      <c r="C85" s="249" t="s">
        <v>811</v>
      </c>
      <c r="D85" s="249" t="s">
        <v>890</v>
      </c>
      <c r="E85" s="248" t="s">
        <v>201</v>
      </c>
      <c r="F85" s="249">
        <f t="shared" si="2"/>
        <v>1979</v>
      </c>
      <c r="G85" s="251">
        <v>29086</v>
      </c>
      <c r="H85" s="248" t="s">
        <v>708</v>
      </c>
      <c r="I85" s="252" t="str">
        <f>VLOOKUP(H85,'[2]Bảng mã ngạch'!$A$2:$B$71,2,0)</f>
        <v>Giảng viên (hạng III)</v>
      </c>
      <c r="J85" s="249" t="s">
        <v>690</v>
      </c>
      <c r="K85" s="249">
        <v>0</v>
      </c>
      <c r="L85" s="249" t="s">
        <v>901</v>
      </c>
      <c r="M85" s="249" t="s">
        <v>914</v>
      </c>
      <c r="N85" s="249"/>
      <c r="O85" s="249" t="s">
        <v>218</v>
      </c>
      <c r="P85" s="253"/>
      <c r="Q85" s="249" t="s">
        <v>765</v>
      </c>
      <c r="R85" s="255" t="s">
        <v>915</v>
      </c>
      <c r="S85" s="248"/>
      <c r="T85" s="248" t="s">
        <v>705</v>
      </c>
      <c r="U85" s="248"/>
      <c r="V85" s="248"/>
      <c r="W85" s="248">
        <v>0</v>
      </c>
      <c r="X85" s="248"/>
      <c r="Y85" s="255">
        <v>37741</v>
      </c>
      <c r="Z85" s="255">
        <v>38107</v>
      </c>
      <c r="AA85" s="256">
        <f t="shared" ca="1" si="3"/>
        <v>9.6666666666666661</v>
      </c>
      <c r="AB85" s="257" t="e">
        <f>+VLOOKUP(#REF!,'[3]CÁN BỘ'!F$8:AX$1037,COLUMN('[3]CÁN BỘ'!$AP$42)-5,0)</f>
        <v>#REF!</v>
      </c>
      <c r="AC85" s="258"/>
    </row>
    <row r="86" spans="1:29" ht="15.75" customHeight="1" x14ac:dyDescent="0.3">
      <c r="A86" s="248">
        <f>+SUBTOTAL(3,$C$6:C86)</f>
        <v>81</v>
      </c>
      <c r="B86" s="249" t="s">
        <v>916</v>
      </c>
      <c r="C86" s="249" t="s">
        <v>811</v>
      </c>
      <c r="D86" s="249" t="s">
        <v>890</v>
      </c>
      <c r="E86" s="250" t="s">
        <v>201</v>
      </c>
      <c r="F86" s="249">
        <f t="shared" si="2"/>
        <v>1977</v>
      </c>
      <c r="G86" s="251">
        <v>28382</v>
      </c>
      <c r="H86" s="248" t="s">
        <v>708</v>
      </c>
      <c r="I86" s="252" t="str">
        <f>VLOOKUP(H86,'[2]Bảng mã ngạch'!$A$2:$B$71,2,0)</f>
        <v>Giảng viên (hạng III)</v>
      </c>
      <c r="J86" s="249" t="s">
        <v>690</v>
      </c>
      <c r="K86" s="249">
        <v>0</v>
      </c>
      <c r="L86" s="249" t="s">
        <v>847</v>
      </c>
      <c r="M86" s="249" t="s">
        <v>899</v>
      </c>
      <c r="N86" s="249"/>
      <c r="O86" s="249" t="s">
        <v>218</v>
      </c>
      <c r="P86" s="253"/>
      <c r="Q86" s="249" t="s">
        <v>765</v>
      </c>
      <c r="R86" s="248" t="s">
        <v>897</v>
      </c>
      <c r="S86" s="248"/>
      <c r="T86" s="248" t="s">
        <v>705</v>
      </c>
      <c r="U86" s="248"/>
      <c r="V86" s="248"/>
      <c r="W86" s="248" t="s">
        <v>750</v>
      </c>
      <c r="X86" s="248"/>
      <c r="Y86" s="255"/>
      <c r="Z86" s="255"/>
      <c r="AA86" s="256">
        <f t="shared" ca="1" si="3"/>
        <v>7.75</v>
      </c>
      <c r="AB86" s="257" t="e">
        <f>+VLOOKUP(#REF!,'[3]CÁN BỘ'!F$8:AX$1037,COLUMN('[3]CÁN BỘ'!$AP$42)-5,0)</f>
        <v>#REF!</v>
      </c>
      <c r="AC86" s="258"/>
    </row>
    <row r="87" spans="1:29" ht="15.75" customHeight="1" x14ac:dyDescent="0.3">
      <c r="A87" s="248">
        <f>+SUBTOTAL(3,$C$6:C87)</f>
        <v>82</v>
      </c>
      <c r="B87" s="249" t="s">
        <v>917</v>
      </c>
      <c r="C87" s="249" t="s">
        <v>811</v>
      </c>
      <c r="D87" s="249" t="s">
        <v>918</v>
      </c>
      <c r="E87" s="250" t="s">
        <v>201</v>
      </c>
      <c r="F87" s="249">
        <f t="shared" si="2"/>
        <v>1986</v>
      </c>
      <c r="G87" s="251">
        <v>31715</v>
      </c>
      <c r="H87" s="250" t="s">
        <v>708</v>
      </c>
      <c r="I87" s="252" t="str">
        <f>VLOOKUP(H87,'[2]Bảng mã ngạch'!$A$2:$B$71,2,0)</f>
        <v>Giảng viên (hạng III)</v>
      </c>
      <c r="J87" s="249" t="s">
        <v>690</v>
      </c>
      <c r="K87" s="249"/>
      <c r="L87" s="259" t="s">
        <v>919</v>
      </c>
      <c r="M87" s="249" t="s">
        <v>919</v>
      </c>
      <c r="N87" s="249"/>
      <c r="O87" s="249"/>
      <c r="P87" s="253"/>
      <c r="Q87" s="249"/>
      <c r="R87" s="248" t="s">
        <v>820</v>
      </c>
      <c r="S87" s="248"/>
      <c r="T87" s="248"/>
      <c r="U87" s="248"/>
      <c r="V87" s="248"/>
      <c r="W87" s="248"/>
      <c r="X87" s="248"/>
      <c r="Y87" s="248"/>
      <c r="Z87" s="255"/>
      <c r="AA87" s="263"/>
      <c r="AB87" s="257" t="e">
        <f>+VLOOKUP(#REF!,'[3]CÁN BỘ'!F$8:AX$1037,COLUMN('[3]CÁN BỘ'!$AP$42)-5,0)</f>
        <v>#REF!</v>
      </c>
      <c r="AC87" s="258"/>
    </row>
    <row r="88" spans="1:29" ht="15.75" customHeight="1" x14ac:dyDescent="0.3">
      <c r="A88" s="248">
        <f>+SUBTOTAL(3,$C$6:C88)</f>
        <v>83</v>
      </c>
      <c r="B88" s="249" t="s">
        <v>920</v>
      </c>
      <c r="C88" s="249" t="s">
        <v>811</v>
      </c>
      <c r="D88" s="249" t="s">
        <v>918</v>
      </c>
      <c r="E88" s="250" t="s">
        <v>201</v>
      </c>
      <c r="F88" s="249">
        <f t="shared" si="2"/>
        <v>1987</v>
      </c>
      <c r="G88" s="251">
        <v>32074</v>
      </c>
      <c r="H88" s="248" t="s">
        <v>708</v>
      </c>
      <c r="I88" s="252" t="str">
        <f>VLOOKUP(H88,'[2]Bảng mã ngạch'!$A$2:$B$71,2,0)</f>
        <v>Giảng viên (hạng III)</v>
      </c>
      <c r="J88" s="249" t="s">
        <v>690</v>
      </c>
      <c r="K88" s="249">
        <v>0</v>
      </c>
      <c r="L88" s="249" t="s">
        <v>813</v>
      </c>
      <c r="M88" s="249" t="s">
        <v>891</v>
      </c>
      <c r="N88" s="249"/>
      <c r="O88" s="249" t="s">
        <v>218</v>
      </c>
      <c r="P88" s="253"/>
      <c r="Q88" s="249" t="s">
        <v>765</v>
      </c>
      <c r="R88" s="248" t="s">
        <v>820</v>
      </c>
      <c r="S88" s="248"/>
      <c r="T88" s="248">
        <v>0</v>
      </c>
      <c r="U88" s="248" t="s">
        <v>783</v>
      </c>
      <c r="V88" s="248"/>
      <c r="W88" s="248">
        <v>0</v>
      </c>
      <c r="X88" s="248"/>
      <c r="Y88" s="255"/>
      <c r="Z88" s="255"/>
      <c r="AA88" s="256">
        <f t="shared" ref="AA88:AA151" ca="1" si="4">IF(E88="nữ",660-DATEDIF(G88,TODAY(),"m"),720-DATEDIF(G88,TODAY(),"m"))/12</f>
        <v>17.833333333333332</v>
      </c>
      <c r="AB88" s="257" t="e">
        <f>+VLOOKUP(#REF!,'[3]CÁN BỘ'!F$8:AX$1037,COLUMN('[3]CÁN BỘ'!$AP$42)-5,0)</f>
        <v>#REF!</v>
      </c>
      <c r="AC88" s="258"/>
    </row>
    <row r="89" spans="1:29" ht="15.75" customHeight="1" x14ac:dyDescent="0.3">
      <c r="A89" s="248">
        <f>+SUBTOTAL(3,$C$6:C89)</f>
        <v>84</v>
      </c>
      <c r="B89" s="249" t="s">
        <v>921</v>
      </c>
      <c r="C89" s="249" t="s">
        <v>811</v>
      </c>
      <c r="D89" s="249" t="s">
        <v>918</v>
      </c>
      <c r="E89" s="250" t="s">
        <v>201</v>
      </c>
      <c r="F89" s="249">
        <f t="shared" si="2"/>
        <v>1997</v>
      </c>
      <c r="G89" s="251">
        <v>35611</v>
      </c>
      <c r="H89" s="250" t="s">
        <v>708</v>
      </c>
      <c r="I89" s="252" t="str">
        <f>VLOOKUP(H89,'[2]Bảng mã ngạch'!$A$2:$B$71,2,0)</f>
        <v>Giảng viên (hạng III)</v>
      </c>
      <c r="J89" s="249" t="s">
        <v>690</v>
      </c>
      <c r="K89" s="249"/>
      <c r="L89" s="249" t="s">
        <v>858</v>
      </c>
      <c r="M89" s="249" t="s">
        <v>922</v>
      </c>
      <c r="N89" s="265">
        <v>44615</v>
      </c>
      <c r="O89" s="249"/>
      <c r="P89" s="253"/>
      <c r="Q89" s="249"/>
      <c r="R89" s="255" t="s">
        <v>845</v>
      </c>
      <c r="S89" s="248"/>
      <c r="T89" s="248"/>
      <c r="U89" s="248"/>
      <c r="V89" s="248"/>
      <c r="W89" s="248"/>
      <c r="X89" s="248"/>
      <c r="Y89" s="248"/>
      <c r="Z89" s="255"/>
      <c r="AA89" s="263">
        <f t="shared" ca="1" si="4"/>
        <v>27.583333333333332</v>
      </c>
      <c r="AB89" s="257" t="e">
        <f>+VLOOKUP(#REF!,'[3]CÁN BỘ'!F$8:AX$1037,COLUMN('[3]CÁN BỘ'!$AP$42)-5,0)</f>
        <v>#REF!</v>
      </c>
      <c r="AC89" s="258"/>
    </row>
    <row r="90" spans="1:29" ht="15.75" customHeight="1" x14ac:dyDescent="0.3">
      <c r="A90" s="248">
        <f>+SUBTOTAL(3,$C$6:C90)</f>
        <v>85</v>
      </c>
      <c r="B90" s="249" t="s">
        <v>923</v>
      </c>
      <c r="C90" s="249" t="s">
        <v>811</v>
      </c>
      <c r="D90" s="249" t="s">
        <v>918</v>
      </c>
      <c r="E90" s="250" t="s">
        <v>201</v>
      </c>
      <c r="F90" s="249">
        <f t="shared" si="2"/>
        <v>1974</v>
      </c>
      <c r="G90" s="251">
        <v>27312</v>
      </c>
      <c r="H90" s="248" t="s">
        <v>699</v>
      </c>
      <c r="I90" s="252" t="str">
        <f>VLOOKUP(H90,'[2]Bảng mã ngạch'!$A$2:$B$71,2,0)</f>
        <v>Giảng viên chính (hạng II)</v>
      </c>
      <c r="J90" s="249" t="s">
        <v>692</v>
      </c>
      <c r="K90" s="249">
        <v>0</v>
      </c>
      <c r="L90" s="249" t="s">
        <v>813</v>
      </c>
      <c r="M90" s="249" t="s">
        <v>813</v>
      </c>
      <c r="N90" s="249"/>
      <c r="O90" s="249" t="s">
        <v>813</v>
      </c>
      <c r="P90" s="253"/>
      <c r="Q90" s="249"/>
      <c r="R90" s="248" t="s">
        <v>874</v>
      </c>
      <c r="S90" s="248"/>
      <c r="T90" s="248">
        <v>0</v>
      </c>
      <c r="U90" s="248"/>
      <c r="V90" s="248"/>
      <c r="W90" s="248">
        <v>0</v>
      </c>
      <c r="X90" s="248"/>
      <c r="Y90" s="255"/>
      <c r="Z90" s="255" t="s">
        <v>705</v>
      </c>
      <c r="AA90" s="256">
        <f t="shared" ca="1" si="4"/>
        <v>4.833333333333333</v>
      </c>
      <c r="AB90" s="257" t="e">
        <f>+VLOOKUP(#REF!,'[3]CÁN BỘ'!F$8:AX$1037,COLUMN('[3]CÁN BỘ'!$AP$42)-5,0)</f>
        <v>#REF!</v>
      </c>
      <c r="AC90" s="258"/>
    </row>
    <row r="91" spans="1:29" ht="15.75" customHeight="1" x14ac:dyDescent="0.3">
      <c r="A91" s="248">
        <f>+SUBTOTAL(3,$C$6:C91)</f>
        <v>86</v>
      </c>
      <c r="B91" s="249" t="s">
        <v>924</v>
      </c>
      <c r="C91" s="249" t="s">
        <v>811</v>
      </c>
      <c r="D91" s="249" t="s">
        <v>918</v>
      </c>
      <c r="E91" s="248" t="s">
        <v>201</v>
      </c>
      <c r="F91" s="249">
        <f t="shared" si="2"/>
        <v>1988</v>
      </c>
      <c r="G91" s="251">
        <v>32222</v>
      </c>
      <c r="H91" s="248" t="s">
        <v>708</v>
      </c>
      <c r="I91" s="252" t="str">
        <f>VLOOKUP(H91,'[2]Bảng mã ngạch'!$A$2:$B$71,2,0)</f>
        <v>Giảng viên (hạng III)</v>
      </c>
      <c r="J91" s="249" t="s">
        <v>692</v>
      </c>
      <c r="K91" s="249">
        <v>0</v>
      </c>
      <c r="L91" s="249" t="s">
        <v>813</v>
      </c>
      <c r="M91" s="249" t="s">
        <v>813</v>
      </c>
      <c r="N91" s="249"/>
      <c r="O91" s="249" t="s">
        <v>218</v>
      </c>
      <c r="P91" s="253"/>
      <c r="Q91" s="249"/>
      <c r="R91" s="255" t="s">
        <v>925</v>
      </c>
      <c r="S91" s="248"/>
      <c r="T91" s="248">
        <v>0</v>
      </c>
      <c r="U91" s="248"/>
      <c r="V91" s="248"/>
      <c r="W91" s="248">
        <v>0</v>
      </c>
      <c r="X91" s="248"/>
      <c r="Y91" s="255"/>
      <c r="Z91" s="255" t="s">
        <v>705</v>
      </c>
      <c r="AA91" s="256">
        <f t="shared" ca="1" si="4"/>
        <v>18.25</v>
      </c>
      <c r="AB91" s="257" t="e">
        <f>+VLOOKUP(#REF!,'[3]CÁN BỘ'!F$8:AX$1037,COLUMN('[3]CÁN BỘ'!$AP$42)-5,0)</f>
        <v>#REF!</v>
      </c>
      <c r="AC91" s="258"/>
    </row>
    <row r="92" spans="1:29" ht="15.75" customHeight="1" x14ac:dyDescent="0.3">
      <c r="A92" s="248">
        <f>+SUBTOTAL(3,$C$6:C92)</f>
        <v>87</v>
      </c>
      <c r="B92" s="249" t="s">
        <v>926</v>
      </c>
      <c r="C92" s="249" t="s">
        <v>811</v>
      </c>
      <c r="D92" s="249" t="s">
        <v>918</v>
      </c>
      <c r="E92" s="250" t="s">
        <v>201</v>
      </c>
      <c r="F92" s="249">
        <f t="shared" si="2"/>
        <v>1980</v>
      </c>
      <c r="G92" s="251">
        <v>29438</v>
      </c>
      <c r="H92" s="248" t="s">
        <v>870</v>
      </c>
      <c r="I92" s="252" t="str">
        <f>VLOOKUP(H92,'[2]Bảng mã ngạch'!$A$2:$B$71,2,0)</f>
        <v>Giảng viên cao cấp (hạng I)</v>
      </c>
      <c r="J92" s="249" t="s">
        <v>692</v>
      </c>
      <c r="K92" s="249" t="s">
        <v>871</v>
      </c>
      <c r="L92" s="249" t="s">
        <v>813</v>
      </c>
      <c r="M92" s="249" t="s">
        <v>813</v>
      </c>
      <c r="N92" s="249"/>
      <c r="O92" s="249" t="s">
        <v>813</v>
      </c>
      <c r="P92" s="253"/>
      <c r="Q92" s="249" t="s">
        <v>830</v>
      </c>
      <c r="R92" s="255" t="s">
        <v>927</v>
      </c>
      <c r="S92" s="248"/>
      <c r="T92" s="248" t="s">
        <v>705</v>
      </c>
      <c r="U92" s="248" t="s">
        <v>702</v>
      </c>
      <c r="V92" s="248"/>
      <c r="W92" s="248">
        <v>0</v>
      </c>
      <c r="X92" s="248"/>
      <c r="Y92" s="255">
        <v>37253</v>
      </c>
      <c r="Z92" s="255">
        <v>37618</v>
      </c>
      <c r="AA92" s="256">
        <f t="shared" ca="1" si="4"/>
        <v>10.666666666666666</v>
      </c>
      <c r="AB92" s="257" t="e">
        <f>+VLOOKUP(#REF!,'[3]CÁN BỘ'!F$8:AX$1037,COLUMN('[3]CÁN BỘ'!$AP$42)-5,0)</f>
        <v>#REF!</v>
      </c>
      <c r="AC92" s="258"/>
    </row>
    <row r="93" spans="1:29" ht="15.75" customHeight="1" x14ac:dyDescent="0.3">
      <c r="A93" s="248">
        <f>+SUBTOTAL(3,$C$6:C93)</f>
        <v>88</v>
      </c>
      <c r="B93" s="249" t="s">
        <v>928</v>
      </c>
      <c r="C93" s="249" t="s">
        <v>811</v>
      </c>
      <c r="D93" s="249"/>
      <c r="E93" s="250" t="s">
        <v>200</v>
      </c>
      <c r="F93" s="249">
        <f t="shared" si="2"/>
        <v>1992</v>
      </c>
      <c r="G93" s="251">
        <v>33836</v>
      </c>
      <c r="H93" s="248" t="s">
        <v>719</v>
      </c>
      <c r="I93" s="252" t="str">
        <f>VLOOKUP(H93,'[2]Bảng mã ngạch'!$A$2:$B$71,2,0)</f>
        <v>Kỹ thuật viên</v>
      </c>
      <c r="J93" s="249" t="s">
        <v>241</v>
      </c>
      <c r="K93" s="249">
        <v>0</v>
      </c>
      <c r="L93" s="259" t="s">
        <v>929</v>
      </c>
      <c r="M93" s="249">
        <v>0</v>
      </c>
      <c r="N93" s="249"/>
      <c r="O93" s="249">
        <v>0</v>
      </c>
      <c r="P93" s="253"/>
      <c r="Q93" s="249"/>
      <c r="R93" s="248" t="s">
        <v>862</v>
      </c>
      <c r="S93" s="248"/>
      <c r="T93" s="248"/>
      <c r="U93" s="248"/>
      <c r="V93" s="248"/>
      <c r="W93" s="254" t="s">
        <v>717</v>
      </c>
      <c r="X93" s="248"/>
      <c r="Y93" s="255"/>
      <c r="Z93" s="255"/>
      <c r="AA93" s="256">
        <f t="shared" ca="1" si="4"/>
        <v>27.666666666666668</v>
      </c>
      <c r="AB93" s="257" t="e">
        <f>+VLOOKUP(#REF!,'[3]CÁN BỘ'!F$8:AX$1037,COLUMN('[3]CÁN BỘ'!$AP$42)-5,0)</f>
        <v>#REF!</v>
      </c>
      <c r="AC93" s="258"/>
    </row>
    <row r="94" spans="1:29" ht="15.75" customHeight="1" x14ac:dyDescent="0.3">
      <c r="A94" s="248">
        <f>+SUBTOTAL(3,$C$6:C94)</f>
        <v>89</v>
      </c>
      <c r="B94" s="249" t="s">
        <v>930</v>
      </c>
      <c r="C94" s="249" t="s">
        <v>931</v>
      </c>
      <c r="D94" s="249" t="s">
        <v>932</v>
      </c>
      <c r="E94" s="248" t="s">
        <v>200</v>
      </c>
      <c r="F94" s="249">
        <f t="shared" si="2"/>
        <v>1980</v>
      </c>
      <c r="G94" s="251">
        <v>29466</v>
      </c>
      <c r="H94" s="248" t="s">
        <v>708</v>
      </c>
      <c r="I94" s="252" t="str">
        <f>VLOOKUP(H94,'[2]Bảng mã ngạch'!$A$2:$B$71,2,0)</f>
        <v>Giảng viên (hạng III)</v>
      </c>
      <c r="J94" s="249" t="s">
        <v>690</v>
      </c>
      <c r="K94" s="249">
        <v>0</v>
      </c>
      <c r="L94" s="259" t="s">
        <v>933</v>
      </c>
      <c r="M94" s="249" t="s">
        <v>933</v>
      </c>
      <c r="N94" s="249"/>
      <c r="O94" s="249">
        <v>0</v>
      </c>
      <c r="P94" s="253"/>
      <c r="Q94" s="249"/>
      <c r="R94" s="248"/>
      <c r="S94" s="248"/>
      <c r="T94" s="248" t="s">
        <v>705</v>
      </c>
      <c r="U94" s="248"/>
      <c r="V94" s="248"/>
      <c r="W94" s="254" t="s">
        <v>717</v>
      </c>
      <c r="X94" s="248"/>
      <c r="Y94" s="255"/>
      <c r="Z94" s="255" t="s">
        <v>705</v>
      </c>
      <c r="AA94" s="256">
        <f t="shared" ca="1" si="4"/>
        <v>15.75</v>
      </c>
      <c r="AB94" s="257" t="e">
        <f>+VLOOKUP(#REF!,'[3]CÁN BỘ'!F$8:AX$1037,COLUMN('[3]CÁN BỘ'!$AP$42)-5,0)</f>
        <v>#REF!</v>
      </c>
      <c r="AC94" s="258"/>
    </row>
    <row r="95" spans="1:29" ht="15.75" customHeight="1" x14ac:dyDescent="0.3">
      <c r="A95" s="248">
        <f>+SUBTOTAL(3,$C$6:C95)</f>
        <v>90</v>
      </c>
      <c r="B95" s="249" t="s">
        <v>934</v>
      </c>
      <c r="C95" s="249" t="s">
        <v>931</v>
      </c>
      <c r="D95" s="249" t="s">
        <v>932</v>
      </c>
      <c r="E95" s="250" t="s">
        <v>201</v>
      </c>
      <c r="F95" s="249">
        <f t="shared" si="2"/>
        <v>1994</v>
      </c>
      <c r="G95" s="251">
        <v>34611</v>
      </c>
      <c r="H95" s="250" t="s">
        <v>708</v>
      </c>
      <c r="I95" s="252" t="str">
        <f>VLOOKUP(H95,'[2]Bảng mã ngạch'!$A$2:$B$71,2,0)</f>
        <v>Giảng viên (hạng III)</v>
      </c>
      <c r="J95" s="249" t="s">
        <v>690</v>
      </c>
      <c r="K95" s="249"/>
      <c r="L95" s="259" t="s">
        <v>935</v>
      </c>
      <c r="M95" s="249" t="s">
        <v>935</v>
      </c>
      <c r="N95" s="249"/>
      <c r="O95" s="249">
        <v>0</v>
      </c>
      <c r="P95" s="253"/>
      <c r="Q95" s="249"/>
      <c r="R95" s="255" t="s">
        <v>738</v>
      </c>
      <c r="S95" s="248"/>
      <c r="T95" s="248"/>
      <c r="U95" s="248"/>
      <c r="V95" s="248"/>
      <c r="W95" s="248"/>
      <c r="X95" s="248"/>
      <c r="Y95" s="248"/>
      <c r="Z95" s="255"/>
      <c r="AA95" s="263">
        <f t="shared" ca="1" si="4"/>
        <v>24.833333333333332</v>
      </c>
      <c r="AB95" s="257" t="e">
        <f>+VLOOKUP(#REF!,'[3]CÁN BỘ'!F$8:AX$1037,COLUMN('[3]CÁN BỘ'!$AP$42)-5,0)</f>
        <v>#REF!</v>
      </c>
      <c r="AC95" s="258"/>
    </row>
    <row r="96" spans="1:29" ht="15.75" customHeight="1" x14ac:dyDescent="0.3">
      <c r="A96" s="248">
        <f>+SUBTOTAL(3,$C$6:C96)</f>
        <v>91</v>
      </c>
      <c r="B96" s="249" t="s">
        <v>936</v>
      </c>
      <c r="C96" s="249" t="s">
        <v>931</v>
      </c>
      <c r="D96" s="249" t="s">
        <v>932</v>
      </c>
      <c r="E96" s="248" t="s">
        <v>201</v>
      </c>
      <c r="F96" s="249">
        <f t="shared" si="2"/>
        <v>1983</v>
      </c>
      <c r="G96" s="251">
        <v>30391</v>
      </c>
      <c r="H96" s="248" t="s">
        <v>708</v>
      </c>
      <c r="I96" s="252" t="str">
        <f>VLOOKUP(H96,'[2]Bảng mã ngạch'!$A$2:$B$71,2,0)</f>
        <v>Giảng viên (hạng III)</v>
      </c>
      <c r="J96" s="249" t="s">
        <v>690</v>
      </c>
      <c r="K96" s="249">
        <v>0</v>
      </c>
      <c r="L96" s="249" t="s">
        <v>937</v>
      </c>
      <c r="M96" s="249" t="s">
        <v>938</v>
      </c>
      <c r="N96" s="249"/>
      <c r="O96" s="249" t="s">
        <v>218</v>
      </c>
      <c r="P96" s="253"/>
      <c r="Q96" s="249"/>
      <c r="R96" s="248">
        <v>0</v>
      </c>
      <c r="S96" s="248"/>
      <c r="T96" s="248" t="s">
        <v>705</v>
      </c>
      <c r="U96" s="248"/>
      <c r="V96" s="248"/>
      <c r="W96" s="254" t="s">
        <v>717</v>
      </c>
      <c r="X96" s="248"/>
      <c r="Y96" s="255"/>
      <c r="Z96" s="255" t="s">
        <v>705</v>
      </c>
      <c r="AA96" s="256">
        <f t="shared" ca="1" si="4"/>
        <v>13.25</v>
      </c>
      <c r="AB96" s="257" t="e">
        <f>+VLOOKUP(#REF!,'[3]CÁN BỘ'!F$8:AX$1037,COLUMN('[3]CÁN BỘ'!$AP$42)-5,0)</f>
        <v>#REF!</v>
      </c>
      <c r="AC96" s="258"/>
    </row>
    <row r="97" spans="1:29" ht="15.75" customHeight="1" x14ac:dyDescent="0.3">
      <c r="A97" s="248">
        <f>+SUBTOTAL(3,$C$6:C97)</f>
        <v>92</v>
      </c>
      <c r="B97" s="249" t="s">
        <v>939</v>
      </c>
      <c r="C97" s="249" t="s">
        <v>931</v>
      </c>
      <c r="D97" s="249" t="s">
        <v>932</v>
      </c>
      <c r="E97" s="250" t="s">
        <v>201</v>
      </c>
      <c r="F97" s="249">
        <f t="shared" si="2"/>
        <v>1984</v>
      </c>
      <c r="G97" s="251">
        <v>30948</v>
      </c>
      <c r="H97" s="248" t="s">
        <v>708</v>
      </c>
      <c r="I97" s="252" t="str">
        <f>VLOOKUP(H97,'[2]Bảng mã ngạch'!$A$2:$B$71,2,0)</f>
        <v>Giảng viên (hạng III)</v>
      </c>
      <c r="J97" s="249" t="s">
        <v>690</v>
      </c>
      <c r="K97" s="249">
        <v>0</v>
      </c>
      <c r="L97" s="249" t="s">
        <v>940</v>
      </c>
      <c r="M97" s="249" t="s">
        <v>941</v>
      </c>
      <c r="N97" s="249"/>
      <c r="O97" s="249" t="s">
        <v>218</v>
      </c>
      <c r="P97" s="253"/>
      <c r="Q97" s="249"/>
      <c r="R97" s="255" t="s">
        <v>799</v>
      </c>
      <c r="S97" s="248" t="s">
        <v>815</v>
      </c>
      <c r="T97" s="248">
        <v>0</v>
      </c>
      <c r="U97" s="248" t="s">
        <v>783</v>
      </c>
      <c r="V97" s="248"/>
      <c r="W97" s="248">
        <v>0</v>
      </c>
      <c r="X97" s="248"/>
      <c r="Y97" s="255"/>
      <c r="Z97" s="255"/>
      <c r="AA97" s="256">
        <f t="shared" ca="1" si="4"/>
        <v>14.75</v>
      </c>
      <c r="AB97" s="257" t="e">
        <f>+VLOOKUP(#REF!,'[3]CÁN BỘ'!F$8:AX$1037,COLUMN('[3]CÁN BỘ'!$AP$42)-5,0)</f>
        <v>#REF!</v>
      </c>
      <c r="AC97" s="258"/>
    </row>
    <row r="98" spans="1:29" ht="15.75" customHeight="1" x14ac:dyDescent="0.3">
      <c r="A98" s="248">
        <f>+SUBTOTAL(3,$C$6:C98)</f>
        <v>93</v>
      </c>
      <c r="B98" s="249" t="s">
        <v>942</v>
      </c>
      <c r="C98" s="249" t="s">
        <v>931</v>
      </c>
      <c r="D98" s="249" t="s">
        <v>932</v>
      </c>
      <c r="E98" s="248" t="s">
        <v>201</v>
      </c>
      <c r="F98" s="249">
        <f t="shared" si="2"/>
        <v>1985</v>
      </c>
      <c r="G98" s="251">
        <v>31207</v>
      </c>
      <c r="H98" s="248" t="s">
        <v>708</v>
      </c>
      <c r="I98" s="252" t="str">
        <f>VLOOKUP(H98,'[2]Bảng mã ngạch'!$A$2:$B$71,2,0)</f>
        <v>Giảng viên (hạng III)</v>
      </c>
      <c r="J98" s="249" t="s">
        <v>690</v>
      </c>
      <c r="K98" s="249">
        <v>0</v>
      </c>
      <c r="L98" s="249" t="s">
        <v>943</v>
      </c>
      <c r="M98" s="249" t="s">
        <v>944</v>
      </c>
      <c r="N98" s="249"/>
      <c r="O98" s="249">
        <v>0</v>
      </c>
      <c r="P98" s="253"/>
      <c r="Q98" s="249"/>
      <c r="R98" s="255" t="s">
        <v>799</v>
      </c>
      <c r="S98" s="248" t="s">
        <v>815</v>
      </c>
      <c r="T98" s="248" t="s">
        <v>705</v>
      </c>
      <c r="U98" s="248"/>
      <c r="V98" s="248"/>
      <c r="W98" s="248">
        <v>0</v>
      </c>
      <c r="X98" s="248"/>
      <c r="Y98" s="255"/>
      <c r="Z98" s="255"/>
      <c r="AA98" s="256">
        <f t="shared" ca="1" si="4"/>
        <v>15.5</v>
      </c>
      <c r="AB98" s="257" t="e">
        <f>+VLOOKUP(#REF!,'[3]CÁN BỘ'!F$8:AX$1037,COLUMN('[3]CÁN BỘ'!$AP$42)-5,0)</f>
        <v>#REF!</v>
      </c>
      <c r="AC98" s="258"/>
    </row>
    <row r="99" spans="1:29" ht="15.75" customHeight="1" x14ac:dyDescent="0.3">
      <c r="A99" s="248">
        <f>+SUBTOTAL(3,$C$6:C99)</f>
        <v>94</v>
      </c>
      <c r="B99" s="249" t="s">
        <v>945</v>
      </c>
      <c r="C99" s="249" t="s">
        <v>931</v>
      </c>
      <c r="D99" s="249" t="s">
        <v>932</v>
      </c>
      <c r="E99" s="250" t="s">
        <v>200</v>
      </c>
      <c r="F99" s="249">
        <f t="shared" si="2"/>
        <v>1980</v>
      </c>
      <c r="G99" s="251">
        <v>29336</v>
      </c>
      <c r="H99" s="248" t="s">
        <v>699</v>
      </c>
      <c r="I99" s="252" t="str">
        <f>VLOOKUP(H99,'[2]Bảng mã ngạch'!$A$2:$B$71,2,0)</f>
        <v>Giảng viên chính (hạng II)</v>
      </c>
      <c r="J99" s="249" t="s">
        <v>692</v>
      </c>
      <c r="K99" s="249">
        <v>0</v>
      </c>
      <c r="L99" s="249" t="s">
        <v>946</v>
      </c>
      <c r="M99" s="249" t="s">
        <v>947</v>
      </c>
      <c r="N99" s="249"/>
      <c r="O99" s="249" t="s">
        <v>948</v>
      </c>
      <c r="P99" s="253"/>
      <c r="Q99" s="249"/>
      <c r="R99" s="255" t="s">
        <v>949</v>
      </c>
      <c r="S99" s="248"/>
      <c r="T99" s="248" t="s">
        <v>705</v>
      </c>
      <c r="U99" s="248"/>
      <c r="V99" s="248"/>
      <c r="W99" s="254" t="s">
        <v>724</v>
      </c>
      <c r="X99" s="248" t="s">
        <v>779</v>
      </c>
      <c r="Y99" s="255">
        <v>44112</v>
      </c>
      <c r="Z99" s="255">
        <v>0</v>
      </c>
      <c r="AA99" s="256">
        <f t="shared" ca="1" si="4"/>
        <v>15.416666666666666</v>
      </c>
      <c r="AB99" s="257" t="e">
        <f>+VLOOKUP(#REF!,'[3]CÁN BỘ'!F$8:AX$1037,COLUMN('[3]CÁN BỘ'!$AP$42)-5,0)</f>
        <v>#REF!</v>
      </c>
      <c r="AC99" s="258"/>
    </row>
    <row r="100" spans="1:29" ht="15.75" customHeight="1" x14ac:dyDescent="0.3">
      <c r="A100" s="248">
        <f>+SUBTOTAL(3,$C$6:C100)</f>
        <v>95</v>
      </c>
      <c r="B100" s="249" t="s">
        <v>950</v>
      </c>
      <c r="C100" s="249" t="s">
        <v>931</v>
      </c>
      <c r="D100" s="249" t="s">
        <v>932</v>
      </c>
      <c r="E100" s="250" t="s">
        <v>201</v>
      </c>
      <c r="F100" s="249">
        <f t="shared" si="2"/>
        <v>1982</v>
      </c>
      <c r="G100" s="251">
        <v>30061</v>
      </c>
      <c r="H100" s="248" t="s">
        <v>708</v>
      </c>
      <c r="I100" s="252" t="str">
        <f>VLOOKUP(H100,'[2]Bảng mã ngạch'!$A$2:$B$71,2,0)</f>
        <v>Giảng viên (hạng III)</v>
      </c>
      <c r="J100" s="249" t="s">
        <v>692</v>
      </c>
      <c r="K100" s="249">
        <v>0</v>
      </c>
      <c r="L100" s="249" t="s">
        <v>948</v>
      </c>
      <c r="M100" s="249" t="s">
        <v>951</v>
      </c>
      <c r="N100" s="249"/>
      <c r="O100" s="249" t="s">
        <v>952</v>
      </c>
      <c r="P100" s="253">
        <v>44228</v>
      </c>
      <c r="Q100" s="249"/>
      <c r="R100" s="255" t="s">
        <v>925</v>
      </c>
      <c r="S100" s="248"/>
      <c r="T100" s="248">
        <v>0</v>
      </c>
      <c r="U100" s="248"/>
      <c r="V100" s="248"/>
      <c r="W100" s="248">
        <v>0</v>
      </c>
      <c r="X100" s="248"/>
      <c r="Y100" s="255"/>
      <c r="Z100" s="255" t="s">
        <v>705</v>
      </c>
      <c r="AA100" s="256">
        <f t="shared" ca="1" si="4"/>
        <v>12.333333333333334</v>
      </c>
      <c r="AB100" s="257" t="e">
        <f>+VLOOKUP(#REF!,'[3]CÁN BỘ'!F$8:AX$1037,COLUMN('[3]CÁN BỘ'!$AP$42)-5,0)</f>
        <v>#REF!</v>
      </c>
      <c r="AC100" s="258"/>
    </row>
    <row r="101" spans="1:29" ht="15.75" customHeight="1" x14ac:dyDescent="0.3">
      <c r="A101" s="248">
        <f>+SUBTOTAL(3,$C$6:C101)</f>
        <v>96</v>
      </c>
      <c r="B101" s="249" t="s">
        <v>953</v>
      </c>
      <c r="C101" s="249" t="s">
        <v>931</v>
      </c>
      <c r="D101" s="249" t="s">
        <v>932</v>
      </c>
      <c r="E101" s="248" t="s">
        <v>200</v>
      </c>
      <c r="F101" s="249">
        <f t="shared" si="2"/>
        <v>1989</v>
      </c>
      <c r="G101" s="251">
        <v>32628</v>
      </c>
      <c r="H101" s="248" t="s">
        <v>708</v>
      </c>
      <c r="I101" s="252" t="str">
        <f>VLOOKUP(H101,'[2]Bảng mã ngạch'!$A$2:$B$71,2,0)</f>
        <v>Giảng viên (hạng III)</v>
      </c>
      <c r="J101" s="249" t="s">
        <v>690</v>
      </c>
      <c r="K101" s="249">
        <v>0</v>
      </c>
      <c r="L101" s="249" t="s">
        <v>943</v>
      </c>
      <c r="M101" s="249" t="s">
        <v>954</v>
      </c>
      <c r="N101" s="249"/>
      <c r="O101" s="249" t="s">
        <v>218</v>
      </c>
      <c r="P101" s="253"/>
      <c r="Q101" s="249"/>
      <c r="R101" s="255" t="s">
        <v>955</v>
      </c>
      <c r="S101" s="248"/>
      <c r="T101" s="248">
        <v>0</v>
      </c>
      <c r="U101" s="248" t="s">
        <v>783</v>
      </c>
      <c r="V101" s="248"/>
      <c r="W101" s="248">
        <v>0</v>
      </c>
      <c r="X101" s="248"/>
      <c r="Y101" s="255"/>
      <c r="Z101" s="255"/>
      <c r="AA101" s="256">
        <f t="shared" ca="1" si="4"/>
        <v>24.416666666666668</v>
      </c>
      <c r="AB101" s="257" t="e">
        <f>+VLOOKUP(#REF!,'[3]CÁN BỘ'!F$8:AX$1037,COLUMN('[3]CÁN BỘ'!$AP$42)-5,0)</f>
        <v>#REF!</v>
      </c>
      <c r="AC101" s="258"/>
    </row>
    <row r="102" spans="1:29" ht="15.75" customHeight="1" x14ac:dyDescent="0.3">
      <c r="A102" s="248">
        <f>+SUBTOTAL(3,$C$6:C102)</f>
        <v>97</v>
      </c>
      <c r="B102" s="249" t="s">
        <v>956</v>
      </c>
      <c r="C102" s="249" t="s">
        <v>931</v>
      </c>
      <c r="D102" s="249" t="s">
        <v>932</v>
      </c>
      <c r="E102" s="250" t="s">
        <v>200</v>
      </c>
      <c r="F102" s="249">
        <f t="shared" si="2"/>
        <v>1977</v>
      </c>
      <c r="G102" s="251">
        <v>28264</v>
      </c>
      <c r="H102" s="248" t="s">
        <v>708</v>
      </c>
      <c r="I102" s="252" t="str">
        <f>VLOOKUP(H102,'[2]Bảng mã ngạch'!$A$2:$B$71,2,0)</f>
        <v>Giảng viên (hạng III)</v>
      </c>
      <c r="J102" s="249" t="s">
        <v>690</v>
      </c>
      <c r="K102" s="249">
        <v>0</v>
      </c>
      <c r="L102" s="249" t="s">
        <v>948</v>
      </c>
      <c r="M102" s="249" t="s">
        <v>943</v>
      </c>
      <c r="N102" s="249"/>
      <c r="O102" s="249" t="s">
        <v>218</v>
      </c>
      <c r="P102" s="253"/>
      <c r="Q102" s="249"/>
      <c r="R102" s="255" t="s">
        <v>771</v>
      </c>
      <c r="S102" s="248"/>
      <c r="T102" s="248">
        <v>0</v>
      </c>
      <c r="U102" s="248"/>
      <c r="V102" s="248"/>
      <c r="W102" s="248">
        <v>0</v>
      </c>
      <c r="X102" s="248"/>
      <c r="Y102" s="255"/>
      <c r="Z102" s="255"/>
      <c r="AA102" s="256">
        <f t="shared" ca="1" si="4"/>
        <v>12.416666666666666</v>
      </c>
      <c r="AB102" s="257" t="e">
        <f>+VLOOKUP(#REF!,'[3]CÁN BỘ'!F$8:AX$1037,COLUMN('[3]CÁN BỘ'!$AP$42)-5,0)</f>
        <v>#REF!</v>
      </c>
      <c r="AC102" s="258"/>
    </row>
    <row r="103" spans="1:29" ht="15.75" customHeight="1" x14ac:dyDescent="0.3">
      <c r="A103" s="248">
        <f>+SUBTOTAL(3,$C$6:C103)</f>
        <v>98</v>
      </c>
      <c r="B103" s="249" t="s">
        <v>957</v>
      </c>
      <c r="C103" s="249" t="s">
        <v>931</v>
      </c>
      <c r="D103" s="249" t="s">
        <v>932</v>
      </c>
      <c r="E103" s="250" t="s">
        <v>200</v>
      </c>
      <c r="F103" s="249">
        <f t="shared" si="2"/>
        <v>1989</v>
      </c>
      <c r="G103" s="251">
        <v>32591</v>
      </c>
      <c r="H103" s="248" t="s">
        <v>708</v>
      </c>
      <c r="I103" s="252" t="str">
        <f>VLOOKUP(H103,'[2]Bảng mã ngạch'!$A$2:$B$71,2,0)</f>
        <v>Giảng viên (hạng III)</v>
      </c>
      <c r="J103" s="249" t="s">
        <v>690</v>
      </c>
      <c r="K103" s="249">
        <v>0</v>
      </c>
      <c r="L103" s="249" t="s">
        <v>943</v>
      </c>
      <c r="M103" s="249" t="s">
        <v>958</v>
      </c>
      <c r="N103" s="249"/>
      <c r="O103" s="249" t="s">
        <v>218</v>
      </c>
      <c r="P103" s="253"/>
      <c r="Q103" s="249"/>
      <c r="R103" s="255" t="s">
        <v>799</v>
      </c>
      <c r="S103" s="248" t="s">
        <v>815</v>
      </c>
      <c r="T103" s="248" t="s">
        <v>705</v>
      </c>
      <c r="U103" s="248" t="s">
        <v>783</v>
      </c>
      <c r="V103" s="248"/>
      <c r="W103" s="248">
        <v>0</v>
      </c>
      <c r="X103" s="248"/>
      <c r="Y103" s="255">
        <v>42775</v>
      </c>
      <c r="Z103" s="255">
        <v>43140</v>
      </c>
      <c r="AA103" s="256">
        <f t="shared" ca="1" si="4"/>
        <v>24.25</v>
      </c>
      <c r="AB103" s="257" t="e">
        <f>+VLOOKUP(#REF!,'[3]CÁN BỘ'!F$8:AX$1037,COLUMN('[3]CÁN BỘ'!$AP$42)-5,0)</f>
        <v>#REF!</v>
      </c>
      <c r="AC103" s="258"/>
    </row>
    <row r="104" spans="1:29" ht="15.75" customHeight="1" x14ac:dyDescent="0.3">
      <c r="A104" s="248">
        <f>+SUBTOTAL(3,$C$6:C104)</f>
        <v>99</v>
      </c>
      <c r="B104" s="249" t="s">
        <v>959</v>
      </c>
      <c r="C104" s="249" t="s">
        <v>931</v>
      </c>
      <c r="D104" s="249" t="s">
        <v>960</v>
      </c>
      <c r="E104" s="248" t="s">
        <v>201</v>
      </c>
      <c r="F104" s="249">
        <f t="shared" si="2"/>
        <v>1990</v>
      </c>
      <c r="G104" s="251">
        <v>32914</v>
      </c>
      <c r="H104" s="248" t="s">
        <v>708</v>
      </c>
      <c r="I104" s="252" t="str">
        <f>VLOOKUP(H104,'[2]Bảng mã ngạch'!$A$2:$B$71,2,0)</f>
        <v>Giảng viên (hạng III)</v>
      </c>
      <c r="J104" s="249" t="s">
        <v>241</v>
      </c>
      <c r="K104" s="249">
        <v>0</v>
      </c>
      <c r="L104" s="249" t="s">
        <v>961</v>
      </c>
      <c r="M104" s="249">
        <v>0</v>
      </c>
      <c r="N104" s="249"/>
      <c r="O104" s="249" t="s">
        <v>218</v>
      </c>
      <c r="P104" s="253"/>
      <c r="Q104" s="249"/>
      <c r="R104" s="255" t="s">
        <v>754</v>
      </c>
      <c r="S104" s="248" t="s">
        <v>815</v>
      </c>
      <c r="T104" s="248">
        <v>0</v>
      </c>
      <c r="U104" s="248" t="s">
        <v>783</v>
      </c>
      <c r="V104" s="248"/>
      <c r="W104" s="248">
        <v>0</v>
      </c>
      <c r="X104" s="248"/>
      <c r="Y104" s="255"/>
      <c r="Z104" s="255"/>
      <c r="AA104" s="256">
        <f t="shared" ca="1" si="4"/>
        <v>20.166666666666668</v>
      </c>
      <c r="AB104" s="257" t="e">
        <f>+VLOOKUP(#REF!,'[3]CÁN BỘ'!F$8:AX$1037,COLUMN('[3]CÁN BỘ'!$AP$42)-5,0)</f>
        <v>#REF!</v>
      </c>
      <c r="AC104" s="258"/>
    </row>
    <row r="105" spans="1:29" ht="15.75" customHeight="1" x14ac:dyDescent="0.3">
      <c r="A105" s="248">
        <f>+SUBTOTAL(3,$C$6:C105)</f>
        <v>100</v>
      </c>
      <c r="B105" s="249" t="s">
        <v>962</v>
      </c>
      <c r="C105" s="249" t="s">
        <v>931</v>
      </c>
      <c r="D105" s="249" t="s">
        <v>960</v>
      </c>
      <c r="E105" s="250" t="s">
        <v>201</v>
      </c>
      <c r="F105" s="249">
        <f t="shared" si="2"/>
        <v>1977</v>
      </c>
      <c r="G105" s="251">
        <v>28200</v>
      </c>
      <c r="H105" s="248" t="s">
        <v>714</v>
      </c>
      <c r="I105" s="252" t="str">
        <f>VLOOKUP(H105,'[2]Bảng mã ngạch'!$A$2:$B$71,2,0)</f>
        <v>Chuyên viên</v>
      </c>
      <c r="J105" s="249" t="s">
        <v>241</v>
      </c>
      <c r="K105" s="249">
        <v>0</v>
      </c>
      <c r="L105" s="249" t="s">
        <v>963</v>
      </c>
      <c r="M105" s="249">
        <v>0</v>
      </c>
      <c r="N105" s="249"/>
      <c r="O105" s="249" t="s">
        <v>218</v>
      </c>
      <c r="P105" s="253"/>
      <c r="Q105" s="249"/>
      <c r="R105" s="248" t="s">
        <v>754</v>
      </c>
      <c r="S105" s="248"/>
      <c r="T105" s="248" t="s">
        <v>705</v>
      </c>
      <c r="U105" s="248"/>
      <c r="V105" s="248"/>
      <c r="W105" s="254" t="s">
        <v>717</v>
      </c>
      <c r="X105" s="248"/>
      <c r="Y105" s="255"/>
      <c r="Z105" s="255"/>
      <c r="AA105" s="256">
        <f t="shared" ca="1" si="4"/>
        <v>7.25</v>
      </c>
      <c r="AB105" s="257" t="e">
        <f>+VLOOKUP(#REF!,'[3]CÁN BỘ'!F$8:AX$1037,COLUMN('[3]CÁN BỘ'!$AP$42)-5,0)</f>
        <v>#REF!</v>
      </c>
      <c r="AC105" s="258"/>
    </row>
    <row r="106" spans="1:29" ht="15.75" customHeight="1" x14ac:dyDescent="0.3">
      <c r="A106" s="248">
        <f>+SUBTOTAL(3,$C$6:C106)</f>
        <v>101</v>
      </c>
      <c r="B106" s="249" t="s">
        <v>964</v>
      </c>
      <c r="C106" s="249" t="s">
        <v>931</v>
      </c>
      <c r="D106" s="249" t="s">
        <v>960</v>
      </c>
      <c r="E106" s="250" t="s">
        <v>201</v>
      </c>
      <c r="F106" s="249">
        <f t="shared" si="2"/>
        <v>1989</v>
      </c>
      <c r="G106" s="251">
        <v>32674</v>
      </c>
      <c r="H106" s="248" t="s">
        <v>708</v>
      </c>
      <c r="I106" s="252" t="str">
        <f>VLOOKUP(H106,'[2]Bảng mã ngạch'!$A$2:$B$71,2,0)</f>
        <v>Giảng viên (hạng III)</v>
      </c>
      <c r="J106" s="249" t="s">
        <v>690</v>
      </c>
      <c r="K106" s="249">
        <v>0</v>
      </c>
      <c r="L106" s="249" t="s">
        <v>965</v>
      </c>
      <c r="M106" s="249" t="s">
        <v>966</v>
      </c>
      <c r="N106" s="249"/>
      <c r="O106" s="249" t="s">
        <v>218</v>
      </c>
      <c r="P106" s="253"/>
      <c r="Q106" s="249"/>
      <c r="R106" s="255" t="s">
        <v>782</v>
      </c>
      <c r="S106" s="248"/>
      <c r="T106" s="248" t="s">
        <v>705</v>
      </c>
      <c r="U106" s="248" t="s">
        <v>783</v>
      </c>
      <c r="V106" s="248"/>
      <c r="W106" s="248">
        <v>0</v>
      </c>
      <c r="X106" s="248"/>
      <c r="Y106" s="255"/>
      <c r="Z106" s="255"/>
      <c r="AA106" s="256">
        <f t="shared" ca="1" si="4"/>
        <v>19.5</v>
      </c>
      <c r="AB106" s="257" t="e">
        <f>+VLOOKUP(#REF!,'[3]CÁN BỘ'!F$8:AX$1037,COLUMN('[3]CÁN BỘ'!$AP$42)-5,0)</f>
        <v>#REF!</v>
      </c>
      <c r="AC106" s="258"/>
    </row>
    <row r="107" spans="1:29" ht="15.75" customHeight="1" x14ac:dyDescent="0.3">
      <c r="A107" s="248">
        <f>+SUBTOTAL(3,$C$6:C107)</f>
        <v>102</v>
      </c>
      <c r="B107" s="249" t="s">
        <v>967</v>
      </c>
      <c r="C107" s="249" t="s">
        <v>931</v>
      </c>
      <c r="D107" s="249" t="s">
        <v>960</v>
      </c>
      <c r="E107" s="248" t="s">
        <v>200</v>
      </c>
      <c r="F107" s="249">
        <f t="shared" si="2"/>
        <v>1981</v>
      </c>
      <c r="G107" s="251">
        <v>29921</v>
      </c>
      <c r="H107" s="248" t="s">
        <v>708</v>
      </c>
      <c r="I107" s="252" t="str">
        <f>VLOOKUP(H107,'[2]Bảng mã ngạch'!$A$2:$B$71,2,0)</f>
        <v>Giảng viên (hạng III)</v>
      </c>
      <c r="J107" s="249" t="s">
        <v>692</v>
      </c>
      <c r="K107" s="249">
        <v>0</v>
      </c>
      <c r="L107" s="249" t="s">
        <v>946</v>
      </c>
      <c r="M107" s="249" t="s">
        <v>968</v>
      </c>
      <c r="N107" s="249"/>
      <c r="O107" s="249" t="s">
        <v>968</v>
      </c>
      <c r="P107" s="253"/>
      <c r="Q107" s="249"/>
      <c r="R107" s="248">
        <v>0</v>
      </c>
      <c r="S107" s="248"/>
      <c r="T107" s="248" t="s">
        <v>705</v>
      </c>
      <c r="U107" s="248" t="s">
        <v>783</v>
      </c>
      <c r="V107" s="248"/>
      <c r="W107" s="248">
        <v>0</v>
      </c>
      <c r="X107" s="248"/>
      <c r="Y107" s="255">
        <v>41958</v>
      </c>
      <c r="Z107" s="255">
        <v>42323</v>
      </c>
      <c r="AA107" s="256">
        <f t="shared" ca="1" si="4"/>
        <v>17</v>
      </c>
      <c r="AB107" s="257" t="e">
        <f>+VLOOKUP(#REF!,'[3]CÁN BỘ'!F$8:AX$1037,COLUMN('[3]CÁN BỘ'!$AP$42)-5,0)</f>
        <v>#REF!</v>
      </c>
      <c r="AC107" s="258"/>
    </row>
    <row r="108" spans="1:29" ht="15.75" customHeight="1" x14ac:dyDescent="0.3">
      <c r="A108" s="248">
        <f>+SUBTOTAL(3,$C$6:C108)</f>
        <v>103</v>
      </c>
      <c r="B108" s="249" t="s">
        <v>969</v>
      </c>
      <c r="C108" s="249" t="s">
        <v>931</v>
      </c>
      <c r="D108" s="249" t="s">
        <v>960</v>
      </c>
      <c r="E108" s="250" t="s">
        <v>200</v>
      </c>
      <c r="F108" s="249">
        <f t="shared" si="2"/>
        <v>1983</v>
      </c>
      <c r="G108" s="251">
        <v>30653</v>
      </c>
      <c r="H108" s="248" t="s">
        <v>708</v>
      </c>
      <c r="I108" s="252" t="str">
        <f>VLOOKUP(H108,'[2]Bảng mã ngạch'!$A$2:$B$71,2,0)</f>
        <v>Giảng viên (hạng III)</v>
      </c>
      <c r="J108" s="249" t="s">
        <v>690</v>
      </c>
      <c r="K108" s="249">
        <v>0</v>
      </c>
      <c r="L108" s="249" t="s">
        <v>946</v>
      </c>
      <c r="M108" s="249" t="s">
        <v>970</v>
      </c>
      <c r="N108" s="249"/>
      <c r="O108" s="249" t="s">
        <v>218</v>
      </c>
      <c r="P108" s="253"/>
      <c r="Q108" s="249"/>
      <c r="R108" s="255" t="s">
        <v>971</v>
      </c>
      <c r="S108" s="248"/>
      <c r="T108" s="248" t="s">
        <v>705</v>
      </c>
      <c r="U108" s="248" t="s">
        <v>783</v>
      </c>
      <c r="V108" s="248"/>
      <c r="W108" s="254" t="s">
        <v>717</v>
      </c>
      <c r="X108" s="248"/>
      <c r="Y108" s="255"/>
      <c r="Z108" s="255" t="s">
        <v>705</v>
      </c>
      <c r="AA108" s="256">
        <f t="shared" ca="1" si="4"/>
        <v>19</v>
      </c>
      <c r="AB108" s="257" t="e">
        <f>+VLOOKUP(#REF!,'[3]CÁN BỘ'!F$8:AX$1037,COLUMN('[3]CÁN BỘ'!$AP$42)-5,0)</f>
        <v>#REF!</v>
      </c>
      <c r="AC108" s="258"/>
    </row>
    <row r="109" spans="1:29" ht="15.75" customHeight="1" x14ac:dyDescent="0.3">
      <c r="A109" s="248">
        <f>+SUBTOTAL(3,$C$6:C109)</f>
        <v>104</v>
      </c>
      <c r="B109" s="249" t="s">
        <v>972</v>
      </c>
      <c r="C109" s="249" t="s">
        <v>931</v>
      </c>
      <c r="D109" s="249" t="s">
        <v>960</v>
      </c>
      <c r="E109" s="248" t="s">
        <v>201</v>
      </c>
      <c r="F109" s="249">
        <f t="shared" si="2"/>
        <v>1978</v>
      </c>
      <c r="G109" s="251">
        <v>28673</v>
      </c>
      <c r="H109" s="248" t="s">
        <v>708</v>
      </c>
      <c r="I109" s="252" t="str">
        <f>VLOOKUP(H109,'[2]Bảng mã ngạch'!$A$2:$B$71,2,0)</f>
        <v>Giảng viên (hạng III)</v>
      </c>
      <c r="J109" s="249" t="s">
        <v>690</v>
      </c>
      <c r="K109" s="249">
        <v>0</v>
      </c>
      <c r="L109" s="249" t="s">
        <v>961</v>
      </c>
      <c r="M109" s="249" t="s">
        <v>973</v>
      </c>
      <c r="N109" s="249"/>
      <c r="O109" s="249" t="s">
        <v>218</v>
      </c>
      <c r="P109" s="253"/>
      <c r="Q109" s="249"/>
      <c r="R109" s="255" t="s">
        <v>782</v>
      </c>
      <c r="S109" s="248"/>
      <c r="T109" s="248" t="s">
        <v>705</v>
      </c>
      <c r="U109" s="248" t="s">
        <v>783</v>
      </c>
      <c r="V109" s="248"/>
      <c r="W109" s="248">
        <v>0</v>
      </c>
      <c r="X109" s="248"/>
      <c r="Y109" s="255">
        <v>38612</v>
      </c>
      <c r="Z109" s="255">
        <v>38977</v>
      </c>
      <c r="AA109" s="256">
        <f t="shared" ca="1" si="4"/>
        <v>8.5833333333333339</v>
      </c>
      <c r="AB109" s="257" t="e">
        <f>+VLOOKUP(#REF!,'[3]CÁN BỘ'!F$8:AX$1037,COLUMN('[3]CÁN BỘ'!$AP$42)-5,0)</f>
        <v>#REF!</v>
      </c>
      <c r="AC109" s="258"/>
    </row>
    <row r="110" spans="1:29" ht="15.75" customHeight="1" x14ac:dyDescent="0.3">
      <c r="A110" s="248">
        <f>+SUBTOTAL(3,$C$6:C110)</f>
        <v>105</v>
      </c>
      <c r="B110" s="249" t="s">
        <v>974</v>
      </c>
      <c r="C110" s="249" t="s">
        <v>931</v>
      </c>
      <c r="D110" s="249" t="s">
        <v>960</v>
      </c>
      <c r="E110" s="248" t="s">
        <v>200</v>
      </c>
      <c r="F110" s="249">
        <f t="shared" si="2"/>
        <v>1982</v>
      </c>
      <c r="G110" s="251">
        <v>30210</v>
      </c>
      <c r="H110" s="248" t="s">
        <v>708</v>
      </c>
      <c r="I110" s="252" t="str">
        <f>VLOOKUP(H110,'[2]Bảng mã ngạch'!$A$2:$B$71,2,0)</f>
        <v>Giảng viên (hạng III)</v>
      </c>
      <c r="J110" s="249" t="s">
        <v>692</v>
      </c>
      <c r="K110" s="249">
        <v>0</v>
      </c>
      <c r="L110" s="249" t="s">
        <v>946</v>
      </c>
      <c r="M110" s="249" t="s">
        <v>975</v>
      </c>
      <c r="N110" s="249"/>
      <c r="O110" s="249" t="s">
        <v>976</v>
      </c>
      <c r="P110" s="253">
        <v>44253</v>
      </c>
      <c r="Q110" s="249"/>
      <c r="R110" s="255" t="s">
        <v>977</v>
      </c>
      <c r="S110" s="248"/>
      <c r="T110" s="248"/>
      <c r="U110" s="248" t="s">
        <v>783</v>
      </c>
      <c r="V110" s="248"/>
      <c r="W110" s="248">
        <v>0</v>
      </c>
      <c r="X110" s="248"/>
      <c r="Y110" s="255">
        <v>41800</v>
      </c>
      <c r="Z110" s="255">
        <v>42165</v>
      </c>
      <c r="AA110" s="256">
        <f t="shared" ca="1" si="4"/>
        <v>17.75</v>
      </c>
      <c r="AB110" s="257" t="e">
        <f>+VLOOKUP(#REF!,'[3]CÁN BỘ'!F$8:AX$1037,COLUMN('[3]CÁN BỘ'!$AP$42)-5,0)</f>
        <v>#REF!</v>
      </c>
      <c r="AC110" s="258"/>
    </row>
    <row r="111" spans="1:29" ht="15.75" customHeight="1" x14ac:dyDescent="0.3">
      <c r="A111" s="248">
        <f>+SUBTOTAL(3,$C$6:C111)</f>
        <v>106</v>
      </c>
      <c r="B111" s="249" t="s">
        <v>978</v>
      </c>
      <c r="C111" s="249" t="s">
        <v>931</v>
      </c>
      <c r="D111" s="249" t="s">
        <v>960</v>
      </c>
      <c r="E111" s="248" t="s">
        <v>200</v>
      </c>
      <c r="F111" s="249">
        <f t="shared" si="2"/>
        <v>1988</v>
      </c>
      <c r="G111" s="251">
        <v>32210</v>
      </c>
      <c r="H111" s="248" t="s">
        <v>708</v>
      </c>
      <c r="I111" s="252" t="str">
        <f>VLOOKUP(H111,'[2]Bảng mã ngạch'!$A$2:$B$71,2,0)</f>
        <v>Giảng viên (hạng III)</v>
      </c>
      <c r="J111" s="249" t="s">
        <v>690</v>
      </c>
      <c r="K111" s="249">
        <v>0</v>
      </c>
      <c r="L111" s="249" t="s">
        <v>946</v>
      </c>
      <c r="M111" s="249" t="s">
        <v>975</v>
      </c>
      <c r="N111" s="249"/>
      <c r="O111" s="249">
        <v>0</v>
      </c>
      <c r="P111" s="253"/>
      <c r="Q111" s="249"/>
      <c r="R111" s="255" t="s">
        <v>778</v>
      </c>
      <c r="S111" s="248"/>
      <c r="T111" s="248">
        <v>0</v>
      </c>
      <c r="U111" s="248" t="s">
        <v>783</v>
      </c>
      <c r="V111" s="248"/>
      <c r="W111" s="248">
        <v>0</v>
      </c>
      <c r="X111" s="248"/>
      <c r="Y111" s="255"/>
      <c r="Z111" s="255" t="s">
        <v>705</v>
      </c>
      <c r="AA111" s="256">
        <f t="shared" ca="1" si="4"/>
        <v>23.25</v>
      </c>
      <c r="AB111" s="257" t="e">
        <f>+VLOOKUP(#REF!,'[3]CÁN BỘ'!F$8:AX$1037,COLUMN('[3]CÁN BỘ'!$AP$42)-5,0)</f>
        <v>#REF!</v>
      </c>
      <c r="AC111" s="258"/>
    </row>
    <row r="112" spans="1:29" ht="15.75" customHeight="1" x14ac:dyDescent="0.3">
      <c r="A112" s="248">
        <f>+SUBTOTAL(3,$C$6:C112)</f>
        <v>107</v>
      </c>
      <c r="B112" s="249" t="s">
        <v>979</v>
      </c>
      <c r="C112" s="249" t="s">
        <v>931</v>
      </c>
      <c r="D112" s="249" t="s">
        <v>960</v>
      </c>
      <c r="E112" s="250" t="s">
        <v>200</v>
      </c>
      <c r="F112" s="249">
        <f t="shared" si="2"/>
        <v>1994</v>
      </c>
      <c r="G112" s="251">
        <v>34625</v>
      </c>
      <c r="H112" s="248" t="s">
        <v>708</v>
      </c>
      <c r="I112" s="252" t="str">
        <f>VLOOKUP(H112,'[2]Bảng mã ngạch'!$A$2:$B$71,2,0)</f>
        <v>Giảng viên (hạng III)</v>
      </c>
      <c r="J112" s="249" t="s">
        <v>690</v>
      </c>
      <c r="K112" s="249"/>
      <c r="L112" s="249" t="s">
        <v>948</v>
      </c>
      <c r="M112" s="249">
        <v>0</v>
      </c>
      <c r="N112" s="249"/>
      <c r="O112" s="249">
        <v>0</v>
      </c>
      <c r="P112" s="253"/>
      <c r="Q112" s="249"/>
      <c r="R112" s="255" t="s">
        <v>799</v>
      </c>
      <c r="S112" s="248" t="s">
        <v>815</v>
      </c>
      <c r="T112" s="248"/>
      <c r="U112" s="248"/>
      <c r="V112" s="248"/>
      <c r="W112" s="248">
        <v>0</v>
      </c>
      <c r="X112" s="248"/>
      <c r="Y112" s="255">
        <v>44409</v>
      </c>
      <c r="Z112" s="255">
        <v>0</v>
      </c>
      <c r="AA112" s="256">
        <f t="shared" ca="1" si="4"/>
        <v>29.833333333333332</v>
      </c>
      <c r="AB112" s="257" t="e">
        <f>+VLOOKUP(#REF!,'[3]CÁN BỘ'!F$8:AX$1037,COLUMN('[3]CÁN BỘ'!$AP$42)-5,0)</f>
        <v>#REF!</v>
      </c>
      <c r="AC112" s="258"/>
    </row>
    <row r="113" spans="1:29" ht="15.75" customHeight="1" x14ac:dyDescent="0.3">
      <c r="A113" s="248">
        <f>+SUBTOTAL(3,$C$6:C113)</f>
        <v>108</v>
      </c>
      <c r="B113" s="249" t="s">
        <v>980</v>
      </c>
      <c r="C113" s="249" t="s">
        <v>931</v>
      </c>
      <c r="D113" s="249" t="s">
        <v>960</v>
      </c>
      <c r="E113" s="250" t="s">
        <v>200</v>
      </c>
      <c r="F113" s="249">
        <f t="shared" si="2"/>
        <v>1977</v>
      </c>
      <c r="G113" s="251">
        <v>28265</v>
      </c>
      <c r="H113" s="248" t="s">
        <v>699</v>
      </c>
      <c r="I113" s="252" t="str">
        <f>VLOOKUP(H113,'[2]Bảng mã ngạch'!$A$2:$B$71,2,0)</f>
        <v>Giảng viên chính (hạng II)</v>
      </c>
      <c r="J113" s="249" t="s">
        <v>692</v>
      </c>
      <c r="K113" s="249">
        <v>0</v>
      </c>
      <c r="L113" s="249" t="s">
        <v>961</v>
      </c>
      <c r="M113" s="249" t="s">
        <v>973</v>
      </c>
      <c r="N113" s="249"/>
      <c r="O113" s="249" t="s">
        <v>981</v>
      </c>
      <c r="P113" s="253"/>
      <c r="Q113" s="249"/>
      <c r="R113" s="255" t="s">
        <v>955</v>
      </c>
      <c r="S113" s="248"/>
      <c r="T113" s="248" t="s">
        <v>705</v>
      </c>
      <c r="U113" s="248" t="s">
        <v>702</v>
      </c>
      <c r="V113" s="248"/>
      <c r="W113" s="248" t="s">
        <v>750</v>
      </c>
      <c r="X113" s="248" t="s">
        <v>704</v>
      </c>
      <c r="Y113" s="255">
        <v>39576</v>
      </c>
      <c r="Z113" s="255">
        <v>39941</v>
      </c>
      <c r="AA113" s="256">
        <f t="shared" ca="1" si="4"/>
        <v>12.416666666666666</v>
      </c>
      <c r="AB113" s="257" t="e">
        <f>+VLOOKUP(#REF!,'[3]CÁN BỘ'!F$8:AX$1037,COLUMN('[3]CÁN BỘ'!$AP$42)-5,0)</f>
        <v>#REF!</v>
      </c>
      <c r="AC113" s="258"/>
    </row>
    <row r="114" spans="1:29" ht="15.75" customHeight="1" x14ac:dyDescent="0.3">
      <c r="A114" s="248">
        <f>+SUBTOTAL(3,$C$6:C114)</f>
        <v>109</v>
      </c>
      <c r="B114" s="249" t="s">
        <v>982</v>
      </c>
      <c r="C114" s="249" t="s">
        <v>931</v>
      </c>
      <c r="D114" s="249" t="s">
        <v>960</v>
      </c>
      <c r="E114" s="248" t="s">
        <v>200</v>
      </c>
      <c r="F114" s="249">
        <f t="shared" si="2"/>
        <v>1987</v>
      </c>
      <c r="G114" s="251">
        <v>32072</v>
      </c>
      <c r="H114" s="248" t="s">
        <v>708</v>
      </c>
      <c r="I114" s="252" t="str">
        <f>VLOOKUP(H114,'[2]Bảng mã ngạch'!$A$2:$B$71,2,0)</f>
        <v>Giảng viên (hạng III)</v>
      </c>
      <c r="J114" s="249" t="s">
        <v>690</v>
      </c>
      <c r="K114" s="249">
        <v>0</v>
      </c>
      <c r="L114" s="249" t="s">
        <v>946</v>
      </c>
      <c r="M114" s="249" t="s">
        <v>975</v>
      </c>
      <c r="N114" s="249"/>
      <c r="O114" s="249" t="s">
        <v>218</v>
      </c>
      <c r="P114" s="253"/>
      <c r="Q114" s="249"/>
      <c r="R114" s="248">
        <v>0</v>
      </c>
      <c r="S114" s="248"/>
      <c r="T114" s="248">
        <v>0</v>
      </c>
      <c r="U114" s="248"/>
      <c r="V114" s="248"/>
      <c r="W114" s="248">
        <v>0</v>
      </c>
      <c r="X114" s="248"/>
      <c r="Y114" s="255"/>
      <c r="Z114" s="255"/>
      <c r="AA114" s="256">
        <f t="shared" ca="1" si="4"/>
        <v>22.833333333333332</v>
      </c>
      <c r="AB114" s="257" t="e">
        <f>+VLOOKUP(#REF!,'[3]CÁN BỘ'!F$8:AX$1037,COLUMN('[3]CÁN BỘ'!$AP$42)-5,0)</f>
        <v>#REF!</v>
      </c>
      <c r="AC114" s="258"/>
    </row>
    <row r="115" spans="1:29" ht="15.75" customHeight="1" x14ac:dyDescent="0.3">
      <c r="A115" s="248">
        <f>+SUBTOTAL(3,$C$6:C115)</f>
        <v>110</v>
      </c>
      <c r="B115" s="249" t="s">
        <v>983</v>
      </c>
      <c r="C115" s="249" t="s">
        <v>931</v>
      </c>
      <c r="D115" s="249" t="s">
        <v>960</v>
      </c>
      <c r="E115" s="250" t="s">
        <v>200</v>
      </c>
      <c r="F115" s="249">
        <f t="shared" si="2"/>
        <v>1988</v>
      </c>
      <c r="G115" s="251">
        <v>32304</v>
      </c>
      <c r="H115" s="248" t="s">
        <v>708</v>
      </c>
      <c r="I115" s="252" t="str">
        <f>VLOOKUP(H115,'[2]Bảng mã ngạch'!$A$2:$B$71,2,0)</f>
        <v>Giảng viên (hạng III)</v>
      </c>
      <c r="J115" s="249" t="s">
        <v>692</v>
      </c>
      <c r="K115" s="249">
        <v>0</v>
      </c>
      <c r="L115" s="249" t="s">
        <v>946</v>
      </c>
      <c r="M115" s="249" t="s">
        <v>984</v>
      </c>
      <c r="N115" s="249"/>
      <c r="O115" s="249" t="s">
        <v>948</v>
      </c>
      <c r="P115" s="261" t="s">
        <v>790</v>
      </c>
      <c r="Q115" s="249"/>
      <c r="R115" s="255" t="s">
        <v>711</v>
      </c>
      <c r="S115" s="248"/>
      <c r="T115" s="248">
        <v>0</v>
      </c>
      <c r="U115" s="248" t="s">
        <v>783</v>
      </c>
      <c r="V115" s="248"/>
      <c r="W115" s="248">
        <v>0</v>
      </c>
      <c r="X115" s="248"/>
      <c r="Y115" s="255"/>
      <c r="Z115" s="255"/>
      <c r="AA115" s="256">
        <f t="shared" ca="1" si="4"/>
        <v>23.5</v>
      </c>
      <c r="AB115" s="257" t="e">
        <f>+VLOOKUP(#REF!,'[3]CÁN BỘ'!F$8:AX$1037,COLUMN('[3]CÁN BỘ'!$AP$42)-5,0)</f>
        <v>#REF!</v>
      </c>
      <c r="AC115" s="258"/>
    </row>
    <row r="116" spans="1:29" ht="15.75" customHeight="1" x14ac:dyDescent="0.3">
      <c r="A116" s="248">
        <f>+SUBTOTAL(3,$C$6:C116)</f>
        <v>111</v>
      </c>
      <c r="B116" s="249" t="s">
        <v>985</v>
      </c>
      <c r="C116" s="249" t="s">
        <v>931</v>
      </c>
      <c r="D116" s="249" t="s">
        <v>960</v>
      </c>
      <c r="E116" s="250" t="s">
        <v>200</v>
      </c>
      <c r="F116" s="249">
        <f t="shared" si="2"/>
        <v>1988</v>
      </c>
      <c r="G116" s="251">
        <v>32332</v>
      </c>
      <c r="H116" s="248" t="s">
        <v>708</v>
      </c>
      <c r="I116" s="252" t="str">
        <f>VLOOKUP(H116,'[2]Bảng mã ngạch'!$A$2:$B$71,2,0)</f>
        <v>Giảng viên (hạng III)</v>
      </c>
      <c r="J116" s="249" t="s">
        <v>692</v>
      </c>
      <c r="K116" s="249">
        <v>0</v>
      </c>
      <c r="L116" s="249" t="s">
        <v>946</v>
      </c>
      <c r="M116" s="249" t="s">
        <v>986</v>
      </c>
      <c r="N116" s="249"/>
      <c r="O116" s="249" t="s">
        <v>218</v>
      </c>
      <c r="P116" s="261" t="s">
        <v>790</v>
      </c>
      <c r="Q116" s="249"/>
      <c r="R116" s="255" t="s">
        <v>987</v>
      </c>
      <c r="S116" s="248"/>
      <c r="T116" s="248"/>
      <c r="U116" s="248"/>
      <c r="V116" s="248"/>
      <c r="W116" s="248">
        <v>0</v>
      </c>
      <c r="X116" s="248"/>
      <c r="Y116" s="255"/>
      <c r="Z116" s="255"/>
      <c r="AA116" s="256">
        <f t="shared" ca="1" si="4"/>
        <v>23.583333333333332</v>
      </c>
      <c r="AB116" s="257" t="e">
        <f>+VLOOKUP(#REF!,'[3]CÁN BỘ'!F$8:AX$1037,COLUMN('[3]CÁN BỘ'!$AP$42)-5,0)</f>
        <v>#REF!</v>
      </c>
      <c r="AC116" s="258"/>
    </row>
    <row r="117" spans="1:29" ht="15.75" customHeight="1" x14ac:dyDescent="0.3">
      <c r="A117" s="248">
        <f>+SUBTOTAL(3,$C$6:C117)</f>
        <v>112</v>
      </c>
      <c r="B117" s="249" t="s">
        <v>988</v>
      </c>
      <c r="C117" s="249" t="s">
        <v>931</v>
      </c>
      <c r="D117" s="249" t="s">
        <v>989</v>
      </c>
      <c r="E117" s="250" t="s">
        <v>200</v>
      </c>
      <c r="F117" s="249">
        <f t="shared" si="2"/>
        <v>1980</v>
      </c>
      <c r="G117" s="251">
        <v>29494</v>
      </c>
      <c r="H117" s="248" t="s">
        <v>708</v>
      </c>
      <c r="I117" s="252" t="str">
        <f>VLOOKUP(H117,'[2]Bảng mã ngạch'!$A$2:$B$71,2,0)</f>
        <v>Giảng viên (hạng III)</v>
      </c>
      <c r="J117" s="249" t="s">
        <v>690</v>
      </c>
      <c r="K117" s="249">
        <v>0</v>
      </c>
      <c r="L117" s="249" t="s">
        <v>946</v>
      </c>
      <c r="M117" s="249" t="s">
        <v>984</v>
      </c>
      <c r="N117" s="249"/>
      <c r="O117" s="249" t="s">
        <v>990</v>
      </c>
      <c r="P117" s="253"/>
      <c r="Q117" s="249"/>
      <c r="R117" s="255" t="s">
        <v>754</v>
      </c>
      <c r="S117" s="248"/>
      <c r="T117" s="248" t="s">
        <v>705</v>
      </c>
      <c r="U117" s="248"/>
      <c r="V117" s="248"/>
      <c r="W117" s="248" t="s">
        <v>705</v>
      </c>
      <c r="X117" s="248"/>
      <c r="Y117" s="255">
        <v>39333</v>
      </c>
      <c r="Z117" s="255">
        <v>39699</v>
      </c>
      <c r="AA117" s="256">
        <f t="shared" ca="1" si="4"/>
        <v>15.833333333333334</v>
      </c>
      <c r="AB117" s="257" t="e">
        <f>+VLOOKUP(#REF!,'[3]CÁN BỘ'!F$8:AX$1037,COLUMN('[3]CÁN BỘ'!$AP$42)-5,0)</f>
        <v>#REF!</v>
      </c>
      <c r="AC117" s="258"/>
    </row>
    <row r="118" spans="1:29" ht="15.75" customHeight="1" x14ac:dyDescent="0.3">
      <c r="A118" s="248">
        <f>+SUBTOTAL(3,$C$6:C118)</f>
        <v>113</v>
      </c>
      <c r="B118" s="249" t="s">
        <v>991</v>
      </c>
      <c r="C118" s="249" t="s">
        <v>931</v>
      </c>
      <c r="D118" s="249" t="s">
        <v>989</v>
      </c>
      <c r="E118" s="248" t="s">
        <v>200</v>
      </c>
      <c r="F118" s="249">
        <f t="shared" si="2"/>
        <v>1979</v>
      </c>
      <c r="G118" s="251">
        <v>29031</v>
      </c>
      <c r="H118" s="248" t="s">
        <v>708</v>
      </c>
      <c r="I118" s="252" t="str">
        <f>VLOOKUP(H118,'[2]Bảng mã ngạch'!$A$2:$B$71,2,0)</f>
        <v>Giảng viên (hạng III)</v>
      </c>
      <c r="J118" s="249" t="s">
        <v>692</v>
      </c>
      <c r="K118" s="249">
        <v>0</v>
      </c>
      <c r="L118" s="249" t="s">
        <v>946</v>
      </c>
      <c r="M118" s="249" t="s">
        <v>947</v>
      </c>
      <c r="N118" s="249"/>
      <c r="O118" s="249" t="s">
        <v>976</v>
      </c>
      <c r="P118" s="253">
        <v>44728</v>
      </c>
      <c r="Q118" s="249"/>
      <c r="R118" s="255" t="s">
        <v>754</v>
      </c>
      <c r="S118" s="248"/>
      <c r="T118" s="248" t="s">
        <v>705</v>
      </c>
      <c r="U118" s="248" t="s">
        <v>783</v>
      </c>
      <c r="V118" s="248" t="s">
        <v>720</v>
      </c>
      <c r="W118" s="254" t="s">
        <v>724</v>
      </c>
      <c r="X118" s="248" t="s">
        <v>704</v>
      </c>
      <c r="Y118" s="255">
        <v>38135</v>
      </c>
      <c r="Z118" s="255">
        <v>38500</v>
      </c>
      <c r="AA118" s="256">
        <f t="shared" ca="1" si="4"/>
        <v>14.583333333333334</v>
      </c>
      <c r="AB118" s="257" t="e">
        <f>+VLOOKUP(#REF!,'[3]CÁN BỘ'!F$8:AX$1037,COLUMN('[3]CÁN BỘ'!$AP$42)-5,0)</f>
        <v>#REF!</v>
      </c>
      <c r="AC118" s="258"/>
    </row>
    <row r="119" spans="1:29" ht="15.75" customHeight="1" x14ac:dyDescent="0.3">
      <c r="A119" s="248">
        <f>+SUBTOTAL(3,$C$6:C119)</f>
        <v>114</v>
      </c>
      <c r="B119" s="249" t="s">
        <v>992</v>
      </c>
      <c r="C119" s="249" t="s">
        <v>931</v>
      </c>
      <c r="D119" s="249" t="s">
        <v>989</v>
      </c>
      <c r="E119" s="250" t="s">
        <v>200</v>
      </c>
      <c r="F119" s="249">
        <f t="shared" si="2"/>
        <v>1976</v>
      </c>
      <c r="G119" s="251">
        <v>27982</v>
      </c>
      <c r="H119" s="248" t="s">
        <v>708</v>
      </c>
      <c r="I119" s="252" t="str">
        <f>VLOOKUP(H119,'[2]Bảng mã ngạch'!$A$2:$B$71,2,0)</f>
        <v>Giảng viên (hạng III)</v>
      </c>
      <c r="J119" s="249" t="s">
        <v>690</v>
      </c>
      <c r="K119" s="249">
        <v>0</v>
      </c>
      <c r="L119" s="249" t="s">
        <v>946</v>
      </c>
      <c r="M119" s="249" t="s">
        <v>984</v>
      </c>
      <c r="N119" s="249"/>
      <c r="O119" s="249" t="s">
        <v>218</v>
      </c>
      <c r="P119" s="253"/>
      <c r="Q119" s="249"/>
      <c r="R119" s="255" t="s">
        <v>754</v>
      </c>
      <c r="S119" s="248"/>
      <c r="T119" s="248">
        <v>0</v>
      </c>
      <c r="U119" s="248" t="s">
        <v>783</v>
      </c>
      <c r="V119" s="248"/>
      <c r="W119" s="248">
        <v>0</v>
      </c>
      <c r="X119" s="248"/>
      <c r="Y119" s="255">
        <v>41901</v>
      </c>
      <c r="Z119" s="255">
        <v>42266</v>
      </c>
      <c r="AA119" s="256">
        <f t="shared" ca="1" si="4"/>
        <v>11.666666666666666</v>
      </c>
      <c r="AB119" s="257" t="e">
        <f>+VLOOKUP(#REF!,'[3]CÁN BỘ'!F$8:AX$1037,COLUMN('[3]CÁN BỘ'!$AP$42)-5,0)</f>
        <v>#REF!</v>
      </c>
      <c r="AC119" s="258"/>
    </row>
    <row r="120" spans="1:29" ht="15.75" customHeight="1" x14ac:dyDescent="0.3">
      <c r="A120" s="248">
        <f>+SUBTOTAL(3,$C$6:C120)</f>
        <v>115</v>
      </c>
      <c r="B120" s="249" t="s">
        <v>993</v>
      </c>
      <c r="C120" s="249" t="s">
        <v>931</v>
      </c>
      <c r="D120" s="249" t="s">
        <v>989</v>
      </c>
      <c r="E120" s="248" t="s">
        <v>200</v>
      </c>
      <c r="F120" s="249">
        <f t="shared" si="2"/>
        <v>1985</v>
      </c>
      <c r="G120" s="251">
        <v>31150</v>
      </c>
      <c r="H120" s="248" t="s">
        <v>708</v>
      </c>
      <c r="I120" s="252" t="str">
        <f>VLOOKUP(H120,'[2]Bảng mã ngạch'!$A$2:$B$71,2,0)</f>
        <v>Giảng viên (hạng III)</v>
      </c>
      <c r="J120" s="249" t="s">
        <v>692</v>
      </c>
      <c r="K120" s="249">
        <v>0</v>
      </c>
      <c r="L120" s="249" t="s">
        <v>946</v>
      </c>
      <c r="M120" s="249" t="s">
        <v>984</v>
      </c>
      <c r="N120" s="249"/>
      <c r="O120" s="249" t="s">
        <v>948</v>
      </c>
      <c r="P120" s="253"/>
      <c r="Q120" s="249"/>
      <c r="R120" s="255" t="s">
        <v>987</v>
      </c>
      <c r="S120" s="248"/>
      <c r="T120" s="248">
        <v>0</v>
      </c>
      <c r="U120" s="248"/>
      <c r="V120" s="248"/>
      <c r="W120" s="248">
        <v>0</v>
      </c>
      <c r="X120" s="248"/>
      <c r="Y120" s="255">
        <v>0</v>
      </c>
      <c r="Z120" s="255">
        <v>0</v>
      </c>
      <c r="AA120" s="256">
        <f t="shared" ca="1" si="4"/>
        <v>20.333333333333332</v>
      </c>
      <c r="AB120" s="257" t="e">
        <f>+VLOOKUP(#REF!,'[3]CÁN BỘ'!F$8:AX$1037,COLUMN('[3]CÁN BỘ'!$AP$42)-5,0)</f>
        <v>#REF!</v>
      </c>
      <c r="AC120" s="258"/>
    </row>
    <row r="121" spans="1:29" ht="15.75" customHeight="1" x14ac:dyDescent="0.3">
      <c r="A121" s="248">
        <f>+SUBTOTAL(3,$C$6:C121)</f>
        <v>116</v>
      </c>
      <c r="B121" s="249" t="s">
        <v>994</v>
      </c>
      <c r="C121" s="249" t="s">
        <v>931</v>
      </c>
      <c r="D121" s="249" t="s">
        <v>989</v>
      </c>
      <c r="E121" s="250" t="s">
        <v>200</v>
      </c>
      <c r="F121" s="249">
        <f t="shared" si="2"/>
        <v>1990</v>
      </c>
      <c r="G121" s="251">
        <v>33206</v>
      </c>
      <c r="H121" s="248" t="s">
        <v>708</v>
      </c>
      <c r="I121" s="252" t="str">
        <f>VLOOKUP(H121,'[2]Bảng mã ngạch'!$A$2:$B$71,2,0)</f>
        <v>Giảng viên (hạng III)</v>
      </c>
      <c r="J121" s="249" t="s">
        <v>690</v>
      </c>
      <c r="K121" s="249">
        <v>0</v>
      </c>
      <c r="L121" s="249" t="s">
        <v>975</v>
      </c>
      <c r="M121" s="249" t="s">
        <v>970</v>
      </c>
      <c r="N121" s="249"/>
      <c r="O121" s="249" t="s">
        <v>218</v>
      </c>
      <c r="P121" s="253"/>
      <c r="Q121" s="249"/>
      <c r="R121" s="255" t="s">
        <v>771</v>
      </c>
      <c r="S121" s="248"/>
      <c r="T121" s="248" t="s">
        <v>705</v>
      </c>
      <c r="U121" s="248" t="s">
        <v>783</v>
      </c>
      <c r="V121" s="248"/>
      <c r="W121" s="254" t="s">
        <v>717</v>
      </c>
      <c r="X121" s="248"/>
      <c r="Y121" s="255">
        <v>41351</v>
      </c>
      <c r="Z121" s="255">
        <v>41716</v>
      </c>
      <c r="AA121" s="256">
        <f t="shared" ca="1" si="4"/>
        <v>26</v>
      </c>
      <c r="AB121" s="257" t="e">
        <f>+VLOOKUP(#REF!,'[3]CÁN BỘ'!F$8:AX$1037,COLUMN('[3]CÁN BỘ'!$AP$42)-5,0)</f>
        <v>#REF!</v>
      </c>
      <c r="AC121" s="258"/>
    </row>
    <row r="122" spans="1:29" ht="15.75" customHeight="1" x14ac:dyDescent="0.3">
      <c r="A122" s="248">
        <f>+SUBTOTAL(3,$C$6:C122)</f>
        <v>117</v>
      </c>
      <c r="B122" s="249" t="s">
        <v>995</v>
      </c>
      <c r="C122" s="249" t="s">
        <v>931</v>
      </c>
      <c r="D122" s="249" t="s">
        <v>989</v>
      </c>
      <c r="E122" s="248" t="s">
        <v>200</v>
      </c>
      <c r="F122" s="249">
        <f t="shared" si="2"/>
        <v>1992</v>
      </c>
      <c r="G122" s="251">
        <v>33830</v>
      </c>
      <c r="H122" s="248" t="s">
        <v>708</v>
      </c>
      <c r="I122" s="252" t="str">
        <f>VLOOKUP(H122,'[2]Bảng mã ngạch'!$A$2:$B$71,2,0)</f>
        <v>Giảng viên (hạng III)</v>
      </c>
      <c r="J122" s="249" t="s">
        <v>690</v>
      </c>
      <c r="K122" s="249">
        <v>0</v>
      </c>
      <c r="L122" s="249" t="s">
        <v>996</v>
      </c>
      <c r="M122" s="249" t="s">
        <v>941</v>
      </c>
      <c r="N122" s="249"/>
      <c r="O122" s="249">
        <v>0</v>
      </c>
      <c r="P122" s="253"/>
      <c r="Q122" s="249"/>
      <c r="R122" s="255" t="s">
        <v>799</v>
      </c>
      <c r="S122" s="248"/>
      <c r="T122" s="248">
        <v>2018</v>
      </c>
      <c r="U122" s="248"/>
      <c r="V122" s="248"/>
      <c r="W122" s="248">
        <v>0</v>
      </c>
      <c r="X122" s="248"/>
      <c r="Y122" s="255">
        <v>43629</v>
      </c>
      <c r="Z122" s="255">
        <v>43995</v>
      </c>
      <c r="AA122" s="256">
        <f t="shared" ca="1" si="4"/>
        <v>27.666666666666668</v>
      </c>
      <c r="AB122" s="257" t="e">
        <f>+VLOOKUP(#REF!,'[3]CÁN BỘ'!F$8:AX$1037,COLUMN('[3]CÁN BỘ'!$AP$42)-5,0)</f>
        <v>#REF!</v>
      </c>
      <c r="AC122" s="258"/>
    </row>
    <row r="123" spans="1:29" ht="15.75" customHeight="1" x14ac:dyDescent="0.3">
      <c r="A123" s="248">
        <f>+SUBTOTAL(3,$C$6:C123)</f>
        <v>118</v>
      </c>
      <c r="B123" s="249" t="s">
        <v>997</v>
      </c>
      <c r="C123" s="249" t="s">
        <v>931</v>
      </c>
      <c r="D123" s="249" t="s">
        <v>989</v>
      </c>
      <c r="E123" s="250" t="s">
        <v>201</v>
      </c>
      <c r="F123" s="249">
        <f t="shared" si="2"/>
        <v>1988</v>
      </c>
      <c r="G123" s="251">
        <v>32284</v>
      </c>
      <c r="H123" s="248" t="s">
        <v>708</v>
      </c>
      <c r="I123" s="252" t="str">
        <f>VLOOKUP(H123,'[2]Bảng mã ngạch'!$A$2:$B$71,2,0)</f>
        <v>Giảng viên (hạng III)</v>
      </c>
      <c r="J123" s="249" t="s">
        <v>690</v>
      </c>
      <c r="K123" s="249">
        <v>0</v>
      </c>
      <c r="L123" s="249" t="s">
        <v>998</v>
      </c>
      <c r="M123" s="249" t="s">
        <v>999</v>
      </c>
      <c r="N123" s="249"/>
      <c r="O123" s="249" t="s">
        <v>218</v>
      </c>
      <c r="P123" s="253"/>
      <c r="Q123" s="249"/>
      <c r="R123" s="255" t="s">
        <v>799</v>
      </c>
      <c r="S123" s="248" t="s">
        <v>815</v>
      </c>
      <c r="T123" s="248" t="s">
        <v>705</v>
      </c>
      <c r="U123" s="248" t="s">
        <v>783</v>
      </c>
      <c r="V123" s="248"/>
      <c r="W123" s="248">
        <v>0</v>
      </c>
      <c r="X123" s="248"/>
      <c r="Y123" s="255"/>
      <c r="Z123" s="255"/>
      <c r="AA123" s="256">
        <f t="shared" ca="1" si="4"/>
        <v>18.416666666666668</v>
      </c>
      <c r="AB123" s="257" t="e">
        <f>+VLOOKUP(#REF!,'[3]CÁN BỘ'!F$8:AX$1037,COLUMN('[3]CÁN BỘ'!$AP$42)-5,0)</f>
        <v>#REF!</v>
      </c>
      <c r="AC123" s="258"/>
    </row>
    <row r="124" spans="1:29" ht="15.75" customHeight="1" x14ac:dyDescent="0.3">
      <c r="A124" s="248">
        <f>+SUBTOTAL(3,$C$6:C124)</f>
        <v>119</v>
      </c>
      <c r="B124" s="249" t="s">
        <v>1000</v>
      </c>
      <c r="C124" s="249" t="s">
        <v>931</v>
      </c>
      <c r="D124" s="249" t="s">
        <v>989</v>
      </c>
      <c r="E124" s="248" t="s">
        <v>201</v>
      </c>
      <c r="F124" s="249">
        <f t="shared" si="2"/>
        <v>1989</v>
      </c>
      <c r="G124" s="251">
        <v>32832</v>
      </c>
      <c r="H124" s="248" t="s">
        <v>708</v>
      </c>
      <c r="I124" s="252" t="str">
        <f>VLOOKUP(H124,'[2]Bảng mã ngạch'!$A$2:$B$71,2,0)</f>
        <v>Giảng viên (hạng III)</v>
      </c>
      <c r="J124" s="249" t="s">
        <v>690</v>
      </c>
      <c r="K124" s="249">
        <v>0</v>
      </c>
      <c r="L124" s="249" t="s">
        <v>975</v>
      </c>
      <c r="M124" s="249" t="s">
        <v>975</v>
      </c>
      <c r="N124" s="249"/>
      <c r="O124" s="249" t="s">
        <v>218</v>
      </c>
      <c r="P124" s="253"/>
      <c r="Q124" s="249"/>
      <c r="R124" s="255" t="s">
        <v>754</v>
      </c>
      <c r="S124" s="248"/>
      <c r="T124" s="248">
        <v>0</v>
      </c>
      <c r="U124" s="248" t="s">
        <v>783</v>
      </c>
      <c r="V124" s="248"/>
      <c r="W124" s="248">
        <v>0</v>
      </c>
      <c r="X124" s="248"/>
      <c r="Y124" s="255">
        <v>40917</v>
      </c>
      <c r="Z124" s="255">
        <v>41283</v>
      </c>
      <c r="AA124" s="256">
        <f t="shared" ca="1" si="4"/>
        <v>19.916666666666668</v>
      </c>
      <c r="AB124" s="257" t="e">
        <f>+VLOOKUP(#REF!,'[3]CÁN BỘ'!F$8:AX$1037,COLUMN('[3]CÁN BỘ'!$AP$42)-5,0)</f>
        <v>#REF!</v>
      </c>
      <c r="AC124" s="258"/>
    </row>
    <row r="125" spans="1:29" ht="15.75" customHeight="1" x14ac:dyDescent="0.3">
      <c r="A125" s="248">
        <f>+SUBTOTAL(3,$C$6:C125)</f>
        <v>120</v>
      </c>
      <c r="B125" s="249" t="s">
        <v>1001</v>
      </c>
      <c r="C125" s="249" t="s">
        <v>931</v>
      </c>
      <c r="D125" s="249" t="s">
        <v>989</v>
      </c>
      <c r="E125" s="250" t="s">
        <v>201</v>
      </c>
      <c r="F125" s="249">
        <f t="shared" si="2"/>
        <v>1984</v>
      </c>
      <c r="G125" s="251">
        <v>30980</v>
      </c>
      <c r="H125" s="248" t="s">
        <v>708</v>
      </c>
      <c r="I125" s="252" t="str">
        <f>VLOOKUP(H125,'[2]Bảng mã ngạch'!$A$2:$B$71,2,0)</f>
        <v>Giảng viên (hạng III)</v>
      </c>
      <c r="J125" s="249" t="s">
        <v>690</v>
      </c>
      <c r="K125" s="249">
        <v>0</v>
      </c>
      <c r="L125" s="249" t="s">
        <v>975</v>
      </c>
      <c r="M125" s="249" t="s">
        <v>975</v>
      </c>
      <c r="N125" s="249"/>
      <c r="O125" s="249" t="s">
        <v>218</v>
      </c>
      <c r="P125" s="253"/>
      <c r="Q125" s="249"/>
      <c r="R125" s="248" t="s">
        <v>977</v>
      </c>
      <c r="S125" s="248"/>
      <c r="T125" s="248" t="s">
        <v>705</v>
      </c>
      <c r="U125" s="248" t="s">
        <v>783</v>
      </c>
      <c r="V125" s="248"/>
      <c r="W125" s="254" t="s">
        <v>895</v>
      </c>
      <c r="X125" s="248"/>
      <c r="Y125" s="255"/>
      <c r="Z125" s="255"/>
      <c r="AA125" s="256">
        <f t="shared" ca="1" si="4"/>
        <v>14.916666666666666</v>
      </c>
      <c r="AB125" s="257" t="e">
        <f>+VLOOKUP(#REF!,'[3]CÁN BỘ'!F$8:AX$1037,COLUMN('[3]CÁN BỘ'!$AP$42)-5,0)</f>
        <v>#REF!</v>
      </c>
      <c r="AC125" s="258"/>
    </row>
    <row r="126" spans="1:29" ht="15.75" customHeight="1" x14ac:dyDescent="0.3">
      <c r="A126" s="248">
        <f>+SUBTOTAL(3,$C$6:C126)</f>
        <v>121</v>
      </c>
      <c r="B126" s="249" t="s">
        <v>1002</v>
      </c>
      <c r="C126" s="249" t="s">
        <v>931</v>
      </c>
      <c r="D126" s="249" t="s">
        <v>989</v>
      </c>
      <c r="E126" s="248" t="s">
        <v>200</v>
      </c>
      <c r="F126" s="249">
        <f t="shared" si="2"/>
        <v>1987</v>
      </c>
      <c r="G126" s="251">
        <v>32073</v>
      </c>
      <c r="H126" s="248" t="s">
        <v>708</v>
      </c>
      <c r="I126" s="252" t="str">
        <f>VLOOKUP(H126,'[2]Bảng mã ngạch'!$A$2:$B$71,2,0)</f>
        <v>Giảng viên (hạng III)</v>
      </c>
      <c r="J126" s="249" t="s">
        <v>690</v>
      </c>
      <c r="K126" s="249">
        <v>0</v>
      </c>
      <c r="L126" s="249" t="s">
        <v>975</v>
      </c>
      <c r="M126" s="249" t="s">
        <v>984</v>
      </c>
      <c r="N126" s="249"/>
      <c r="O126" s="249" t="s">
        <v>218</v>
      </c>
      <c r="P126" s="253"/>
      <c r="Q126" s="249"/>
      <c r="R126" s="255" t="s">
        <v>1003</v>
      </c>
      <c r="S126" s="248" t="s">
        <v>815</v>
      </c>
      <c r="T126" s="248">
        <v>0</v>
      </c>
      <c r="U126" s="248" t="s">
        <v>783</v>
      </c>
      <c r="V126" s="248"/>
      <c r="W126" s="254" t="s">
        <v>717</v>
      </c>
      <c r="X126" s="248"/>
      <c r="Y126" s="255"/>
      <c r="Z126" s="255"/>
      <c r="AA126" s="256">
        <f t="shared" ca="1" si="4"/>
        <v>22.833333333333332</v>
      </c>
      <c r="AB126" s="257" t="e">
        <f>+VLOOKUP(#REF!,'[3]CÁN BỘ'!F$8:AX$1037,COLUMN('[3]CÁN BỘ'!$AP$42)-5,0)</f>
        <v>#REF!</v>
      </c>
      <c r="AC126" s="258"/>
    </row>
    <row r="127" spans="1:29" ht="15.75" customHeight="1" x14ac:dyDescent="0.3">
      <c r="A127" s="248">
        <f>+SUBTOTAL(3,$C$6:C127)</f>
        <v>122</v>
      </c>
      <c r="B127" s="249" t="s">
        <v>1004</v>
      </c>
      <c r="C127" s="249" t="s">
        <v>931</v>
      </c>
      <c r="D127" s="249" t="s">
        <v>989</v>
      </c>
      <c r="E127" s="250" t="s">
        <v>200</v>
      </c>
      <c r="F127" s="249">
        <f t="shared" si="2"/>
        <v>1987</v>
      </c>
      <c r="G127" s="251">
        <v>32073</v>
      </c>
      <c r="H127" s="248" t="s">
        <v>708</v>
      </c>
      <c r="I127" s="252" t="str">
        <f>VLOOKUP(H127,'[2]Bảng mã ngạch'!$A$2:$B$71,2,0)</f>
        <v>Giảng viên (hạng III)</v>
      </c>
      <c r="J127" s="249" t="s">
        <v>690</v>
      </c>
      <c r="K127" s="249">
        <v>0</v>
      </c>
      <c r="L127" s="249" t="s">
        <v>946</v>
      </c>
      <c r="M127" s="249" t="s">
        <v>975</v>
      </c>
      <c r="N127" s="249"/>
      <c r="O127" s="249" t="s">
        <v>218</v>
      </c>
      <c r="P127" s="253"/>
      <c r="Q127" s="249"/>
      <c r="R127" s="248"/>
      <c r="S127" s="248"/>
      <c r="T127" s="248">
        <v>0</v>
      </c>
      <c r="U127" s="248"/>
      <c r="V127" s="248"/>
      <c r="W127" s="248">
        <v>0</v>
      </c>
      <c r="X127" s="248" t="s">
        <v>704</v>
      </c>
      <c r="Y127" s="255"/>
      <c r="Z127" s="255"/>
      <c r="AA127" s="256">
        <f t="shared" ca="1" si="4"/>
        <v>22.833333333333332</v>
      </c>
      <c r="AB127" s="257" t="e">
        <f>+VLOOKUP(#REF!,'[3]CÁN BỘ'!F$8:AX$1037,COLUMN('[3]CÁN BỘ'!$AP$42)-5,0)</f>
        <v>#REF!</v>
      </c>
      <c r="AC127" s="258"/>
    </row>
    <row r="128" spans="1:29" ht="15.75" customHeight="1" x14ac:dyDescent="0.3">
      <c r="A128" s="248">
        <f>+SUBTOTAL(3,$C$6:C128)</f>
        <v>123</v>
      </c>
      <c r="B128" s="249" t="s">
        <v>1005</v>
      </c>
      <c r="C128" s="249" t="s">
        <v>931</v>
      </c>
      <c r="D128" s="249" t="s">
        <v>989</v>
      </c>
      <c r="E128" s="248" t="s">
        <v>200</v>
      </c>
      <c r="F128" s="249">
        <f t="shared" si="2"/>
        <v>1987</v>
      </c>
      <c r="G128" s="251">
        <v>31914</v>
      </c>
      <c r="H128" s="248" t="s">
        <v>708</v>
      </c>
      <c r="I128" s="252" t="str">
        <f>VLOOKUP(H128,'[2]Bảng mã ngạch'!$A$2:$B$71,2,0)</f>
        <v>Giảng viên (hạng III)</v>
      </c>
      <c r="J128" s="249" t="s">
        <v>692</v>
      </c>
      <c r="K128" s="249">
        <v>0</v>
      </c>
      <c r="L128" s="249" t="s">
        <v>975</v>
      </c>
      <c r="M128" s="249" t="s">
        <v>975</v>
      </c>
      <c r="N128" s="249"/>
      <c r="O128" s="249" t="s">
        <v>1006</v>
      </c>
      <c r="P128" s="253">
        <v>44545</v>
      </c>
      <c r="Q128" s="249"/>
      <c r="R128" s="255" t="s">
        <v>711</v>
      </c>
      <c r="S128" s="248"/>
      <c r="T128" s="248">
        <v>0</v>
      </c>
      <c r="U128" s="248"/>
      <c r="V128" s="248"/>
      <c r="W128" s="248">
        <v>0</v>
      </c>
      <c r="X128" s="248"/>
      <c r="Y128" s="255"/>
      <c r="Z128" s="255"/>
      <c r="AA128" s="256">
        <f t="shared" ca="1" si="4"/>
        <v>22.416666666666668</v>
      </c>
      <c r="AB128" s="257" t="e">
        <f>+VLOOKUP(#REF!,'[3]CÁN BỘ'!F$8:AX$1037,COLUMN('[3]CÁN BỘ'!$AP$42)-5,0)</f>
        <v>#REF!</v>
      </c>
      <c r="AC128" s="258"/>
    </row>
    <row r="129" spans="1:29" ht="15.75" customHeight="1" x14ac:dyDescent="0.3">
      <c r="A129" s="248">
        <f>+SUBTOTAL(3,$C$6:C129)</f>
        <v>124</v>
      </c>
      <c r="B129" s="249" t="s">
        <v>1007</v>
      </c>
      <c r="C129" s="249" t="s">
        <v>931</v>
      </c>
      <c r="D129" s="249" t="s">
        <v>989</v>
      </c>
      <c r="E129" s="250" t="s">
        <v>200</v>
      </c>
      <c r="F129" s="249">
        <f t="shared" si="2"/>
        <v>1984</v>
      </c>
      <c r="G129" s="251">
        <v>30796</v>
      </c>
      <c r="H129" s="248" t="s">
        <v>708</v>
      </c>
      <c r="I129" s="252" t="str">
        <f>VLOOKUP(H129,'[2]Bảng mã ngạch'!$A$2:$B$71,2,0)</f>
        <v>Giảng viên (hạng III)</v>
      </c>
      <c r="J129" s="249" t="s">
        <v>692</v>
      </c>
      <c r="K129" s="249">
        <v>0</v>
      </c>
      <c r="L129" s="249" t="s">
        <v>946</v>
      </c>
      <c r="M129" s="249" t="s">
        <v>975</v>
      </c>
      <c r="N129" s="249"/>
      <c r="O129" s="249" t="s">
        <v>218</v>
      </c>
      <c r="P129" s="261">
        <v>43882</v>
      </c>
      <c r="Q129" s="249"/>
      <c r="R129" s="255" t="s">
        <v>987</v>
      </c>
      <c r="S129" s="248"/>
      <c r="T129" s="248" t="s">
        <v>705</v>
      </c>
      <c r="U129" s="248"/>
      <c r="V129" s="248"/>
      <c r="W129" s="248">
        <v>0</v>
      </c>
      <c r="X129" s="248"/>
      <c r="Y129" s="255"/>
      <c r="Z129" s="255" t="s">
        <v>705</v>
      </c>
      <c r="AA129" s="256">
        <f t="shared" ca="1" si="4"/>
        <v>19.333333333333332</v>
      </c>
      <c r="AB129" s="257" t="e">
        <f>+VLOOKUP(#REF!,'[3]CÁN BỘ'!F$8:AX$1037,COLUMN('[3]CÁN BỘ'!$AP$42)-5,0)</f>
        <v>#REF!</v>
      </c>
      <c r="AC129" s="258"/>
    </row>
    <row r="130" spans="1:29" ht="15.75" customHeight="1" x14ac:dyDescent="0.3">
      <c r="A130" s="248">
        <f>+SUBTOTAL(3,$C$6:C130)</f>
        <v>125</v>
      </c>
      <c r="B130" s="249" t="s">
        <v>1008</v>
      </c>
      <c r="C130" s="249" t="s">
        <v>931</v>
      </c>
      <c r="D130" s="249" t="s">
        <v>989</v>
      </c>
      <c r="E130" s="248" t="s">
        <v>200</v>
      </c>
      <c r="F130" s="249">
        <f t="shared" si="2"/>
        <v>1988</v>
      </c>
      <c r="G130" s="251">
        <v>32380</v>
      </c>
      <c r="H130" s="248" t="s">
        <v>708</v>
      </c>
      <c r="I130" s="252" t="str">
        <f>VLOOKUP(H130,'[2]Bảng mã ngạch'!$A$2:$B$71,2,0)</f>
        <v>Giảng viên (hạng III)</v>
      </c>
      <c r="J130" s="249" t="s">
        <v>690</v>
      </c>
      <c r="K130" s="249">
        <v>0</v>
      </c>
      <c r="L130" s="249" t="s">
        <v>946</v>
      </c>
      <c r="M130" s="249" t="s">
        <v>984</v>
      </c>
      <c r="N130" s="249"/>
      <c r="O130" s="249" t="s">
        <v>218</v>
      </c>
      <c r="P130" s="253"/>
      <c r="Q130" s="249"/>
      <c r="R130" s="255" t="s">
        <v>782</v>
      </c>
      <c r="S130" s="248"/>
      <c r="T130" s="248" t="s">
        <v>705</v>
      </c>
      <c r="U130" s="248" t="s">
        <v>783</v>
      </c>
      <c r="V130" s="248"/>
      <c r="W130" s="248">
        <v>0</v>
      </c>
      <c r="X130" s="248"/>
      <c r="Y130" s="255">
        <v>40324</v>
      </c>
      <c r="Z130" s="255">
        <v>40689</v>
      </c>
      <c r="AA130" s="256">
        <f t="shared" ca="1" si="4"/>
        <v>23.75</v>
      </c>
      <c r="AB130" s="257" t="e">
        <f>+VLOOKUP(#REF!,'[3]CÁN BỘ'!F$8:AX$1037,COLUMN('[3]CÁN BỘ'!$AP$42)-5,0)</f>
        <v>#REF!</v>
      </c>
      <c r="AC130" s="258"/>
    </row>
    <row r="131" spans="1:29" ht="15.75" customHeight="1" x14ac:dyDescent="0.3">
      <c r="A131" s="248">
        <f>+SUBTOTAL(3,$C$6:C131)</f>
        <v>126</v>
      </c>
      <c r="B131" s="249" t="s">
        <v>1009</v>
      </c>
      <c r="C131" s="249" t="s">
        <v>931</v>
      </c>
      <c r="D131" s="249" t="s">
        <v>989</v>
      </c>
      <c r="E131" s="248" t="s">
        <v>200</v>
      </c>
      <c r="F131" s="249">
        <f t="shared" si="2"/>
        <v>1991</v>
      </c>
      <c r="G131" s="251">
        <v>33362</v>
      </c>
      <c r="H131" s="248" t="s">
        <v>708</v>
      </c>
      <c r="I131" s="252" t="str">
        <f>VLOOKUP(H131,'[2]Bảng mã ngạch'!$A$2:$B$71,2,0)</f>
        <v>Giảng viên (hạng III)</v>
      </c>
      <c r="J131" s="249" t="s">
        <v>690</v>
      </c>
      <c r="K131" s="249"/>
      <c r="L131" s="249" t="s">
        <v>948</v>
      </c>
      <c r="M131" s="249" t="s">
        <v>1010</v>
      </c>
      <c r="N131" s="249"/>
      <c r="O131" s="249">
        <v>0</v>
      </c>
      <c r="P131" s="253"/>
      <c r="Q131" s="249"/>
      <c r="R131" s="255" t="s">
        <v>799</v>
      </c>
      <c r="S131" s="248" t="s">
        <v>815</v>
      </c>
      <c r="T131" s="248">
        <v>2018</v>
      </c>
      <c r="U131" s="248"/>
      <c r="V131" s="248"/>
      <c r="W131" s="248">
        <v>0</v>
      </c>
      <c r="X131" s="248"/>
      <c r="Y131" s="255">
        <v>40424</v>
      </c>
      <c r="Z131" s="255">
        <v>40789</v>
      </c>
      <c r="AA131" s="256">
        <f t="shared" ca="1" si="4"/>
        <v>26.416666666666668</v>
      </c>
      <c r="AB131" s="257" t="e">
        <f>+VLOOKUP(#REF!,'[3]CÁN BỘ'!F$8:AX$1037,COLUMN('[3]CÁN BỘ'!$AP$42)-5,0)</f>
        <v>#REF!</v>
      </c>
      <c r="AC131" s="258"/>
    </row>
    <row r="132" spans="1:29" ht="15.75" customHeight="1" x14ac:dyDescent="0.3">
      <c r="A132" s="248">
        <f>+SUBTOTAL(3,$C$6:C132)</f>
        <v>127</v>
      </c>
      <c r="B132" s="249" t="s">
        <v>1011</v>
      </c>
      <c r="C132" s="249" t="s">
        <v>931</v>
      </c>
      <c r="D132" s="249" t="s">
        <v>989</v>
      </c>
      <c r="E132" s="250" t="s">
        <v>200</v>
      </c>
      <c r="F132" s="249">
        <f t="shared" si="2"/>
        <v>1978</v>
      </c>
      <c r="G132" s="251">
        <v>28570</v>
      </c>
      <c r="H132" s="248" t="s">
        <v>708</v>
      </c>
      <c r="I132" s="252" t="str">
        <f>VLOOKUP(H132,'[2]Bảng mã ngạch'!$A$2:$B$71,2,0)</f>
        <v>Giảng viên (hạng III)</v>
      </c>
      <c r="J132" s="249" t="s">
        <v>692</v>
      </c>
      <c r="K132" s="249">
        <v>0</v>
      </c>
      <c r="L132" s="249" t="s">
        <v>946</v>
      </c>
      <c r="M132" s="249" t="s">
        <v>975</v>
      </c>
      <c r="N132" s="249"/>
      <c r="O132" s="249" t="s">
        <v>975</v>
      </c>
      <c r="P132" s="253"/>
      <c r="Q132" s="249"/>
      <c r="R132" s="255" t="s">
        <v>987</v>
      </c>
      <c r="S132" s="248"/>
      <c r="T132" s="248" t="s">
        <v>705</v>
      </c>
      <c r="U132" s="248"/>
      <c r="V132" s="248"/>
      <c r="W132" s="248" t="s">
        <v>1012</v>
      </c>
      <c r="X132" s="248"/>
      <c r="Y132" s="255"/>
      <c r="Z132" s="255" t="s">
        <v>705</v>
      </c>
      <c r="AA132" s="256">
        <f t="shared" ca="1" si="4"/>
        <v>13.25</v>
      </c>
      <c r="AB132" s="257" t="e">
        <f>+VLOOKUP(#REF!,'[3]CÁN BỘ'!F$8:AX$1037,COLUMN('[3]CÁN BỘ'!$AP$42)-5,0)</f>
        <v>#REF!</v>
      </c>
      <c r="AC132" s="258"/>
    </row>
    <row r="133" spans="1:29" ht="15.75" customHeight="1" x14ac:dyDescent="0.3">
      <c r="A133" s="248">
        <f>+SUBTOTAL(3,$C$6:C133)</f>
        <v>128</v>
      </c>
      <c r="B133" s="249" t="s">
        <v>1013</v>
      </c>
      <c r="C133" s="249" t="s">
        <v>931</v>
      </c>
      <c r="D133" s="249" t="s">
        <v>989</v>
      </c>
      <c r="E133" s="248" t="s">
        <v>200</v>
      </c>
      <c r="F133" s="249">
        <f t="shared" si="2"/>
        <v>1977</v>
      </c>
      <c r="G133" s="251">
        <v>28418</v>
      </c>
      <c r="H133" s="248" t="s">
        <v>870</v>
      </c>
      <c r="I133" s="252" t="str">
        <f>VLOOKUP(H133,'[2]Bảng mã ngạch'!$A$2:$B$71,2,0)</f>
        <v>Giảng viên cao cấp (hạng I)</v>
      </c>
      <c r="J133" s="249" t="s">
        <v>692</v>
      </c>
      <c r="K133" s="249" t="s">
        <v>871</v>
      </c>
      <c r="L133" s="249" t="s">
        <v>946</v>
      </c>
      <c r="M133" s="249" t="s">
        <v>975</v>
      </c>
      <c r="N133" s="249"/>
      <c r="O133" s="249" t="s">
        <v>948</v>
      </c>
      <c r="P133" s="253"/>
      <c r="Q133" s="249"/>
      <c r="R133" s="255" t="s">
        <v>1014</v>
      </c>
      <c r="S133" s="248"/>
      <c r="T133" s="248" t="s">
        <v>705</v>
      </c>
      <c r="U133" s="248" t="s">
        <v>769</v>
      </c>
      <c r="V133" s="248"/>
      <c r="W133" s="254" t="s">
        <v>703</v>
      </c>
      <c r="X133" s="248" t="s">
        <v>832</v>
      </c>
      <c r="Y133" s="255">
        <v>39931</v>
      </c>
      <c r="Z133" s="255">
        <v>40296</v>
      </c>
      <c r="AA133" s="256">
        <f t="shared" ca="1" si="4"/>
        <v>12.833333333333334</v>
      </c>
      <c r="AB133" s="257" t="e">
        <f>+VLOOKUP(#REF!,'[3]CÁN BỘ'!F$8:AX$1037,COLUMN('[3]CÁN BỘ'!$AP$42)-5,0)</f>
        <v>#REF!</v>
      </c>
      <c r="AC133" s="258"/>
    </row>
    <row r="134" spans="1:29" ht="15.75" customHeight="1" x14ac:dyDescent="0.3">
      <c r="A134" s="248">
        <f>+SUBTOTAL(3,$C$6:C134)</f>
        <v>129</v>
      </c>
      <c r="B134" s="249" t="s">
        <v>1015</v>
      </c>
      <c r="C134" s="249" t="s">
        <v>931</v>
      </c>
      <c r="D134" s="249" t="s">
        <v>989</v>
      </c>
      <c r="E134" s="250" t="s">
        <v>200</v>
      </c>
      <c r="F134" s="249">
        <f t="shared" ref="F134:F168" si="5">YEAR(G134)</f>
        <v>1989</v>
      </c>
      <c r="G134" s="251">
        <v>32832</v>
      </c>
      <c r="H134" s="248" t="s">
        <v>708</v>
      </c>
      <c r="I134" s="252" t="str">
        <f>VLOOKUP(H134,'[2]Bảng mã ngạch'!$A$2:$B$71,2,0)</f>
        <v>Giảng viên (hạng III)</v>
      </c>
      <c r="J134" s="249" t="s">
        <v>690</v>
      </c>
      <c r="K134" s="249">
        <v>0</v>
      </c>
      <c r="L134" s="249" t="s">
        <v>975</v>
      </c>
      <c r="M134" s="249" t="s">
        <v>986</v>
      </c>
      <c r="N134" s="249"/>
      <c r="O134" s="249" t="s">
        <v>218</v>
      </c>
      <c r="P134" s="253"/>
      <c r="Q134" s="249"/>
      <c r="R134" s="255" t="s">
        <v>754</v>
      </c>
      <c r="S134" s="248"/>
      <c r="T134" s="248" t="s">
        <v>705</v>
      </c>
      <c r="U134" s="248" t="s">
        <v>702</v>
      </c>
      <c r="V134" s="248"/>
      <c r="W134" s="254" t="s">
        <v>717</v>
      </c>
      <c r="X134" s="248"/>
      <c r="Y134" s="255">
        <v>42556</v>
      </c>
      <c r="Z134" s="255">
        <v>42921</v>
      </c>
      <c r="AA134" s="256">
        <f t="shared" ca="1" si="4"/>
        <v>24.916666666666668</v>
      </c>
      <c r="AB134" s="257" t="e">
        <f>+VLOOKUP(#REF!,'[3]CÁN BỘ'!F$8:AX$1037,COLUMN('[3]CÁN BỘ'!$AP$42)-5,0)</f>
        <v>#REF!</v>
      </c>
      <c r="AC134" s="258"/>
    </row>
    <row r="135" spans="1:29" ht="15.75" customHeight="1" x14ac:dyDescent="0.3">
      <c r="A135" s="248">
        <f>+SUBTOTAL(3,$C$6:C135)</f>
        <v>130</v>
      </c>
      <c r="B135" s="249" t="s">
        <v>1016</v>
      </c>
      <c r="C135" s="249" t="s">
        <v>931</v>
      </c>
      <c r="D135" s="249" t="s">
        <v>989</v>
      </c>
      <c r="E135" s="248" t="s">
        <v>200</v>
      </c>
      <c r="F135" s="249">
        <f t="shared" si="5"/>
        <v>1979</v>
      </c>
      <c r="G135" s="251">
        <v>29181</v>
      </c>
      <c r="H135" s="248" t="s">
        <v>708</v>
      </c>
      <c r="I135" s="252" t="str">
        <f>VLOOKUP(H135,'[2]Bảng mã ngạch'!$A$2:$B$71,2,0)</f>
        <v>Giảng viên (hạng III)</v>
      </c>
      <c r="J135" s="249" t="s">
        <v>690</v>
      </c>
      <c r="K135" s="249">
        <v>0</v>
      </c>
      <c r="L135" s="249" t="s">
        <v>975</v>
      </c>
      <c r="M135" s="249" t="s">
        <v>986</v>
      </c>
      <c r="N135" s="249"/>
      <c r="O135" s="249" t="s">
        <v>218</v>
      </c>
      <c r="P135" s="253"/>
      <c r="Q135" s="249"/>
      <c r="R135" s="255" t="s">
        <v>754</v>
      </c>
      <c r="S135" s="248"/>
      <c r="T135" s="248" t="s">
        <v>705</v>
      </c>
      <c r="U135" s="248" t="s">
        <v>783</v>
      </c>
      <c r="V135" s="248"/>
      <c r="W135" s="248" t="s">
        <v>1017</v>
      </c>
      <c r="X135" s="248" t="s">
        <v>704</v>
      </c>
      <c r="Y135" s="255">
        <v>41311</v>
      </c>
      <c r="Z135" s="255">
        <v>41676</v>
      </c>
      <c r="AA135" s="256">
        <f t="shared" ca="1" si="4"/>
        <v>14.916666666666666</v>
      </c>
      <c r="AB135" s="257" t="e">
        <f>+VLOOKUP(#REF!,'[3]CÁN BỘ'!F$8:AX$1037,COLUMN('[3]CÁN BỘ'!$AP$42)-5,0)</f>
        <v>#REF!</v>
      </c>
      <c r="AC135" s="258"/>
    </row>
    <row r="136" spans="1:29" ht="15.75" customHeight="1" x14ac:dyDescent="0.3">
      <c r="A136" s="248">
        <f>+SUBTOTAL(3,$C$6:C136)</f>
        <v>131</v>
      </c>
      <c r="B136" s="249" t="s">
        <v>1018</v>
      </c>
      <c r="C136" s="249" t="s">
        <v>931</v>
      </c>
      <c r="D136" s="249"/>
      <c r="E136" s="250" t="s">
        <v>201</v>
      </c>
      <c r="F136" s="249">
        <f t="shared" si="5"/>
        <v>1983</v>
      </c>
      <c r="G136" s="251">
        <v>30508</v>
      </c>
      <c r="H136" s="248" t="s">
        <v>714</v>
      </c>
      <c r="I136" s="252" t="str">
        <f>VLOOKUP(H136,'[2]Bảng mã ngạch'!$A$2:$B$71,2,0)</f>
        <v>Chuyên viên</v>
      </c>
      <c r="J136" s="249" t="s">
        <v>690</v>
      </c>
      <c r="K136" s="249">
        <v>0</v>
      </c>
      <c r="L136" s="249" t="s">
        <v>1019</v>
      </c>
      <c r="M136" s="249" t="s">
        <v>1020</v>
      </c>
      <c r="N136" s="249"/>
      <c r="O136" s="249" t="s">
        <v>218</v>
      </c>
      <c r="P136" s="253"/>
      <c r="Q136" s="249"/>
      <c r="R136" s="248"/>
      <c r="S136" s="248"/>
      <c r="T136" s="248"/>
      <c r="U136" s="248"/>
      <c r="V136" s="248" t="s">
        <v>720</v>
      </c>
      <c r="W136" s="254" t="s">
        <v>724</v>
      </c>
      <c r="X136" s="248"/>
      <c r="Y136" s="255"/>
      <c r="Z136" s="255"/>
      <c r="AA136" s="256">
        <f t="shared" ca="1" si="4"/>
        <v>13.583333333333334</v>
      </c>
      <c r="AB136" s="257" t="e">
        <f>+VLOOKUP(#REF!,'[3]CÁN BỘ'!F$8:AX$1037,COLUMN('[3]CÁN BỘ'!$AP$42)-5,0)</f>
        <v>#REF!</v>
      </c>
      <c r="AC136" s="258"/>
    </row>
    <row r="137" spans="1:29" ht="15.75" customHeight="1" x14ac:dyDescent="0.3">
      <c r="A137" s="248">
        <f>+SUBTOTAL(3,$C$6:C137)</f>
        <v>132</v>
      </c>
      <c r="B137" s="249" t="s">
        <v>1021</v>
      </c>
      <c r="C137" s="249" t="s">
        <v>1022</v>
      </c>
      <c r="D137" s="252" t="s">
        <v>698</v>
      </c>
      <c r="E137" s="250" t="s">
        <v>201</v>
      </c>
      <c r="F137" s="249">
        <f t="shared" si="5"/>
        <v>1978</v>
      </c>
      <c r="G137" s="251">
        <v>28793</v>
      </c>
      <c r="H137" s="248" t="s">
        <v>699</v>
      </c>
      <c r="I137" s="252" t="str">
        <f>VLOOKUP(H137,'[2]Bảng mã ngạch'!$A$2:$B$71,2,0)</f>
        <v>Giảng viên chính (hạng II)</v>
      </c>
      <c r="J137" s="249" t="s">
        <v>692</v>
      </c>
      <c r="K137" s="249">
        <v>0</v>
      </c>
      <c r="L137" s="249" t="s">
        <v>1023</v>
      </c>
      <c r="M137" s="249" t="s">
        <v>1024</v>
      </c>
      <c r="N137" s="249"/>
      <c r="O137" s="249" t="s">
        <v>1025</v>
      </c>
      <c r="P137" s="253">
        <v>43405</v>
      </c>
      <c r="Q137" s="249" t="s">
        <v>765</v>
      </c>
      <c r="R137" s="255" t="s">
        <v>1026</v>
      </c>
      <c r="S137" s="248" t="s">
        <v>768</v>
      </c>
      <c r="T137" s="248" t="s">
        <v>705</v>
      </c>
      <c r="U137" s="248" t="s">
        <v>769</v>
      </c>
      <c r="V137" s="248"/>
      <c r="W137" s="248">
        <v>0</v>
      </c>
      <c r="X137" s="248" t="s">
        <v>779</v>
      </c>
      <c r="Y137" s="255">
        <v>39458</v>
      </c>
      <c r="Z137" s="255">
        <v>39824</v>
      </c>
      <c r="AA137" s="256">
        <f t="shared" ca="1" si="4"/>
        <v>8.9166666666666661</v>
      </c>
      <c r="AB137" s="257" t="e">
        <f>+VLOOKUP(#REF!,'[3]CÁN BỘ'!F$8:AX$1037,COLUMN('[3]CÁN BỘ'!$AP$42)-5,0)</f>
        <v>#REF!</v>
      </c>
      <c r="AC137" s="258"/>
    </row>
    <row r="138" spans="1:29" ht="15.75" customHeight="1" x14ac:dyDescent="0.3">
      <c r="A138" s="248">
        <f>+SUBTOTAL(3,$C$6:C138)</f>
        <v>133</v>
      </c>
      <c r="B138" s="249" t="s">
        <v>1027</v>
      </c>
      <c r="C138" s="249" t="s">
        <v>1022</v>
      </c>
      <c r="D138" s="249" t="s">
        <v>1028</v>
      </c>
      <c r="E138" s="248" t="s">
        <v>200</v>
      </c>
      <c r="F138" s="249">
        <f t="shared" si="5"/>
        <v>1970</v>
      </c>
      <c r="G138" s="251">
        <v>25607</v>
      </c>
      <c r="H138" s="248" t="s">
        <v>870</v>
      </c>
      <c r="I138" s="252" t="str">
        <f>VLOOKUP(H138,'[2]Bảng mã ngạch'!$A$2:$B$71,2,0)</f>
        <v>Giảng viên cao cấp (hạng I)</v>
      </c>
      <c r="J138" s="249" t="s">
        <v>692</v>
      </c>
      <c r="K138" s="249" t="s">
        <v>871</v>
      </c>
      <c r="L138" s="249" t="s">
        <v>1029</v>
      </c>
      <c r="M138" s="249" t="s">
        <v>1030</v>
      </c>
      <c r="N138" s="249"/>
      <c r="O138" s="249" t="s">
        <v>1031</v>
      </c>
      <c r="P138" s="253"/>
      <c r="Q138" s="249" t="s">
        <v>765</v>
      </c>
      <c r="R138" s="248"/>
      <c r="S138" s="248"/>
      <c r="T138" s="248"/>
      <c r="U138" s="248" t="s">
        <v>875</v>
      </c>
      <c r="V138" s="248" t="s">
        <v>705</v>
      </c>
      <c r="W138" s="248" t="s">
        <v>758</v>
      </c>
      <c r="X138" s="248" t="s">
        <v>832</v>
      </c>
      <c r="Y138" s="255">
        <v>34978</v>
      </c>
      <c r="Z138" s="255">
        <v>35344</v>
      </c>
      <c r="AA138" s="256">
        <f t="shared" ca="1" si="4"/>
        <v>5.166666666666667</v>
      </c>
      <c r="AB138" s="257" t="e">
        <f>+VLOOKUP(#REF!,'[3]CÁN BỘ'!F$8:AX$1037,COLUMN('[3]CÁN BỘ'!$AP$42)-5,0)</f>
        <v>#REF!</v>
      </c>
      <c r="AC138" s="258"/>
    </row>
    <row r="139" spans="1:29" ht="15.75" customHeight="1" x14ac:dyDescent="0.3">
      <c r="A139" s="248">
        <f>+SUBTOTAL(3,$C$6:C139)</f>
        <v>134</v>
      </c>
      <c r="B139" s="249" t="s">
        <v>1032</v>
      </c>
      <c r="C139" s="249" t="s">
        <v>1022</v>
      </c>
      <c r="D139" s="249"/>
      <c r="E139" s="250" t="s">
        <v>201</v>
      </c>
      <c r="F139" s="249">
        <f t="shared" si="5"/>
        <v>1978</v>
      </c>
      <c r="G139" s="251">
        <v>28491</v>
      </c>
      <c r="H139" s="248" t="s">
        <v>714</v>
      </c>
      <c r="I139" s="252" t="str">
        <f>VLOOKUP(H139,'[2]Bảng mã ngạch'!$A$2:$B$71,2,0)</f>
        <v>Chuyên viên</v>
      </c>
      <c r="J139" s="249" t="s">
        <v>690</v>
      </c>
      <c r="K139" s="249">
        <v>0</v>
      </c>
      <c r="L139" s="249" t="s">
        <v>1033</v>
      </c>
      <c r="M139" s="249" t="s">
        <v>1034</v>
      </c>
      <c r="N139" s="249"/>
      <c r="O139" s="249" t="s">
        <v>218</v>
      </c>
      <c r="P139" s="253"/>
      <c r="Q139" s="249"/>
      <c r="R139" s="248"/>
      <c r="S139" s="248" t="s">
        <v>815</v>
      </c>
      <c r="T139" s="248"/>
      <c r="U139" s="248"/>
      <c r="V139" s="248" t="s">
        <v>728</v>
      </c>
      <c r="W139" s="254" t="s">
        <v>724</v>
      </c>
      <c r="X139" s="248" t="s">
        <v>704</v>
      </c>
      <c r="Y139" s="255">
        <v>37949</v>
      </c>
      <c r="Z139" s="255">
        <v>38315</v>
      </c>
      <c r="AA139" s="256">
        <f t="shared" ca="1" si="4"/>
        <v>8.0833333333333339</v>
      </c>
      <c r="AB139" s="257" t="e">
        <f>+VLOOKUP(#REF!,'[3]CÁN BỘ'!F$8:AX$1037,COLUMN('[3]CÁN BỘ'!$AP$42)-5,0)</f>
        <v>#REF!</v>
      </c>
      <c r="AC139" s="258"/>
    </row>
    <row r="140" spans="1:29" ht="15.75" customHeight="1" x14ac:dyDescent="0.3">
      <c r="A140" s="248">
        <f>+SUBTOTAL(3,$C$6:C140)</f>
        <v>135</v>
      </c>
      <c r="B140" s="249" t="s">
        <v>1035</v>
      </c>
      <c r="C140" s="249" t="s">
        <v>1022</v>
      </c>
      <c r="D140" s="249"/>
      <c r="E140" s="250" t="s">
        <v>201</v>
      </c>
      <c r="F140" s="249">
        <f t="shared" si="5"/>
        <v>1984</v>
      </c>
      <c r="G140" s="251">
        <v>30793</v>
      </c>
      <c r="H140" s="248" t="s">
        <v>714</v>
      </c>
      <c r="I140" s="252" t="str">
        <f>VLOOKUP(H140,'[2]Bảng mã ngạch'!$A$2:$B$71,2,0)</f>
        <v>Chuyên viên</v>
      </c>
      <c r="J140" s="249" t="s">
        <v>241</v>
      </c>
      <c r="K140" s="249">
        <v>0</v>
      </c>
      <c r="L140" s="249" t="s">
        <v>1036</v>
      </c>
      <c r="M140" s="249">
        <v>0</v>
      </c>
      <c r="N140" s="249"/>
      <c r="O140" s="249" t="s">
        <v>218</v>
      </c>
      <c r="P140" s="253"/>
      <c r="Q140" s="249"/>
      <c r="R140" s="255" t="s">
        <v>738</v>
      </c>
      <c r="S140" s="248" t="s">
        <v>815</v>
      </c>
      <c r="T140" s="248"/>
      <c r="U140" s="248"/>
      <c r="V140" s="248" t="s">
        <v>720</v>
      </c>
      <c r="W140" s="254" t="s">
        <v>724</v>
      </c>
      <c r="X140" s="248"/>
      <c r="Y140" s="255"/>
      <c r="Z140" s="255"/>
      <c r="AA140" s="256">
        <f t="shared" ca="1" si="4"/>
        <v>14.333333333333334</v>
      </c>
      <c r="AB140" s="257" t="e">
        <f>+VLOOKUP(#REF!,'[3]CÁN BỘ'!F$8:AX$1037,COLUMN('[3]CÁN BỘ'!$AP$42)-5,0)</f>
        <v>#REF!</v>
      </c>
      <c r="AC140" s="258"/>
    </row>
    <row r="141" spans="1:29" ht="15.75" customHeight="1" x14ac:dyDescent="0.3">
      <c r="A141" s="248">
        <f>+SUBTOTAL(3,$C$6:C141)</f>
        <v>136</v>
      </c>
      <c r="B141" s="249" t="s">
        <v>1037</v>
      </c>
      <c r="C141" s="249" t="s">
        <v>1038</v>
      </c>
      <c r="D141" s="249" t="s">
        <v>1039</v>
      </c>
      <c r="E141" s="250" t="s">
        <v>201</v>
      </c>
      <c r="F141" s="249">
        <f t="shared" si="5"/>
        <v>1978</v>
      </c>
      <c r="G141" s="251">
        <v>28753</v>
      </c>
      <c r="H141" s="248" t="s">
        <v>708</v>
      </c>
      <c r="I141" s="252" t="str">
        <f>VLOOKUP(H141,'[2]Bảng mã ngạch'!$A$2:$B$71,2,0)</f>
        <v>Giảng viên (hạng III)</v>
      </c>
      <c r="J141" s="249" t="s">
        <v>692</v>
      </c>
      <c r="K141" s="249">
        <v>0</v>
      </c>
      <c r="L141" s="249" t="s">
        <v>1040</v>
      </c>
      <c r="M141" s="249" t="s">
        <v>1040</v>
      </c>
      <c r="N141" s="249"/>
      <c r="O141" s="249" t="s">
        <v>1041</v>
      </c>
      <c r="P141" s="253"/>
      <c r="Q141" s="249" t="s">
        <v>765</v>
      </c>
      <c r="R141" s="248" t="s">
        <v>1026</v>
      </c>
      <c r="S141" s="248" t="s">
        <v>1042</v>
      </c>
      <c r="T141" s="248"/>
      <c r="U141" s="248" t="s">
        <v>783</v>
      </c>
      <c r="V141" s="248"/>
      <c r="W141" s="248" t="s">
        <v>1012</v>
      </c>
      <c r="X141" s="248" t="s">
        <v>879</v>
      </c>
      <c r="Y141" s="255">
        <v>38850</v>
      </c>
      <c r="Z141" s="255">
        <v>39215</v>
      </c>
      <c r="AA141" s="256">
        <f t="shared" ca="1" si="4"/>
        <v>8.75</v>
      </c>
      <c r="AB141" s="257" t="e">
        <f>+VLOOKUP(#REF!,'[3]CÁN BỘ'!F$8:AX$1037,COLUMN('[3]CÁN BỘ'!$AP$42)-5,0)</f>
        <v>#REF!</v>
      </c>
      <c r="AC141" s="258"/>
    </row>
    <row r="142" spans="1:29" ht="15.75" customHeight="1" x14ac:dyDescent="0.3">
      <c r="A142" s="248">
        <f>+SUBTOTAL(3,$C$6:C142)</f>
        <v>137</v>
      </c>
      <c r="B142" s="249" t="s">
        <v>1043</v>
      </c>
      <c r="C142" s="249" t="s">
        <v>1038</v>
      </c>
      <c r="D142" s="249" t="s">
        <v>731</v>
      </c>
      <c r="E142" s="248" t="s">
        <v>200</v>
      </c>
      <c r="F142" s="249">
        <f t="shared" si="5"/>
        <v>1986</v>
      </c>
      <c r="G142" s="251">
        <v>31545</v>
      </c>
      <c r="H142" s="248" t="s">
        <v>714</v>
      </c>
      <c r="I142" s="252" t="str">
        <f>VLOOKUP(H142,'[2]Bảng mã ngạch'!$A$2:$B$71,2,0)</f>
        <v>Chuyên viên</v>
      </c>
      <c r="J142" s="249" t="s">
        <v>241</v>
      </c>
      <c r="K142" s="249">
        <v>0</v>
      </c>
      <c r="L142" s="249" t="s">
        <v>963</v>
      </c>
      <c r="M142" s="249">
        <v>0</v>
      </c>
      <c r="N142" s="249"/>
      <c r="O142" s="249">
        <v>0</v>
      </c>
      <c r="P142" s="253"/>
      <c r="Q142" s="249"/>
      <c r="R142" s="255" t="s">
        <v>738</v>
      </c>
      <c r="S142" s="248" t="s">
        <v>815</v>
      </c>
      <c r="T142" s="248"/>
      <c r="U142" s="248"/>
      <c r="V142" s="248"/>
      <c r="W142" s="254" t="s">
        <v>717</v>
      </c>
      <c r="X142" s="248"/>
      <c r="Y142" s="255"/>
      <c r="Z142" s="255"/>
      <c r="AA142" s="256">
        <f t="shared" ca="1" si="4"/>
        <v>21.416666666666668</v>
      </c>
      <c r="AB142" s="257" t="e">
        <f>+VLOOKUP(#REF!,'[3]CÁN BỘ'!F$8:AX$1037,COLUMN('[3]CÁN BỘ'!$AP$42)-5,0)</f>
        <v>#REF!</v>
      </c>
      <c r="AC142" s="258"/>
    </row>
    <row r="143" spans="1:29" ht="15.75" customHeight="1" x14ac:dyDescent="0.3">
      <c r="A143" s="248">
        <f>+SUBTOTAL(3,$C$6:C143)</f>
        <v>138</v>
      </c>
      <c r="B143" s="249" t="s">
        <v>1044</v>
      </c>
      <c r="C143" s="249" t="s">
        <v>1038</v>
      </c>
      <c r="D143" s="249" t="s">
        <v>731</v>
      </c>
      <c r="E143" s="248" t="s">
        <v>201</v>
      </c>
      <c r="F143" s="249">
        <f t="shared" si="5"/>
        <v>1988</v>
      </c>
      <c r="G143" s="251">
        <v>32149</v>
      </c>
      <c r="H143" s="248" t="s">
        <v>714</v>
      </c>
      <c r="I143" s="252" t="s">
        <v>1045</v>
      </c>
      <c r="J143" s="249" t="s">
        <v>690</v>
      </c>
      <c r="K143" s="249">
        <v>0</v>
      </c>
      <c r="L143" s="249" t="s">
        <v>1046</v>
      </c>
      <c r="M143" s="249" t="s">
        <v>1046</v>
      </c>
      <c r="N143" s="249"/>
      <c r="O143" s="249" t="s">
        <v>218</v>
      </c>
      <c r="P143" s="253"/>
      <c r="Q143" s="249"/>
      <c r="R143" s="255" t="s">
        <v>738</v>
      </c>
      <c r="S143" s="248" t="s">
        <v>815</v>
      </c>
      <c r="T143" s="248"/>
      <c r="U143" s="248"/>
      <c r="V143" s="248" t="s">
        <v>728</v>
      </c>
      <c r="W143" s="254" t="s">
        <v>717</v>
      </c>
      <c r="X143" s="248"/>
      <c r="Y143" s="255">
        <v>43900</v>
      </c>
      <c r="Z143" s="255">
        <v>44265</v>
      </c>
      <c r="AA143" s="256">
        <f t="shared" ca="1" si="4"/>
        <v>18.083333333333332</v>
      </c>
      <c r="AB143" s="257" t="e">
        <f>+VLOOKUP(#REF!,'[3]CÁN BỘ'!F$8:AX$1037,COLUMN('[3]CÁN BỘ'!$AP$42)-5,0)</f>
        <v>#REF!</v>
      </c>
      <c r="AC143" s="258"/>
    </row>
    <row r="144" spans="1:29" ht="15.75" customHeight="1" x14ac:dyDescent="0.3">
      <c r="A144" s="248">
        <f>+SUBTOTAL(3,$C$6:C144)</f>
        <v>139</v>
      </c>
      <c r="B144" s="249" t="s">
        <v>1047</v>
      </c>
      <c r="C144" s="249" t="s">
        <v>1038</v>
      </c>
      <c r="D144" s="249"/>
      <c r="E144" s="250" t="s">
        <v>200</v>
      </c>
      <c r="F144" s="249">
        <f t="shared" si="5"/>
        <v>1994</v>
      </c>
      <c r="G144" s="251">
        <v>34380</v>
      </c>
      <c r="H144" s="248" t="s">
        <v>714</v>
      </c>
      <c r="I144" s="252" t="str">
        <f>VLOOKUP(H144,'[2]Bảng mã ngạch'!$A$2:$B$71,2,0)</f>
        <v>Chuyên viên</v>
      </c>
      <c r="J144" s="249" t="s">
        <v>241</v>
      </c>
      <c r="K144" s="249"/>
      <c r="L144" s="249" t="s">
        <v>747</v>
      </c>
      <c r="M144" s="249">
        <v>0</v>
      </c>
      <c r="N144" s="249"/>
      <c r="O144" s="249">
        <v>0</v>
      </c>
      <c r="P144" s="253"/>
      <c r="Q144" s="249"/>
      <c r="R144" s="255" t="s">
        <v>738</v>
      </c>
      <c r="S144" s="248" t="s">
        <v>815</v>
      </c>
      <c r="T144" s="248">
        <v>0</v>
      </c>
      <c r="U144" s="248"/>
      <c r="V144" s="248" t="s">
        <v>720</v>
      </c>
      <c r="W144" s="248" t="s">
        <v>1048</v>
      </c>
      <c r="X144" s="248"/>
      <c r="Y144" s="255"/>
      <c r="Z144" s="255"/>
      <c r="AA144" s="256">
        <f t="shared" ca="1" si="4"/>
        <v>29.166666666666668</v>
      </c>
      <c r="AB144" s="257" t="e">
        <f>+VLOOKUP(#REF!,'[3]CÁN BỘ'!F$8:AX$1037,COLUMN('[3]CÁN BỘ'!$AP$42)-5,0)</f>
        <v>#REF!</v>
      </c>
      <c r="AC144" s="258"/>
    </row>
    <row r="145" spans="1:29" ht="15.75" customHeight="1" x14ac:dyDescent="0.3">
      <c r="A145" s="248">
        <f>+SUBTOTAL(3,$C$6:C145)</f>
        <v>140</v>
      </c>
      <c r="B145" s="249" t="s">
        <v>1049</v>
      </c>
      <c r="C145" s="249" t="s">
        <v>1038</v>
      </c>
      <c r="D145" s="249"/>
      <c r="E145" s="250" t="s">
        <v>200</v>
      </c>
      <c r="F145" s="249">
        <f t="shared" si="5"/>
        <v>1986</v>
      </c>
      <c r="G145" s="251">
        <v>31578</v>
      </c>
      <c r="H145" s="248" t="s">
        <v>719</v>
      </c>
      <c r="I145" s="252" t="str">
        <f>VLOOKUP(H145,'[2]Bảng mã ngạch'!$A$2:$B$71,2,0)</f>
        <v>Kỹ thuật viên</v>
      </c>
      <c r="J145" s="249" t="s">
        <v>1050</v>
      </c>
      <c r="K145" s="249">
        <v>0</v>
      </c>
      <c r="L145" s="259" t="s">
        <v>747</v>
      </c>
      <c r="M145" s="249">
        <v>0</v>
      </c>
      <c r="N145" s="249"/>
      <c r="O145" s="249">
        <v>0</v>
      </c>
      <c r="P145" s="253"/>
      <c r="Q145" s="249"/>
      <c r="R145" s="255" t="s">
        <v>738</v>
      </c>
      <c r="S145" s="248"/>
      <c r="T145" s="248"/>
      <c r="U145" s="248"/>
      <c r="V145" s="248"/>
      <c r="W145" s="254" t="s">
        <v>717</v>
      </c>
      <c r="X145" s="248"/>
      <c r="Y145" s="255">
        <v>44312</v>
      </c>
      <c r="Z145" s="255">
        <v>0</v>
      </c>
      <c r="AA145" s="256">
        <f t="shared" ca="1" si="4"/>
        <v>21.5</v>
      </c>
      <c r="AB145" s="257" t="e">
        <f>+VLOOKUP(#REF!,'[3]CÁN BỘ'!F$8:AX$1037,COLUMN('[3]CÁN BỘ'!$AP$42)-5,0)</f>
        <v>#REF!</v>
      </c>
      <c r="AC145" s="258"/>
    </row>
    <row r="146" spans="1:29" ht="15.75" customHeight="1" x14ac:dyDescent="0.3">
      <c r="A146" s="248">
        <f>+SUBTOTAL(3,$C$6:C146)</f>
        <v>141</v>
      </c>
      <c r="B146" s="249" t="s">
        <v>1051</v>
      </c>
      <c r="C146" s="249" t="s">
        <v>1038</v>
      </c>
      <c r="D146" s="249"/>
      <c r="E146" s="250" t="s">
        <v>200</v>
      </c>
      <c r="F146" s="249">
        <f t="shared" si="5"/>
        <v>1985</v>
      </c>
      <c r="G146" s="251">
        <v>31290</v>
      </c>
      <c r="H146" s="248" t="s">
        <v>714</v>
      </c>
      <c r="I146" s="252" t="s">
        <v>1045</v>
      </c>
      <c r="J146" s="249" t="s">
        <v>690</v>
      </c>
      <c r="K146" s="249">
        <v>0</v>
      </c>
      <c r="L146" s="249" t="s">
        <v>1052</v>
      </c>
      <c r="M146" s="249" t="s">
        <v>1053</v>
      </c>
      <c r="N146" s="249"/>
      <c r="O146" s="249" t="s">
        <v>218</v>
      </c>
      <c r="P146" s="253"/>
      <c r="Q146" s="249"/>
      <c r="R146" s="255" t="s">
        <v>738</v>
      </c>
      <c r="S146" s="248" t="s">
        <v>815</v>
      </c>
      <c r="T146" s="248"/>
      <c r="U146" s="248"/>
      <c r="V146" s="248" t="s">
        <v>728</v>
      </c>
      <c r="W146" s="254" t="s">
        <v>724</v>
      </c>
      <c r="X146" s="248" t="s">
        <v>779</v>
      </c>
      <c r="Y146" s="255">
        <v>39612</v>
      </c>
      <c r="Z146" s="255">
        <v>39977</v>
      </c>
      <c r="AA146" s="256">
        <f t="shared" ca="1" si="4"/>
        <v>20.75</v>
      </c>
      <c r="AB146" s="257" t="e">
        <f>+VLOOKUP(#REF!,'[3]CÁN BỘ'!F$8:AX$1037,COLUMN('[3]CÁN BỘ'!$AP$42)-5,0)</f>
        <v>#REF!</v>
      </c>
      <c r="AC146" s="258"/>
    </row>
    <row r="147" spans="1:29" ht="15.75" customHeight="1" x14ac:dyDescent="0.3">
      <c r="A147" s="248">
        <f>+SUBTOTAL(3,$C$6:C147)</f>
        <v>142</v>
      </c>
      <c r="B147" s="249" t="s">
        <v>1054</v>
      </c>
      <c r="C147" s="249" t="s">
        <v>1038</v>
      </c>
      <c r="D147" s="249"/>
      <c r="E147" s="248" t="s">
        <v>200</v>
      </c>
      <c r="F147" s="249">
        <f t="shared" si="5"/>
        <v>1989</v>
      </c>
      <c r="G147" s="251">
        <v>32791</v>
      </c>
      <c r="H147" s="248" t="s">
        <v>714</v>
      </c>
      <c r="I147" s="252" t="str">
        <f>VLOOKUP(H147,'[2]Bảng mã ngạch'!$A$2:$B$71,2,0)</f>
        <v>Chuyên viên</v>
      </c>
      <c r="J147" s="249" t="s">
        <v>690</v>
      </c>
      <c r="K147" s="249">
        <v>0</v>
      </c>
      <c r="L147" s="249" t="s">
        <v>1052</v>
      </c>
      <c r="M147" s="249" t="s">
        <v>1055</v>
      </c>
      <c r="N147" s="249"/>
      <c r="O147" s="249" t="s">
        <v>218</v>
      </c>
      <c r="P147" s="253"/>
      <c r="Q147" s="249"/>
      <c r="R147" s="248"/>
      <c r="S147" s="248"/>
      <c r="T147" s="248"/>
      <c r="U147" s="248"/>
      <c r="V147" s="248"/>
      <c r="W147" s="254" t="s">
        <v>1056</v>
      </c>
      <c r="X147" s="248" t="s">
        <v>704</v>
      </c>
      <c r="Y147" s="255">
        <v>43203</v>
      </c>
      <c r="Z147" s="255">
        <v>43568</v>
      </c>
      <c r="AA147" s="256">
        <f t="shared" ca="1" si="4"/>
        <v>24.833333333333332</v>
      </c>
      <c r="AB147" s="257" t="e">
        <f>+VLOOKUP(#REF!,'[3]CÁN BỘ'!F$8:AX$1037,COLUMN('[3]CÁN BỘ'!$AP$42)-5,0)</f>
        <v>#REF!</v>
      </c>
      <c r="AC147" s="258"/>
    </row>
    <row r="148" spans="1:29" ht="15.75" customHeight="1" x14ac:dyDescent="0.3">
      <c r="A148" s="248">
        <f>+SUBTOTAL(3,$C$6:C148)</f>
        <v>143</v>
      </c>
      <c r="B148" s="249" t="s">
        <v>1057</v>
      </c>
      <c r="C148" s="249" t="s">
        <v>1038</v>
      </c>
      <c r="D148" s="249"/>
      <c r="E148" s="248" t="s">
        <v>200</v>
      </c>
      <c r="F148" s="249">
        <f t="shared" si="5"/>
        <v>1989</v>
      </c>
      <c r="G148" s="251">
        <v>32782</v>
      </c>
      <c r="H148" s="248" t="s">
        <v>714</v>
      </c>
      <c r="I148" s="252" t="str">
        <f>VLOOKUP(H148,'[2]Bảng mã ngạch'!$A$2:$B$71,2,0)</f>
        <v>Chuyên viên</v>
      </c>
      <c r="J148" s="249" t="s">
        <v>690</v>
      </c>
      <c r="K148" s="249">
        <v>0</v>
      </c>
      <c r="L148" s="249" t="s">
        <v>1058</v>
      </c>
      <c r="M148" s="249" t="s">
        <v>1059</v>
      </c>
      <c r="N148" s="249"/>
      <c r="O148" s="249" t="s">
        <v>218</v>
      </c>
      <c r="P148" s="253"/>
      <c r="Q148" s="249"/>
      <c r="R148" s="255" t="s">
        <v>754</v>
      </c>
      <c r="S148" s="248"/>
      <c r="T148" s="248"/>
      <c r="U148" s="248"/>
      <c r="V148" s="248" t="s">
        <v>728</v>
      </c>
      <c r="W148" s="254" t="s">
        <v>724</v>
      </c>
      <c r="X148" s="248"/>
      <c r="Y148" s="255">
        <v>41095</v>
      </c>
      <c r="Z148" s="255">
        <v>41460</v>
      </c>
      <c r="AA148" s="256">
        <f t="shared" ca="1" si="4"/>
        <v>24.833333333333332</v>
      </c>
      <c r="AB148" s="257" t="e">
        <f>+VLOOKUP(#REF!,'[3]CÁN BỘ'!F$8:AX$1037,COLUMN('[3]CÁN BỘ'!$AP$42)-5,0)</f>
        <v>#REF!</v>
      </c>
      <c r="AC148" s="258"/>
    </row>
    <row r="149" spans="1:29" ht="15.75" customHeight="1" x14ac:dyDescent="0.3">
      <c r="A149" s="248">
        <f>+SUBTOTAL(3,$C$6:C149)</f>
        <v>144</v>
      </c>
      <c r="B149" s="249" t="s">
        <v>1060</v>
      </c>
      <c r="C149" s="249" t="s">
        <v>1038</v>
      </c>
      <c r="D149" s="249"/>
      <c r="E149" s="250" t="s">
        <v>201</v>
      </c>
      <c r="F149" s="249">
        <f t="shared" si="5"/>
        <v>1990</v>
      </c>
      <c r="G149" s="251">
        <v>33064</v>
      </c>
      <c r="H149" s="248" t="s">
        <v>714</v>
      </c>
      <c r="I149" s="252" t="str">
        <f>VLOOKUP(H149,'[2]Bảng mã ngạch'!$A$2:$B$71,2,0)</f>
        <v>Chuyên viên</v>
      </c>
      <c r="J149" s="249" t="s">
        <v>690</v>
      </c>
      <c r="K149" s="249">
        <v>0</v>
      </c>
      <c r="L149" s="249" t="s">
        <v>1061</v>
      </c>
      <c r="M149" s="249" t="s">
        <v>1061</v>
      </c>
      <c r="N149" s="249"/>
      <c r="O149" s="249">
        <v>0</v>
      </c>
      <c r="P149" s="253"/>
      <c r="Q149" s="249"/>
      <c r="R149" s="248"/>
      <c r="S149" s="248"/>
      <c r="T149" s="248"/>
      <c r="U149" s="248"/>
      <c r="V149" s="248" t="s">
        <v>720</v>
      </c>
      <c r="W149" s="254" t="s">
        <v>895</v>
      </c>
      <c r="X149" s="248"/>
      <c r="Y149" s="255">
        <v>40773</v>
      </c>
      <c r="Z149" s="255">
        <v>41139</v>
      </c>
      <c r="AA149" s="256">
        <f t="shared" ca="1" si="4"/>
        <v>20.583333333333332</v>
      </c>
      <c r="AB149" s="257" t="e">
        <f>+VLOOKUP(#REF!,'[3]CÁN BỘ'!F$8:AX$1037,COLUMN('[3]CÁN BỘ'!$AP$42)-5,0)</f>
        <v>#REF!</v>
      </c>
      <c r="AC149" s="258"/>
    </row>
    <row r="150" spans="1:29" ht="15.75" customHeight="1" x14ac:dyDescent="0.3">
      <c r="A150" s="248">
        <f>+SUBTOTAL(3,$C$6:C150)</f>
        <v>145</v>
      </c>
      <c r="B150" s="249" t="s">
        <v>1062</v>
      </c>
      <c r="C150" s="249" t="s">
        <v>1038</v>
      </c>
      <c r="D150" s="249"/>
      <c r="E150" s="248" t="s">
        <v>201</v>
      </c>
      <c r="F150" s="249">
        <f t="shared" si="5"/>
        <v>1989</v>
      </c>
      <c r="G150" s="251">
        <v>32760</v>
      </c>
      <c r="H150" s="248" t="s">
        <v>714</v>
      </c>
      <c r="I150" s="252" t="str">
        <f>VLOOKUP(H150,'[2]Bảng mã ngạch'!$A$2:$B$71,2,0)</f>
        <v>Chuyên viên</v>
      </c>
      <c r="J150" s="249" t="s">
        <v>690</v>
      </c>
      <c r="K150" s="249">
        <v>0</v>
      </c>
      <c r="L150" s="249" t="s">
        <v>858</v>
      </c>
      <c r="M150" s="249" t="s">
        <v>813</v>
      </c>
      <c r="N150" s="249"/>
      <c r="O150" s="249" t="s">
        <v>218</v>
      </c>
      <c r="P150" s="253"/>
      <c r="Q150" s="249"/>
      <c r="R150" s="248"/>
      <c r="S150" s="248"/>
      <c r="T150" s="248" t="s">
        <v>705</v>
      </c>
      <c r="U150" s="248"/>
      <c r="V150" s="248" t="s">
        <v>1063</v>
      </c>
      <c r="W150" s="254" t="s">
        <v>724</v>
      </c>
      <c r="X150" s="248" t="s">
        <v>1064</v>
      </c>
      <c r="Y150" s="255">
        <v>40340</v>
      </c>
      <c r="Z150" s="255">
        <v>40340</v>
      </c>
      <c r="AA150" s="256">
        <f t="shared" ca="1" si="4"/>
        <v>19.75</v>
      </c>
      <c r="AB150" s="257" t="e">
        <f>+VLOOKUP(#REF!,'[3]CÁN BỘ'!F$8:AX$1037,COLUMN('[3]CÁN BỘ'!$AP$42)-5,0)</f>
        <v>#REF!</v>
      </c>
      <c r="AC150" s="258"/>
    </row>
    <row r="151" spans="1:29" ht="15.75" customHeight="1" x14ac:dyDescent="0.3">
      <c r="A151" s="248">
        <f>+SUBTOTAL(3,$C$6:C151)</f>
        <v>146</v>
      </c>
      <c r="B151" s="249" t="s">
        <v>1065</v>
      </c>
      <c r="C151" s="249" t="s">
        <v>1066</v>
      </c>
      <c r="D151" s="252" t="s">
        <v>1067</v>
      </c>
      <c r="E151" s="250" t="s">
        <v>200</v>
      </c>
      <c r="F151" s="249">
        <f t="shared" si="5"/>
        <v>1978</v>
      </c>
      <c r="G151" s="251">
        <v>28731</v>
      </c>
      <c r="H151" s="248" t="s">
        <v>699</v>
      </c>
      <c r="I151" s="252" t="str">
        <f>VLOOKUP(H151,'[2]Bảng mã ngạch'!$A$2:$B$71,2,0)</f>
        <v>Giảng viên chính (hạng II)</v>
      </c>
      <c r="J151" s="249" t="s">
        <v>692</v>
      </c>
      <c r="K151" s="249">
        <v>0</v>
      </c>
      <c r="L151" s="249" t="s">
        <v>1068</v>
      </c>
      <c r="M151" s="249" t="s">
        <v>1069</v>
      </c>
      <c r="N151" s="249"/>
      <c r="O151" s="249" t="s">
        <v>1070</v>
      </c>
      <c r="P151" s="253"/>
      <c r="Q151" s="249" t="s">
        <v>765</v>
      </c>
      <c r="R151" s="255" t="s">
        <v>1071</v>
      </c>
      <c r="S151" s="248" t="s">
        <v>1072</v>
      </c>
      <c r="T151" s="248"/>
      <c r="U151" s="248" t="s">
        <v>769</v>
      </c>
      <c r="V151" s="248"/>
      <c r="W151" s="248">
        <v>0</v>
      </c>
      <c r="X151" s="248" t="s">
        <v>1073</v>
      </c>
      <c r="Y151" s="255">
        <v>38008</v>
      </c>
      <c r="Z151" s="255">
        <v>38708</v>
      </c>
      <c r="AA151" s="256">
        <f t="shared" ca="1" si="4"/>
        <v>13.75</v>
      </c>
      <c r="AB151" s="257" t="e">
        <f>+VLOOKUP(#REF!,'[3]CÁN BỘ'!F$8:AX$1037,COLUMN('[3]CÁN BỘ'!$AP$42)-5,0)</f>
        <v>#REF!</v>
      </c>
      <c r="AC151" s="258"/>
    </row>
    <row r="152" spans="1:29" ht="15.75" customHeight="1" x14ac:dyDescent="0.3">
      <c r="A152" s="248">
        <f>+SUBTOTAL(3,$C$6:C152)</f>
        <v>147</v>
      </c>
      <c r="B152" s="249" t="s">
        <v>1074</v>
      </c>
      <c r="C152" s="249" t="s">
        <v>1066</v>
      </c>
      <c r="D152" s="252" t="s">
        <v>1067</v>
      </c>
      <c r="E152" s="248" t="s">
        <v>200</v>
      </c>
      <c r="F152" s="249">
        <f t="shared" si="5"/>
        <v>1974</v>
      </c>
      <c r="G152" s="251">
        <v>27161</v>
      </c>
      <c r="H152" s="248" t="s">
        <v>699</v>
      </c>
      <c r="I152" s="252" t="str">
        <f>VLOOKUP(H152,'[2]Bảng mã ngạch'!$A$2:$B$71,2,0)</f>
        <v>Giảng viên chính (hạng II)</v>
      </c>
      <c r="J152" s="249" t="s">
        <v>692</v>
      </c>
      <c r="K152" s="249">
        <v>0</v>
      </c>
      <c r="L152" s="249" t="s">
        <v>1068</v>
      </c>
      <c r="M152" s="249" t="s">
        <v>1075</v>
      </c>
      <c r="N152" s="249"/>
      <c r="O152" s="249" t="s">
        <v>1061</v>
      </c>
      <c r="P152" s="253"/>
      <c r="Q152" s="249" t="s">
        <v>765</v>
      </c>
      <c r="R152" s="255" t="s">
        <v>831</v>
      </c>
      <c r="S152" s="248" t="s">
        <v>1072</v>
      </c>
      <c r="T152" s="248" t="s">
        <v>705</v>
      </c>
      <c r="U152" s="248" t="s">
        <v>769</v>
      </c>
      <c r="V152" s="248"/>
      <c r="W152" s="248">
        <v>0</v>
      </c>
      <c r="X152" s="248" t="s">
        <v>704</v>
      </c>
      <c r="Y152" s="255">
        <v>36711</v>
      </c>
      <c r="Z152" s="255">
        <v>37076</v>
      </c>
      <c r="AA152" s="256">
        <f t="shared" ref="AA152:AA168" ca="1" si="6">IF(E152="nữ",660-DATEDIF(G152,TODAY(),"m"),720-DATEDIF(G152,TODAY(),"m"))/12</f>
        <v>9.4166666666666661</v>
      </c>
      <c r="AB152" s="257" t="e">
        <f>+VLOOKUP(#REF!,'[3]CÁN BỘ'!F$8:AX$1037,COLUMN('[3]CÁN BỘ'!$AP$42)-5,0)</f>
        <v>#REF!</v>
      </c>
      <c r="AC152" s="258"/>
    </row>
    <row r="153" spans="1:29" ht="15.75" customHeight="1" x14ac:dyDescent="0.3">
      <c r="A153" s="248">
        <f>+SUBTOTAL(3,$C$6:C153)</f>
        <v>148</v>
      </c>
      <c r="B153" s="249" t="s">
        <v>1076</v>
      </c>
      <c r="C153" s="249" t="s">
        <v>1066</v>
      </c>
      <c r="D153" s="249" t="s">
        <v>1061</v>
      </c>
      <c r="E153" s="250" t="s">
        <v>201</v>
      </c>
      <c r="F153" s="249">
        <f t="shared" si="5"/>
        <v>1980</v>
      </c>
      <c r="G153" s="251">
        <v>29240</v>
      </c>
      <c r="H153" s="248" t="s">
        <v>714</v>
      </c>
      <c r="I153" s="252" t="str">
        <f>VLOOKUP(H153,'[2]Bảng mã ngạch'!$A$2:$B$71,2,0)</f>
        <v>Chuyên viên</v>
      </c>
      <c r="J153" s="249" t="s">
        <v>690</v>
      </c>
      <c r="K153" s="249">
        <v>0</v>
      </c>
      <c r="L153" s="249" t="s">
        <v>1068</v>
      </c>
      <c r="M153" s="249" t="s">
        <v>1077</v>
      </c>
      <c r="N153" s="249"/>
      <c r="O153" s="249" t="s">
        <v>218</v>
      </c>
      <c r="P153" s="253"/>
      <c r="Q153" s="249"/>
      <c r="R153" s="248" t="s">
        <v>1078</v>
      </c>
      <c r="S153" s="248"/>
      <c r="T153" s="248" t="s">
        <v>705</v>
      </c>
      <c r="U153" s="248"/>
      <c r="V153" s="248"/>
      <c r="W153" s="254" t="s">
        <v>717</v>
      </c>
      <c r="X153" s="248"/>
      <c r="Y153" s="255">
        <v>41264</v>
      </c>
      <c r="Z153" s="255">
        <v>41629</v>
      </c>
      <c r="AA153" s="256">
        <f t="shared" ca="1" si="6"/>
        <v>10.083333333333334</v>
      </c>
      <c r="AB153" s="257" t="e">
        <f>+VLOOKUP(#REF!,'[3]CÁN BỘ'!F$8:AX$1037,COLUMN('[3]CÁN BỘ'!$AP$42)-5,0)</f>
        <v>#REF!</v>
      </c>
      <c r="AC153" s="258"/>
    </row>
    <row r="154" spans="1:29" ht="15.75" customHeight="1" x14ac:dyDescent="0.3">
      <c r="A154" s="248">
        <f>+SUBTOTAL(3,$C$6:C154)</f>
        <v>149</v>
      </c>
      <c r="B154" s="249" t="s">
        <v>1079</v>
      </c>
      <c r="C154" s="249" t="s">
        <v>1066</v>
      </c>
      <c r="D154" s="249" t="s">
        <v>1080</v>
      </c>
      <c r="E154" s="248" t="s">
        <v>200</v>
      </c>
      <c r="F154" s="249">
        <f t="shared" si="5"/>
        <v>1979</v>
      </c>
      <c r="G154" s="251">
        <v>28924</v>
      </c>
      <c r="H154" s="248" t="s">
        <v>699</v>
      </c>
      <c r="I154" s="252" t="str">
        <f>VLOOKUP(H154,'[2]Bảng mã ngạch'!$A$2:$B$71,2,0)</f>
        <v>Giảng viên chính (hạng II)</v>
      </c>
      <c r="J154" s="249" t="s">
        <v>692</v>
      </c>
      <c r="K154" s="249">
        <v>0</v>
      </c>
      <c r="L154" s="249" t="s">
        <v>1081</v>
      </c>
      <c r="M154" s="249" t="s">
        <v>1082</v>
      </c>
      <c r="N154" s="249"/>
      <c r="O154" s="249" t="s">
        <v>1081</v>
      </c>
      <c r="P154" s="253"/>
      <c r="Q154" s="249"/>
      <c r="R154" s="255" t="s">
        <v>862</v>
      </c>
      <c r="S154" s="248" t="s">
        <v>1042</v>
      </c>
      <c r="T154" s="248" t="s">
        <v>705</v>
      </c>
      <c r="U154" s="248" t="s">
        <v>702</v>
      </c>
      <c r="V154" s="248"/>
      <c r="W154" s="254" t="s">
        <v>724</v>
      </c>
      <c r="X154" s="248" t="s">
        <v>704</v>
      </c>
      <c r="Y154" s="255">
        <v>38302</v>
      </c>
      <c r="Z154" s="255">
        <v>38667</v>
      </c>
      <c r="AA154" s="256">
        <f t="shared" ca="1" si="6"/>
        <v>14.25</v>
      </c>
      <c r="AB154" s="257" t="e">
        <f>+VLOOKUP(#REF!,'[3]CÁN BỘ'!F$8:AX$1037,COLUMN('[3]CÁN BỘ'!$AP$42)-5,0)</f>
        <v>#REF!</v>
      </c>
      <c r="AC154" s="258"/>
    </row>
    <row r="155" spans="1:29" ht="15.75" customHeight="1" x14ac:dyDescent="0.3">
      <c r="A155" s="248">
        <f>+SUBTOTAL(3,$C$6:C155)</f>
        <v>150</v>
      </c>
      <c r="B155" s="249" t="s">
        <v>1083</v>
      </c>
      <c r="C155" s="249" t="s">
        <v>1066</v>
      </c>
      <c r="D155" s="249" t="s">
        <v>1028</v>
      </c>
      <c r="E155" s="250" t="s">
        <v>200</v>
      </c>
      <c r="F155" s="249">
        <f t="shared" si="5"/>
        <v>1974</v>
      </c>
      <c r="G155" s="251">
        <v>27235</v>
      </c>
      <c r="H155" s="248" t="s">
        <v>708</v>
      </c>
      <c r="I155" s="252" t="str">
        <f>VLOOKUP(H155,'[2]Bảng mã ngạch'!$A$2:$B$71,2,0)</f>
        <v>Giảng viên (hạng III)</v>
      </c>
      <c r="J155" s="249" t="s">
        <v>692</v>
      </c>
      <c r="K155" s="249">
        <v>0</v>
      </c>
      <c r="L155" s="249" t="s">
        <v>1052</v>
      </c>
      <c r="M155" s="249" t="s">
        <v>1052</v>
      </c>
      <c r="N155" s="249"/>
      <c r="O155" s="249" t="s">
        <v>1084</v>
      </c>
      <c r="P155" s="253"/>
      <c r="Q155" s="249" t="s">
        <v>765</v>
      </c>
      <c r="R155" s="255" t="s">
        <v>1085</v>
      </c>
      <c r="S155" s="248"/>
      <c r="T155" s="248">
        <v>2017</v>
      </c>
      <c r="U155" s="248" t="s">
        <v>702</v>
      </c>
      <c r="V155" s="248"/>
      <c r="W155" s="248" t="s">
        <v>1048</v>
      </c>
      <c r="X155" s="248" t="s">
        <v>1073</v>
      </c>
      <c r="Y155" s="255">
        <v>36266</v>
      </c>
      <c r="Z155" s="255">
        <v>36632</v>
      </c>
      <c r="AA155" s="256">
        <f t="shared" ca="1" si="6"/>
        <v>9.6666666666666661</v>
      </c>
      <c r="AB155" s="257" t="e">
        <f>+VLOOKUP(#REF!,'[3]CÁN BỘ'!F$8:AX$1037,COLUMN('[3]CÁN BỘ'!$AP$42)-5,0)</f>
        <v>#REF!</v>
      </c>
      <c r="AC155" s="258"/>
    </row>
    <row r="156" spans="1:29" ht="15.75" customHeight="1" x14ac:dyDescent="0.3">
      <c r="A156" s="248">
        <f>+SUBTOTAL(3,$C$6:C156)</f>
        <v>151</v>
      </c>
      <c r="B156" s="249" t="s">
        <v>1086</v>
      </c>
      <c r="C156" s="249" t="s">
        <v>1066</v>
      </c>
      <c r="D156" s="249" t="s">
        <v>1087</v>
      </c>
      <c r="E156" s="248" t="s">
        <v>200</v>
      </c>
      <c r="F156" s="249">
        <f t="shared" si="5"/>
        <v>1983</v>
      </c>
      <c r="G156" s="251">
        <v>30343</v>
      </c>
      <c r="H156" s="266" t="s">
        <v>714</v>
      </c>
      <c r="I156" s="252" t="str">
        <f>VLOOKUP(H156,'[2]Bảng mã ngạch'!$A$2:$B$71,2,0)</f>
        <v>Chuyên viên</v>
      </c>
      <c r="J156" s="249" t="s">
        <v>690</v>
      </c>
      <c r="K156" s="249">
        <v>0</v>
      </c>
      <c r="L156" s="249" t="s">
        <v>1088</v>
      </c>
      <c r="M156" s="249" t="s">
        <v>1089</v>
      </c>
      <c r="N156" s="265">
        <v>41890</v>
      </c>
      <c r="O156" s="249" t="s">
        <v>218</v>
      </c>
      <c r="P156" s="253"/>
      <c r="Q156" s="249"/>
      <c r="R156" s="267" t="s">
        <v>1090</v>
      </c>
      <c r="S156" s="248" t="s">
        <v>1042</v>
      </c>
      <c r="T156" s="248" t="s">
        <v>705</v>
      </c>
      <c r="U156" s="248"/>
      <c r="V156" s="248" t="s">
        <v>728</v>
      </c>
      <c r="W156" s="248">
        <v>0</v>
      </c>
      <c r="X156" s="248" t="s">
        <v>704</v>
      </c>
      <c r="Y156" s="255">
        <v>41862</v>
      </c>
      <c r="Z156" s="255">
        <v>42227</v>
      </c>
      <c r="AA156" s="256">
        <f t="shared" ca="1" si="6"/>
        <v>18.166666666666668</v>
      </c>
      <c r="AB156" s="257" t="e">
        <f>+VLOOKUP(#REF!,'[3]CÁN BỘ'!F$8:AX$1037,COLUMN('[3]CÁN BỘ'!$AP$42)-5,0)</f>
        <v>#REF!</v>
      </c>
      <c r="AC156" s="258"/>
    </row>
    <row r="157" spans="1:29" ht="15.75" customHeight="1" x14ac:dyDescent="0.3">
      <c r="A157" s="248">
        <f>+SUBTOTAL(3,$C$6:C157)</f>
        <v>152</v>
      </c>
      <c r="B157" s="249" t="s">
        <v>1091</v>
      </c>
      <c r="C157" s="249" t="s">
        <v>1066</v>
      </c>
      <c r="D157" s="249"/>
      <c r="E157" s="248" t="s">
        <v>200</v>
      </c>
      <c r="F157" s="249">
        <f t="shared" si="5"/>
        <v>1989</v>
      </c>
      <c r="G157" s="251">
        <v>32719</v>
      </c>
      <c r="H157" s="248" t="s">
        <v>714</v>
      </c>
      <c r="I157" s="252" t="str">
        <f>VLOOKUP(H157,'[2]Bảng mã ngạch'!$A$2:$B$71,2,0)</f>
        <v>Chuyên viên</v>
      </c>
      <c r="J157" s="249" t="s">
        <v>690</v>
      </c>
      <c r="K157" s="249"/>
      <c r="L157" s="259" t="s">
        <v>1092</v>
      </c>
      <c r="M157" s="249" t="s">
        <v>1055</v>
      </c>
      <c r="N157" s="265">
        <v>44505</v>
      </c>
      <c r="O157" s="249">
        <v>0</v>
      </c>
      <c r="P157" s="253"/>
      <c r="Q157" s="249"/>
      <c r="R157" s="248"/>
      <c r="S157" s="248"/>
      <c r="T157" s="248"/>
      <c r="U157" s="248"/>
      <c r="V157" s="248" t="s">
        <v>1063</v>
      </c>
      <c r="W157" s="248">
        <v>0</v>
      </c>
      <c r="X157" s="248"/>
      <c r="Y157" s="255">
        <v>44151</v>
      </c>
      <c r="Z157" s="255">
        <v>0</v>
      </c>
      <c r="AA157" s="256">
        <f t="shared" ca="1" si="6"/>
        <v>24.666666666666668</v>
      </c>
      <c r="AB157" s="257" t="e">
        <f>+VLOOKUP(#REF!,'[3]CÁN BỘ'!F$8:AX$1037,COLUMN('[3]CÁN BỘ'!$AP$42)-5,0)</f>
        <v>#REF!</v>
      </c>
      <c r="AC157" s="258"/>
    </row>
    <row r="158" spans="1:29" ht="15.75" customHeight="1" x14ac:dyDescent="0.3">
      <c r="A158" s="248">
        <f>+SUBTOTAL(3,$C$6:C158)</f>
        <v>153</v>
      </c>
      <c r="B158" s="249" t="s">
        <v>1093</v>
      </c>
      <c r="C158" s="249" t="s">
        <v>1066</v>
      </c>
      <c r="D158" s="249"/>
      <c r="E158" s="250" t="s">
        <v>200</v>
      </c>
      <c r="F158" s="249">
        <f t="shared" si="5"/>
        <v>1982</v>
      </c>
      <c r="G158" s="251">
        <v>30237</v>
      </c>
      <c r="H158" s="248" t="s">
        <v>714</v>
      </c>
      <c r="I158" s="252" t="str">
        <f>VLOOKUP(H158,'[2]Bảng mã ngạch'!$A$2:$B$71,2,0)</f>
        <v>Chuyên viên</v>
      </c>
      <c r="J158" s="249" t="s">
        <v>690</v>
      </c>
      <c r="K158" s="249">
        <v>0</v>
      </c>
      <c r="L158" s="249" t="s">
        <v>1094</v>
      </c>
      <c r="M158" s="249" t="s">
        <v>1095</v>
      </c>
      <c r="N158" s="249"/>
      <c r="O158" s="249" t="s">
        <v>218</v>
      </c>
      <c r="P158" s="253"/>
      <c r="Q158" s="249"/>
      <c r="R158" s="248" t="s">
        <v>1026</v>
      </c>
      <c r="S158" s="248" t="s">
        <v>1072</v>
      </c>
      <c r="T158" s="248"/>
      <c r="U158" s="248"/>
      <c r="V158" s="248" t="s">
        <v>728</v>
      </c>
      <c r="W158" s="254" t="s">
        <v>724</v>
      </c>
      <c r="X158" s="248"/>
      <c r="Y158" s="255">
        <v>39463</v>
      </c>
      <c r="Z158" s="255">
        <v>39829</v>
      </c>
      <c r="AA158" s="256">
        <f t="shared" ca="1" si="6"/>
        <v>17.833333333333332</v>
      </c>
      <c r="AB158" s="257" t="e">
        <f>+VLOOKUP(#REF!,'[3]CÁN BỘ'!F$8:AX$1037,COLUMN('[3]CÁN BỘ'!$AP$42)-5,0)</f>
        <v>#REF!</v>
      </c>
      <c r="AC158" s="258"/>
    </row>
    <row r="159" spans="1:29" ht="15.75" customHeight="1" x14ac:dyDescent="0.3">
      <c r="A159" s="248">
        <f>+SUBTOTAL(3,$C$6:C159)</f>
        <v>154</v>
      </c>
      <c r="B159" s="249" t="s">
        <v>1096</v>
      </c>
      <c r="C159" s="249" t="s">
        <v>1066</v>
      </c>
      <c r="D159" s="249"/>
      <c r="E159" s="248" t="s">
        <v>200</v>
      </c>
      <c r="F159" s="249">
        <f t="shared" si="5"/>
        <v>1980</v>
      </c>
      <c r="G159" s="251">
        <v>29243</v>
      </c>
      <c r="H159" s="248" t="s">
        <v>714</v>
      </c>
      <c r="I159" s="252" t="str">
        <f>VLOOKUP(H159,'[2]Bảng mã ngạch'!$A$2:$B$71,2,0)</f>
        <v>Chuyên viên</v>
      </c>
      <c r="J159" s="249" t="s">
        <v>690</v>
      </c>
      <c r="K159" s="249">
        <v>0</v>
      </c>
      <c r="L159" s="249" t="s">
        <v>1097</v>
      </c>
      <c r="M159" s="249" t="s">
        <v>1098</v>
      </c>
      <c r="N159" s="249"/>
      <c r="O159" s="249" t="s">
        <v>1099</v>
      </c>
      <c r="P159" s="253"/>
      <c r="Q159" s="249"/>
      <c r="R159" s="248"/>
      <c r="S159" s="248"/>
      <c r="T159" s="248"/>
      <c r="U159" s="248"/>
      <c r="V159" s="248"/>
      <c r="W159" s="254" t="s">
        <v>724</v>
      </c>
      <c r="X159" s="248"/>
      <c r="Y159" s="255">
        <v>38817</v>
      </c>
      <c r="Z159" s="255">
        <v>39182</v>
      </c>
      <c r="AA159" s="256">
        <f t="shared" ca="1" si="6"/>
        <v>15.083333333333334</v>
      </c>
      <c r="AB159" s="257" t="e">
        <f>+VLOOKUP(#REF!,'[3]CÁN BỘ'!F$8:AX$1037,COLUMN('[3]CÁN BỘ'!$AP$42)-5,0)</f>
        <v>#REF!</v>
      </c>
      <c r="AC159" s="258"/>
    </row>
    <row r="160" spans="1:29" ht="15.75" customHeight="1" x14ac:dyDescent="0.3">
      <c r="A160" s="248">
        <f>+SUBTOTAL(3,$C$6:C160)</f>
        <v>155</v>
      </c>
      <c r="B160" s="249" t="s">
        <v>1100</v>
      </c>
      <c r="C160" s="249" t="s">
        <v>1066</v>
      </c>
      <c r="D160" s="249"/>
      <c r="E160" s="250" t="s">
        <v>200</v>
      </c>
      <c r="F160" s="249">
        <f t="shared" si="5"/>
        <v>1978</v>
      </c>
      <c r="G160" s="251">
        <v>28524</v>
      </c>
      <c r="H160" s="248" t="s">
        <v>714</v>
      </c>
      <c r="I160" s="252" t="str">
        <f>VLOOKUP(H160,'[2]Bảng mã ngạch'!$A$2:$B$71,2,0)</f>
        <v>Chuyên viên</v>
      </c>
      <c r="J160" s="249" t="s">
        <v>692</v>
      </c>
      <c r="K160" s="249">
        <v>0</v>
      </c>
      <c r="L160" s="249" t="s">
        <v>1097</v>
      </c>
      <c r="M160" s="249" t="s">
        <v>1097</v>
      </c>
      <c r="N160" s="249"/>
      <c r="O160" s="249" t="s">
        <v>218</v>
      </c>
      <c r="P160" s="261" t="s">
        <v>790</v>
      </c>
      <c r="Q160" s="249"/>
      <c r="R160" s="229"/>
      <c r="S160" s="248"/>
      <c r="T160" s="248"/>
      <c r="U160" s="248"/>
      <c r="V160" s="248"/>
      <c r="W160" s="254" t="s">
        <v>724</v>
      </c>
      <c r="X160" s="248" t="s">
        <v>704</v>
      </c>
      <c r="Y160" s="255">
        <v>37995</v>
      </c>
      <c r="Z160" s="255">
        <v>38361</v>
      </c>
      <c r="AA160" s="256">
        <f t="shared" ca="1" si="6"/>
        <v>13.166666666666666</v>
      </c>
      <c r="AB160" s="257" t="e">
        <f>+VLOOKUP(#REF!,'[3]CÁN BỘ'!F$8:AX$1037,COLUMN('[3]CÁN BỘ'!$AP$42)-5,0)</f>
        <v>#REF!</v>
      </c>
      <c r="AC160" s="258"/>
    </row>
    <row r="161" spans="1:29" ht="15.75" customHeight="1" x14ac:dyDescent="0.3">
      <c r="A161" s="248">
        <f>+SUBTOTAL(3,$C$6:C161)</f>
        <v>156</v>
      </c>
      <c r="B161" s="249" t="s">
        <v>1101</v>
      </c>
      <c r="C161" s="249" t="s">
        <v>1102</v>
      </c>
      <c r="D161" s="249" t="s">
        <v>716</v>
      </c>
      <c r="E161" s="250" t="s">
        <v>201</v>
      </c>
      <c r="F161" s="249">
        <f t="shared" si="5"/>
        <v>1981</v>
      </c>
      <c r="G161" s="251">
        <v>29866</v>
      </c>
      <c r="H161" s="248" t="s">
        <v>708</v>
      </c>
      <c r="I161" s="252" t="str">
        <f>VLOOKUP(H161,'[2]Bảng mã ngạch'!$A$2:$B$71,2,0)</f>
        <v>Giảng viên (hạng III)</v>
      </c>
      <c r="J161" s="249" t="s">
        <v>692</v>
      </c>
      <c r="K161" s="249">
        <v>0</v>
      </c>
      <c r="L161" s="249" t="s">
        <v>1103</v>
      </c>
      <c r="M161" s="249" t="s">
        <v>1103</v>
      </c>
      <c r="N161" s="249"/>
      <c r="O161" s="249" t="s">
        <v>1068</v>
      </c>
      <c r="P161" s="253"/>
      <c r="Q161" s="249"/>
      <c r="R161" s="248" t="s">
        <v>754</v>
      </c>
      <c r="S161" s="248"/>
      <c r="T161" s="248" t="s">
        <v>705</v>
      </c>
      <c r="U161" s="248" t="s">
        <v>783</v>
      </c>
      <c r="V161" s="248"/>
      <c r="W161" s="254" t="s">
        <v>724</v>
      </c>
      <c r="X161" s="248"/>
      <c r="Y161" s="255"/>
      <c r="Z161" s="255"/>
      <c r="AA161" s="256">
        <f t="shared" ca="1" si="6"/>
        <v>11.833333333333334</v>
      </c>
      <c r="AB161" s="257" t="e">
        <f>+VLOOKUP(#REF!,'[3]CÁN BỘ'!F$8:AX$1037,COLUMN('[3]CÁN BỘ'!$AP$42)-5,0)</f>
        <v>#REF!</v>
      </c>
      <c r="AC161" s="258"/>
    </row>
    <row r="162" spans="1:29" ht="15.75" customHeight="1" x14ac:dyDescent="0.3">
      <c r="A162" s="248">
        <f>+SUBTOTAL(3,$C$6:C162)</f>
        <v>157</v>
      </c>
      <c r="B162" s="249" t="s">
        <v>1104</v>
      </c>
      <c r="C162" s="249" t="s">
        <v>1102</v>
      </c>
      <c r="D162" s="249" t="s">
        <v>1105</v>
      </c>
      <c r="E162" s="250" t="s">
        <v>201</v>
      </c>
      <c r="F162" s="249">
        <f t="shared" si="5"/>
        <v>1977</v>
      </c>
      <c r="G162" s="251">
        <v>28444</v>
      </c>
      <c r="H162" s="248" t="s">
        <v>870</v>
      </c>
      <c r="I162" s="252" t="str">
        <f>VLOOKUP(H162,'[2]Bảng mã ngạch'!$A$2:$B$71,2,0)</f>
        <v>Giảng viên cao cấp (hạng I)</v>
      </c>
      <c r="J162" s="249" t="s">
        <v>692</v>
      </c>
      <c r="K162" s="249" t="s">
        <v>871</v>
      </c>
      <c r="L162" s="249" t="s">
        <v>1023</v>
      </c>
      <c r="M162" s="249" t="s">
        <v>726</v>
      </c>
      <c r="N162" s="249"/>
      <c r="O162" s="249" t="s">
        <v>726</v>
      </c>
      <c r="P162" s="253"/>
      <c r="Q162" s="249" t="s">
        <v>765</v>
      </c>
      <c r="R162" s="255" t="s">
        <v>782</v>
      </c>
      <c r="S162" s="248"/>
      <c r="T162" s="248" t="s">
        <v>705</v>
      </c>
      <c r="U162" s="248"/>
      <c r="V162" s="248"/>
      <c r="W162" s="254" t="s">
        <v>703</v>
      </c>
      <c r="X162" s="248" t="s">
        <v>704</v>
      </c>
      <c r="Y162" s="255">
        <v>36708</v>
      </c>
      <c r="Z162" s="255">
        <v>37073</v>
      </c>
      <c r="AA162" s="256">
        <f t="shared" ca="1" si="6"/>
        <v>7.916666666666667</v>
      </c>
      <c r="AB162" s="257" t="e">
        <f>+VLOOKUP(#REF!,'[3]CÁN BỘ'!F$8:AX$1037,COLUMN('[3]CÁN BỘ'!$AP$42)-5,0)</f>
        <v>#REF!</v>
      </c>
      <c r="AC162" s="258"/>
    </row>
    <row r="163" spans="1:29" ht="15.75" customHeight="1" x14ac:dyDescent="0.3">
      <c r="A163" s="248">
        <f>+SUBTOTAL(3,$C$6:C163)</f>
        <v>158</v>
      </c>
      <c r="B163" s="249" t="s">
        <v>1106</v>
      </c>
      <c r="C163" s="249" t="s">
        <v>1102</v>
      </c>
      <c r="D163" s="252" t="s">
        <v>1107</v>
      </c>
      <c r="E163" s="248" t="s">
        <v>200</v>
      </c>
      <c r="F163" s="249">
        <f t="shared" si="5"/>
        <v>1970</v>
      </c>
      <c r="G163" s="251">
        <v>25718</v>
      </c>
      <c r="H163" s="248" t="s">
        <v>699</v>
      </c>
      <c r="I163" s="252" t="str">
        <f>VLOOKUP(H163,'[2]Bảng mã ngạch'!$A$2:$B$71,2,0)</f>
        <v>Giảng viên chính (hạng II)</v>
      </c>
      <c r="J163" s="249" t="s">
        <v>692</v>
      </c>
      <c r="K163" s="249">
        <v>0</v>
      </c>
      <c r="L163" s="249" t="s">
        <v>1097</v>
      </c>
      <c r="M163" s="249" t="s">
        <v>1097</v>
      </c>
      <c r="N163" s="249"/>
      <c r="O163" s="249" t="s">
        <v>1108</v>
      </c>
      <c r="P163" s="253"/>
      <c r="Q163" s="249" t="s">
        <v>765</v>
      </c>
      <c r="R163" s="255" t="s">
        <v>754</v>
      </c>
      <c r="S163" s="248"/>
      <c r="T163" s="248"/>
      <c r="U163" s="248" t="s">
        <v>783</v>
      </c>
      <c r="V163" s="248" t="s">
        <v>705</v>
      </c>
      <c r="W163" s="248" t="s">
        <v>705</v>
      </c>
      <c r="X163" s="248"/>
      <c r="Y163" s="255">
        <v>38914</v>
      </c>
      <c r="Z163" s="255">
        <v>39279</v>
      </c>
      <c r="AA163" s="256">
        <f t="shared" ca="1" si="6"/>
        <v>5.5</v>
      </c>
      <c r="AB163" s="257" t="e">
        <f>+VLOOKUP(#REF!,'[3]CÁN BỘ'!F$8:AX$1037,COLUMN('[3]CÁN BỘ'!$AP$42)-5,0)</f>
        <v>#REF!</v>
      </c>
      <c r="AC163" s="258"/>
    </row>
    <row r="164" spans="1:29" ht="15.75" customHeight="1" x14ac:dyDescent="0.3">
      <c r="A164" s="248">
        <f>+SUBTOTAL(3,$C$6:C164)</f>
        <v>159</v>
      </c>
      <c r="B164" s="249" t="s">
        <v>1109</v>
      </c>
      <c r="C164" s="249" t="s">
        <v>1102</v>
      </c>
      <c r="D164" s="249" t="s">
        <v>1028</v>
      </c>
      <c r="E164" s="248" t="s">
        <v>200</v>
      </c>
      <c r="F164" s="249">
        <f t="shared" si="5"/>
        <v>1971</v>
      </c>
      <c r="G164" s="251">
        <v>26130</v>
      </c>
      <c r="H164" s="248" t="s">
        <v>699</v>
      </c>
      <c r="I164" s="252" t="str">
        <f>VLOOKUP(H164,'[2]Bảng mã ngạch'!$A$2:$B$71,2,0)</f>
        <v>Giảng viên chính (hạng II)</v>
      </c>
      <c r="J164" s="249" t="s">
        <v>692</v>
      </c>
      <c r="K164" s="249">
        <v>0</v>
      </c>
      <c r="L164" s="249" t="s">
        <v>1052</v>
      </c>
      <c r="M164" s="249" t="s">
        <v>1110</v>
      </c>
      <c r="N164" s="249"/>
      <c r="O164" s="249" t="s">
        <v>1111</v>
      </c>
      <c r="P164" s="253"/>
      <c r="Q164" s="249" t="s">
        <v>765</v>
      </c>
      <c r="R164" s="255" t="s">
        <v>771</v>
      </c>
      <c r="S164" s="248"/>
      <c r="T164" s="248"/>
      <c r="U164" s="248" t="s">
        <v>702</v>
      </c>
      <c r="V164" s="248" t="s">
        <v>705</v>
      </c>
      <c r="W164" s="254" t="s">
        <v>703</v>
      </c>
      <c r="X164" s="248" t="s">
        <v>832</v>
      </c>
      <c r="Y164" s="255">
        <v>39016</v>
      </c>
      <c r="Z164" s="255">
        <v>39381</v>
      </c>
      <c r="AA164" s="256">
        <f t="shared" ca="1" si="6"/>
        <v>6.583333333333333</v>
      </c>
      <c r="AB164" s="257" t="e">
        <f>+VLOOKUP(#REF!,'[3]CÁN BỘ'!F$8:AX$1037,COLUMN('[3]CÁN BỘ'!$AP$42)-5,0)</f>
        <v>#REF!</v>
      </c>
      <c r="AC164" s="258"/>
    </row>
    <row r="165" spans="1:29" ht="15.75" customHeight="1" x14ac:dyDescent="0.3">
      <c r="A165" s="248">
        <f>+SUBTOTAL(3,$C$6:C165)</f>
        <v>160</v>
      </c>
      <c r="B165" s="249" t="s">
        <v>1112</v>
      </c>
      <c r="C165" s="249" t="s">
        <v>1102</v>
      </c>
      <c r="D165" s="249"/>
      <c r="E165" s="250" t="s">
        <v>201</v>
      </c>
      <c r="F165" s="249">
        <f t="shared" si="5"/>
        <v>1973</v>
      </c>
      <c r="G165" s="251">
        <v>26965</v>
      </c>
      <c r="H165" s="248" t="s">
        <v>714</v>
      </c>
      <c r="I165" s="252" t="str">
        <f>VLOOKUP(H165,'[2]Bảng mã ngạch'!$A$2:$B$71,2,0)</f>
        <v>Chuyên viên</v>
      </c>
      <c r="J165" s="249" t="s">
        <v>690</v>
      </c>
      <c r="K165" s="249">
        <v>0</v>
      </c>
      <c r="L165" s="249" t="s">
        <v>1036</v>
      </c>
      <c r="M165" s="249" t="s">
        <v>914</v>
      </c>
      <c r="N165" s="249"/>
      <c r="O165" s="249" t="s">
        <v>218</v>
      </c>
      <c r="P165" s="253"/>
      <c r="Q165" s="249"/>
      <c r="R165" s="255" t="s">
        <v>971</v>
      </c>
      <c r="S165" s="248"/>
      <c r="T165" s="248"/>
      <c r="U165" s="248"/>
      <c r="V165" s="248" t="s">
        <v>1063</v>
      </c>
      <c r="W165" s="254" t="s">
        <v>724</v>
      </c>
      <c r="X165" s="248"/>
      <c r="Y165" s="255">
        <v>41825</v>
      </c>
      <c r="Z165" s="255">
        <v>42190</v>
      </c>
      <c r="AA165" s="256">
        <f t="shared" ca="1" si="6"/>
        <v>3.9166666666666665</v>
      </c>
      <c r="AB165" s="257" t="e">
        <f>+VLOOKUP(#REF!,'[3]CÁN BỘ'!F$8:AX$1037,COLUMN('[3]CÁN BỘ'!$AP$42)-5,0)</f>
        <v>#REF!</v>
      </c>
      <c r="AC165" s="258"/>
    </row>
    <row r="166" spans="1:29" ht="15.75" customHeight="1" x14ac:dyDescent="0.3">
      <c r="A166" s="248">
        <f>+SUBTOTAL(3,$C$6:C166)</f>
        <v>161</v>
      </c>
      <c r="B166" s="249" t="s">
        <v>1113</v>
      </c>
      <c r="C166" s="249" t="s">
        <v>1102</v>
      </c>
      <c r="D166" s="249"/>
      <c r="E166" s="248" t="s">
        <v>201</v>
      </c>
      <c r="F166" s="249">
        <f t="shared" si="5"/>
        <v>1976</v>
      </c>
      <c r="G166" s="251">
        <v>27828</v>
      </c>
      <c r="H166" s="248" t="s">
        <v>714</v>
      </c>
      <c r="I166" s="252" t="str">
        <f>VLOOKUP(H166,'[2]Bảng mã ngạch'!$A$2:$B$71,2,0)</f>
        <v>Chuyên viên</v>
      </c>
      <c r="J166" s="249" t="s">
        <v>241</v>
      </c>
      <c r="K166" s="249">
        <v>0</v>
      </c>
      <c r="L166" s="249" t="s">
        <v>1114</v>
      </c>
      <c r="M166" s="249">
        <v>0</v>
      </c>
      <c r="N166" s="249"/>
      <c r="O166" s="249" t="s">
        <v>218</v>
      </c>
      <c r="P166" s="253"/>
      <c r="Q166" s="249"/>
      <c r="R166" s="248"/>
      <c r="S166" s="248"/>
      <c r="T166" s="248"/>
      <c r="U166" s="248"/>
      <c r="V166" s="248"/>
      <c r="W166" s="254" t="s">
        <v>724</v>
      </c>
      <c r="X166" s="248"/>
      <c r="Y166" s="255">
        <v>42618</v>
      </c>
      <c r="Z166" s="255">
        <v>42983</v>
      </c>
      <c r="AA166" s="256">
        <f t="shared" ca="1" si="6"/>
        <v>6.25</v>
      </c>
      <c r="AB166" s="257" t="e">
        <f>+VLOOKUP(#REF!,'[3]CÁN BỘ'!F$8:AX$1037,COLUMN('[3]CÁN BỘ'!$AP$42)-5,0)</f>
        <v>#REF!</v>
      </c>
      <c r="AC166" s="258"/>
    </row>
    <row r="167" spans="1:29" ht="15.75" customHeight="1" x14ac:dyDescent="0.3">
      <c r="A167" s="248">
        <f>+SUBTOTAL(3,$C$6:C167)</f>
        <v>162</v>
      </c>
      <c r="B167" s="249" t="s">
        <v>1115</v>
      </c>
      <c r="C167" s="249" t="s">
        <v>1102</v>
      </c>
      <c r="D167" s="249"/>
      <c r="E167" s="248" t="s">
        <v>200</v>
      </c>
      <c r="F167" s="249">
        <f t="shared" si="5"/>
        <v>1975</v>
      </c>
      <c r="G167" s="251">
        <v>27594</v>
      </c>
      <c r="H167" s="248" t="s">
        <v>714</v>
      </c>
      <c r="I167" s="252" t="str">
        <f>VLOOKUP(H167,'[2]Bảng mã ngạch'!$A$2:$B$71,2,0)</f>
        <v>Chuyên viên</v>
      </c>
      <c r="J167" s="249" t="s">
        <v>690</v>
      </c>
      <c r="K167" s="249">
        <v>0</v>
      </c>
      <c r="L167" s="249" t="s">
        <v>1068</v>
      </c>
      <c r="M167" s="249" t="s">
        <v>1077</v>
      </c>
      <c r="N167" s="249"/>
      <c r="O167" s="249" t="s">
        <v>218</v>
      </c>
      <c r="P167" s="253"/>
      <c r="Q167" s="249"/>
      <c r="R167" s="248"/>
      <c r="S167" s="248"/>
      <c r="T167" s="248"/>
      <c r="U167" s="248"/>
      <c r="V167" s="248"/>
      <c r="W167" s="254" t="s">
        <v>724</v>
      </c>
      <c r="X167" s="248" t="s">
        <v>704</v>
      </c>
      <c r="Y167" s="255">
        <v>40331</v>
      </c>
      <c r="Z167" s="255">
        <v>40696</v>
      </c>
      <c r="AA167" s="256">
        <f t="shared" ca="1" si="6"/>
        <v>10.583333333333334</v>
      </c>
      <c r="AB167" s="257" t="e">
        <f>+VLOOKUP(#REF!,'[3]CÁN BỘ'!F$8:AX$1037,COLUMN('[3]CÁN BỘ'!$AP$42)-5,0)</f>
        <v>#REF!</v>
      </c>
      <c r="AC167" s="258"/>
    </row>
    <row r="168" spans="1:29" ht="15.75" customHeight="1" x14ac:dyDescent="0.3">
      <c r="A168" s="248">
        <f>+SUBTOTAL(3,$C$6:C168)</f>
        <v>163</v>
      </c>
      <c r="B168" s="249" t="s">
        <v>1116</v>
      </c>
      <c r="C168" s="249" t="s">
        <v>1102</v>
      </c>
      <c r="D168" s="249"/>
      <c r="E168" s="250" t="s">
        <v>201</v>
      </c>
      <c r="F168" s="249">
        <f t="shared" si="5"/>
        <v>1985</v>
      </c>
      <c r="G168" s="251">
        <v>31151</v>
      </c>
      <c r="H168" s="248" t="s">
        <v>714</v>
      </c>
      <c r="I168" s="252" t="str">
        <f>VLOOKUP(H168,'[2]Bảng mã ngạch'!$A$2:$B$71,2,0)</f>
        <v>Chuyên viên</v>
      </c>
      <c r="J168" s="249" t="s">
        <v>690</v>
      </c>
      <c r="K168" s="249">
        <v>0</v>
      </c>
      <c r="L168" s="249" t="s">
        <v>1036</v>
      </c>
      <c r="M168" s="249" t="s">
        <v>1040</v>
      </c>
      <c r="N168" s="249"/>
      <c r="O168" s="249" t="s">
        <v>218</v>
      </c>
      <c r="P168" s="253"/>
      <c r="Q168" s="249"/>
      <c r="R168" s="248"/>
      <c r="S168" s="248"/>
      <c r="T168" s="248"/>
      <c r="U168" s="248"/>
      <c r="V168" s="248" t="s">
        <v>1063</v>
      </c>
      <c r="W168" s="254" t="s">
        <v>724</v>
      </c>
      <c r="X168" s="248"/>
      <c r="Y168" s="255">
        <v>38935</v>
      </c>
      <c r="Z168" s="255">
        <v>39300</v>
      </c>
      <c r="AA168" s="256">
        <f t="shared" ca="1" si="6"/>
        <v>15.333333333333334</v>
      </c>
      <c r="AB168" s="257" t="e">
        <f>+VLOOKUP(#REF!,'[3]CÁN BỘ'!F$8:AX$1037,COLUMN('[3]CÁN BỘ'!$AP$42)-5,0)</f>
        <v>#REF!</v>
      </c>
      <c r="AC168" s="258"/>
    </row>
    <row r="169" spans="1:29" ht="15.75" customHeight="1" x14ac:dyDescent="0.3">
      <c r="A169" s="248">
        <f>+SUBTOTAL(3,$C$6:C169)</f>
        <v>164</v>
      </c>
      <c r="B169" s="268" t="s">
        <v>1117</v>
      </c>
      <c r="C169" s="268" t="s">
        <v>1102</v>
      </c>
      <c r="D169" s="268"/>
      <c r="E169" s="269" t="s">
        <v>200</v>
      </c>
      <c r="F169" s="249">
        <f>+YEAR(G169)</f>
        <v>1980</v>
      </c>
      <c r="G169" s="270">
        <v>29282</v>
      </c>
      <c r="H169" s="269" t="s">
        <v>714</v>
      </c>
      <c r="I169" s="271" t="str">
        <f>VLOOKUP(H169,'[2]Bảng mã ngạch'!$A$2:$B$71,2,0)</f>
        <v>Chuyên viên</v>
      </c>
      <c r="J169" s="268" t="s">
        <v>690</v>
      </c>
      <c r="K169" s="268"/>
      <c r="L169" s="259" t="s">
        <v>1055</v>
      </c>
      <c r="M169" s="249"/>
      <c r="N169" s="249"/>
      <c r="O169" s="249"/>
      <c r="P169" s="253"/>
      <c r="Q169" s="249"/>
      <c r="R169" s="255" t="s">
        <v>1118</v>
      </c>
      <c r="S169" s="272"/>
      <c r="T169" s="272"/>
      <c r="U169" s="272"/>
      <c r="V169" s="272"/>
      <c r="W169" s="272"/>
      <c r="X169" s="272"/>
      <c r="Y169" s="272"/>
      <c r="Z169" s="255"/>
      <c r="AA169" s="273"/>
      <c r="AB169" s="257" t="e">
        <f>+VLOOKUP(#REF!,'[3]CÁN BỘ'!F$8:AX$1037,COLUMN('[3]CÁN BỘ'!$AP$42)-5,0)</f>
        <v>#REF!</v>
      </c>
      <c r="AC169" s="258"/>
    </row>
    <row r="170" spans="1:29" ht="31.5" customHeight="1" x14ac:dyDescent="0.3">
      <c r="A170" s="248">
        <f>+SUBTOTAL(3,$C$6:C170)</f>
        <v>165</v>
      </c>
      <c r="B170" s="249" t="s">
        <v>1119</v>
      </c>
      <c r="C170" s="249" t="s">
        <v>1120</v>
      </c>
      <c r="D170" s="249" t="s">
        <v>1121</v>
      </c>
      <c r="E170" s="248" t="s">
        <v>201</v>
      </c>
      <c r="F170" s="249">
        <f t="shared" ref="F170:F183" si="7">YEAR(G170)</f>
        <v>1991</v>
      </c>
      <c r="G170" s="251">
        <v>33336</v>
      </c>
      <c r="H170" s="248" t="s">
        <v>714</v>
      </c>
      <c r="I170" s="252" t="str">
        <f>VLOOKUP(H170,'[2]Bảng mã ngạch'!$A$2:$B$71,2,0)</f>
        <v>Chuyên viên</v>
      </c>
      <c r="J170" s="249" t="s">
        <v>690</v>
      </c>
      <c r="K170" s="249">
        <v>0</v>
      </c>
      <c r="L170" s="249" t="s">
        <v>1122</v>
      </c>
      <c r="M170" s="249" t="s">
        <v>1082</v>
      </c>
      <c r="N170" s="249"/>
      <c r="O170" s="249" t="s">
        <v>218</v>
      </c>
      <c r="P170" s="253"/>
      <c r="Q170" s="249"/>
      <c r="R170" s="248"/>
      <c r="S170" s="248"/>
      <c r="T170" s="248">
        <v>0</v>
      </c>
      <c r="U170" s="248"/>
      <c r="V170" s="248" t="s">
        <v>1063</v>
      </c>
      <c r="W170" s="254" t="s">
        <v>724</v>
      </c>
      <c r="X170" s="248"/>
      <c r="Y170" s="255">
        <v>43185</v>
      </c>
      <c r="Z170" s="255">
        <v>43550</v>
      </c>
      <c r="AA170" s="256">
        <f t="shared" ref="AA170:AA200" ca="1" si="8">IF(E170="nữ",660-DATEDIF(G170,TODAY(),"m"),720-DATEDIF(G170,TODAY(),"m"))/12</f>
        <v>21.333333333333332</v>
      </c>
      <c r="AB170" s="257" t="e">
        <f>+VLOOKUP(#REF!,'[3]CÁN BỘ'!F$8:AX$1037,COLUMN('[3]CÁN BỘ'!$AP$42)-5,0)</f>
        <v>#REF!</v>
      </c>
      <c r="AC170" s="258"/>
    </row>
    <row r="171" spans="1:29" ht="15.75" customHeight="1" x14ac:dyDescent="0.3">
      <c r="A171" s="248">
        <f>+SUBTOTAL(3,$C$6:C171)</f>
        <v>166</v>
      </c>
      <c r="B171" s="249" t="s">
        <v>1123</v>
      </c>
      <c r="C171" s="249" t="s">
        <v>1120</v>
      </c>
      <c r="D171" s="249" t="s">
        <v>1124</v>
      </c>
      <c r="E171" s="248" t="s">
        <v>200</v>
      </c>
      <c r="F171" s="249">
        <f t="shared" si="7"/>
        <v>1991</v>
      </c>
      <c r="G171" s="251">
        <v>33344</v>
      </c>
      <c r="H171" s="248" t="s">
        <v>1125</v>
      </c>
      <c r="I171" s="252" t="str">
        <f>VLOOKUP(H171,'[2]Bảng mã ngạch'!$A$2:$B$71,2,0)</f>
        <v>Lái xe cơ quan</v>
      </c>
      <c r="J171" s="249" t="s">
        <v>241</v>
      </c>
      <c r="K171" s="249">
        <v>0</v>
      </c>
      <c r="L171" s="259" t="s">
        <v>1126</v>
      </c>
      <c r="M171" s="249">
        <v>0</v>
      </c>
      <c r="N171" s="249"/>
      <c r="O171" s="249">
        <v>0</v>
      </c>
      <c r="P171" s="253"/>
      <c r="Q171" s="249"/>
      <c r="R171" s="248"/>
      <c r="S171" s="248"/>
      <c r="T171" s="248"/>
      <c r="U171" s="248"/>
      <c r="V171" s="248"/>
      <c r="W171" s="248" t="s">
        <v>705</v>
      </c>
      <c r="X171" s="248"/>
      <c r="Y171" s="255"/>
      <c r="Z171" s="255"/>
      <c r="AA171" s="256">
        <f t="shared" ca="1" si="8"/>
        <v>26.333333333333332</v>
      </c>
      <c r="AB171" s="257" t="e">
        <f>+VLOOKUP(#REF!,'[3]CÁN BỘ'!F$8:AX$1037,COLUMN('[3]CÁN BỘ'!$AP$42)-5,0)</f>
        <v>#REF!</v>
      </c>
      <c r="AC171" s="258"/>
    </row>
    <row r="172" spans="1:29" ht="15.75" customHeight="1" x14ac:dyDescent="0.3">
      <c r="A172" s="248">
        <f>+SUBTOTAL(3,$C$6:C172)</f>
        <v>167</v>
      </c>
      <c r="B172" s="249" t="s">
        <v>1127</v>
      </c>
      <c r="C172" s="249" t="s">
        <v>1120</v>
      </c>
      <c r="D172" s="249" t="s">
        <v>1128</v>
      </c>
      <c r="E172" s="248" t="s">
        <v>200</v>
      </c>
      <c r="F172" s="249">
        <f t="shared" si="7"/>
        <v>1971</v>
      </c>
      <c r="G172" s="251">
        <v>26004</v>
      </c>
      <c r="H172" s="248" t="s">
        <v>1125</v>
      </c>
      <c r="I172" s="252" t="str">
        <f>VLOOKUP(H172,'[2]Bảng mã ngạch'!$A$2:$B$71,2,0)</f>
        <v>Lái xe cơ quan</v>
      </c>
      <c r="J172" s="249" t="s">
        <v>1129</v>
      </c>
      <c r="K172" s="249">
        <v>0</v>
      </c>
      <c r="L172" s="259" t="s">
        <v>1130</v>
      </c>
      <c r="M172" s="249">
        <v>0</v>
      </c>
      <c r="N172" s="249"/>
      <c r="O172" s="249">
        <v>0</v>
      </c>
      <c r="P172" s="253"/>
      <c r="Q172" s="249"/>
      <c r="R172" s="248"/>
      <c r="S172" s="248"/>
      <c r="T172" s="248"/>
      <c r="U172" s="248"/>
      <c r="V172" s="248"/>
      <c r="W172" s="248" t="s">
        <v>758</v>
      </c>
      <c r="X172" s="248"/>
      <c r="Y172" s="255">
        <v>40936</v>
      </c>
      <c r="Z172" s="255">
        <v>41606</v>
      </c>
      <c r="AA172" s="256">
        <f t="shared" ca="1" si="8"/>
        <v>6.25</v>
      </c>
      <c r="AB172" s="257" t="e">
        <f>+VLOOKUP(#REF!,'[3]CÁN BỘ'!F$8:AX$1037,COLUMN('[3]CÁN BỘ'!$AP$42)-5,0)</f>
        <v>#REF!</v>
      </c>
      <c r="AC172" s="258"/>
    </row>
    <row r="173" spans="1:29" ht="15.75" customHeight="1" x14ac:dyDescent="0.3">
      <c r="A173" s="248">
        <f>+SUBTOTAL(3,$C$6:C173)</f>
        <v>168</v>
      </c>
      <c r="B173" s="249" t="s">
        <v>1131</v>
      </c>
      <c r="C173" s="249" t="s">
        <v>1120</v>
      </c>
      <c r="D173" s="249"/>
      <c r="E173" s="250" t="s">
        <v>200</v>
      </c>
      <c r="F173" s="249">
        <f t="shared" si="7"/>
        <v>1988</v>
      </c>
      <c r="G173" s="251">
        <v>32187</v>
      </c>
      <c r="H173" s="248" t="s">
        <v>714</v>
      </c>
      <c r="I173" s="252" t="str">
        <f>VLOOKUP(H173,'[2]Bảng mã ngạch'!$A$2:$B$71,2,0)</f>
        <v>Chuyên viên</v>
      </c>
      <c r="J173" s="249" t="s">
        <v>690</v>
      </c>
      <c r="K173" s="249">
        <v>0</v>
      </c>
      <c r="L173" s="249" t="s">
        <v>1132</v>
      </c>
      <c r="M173" s="249" t="s">
        <v>1061</v>
      </c>
      <c r="N173" s="249"/>
      <c r="O173" s="249" t="s">
        <v>218</v>
      </c>
      <c r="P173" s="253"/>
      <c r="Q173" s="249"/>
      <c r="R173" s="248"/>
      <c r="S173" s="248"/>
      <c r="T173" s="248"/>
      <c r="U173" s="248"/>
      <c r="V173" s="248" t="s">
        <v>728</v>
      </c>
      <c r="W173" s="254" t="s">
        <v>724</v>
      </c>
      <c r="X173" s="248" t="s">
        <v>704</v>
      </c>
      <c r="Y173" s="255">
        <v>40509</v>
      </c>
      <c r="Z173" s="255">
        <v>40874</v>
      </c>
      <c r="AA173" s="256">
        <f t="shared" ca="1" si="8"/>
        <v>23.166666666666668</v>
      </c>
      <c r="AB173" s="257" t="e">
        <f>+VLOOKUP(#REF!,'[3]CÁN BỘ'!F$8:AX$1037,COLUMN('[3]CÁN BỘ'!$AP$42)-5,0)</f>
        <v>#REF!</v>
      </c>
      <c r="AC173" s="258"/>
    </row>
    <row r="174" spans="1:29" ht="15.75" customHeight="1" x14ac:dyDescent="0.3">
      <c r="A174" s="248">
        <f>+SUBTOTAL(3,$C$6:C174)</f>
        <v>169</v>
      </c>
      <c r="B174" s="249" t="s">
        <v>1133</v>
      </c>
      <c r="C174" s="249" t="s">
        <v>1120</v>
      </c>
      <c r="D174" s="249"/>
      <c r="E174" s="248" t="s">
        <v>201</v>
      </c>
      <c r="F174" s="249">
        <f t="shared" si="7"/>
        <v>1979</v>
      </c>
      <c r="G174" s="251">
        <v>29089</v>
      </c>
      <c r="H174" s="248" t="s">
        <v>714</v>
      </c>
      <c r="I174" s="252" t="str">
        <f>VLOOKUP(H174,'[2]Bảng mã ngạch'!$A$2:$B$71,2,0)</f>
        <v>Chuyên viên</v>
      </c>
      <c r="J174" s="249" t="s">
        <v>690</v>
      </c>
      <c r="K174" s="249">
        <v>0</v>
      </c>
      <c r="L174" s="249" t="s">
        <v>1134</v>
      </c>
      <c r="M174" s="249" t="s">
        <v>1055</v>
      </c>
      <c r="N174" s="249"/>
      <c r="O174" s="249">
        <v>0</v>
      </c>
      <c r="P174" s="253"/>
      <c r="Q174" s="249"/>
      <c r="R174" s="248" t="s">
        <v>754</v>
      </c>
      <c r="S174" s="248" t="s">
        <v>1135</v>
      </c>
      <c r="T174" s="248"/>
      <c r="U174" s="248"/>
      <c r="V174" s="248" t="s">
        <v>728</v>
      </c>
      <c r="W174" s="254" t="s">
        <v>724</v>
      </c>
      <c r="X174" s="248"/>
      <c r="Y174" s="255">
        <v>40061</v>
      </c>
      <c r="Z174" s="255">
        <v>40426</v>
      </c>
      <c r="AA174" s="256">
        <f t="shared" ca="1" si="8"/>
        <v>9.6666666666666661</v>
      </c>
      <c r="AB174" s="257" t="e">
        <f>+VLOOKUP(#REF!,'[3]CÁN BỘ'!F$8:AX$1037,COLUMN('[3]CÁN BỘ'!$AP$42)-5,0)</f>
        <v>#REF!</v>
      </c>
      <c r="AC174" s="258"/>
    </row>
    <row r="175" spans="1:29" ht="15.75" customHeight="1" x14ac:dyDescent="0.3">
      <c r="A175" s="248">
        <f>+SUBTOTAL(3,$C$6:C175)</f>
        <v>170</v>
      </c>
      <c r="B175" s="249" t="s">
        <v>1136</v>
      </c>
      <c r="C175" s="249" t="s">
        <v>1120</v>
      </c>
      <c r="D175" s="249"/>
      <c r="E175" s="250" t="s">
        <v>200</v>
      </c>
      <c r="F175" s="249">
        <f t="shared" si="7"/>
        <v>1978</v>
      </c>
      <c r="G175" s="251">
        <v>28621</v>
      </c>
      <c r="H175" s="248" t="s">
        <v>740</v>
      </c>
      <c r="I175" s="252" t="str">
        <f>VLOOKUP(H175,'[2]Bảng mã ngạch'!$A$2:$B$71,2,0)</f>
        <v>Nhân viên kỹ thuật</v>
      </c>
      <c r="J175" s="249" t="s">
        <v>241</v>
      </c>
      <c r="K175" s="249">
        <v>0</v>
      </c>
      <c r="L175" s="249" t="s">
        <v>752</v>
      </c>
      <c r="M175" s="249">
        <v>0</v>
      </c>
      <c r="N175" s="249"/>
      <c r="O175" s="249" t="s">
        <v>218</v>
      </c>
      <c r="P175" s="253"/>
      <c r="Q175" s="249"/>
      <c r="R175" s="248"/>
      <c r="S175" s="248"/>
      <c r="T175" s="248"/>
      <c r="U175" s="248"/>
      <c r="V175" s="248"/>
      <c r="W175" s="254" t="s">
        <v>724</v>
      </c>
      <c r="X175" s="248"/>
      <c r="Y175" s="255"/>
      <c r="Z175" s="255"/>
      <c r="AA175" s="256">
        <f t="shared" ca="1" si="8"/>
        <v>13.416666666666666</v>
      </c>
      <c r="AB175" s="257" t="e">
        <f>+VLOOKUP(#REF!,'[3]CÁN BỘ'!F$8:AX$1037,COLUMN('[3]CÁN BỘ'!$AP$42)-5,0)</f>
        <v>#REF!</v>
      </c>
      <c r="AC175" s="258"/>
    </row>
    <row r="176" spans="1:29" ht="15.75" customHeight="1" x14ac:dyDescent="0.3">
      <c r="A176" s="248">
        <f>+SUBTOTAL(3,$C$6:C176)</f>
        <v>171</v>
      </c>
      <c r="B176" s="249" t="s">
        <v>1137</v>
      </c>
      <c r="C176" s="249" t="s">
        <v>1120</v>
      </c>
      <c r="D176" s="249"/>
      <c r="E176" s="250" t="s">
        <v>200</v>
      </c>
      <c r="F176" s="249">
        <f t="shared" si="7"/>
        <v>1980</v>
      </c>
      <c r="G176" s="251">
        <v>29351</v>
      </c>
      <c r="H176" s="248" t="s">
        <v>714</v>
      </c>
      <c r="I176" s="252" t="str">
        <f>VLOOKUP(H176,'[2]Bảng mã ngạch'!$A$2:$B$71,2,0)</f>
        <v>Chuyên viên</v>
      </c>
      <c r="J176" s="249" t="s">
        <v>692</v>
      </c>
      <c r="K176" s="249">
        <v>0</v>
      </c>
      <c r="L176" s="249" t="s">
        <v>1023</v>
      </c>
      <c r="M176" s="249" t="s">
        <v>1023</v>
      </c>
      <c r="N176" s="249"/>
      <c r="O176" s="249" t="s">
        <v>218</v>
      </c>
      <c r="P176" s="253">
        <v>44075</v>
      </c>
      <c r="Q176" s="249"/>
      <c r="R176" s="248"/>
      <c r="S176" s="248"/>
      <c r="T176" s="248"/>
      <c r="U176" s="248"/>
      <c r="V176" s="248" t="s">
        <v>1063</v>
      </c>
      <c r="W176" s="248">
        <v>0</v>
      </c>
      <c r="X176" s="248" t="s">
        <v>704</v>
      </c>
      <c r="Y176" s="255">
        <v>37989</v>
      </c>
      <c r="Z176" s="255">
        <v>38355</v>
      </c>
      <c r="AA176" s="256">
        <f t="shared" ca="1" si="8"/>
        <v>15.416666666666666</v>
      </c>
      <c r="AB176" s="257" t="e">
        <f>+VLOOKUP(#REF!,'[3]CÁN BỘ'!F$8:AX$1037,COLUMN('[3]CÁN BỘ'!$AP$42)-5,0)</f>
        <v>#REF!</v>
      </c>
      <c r="AC176" s="258"/>
    </row>
    <row r="177" spans="1:29" ht="15.75" customHeight="1" x14ac:dyDescent="0.3">
      <c r="A177" s="248">
        <f>+SUBTOTAL(3,$C$6:C177)</f>
        <v>172</v>
      </c>
      <c r="B177" s="249" t="s">
        <v>1138</v>
      </c>
      <c r="C177" s="249" t="s">
        <v>1120</v>
      </c>
      <c r="D177" s="249"/>
      <c r="E177" s="248" t="s">
        <v>201</v>
      </c>
      <c r="F177" s="249">
        <f t="shared" si="7"/>
        <v>1985</v>
      </c>
      <c r="G177" s="251">
        <v>31250</v>
      </c>
      <c r="H177" s="248" t="s">
        <v>714</v>
      </c>
      <c r="I177" s="252" t="str">
        <f>VLOOKUP(H177,'[2]Bảng mã ngạch'!$A$2:$B$71,2,0)</f>
        <v>Chuyên viên</v>
      </c>
      <c r="J177" s="249" t="s">
        <v>241</v>
      </c>
      <c r="K177" s="249">
        <v>0</v>
      </c>
      <c r="L177" s="249" t="s">
        <v>747</v>
      </c>
      <c r="M177" s="249">
        <v>0</v>
      </c>
      <c r="N177" s="249"/>
      <c r="O177" s="249">
        <v>0</v>
      </c>
      <c r="P177" s="253"/>
      <c r="Q177" s="249"/>
      <c r="R177" s="255" t="s">
        <v>738</v>
      </c>
      <c r="S177" s="248" t="s">
        <v>815</v>
      </c>
      <c r="T177" s="248"/>
      <c r="U177" s="248"/>
      <c r="V177" s="248" t="s">
        <v>720</v>
      </c>
      <c r="W177" s="248" t="s">
        <v>1048</v>
      </c>
      <c r="X177" s="248"/>
      <c r="Y177" s="255"/>
      <c r="Z177" s="255"/>
      <c r="AA177" s="256">
        <f t="shared" ca="1" si="8"/>
        <v>15.583333333333334</v>
      </c>
      <c r="AB177" s="257" t="e">
        <f>+VLOOKUP(#REF!,'[3]CÁN BỘ'!F$8:AX$1037,COLUMN('[3]CÁN BỘ'!$AP$42)-5,0)</f>
        <v>#REF!</v>
      </c>
      <c r="AC177" s="258"/>
    </row>
    <row r="178" spans="1:29" ht="15.75" customHeight="1" x14ac:dyDescent="0.3">
      <c r="A178" s="248">
        <f>+SUBTOTAL(3,$C$6:C178)</f>
        <v>173</v>
      </c>
      <c r="B178" s="249" t="s">
        <v>1139</v>
      </c>
      <c r="C178" s="249" t="s">
        <v>1120</v>
      </c>
      <c r="D178" s="249"/>
      <c r="E178" s="248" t="s">
        <v>200</v>
      </c>
      <c r="F178" s="249">
        <f t="shared" si="7"/>
        <v>1979</v>
      </c>
      <c r="G178" s="251">
        <v>29000</v>
      </c>
      <c r="H178" s="248" t="s">
        <v>714</v>
      </c>
      <c r="I178" s="252" t="str">
        <f>VLOOKUP(H178,'[2]Bảng mã ngạch'!$A$2:$B$71,2,0)</f>
        <v>Chuyên viên</v>
      </c>
      <c r="J178" s="249" t="s">
        <v>690</v>
      </c>
      <c r="K178" s="249">
        <v>0</v>
      </c>
      <c r="L178" s="249" t="s">
        <v>1140</v>
      </c>
      <c r="M178" s="249" t="s">
        <v>1141</v>
      </c>
      <c r="N178" s="249"/>
      <c r="O178" s="249" t="s">
        <v>1055</v>
      </c>
      <c r="P178" s="253"/>
      <c r="Q178" s="249"/>
      <c r="R178" s="248"/>
      <c r="S178" s="248" t="s">
        <v>868</v>
      </c>
      <c r="T178" s="248"/>
      <c r="U178" s="248"/>
      <c r="V178" s="248" t="s">
        <v>1063</v>
      </c>
      <c r="W178" s="254" t="s">
        <v>724</v>
      </c>
      <c r="X178" s="248" t="s">
        <v>704</v>
      </c>
      <c r="Y178" s="255">
        <v>37218</v>
      </c>
      <c r="Z178" s="255">
        <v>37583</v>
      </c>
      <c r="AA178" s="256">
        <f t="shared" ca="1" si="8"/>
        <v>14.5</v>
      </c>
      <c r="AB178" s="257" t="e">
        <f>+VLOOKUP(#REF!,'[3]CÁN BỘ'!F$8:AX$1037,COLUMN('[3]CÁN BỘ'!$AP$42)-5,0)</f>
        <v>#REF!</v>
      </c>
      <c r="AC178" s="258"/>
    </row>
    <row r="179" spans="1:29" ht="15.75" customHeight="1" x14ac:dyDescent="0.3">
      <c r="A179" s="248">
        <f>+SUBTOTAL(3,$C$6:C179)</f>
        <v>174</v>
      </c>
      <c r="B179" s="249" t="s">
        <v>1142</v>
      </c>
      <c r="C179" s="249" t="s">
        <v>1120</v>
      </c>
      <c r="D179" s="249"/>
      <c r="E179" s="248" t="s">
        <v>200</v>
      </c>
      <c r="F179" s="249">
        <f t="shared" si="7"/>
        <v>1972</v>
      </c>
      <c r="G179" s="251">
        <v>26601</v>
      </c>
      <c r="H179" s="248" t="s">
        <v>714</v>
      </c>
      <c r="I179" s="252" t="str">
        <f>VLOOKUP(H179,'[2]Bảng mã ngạch'!$A$2:$B$71,2,0)</f>
        <v>Chuyên viên</v>
      </c>
      <c r="J179" s="249" t="s">
        <v>690</v>
      </c>
      <c r="K179" s="249">
        <v>0</v>
      </c>
      <c r="L179" s="249" t="s">
        <v>1097</v>
      </c>
      <c r="M179" s="249" t="s">
        <v>1097</v>
      </c>
      <c r="N179" s="249"/>
      <c r="O179" s="249" t="s">
        <v>218</v>
      </c>
      <c r="P179" s="253"/>
      <c r="Q179" s="249"/>
      <c r="R179" s="255" t="s">
        <v>1143</v>
      </c>
      <c r="S179" s="248"/>
      <c r="T179" s="248"/>
      <c r="U179" s="248"/>
      <c r="V179" s="248"/>
      <c r="W179" s="254" t="s">
        <v>703</v>
      </c>
      <c r="X179" s="248" t="s">
        <v>832</v>
      </c>
      <c r="Y179" s="255">
        <v>34936</v>
      </c>
      <c r="Z179" s="255">
        <v>35302</v>
      </c>
      <c r="AA179" s="256">
        <f t="shared" ca="1" si="8"/>
        <v>7.916666666666667</v>
      </c>
      <c r="AB179" s="257" t="e">
        <f>+VLOOKUP(#REF!,'[3]CÁN BỘ'!F$8:AX$1037,COLUMN('[3]CÁN BỘ'!$AP$42)-5,0)</f>
        <v>#REF!</v>
      </c>
      <c r="AC179" s="258"/>
    </row>
    <row r="180" spans="1:29" ht="15.75" customHeight="1" x14ac:dyDescent="0.3">
      <c r="A180" s="248">
        <f>+SUBTOTAL(3,$C$6:C180)</f>
        <v>175</v>
      </c>
      <c r="B180" s="249" t="s">
        <v>1144</v>
      </c>
      <c r="C180" s="249" t="s">
        <v>1120</v>
      </c>
      <c r="D180" s="249"/>
      <c r="E180" s="250" t="s">
        <v>200</v>
      </c>
      <c r="F180" s="249">
        <f t="shared" si="7"/>
        <v>1975</v>
      </c>
      <c r="G180" s="251">
        <v>27674</v>
      </c>
      <c r="H180" s="248" t="s">
        <v>1125</v>
      </c>
      <c r="I180" s="252" t="str">
        <f>VLOOKUP(H180,'[2]Bảng mã ngạch'!$A$2:$B$71,2,0)</f>
        <v>Lái xe cơ quan</v>
      </c>
      <c r="J180" s="249" t="s">
        <v>1129</v>
      </c>
      <c r="K180" s="249">
        <v>0</v>
      </c>
      <c r="L180" s="259" t="s">
        <v>1130</v>
      </c>
      <c r="M180" s="249">
        <v>0</v>
      </c>
      <c r="N180" s="249"/>
      <c r="O180" s="249">
        <v>0</v>
      </c>
      <c r="P180" s="253"/>
      <c r="Q180" s="249"/>
      <c r="R180" s="248"/>
      <c r="S180" s="248"/>
      <c r="T180" s="248"/>
      <c r="U180" s="248"/>
      <c r="V180" s="248"/>
      <c r="W180" s="248" t="s">
        <v>1145</v>
      </c>
      <c r="X180" s="248"/>
      <c r="Y180" s="255">
        <v>43271</v>
      </c>
      <c r="Z180" s="255">
        <v>43636</v>
      </c>
      <c r="AA180" s="256">
        <f t="shared" ca="1" si="8"/>
        <v>10.833333333333334</v>
      </c>
      <c r="AB180" s="257" t="e">
        <f>+VLOOKUP(#REF!,'[3]CÁN BỘ'!F$8:AX$1037,COLUMN('[3]CÁN BỘ'!$AP$42)-5,0)</f>
        <v>#REF!</v>
      </c>
      <c r="AC180" s="258"/>
    </row>
    <row r="181" spans="1:29" ht="15.75" customHeight="1" x14ac:dyDescent="0.3">
      <c r="A181" s="248">
        <f>+SUBTOTAL(3,$C$6:C181)</f>
        <v>176</v>
      </c>
      <c r="B181" s="249" t="s">
        <v>1146</v>
      </c>
      <c r="C181" s="249" t="s">
        <v>1120</v>
      </c>
      <c r="D181" s="249"/>
      <c r="E181" s="248" t="s">
        <v>200</v>
      </c>
      <c r="F181" s="249">
        <f t="shared" si="7"/>
        <v>1986</v>
      </c>
      <c r="G181" s="251">
        <v>31548</v>
      </c>
      <c r="H181" s="248" t="s">
        <v>714</v>
      </c>
      <c r="I181" s="252" t="str">
        <f>VLOOKUP(H181,'[2]Bảng mã ngạch'!$A$2:$B$71,2,0)</f>
        <v>Chuyên viên</v>
      </c>
      <c r="J181" s="249" t="s">
        <v>241</v>
      </c>
      <c r="K181" s="249">
        <v>0</v>
      </c>
      <c r="L181" s="249" t="s">
        <v>1147</v>
      </c>
      <c r="M181" s="249">
        <v>0</v>
      </c>
      <c r="N181" s="249"/>
      <c r="O181" s="249" t="s">
        <v>218</v>
      </c>
      <c r="P181" s="253"/>
      <c r="Q181" s="249"/>
      <c r="R181" s="255" t="s">
        <v>971</v>
      </c>
      <c r="S181" s="248"/>
      <c r="T181" s="248"/>
      <c r="U181" s="248"/>
      <c r="V181" s="248" t="s">
        <v>728</v>
      </c>
      <c r="W181" s="254" t="s">
        <v>724</v>
      </c>
      <c r="X181" s="248"/>
      <c r="Y181" s="255"/>
      <c r="Z181" s="255"/>
      <c r="AA181" s="256">
        <f t="shared" ca="1" si="8"/>
        <v>21.416666666666668</v>
      </c>
      <c r="AB181" s="257" t="e">
        <f>+VLOOKUP(#REF!,'[3]CÁN BỘ'!F$8:AX$1037,COLUMN('[3]CÁN BỘ'!$AP$42)-5,0)</f>
        <v>#REF!</v>
      </c>
      <c r="AC181" s="258"/>
    </row>
    <row r="182" spans="1:29" ht="15.75" customHeight="1" x14ac:dyDescent="0.3">
      <c r="A182" s="248">
        <f>+SUBTOTAL(3,$C$6:C182)</f>
        <v>177</v>
      </c>
      <c r="B182" s="249" t="s">
        <v>1148</v>
      </c>
      <c r="C182" s="249" t="s">
        <v>1120</v>
      </c>
      <c r="D182" s="249"/>
      <c r="E182" s="248" t="s">
        <v>201</v>
      </c>
      <c r="F182" s="249">
        <f t="shared" si="7"/>
        <v>1972</v>
      </c>
      <c r="G182" s="251">
        <v>26565</v>
      </c>
      <c r="H182" s="248" t="s">
        <v>714</v>
      </c>
      <c r="I182" s="252" t="str">
        <f>VLOOKUP(H182,'[2]Bảng mã ngạch'!$A$2:$B$71,2,0)</f>
        <v>Chuyên viên</v>
      </c>
      <c r="J182" s="249" t="s">
        <v>241</v>
      </c>
      <c r="K182" s="249">
        <v>0</v>
      </c>
      <c r="L182" s="249" t="s">
        <v>1149</v>
      </c>
      <c r="M182" s="249">
        <v>0</v>
      </c>
      <c r="N182" s="249"/>
      <c r="O182" s="249" t="s">
        <v>218</v>
      </c>
      <c r="P182" s="253"/>
      <c r="Q182" s="249"/>
      <c r="R182" s="248"/>
      <c r="S182" s="248"/>
      <c r="T182" s="248"/>
      <c r="U182" s="248"/>
      <c r="V182" s="248"/>
      <c r="W182" s="254" t="s">
        <v>724</v>
      </c>
      <c r="X182" s="248"/>
      <c r="Y182" s="255">
        <v>34510</v>
      </c>
      <c r="Z182" s="255">
        <v>34875</v>
      </c>
      <c r="AA182" s="256">
        <f t="shared" ca="1" si="8"/>
        <v>2.75</v>
      </c>
      <c r="AB182" s="257" t="e">
        <f>+VLOOKUP(#REF!,'[3]CÁN BỘ'!F$8:AX$1037,COLUMN('[3]CÁN BỘ'!$AP$42)-5,0)</f>
        <v>#REF!</v>
      </c>
      <c r="AC182" s="258"/>
    </row>
    <row r="183" spans="1:29" ht="15.75" customHeight="1" x14ac:dyDescent="0.3">
      <c r="A183" s="248">
        <f>+SUBTOTAL(3,$C$6:C183)</f>
        <v>178</v>
      </c>
      <c r="B183" s="249" t="s">
        <v>1150</v>
      </c>
      <c r="C183" s="249" t="s">
        <v>1120</v>
      </c>
      <c r="D183" s="249"/>
      <c r="E183" s="250" t="s">
        <v>201</v>
      </c>
      <c r="F183" s="249">
        <f t="shared" si="7"/>
        <v>1976</v>
      </c>
      <c r="G183" s="251">
        <v>27958</v>
      </c>
      <c r="H183" s="248" t="s">
        <v>714</v>
      </c>
      <c r="I183" s="252" t="str">
        <f>VLOOKUP(H183,'[2]Bảng mã ngạch'!$A$2:$B$71,2,0)</f>
        <v>Chuyên viên</v>
      </c>
      <c r="J183" s="249" t="s">
        <v>690</v>
      </c>
      <c r="K183" s="249">
        <v>0</v>
      </c>
      <c r="L183" s="249" t="s">
        <v>882</v>
      </c>
      <c r="M183" s="249" t="s">
        <v>813</v>
      </c>
      <c r="N183" s="249"/>
      <c r="O183" s="249" t="s">
        <v>218</v>
      </c>
      <c r="P183" s="253"/>
      <c r="Q183" s="249"/>
      <c r="R183" s="248"/>
      <c r="S183" s="248"/>
      <c r="T183" s="248"/>
      <c r="U183" s="248"/>
      <c r="V183" s="248"/>
      <c r="W183" s="248" t="s">
        <v>1012</v>
      </c>
      <c r="X183" s="248"/>
      <c r="Y183" s="255"/>
      <c r="Z183" s="255"/>
      <c r="AA183" s="256">
        <f t="shared" ca="1" si="8"/>
        <v>6.583333333333333</v>
      </c>
      <c r="AB183" s="257" t="e">
        <f>+VLOOKUP(#REF!,'[3]CÁN BỘ'!F$8:AX$1037,COLUMN('[3]CÁN BỘ'!$AP$42)-5,0)</f>
        <v>#REF!</v>
      </c>
      <c r="AC183" s="258"/>
    </row>
    <row r="184" spans="1:29" ht="15.75" customHeight="1" x14ac:dyDescent="0.3">
      <c r="A184" s="248">
        <f>+SUBTOTAL(3,$C$6:C184)</f>
        <v>179</v>
      </c>
      <c r="B184" s="249" t="s">
        <v>1151</v>
      </c>
      <c r="C184" s="249" t="s">
        <v>1152</v>
      </c>
      <c r="D184" s="249" t="s">
        <v>1153</v>
      </c>
      <c r="E184" s="250" t="s">
        <v>201</v>
      </c>
      <c r="F184" s="249">
        <v>1983</v>
      </c>
      <c r="G184" s="251">
        <v>30399</v>
      </c>
      <c r="H184" s="248" t="s">
        <v>1154</v>
      </c>
      <c r="I184" s="252" t="str">
        <f>VLOOKUP(H184,'[2]Bảng mã ngạch'!$A$2:$B$71,2,0)</f>
        <v>Kế toán viên</v>
      </c>
      <c r="J184" s="249" t="s">
        <v>241</v>
      </c>
      <c r="K184" s="249">
        <v>0</v>
      </c>
      <c r="L184" s="249" t="s">
        <v>1122</v>
      </c>
      <c r="M184" s="249">
        <v>0</v>
      </c>
      <c r="N184" s="249"/>
      <c r="O184" s="249" t="s">
        <v>218</v>
      </c>
      <c r="P184" s="253"/>
      <c r="Q184" s="249"/>
      <c r="R184" s="248"/>
      <c r="S184" s="248"/>
      <c r="T184" s="248"/>
      <c r="U184" s="248"/>
      <c r="V184" s="248" t="s">
        <v>1063</v>
      </c>
      <c r="W184" s="254" t="s">
        <v>724</v>
      </c>
      <c r="X184" s="248"/>
      <c r="Y184" s="255">
        <v>44529</v>
      </c>
      <c r="Z184" s="255">
        <v>0</v>
      </c>
      <c r="AA184" s="256">
        <f t="shared" ca="1" si="8"/>
        <v>13.25</v>
      </c>
      <c r="AB184" s="257" t="e">
        <f>+VLOOKUP(#REF!,'[3]CÁN BỘ'!F$8:AX$1037,COLUMN('[3]CÁN BỘ'!$AP$42)-5,0)</f>
        <v>#REF!</v>
      </c>
      <c r="AC184" s="258"/>
    </row>
    <row r="185" spans="1:29" ht="15.75" customHeight="1" x14ac:dyDescent="0.3">
      <c r="A185" s="248">
        <f>+SUBTOTAL(3,$C$6:C185)</f>
        <v>180</v>
      </c>
      <c r="B185" s="249" t="s">
        <v>1155</v>
      </c>
      <c r="C185" s="249" t="s">
        <v>1152</v>
      </c>
      <c r="D185" s="249"/>
      <c r="E185" s="248" t="s">
        <v>201</v>
      </c>
      <c r="F185" s="249">
        <f t="shared" ref="F185:F200" si="9">YEAR(G185)</f>
        <v>1995</v>
      </c>
      <c r="G185" s="251">
        <v>35019</v>
      </c>
      <c r="H185" s="248" t="s">
        <v>714</v>
      </c>
      <c r="I185" s="252" t="str">
        <f>VLOOKUP(H185,'[2]Bảng mã ngạch'!$A$2:$B$71,2,0)</f>
        <v>Chuyên viên</v>
      </c>
      <c r="J185" s="249" t="s">
        <v>241</v>
      </c>
      <c r="K185" s="249"/>
      <c r="L185" s="259">
        <v>0</v>
      </c>
      <c r="M185" s="249">
        <v>0</v>
      </c>
      <c r="N185" s="249"/>
      <c r="O185" s="249">
        <v>0</v>
      </c>
      <c r="P185" s="253"/>
      <c r="Q185" s="249"/>
      <c r="R185" s="255" t="s">
        <v>955</v>
      </c>
      <c r="S185" s="248"/>
      <c r="T185" s="248"/>
      <c r="U185" s="248"/>
      <c r="V185" s="248"/>
      <c r="W185" s="248"/>
      <c r="X185" s="248"/>
      <c r="Y185" s="248"/>
      <c r="Z185" s="255"/>
      <c r="AA185" s="256">
        <f t="shared" ca="1" si="8"/>
        <v>25.916666666666668</v>
      </c>
      <c r="AB185" s="257" t="e">
        <f>+VLOOKUP(#REF!,'[3]CÁN BỘ'!F$8:AX$1037,COLUMN('[3]CÁN BỘ'!$AP$42)-5,0)</f>
        <v>#REF!</v>
      </c>
      <c r="AC185" s="258"/>
    </row>
    <row r="186" spans="1:29" ht="15.75" customHeight="1" x14ac:dyDescent="0.3">
      <c r="A186" s="248">
        <f>+SUBTOTAL(3,$C$6:C186)</f>
        <v>181</v>
      </c>
      <c r="B186" s="249" t="s">
        <v>1156</v>
      </c>
      <c r="C186" s="249" t="s">
        <v>1152</v>
      </c>
      <c r="D186" s="249"/>
      <c r="E186" s="250" t="s">
        <v>200</v>
      </c>
      <c r="F186" s="249">
        <f t="shared" si="9"/>
        <v>1990</v>
      </c>
      <c r="G186" s="251">
        <v>33122</v>
      </c>
      <c r="H186" s="248" t="s">
        <v>714</v>
      </c>
      <c r="I186" s="252" t="str">
        <f>VLOOKUP(H186,'[2]Bảng mã ngạch'!$A$2:$B$71,2,0)</f>
        <v>Chuyên viên</v>
      </c>
      <c r="J186" s="249" t="s">
        <v>690</v>
      </c>
      <c r="K186" s="249">
        <v>0</v>
      </c>
      <c r="L186" s="249" t="s">
        <v>1157</v>
      </c>
      <c r="M186" s="249" t="s">
        <v>1059</v>
      </c>
      <c r="N186" s="249"/>
      <c r="O186" s="249" t="s">
        <v>218</v>
      </c>
      <c r="P186" s="253"/>
      <c r="Q186" s="249"/>
      <c r="R186" s="255" t="s">
        <v>971</v>
      </c>
      <c r="S186" s="248"/>
      <c r="T186" s="248"/>
      <c r="U186" s="248"/>
      <c r="V186" s="248" t="s">
        <v>728</v>
      </c>
      <c r="W186" s="248" t="s">
        <v>1048</v>
      </c>
      <c r="X186" s="248" t="s">
        <v>779</v>
      </c>
      <c r="Y186" s="255">
        <v>42783</v>
      </c>
      <c r="Z186" s="255">
        <v>43148</v>
      </c>
      <c r="AA186" s="256">
        <f t="shared" ca="1" si="8"/>
        <v>25.75</v>
      </c>
      <c r="AB186" s="257" t="e">
        <f>+VLOOKUP(#REF!,'[3]CÁN BỘ'!F$8:AX$1037,COLUMN('[3]CÁN BỘ'!$AP$42)-5,0)</f>
        <v>#REF!</v>
      </c>
      <c r="AC186" s="258"/>
    </row>
    <row r="187" spans="1:29" ht="15.75" customHeight="1" x14ac:dyDescent="0.3">
      <c r="A187" s="248">
        <f>+SUBTOTAL(3,$C$6:C187)</f>
        <v>182</v>
      </c>
      <c r="B187" s="249" t="s">
        <v>1158</v>
      </c>
      <c r="C187" s="249" t="s">
        <v>1152</v>
      </c>
      <c r="D187" s="249"/>
      <c r="E187" s="248" t="s">
        <v>200</v>
      </c>
      <c r="F187" s="249">
        <f t="shared" si="9"/>
        <v>1983</v>
      </c>
      <c r="G187" s="251">
        <v>30451</v>
      </c>
      <c r="H187" s="248" t="s">
        <v>714</v>
      </c>
      <c r="I187" s="252" t="str">
        <f>VLOOKUP(H187,'[2]Bảng mã ngạch'!$A$2:$B$71,2,0)</f>
        <v>Chuyên viên</v>
      </c>
      <c r="J187" s="249" t="s">
        <v>690</v>
      </c>
      <c r="K187" s="249">
        <v>0</v>
      </c>
      <c r="L187" s="249" t="s">
        <v>1157</v>
      </c>
      <c r="M187" s="249" t="s">
        <v>1059</v>
      </c>
      <c r="N187" s="249"/>
      <c r="O187" s="249" t="s">
        <v>218</v>
      </c>
      <c r="P187" s="253"/>
      <c r="Q187" s="249"/>
      <c r="R187" s="248" t="s">
        <v>1026</v>
      </c>
      <c r="S187" s="255" t="s">
        <v>80</v>
      </c>
      <c r="T187" s="248"/>
      <c r="U187" s="248"/>
      <c r="V187" s="248"/>
      <c r="W187" s="254" t="s">
        <v>724</v>
      </c>
      <c r="X187" s="248" t="s">
        <v>704</v>
      </c>
      <c r="Y187" s="255">
        <v>42044</v>
      </c>
      <c r="Z187" s="255">
        <v>42409</v>
      </c>
      <c r="AA187" s="256">
        <f t="shared" ca="1" si="8"/>
        <v>18.416666666666668</v>
      </c>
      <c r="AB187" s="257" t="e">
        <f>+VLOOKUP(#REF!,'[3]CÁN BỘ'!F$8:AX$1037,COLUMN('[3]CÁN BỘ'!$AP$42)-5,0)</f>
        <v>#REF!</v>
      </c>
      <c r="AC187" s="258"/>
    </row>
    <row r="188" spans="1:29" ht="15.75" customHeight="1" x14ac:dyDescent="0.3">
      <c r="A188" s="248">
        <f>+SUBTOTAL(3,$C$6:C188)</f>
        <v>183</v>
      </c>
      <c r="B188" s="249" t="s">
        <v>1159</v>
      </c>
      <c r="C188" s="249" t="s">
        <v>1152</v>
      </c>
      <c r="D188" s="249"/>
      <c r="E188" s="250" t="s">
        <v>200</v>
      </c>
      <c r="F188" s="249">
        <f t="shared" si="9"/>
        <v>1982</v>
      </c>
      <c r="G188" s="251">
        <v>30145</v>
      </c>
      <c r="H188" s="248" t="s">
        <v>714</v>
      </c>
      <c r="I188" s="252" t="str">
        <f>VLOOKUP(H188,'[2]Bảng mã ngạch'!$A$2:$B$71,2,0)</f>
        <v>Chuyên viên</v>
      </c>
      <c r="J188" s="249" t="s">
        <v>690</v>
      </c>
      <c r="K188" s="249">
        <v>0</v>
      </c>
      <c r="L188" s="249" t="s">
        <v>1140</v>
      </c>
      <c r="M188" s="249" t="s">
        <v>1055</v>
      </c>
      <c r="N188" s="249"/>
      <c r="O188" s="249" t="s">
        <v>218</v>
      </c>
      <c r="P188" s="253"/>
      <c r="Q188" s="249"/>
      <c r="R188" s="248"/>
      <c r="S188" s="248" t="s">
        <v>1160</v>
      </c>
      <c r="T188" s="248"/>
      <c r="U188" s="248"/>
      <c r="V188" s="248" t="s">
        <v>728</v>
      </c>
      <c r="W188" s="254" t="s">
        <v>724</v>
      </c>
      <c r="X188" s="248"/>
      <c r="Y188" s="255">
        <v>40641</v>
      </c>
      <c r="Z188" s="255">
        <v>41007</v>
      </c>
      <c r="AA188" s="256">
        <f t="shared" ca="1" si="8"/>
        <v>17.583333333333332</v>
      </c>
      <c r="AB188" s="257" t="e">
        <f>+VLOOKUP(#REF!,'[3]CÁN BỘ'!F$8:AX$1037,COLUMN('[3]CÁN BỘ'!$AP$42)-5,0)</f>
        <v>#REF!</v>
      </c>
      <c r="AC188" s="258"/>
    </row>
    <row r="189" spans="1:29" ht="15.75" customHeight="1" x14ac:dyDescent="0.3">
      <c r="A189" s="248">
        <f>+SUBTOTAL(3,$C$6:C189)</f>
        <v>184</v>
      </c>
      <c r="B189" s="249" t="s">
        <v>1161</v>
      </c>
      <c r="C189" s="249" t="s">
        <v>1152</v>
      </c>
      <c r="D189" s="249"/>
      <c r="E189" s="248" t="s">
        <v>200</v>
      </c>
      <c r="F189" s="249">
        <f t="shared" si="9"/>
        <v>1985</v>
      </c>
      <c r="G189" s="251">
        <v>31274</v>
      </c>
      <c r="H189" s="248" t="s">
        <v>714</v>
      </c>
      <c r="I189" s="252" t="str">
        <f>VLOOKUP(H189,'[2]Bảng mã ngạch'!$A$2:$B$71,2,0)</f>
        <v>Chuyên viên</v>
      </c>
      <c r="J189" s="249" t="s">
        <v>690</v>
      </c>
      <c r="K189" s="249">
        <v>0</v>
      </c>
      <c r="L189" s="249" t="s">
        <v>1157</v>
      </c>
      <c r="M189" s="249">
        <v>0</v>
      </c>
      <c r="N189" s="249"/>
      <c r="O189" s="249" t="s">
        <v>218</v>
      </c>
      <c r="P189" s="253"/>
      <c r="Q189" s="249"/>
      <c r="R189" s="248"/>
      <c r="S189" s="248"/>
      <c r="T189" s="248"/>
      <c r="U189" s="248"/>
      <c r="V189" s="248" t="s">
        <v>728</v>
      </c>
      <c r="W189" s="254" t="s">
        <v>724</v>
      </c>
      <c r="X189" s="248"/>
      <c r="Y189" s="255">
        <v>43404</v>
      </c>
      <c r="Z189" s="255">
        <v>43769</v>
      </c>
      <c r="AA189" s="256">
        <f t="shared" ca="1" si="8"/>
        <v>20.666666666666668</v>
      </c>
      <c r="AB189" s="257" t="e">
        <f>+VLOOKUP(#REF!,'[3]CÁN BỘ'!F$8:AX$1037,COLUMN('[3]CÁN BỘ'!$AP$42)-5,0)</f>
        <v>#REF!</v>
      </c>
      <c r="AC189" s="258"/>
    </row>
    <row r="190" spans="1:29" ht="15.75" customHeight="1" x14ac:dyDescent="0.3">
      <c r="A190" s="248">
        <f>+SUBTOTAL(3,$C$6:C190)</f>
        <v>185</v>
      </c>
      <c r="B190" s="249" t="s">
        <v>1162</v>
      </c>
      <c r="C190" s="249" t="s">
        <v>1152</v>
      </c>
      <c r="D190" s="249"/>
      <c r="E190" s="250" t="s">
        <v>201</v>
      </c>
      <c r="F190" s="249">
        <f t="shared" si="9"/>
        <v>1983</v>
      </c>
      <c r="G190" s="251">
        <v>30647</v>
      </c>
      <c r="H190" s="248" t="s">
        <v>1154</v>
      </c>
      <c r="I190" s="252" t="str">
        <f>VLOOKUP(H190,'[2]Bảng mã ngạch'!$A$2:$B$71,2,0)</f>
        <v>Kế toán viên</v>
      </c>
      <c r="J190" s="249" t="s">
        <v>690</v>
      </c>
      <c r="K190" s="249">
        <v>0</v>
      </c>
      <c r="L190" s="249" t="s">
        <v>1163</v>
      </c>
      <c r="M190" s="249" t="s">
        <v>747</v>
      </c>
      <c r="N190" s="249"/>
      <c r="O190" s="249" t="s">
        <v>218</v>
      </c>
      <c r="P190" s="253"/>
      <c r="Q190" s="249"/>
      <c r="R190" s="248"/>
      <c r="S190" s="248"/>
      <c r="T190" s="248"/>
      <c r="U190" s="248"/>
      <c r="V190" s="248" t="s">
        <v>1063</v>
      </c>
      <c r="W190" s="254" t="s">
        <v>724</v>
      </c>
      <c r="X190" s="248"/>
      <c r="Y190" s="255">
        <v>41139</v>
      </c>
      <c r="Z190" s="255">
        <v>41504</v>
      </c>
      <c r="AA190" s="256">
        <f t="shared" ca="1" si="8"/>
        <v>14</v>
      </c>
      <c r="AB190" s="257" t="e">
        <f>+VLOOKUP(#REF!,'[3]CÁN BỘ'!F$8:AX$1037,COLUMN('[3]CÁN BỘ'!$AP$42)-5,0)</f>
        <v>#REF!</v>
      </c>
      <c r="AC190" s="258"/>
    </row>
    <row r="191" spans="1:29" ht="15.75" customHeight="1" x14ac:dyDescent="0.3">
      <c r="A191" s="248">
        <f>+SUBTOTAL(3,$C$6:C191)</f>
        <v>186</v>
      </c>
      <c r="B191" s="249" t="s">
        <v>1164</v>
      </c>
      <c r="C191" s="249" t="s">
        <v>1152</v>
      </c>
      <c r="D191" s="249"/>
      <c r="E191" s="248" t="s">
        <v>200</v>
      </c>
      <c r="F191" s="249">
        <f t="shared" si="9"/>
        <v>1983</v>
      </c>
      <c r="G191" s="251">
        <v>30505</v>
      </c>
      <c r="H191" s="248" t="s">
        <v>1154</v>
      </c>
      <c r="I191" s="252" t="str">
        <f>VLOOKUP(H191,'[2]Bảng mã ngạch'!$A$2:$B$71,2,0)</f>
        <v>Kế toán viên</v>
      </c>
      <c r="J191" s="249" t="s">
        <v>690</v>
      </c>
      <c r="K191" s="249">
        <v>0</v>
      </c>
      <c r="L191" s="249" t="s">
        <v>1157</v>
      </c>
      <c r="M191" s="249" t="s">
        <v>1082</v>
      </c>
      <c r="N191" s="249"/>
      <c r="O191" s="249" t="s">
        <v>218</v>
      </c>
      <c r="P191" s="253"/>
      <c r="Q191" s="249"/>
      <c r="R191" s="248"/>
      <c r="S191" s="248"/>
      <c r="T191" s="248"/>
      <c r="U191" s="248"/>
      <c r="V191" s="248" t="s">
        <v>728</v>
      </c>
      <c r="W191" s="254" t="s">
        <v>724</v>
      </c>
      <c r="X191" s="248"/>
      <c r="Y191" s="255">
        <v>43559</v>
      </c>
      <c r="Z191" s="255">
        <v>43925</v>
      </c>
      <c r="AA191" s="256">
        <f t="shared" ca="1" si="8"/>
        <v>18.583333333333332</v>
      </c>
      <c r="AB191" s="257" t="e">
        <f>+VLOOKUP(#REF!,'[3]CÁN BỘ'!F$8:AX$1037,COLUMN('[3]CÁN BỘ'!$AP$42)-5,0)</f>
        <v>#REF!</v>
      </c>
      <c r="AC191" s="258"/>
    </row>
    <row r="192" spans="1:29" ht="15.75" customHeight="1" x14ac:dyDescent="0.3">
      <c r="A192" s="248">
        <f>+SUBTOTAL(3,$C$6:C192)</f>
        <v>187</v>
      </c>
      <c r="B192" s="249" t="s">
        <v>1165</v>
      </c>
      <c r="C192" s="249" t="s">
        <v>1152</v>
      </c>
      <c r="D192" s="249"/>
      <c r="E192" s="250" t="s">
        <v>201</v>
      </c>
      <c r="F192" s="249">
        <f t="shared" si="9"/>
        <v>1989</v>
      </c>
      <c r="G192" s="251">
        <v>32800</v>
      </c>
      <c r="H192" s="248" t="s">
        <v>714</v>
      </c>
      <c r="I192" s="252" t="str">
        <f>VLOOKUP(H192,'[2]Bảng mã ngạch'!$A$2:$B$71,2,0)</f>
        <v>Chuyên viên</v>
      </c>
      <c r="J192" s="249" t="s">
        <v>690</v>
      </c>
      <c r="K192" s="249">
        <v>0</v>
      </c>
      <c r="L192" s="249" t="s">
        <v>1081</v>
      </c>
      <c r="M192" s="249" t="s">
        <v>1055</v>
      </c>
      <c r="N192" s="249"/>
      <c r="O192" s="249" t="s">
        <v>218</v>
      </c>
      <c r="P192" s="253"/>
      <c r="Q192" s="249"/>
      <c r="R192" s="248"/>
      <c r="S192" s="248"/>
      <c r="T192" s="248"/>
      <c r="U192" s="248"/>
      <c r="V192" s="248" t="s">
        <v>728</v>
      </c>
      <c r="W192" s="254" t="s">
        <v>724</v>
      </c>
      <c r="X192" s="248"/>
      <c r="Y192" s="255">
        <v>41095</v>
      </c>
      <c r="Z192" s="255">
        <v>41460</v>
      </c>
      <c r="AA192" s="256">
        <f t="shared" ca="1" si="8"/>
        <v>19.833333333333332</v>
      </c>
      <c r="AB192" s="257" t="e">
        <f>+VLOOKUP(#REF!,'[3]CÁN BỘ'!F$8:AX$1037,COLUMN('[3]CÁN BỘ'!$AP$42)-5,0)</f>
        <v>#REF!</v>
      </c>
      <c r="AC192" s="258"/>
    </row>
    <row r="193" spans="1:29" ht="15.75" customHeight="1" x14ac:dyDescent="0.3">
      <c r="A193" s="248">
        <f>+SUBTOTAL(3,$C$6:C193)</f>
        <v>188</v>
      </c>
      <c r="B193" s="249" t="s">
        <v>1166</v>
      </c>
      <c r="C193" s="249" t="s">
        <v>1152</v>
      </c>
      <c r="D193" s="249"/>
      <c r="E193" s="248" t="s">
        <v>201</v>
      </c>
      <c r="F193" s="249">
        <f t="shared" si="9"/>
        <v>1979</v>
      </c>
      <c r="G193" s="251">
        <v>28863</v>
      </c>
      <c r="H193" s="248" t="s">
        <v>1154</v>
      </c>
      <c r="I193" s="252" t="str">
        <f>VLOOKUP(H193,'[2]Bảng mã ngạch'!$A$2:$B$71,2,0)</f>
        <v>Kế toán viên</v>
      </c>
      <c r="J193" s="249" t="s">
        <v>241</v>
      </c>
      <c r="K193" s="249">
        <v>0</v>
      </c>
      <c r="L193" s="249" t="s">
        <v>1157</v>
      </c>
      <c r="M193" s="249">
        <v>0</v>
      </c>
      <c r="N193" s="249"/>
      <c r="O193" s="249" t="s">
        <v>218</v>
      </c>
      <c r="P193" s="253"/>
      <c r="Q193" s="249"/>
      <c r="R193" s="248"/>
      <c r="S193" s="248"/>
      <c r="T193" s="248"/>
      <c r="U193" s="248"/>
      <c r="V193" s="248" t="s">
        <v>1063</v>
      </c>
      <c r="W193" s="248" t="s">
        <v>1048</v>
      </c>
      <c r="X193" s="248"/>
      <c r="Y193" s="255">
        <v>44529</v>
      </c>
      <c r="Z193" s="255">
        <v>0</v>
      </c>
      <c r="AA193" s="256">
        <f t="shared" ca="1" si="8"/>
        <v>9.0833333333333339</v>
      </c>
      <c r="AB193" s="257" t="e">
        <f>+VLOOKUP(#REF!,'[3]CÁN BỘ'!F$8:AX$1037,COLUMN('[3]CÁN BỘ'!$AP$42)-5,0)</f>
        <v>#REF!</v>
      </c>
      <c r="AC193" s="258"/>
    </row>
    <row r="194" spans="1:29" ht="15.75" customHeight="1" x14ac:dyDescent="0.3">
      <c r="A194" s="248">
        <f>+SUBTOTAL(3,$C$6:C194)</f>
        <v>189</v>
      </c>
      <c r="B194" s="249" t="s">
        <v>1167</v>
      </c>
      <c r="C194" s="249" t="s">
        <v>1152</v>
      </c>
      <c r="D194" s="249"/>
      <c r="E194" s="250" t="s">
        <v>201</v>
      </c>
      <c r="F194" s="249">
        <f t="shared" si="9"/>
        <v>1981</v>
      </c>
      <c r="G194" s="251">
        <v>29879</v>
      </c>
      <c r="H194" s="248" t="s">
        <v>1154</v>
      </c>
      <c r="I194" s="252" t="str">
        <f>VLOOKUP(H194,'[2]Bảng mã ngạch'!$A$2:$B$71,2,0)</f>
        <v>Kế toán viên</v>
      </c>
      <c r="J194" s="249" t="s">
        <v>690</v>
      </c>
      <c r="K194" s="249">
        <v>0</v>
      </c>
      <c r="L194" s="249" t="s">
        <v>1081</v>
      </c>
      <c r="M194" s="249" t="s">
        <v>1168</v>
      </c>
      <c r="N194" s="249"/>
      <c r="O194" s="249" t="s">
        <v>218</v>
      </c>
      <c r="P194" s="253"/>
      <c r="Q194" s="249"/>
      <c r="R194" s="248"/>
      <c r="S194" s="248" t="s">
        <v>815</v>
      </c>
      <c r="T194" s="248"/>
      <c r="U194" s="248"/>
      <c r="V194" s="248" t="s">
        <v>728</v>
      </c>
      <c r="W194" s="248">
        <v>0</v>
      </c>
      <c r="X194" s="248"/>
      <c r="Y194" s="255">
        <v>40176</v>
      </c>
      <c r="Z194" s="255">
        <v>40541</v>
      </c>
      <c r="AA194" s="256">
        <f t="shared" ca="1" si="8"/>
        <v>11.833333333333334</v>
      </c>
      <c r="AB194" s="257" t="e">
        <f>+VLOOKUP(#REF!,'[3]CÁN BỘ'!F$8:AX$1037,COLUMN('[3]CÁN BỘ'!$AP$42)-5,0)</f>
        <v>#REF!</v>
      </c>
      <c r="AC194" s="258"/>
    </row>
    <row r="195" spans="1:29" ht="15.75" customHeight="1" x14ac:dyDescent="0.3">
      <c r="A195" s="248">
        <f>+SUBTOTAL(3,$C$6:C195)</f>
        <v>190</v>
      </c>
      <c r="B195" s="249" t="s">
        <v>1169</v>
      </c>
      <c r="C195" s="249" t="s">
        <v>1152</v>
      </c>
      <c r="D195" s="249"/>
      <c r="E195" s="248" t="s">
        <v>201</v>
      </c>
      <c r="F195" s="249">
        <f t="shared" si="9"/>
        <v>1978</v>
      </c>
      <c r="G195" s="251">
        <v>28853</v>
      </c>
      <c r="H195" s="248" t="s">
        <v>1154</v>
      </c>
      <c r="I195" s="252" t="str">
        <f>VLOOKUP(H195,'[2]Bảng mã ngạch'!$A$2:$B$71,2,0)</f>
        <v>Kế toán viên</v>
      </c>
      <c r="J195" s="249" t="s">
        <v>690</v>
      </c>
      <c r="K195" s="249">
        <v>0</v>
      </c>
      <c r="L195" s="249" t="s">
        <v>1081</v>
      </c>
      <c r="M195" s="249" t="s">
        <v>1058</v>
      </c>
      <c r="N195" s="249"/>
      <c r="O195" s="249" t="s">
        <v>218</v>
      </c>
      <c r="P195" s="253"/>
      <c r="Q195" s="249"/>
      <c r="R195" s="248" t="s">
        <v>782</v>
      </c>
      <c r="S195" s="248"/>
      <c r="T195" s="248" t="s">
        <v>705</v>
      </c>
      <c r="U195" s="248"/>
      <c r="V195" s="248" t="s">
        <v>728</v>
      </c>
      <c r="W195" s="254" t="s">
        <v>724</v>
      </c>
      <c r="X195" s="248" t="s">
        <v>704</v>
      </c>
      <c r="Y195" s="255">
        <v>38702</v>
      </c>
      <c r="Z195" s="255">
        <v>39067</v>
      </c>
      <c r="AA195" s="256">
        <f t="shared" ca="1" si="8"/>
        <v>9.0833333333333339</v>
      </c>
      <c r="AB195" s="257" t="e">
        <f>+VLOOKUP(#REF!,'[3]CÁN BỘ'!F$8:AX$1037,COLUMN('[3]CÁN BỘ'!$AP$42)-5,0)</f>
        <v>#REF!</v>
      </c>
      <c r="AC195" s="258"/>
    </row>
    <row r="196" spans="1:29" ht="15.75" customHeight="1" x14ac:dyDescent="0.3">
      <c r="A196" s="248">
        <f>+SUBTOTAL(3,$C$6:C196)</f>
        <v>191</v>
      </c>
      <c r="B196" s="249" t="s">
        <v>1170</v>
      </c>
      <c r="C196" s="249" t="s">
        <v>1152</v>
      </c>
      <c r="D196" s="249"/>
      <c r="E196" s="250" t="s">
        <v>201</v>
      </c>
      <c r="F196" s="249">
        <f t="shared" si="9"/>
        <v>1981</v>
      </c>
      <c r="G196" s="251">
        <v>29655</v>
      </c>
      <c r="H196" s="248" t="s">
        <v>714</v>
      </c>
      <c r="I196" s="252" t="str">
        <f>VLOOKUP(H196,'[2]Bảng mã ngạch'!$A$2:$B$71,2,0)</f>
        <v>Chuyên viên</v>
      </c>
      <c r="J196" s="249" t="s">
        <v>690</v>
      </c>
      <c r="K196" s="249">
        <v>0</v>
      </c>
      <c r="L196" s="249" t="s">
        <v>1081</v>
      </c>
      <c r="M196" s="249" t="s">
        <v>1157</v>
      </c>
      <c r="N196" s="249"/>
      <c r="O196" s="249" t="s">
        <v>218</v>
      </c>
      <c r="P196" s="253"/>
      <c r="Q196" s="249"/>
      <c r="R196" s="248"/>
      <c r="S196" s="248"/>
      <c r="T196" s="248" t="s">
        <v>705</v>
      </c>
      <c r="U196" s="248"/>
      <c r="V196" s="248" t="s">
        <v>1063</v>
      </c>
      <c r="W196" s="248" t="s">
        <v>729</v>
      </c>
      <c r="X196" s="248"/>
      <c r="Y196" s="255">
        <v>44529</v>
      </c>
      <c r="Z196" s="255">
        <v>0</v>
      </c>
      <c r="AA196" s="256">
        <f t="shared" ca="1" si="8"/>
        <v>11.25</v>
      </c>
      <c r="AB196" s="257" t="e">
        <f>+VLOOKUP(#REF!,'[3]CÁN BỘ'!F$8:AX$1037,COLUMN('[3]CÁN BỘ'!$AP$42)-5,0)</f>
        <v>#REF!</v>
      </c>
      <c r="AC196" s="258"/>
    </row>
    <row r="197" spans="1:29" ht="15.75" customHeight="1" x14ac:dyDescent="0.3">
      <c r="A197" s="248">
        <f>+SUBTOTAL(3,$C$6:C197)</f>
        <v>192</v>
      </c>
      <c r="B197" s="249" t="s">
        <v>1171</v>
      </c>
      <c r="C197" s="249" t="s">
        <v>1172</v>
      </c>
      <c r="D197" s="249" t="s">
        <v>1173</v>
      </c>
      <c r="E197" s="250" t="s">
        <v>201</v>
      </c>
      <c r="F197" s="249">
        <f t="shared" si="9"/>
        <v>1981</v>
      </c>
      <c r="G197" s="251">
        <v>29921</v>
      </c>
      <c r="H197" s="248" t="s">
        <v>714</v>
      </c>
      <c r="I197" s="252" t="str">
        <f>VLOOKUP(H197,'[2]Bảng mã ngạch'!$A$2:$B$71,2,0)</f>
        <v>Chuyên viên</v>
      </c>
      <c r="J197" s="249" t="s">
        <v>690</v>
      </c>
      <c r="K197" s="249">
        <v>0</v>
      </c>
      <c r="L197" s="249" t="s">
        <v>1029</v>
      </c>
      <c r="M197" s="249" t="s">
        <v>1174</v>
      </c>
      <c r="N197" s="249"/>
      <c r="O197" s="249" t="s">
        <v>218</v>
      </c>
      <c r="P197" s="253"/>
      <c r="Q197" s="249"/>
      <c r="R197" s="248"/>
      <c r="S197" s="248"/>
      <c r="T197" s="248"/>
      <c r="U197" s="248"/>
      <c r="V197" s="248" t="s">
        <v>1063</v>
      </c>
      <c r="W197" s="254" t="s">
        <v>724</v>
      </c>
      <c r="X197" s="248"/>
      <c r="Y197" s="255">
        <v>38152</v>
      </c>
      <c r="Z197" s="255">
        <v>38517</v>
      </c>
      <c r="AA197" s="256">
        <f t="shared" ca="1" si="8"/>
        <v>12</v>
      </c>
      <c r="AB197" s="257" t="e">
        <f>+VLOOKUP(#REF!,'[3]CÁN BỘ'!F$8:AX$1037,COLUMN('[3]CÁN BỘ'!$AP$42)-5,0)</f>
        <v>#REF!</v>
      </c>
      <c r="AC197" s="258"/>
    </row>
    <row r="198" spans="1:29" ht="15.75" customHeight="1" x14ac:dyDescent="0.3">
      <c r="A198" s="248">
        <f>+SUBTOTAL(3,$C$6:C198)</f>
        <v>193</v>
      </c>
      <c r="B198" s="249" t="s">
        <v>1175</v>
      </c>
      <c r="C198" s="249" t="s">
        <v>1172</v>
      </c>
      <c r="D198" s="249" t="s">
        <v>932</v>
      </c>
      <c r="E198" s="248" t="s">
        <v>200</v>
      </c>
      <c r="F198" s="249">
        <f t="shared" si="9"/>
        <v>1984</v>
      </c>
      <c r="G198" s="251">
        <v>30965</v>
      </c>
      <c r="H198" s="248" t="s">
        <v>708</v>
      </c>
      <c r="I198" s="252" t="str">
        <f>VLOOKUP(H198,'[2]Bảng mã ngạch'!$A$2:$B$71,2,0)</f>
        <v>Giảng viên (hạng III)</v>
      </c>
      <c r="J198" s="249" t="s">
        <v>692</v>
      </c>
      <c r="K198" s="249">
        <v>0</v>
      </c>
      <c r="L198" s="249" t="s">
        <v>946</v>
      </c>
      <c r="M198" s="249" t="s">
        <v>943</v>
      </c>
      <c r="N198" s="249"/>
      <c r="O198" s="249" t="s">
        <v>943</v>
      </c>
      <c r="P198" s="253"/>
      <c r="Q198" s="249"/>
      <c r="R198" s="255" t="s">
        <v>1176</v>
      </c>
      <c r="S198" s="248"/>
      <c r="T198" s="248" t="s">
        <v>705</v>
      </c>
      <c r="U198" s="248" t="s">
        <v>702</v>
      </c>
      <c r="V198" s="248"/>
      <c r="W198" s="254" t="s">
        <v>703</v>
      </c>
      <c r="X198" s="248" t="s">
        <v>832</v>
      </c>
      <c r="Y198" s="255">
        <v>42076</v>
      </c>
      <c r="Z198" s="255">
        <v>42442</v>
      </c>
      <c r="AA198" s="256">
        <f t="shared" ca="1" si="8"/>
        <v>19.833333333333332</v>
      </c>
      <c r="AB198" s="257" t="e">
        <f>+VLOOKUP(#REF!,'[3]CÁN BỘ'!F$8:AX$1037,COLUMN('[3]CÁN BỘ'!$AP$42)-5,0)</f>
        <v>#REF!</v>
      </c>
      <c r="AC198" s="258"/>
    </row>
    <row r="199" spans="1:29" ht="15.75" customHeight="1" x14ac:dyDescent="0.3">
      <c r="A199" s="248">
        <f>+SUBTOTAL(3,$C$6:C199)</f>
        <v>194</v>
      </c>
      <c r="B199" s="249" t="s">
        <v>1177</v>
      </c>
      <c r="C199" s="249" t="s">
        <v>1178</v>
      </c>
      <c r="D199" s="249" t="s">
        <v>1179</v>
      </c>
      <c r="E199" s="250" t="s">
        <v>200</v>
      </c>
      <c r="F199" s="249">
        <f t="shared" si="9"/>
        <v>1979</v>
      </c>
      <c r="G199" s="251">
        <v>29164</v>
      </c>
      <c r="H199" s="248" t="s">
        <v>708</v>
      </c>
      <c r="I199" s="252" t="str">
        <f>VLOOKUP(H199,'[2]Bảng mã ngạch'!$A$2:$B$71,2,0)</f>
        <v>Giảng viên (hạng III)</v>
      </c>
      <c r="J199" s="249" t="s">
        <v>692</v>
      </c>
      <c r="K199" s="249">
        <v>0</v>
      </c>
      <c r="L199" s="249" t="s">
        <v>1052</v>
      </c>
      <c r="M199" s="249" t="s">
        <v>1084</v>
      </c>
      <c r="N199" s="249"/>
      <c r="O199" s="249" t="s">
        <v>1084</v>
      </c>
      <c r="P199" s="253"/>
      <c r="Q199" s="249"/>
      <c r="R199" s="255" t="s">
        <v>1176</v>
      </c>
      <c r="S199" s="248"/>
      <c r="T199" s="248" t="s">
        <v>705</v>
      </c>
      <c r="U199" s="248" t="s">
        <v>783</v>
      </c>
      <c r="V199" s="248"/>
      <c r="W199" s="248" t="s">
        <v>758</v>
      </c>
      <c r="X199" s="248" t="s">
        <v>779</v>
      </c>
      <c r="Y199" s="255">
        <v>38051</v>
      </c>
      <c r="Z199" s="255">
        <v>38416</v>
      </c>
      <c r="AA199" s="256">
        <f t="shared" ca="1" si="8"/>
        <v>14.916666666666666</v>
      </c>
      <c r="AB199" s="257" t="e">
        <f>+VLOOKUP(#REF!,'[3]CÁN BỘ'!F$8:AX$1037,COLUMN('[3]CÁN BỘ'!$AP$42)-5,0)</f>
        <v>#REF!</v>
      </c>
      <c r="AC199" s="258"/>
    </row>
    <row r="200" spans="1:29" ht="15.75" customHeight="1" x14ac:dyDescent="0.3">
      <c r="A200" s="248">
        <f>+SUBTOTAL(3,$C$6:C200)</f>
        <v>195</v>
      </c>
      <c r="B200" s="249" t="s">
        <v>1180</v>
      </c>
      <c r="C200" s="249" t="s">
        <v>1178</v>
      </c>
      <c r="D200" s="249" t="s">
        <v>1181</v>
      </c>
      <c r="E200" s="248" t="s">
        <v>200</v>
      </c>
      <c r="F200" s="249">
        <f t="shared" si="9"/>
        <v>1975</v>
      </c>
      <c r="G200" s="251">
        <v>27701</v>
      </c>
      <c r="H200" s="248" t="s">
        <v>870</v>
      </c>
      <c r="I200" s="252" t="str">
        <f>VLOOKUP(H200,'[2]Bảng mã ngạch'!$A$2:$B$71,2,0)</f>
        <v>Giảng viên cao cấp (hạng I)</v>
      </c>
      <c r="J200" s="249" t="s">
        <v>692</v>
      </c>
      <c r="K200" s="249" t="s">
        <v>871</v>
      </c>
      <c r="L200" s="249" t="s">
        <v>1182</v>
      </c>
      <c r="M200" s="249" t="s">
        <v>1183</v>
      </c>
      <c r="N200" s="249"/>
      <c r="O200" s="249" t="s">
        <v>1183</v>
      </c>
      <c r="P200" s="253"/>
      <c r="Q200" s="249" t="s">
        <v>765</v>
      </c>
      <c r="R200" s="255" t="s">
        <v>1143</v>
      </c>
      <c r="S200" s="248" t="s">
        <v>768</v>
      </c>
      <c r="T200" s="248" t="s">
        <v>705</v>
      </c>
      <c r="U200" s="248" t="s">
        <v>875</v>
      </c>
      <c r="V200" s="248"/>
      <c r="W200" s="254" t="s">
        <v>724</v>
      </c>
      <c r="X200" s="248" t="s">
        <v>704</v>
      </c>
      <c r="Y200" s="255">
        <v>38524</v>
      </c>
      <c r="Z200" s="255">
        <v>38889</v>
      </c>
      <c r="AA200" s="256">
        <f t="shared" ca="1" si="8"/>
        <v>10.916666666666666</v>
      </c>
      <c r="AB200" s="257" t="e">
        <f>+VLOOKUP(#REF!,'[3]CÁN BỘ'!F$8:AX$1037,COLUMN('[3]CÁN BỘ'!$AP$42)-5,0)</f>
        <v>#REF!</v>
      </c>
      <c r="AC200" s="258"/>
    </row>
    <row r="201" spans="1:29" ht="15.75" customHeight="1" x14ac:dyDescent="0.3">
      <c r="A201" s="248">
        <f>+SUBTOTAL(3,$C$6:C201)</f>
        <v>196</v>
      </c>
      <c r="B201" s="249" t="s">
        <v>1184</v>
      </c>
      <c r="C201" s="249" t="s">
        <v>1178</v>
      </c>
      <c r="D201" s="249" t="s">
        <v>1185</v>
      </c>
      <c r="E201" s="250" t="s">
        <v>201</v>
      </c>
      <c r="F201" s="249">
        <f>+YEAR(G201)</f>
        <v>1996</v>
      </c>
      <c r="G201" s="251">
        <v>35363</v>
      </c>
      <c r="H201" s="250" t="s">
        <v>708</v>
      </c>
      <c r="I201" s="252" t="str">
        <f>VLOOKUP(H201,'[2]Bảng mã ngạch'!$A$2:$B$71,2,0)</f>
        <v>Giảng viên (hạng III)</v>
      </c>
      <c r="J201" s="249" t="s">
        <v>690</v>
      </c>
      <c r="K201" s="249"/>
      <c r="L201" s="249" t="s">
        <v>1058</v>
      </c>
      <c r="M201" s="249" t="s">
        <v>1058</v>
      </c>
      <c r="N201" s="249"/>
      <c r="O201" s="249"/>
      <c r="P201" s="253"/>
      <c r="Q201" s="249"/>
      <c r="R201" s="248"/>
      <c r="S201" s="248"/>
      <c r="T201" s="248"/>
      <c r="U201" s="248"/>
      <c r="V201" s="248"/>
      <c r="W201" s="248"/>
      <c r="X201" s="248"/>
      <c r="Y201" s="248"/>
      <c r="Z201" s="255"/>
      <c r="AA201" s="263"/>
      <c r="AB201" s="257" t="e">
        <f>+VLOOKUP(#REF!,'[3]CÁN BỘ'!F$8:AX$1037,COLUMN('[3]CÁN BỘ'!$AP$42)-5,0)</f>
        <v>#REF!</v>
      </c>
      <c r="AC201" s="258"/>
    </row>
    <row r="202" spans="1:29" ht="15.75" customHeight="1" x14ac:dyDescent="0.3">
      <c r="A202" s="248">
        <f>+SUBTOTAL(3,$C$6:C202)</f>
        <v>197</v>
      </c>
      <c r="B202" s="249" t="s">
        <v>1186</v>
      </c>
      <c r="C202" s="249" t="s">
        <v>1178</v>
      </c>
      <c r="D202" s="252" t="s">
        <v>1187</v>
      </c>
      <c r="E202" s="250" t="s">
        <v>200</v>
      </c>
      <c r="F202" s="249">
        <f t="shared" ref="F202:F265" si="10">YEAR(G202)</f>
        <v>1976</v>
      </c>
      <c r="G202" s="251">
        <v>28080</v>
      </c>
      <c r="H202" s="248" t="s">
        <v>870</v>
      </c>
      <c r="I202" s="252" t="str">
        <f>VLOOKUP(H202,'[2]Bảng mã ngạch'!$A$2:$B$71,2,0)</f>
        <v>Giảng viên cao cấp (hạng I)</v>
      </c>
      <c r="J202" s="249" t="s">
        <v>692</v>
      </c>
      <c r="K202" s="249" t="s">
        <v>871</v>
      </c>
      <c r="L202" s="249" t="s">
        <v>1068</v>
      </c>
      <c r="M202" s="249" t="s">
        <v>1188</v>
      </c>
      <c r="N202" s="249"/>
      <c r="O202" s="249" t="s">
        <v>1189</v>
      </c>
      <c r="P202" s="253"/>
      <c r="Q202" s="249" t="s">
        <v>873</v>
      </c>
      <c r="R202" s="255" t="s">
        <v>1085</v>
      </c>
      <c r="S202" s="248"/>
      <c r="T202" s="248"/>
      <c r="U202" s="248" t="s">
        <v>1190</v>
      </c>
      <c r="V202" s="248" t="s">
        <v>705</v>
      </c>
      <c r="W202" s="254" t="s">
        <v>1191</v>
      </c>
      <c r="X202" s="248" t="s">
        <v>704</v>
      </c>
      <c r="Y202" s="255">
        <v>35952</v>
      </c>
      <c r="Z202" s="255">
        <v>36317</v>
      </c>
      <c r="AA202" s="256">
        <f t="shared" ref="AA202:AA250" ca="1" si="11">IF(E202="nữ",660-DATEDIF(G202,TODAY(),"m"),720-DATEDIF(G202,TODAY(),"m"))/12</f>
        <v>11.916666666666666</v>
      </c>
      <c r="AB202" s="257" t="e">
        <f>+VLOOKUP(#REF!,'[3]CÁN BỘ'!F$8:AX$1037,COLUMN('[3]CÁN BỘ'!$AP$42)-5,0)</f>
        <v>#REF!</v>
      </c>
      <c r="AC202" s="258"/>
    </row>
    <row r="203" spans="1:29" ht="15.75" customHeight="1" x14ac:dyDescent="0.3">
      <c r="A203" s="248">
        <f>+SUBTOTAL(3,$C$6:C203)</f>
        <v>198</v>
      </c>
      <c r="B203" s="249" t="s">
        <v>1192</v>
      </c>
      <c r="C203" s="249" t="s">
        <v>1172</v>
      </c>
      <c r="D203" s="249"/>
      <c r="E203" s="250" t="s">
        <v>200</v>
      </c>
      <c r="F203" s="249">
        <f t="shared" si="10"/>
        <v>1991</v>
      </c>
      <c r="G203" s="251">
        <v>33416</v>
      </c>
      <c r="H203" s="248" t="s">
        <v>714</v>
      </c>
      <c r="I203" s="252" t="str">
        <f>VLOOKUP(H203,'[2]Bảng mã ngạch'!$A$2:$B$71,2,0)</f>
        <v>Chuyên viên</v>
      </c>
      <c r="J203" s="249" t="s">
        <v>690</v>
      </c>
      <c r="K203" s="249"/>
      <c r="L203" s="259" t="s">
        <v>1081</v>
      </c>
      <c r="M203" s="249" t="s">
        <v>1081</v>
      </c>
      <c r="N203" s="249"/>
      <c r="O203" s="249">
        <v>0</v>
      </c>
      <c r="P203" s="253"/>
      <c r="Q203" s="249"/>
      <c r="R203" s="255" t="s">
        <v>1193</v>
      </c>
      <c r="S203" s="248" t="s">
        <v>815</v>
      </c>
      <c r="T203" s="248" t="s">
        <v>705</v>
      </c>
      <c r="U203" s="248"/>
      <c r="V203" s="248" t="s">
        <v>720</v>
      </c>
      <c r="W203" s="254" t="s">
        <v>895</v>
      </c>
      <c r="X203" s="248"/>
      <c r="Y203" s="255"/>
      <c r="Z203" s="255"/>
      <c r="AA203" s="256">
        <f t="shared" ca="1" si="11"/>
        <v>26.583333333333332</v>
      </c>
      <c r="AB203" s="257" t="e">
        <f>+VLOOKUP(#REF!,'[3]CÁN BỘ'!F$8:AX$1037,COLUMN('[3]CÁN BỘ'!$AP$42)-5,0)</f>
        <v>#REF!</v>
      </c>
      <c r="AC203" s="258"/>
    </row>
    <row r="204" spans="1:29" ht="15.75" customHeight="1" x14ac:dyDescent="0.3">
      <c r="A204" s="248">
        <f>+SUBTOTAL(3,$C$6:C204)</f>
        <v>199</v>
      </c>
      <c r="B204" s="249" t="s">
        <v>1194</v>
      </c>
      <c r="C204" s="249" t="s">
        <v>1178</v>
      </c>
      <c r="D204" s="249"/>
      <c r="E204" s="248" t="s">
        <v>201</v>
      </c>
      <c r="F204" s="249">
        <f t="shared" si="10"/>
        <v>1978</v>
      </c>
      <c r="G204" s="251">
        <v>28788</v>
      </c>
      <c r="H204" s="248" t="s">
        <v>714</v>
      </c>
      <c r="I204" s="252" t="str">
        <f>VLOOKUP(H204,'[2]Bảng mã ngạch'!$A$2:$B$71,2,0)</f>
        <v>Chuyên viên</v>
      </c>
      <c r="J204" s="249" t="s">
        <v>690</v>
      </c>
      <c r="K204" s="249">
        <v>0</v>
      </c>
      <c r="L204" s="249" t="s">
        <v>813</v>
      </c>
      <c r="M204" s="249" t="s">
        <v>1055</v>
      </c>
      <c r="N204" s="249"/>
      <c r="O204" s="249" t="s">
        <v>218</v>
      </c>
      <c r="P204" s="253"/>
      <c r="Q204" s="249"/>
      <c r="R204" s="248"/>
      <c r="S204" s="248" t="s">
        <v>815</v>
      </c>
      <c r="T204" s="248"/>
      <c r="U204" s="248"/>
      <c r="V204" s="248"/>
      <c r="W204" s="254" t="s">
        <v>724</v>
      </c>
      <c r="X204" s="248" t="s">
        <v>779</v>
      </c>
      <c r="Y204" s="255">
        <v>37797</v>
      </c>
      <c r="Z204" s="255">
        <v>38163</v>
      </c>
      <c r="AA204" s="256">
        <f t="shared" ca="1" si="11"/>
        <v>8.9166666666666661</v>
      </c>
      <c r="AB204" s="257" t="e">
        <f>+VLOOKUP(#REF!,'[3]CÁN BỘ'!F$8:AX$1037,COLUMN('[3]CÁN BỘ'!$AP$42)-5,0)</f>
        <v>#REF!</v>
      </c>
      <c r="AC204" s="258"/>
    </row>
    <row r="205" spans="1:29" ht="15.75" customHeight="1" x14ac:dyDescent="0.3">
      <c r="A205" s="248">
        <f>+SUBTOTAL(3,$C$6:C205)</f>
        <v>200</v>
      </c>
      <c r="B205" s="249" t="s">
        <v>1195</v>
      </c>
      <c r="C205" s="249" t="s">
        <v>1178</v>
      </c>
      <c r="D205" s="249"/>
      <c r="E205" s="250" t="s">
        <v>201</v>
      </c>
      <c r="F205" s="249">
        <f t="shared" si="10"/>
        <v>1982</v>
      </c>
      <c r="G205" s="251">
        <v>29993</v>
      </c>
      <c r="H205" s="248" t="s">
        <v>714</v>
      </c>
      <c r="I205" s="252" t="str">
        <f>VLOOKUP(H205,'[2]Bảng mã ngạch'!$A$2:$B$71,2,0)</f>
        <v>Chuyên viên</v>
      </c>
      <c r="J205" s="249" t="s">
        <v>690</v>
      </c>
      <c r="K205" s="249">
        <v>0</v>
      </c>
      <c r="L205" s="249" t="s">
        <v>1196</v>
      </c>
      <c r="M205" s="249" t="s">
        <v>1055</v>
      </c>
      <c r="N205" s="249"/>
      <c r="O205" s="249" t="s">
        <v>218</v>
      </c>
      <c r="P205" s="253"/>
      <c r="Q205" s="249"/>
      <c r="R205" s="248"/>
      <c r="S205" s="248" t="s">
        <v>815</v>
      </c>
      <c r="T205" s="248"/>
      <c r="U205" s="248"/>
      <c r="V205" s="248" t="s">
        <v>720</v>
      </c>
      <c r="W205" s="254" t="s">
        <v>724</v>
      </c>
      <c r="X205" s="248"/>
      <c r="Y205" s="255">
        <v>44223</v>
      </c>
      <c r="Z205" s="255">
        <v>0</v>
      </c>
      <c r="AA205" s="256">
        <f t="shared" ca="1" si="11"/>
        <v>12.166666666666666</v>
      </c>
      <c r="AB205" s="257" t="e">
        <f>+VLOOKUP(#REF!,'[3]CÁN BỘ'!F$8:AX$1037,COLUMN('[3]CÁN BỘ'!$AP$42)-5,0)</f>
        <v>#REF!</v>
      </c>
      <c r="AC205" s="258"/>
    </row>
    <row r="206" spans="1:29" ht="15.75" customHeight="1" x14ac:dyDescent="0.3">
      <c r="A206" s="248">
        <f>+SUBTOTAL(3,$C$6:C206)</f>
        <v>201</v>
      </c>
      <c r="B206" s="249" t="s">
        <v>1197</v>
      </c>
      <c r="C206" s="249" t="s">
        <v>1198</v>
      </c>
      <c r="D206" s="249" t="s">
        <v>1199</v>
      </c>
      <c r="E206" s="248" t="s">
        <v>200</v>
      </c>
      <c r="F206" s="249">
        <f t="shared" si="10"/>
        <v>1985</v>
      </c>
      <c r="G206" s="251">
        <v>31221</v>
      </c>
      <c r="H206" s="248" t="s">
        <v>732</v>
      </c>
      <c r="I206" s="252" t="str">
        <f>VLOOKUP(H206,'[2]Bảng mã ngạch'!$A$2:$B$71,2,0)</f>
        <v>Cán sự</v>
      </c>
      <c r="J206" s="249" t="s">
        <v>241</v>
      </c>
      <c r="K206" s="249">
        <v>0</v>
      </c>
      <c r="L206" s="249" t="s">
        <v>1200</v>
      </c>
      <c r="M206" s="249">
        <v>0</v>
      </c>
      <c r="N206" s="249"/>
      <c r="O206" s="249">
        <v>0</v>
      </c>
      <c r="P206" s="253"/>
      <c r="Q206" s="249"/>
      <c r="R206" s="255" t="s">
        <v>738</v>
      </c>
      <c r="S206" s="248"/>
      <c r="T206" s="248"/>
      <c r="U206" s="248"/>
      <c r="V206" s="248" t="s">
        <v>720</v>
      </c>
      <c r="W206" s="248">
        <v>0</v>
      </c>
      <c r="X206" s="248"/>
      <c r="Y206" s="255">
        <v>44040</v>
      </c>
      <c r="Z206" s="255">
        <v>44770</v>
      </c>
      <c r="AA206" s="256">
        <f t="shared" ca="1" si="11"/>
        <v>20.5</v>
      </c>
      <c r="AB206" s="257" t="e">
        <f>+VLOOKUP(#REF!,'[3]CÁN BỘ'!F$8:AX$1037,COLUMN('[3]CÁN BỘ'!$AP$42)-5,0)</f>
        <v>#REF!</v>
      </c>
      <c r="AC206" s="258"/>
    </row>
    <row r="207" spans="1:29" ht="15.75" customHeight="1" x14ac:dyDescent="0.3">
      <c r="A207" s="248">
        <f>+SUBTOTAL(3,$C$6:C207)</f>
        <v>202</v>
      </c>
      <c r="B207" s="249" t="s">
        <v>1201</v>
      </c>
      <c r="C207" s="249" t="s">
        <v>1198</v>
      </c>
      <c r="D207" s="249" t="s">
        <v>1199</v>
      </c>
      <c r="E207" s="250" t="s">
        <v>200</v>
      </c>
      <c r="F207" s="249">
        <f t="shared" si="10"/>
        <v>1987</v>
      </c>
      <c r="G207" s="251">
        <v>31929</v>
      </c>
      <c r="H207" s="248" t="s">
        <v>719</v>
      </c>
      <c r="I207" s="252" t="str">
        <f>VLOOKUP(H207,'[2]Bảng mã ngạch'!$A$2:$B$71,2,0)</f>
        <v>Kỹ thuật viên</v>
      </c>
      <c r="J207" s="249" t="s">
        <v>241</v>
      </c>
      <c r="K207" s="249">
        <v>0</v>
      </c>
      <c r="L207" s="249" t="s">
        <v>1202</v>
      </c>
      <c r="M207" s="249">
        <v>0</v>
      </c>
      <c r="N207" s="249"/>
      <c r="O207" s="249">
        <v>0</v>
      </c>
      <c r="P207" s="253"/>
      <c r="Q207" s="249"/>
      <c r="R207" s="255" t="s">
        <v>1118</v>
      </c>
      <c r="S207" s="248"/>
      <c r="T207" s="248"/>
      <c r="U207" s="248"/>
      <c r="V207" s="248" t="s">
        <v>720</v>
      </c>
      <c r="W207" s="248">
        <v>0</v>
      </c>
      <c r="X207" s="248"/>
      <c r="Y207" s="255"/>
      <c r="Z207" s="255"/>
      <c r="AA207" s="256">
        <f t="shared" ca="1" si="11"/>
        <v>22.5</v>
      </c>
      <c r="AB207" s="257" t="e">
        <f>+VLOOKUP(#REF!,'[3]CÁN BỘ'!F$8:AX$1037,COLUMN('[3]CÁN BỘ'!$AP$42)-5,0)</f>
        <v>#REF!</v>
      </c>
      <c r="AC207" s="258"/>
    </row>
    <row r="208" spans="1:29" ht="15.75" customHeight="1" x14ac:dyDescent="0.3">
      <c r="A208" s="248">
        <f>+SUBTOTAL(3,$C$6:C208)</f>
        <v>203</v>
      </c>
      <c r="B208" s="249" t="s">
        <v>1203</v>
      </c>
      <c r="C208" s="249" t="s">
        <v>1198</v>
      </c>
      <c r="D208" s="249" t="s">
        <v>1199</v>
      </c>
      <c r="E208" s="248" t="s">
        <v>200</v>
      </c>
      <c r="F208" s="249">
        <f t="shared" si="10"/>
        <v>1982</v>
      </c>
      <c r="G208" s="251">
        <v>30239</v>
      </c>
      <c r="H208" s="248" t="s">
        <v>719</v>
      </c>
      <c r="I208" s="252" t="str">
        <f>VLOOKUP(H208,'[2]Bảng mã ngạch'!$A$2:$B$71,2,0)</f>
        <v>Kỹ thuật viên</v>
      </c>
      <c r="J208" s="249" t="s">
        <v>749</v>
      </c>
      <c r="K208" s="249">
        <v>0</v>
      </c>
      <c r="L208" s="259" t="s">
        <v>1196</v>
      </c>
      <c r="M208" s="249">
        <v>0</v>
      </c>
      <c r="N208" s="249"/>
      <c r="O208" s="249">
        <v>0</v>
      </c>
      <c r="P208" s="253"/>
      <c r="Q208" s="249"/>
      <c r="R208" s="255" t="s">
        <v>738</v>
      </c>
      <c r="S208" s="248"/>
      <c r="T208" s="248"/>
      <c r="U208" s="248"/>
      <c r="V208" s="248"/>
      <c r="W208" s="248">
        <v>0</v>
      </c>
      <c r="X208" s="248"/>
      <c r="Y208" s="255"/>
      <c r="Z208" s="255"/>
      <c r="AA208" s="256">
        <f t="shared" ca="1" si="11"/>
        <v>17.833333333333332</v>
      </c>
      <c r="AB208" s="257" t="e">
        <f>+VLOOKUP(#REF!,'[3]CÁN BỘ'!F$8:AX$1037,COLUMN('[3]CÁN BỘ'!$AP$42)-5,0)</f>
        <v>#REF!</v>
      </c>
      <c r="AC208" s="258"/>
    </row>
    <row r="209" spans="1:29" ht="15.75" customHeight="1" x14ac:dyDescent="0.3">
      <c r="A209" s="248">
        <f>+SUBTOTAL(3,$C$6:C209)</f>
        <v>204</v>
      </c>
      <c r="B209" s="249" t="s">
        <v>1204</v>
      </c>
      <c r="C209" s="249" t="s">
        <v>1198</v>
      </c>
      <c r="D209" s="249" t="s">
        <v>1199</v>
      </c>
      <c r="E209" s="250" t="s">
        <v>200</v>
      </c>
      <c r="F209" s="249">
        <f t="shared" si="10"/>
        <v>1973</v>
      </c>
      <c r="G209" s="251">
        <v>26964</v>
      </c>
      <c r="H209" s="248" t="s">
        <v>740</v>
      </c>
      <c r="I209" s="252" t="str">
        <f>VLOOKUP(H209,'[2]Bảng mã ngạch'!$A$2:$B$71,2,0)</f>
        <v>Nhân viên kỹ thuật</v>
      </c>
      <c r="J209" s="249" t="s">
        <v>749</v>
      </c>
      <c r="K209" s="249">
        <v>0</v>
      </c>
      <c r="L209" s="259" t="s">
        <v>1205</v>
      </c>
      <c r="M209" s="249">
        <v>0</v>
      </c>
      <c r="N209" s="249"/>
      <c r="O209" s="249">
        <v>0</v>
      </c>
      <c r="P209" s="253"/>
      <c r="Q209" s="249"/>
      <c r="R209" s="248"/>
      <c r="S209" s="248"/>
      <c r="T209" s="248"/>
      <c r="U209" s="248"/>
      <c r="V209" s="248"/>
      <c r="W209" s="248" t="s">
        <v>729</v>
      </c>
      <c r="X209" s="248"/>
      <c r="Y209" s="255"/>
      <c r="Z209" s="255"/>
      <c r="AA209" s="256">
        <f t="shared" ca="1" si="11"/>
        <v>8.9166666666666661</v>
      </c>
      <c r="AB209" s="257" t="e">
        <f>+VLOOKUP(#REF!,'[3]CÁN BỘ'!F$8:AX$1037,COLUMN('[3]CÁN BỘ'!$AP$42)-5,0)</f>
        <v>#REF!</v>
      </c>
      <c r="AC209" s="258"/>
    </row>
    <row r="210" spans="1:29" ht="15.75" customHeight="1" x14ac:dyDescent="0.3">
      <c r="A210" s="248">
        <f>+SUBTOTAL(3,$C$6:C210)</f>
        <v>205</v>
      </c>
      <c r="B210" s="249" t="s">
        <v>1206</v>
      </c>
      <c r="C210" s="249" t="s">
        <v>1198</v>
      </c>
      <c r="D210" s="249" t="s">
        <v>1199</v>
      </c>
      <c r="E210" s="248" t="s">
        <v>200</v>
      </c>
      <c r="F210" s="249">
        <f t="shared" si="10"/>
        <v>1972</v>
      </c>
      <c r="G210" s="251">
        <v>26394</v>
      </c>
      <c r="H210" s="248" t="s">
        <v>714</v>
      </c>
      <c r="I210" s="252" t="str">
        <f>VLOOKUP(H210,'[2]Bảng mã ngạch'!$A$2:$B$71,2,0)</f>
        <v>Chuyên viên</v>
      </c>
      <c r="J210" s="249" t="s">
        <v>690</v>
      </c>
      <c r="K210" s="249">
        <v>0</v>
      </c>
      <c r="L210" s="249" t="s">
        <v>1207</v>
      </c>
      <c r="M210" s="249" t="s">
        <v>1055</v>
      </c>
      <c r="N210" s="249"/>
      <c r="O210" s="249" t="s">
        <v>218</v>
      </c>
      <c r="P210" s="253"/>
      <c r="Q210" s="249"/>
      <c r="R210" s="248" t="s">
        <v>1208</v>
      </c>
      <c r="S210" s="248" t="s">
        <v>815</v>
      </c>
      <c r="T210" s="248"/>
      <c r="U210" s="248"/>
      <c r="V210" s="248" t="s">
        <v>1063</v>
      </c>
      <c r="W210" s="248">
        <v>0</v>
      </c>
      <c r="X210" s="248" t="s">
        <v>704</v>
      </c>
      <c r="Y210" s="255">
        <v>37245</v>
      </c>
      <c r="Z210" s="255">
        <v>37610</v>
      </c>
      <c r="AA210" s="256">
        <f t="shared" ca="1" si="11"/>
        <v>7.333333333333333</v>
      </c>
      <c r="AB210" s="257" t="e">
        <f>+VLOOKUP(#REF!,'[3]CÁN BỘ'!F$8:AX$1037,COLUMN('[3]CÁN BỘ'!$AP$42)-5,0)</f>
        <v>#REF!</v>
      </c>
      <c r="AC210" s="258"/>
    </row>
    <row r="211" spans="1:29" ht="15.75" customHeight="1" x14ac:dyDescent="0.3">
      <c r="A211" s="248">
        <f>+SUBTOTAL(3,$C$6:C211)</f>
        <v>206</v>
      </c>
      <c r="B211" s="249" t="s">
        <v>1209</v>
      </c>
      <c r="C211" s="249" t="s">
        <v>1198</v>
      </c>
      <c r="D211" s="249" t="s">
        <v>1199</v>
      </c>
      <c r="E211" s="250" t="s">
        <v>200</v>
      </c>
      <c r="F211" s="249">
        <f t="shared" si="10"/>
        <v>1986</v>
      </c>
      <c r="G211" s="251">
        <v>31741</v>
      </c>
      <c r="H211" s="248" t="s">
        <v>719</v>
      </c>
      <c r="I211" s="252" t="str">
        <f>VLOOKUP(H211,'[2]Bảng mã ngạch'!$A$2:$B$71,2,0)</f>
        <v>Kỹ thuật viên</v>
      </c>
      <c r="J211" s="249" t="s">
        <v>749</v>
      </c>
      <c r="K211" s="249">
        <v>0</v>
      </c>
      <c r="L211" s="259" t="s">
        <v>1210</v>
      </c>
      <c r="M211" s="249">
        <v>0</v>
      </c>
      <c r="N211" s="249"/>
      <c r="O211" s="249">
        <v>0</v>
      </c>
      <c r="P211" s="253"/>
      <c r="Q211" s="249"/>
      <c r="R211" s="255" t="s">
        <v>1118</v>
      </c>
      <c r="S211" s="248"/>
      <c r="T211" s="248"/>
      <c r="U211" s="248"/>
      <c r="V211" s="248" t="s">
        <v>720</v>
      </c>
      <c r="W211" s="254" t="s">
        <v>724</v>
      </c>
      <c r="X211" s="248"/>
      <c r="Y211" s="255">
        <v>42314</v>
      </c>
      <c r="Z211" s="255">
        <v>43045</v>
      </c>
      <c r="AA211" s="256">
        <f t="shared" ca="1" si="11"/>
        <v>22</v>
      </c>
      <c r="AB211" s="257" t="e">
        <f>+VLOOKUP(#REF!,'[3]CÁN BỘ'!F$8:AX$1037,COLUMN('[3]CÁN BỘ'!$AP$42)-5,0)</f>
        <v>#REF!</v>
      </c>
      <c r="AC211" s="258"/>
    </row>
    <row r="212" spans="1:29" ht="15.75" customHeight="1" x14ac:dyDescent="0.3">
      <c r="A212" s="248">
        <f>+SUBTOTAL(3,$C$6:C212)</f>
        <v>207</v>
      </c>
      <c r="B212" s="249" t="s">
        <v>1211</v>
      </c>
      <c r="C212" s="249" t="s">
        <v>1198</v>
      </c>
      <c r="D212" s="249" t="s">
        <v>1212</v>
      </c>
      <c r="E212" s="250" t="s">
        <v>201</v>
      </c>
      <c r="F212" s="249">
        <f t="shared" si="10"/>
        <v>1981</v>
      </c>
      <c r="G212" s="251">
        <v>29718</v>
      </c>
      <c r="H212" s="248" t="s">
        <v>719</v>
      </c>
      <c r="I212" s="252" t="str">
        <f>VLOOKUP(H212,'[2]Bảng mã ngạch'!$A$2:$B$71,2,0)</f>
        <v>Kỹ thuật viên</v>
      </c>
      <c r="J212" s="249" t="s">
        <v>241</v>
      </c>
      <c r="K212" s="249">
        <v>0</v>
      </c>
      <c r="L212" s="249" t="s">
        <v>867</v>
      </c>
      <c r="M212" s="249">
        <v>0</v>
      </c>
      <c r="N212" s="249"/>
      <c r="O212" s="249">
        <v>0</v>
      </c>
      <c r="P212" s="253"/>
      <c r="Q212" s="249"/>
      <c r="R212" s="255" t="s">
        <v>738</v>
      </c>
      <c r="S212" s="248" t="s">
        <v>1160</v>
      </c>
      <c r="T212" s="248"/>
      <c r="U212" s="248"/>
      <c r="V212" s="248"/>
      <c r="W212" s="254" t="s">
        <v>895</v>
      </c>
      <c r="X212" s="248"/>
      <c r="Y212" s="255"/>
      <c r="Z212" s="255"/>
      <c r="AA212" s="256">
        <f t="shared" ca="1" si="11"/>
        <v>11.416666666666666</v>
      </c>
      <c r="AB212" s="257" t="e">
        <f>+VLOOKUP(#REF!,'[3]CÁN BỘ'!F$8:AX$1037,COLUMN('[3]CÁN BỘ'!$AP$42)-5,0)</f>
        <v>#REF!</v>
      </c>
      <c r="AC212" s="258"/>
    </row>
    <row r="213" spans="1:29" ht="15.75" customHeight="1" x14ac:dyDescent="0.3">
      <c r="A213" s="248">
        <f>+SUBTOTAL(3,$C$6:C213)</f>
        <v>208</v>
      </c>
      <c r="B213" s="249" t="s">
        <v>1213</v>
      </c>
      <c r="C213" s="249" t="s">
        <v>1198</v>
      </c>
      <c r="D213" s="249" t="s">
        <v>1212</v>
      </c>
      <c r="E213" s="248" t="s">
        <v>201</v>
      </c>
      <c r="F213" s="249">
        <f t="shared" si="10"/>
        <v>1981</v>
      </c>
      <c r="G213" s="251">
        <v>29913</v>
      </c>
      <c r="H213" s="248" t="s">
        <v>714</v>
      </c>
      <c r="I213" s="252" t="str">
        <f>VLOOKUP(H213,'[2]Bảng mã ngạch'!$A$2:$B$71,2,0)</f>
        <v>Chuyên viên</v>
      </c>
      <c r="J213" s="249" t="s">
        <v>690</v>
      </c>
      <c r="K213" s="249">
        <v>0</v>
      </c>
      <c r="L213" s="249" t="s">
        <v>1068</v>
      </c>
      <c r="M213" s="249" t="s">
        <v>1214</v>
      </c>
      <c r="N213" s="249"/>
      <c r="O213" s="249" t="s">
        <v>218</v>
      </c>
      <c r="P213" s="253"/>
      <c r="Q213" s="249"/>
      <c r="R213" s="248"/>
      <c r="S213" s="248" t="s">
        <v>815</v>
      </c>
      <c r="T213" s="248"/>
      <c r="U213" s="248"/>
      <c r="V213" s="248"/>
      <c r="W213" s="254" t="s">
        <v>895</v>
      </c>
      <c r="X213" s="248" t="s">
        <v>779</v>
      </c>
      <c r="Y213" s="255">
        <v>41862</v>
      </c>
      <c r="Z213" s="255">
        <v>42227</v>
      </c>
      <c r="AA213" s="256">
        <f t="shared" ca="1" si="11"/>
        <v>11.916666666666666</v>
      </c>
      <c r="AB213" s="257" t="e">
        <f>+VLOOKUP(#REF!,'[3]CÁN BỘ'!F$8:AX$1037,COLUMN('[3]CÁN BỘ'!$AP$42)-5,0)</f>
        <v>#REF!</v>
      </c>
      <c r="AC213" s="258"/>
    </row>
    <row r="214" spans="1:29" ht="15.75" customHeight="1" x14ac:dyDescent="0.3">
      <c r="A214" s="248">
        <f>+SUBTOTAL(3,$C$6:C214)</f>
        <v>209</v>
      </c>
      <c r="B214" s="249" t="s">
        <v>1215</v>
      </c>
      <c r="C214" s="249" t="s">
        <v>1198</v>
      </c>
      <c r="D214" s="249" t="s">
        <v>1212</v>
      </c>
      <c r="E214" s="248" t="s">
        <v>200</v>
      </c>
      <c r="F214" s="249">
        <f t="shared" si="10"/>
        <v>1974</v>
      </c>
      <c r="G214" s="251">
        <v>27321</v>
      </c>
      <c r="H214" s="248" t="s">
        <v>722</v>
      </c>
      <c r="I214" s="252" t="str">
        <f>VLOOKUP(H214,'[2]Bảng mã ngạch'!$A$2:$B$71,2,0)</f>
        <v>Kỹ sư</v>
      </c>
      <c r="J214" s="249" t="s">
        <v>690</v>
      </c>
      <c r="K214" s="249">
        <v>0</v>
      </c>
      <c r="L214" s="249" t="s">
        <v>1216</v>
      </c>
      <c r="M214" s="249" t="s">
        <v>1217</v>
      </c>
      <c r="N214" s="249"/>
      <c r="O214" s="249" t="s">
        <v>218</v>
      </c>
      <c r="P214" s="253"/>
      <c r="Q214" s="249"/>
      <c r="R214" s="248"/>
      <c r="S214" s="248" t="s">
        <v>1160</v>
      </c>
      <c r="T214" s="248"/>
      <c r="U214" s="248"/>
      <c r="V214" s="248"/>
      <c r="W214" s="254" t="s">
        <v>724</v>
      </c>
      <c r="X214" s="248"/>
      <c r="Y214" s="255">
        <v>38981</v>
      </c>
      <c r="Z214" s="255">
        <v>39346</v>
      </c>
      <c r="AA214" s="256">
        <f t="shared" ca="1" si="11"/>
        <v>9.8333333333333339</v>
      </c>
      <c r="AB214" s="257" t="e">
        <f>+VLOOKUP(#REF!,'[3]CÁN BỘ'!F$8:AX$1037,COLUMN('[3]CÁN BỘ'!$AP$42)-5,0)</f>
        <v>#REF!</v>
      </c>
      <c r="AC214" s="258"/>
    </row>
    <row r="215" spans="1:29" ht="15.75" customHeight="1" x14ac:dyDescent="0.3">
      <c r="A215" s="248">
        <f>+SUBTOTAL(3,$C$6:C215)</f>
        <v>210</v>
      </c>
      <c r="B215" s="249" t="s">
        <v>1218</v>
      </c>
      <c r="C215" s="249" t="s">
        <v>1198</v>
      </c>
      <c r="D215" s="249" t="s">
        <v>1212</v>
      </c>
      <c r="E215" s="250" t="s">
        <v>200</v>
      </c>
      <c r="F215" s="249">
        <f t="shared" si="10"/>
        <v>1982</v>
      </c>
      <c r="G215" s="251">
        <v>30036</v>
      </c>
      <c r="H215" s="248" t="s">
        <v>714</v>
      </c>
      <c r="I215" s="252" t="str">
        <f>VLOOKUP(H215,'[2]Bảng mã ngạch'!$A$2:$B$71,2,0)</f>
        <v>Chuyên viên</v>
      </c>
      <c r="J215" s="249" t="s">
        <v>690</v>
      </c>
      <c r="K215" s="249">
        <v>0</v>
      </c>
      <c r="L215" s="249" t="s">
        <v>1219</v>
      </c>
      <c r="M215" s="249">
        <v>0</v>
      </c>
      <c r="N215" s="249"/>
      <c r="O215" s="249" t="s">
        <v>218</v>
      </c>
      <c r="P215" s="253"/>
      <c r="Q215" s="249"/>
      <c r="R215" s="248"/>
      <c r="S215" s="248" t="s">
        <v>1220</v>
      </c>
      <c r="T215" s="248"/>
      <c r="U215" s="248"/>
      <c r="V215" s="248" t="s">
        <v>720</v>
      </c>
      <c r="W215" s="248" t="s">
        <v>758</v>
      </c>
      <c r="X215" s="248" t="s">
        <v>779</v>
      </c>
      <c r="Y215" s="255">
        <v>40921</v>
      </c>
      <c r="Z215" s="255">
        <v>41287</v>
      </c>
      <c r="AA215" s="256">
        <f t="shared" ca="1" si="11"/>
        <v>17.333333333333332</v>
      </c>
      <c r="AB215" s="257" t="e">
        <f>+VLOOKUP(#REF!,'[3]CÁN BỘ'!F$8:AX$1037,COLUMN('[3]CÁN BỘ'!$AP$42)-5,0)</f>
        <v>#REF!</v>
      </c>
      <c r="AC215" s="258"/>
    </row>
    <row r="216" spans="1:29" ht="15.75" customHeight="1" x14ac:dyDescent="0.3">
      <c r="A216" s="248">
        <f>+SUBTOTAL(3,$C$6:C216)</f>
        <v>211</v>
      </c>
      <c r="B216" s="268" t="s">
        <v>1221</v>
      </c>
      <c r="C216" s="268" t="s">
        <v>1198</v>
      </c>
      <c r="D216" s="268" t="s">
        <v>1212</v>
      </c>
      <c r="E216" s="272" t="s">
        <v>200</v>
      </c>
      <c r="F216" s="268">
        <f t="shared" si="10"/>
        <v>1967</v>
      </c>
      <c r="G216" s="270">
        <v>24602</v>
      </c>
      <c r="H216" s="272" t="s">
        <v>714</v>
      </c>
      <c r="I216" s="271" t="str">
        <f>VLOOKUP(H216,'[2]Bảng mã ngạch'!$A$2:$B$71,2,0)</f>
        <v>Chuyên viên</v>
      </c>
      <c r="J216" s="268" t="s">
        <v>690</v>
      </c>
      <c r="K216" s="268">
        <v>0</v>
      </c>
      <c r="L216" s="268" t="s">
        <v>1222</v>
      </c>
      <c r="M216" s="268" t="s">
        <v>1222</v>
      </c>
      <c r="N216" s="268"/>
      <c r="O216" s="249" t="s">
        <v>218</v>
      </c>
      <c r="P216" s="253"/>
      <c r="Q216" s="249"/>
      <c r="R216" s="272"/>
      <c r="S216" s="248" t="s">
        <v>868</v>
      </c>
      <c r="T216" s="272"/>
      <c r="U216" s="272"/>
      <c r="V216" s="272"/>
      <c r="W216" s="254" t="s">
        <v>724</v>
      </c>
      <c r="X216" s="272"/>
      <c r="Y216" s="255">
        <v>41825</v>
      </c>
      <c r="Z216" s="255">
        <v>42190</v>
      </c>
      <c r="AA216" s="274">
        <f t="shared" ca="1" si="11"/>
        <v>2.4166666666666665</v>
      </c>
      <c r="AB216" s="257" t="e">
        <f>+VLOOKUP(#REF!,'[3]CÁN BỘ'!F$8:AX$1037,COLUMN('[3]CÁN BỘ'!$AP$42)-5,0)</f>
        <v>#REF!</v>
      </c>
      <c r="AC216" s="258"/>
    </row>
    <row r="217" spans="1:29" ht="15.75" customHeight="1" x14ac:dyDescent="0.3">
      <c r="A217" s="248">
        <f>+SUBTOTAL(3,$C$6:C217)</f>
        <v>212</v>
      </c>
      <c r="B217" s="249" t="s">
        <v>1223</v>
      </c>
      <c r="C217" s="249" t="s">
        <v>1198</v>
      </c>
      <c r="D217" s="249" t="s">
        <v>1224</v>
      </c>
      <c r="E217" s="250" t="s">
        <v>201</v>
      </c>
      <c r="F217" s="249">
        <f t="shared" si="10"/>
        <v>1977</v>
      </c>
      <c r="G217" s="251">
        <v>28460</v>
      </c>
      <c r="H217" s="248" t="s">
        <v>719</v>
      </c>
      <c r="I217" s="252" t="str">
        <f>VLOOKUP(H217,'[2]Bảng mã ngạch'!$A$2:$B$71,2,0)</f>
        <v>Kỹ thuật viên</v>
      </c>
      <c r="J217" s="249" t="s">
        <v>241</v>
      </c>
      <c r="K217" s="249">
        <v>0</v>
      </c>
      <c r="L217" s="249" t="s">
        <v>1149</v>
      </c>
      <c r="M217" s="249">
        <v>0</v>
      </c>
      <c r="N217" s="249"/>
      <c r="O217" s="249" t="s">
        <v>218</v>
      </c>
      <c r="P217" s="253"/>
      <c r="Q217" s="249"/>
      <c r="R217" s="255" t="s">
        <v>1225</v>
      </c>
      <c r="S217" s="248"/>
      <c r="T217" s="248"/>
      <c r="U217" s="248"/>
      <c r="V217" s="248"/>
      <c r="W217" s="248" t="s">
        <v>758</v>
      </c>
      <c r="X217" s="248"/>
      <c r="Y217" s="255"/>
      <c r="Z217" s="255"/>
      <c r="AA217" s="256">
        <f t="shared" ca="1" si="11"/>
        <v>8</v>
      </c>
      <c r="AB217" s="257" t="e">
        <f>+VLOOKUP(#REF!,'[3]CÁN BỘ'!F$8:AX$1037,COLUMN('[3]CÁN BỘ'!$AP$42)-5,0)</f>
        <v>#REF!</v>
      </c>
      <c r="AC217" s="258"/>
    </row>
    <row r="218" spans="1:29" ht="15.75" customHeight="1" x14ac:dyDescent="0.3">
      <c r="A218" s="248">
        <f>+SUBTOTAL(3,$C$6:C218)</f>
        <v>213</v>
      </c>
      <c r="B218" s="249" t="s">
        <v>1226</v>
      </c>
      <c r="C218" s="249" t="s">
        <v>1198</v>
      </c>
      <c r="D218" s="249" t="s">
        <v>1224</v>
      </c>
      <c r="E218" s="248" t="s">
        <v>200</v>
      </c>
      <c r="F218" s="249">
        <f t="shared" si="10"/>
        <v>1984</v>
      </c>
      <c r="G218" s="251">
        <v>30682</v>
      </c>
      <c r="H218" s="248" t="s">
        <v>714</v>
      </c>
      <c r="I218" s="252" t="str">
        <f>VLOOKUP(H218,'[2]Bảng mã ngạch'!$A$2:$B$71,2,0)</f>
        <v>Chuyên viên</v>
      </c>
      <c r="J218" s="249" t="s">
        <v>690</v>
      </c>
      <c r="K218" s="249">
        <v>0</v>
      </c>
      <c r="L218" s="249" t="s">
        <v>1019</v>
      </c>
      <c r="M218" s="249">
        <v>0</v>
      </c>
      <c r="N218" s="249"/>
      <c r="O218" s="249" t="s">
        <v>218</v>
      </c>
      <c r="P218" s="253"/>
      <c r="Q218" s="249"/>
      <c r="R218" s="248"/>
      <c r="S218" s="248"/>
      <c r="T218" s="248"/>
      <c r="U218" s="248"/>
      <c r="V218" s="248" t="s">
        <v>728</v>
      </c>
      <c r="W218" s="254" t="s">
        <v>724</v>
      </c>
      <c r="X218" s="248" t="s">
        <v>704</v>
      </c>
      <c r="Y218" s="255">
        <v>42227</v>
      </c>
      <c r="Z218" s="255">
        <v>42593</v>
      </c>
      <c r="AA218" s="256">
        <f t="shared" ca="1" si="11"/>
        <v>19.083333333333332</v>
      </c>
      <c r="AB218" s="257" t="e">
        <f>+VLOOKUP(#REF!,'[3]CÁN BỘ'!F$8:AX$1037,COLUMN('[3]CÁN BỘ'!$AP$42)-5,0)</f>
        <v>#REF!</v>
      </c>
      <c r="AC218" s="258"/>
    </row>
    <row r="219" spans="1:29" ht="15.75" customHeight="1" x14ac:dyDescent="0.3">
      <c r="A219" s="248">
        <f>+SUBTOTAL(3,$C$6:C219)</f>
        <v>214</v>
      </c>
      <c r="B219" s="249" t="s">
        <v>1227</v>
      </c>
      <c r="C219" s="249" t="s">
        <v>1198</v>
      </c>
      <c r="D219" s="249" t="s">
        <v>1224</v>
      </c>
      <c r="E219" s="248" t="s">
        <v>201</v>
      </c>
      <c r="F219" s="249">
        <f t="shared" si="10"/>
        <v>1991</v>
      </c>
      <c r="G219" s="251">
        <v>33536</v>
      </c>
      <c r="H219" s="248" t="s">
        <v>714</v>
      </c>
      <c r="I219" s="252" t="str">
        <f>VLOOKUP(H219,'[2]Bảng mã ngạch'!$A$2:$B$71,2,0)</f>
        <v>Chuyên viên</v>
      </c>
      <c r="J219" s="249" t="s">
        <v>690</v>
      </c>
      <c r="K219" s="249"/>
      <c r="L219" s="259" t="s">
        <v>961</v>
      </c>
      <c r="M219" s="249" t="s">
        <v>961</v>
      </c>
      <c r="N219" s="249"/>
      <c r="O219" s="249">
        <v>0</v>
      </c>
      <c r="P219" s="253"/>
      <c r="Q219" s="249"/>
      <c r="R219" s="255" t="s">
        <v>738</v>
      </c>
      <c r="S219" s="248"/>
      <c r="T219" s="248"/>
      <c r="U219" s="248"/>
      <c r="V219" s="248" t="s">
        <v>720</v>
      </c>
      <c r="W219" s="248" t="s">
        <v>1048</v>
      </c>
      <c r="X219" s="248"/>
      <c r="Y219" s="255"/>
      <c r="Z219" s="255"/>
      <c r="AA219" s="256">
        <f t="shared" ca="1" si="11"/>
        <v>21.916666666666668</v>
      </c>
      <c r="AB219" s="257" t="e">
        <f>+VLOOKUP(#REF!,'[3]CÁN BỘ'!F$8:AX$1037,COLUMN('[3]CÁN BỘ'!$AP$42)-5,0)</f>
        <v>#REF!</v>
      </c>
      <c r="AC219" s="258"/>
    </row>
    <row r="220" spans="1:29" ht="15.75" customHeight="1" x14ac:dyDescent="0.3">
      <c r="A220" s="248">
        <f>+SUBTOTAL(3,$C$6:C220)</f>
        <v>215</v>
      </c>
      <c r="B220" s="249" t="s">
        <v>1228</v>
      </c>
      <c r="C220" s="249" t="s">
        <v>1198</v>
      </c>
      <c r="D220" s="249" t="s">
        <v>1224</v>
      </c>
      <c r="E220" s="248" t="s">
        <v>200</v>
      </c>
      <c r="F220" s="249">
        <f t="shared" si="10"/>
        <v>1979</v>
      </c>
      <c r="G220" s="251">
        <v>29091</v>
      </c>
      <c r="H220" s="248" t="s">
        <v>714</v>
      </c>
      <c r="I220" s="252" t="str">
        <f>VLOOKUP(H220,'[2]Bảng mã ngạch'!$A$2:$B$71,2,0)</f>
        <v>Chuyên viên</v>
      </c>
      <c r="J220" s="249" t="s">
        <v>690</v>
      </c>
      <c r="K220" s="249">
        <v>0</v>
      </c>
      <c r="L220" s="249" t="s">
        <v>946</v>
      </c>
      <c r="M220" s="249" t="s">
        <v>946</v>
      </c>
      <c r="N220" s="249"/>
      <c r="O220" s="249" t="s">
        <v>218</v>
      </c>
      <c r="P220" s="253"/>
      <c r="Q220" s="249"/>
      <c r="R220" s="248"/>
      <c r="S220" s="248"/>
      <c r="T220" s="248"/>
      <c r="U220" s="248"/>
      <c r="V220" s="248"/>
      <c r="W220" s="248">
        <v>0</v>
      </c>
      <c r="X220" s="248" t="s">
        <v>704</v>
      </c>
      <c r="Y220" s="255">
        <v>39962</v>
      </c>
      <c r="Z220" s="255">
        <v>40327</v>
      </c>
      <c r="AA220" s="256">
        <f t="shared" ca="1" si="11"/>
        <v>14.666666666666666</v>
      </c>
      <c r="AB220" s="257" t="e">
        <f>+VLOOKUP(#REF!,'[3]CÁN BỘ'!F$8:AX$1037,COLUMN('[3]CÁN BỘ'!$AP$42)-5,0)</f>
        <v>#REF!</v>
      </c>
      <c r="AC220" s="258"/>
    </row>
    <row r="221" spans="1:29" ht="15.75" customHeight="1" x14ac:dyDescent="0.3">
      <c r="A221" s="248">
        <f>+SUBTOTAL(3,$C$6:C221)</f>
        <v>216</v>
      </c>
      <c r="B221" s="249" t="s">
        <v>1229</v>
      </c>
      <c r="C221" s="249" t="s">
        <v>1198</v>
      </c>
      <c r="D221" s="249" t="s">
        <v>1224</v>
      </c>
      <c r="E221" s="250" t="s">
        <v>200</v>
      </c>
      <c r="F221" s="249">
        <f t="shared" si="10"/>
        <v>1962</v>
      </c>
      <c r="G221" s="251">
        <v>22911</v>
      </c>
      <c r="H221" s="248" t="s">
        <v>740</v>
      </c>
      <c r="I221" s="252" t="str">
        <f>VLOOKUP(H221,'[2]Bảng mã ngạch'!$A$2:$B$71,2,0)</f>
        <v>Nhân viên kỹ thuật</v>
      </c>
      <c r="J221" s="249" t="s">
        <v>1129</v>
      </c>
      <c r="K221" s="249">
        <v>0</v>
      </c>
      <c r="L221" s="259" t="s">
        <v>1230</v>
      </c>
      <c r="M221" s="249">
        <v>0</v>
      </c>
      <c r="N221" s="249"/>
      <c r="O221" s="249">
        <v>0</v>
      </c>
      <c r="P221" s="253"/>
      <c r="Q221" s="249"/>
      <c r="R221" s="248"/>
      <c r="S221" s="248"/>
      <c r="T221" s="248"/>
      <c r="U221" s="248"/>
      <c r="V221" s="248"/>
      <c r="W221" s="248" t="s">
        <v>705</v>
      </c>
      <c r="X221" s="248"/>
      <c r="Y221" s="255"/>
      <c r="Z221" s="255"/>
      <c r="AA221" s="256">
        <f t="shared" ca="1" si="11"/>
        <v>-2.25</v>
      </c>
      <c r="AB221" s="257" t="e">
        <f>+VLOOKUP(#REF!,'[3]CÁN BỘ'!F$8:AX$1037,COLUMN('[3]CÁN BỘ'!$AP$42)-5,0)</f>
        <v>#REF!</v>
      </c>
      <c r="AC221" s="258"/>
    </row>
    <row r="222" spans="1:29" ht="15.75" customHeight="1" x14ac:dyDescent="0.3">
      <c r="A222" s="248">
        <f>+SUBTOTAL(3,$C$6:C222)</f>
        <v>217</v>
      </c>
      <c r="B222" s="249" t="s">
        <v>1231</v>
      </c>
      <c r="C222" s="249" t="s">
        <v>1198</v>
      </c>
      <c r="D222" s="249" t="s">
        <v>1224</v>
      </c>
      <c r="E222" s="248" t="s">
        <v>200</v>
      </c>
      <c r="F222" s="249">
        <f t="shared" si="10"/>
        <v>1983</v>
      </c>
      <c r="G222" s="251">
        <v>30521</v>
      </c>
      <c r="H222" s="248" t="s">
        <v>714</v>
      </c>
      <c r="I222" s="252" t="str">
        <f>VLOOKUP(H222,'[2]Bảng mã ngạch'!$A$2:$B$71,2,0)</f>
        <v>Chuyên viên</v>
      </c>
      <c r="J222" s="249" t="s">
        <v>690</v>
      </c>
      <c r="K222" s="249">
        <v>0</v>
      </c>
      <c r="L222" s="249" t="s">
        <v>1232</v>
      </c>
      <c r="M222" s="249">
        <v>0</v>
      </c>
      <c r="N222" s="249"/>
      <c r="O222" s="249" t="s">
        <v>218</v>
      </c>
      <c r="P222" s="253"/>
      <c r="Q222" s="249"/>
      <c r="R222" s="248"/>
      <c r="S222" s="248"/>
      <c r="T222" s="248"/>
      <c r="U222" s="248"/>
      <c r="V222" s="248" t="s">
        <v>720</v>
      </c>
      <c r="W222" s="254" t="s">
        <v>724</v>
      </c>
      <c r="X222" s="248" t="s">
        <v>779</v>
      </c>
      <c r="Y222" s="255"/>
      <c r="Z222" s="255"/>
      <c r="AA222" s="256">
        <f t="shared" ca="1" si="11"/>
        <v>18.583333333333332</v>
      </c>
      <c r="AB222" s="257" t="e">
        <f>+VLOOKUP(#REF!,'[3]CÁN BỘ'!F$8:AX$1037,COLUMN('[3]CÁN BỘ'!$AP$42)-5,0)</f>
        <v>#REF!</v>
      </c>
      <c r="AC222" s="258"/>
    </row>
    <row r="223" spans="1:29" ht="15.75" customHeight="1" x14ac:dyDescent="0.3">
      <c r="A223" s="248">
        <f>+SUBTOTAL(3,$C$6:C223)</f>
        <v>218</v>
      </c>
      <c r="B223" s="249" t="s">
        <v>1233</v>
      </c>
      <c r="C223" s="249" t="s">
        <v>1198</v>
      </c>
      <c r="D223" s="249" t="s">
        <v>1224</v>
      </c>
      <c r="E223" s="248" t="s">
        <v>200</v>
      </c>
      <c r="F223" s="249">
        <f t="shared" si="10"/>
        <v>1962</v>
      </c>
      <c r="G223" s="251">
        <v>22890</v>
      </c>
      <c r="H223" s="248" t="s">
        <v>1234</v>
      </c>
      <c r="I223" s="252" t="s">
        <v>1235</v>
      </c>
      <c r="J223" s="249" t="s">
        <v>690</v>
      </c>
      <c r="K223" s="249">
        <v>0</v>
      </c>
      <c r="L223" s="249" t="s">
        <v>1081</v>
      </c>
      <c r="M223" s="249" t="s">
        <v>1055</v>
      </c>
      <c r="N223" s="249"/>
      <c r="O223" s="249" t="s">
        <v>218</v>
      </c>
      <c r="P223" s="253"/>
      <c r="Q223" s="249"/>
      <c r="R223" s="248"/>
      <c r="S223" s="248"/>
      <c r="T223" s="248"/>
      <c r="U223" s="248"/>
      <c r="V223" s="248" t="s">
        <v>1236</v>
      </c>
      <c r="W223" s="254" t="s">
        <v>703</v>
      </c>
      <c r="X223" s="248" t="s">
        <v>704</v>
      </c>
      <c r="Y223" s="255">
        <v>31737</v>
      </c>
      <c r="Z223" s="255">
        <v>32102</v>
      </c>
      <c r="AA223" s="256">
        <f t="shared" ca="1" si="11"/>
        <v>-2.25</v>
      </c>
      <c r="AB223" s="257" t="e">
        <f>+VLOOKUP(#REF!,'[3]CÁN BỘ'!F$8:AX$1037,COLUMN('[3]CÁN BỘ'!$AP$42)-5,0)</f>
        <v>#REF!</v>
      </c>
      <c r="AC223" s="258"/>
    </row>
    <row r="224" spans="1:29" ht="15.75" customHeight="1" x14ac:dyDescent="0.3">
      <c r="A224" s="248">
        <f>+SUBTOTAL(3,$C$6:C224)</f>
        <v>219</v>
      </c>
      <c r="B224" s="249" t="s">
        <v>1237</v>
      </c>
      <c r="C224" s="249" t="s">
        <v>1198</v>
      </c>
      <c r="D224" s="249" t="s">
        <v>1224</v>
      </c>
      <c r="E224" s="248" t="s">
        <v>200</v>
      </c>
      <c r="F224" s="249">
        <f t="shared" si="10"/>
        <v>1984</v>
      </c>
      <c r="G224" s="251">
        <v>30949</v>
      </c>
      <c r="H224" s="248" t="s">
        <v>719</v>
      </c>
      <c r="I224" s="252" t="str">
        <f>VLOOKUP(H224,'[2]Bảng mã ngạch'!$A$2:$B$71,2,0)</f>
        <v>Kỹ thuật viên</v>
      </c>
      <c r="J224" s="249" t="s">
        <v>241</v>
      </c>
      <c r="K224" s="249"/>
      <c r="L224" s="249" t="s">
        <v>747</v>
      </c>
      <c r="M224" s="249">
        <v>0</v>
      </c>
      <c r="N224" s="249"/>
      <c r="O224" s="249">
        <v>0</v>
      </c>
      <c r="P224" s="253"/>
      <c r="Q224" s="249"/>
      <c r="R224" s="255" t="s">
        <v>1118</v>
      </c>
      <c r="S224" s="248"/>
      <c r="T224" s="248" t="s">
        <v>705</v>
      </c>
      <c r="U224" s="248"/>
      <c r="V224" s="248"/>
      <c r="W224" s="254" t="s">
        <v>895</v>
      </c>
      <c r="X224" s="248"/>
      <c r="Y224" s="255"/>
      <c r="Z224" s="255"/>
      <c r="AA224" s="256">
        <f t="shared" ca="1" si="11"/>
        <v>19.75</v>
      </c>
      <c r="AB224" s="257" t="e">
        <f>+VLOOKUP(#REF!,'[3]CÁN BỘ'!F$8:AX$1037,COLUMN('[3]CÁN BỘ'!$AP$42)-5,0)</f>
        <v>#REF!</v>
      </c>
      <c r="AC224" s="258"/>
    </row>
    <row r="225" spans="1:29" ht="15.75" customHeight="1" x14ac:dyDescent="0.3">
      <c r="A225" s="248">
        <f>+SUBTOTAL(3,$C$6:C225)</f>
        <v>220</v>
      </c>
      <c r="B225" s="249" t="s">
        <v>1238</v>
      </c>
      <c r="C225" s="249" t="s">
        <v>1198</v>
      </c>
      <c r="D225" s="249" t="s">
        <v>1224</v>
      </c>
      <c r="E225" s="250" t="s">
        <v>201</v>
      </c>
      <c r="F225" s="249">
        <f t="shared" si="10"/>
        <v>1983</v>
      </c>
      <c r="G225" s="251">
        <v>30613</v>
      </c>
      <c r="H225" s="248" t="s">
        <v>714</v>
      </c>
      <c r="I225" s="252" t="str">
        <f>VLOOKUP(H225,'[2]Bảng mã ngạch'!$A$2:$B$71,2,0)</f>
        <v>Chuyên viên</v>
      </c>
      <c r="J225" s="249" t="s">
        <v>241</v>
      </c>
      <c r="K225" s="249">
        <v>0</v>
      </c>
      <c r="L225" s="249" t="s">
        <v>813</v>
      </c>
      <c r="M225" s="249">
        <v>0</v>
      </c>
      <c r="N225" s="249"/>
      <c r="O225" s="249" t="s">
        <v>218</v>
      </c>
      <c r="P225" s="253"/>
      <c r="Q225" s="249"/>
      <c r="R225" s="248"/>
      <c r="S225" s="248" t="s">
        <v>815</v>
      </c>
      <c r="T225" s="248"/>
      <c r="U225" s="248"/>
      <c r="V225" s="248" t="s">
        <v>728</v>
      </c>
      <c r="W225" s="254" t="s">
        <v>717</v>
      </c>
      <c r="X225" s="248"/>
      <c r="Y225" s="255"/>
      <c r="Z225" s="255"/>
      <c r="AA225" s="256">
        <f t="shared" ca="1" si="11"/>
        <v>13.833333333333334</v>
      </c>
      <c r="AB225" s="257" t="e">
        <f>+VLOOKUP(#REF!,'[3]CÁN BỘ'!F$8:AX$1037,COLUMN('[3]CÁN BỘ'!$AP$42)-5,0)</f>
        <v>#REF!</v>
      </c>
      <c r="AC225" s="258"/>
    </row>
    <row r="226" spans="1:29" ht="15.75" customHeight="1" x14ac:dyDescent="0.3">
      <c r="A226" s="248">
        <f>+SUBTOTAL(3,$C$6:C226)</f>
        <v>221</v>
      </c>
      <c r="B226" s="249" t="s">
        <v>1239</v>
      </c>
      <c r="C226" s="249" t="s">
        <v>1198</v>
      </c>
      <c r="D226" s="249" t="s">
        <v>1224</v>
      </c>
      <c r="E226" s="250" t="s">
        <v>200</v>
      </c>
      <c r="F226" s="249">
        <f t="shared" si="10"/>
        <v>1979</v>
      </c>
      <c r="G226" s="251">
        <v>29051</v>
      </c>
      <c r="H226" s="248" t="s">
        <v>714</v>
      </c>
      <c r="I226" s="252" t="str">
        <f>VLOOKUP(H226,'[2]Bảng mã ngạch'!$A$2:$B$71,2,0)</f>
        <v>Chuyên viên</v>
      </c>
      <c r="J226" s="249" t="s">
        <v>241</v>
      </c>
      <c r="K226" s="249">
        <v>0</v>
      </c>
      <c r="L226" s="249" t="s">
        <v>1240</v>
      </c>
      <c r="M226" s="249">
        <v>0</v>
      </c>
      <c r="N226" s="249"/>
      <c r="O226" s="249">
        <v>0</v>
      </c>
      <c r="P226" s="253"/>
      <c r="Q226" s="249"/>
      <c r="R226" s="255" t="s">
        <v>738</v>
      </c>
      <c r="S226" s="248" t="s">
        <v>815</v>
      </c>
      <c r="T226" s="248"/>
      <c r="U226" s="248"/>
      <c r="V226" s="248"/>
      <c r="W226" s="248" t="s">
        <v>1012</v>
      </c>
      <c r="X226" s="248"/>
      <c r="Y226" s="255">
        <v>39630</v>
      </c>
      <c r="Z226" s="255">
        <v>39995</v>
      </c>
      <c r="AA226" s="256">
        <f t="shared" ca="1" si="11"/>
        <v>14.583333333333334</v>
      </c>
      <c r="AB226" s="257" t="e">
        <f>+VLOOKUP(#REF!,'[3]CÁN BỘ'!F$8:AX$1037,COLUMN('[3]CÁN BỘ'!$AP$42)-5,0)</f>
        <v>#REF!</v>
      </c>
      <c r="AC226" s="258"/>
    </row>
    <row r="227" spans="1:29" ht="15.75" customHeight="1" x14ac:dyDescent="0.3">
      <c r="A227" s="248">
        <f>+SUBTOTAL(3,$C$6:C227)</f>
        <v>222</v>
      </c>
      <c r="B227" s="249" t="s">
        <v>1241</v>
      </c>
      <c r="C227" s="249" t="s">
        <v>1198</v>
      </c>
      <c r="D227" s="249" t="s">
        <v>1224</v>
      </c>
      <c r="E227" s="250" t="s">
        <v>201</v>
      </c>
      <c r="F227" s="249">
        <f t="shared" si="10"/>
        <v>1981</v>
      </c>
      <c r="G227" s="251">
        <v>29848</v>
      </c>
      <c r="H227" s="248" t="s">
        <v>722</v>
      </c>
      <c r="I227" s="252" t="str">
        <f>VLOOKUP(H227,'[2]Bảng mã ngạch'!$A$2:$B$71,2,0)</f>
        <v>Kỹ sư</v>
      </c>
      <c r="J227" s="249" t="s">
        <v>241</v>
      </c>
      <c r="K227" s="249">
        <v>0</v>
      </c>
      <c r="L227" s="249" t="s">
        <v>1242</v>
      </c>
      <c r="M227" s="249">
        <v>0</v>
      </c>
      <c r="N227" s="249"/>
      <c r="O227" s="249" t="s">
        <v>218</v>
      </c>
      <c r="P227" s="253"/>
      <c r="Q227" s="249"/>
      <c r="R227" s="248"/>
      <c r="S227" s="248"/>
      <c r="T227" s="248" t="s">
        <v>705</v>
      </c>
      <c r="U227" s="248"/>
      <c r="V227" s="248"/>
      <c r="W227" s="254" t="s">
        <v>724</v>
      </c>
      <c r="X227" s="248"/>
      <c r="Y227" s="255">
        <v>43622</v>
      </c>
      <c r="Z227" s="255">
        <v>43988</v>
      </c>
      <c r="AA227" s="256">
        <f t="shared" ca="1" si="11"/>
        <v>11.75</v>
      </c>
      <c r="AB227" s="257" t="e">
        <f>+VLOOKUP(#REF!,'[3]CÁN BỘ'!F$8:AX$1037,COLUMN('[3]CÁN BỘ'!$AP$42)-5,0)</f>
        <v>#REF!</v>
      </c>
      <c r="AC227" s="258"/>
    </row>
    <row r="228" spans="1:29" ht="15.75" customHeight="1" x14ac:dyDescent="0.3">
      <c r="A228" s="248">
        <f>+SUBTOTAL(3,$C$6:C228)</f>
        <v>223</v>
      </c>
      <c r="B228" s="249" t="s">
        <v>1243</v>
      </c>
      <c r="C228" s="249" t="s">
        <v>1198</v>
      </c>
      <c r="D228" s="249" t="s">
        <v>1224</v>
      </c>
      <c r="E228" s="248" t="s">
        <v>201</v>
      </c>
      <c r="F228" s="249">
        <f t="shared" si="10"/>
        <v>1968</v>
      </c>
      <c r="G228" s="251">
        <v>25013</v>
      </c>
      <c r="H228" s="248" t="s">
        <v>714</v>
      </c>
      <c r="I228" s="252" t="str">
        <f>VLOOKUP(H228,'[2]Bảng mã ngạch'!$A$2:$B$71,2,0)</f>
        <v>Chuyên viên</v>
      </c>
      <c r="J228" s="249" t="s">
        <v>241</v>
      </c>
      <c r="K228" s="249">
        <v>0</v>
      </c>
      <c r="L228" s="249" t="s">
        <v>1244</v>
      </c>
      <c r="M228" s="249">
        <v>0</v>
      </c>
      <c r="N228" s="249"/>
      <c r="O228" s="249" t="s">
        <v>218</v>
      </c>
      <c r="P228" s="253"/>
      <c r="Q228" s="249"/>
      <c r="R228" s="248"/>
      <c r="S228" s="248"/>
      <c r="T228" s="248"/>
      <c r="U228" s="248"/>
      <c r="V228" s="248"/>
      <c r="W228" s="254" t="s">
        <v>724</v>
      </c>
      <c r="X228" s="248"/>
      <c r="Y228" s="255">
        <v>37244</v>
      </c>
      <c r="Z228" s="255">
        <v>37609</v>
      </c>
      <c r="AA228" s="256">
        <f t="shared" ca="1" si="11"/>
        <v>-1.5</v>
      </c>
      <c r="AB228" s="257" t="e">
        <f>+VLOOKUP(#REF!,'[3]CÁN BỘ'!F$8:AX$1037,COLUMN('[3]CÁN BỘ'!$AP$42)-5,0)</f>
        <v>#REF!</v>
      </c>
      <c r="AC228" s="258"/>
    </row>
    <row r="229" spans="1:29" ht="15.75" customHeight="1" x14ac:dyDescent="0.3">
      <c r="A229" s="248">
        <f>+SUBTOTAL(3,$C$6:C229)</f>
        <v>224</v>
      </c>
      <c r="B229" s="249" t="s">
        <v>1245</v>
      </c>
      <c r="C229" s="249" t="s">
        <v>1198</v>
      </c>
      <c r="D229" s="249"/>
      <c r="E229" s="250" t="s">
        <v>200</v>
      </c>
      <c r="F229" s="249">
        <f t="shared" si="10"/>
        <v>1986</v>
      </c>
      <c r="G229" s="251">
        <v>31502</v>
      </c>
      <c r="H229" s="248" t="s">
        <v>714</v>
      </c>
      <c r="I229" s="252" t="str">
        <f>VLOOKUP(H229,'[2]Bảng mã ngạch'!$A$2:$B$71,2,0)</f>
        <v>Chuyên viên</v>
      </c>
      <c r="J229" s="249" t="s">
        <v>241</v>
      </c>
      <c r="K229" s="249">
        <v>0</v>
      </c>
      <c r="L229" s="249" t="s">
        <v>1140</v>
      </c>
      <c r="M229" s="249">
        <v>0</v>
      </c>
      <c r="N229" s="249"/>
      <c r="O229" s="249" t="s">
        <v>218</v>
      </c>
      <c r="P229" s="253"/>
      <c r="Q229" s="249"/>
      <c r="R229" s="248" t="s">
        <v>782</v>
      </c>
      <c r="S229" s="248" t="s">
        <v>1160</v>
      </c>
      <c r="T229" s="248"/>
      <c r="U229" s="248"/>
      <c r="V229" s="248" t="s">
        <v>720</v>
      </c>
      <c r="W229" s="254" t="s">
        <v>724</v>
      </c>
      <c r="X229" s="248"/>
      <c r="Y229" s="255"/>
      <c r="Z229" s="255"/>
      <c r="AA229" s="256">
        <f t="shared" ca="1" si="11"/>
        <v>21.333333333333332</v>
      </c>
      <c r="AB229" s="257" t="e">
        <f>+VLOOKUP(#REF!,'[3]CÁN BỘ'!F$8:AX$1037,COLUMN('[3]CÁN BỘ'!$AP$42)-5,0)</f>
        <v>#REF!</v>
      </c>
      <c r="AC229" s="258"/>
    </row>
    <row r="230" spans="1:29" ht="15.75" customHeight="1" x14ac:dyDescent="0.3">
      <c r="A230" s="248">
        <f>+SUBTOTAL(3,$C$6:C230)</f>
        <v>225</v>
      </c>
      <c r="B230" s="249" t="s">
        <v>1246</v>
      </c>
      <c r="C230" s="249" t="s">
        <v>1247</v>
      </c>
      <c r="D230" s="249" t="s">
        <v>1248</v>
      </c>
      <c r="E230" s="248" t="s">
        <v>200</v>
      </c>
      <c r="F230" s="249">
        <f t="shared" si="10"/>
        <v>1983</v>
      </c>
      <c r="G230" s="251">
        <v>30369</v>
      </c>
      <c r="H230" s="248" t="s">
        <v>699</v>
      </c>
      <c r="I230" s="252" t="str">
        <f>VLOOKUP(H230,'[2]Bảng mã ngạch'!$A$2:$B$71,2,0)</f>
        <v>Giảng viên chính (hạng II)</v>
      </c>
      <c r="J230" s="249" t="s">
        <v>692</v>
      </c>
      <c r="K230" s="249">
        <v>0</v>
      </c>
      <c r="L230" s="249" t="s">
        <v>1149</v>
      </c>
      <c r="M230" s="249" t="s">
        <v>1249</v>
      </c>
      <c r="N230" s="249"/>
      <c r="O230" s="249" t="s">
        <v>1249</v>
      </c>
      <c r="P230" s="253"/>
      <c r="Q230" s="249" t="s">
        <v>765</v>
      </c>
      <c r="R230" s="255" t="s">
        <v>771</v>
      </c>
      <c r="S230" s="248" t="s">
        <v>768</v>
      </c>
      <c r="T230" s="248" t="s">
        <v>705</v>
      </c>
      <c r="U230" s="248" t="s">
        <v>702</v>
      </c>
      <c r="V230" s="248"/>
      <c r="W230" s="254" t="s">
        <v>724</v>
      </c>
      <c r="X230" s="248" t="s">
        <v>779</v>
      </c>
      <c r="Y230" s="255"/>
      <c r="Z230" s="255"/>
      <c r="AA230" s="256">
        <f t="shared" ca="1" si="11"/>
        <v>18.166666666666668</v>
      </c>
      <c r="AB230" s="257" t="e">
        <f>+VLOOKUP(#REF!,'[3]CÁN BỘ'!F$8:AX$1037,COLUMN('[3]CÁN BỘ'!$AP$42)-5,0)</f>
        <v>#REF!</v>
      </c>
      <c r="AC230" s="258"/>
    </row>
    <row r="231" spans="1:29" ht="15.75" customHeight="1" x14ac:dyDescent="0.3">
      <c r="A231" s="248">
        <f>+SUBTOTAL(3,$C$6:C231)</f>
        <v>226</v>
      </c>
      <c r="B231" s="249" t="s">
        <v>1250</v>
      </c>
      <c r="C231" s="249" t="s">
        <v>1247</v>
      </c>
      <c r="D231" s="249" t="s">
        <v>1181</v>
      </c>
      <c r="E231" s="248" t="s">
        <v>200</v>
      </c>
      <c r="F231" s="249">
        <f t="shared" si="10"/>
        <v>1974</v>
      </c>
      <c r="G231" s="251">
        <v>27030</v>
      </c>
      <c r="H231" s="248" t="s">
        <v>699</v>
      </c>
      <c r="I231" s="252" t="str">
        <f>VLOOKUP(H231,'[2]Bảng mã ngạch'!$A$2:$B$71,2,0)</f>
        <v>Giảng viên chính (hạng II)</v>
      </c>
      <c r="J231" s="249" t="s">
        <v>692</v>
      </c>
      <c r="K231" s="249">
        <v>0</v>
      </c>
      <c r="L231" s="249" t="s">
        <v>1182</v>
      </c>
      <c r="M231" s="249" t="s">
        <v>1251</v>
      </c>
      <c r="N231" s="249"/>
      <c r="O231" s="249" t="s">
        <v>1251</v>
      </c>
      <c r="P231" s="253"/>
      <c r="Q231" s="249" t="s">
        <v>765</v>
      </c>
      <c r="R231" s="255" t="s">
        <v>862</v>
      </c>
      <c r="S231" s="248" t="s">
        <v>768</v>
      </c>
      <c r="T231" s="248"/>
      <c r="U231" s="248" t="s">
        <v>702</v>
      </c>
      <c r="V231" s="248"/>
      <c r="W231" s="254" t="s">
        <v>1191</v>
      </c>
      <c r="X231" s="248" t="s">
        <v>704</v>
      </c>
      <c r="Y231" s="255">
        <v>36092</v>
      </c>
      <c r="Z231" s="255">
        <v>36457</v>
      </c>
      <c r="AA231" s="256">
        <f t="shared" ca="1" si="11"/>
        <v>9.0833333333333339</v>
      </c>
      <c r="AB231" s="257" t="e">
        <f>+VLOOKUP(#REF!,'[3]CÁN BỘ'!F$8:AX$1037,COLUMN('[3]CÁN BỘ'!$AP$42)-5,0)</f>
        <v>#REF!</v>
      </c>
      <c r="AC231" s="258"/>
    </row>
    <row r="232" spans="1:29" ht="15.75" customHeight="1" x14ac:dyDescent="0.3">
      <c r="A232" s="248">
        <f>+SUBTOTAL(3,$C$6:C232)</f>
        <v>227</v>
      </c>
      <c r="B232" s="249" t="s">
        <v>1252</v>
      </c>
      <c r="C232" s="249" t="s">
        <v>1247</v>
      </c>
      <c r="D232" s="249" t="s">
        <v>716</v>
      </c>
      <c r="E232" s="250" t="s">
        <v>200</v>
      </c>
      <c r="F232" s="249">
        <f t="shared" si="10"/>
        <v>1981</v>
      </c>
      <c r="G232" s="251">
        <v>29921</v>
      </c>
      <c r="H232" s="248" t="s">
        <v>699</v>
      </c>
      <c r="I232" s="252" t="str">
        <f>VLOOKUP(H232,'[2]Bảng mã ngạch'!$A$2:$B$71,2,0)</f>
        <v>Giảng viên chính (hạng II)</v>
      </c>
      <c r="J232" s="249" t="s">
        <v>692</v>
      </c>
      <c r="K232" s="249">
        <v>0</v>
      </c>
      <c r="L232" s="249" t="s">
        <v>1253</v>
      </c>
      <c r="M232" s="249" t="s">
        <v>1253</v>
      </c>
      <c r="N232" s="249"/>
      <c r="O232" s="249" t="s">
        <v>1254</v>
      </c>
      <c r="P232" s="253"/>
      <c r="Q232" s="249"/>
      <c r="R232" s="255" t="s">
        <v>754</v>
      </c>
      <c r="S232" s="248"/>
      <c r="T232" s="248" t="s">
        <v>705</v>
      </c>
      <c r="U232" s="248" t="s">
        <v>783</v>
      </c>
      <c r="V232" s="248"/>
      <c r="W232" s="254" t="s">
        <v>717</v>
      </c>
      <c r="X232" s="248"/>
      <c r="Y232" s="255">
        <v>40795</v>
      </c>
      <c r="Z232" s="255">
        <v>41161</v>
      </c>
      <c r="AA232" s="256">
        <f t="shared" ca="1" si="11"/>
        <v>17</v>
      </c>
      <c r="AB232" s="257" t="e">
        <f>+VLOOKUP(#REF!,'[3]CÁN BỘ'!F$8:AX$1037,COLUMN('[3]CÁN BỘ'!$AP$42)-5,0)</f>
        <v>#REF!</v>
      </c>
      <c r="AC232" s="258"/>
    </row>
    <row r="233" spans="1:29" ht="15.75" customHeight="1" x14ac:dyDescent="0.3">
      <c r="A233" s="248">
        <f>+SUBTOTAL(3,$C$6:C233)</f>
        <v>228</v>
      </c>
      <c r="B233" s="249" t="s">
        <v>1255</v>
      </c>
      <c r="C233" s="249" t="s">
        <v>1247</v>
      </c>
      <c r="D233" s="249" t="s">
        <v>1028</v>
      </c>
      <c r="E233" s="250" t="s">
        <v>200</v>
      </c>
      <c r="F233" s="249">
        <f t="shared" si="10"/>
        <v>1972</v>
      </c>
      <c r="G233" s="251">
        <v>26368</v>
      </c>
      <c r="H233" s="248" t="s">
        <v>870</v>
      </c>
      <c r="I233" s="252" t="str">
        <f>VLOOKUP(H233,'[2]Bảng mã ngạch'!$A$2:$B$71,2,0)</f>
        <v>Giảng viên cao cấp (hạng I)</v>
      </c>
      <c r="J233" s="249" t="s">
        <v>692</v>
      </c>
      <c r="K233" s="249" t="s">
        <v>871</v>
      </c>
      <c r="L233" s="249" t="s">
        <v>1052</v>
      </c>
      <c r="M233" s="249" t="s">
        <v>1052</v>
      </c>
      <c r="N233" s="249"/>
      <c r="O233" s="249" t="s">
        <v>1256</v>
      </c>
      <c r="P233" s="253"/>
      <c r="Q233" s="249" t="s">
        <v>873</v>
      </c>
      <c r="R233" s="255" t="s">
        <v>1143</v>
      </c>
      <c r="S233" s="248"/>
      <c r="T233" s="248"/>
      <c r="U233" s="248" t="s">
        <v>875</v>
      </c>
      <c r="V233" s="248" t="s">
        <v>705</v>
      </c>
      <c r="W233" s="248" t="s">
        <v>1048</v>
      </c>
      <c r="X233" s="248" t="s">
        <v>704</v>
      </c>
      <c r="Y233" s="255">
        <v>36292</v>
      </c>
      <c r="Z233" s="255">
        <v>36658</v>
      </c>
      <c r="AA233" s="256">
        <f t="shared" ca="1" si="11"/>
        <v>7.25</v>
      </c>
      <c r="AB233" s="257" t="e">
        <f>+VLOOKUP(#REF!,'[3]CÁN BỘ'!F$8:AX$1037,COLUMN('[3]CÁN BỘ'!$AP$42)-5,0)</f>
        <v>#REF!</v>
      </c>
      <c r="AC233" s="258"/>
    </row>
    <row r="234" spans="1:29" ht="15.75" customHeight="1" x14ac:dyDescent="0.3">
      <c r="A234" s="248">
        <f>+SUBTOTAL(3,$C$6:C234)</f>
        <v>229</v>
      </c>
      <c r="B234" s="249" t="s">
        <v>1257</v>
      </c>
      <c r="C234" s="249" t="s">
        <v>1247</v>
      </c>
      <c r="D234" s="249"/>
      <c r="E234" s="248" t="s">
        <v>201</v>
      </c>
      <c r="F234" s="249">
        <f t="shared" si="10"/>
        <v>1980</v>
      </c>
      <c r="G234" s="251">
        <v>29504</v>
      </c>
      <c r="H234" s="248" t="s">
        <v>714</v>
      </c>
      <c r="I234" s="252" t="str">
        <f>VLOOKUP(H234,'[2]Bảng mã ngạch'!$A$2:$B$71,2,0)</f>
        <v>Chuyên viên</v>
      </c>
      <c r="J234" s="249" t="s">
        <v>690</v>
      </c>
      <c r="K234" s="249">
        <v>0</v>
      </c>
      <c r="L234" s="249" t="s">
        <v>1068</v>
      </c>
      <c r="M234" s="249" t="s">
        <v>809</v>
      </c>
      <c r="N234" s="249"/>
      <c r="O234" s="249" t="s">
        <v>218</v>
      </c>
      <c r="P234" s="253"/>
      <c r="Q234" s="249"/>
      <c r="R234" s="248"/>
      <c r="S234" s="248" t="s">
        <v>815</v>
      </c>
      <c r="T234" s="248"/>
      <c r="U234" s="248"/>
      <c r="V234" s="248" t="s">
        <v>1063</v>
      </c>
      <c r="W234" s="254" t="s">
        <v>724</v>
      </c>
      <c r="X234" s="248"/>
      <c r="Y234" s="255">
        <v>40529</v>
      </c>
      <c r="Z234" s="255">
        <v>40894</v>
      </c>
      <c r="AA234" s="256">
        <f t="shared" ca="1" si="11"/>
        <v>10.833333333333334</v>
      </c>
      <c r="AB234" s="257" t="e">
        <f>+VLOOKUP(#REF!,'[3]CÁN BỘ'!F$8:AX$1037,COLUMN('[3]CÁN BỘ'!$AP$42)-5,0)</f>
        <v>#REF!</v>
      </c>
      <c r="AC234" s="258"/>
    </row>
    <row r="235" spans="1:29" ht="15.75" customHeight="1" x14ac:dyDescent="0.3">
      <c r="A235" s="248">
        <f>+SUBTOTAL(3,$C$6:C235)</f>
        <v>230</v>
      </c>
      <c r="B235" s="249" t="s">
        <v>1258</v>
      </c>
      <c r="C235" s="249" t="s">
        <v>1247</v>
      </c>
      <c r="D235" s="249"/>
      <c r="E235" s="248" t="s">
        <v>201</v>
      </c>
      <c r="F235" s="249">
        <f t="shared" si="10"/>
        <v>1985</v>
      </c>
      <c r="G235" s="251">
        <v>31121</v>
      </c>
      <c r="H235" s="248" t="s">
        <v>714</v>
      </c>
      <c r="I235" s="252" t="str">
        <f>VLOOKUP(H235,'[2]Bảng mã ngạch'!$A$2:$B$71,2,0)</f>
        <v>Chuyên viên</v>
      </c>
      <c r="J235" s="249" t="s">
        <v>690</v>
      </c>
      <c r="K235" s="249">
        <v>0</v>
      </c>
      <c r="L235" s="249" t="s">
        <v>1141</v>
      </c>
      <c r="M235" s="249" t="s">
        <v>819</v>
      </c>
      <c r="N235" s="249"/>
      <c r="O235" s="249" t="s">
        <v>218</v>
      </c>
      <c r="P235" s="253"/>
      <c r="Q235" s="249"/>
      <c r="R235" s="248"/>
      <c r="S235" s="248" t="s">
        <v>1160</v>
      </c>
      <c r="T235" s="248"/>
      <c r="U235" s="248"/>
      <c r="V235" s="248" t="s">
        <v>728</v>
      </c>
      <c r="W235" s="254" t="s">
        <v>724</v>
      </c>
      <c r="X235" s="248" t="s">
        <v>779</v>
      </c>
      <c r="Y235" s="255">
        <v>43490</v>
      </c>
      <c r="Z235" s="255">
        <v>43855</v>
      </c>
      <c r="AA235" s="256">
        <f t="shared" ca="1" si="11"/>
        <v>15.25</v>
      </c>
      <c r="AB235" s="257" t="e">
        <f>+VLOOKUP(#REF!,'[3]CÁN BỘ'!F$8:AX$1037,COLUMN('[3]CÁN BỘ'!$AP$42)-5,0)</f>
        <v>#REF!</v>
      </c>
      <c r="AC235" s="258"/>
    </row>
    <row r="236" spans="1:29" ht="15.75" customHeight="1" x14ac:dyDescent="0.3">
      <c r="A236" s="248">
        <f>+SUBTOTAL(3,$C$6:C236)</f>
        <v>231</v>
      </c>
      <c r="B236" s="249" t="s">
        <v>1259</v>
      </c>
      <c r="C236" s="249" t="s">
        <v>1247</v>
      </c>
      <c r="D236" s="249"/>
      <c r="E236" s="250" t="s">
        <v>201</v>
      </c>
      <c r="F236" s="249">
        <f t="shared" si="10"/>
        <v>1994</v>
      </c>
      <c r="G236" s="251">
        <v>34622</v>
      </c>
      <c r="H236" s="250" t="s">
        <v>714</v>
      </c>
      <c r="I236" s="252" t="str">
        <f>VLOOKUP(H236,'[2]Bảng mã ngạch'!$A$2:$B$71,2,0)</f>
        <v>Chuyên viên</v>
      </c>
      <c r="J236" s="249" t="s">
        <v>690</v>
      </c>
      <c r="K236" s="249"/>
      <c r="L236" s="259"/>
      <c r="M236" s="249"/>
      <c r="N236" s="249"/>
      <c r="O236" s="249"/>
      <c r="P236" s="253"/>
      <c r="Q236" s="249"/>
      <c r="R236" s="248"/>
      <c r="S236" s="248"/>
      <c r="T236" s="248"/>
      <c r="U236" s="248"/>
      <c r="V236" s="248"/>
      <c r="W236" s="248"/>
      <c r="X236" s="248"/>
      <c r="Y236" s="248"/>
      <c r="Z236" s="255"/>
      <c r="AA236" s="263">
        <f t="shared" ca="1" si="11"/>
        <v>24.833333333333332</v>
      </c>
      <c r="AB236" s="257" t="e">
        <f>+VLOOKUP(#REF!,'[3]CÁN BỘ'!F$8:AX$1037,COLUMN('[3]CÁN BỘ'!$AP$42)-5,0)</f>
        <v>#REF!</v>
      </c>
      <c r="AC236" s="258"/>
    </row>
    <row r="237" spans="1:29" ht="15.75" customHeight="1" x14ac:dyDescent="0.3">
      <c r="A237" s="248">
        <f>+SUBTOTAL(3,$C$6:C237)</f>
        <v>232</v>
      </c>
      <c r="B237" s="249" t="s">
        <v>1260</v>
      </c>
      <c r="C237" s="249" t="s">
        <v>1247</v>
      </c>
      <c r="D237" s="249"/>
      <c r="E237" s="250" t="s">
        <v>201</v>
      </c>
      <c r="F237" s="249">
        <f t="shared" si="10"/>
        <v>1984</v>
      </c>
      <c r="G237" s="251">
        <v>30885</v>
      </c>
      <c r="H237" s="248" t="s">
        <v>714</v>
      </c>
      <c r="I237" s="252" t="str">
        <f>VLOOKUP(H237,'[2]Bảng mã ngạch'!$A$2:$B$71,2,0)</f>
        <v>Chuyên viên</v>
      </c>
      <c r="J237" s="249" t="s">
        <v>690</v>
      </c>
      <c r="K237" s="249">
        <v>0</v>
      </c>
      <c r="L237" s="249" t="s">
        <v>1140</v>
      </c>
      <c r="M237" s="249" t="s">
        <v>1055</v>
      </c>
      <c r="N237" s="249"/>
      <c r="O237" s="249" t="s">
        <v>218</v>
      </c>
      <c r="P237" s="253"/>
      <c r="Q237" s="249"/>
      <c r="R237" s="248"/>
      <c r="S237" s="248" t="s">
        <v>1160</v>
      </c>
      <c r="T237" s="248" t="s">
        <v>705</v>
      </c>
      <c r="U237" s="248"/>
      <c r="V237" s="248" t="s">
        <v>728</v>
      </c>
      <c r="W237" s="254" t="s">
        <v>724</v>
      </c>
      <c r="X237" s="248"/>
      <c r="Y237" s="255"/>
      <c r="Z237" s="255"/>
      <c r="AA237" s="256">
        <f t="shared" ca="1" si="11"/>
        <v>14.583333333333334</v>
      </c>
      <c r="AB237" s="257" t="e">
        <f>+VLOOKUP(#REF!,'[3]CÁN BỘ'!F$8:AX$1037,COLUMN('[3]CÁN BỘ'!$AP$42)-5,0)</f>
        <v>#REF!</v>
      </c>
      <c r="AC237" s="258"/>
    </row>
    <row r="238" spans="1:29" ht="15.75" customHeight="1" x14ac:dyDescent="0.3">
      <c r="A238" s="248">
        <f>+SUBTOTAL(3,$C$6:C238)</f>
        <v>233</v>
      </c>
      <c r="B238" s="249" t="s">
        <v>1261</v>
      </c>
      <c r="C238" s="249" t="s">
        <v>1247</v>
      </c>
      <c r="D238" s="249"/>
      <c r="E238" s="248" t="s">
        <v>200</v>
      </c>
      <c r="F238" s="249">
        <f t="shared" si="10"/>
        <v>1977</v>
      </c>
      <c r="G238" s="251">
        <v>28361</v>
      </c>
      <c r="H238" s="248" t="s">
        <v>714</v>
      </c>
      <c r="I238" s="252" t="str">
        <f>VLOOKUP(H238,'[2]Bảng mã ngạch'!$A$2:$B$71,2,0)</f>
        <v>Chuyên viên</v>
      </c>
      <c r="J238" s="249" t="s">
        <v>690</v>
      </c>
      <c r="K238" s="249">
        <v>0</v>
      </c>
      <c r="L238" s="249" t="s">
        <v>813</v>
      </c>
      <c r="M238" s="249" t="s">
        <v>1262</v>
      </c>
      <c r="N238" s="249"/>
      <c r="O238" s="249" t="s">
        <v>218</v>
      </c>
      <c r="P238" s="253"/>
      <c r="Q238" s="249"/>
      <c r="R238" s="248"/>
      <c r="S238" s="248"/>
      <c r="T238" s="248"/>
      <c r="U238" s="248"/>
      <c r="V238" s="248"/>
      <c r="W238" s="254" t="s">
        <v>724</v>
      </c>
      <c r="X238" s="248" t="s">
        <v>784</v>
      </c>
      <c r="Y238" s="255">
        <v>40028</v>
      </c>
      <c r="Z238" s="255">
        <v>40393</v>
      </c>
      <c r="AA238" s="256">
        <f t="shared" ca="1" si="11"/>
        <v>12.666666666666666</v>
      </c>
      <c r="AB238" s="257" t="e">
        <f>+VLOOKUP(#REF!,'[3]CÁN BỘ'!F$8:AX$1037,COLUMN('[3]CÁN BỘ'!$AP$42)-5,0)</f>
        <v>#REF!</v>
      </c>
      <c r="AC238" s="258"/>
    </row>
    <row r="239" spans="1:29" ht="15.75" customHeight="1" x14ac:dyDescent="0.3">
      <c r="A239" s="248">
        <f>+SUBTOTAL(3,$C$6:C239)</f>
        <v>234</v>
      </c>
      <c r="B239" s="249" t="s">
        <v>1263</v>
      </c>
      <c r="C239" s="249" t="s">
        <v>1264</v>
      </c>
      <c r="D239" s="249" t="s">
        <v>1107</v>
      </c>
      <c r="E239" s="250" t="s">
        <v>200</v>
      </c>
      <c r="F239" s="249">
        <f t="shared" si="10"/>
        <v>1983</v>
      </c>
      <c r="G239" s="251">
        <v>30621</v>
      </c>
      <c r="H239" s="248" t="s">
        <v>699</v>
      </c>
      <c r="I239" s="252" t="str">
        <f>VLOOKUP(H239,'[2]Bảng mã ngạch'!$A$2:$B$71,2,0)</f>
        <v>Giảng viên chính (hạng II)</v>
      </c>
      <c r="J239" s="249" t="s">
        <v>692</v>
      </c>
      <c r="K239" s="249">
        <v>0</v>
      </c>
      <c r="L239" s="249" t="s">
        <v>1097</v>
      </c>
      <c r="M239" s="249" t="s">
        <v>1097</v>
      </c>
      <c r="N239" s="249"/>
      <c r="O239" s="249" t="s">
        <v>1265</v>
      </c>
      <c r="P239" s="253"/>
      <c r="Q239" s="249" t="s">
        <v>765</v>
      </c>
      <c r="R239" s="255" t="s">
        <v>1266</v>
      </c>
      <c r="S239" s="248" t="s">
        <v>768</v>
      </c>
      <c r="T239" s="248" t="s">
        <v>705</v>
      </c>
      <c r="U239" s="248" t="s">
        <v>702</v>
      </c>
      <c r="V239" s="248"/>
      <c r="W239" s="248">
        <v>0</v>
      </c>
      <c r="X239" s="248" t="s">
        <v>1267</v>
      </c>
      <c r="Y239" s="255">
        <v>37910</v>
      </c>
      <c r="Z239" s="255">
        <v>38276</v>
      </c>
      <c r="AA239" s="256">
        <f t="shared" ca="1" si="11"/>
        <v>18.916666666666668</v>
      </c>
      <c r="AB239" s="257" t="e">
        <f>+VLOOKUP(#REF!,'[3]CÁN BỘ'!F$8:AX$1037,COLUMN('[3]CÁN BỘ'!$AP$42)-5,0)</f>
        <v>#REF!</v>
      </c>
      <c r="AC239" s="258"/>
    </row>
    <row r="240" spans="1:29" ht="15.75" customHeight="1" x14ac:dyDescent="0.3">
      <c r="A240" s="248">
        <f>+SUBTOTAL(3,$C$6:C240)</f>
        <v>235</v>
      </c>
      <c r="B240" s="249" t="s">
        <v>1268</v>
      </c>
      <c r="C240" s="249" t="s">
        <v>1264</v>
      </c>
      <c r="D240" s="249"/>
      <c r="E240" s="250" t="s">
        <v>200</v>
      </c>
      <c r="F240" s="249">
        <f t="shared" si="10"/>
        <v>1969</v>
      </c>
      <c r="G240" s="251">
        <v>25454</v>
      </c>
      <c r="H240" s="248" t="s">
        <v>1234</v>
      </c>
      <c r="I240" s="252" t="str">
        <f>VLOOKUP(H240,'[2]Bảng mã ngạch'!$A$2:$B$71,2,0)</f>
        <v>Chuyên viên chính</v>
      </c>
      <c r="J240" s="249" t="s">
        <v>690</v>
      </c>
      <c r="K240" s="249">
        <v>0</v>
      </c>
      <c r="L240" s="249" t="s">
        <v>1097</v>
      </c>
      <c r="M240" s="249" t="s">
        <v>1055</v>
      </c>
      <c r="N240" s="249"/>
      <c r="O240" s="249" t="s">
        <v>218</v>
      </c>
      <c r="P240" s="253"/>
      <c r="Q240" s="249"/>
      <c r="R240" s="248"/>
      <c r="S240" s="248"/>
      <c r="T240" s="248"/>
      <c r="U240" s="248"/>
      <c r="V240" s="248" t="s">
        <v>1236</v>
      </c>
      <c r="W240" s="254" t="s">
        <v>703</v>
      </c>
      <c r="X240" s="248" t="s">
        <v>704</v>
      </c>
      <c r="Y240" s="255">
        <v>32928</v>
      </c>
      <c r="Z240" s="255">
        <v>33293</v>
      </c>
      <c r="AA240" s="256">
        <f t="shared" ca="1" si="11"/>
        <v>4.75</v>
      </c>
      <c r="AB240" s="257" t="e">
        <f>+VLOOKUP(#REF!,'[3]CÁN BỘ'!F$8:AX$1037,COLUMN('[3]CÁN BỘ'!$AP$42)-5,0)</f>
        <v>#REF!</v>
      </c>
      <c r="AC240" s="258"/>
    </row>
    <row r="241" spans="1:29" ht="15.75" customHeight="1" x14ac:dyDescent="0.3">
      <c r="A241" s="248">
        <f>+SUBTOTAL(3,$C$6:C241)</f>
        <v>236</v>
      </c>
      <c r="B241" s="249" t="s">
        <v>1269</v>
      </c>
      <c r="C241" s="249" t="s">
        <v>1264</v>
      </c>
      <c r="D241" s="249"/>
      <c r="E241" s="250" t="s">
        <v>201</v>
      </c>
      <c r="F241" s="249">
        <f t="shared" si="10"/>
        <v>1990</v>
      </c>
      <c r="G241" s="251">
        <v>33136</v>
      </c>
      <c r="H241" s="248" t="s">
        <v>714</v>
      </c>
      <c r="I241" s="252" t="str">
        <f>VLOOKUP(H241,'[2]Bảng mã ngạch'!$A$2:$B$71,2,0)</f>
        <v>Chuyên viên</v>
      </c>
      <c r="J241" s="249" t="s">
        <v>690</v>
      </c>
      <c r="K241" s="249">
        <v>0</v>
      </c>
      <c r="L241" s="249" t="s">
        <v>1270</v>
      </c>
      <c r="M241" s="249" t="s">
        <v>1055</v>
      </c>
      <c r="N241" s="249"/>
      <c r="O241" s="249" t="s">
        <v>218</v>
      </c>
      <c r="P241" s="253"/>
      <c r="Q241" s="249"/>
      <c r="R241" s="248"/>
      <c r="S241" s="248"/>
      <c r="T241" s="248" t="s">
        <v>705</v>
      </c>
      <c r="U241" s="248"/>
      <c r="V241" s="248" t="s">
        <v>728</v>
      </c>
      <c r="W241" s="254" t="s">
        <v>717</v>
      </c>
      <c r="X241" s="248"/>
      <c r="Y241" s="255"/>
      <c r="Z241" s="255"/>
      <c r="AA241" s="256">
        <f t="shared" ca="1" si="11"/>
        <v>20.75</v>
      </c>
      <c r="AB241" s="257" t="e">
        <f>+VLOOKUP(#REF!,'[3]CÁN BỘ'!F$8:AX$1037,COLUMN('[3]CÁN BỘ'!$AP$42)-5,0)</f>
        <v>#REF!</v>
      </c>
      <c r="AC241" s="258"/>
    </row>
    <row r="242" spans="1:29" ht="15.75" customHeight="1" x14ac:dyDescent="0.3">
      <c r="A242" s="248">
        <f>+SUBTOTAL(3,$C$6:C242)</f>
        <v>237</v>
      </c>
      <c r="B242" s="249" t="s">
        <v>1271</v>
      </c>
      <c r="C242" s="249" t="s">
        <v>1264</v>
      </c>
      <c r="D242" s="249"/>
      <c r="E242" s="248" t="s">
        <v>201</v>
      </c>
      <c r="F242" s="249">
        <f t="shared" si="10"/>
        <v>1976</v>
      </c>
      <c r="G242" s="251">
        <v>27762</v>
      </c>
      <c r="H242" s="248" t="s">
        <v>1234</v>
      </c>
      <c r="I242" s="252" t="str">
        <f>VLOOKUP(H242,'[2]Bảng mã ngạch'!$A$2:$B$71,2,0)</f>
        <v>Chuyên viên chính</v>
      </c>
      <c r="J242" s="249" t="s">
        <v>690</v>
      </c>
      <c r="K242" s="249">
        <v>0</v>
      </c>
      <c r="L242" s="249" t="s">
        <v>1149</v>
      </c>
      <c r="M242" s="249" t="s">
        <v>1055</v>
      </c>
      <c r="N242" s="249"/>
      <c r="O242" s="249" t="s">
        <v>218</v>
      </c>
      <c r="P242" s="253"/>
      <c r="Q242" s="249"/>
      <c r="R242" s="255" t="s">
        <v>1026</v>
      </c>
      <c r="S242" s="248" t="s">
        <v>768</v>
      </c>
      <c r="T242" s="248"/>
      <c r="U242" s="248"/>
      <c r="V242" s="248" t="s">
        <v>1236</v>
      </c>
      <c r="W242" s="254" t="s">
        <v>724</v>
      </c>
      <c r="X242" s="248" t="s">
        <v>704</v>
      </c>
      <c r="Y242" s="255">
        <v>36061</v>
      </c>
      <c r="Z242" s="255">
        <v>36426</v>
      </c>
      <c r="AA242" s="256">
        <f t="shared" ca="1" si="11"/>
        <v>6.083333333333333</v>
      </c>
      <c r="AB242" s="257" t="e">
        <f>+VLOOKUP(#REF!,'[3]CÁN BỘ'!F$8:AX$1037,COLUMN('[3]CÁN BỘ'!$AP$42)-5,0)</f>
        <v>#REF!</v>
      </c>
      <c r="AC242" s="258"/>
    </row>
    <row r="243" spans="1:29" ht="15.75" customHeight="1" x14ac:dyDescent="0.3">
      <c r="A243" s="248">
        <f>+SUBTOTAL(3,$C$6:C243)</f>
        <v>238</v>
      </c>
      <c r="B243" s="249" t="s">
        <v>1272</v>
      </c>
      <c r="C243" s="249" t="s">
        <v>1264</v>
      </c>
      <c r="D243" s="249"/>
      <c r="E243" s="250" t="s">
        <v>200</v>
      </c>
      <c r="F243" s="249">
        <f t="shared" si="10"/>
        <v>1988</v>
      </c>
      <c r="G243" s="251">
        <v>32388</v>
      </c>
      <c r="H243" s="248" t="s">
        <v>714</v>
      </c>
      <c r="I243" s="252" t="str">
        <f>VLOOKUP(H243,'[2]Bảng mã ngạch'!$A$2:$B$71,2,0)</f>
        <v>Chuyên viên</v>
      </c>
      <c r="J243" s="249" t="s">
        <v>692</v>
      </c>
      <c r="K243" s="249">
        <v>0</v>
      </c>
      <c r="L243" s="249" t="s">
        <v>1273</v>
      </c>
      <c r="M243" s="249" t="s">
        <v>1055</v>
      </c>
      <c r="N243" s="249"/>
      <c r="O243" s="249" t="s">
        <v>1055</v>
      </c>
      <c r="P243" s="253">
        <v>44621</v>
      </c>
      <c r="Q243" s="249"/>
      <c r="R243" s="248" t="s">
        <v>862</v>
      </c>
      <c r="S243" s="248" t="s">
        <v>1274</v>
      </c>
      <c r="T243" s="248"/>
      <c r="U243" s="248"/>
      <c r="V243" s="248" t="s">
        <v>728</v>
      </c>
      <c r="W243" s="254" t="s">
        <v>724</v>
      </c>
      <c r="X243" s="248" t="s">
        <v>704</v>
      </c>
      <c r="Y243" s="255">
        <v>39634</v>
      </c>
      <c r="Z243" s="255">
        <v>39999</v>
      </c>
      <c r="AA243" s="256">
        <f t="shared" ca="1" si="11"/>
        <v>23.75</v>
      </c>
      <c r="AB243" s="257" t="e">
        <f>+VLOOKUP(#REF!,'[3]CÁN BỘ'!F$8:AX$1037,COLUMN('[3]CÁN BỘ'!$AP$42)-5,0)</f>
        <v>#REF!</v>
      </c>
      <c r="AC243" s="258"/>
    </row>
    <row r="244" spans="1:29" ht="15.75" customHeight="1" x14ac:dyDescent="0.3">
      <c r="A244" s="248">
        <f>+SUBTOTAL(3,$C$6:C244)</f>
        <v>239</v>
      </c>
      <c r="B244" s="249" t="s">
        <v>1275</v>
      </c>
      <c r="C244" s="249" t="s">
        <v>1264</v>
      </c>
      <c r="D244" s="249"/>
      <c r="E244" s="248" t="s">
        <v>201</v>
      </c>
      <c r="F244" s="249">
        <f t="shared" si="10"/>
        <v>1992</v>
      </c>
      <c r="G244" s="251">
        <v>33665</v>
      </c>
      <c r="H244" s="248" t="s">
        <v>714</v>
      </c>
      <c r="I244" s="252" t="str">
        <f>VLOOKUP(H244,'[2]Bảng mã ngạch'!$A$2:$B$71,2,0)</f>
        <v>Chuyên viên</v>
      </c>
      <c r="J244" s="249" t="s">
        <v>690</v>
      </c>
      <c r="K244" s="249">
        <v>0</v>
      </c>
      <c r="L244" s="249" t="s">
        <v>1276</v>
      </c>
      <c r="M244" s="249" t="s">
        <v>1082</v>
      </c>
      <c r="N244" s="249"/>
      <c r="O244" s="249" t="s">
        <v>218</v>
      </c>
      <c r="P244" s="253"/>
      <c r="Q244" s="249"/>
      <c r="R244" s="248"/>
      <c r="S244" s="248" t="s">
        <v>768</v>
      </c>
      <c r="T244" s="248"/>
      <c r="U244" s="248"/>
      <c r="V244" s="248" t="s">
        <v>728</v>
      </c>
      <c r="W244" s="254" t="s">
        <v>724</v>
      </c>
      <c r="X244" s="248"/>
      <c r="Y244" s="255"/>
      <c r="Z244" s="255"/>
      <c r="AA244" s="256">
        <f t="shared" ca="1" si="11"/>
        <v>22.25</v>
      </c>
      <c r="AB244" s="257" t="e">
        <f>+VLOOKUP(#REF!,'[3]CÁN BỘ'!F$8:AX$1037,COLUMN('[3]CÁN BỘ'!$AP$42)-5,0)</f>
        <v>#REF!</v>
      </c>
      <c r="AC244" s="258"/>
    </row>
    <row r="245" spans="1:29" ht="15.75" customHeight="1" x14ac:dyDescent="0.3">
      <c r="A245" s="248">
        <f>+SUBTOTAL(3,$C$6:C245)</f>
        <v>240</v>
      </c>
      <c r="B245" s="249" t="s">
        <v>1277</v>
      </c>
      <c r="C245" s="249" t="s">
        <v>1264</v>
      </c>
      <c r="D245" s="249"/>
      <c r="E245" s="250" t="s">
        <v>201</v>
      </c>
      <c r="F245" s="249">
        <f t="shared" si="10"/>
        <v>1982</v>
      </c>
      <c r="G245" s="251">
        <v>29956</v>
      </c>
      <c r="H245" s="248" t="s">
        <v>719</v>
      </c>
      <c r="I245" s="252" t="str">
        <f>VLOOKUP(H245,'[2]Bảng mã ngạch'!$A$2:$B$71,2,0)</f>
        <v>Kỹ thuật viên</v>
      </c>
      <c r="J245" s="249" t="s">
        <v>690</v>
      </c>
      <c r="K245" s="249">
        <v>0</v>
      </c>
      <c r="L245" s="249" t="s">
        <v>1068</v>
      </c>
      <c r="M245" s="249" t="s">
        <v>1278</v>
      </c>
      <c r="N245" s="249"/>
      <c r="O245" s="249" t="s">
        <v>218</v>
      </c>
      <c r="P245" s="253"/>
      <c r="Q245" s="249"/>
      <c r="R245" s="255" t="s">
        <v>1279</v>
      </c>
      <c r="S245" s="248" t="s">
        <v>768</v>
      </c>
      <c r="T245" s="248"/>
      <c r="U245" s="248"/>
      <c r="V245" s="248" t="s">
        <v>728</v>
      </c>
      <c r="W245" s="248">
        <v>0</v>
      </c>
      <c r="X245" s="248"/>
      <c r="Y245" s="255">
        <v>38115</v>
      </c>
      <c r="Z245" s="255">
        <v>38480</v>
      </c>
      <c r="AA245" s="256">
        <f t="shared" ca="1" si="11"/>
        <v>12.083333333333334</v>
      </c>
      <c r="AB245" s="257" t="e">
        <f>+VLOOKUP(#REF!,'[3]CÁN BỘ'!F$8:AX$1037,COLUMN('[3]CÁN BỘ'!$AP$42)-5,0)</f>
        <v>#REF!</v>
      </c>
      <c r="AC245" s="258"/>
    </row>
    <row r="246" spans="1:29" ht="15.75" customHeight="1" x14ac:dyDescent="0.3">
      <c r="A246" s="248">
        <f>+SUBTOTAL(3,$C$6:C246)</f>
        <v>241</v>
      </c>
      <c r="B246" s="249" t="s">
        <v>1280</v>
      </c>
      <c r="C246" s="249" t="s">
        <v>1281</v>
      </c>
      <c r="D246" s="249" t="s">
        <v>1282</v>
      </c>
      <c r="E246" s="248" t="s">
        <v>201</v>
      </c>
      <c r="F246" s="249">
        <f t="shared" si="10"/>
        <v>1988</v>
      </c>
      <c r="G246" s="251">
        <v>32498</v>
      </c>
      <c r="H246" s="248" t="s">
        <v>736</v>
      </c>
      <c r="I246" s="252" t="str">
        <f>VLOOKUP(H246,'[2]Bảng mã ngạch'!$A$2:$B$71,2,0)</f>
        <v>Y sĩ</v>
      </c>
      <c r="J246" s="249" t="s">
        <v>749</v>
      </c>
      <c r="K246" s="249">
        <v>0</v>
      </c>
      <c r="L246" s="259" t="s">
        <v>737</v>
      </c>
      <c r="M246" s="249">
        <v>0</v>
      </c>
      <c r="N246" s="249"/>
      <c r="O246" s="249">
        <v>0</v>
      </c>
      <c r="P246" s="253"/>
      <c r="Q246" s="249"/>
      <c r="R246" s="255" t="s">
        <v>727</v>
      </c>
      <c r="S246" s="248"/>
      <c r="T246" s="248"/>
      <c r="U246" s="248"/>
      <c r="V246" s="248"/>
      <c r="W246" s="248">
        <v>0</v>
      </c>
      <c r="X246" s="248"/>
      <c r="Y246" s="255">
        <v>43983</v>
      </c>
      <c r="Z246" s="255">
        <v>0</v>
      </c>
      <c r="AA246" s="256">
        <f t="shared" ca="1" si="11"/>
        <v>19</v>
      </c>
      <c r="AB246" s="257" t="e">
        <f>+VLOOKUP(#REF!,'[3]CÁN BỘ'!F$8:AX$1037,COLUMN('[3]CÁN BỘ'!$AP$42)-5,0)</f>
        <v>#REF!</v>
      </c>
      <c r="AC246" s="258"/>
    </row>
    <row r="247" spans="1:29" ht="15.75" customHeight="1" x14ac:dyDescent="0.3">
      <c r="A247" s="248">
        <f>+SUBTOTAL(3,$C$6:C247)</f>
        <v>242</v>
      </c>
      <c r="B247" s="249" t="s">
        <v>1283</v>
      </c>
      <c r="C247" s="249" t="s">
        <v>1281</v>
      </c>
      <c r="D247" s="249"/>
      <c r="E247" s="248" t="s">
        <v>201</v>
      </c>
      <c r="F247" s="249">
        <f t="shared" si="10"/>
        <v>1976</v>
      </c>
      <c r="G247" s="251">
        <v>27959</v>
      </c>
      <c r="H247" s="248" t="s">
        <v>1284</v>
      </c>
      <c r="I247" s="252" t="str">
        <f>VLOOKUP(H247,'[2]Bảng mã ngạch'!$A$2:$B$71,2,0)</f>
        <v>Y tá chính</v>
      </c>
      <c r="J247" s="249" t="s">
        <v>741</v>
      </c>
      <c r="K247" s="249">
        <v>0</v>
      </c>
      <c r="L247" s="259" t="s">
        <v>737</v>
      </c>
      <c r="M247" s="249">
        <v>0</v>
      </c>
      <c r="N247" s="249"/>
      <c r="O247" s="249">
        <v>0</v>
      </c>
      <c r="P247" s="253"/>
      <c r="Q247" s="249"/>
      <c r="R247" s="248"/>
      <c r="S247" s="248"/>
      <c r="T247" s="248"/>
      <c r="U247" s="248"/>
      <c r="V247" s="248"/>
      <c r="W247" s="254" t="s">
        <v>724</v>
      </c>
      <c r="X247" s="248"/>
      <c r="Y247" s="255">
        <v>40654</v>
      </c>
      <c r="Z247" s="255">
        <v>41020</v>
      </c>
      <c r="AA247" s="256">
        <f t="shared" ca="1" si="11"/>
        <v>6.583333333333333</v>
      </c>
      <c r="AB247" s="257" t="e">
        <f>+VLOOKUP(#REF!,'[3]CÁN BỘ'!F$8:AX$1037,COLUMN('[3]CÁN BỘ'!$AP$42)-5,0)</f>
        <v>#REF!</v>
      </c>
      <c r="AC247" s="258"/>
    </row>
    <row r="248" spans="1:29" ht="15.75" customHeight="1" x14ac:dyDescent="0.3">
      <c r="A248" s="248">
        <f>+SUBTOTAL(3,$C$6:C248)</f>
        <v>243</v>
      </c>
      <c r="B248" s="249" t="s">
        <v>1285</v>
      </c>
      <c r="C248" s="249" t="s">
        <v>1281</v>
      </c>
      <c r="D248" s="249"/>
      <c r="E248" s="248" t="s">
        <v>200</v>
      </c>
      <c r="F248" s="249">
        <f t="shared" si="10"/>
        <v>1973</v>
      </c>
      <c r="G248" s="251">
        <v>26681</v>
      </c>
      <c r="H248" s="248" t="s">
        <v>736</v>
      </c>
      <c r="I248" s="252" t="str">
        <f>VLOOKUP(H248,'[2]Bảng mã ngạch'!$A$2:$B$71,2,0)</f>
        <v>Y sĩ</v>
      </c>
      <c r="J248" s="249" t="s">
        <v>741</v>
      </c>
      <c r="K248" s="249">
        <v>0</v>
      </c>
      <c r="L248" s="259" t="s">
        <v>737</v>
      </c>
      <c r="M248" s="249">
        <v>0</v>
      </c>
      <c r="N248" s="249"/>
      <c r="O248" s="249">
        <v>0</v>
      </c>
      <c r="P248" s="253"/>
      <c r="Q248" s="249"/>
      <c r="R248" s="255" t="s">
        <v>971</v>
      </c>
      <c r="S248" s="248"/>
      <c r="T248" s="248"/>
      <c r="U248" s="248"/>
      <c r="V248" s="248"/>
      <c r="W248" s="254" t="s">
        <v>717</v>
      </c>
      <c r="X248" s="248"/>
      <c r="Y248" s="255">
        <v>37325</v>
      </c>
      <c r="Z248" s="255">
        <v>37690</v>
      </c>
      <c r="AA248" s="256">
        <f t="shared" ca="1" si="11"/>
        <v>8.0833333333333339</v>
      </c>
      <c r="AB248" s="257" t="e">
        <f>+VLOOKUP(#REF!,'[3]CÁN BỘ'!F$8:AX$1037,COLUMN('[3]CÁN BỘ'!$AP$42)-5,0)</f>
        <v>#REF!</v>
      </c>
      <c r="AC248" s="258"/>
    </row>
    <row r="249" spans="1:29" ht="15.75" customHeight="1" x14ac:dyDescent="0.3">
      <c r="A249" s="248">
        <f>+SUBTOTAL(3,$C$6:C249)</f>
        <v>244</v>
      </c>
      <c r="B249" s="249" t="s">
        <v>1286</v>
      </c>
      <c r="C249" s="249" t="s">
        <v>1281</v>
      </c>
      <c r="D249" s="249"/>
      <c r="E249" s="250" t="s">
        <v>200</v>
      </c>
      <c r="F249" s="249">
        <f t="shared" si="10"/>
        <v>1973</v>
      </c>
      <c r="G249" s="251">
        <v>26704</v>
      </c>
      <c r="H249" s="248" t="s">
        <v>736</v>
      </c>
      <c r="I249" s="252" t="str">
        <f>VLOOKUP(H249,'[2]Bảng mã ngạch'!$A$2:$B$71,2,0)</f>
        <v>Y sĩ</v>
      </c>
      <c r="J249" s="249" t="s">
        <v>741</v>
      </c>
      <c r="K249" s="249">
        <v>0</v>
      </c>
      <c r="L249" s="259" t="s">
        <v>737</v>
      </c>
      <c r="M249" s="249">
        <v>0</v>
      </c>
      <c r="N249" s="249"/>
      <c r="O249" s="249">
        <v>0</v>
      </c>
      <c r="P249" s="253"/>
      <c r="Q249" s="249"/>
      <c r="R249" s="255" t="s">
        <v>971</v>
      </c>
      <c r="S249" s="248"/>
      <c r="T249" s="248"/>
      <c r="U249" s="248"/>
      <c r="V249" s="248"/>
      <c r="W249" s="254" t="s">
        <v>724</v>
      </c>
      <c r="X249" s="248" t="s">
        <v>704</v>
      </c>
      <c r="Y249" s="255">
        <v>41410</v>
      </c>
      <c r="Z249" s="255">
        <v>41775</v>
      </c>
      <c r="AA249" s="256">
        <f t="shared" ca="1" si="11"/>
        <v>8.1666666666666661</v>
      </c>
      <c r="AB249" s="257" t="e">
        <f>+VLOOKUP(#REF!,'[3]CÁN BỘ'!F$8:AX$1037,COLUMN('[3]CÁN BỘ'!$AP$42)-5,0)</f>
        <v>#REF!</v>
      </c>
      <c r="AC249" s="258"/>
    </row>
    <row r="250" spans="1:29" ht="15.75" customHeight="1" x14ac:dyDescent="0.3">
      <c r="A250" s="248">
        <f>+SUBTOTAL(3,$C$6:C250)</f>
        <v>245</v>
      </c>
      <c r="B250" s="249" t="s">
        <v>1287</v>
      </c>
      <c r="C250" s="249" t="s">
        <v>1281</v>
      </c>
      <c r="D250" s="249"/>
      <c r="E250" s="248" t="s">
        <v>201</v>
      </c>
      <c r="F250" s="249">
        <f t="shared" si="10"/>
        <v>1975</v>
      </c>
      <c r="G250" s="251">
        <v>27629</v>
      </c>
      <c r="H250" s="248" t="s">
        <v>1288</v>
      </c>
      <c r="I250" s="252" t="s">
        <v>1289</v>
      </c>
      <c r="J250" s="249" t="s">
        <v>741</v>
      </c>
      <c r="K250" s="249">
        <v>0</v>
      </c>
      <c r="L250" s="259" t="s">
        <v>737</v>
      </c>
      <c r="M250" s="249">
        <v>0</v>
      </c>
      <c r="N250" s="249"/>
      <c r="O250" s="249">
        <v>0</v>
      </c>
      <c r="P250" s="253"/>
      <c r="Q250" s="249"/>
      <c r="R250" s="248"/>
      <c r="S250" s="248"/>
      <c r="T250" s="248"/>
      <c r="U250" s="248"/>
      <c r="V250" s="248"/>
      <c r="W250" s="254" t="s">
        <v>724</v>
      </c>
      <c r="X250" s="248"/>
      <c r="Y250" s="255">
        <v>42163</v>
      </c>
      <c r="Z250" s="255">
        <v>42529</v>
      </c>
      <c r="AA250" s="256">
        <f t="shared" ca="1" si="11"/>
        <v>5.666666666666667</v>
      </c>
      <c r="AB250" s="257" t="e">
        <f>+VLOOKUP(#REF!,'[3]CÁN BỘ'!F$8:AX$1037,COLUMN('[3]CÁN BỘ'!$AP$42)-5,0)</f>
        <v>#REF!</v>
      </c>
      <c r="AC250" s="258"/>
    </row>
    <row r="251" spans="1:29" ht="15.75" customHeight="1" x14ac:dyDescent="0.3">
      <c r="A251" s="248">
        <f>+SUBTOTAL(3,$C$6:C251)</f>
        <v>246</v>
      </c>
      <c r="B251" s="249" t="s">
        <v>1290</v>
      </c>
      <c r="C251" s="249" t="s">
        <v>1281</v>
      </c>
      <c r="D251" s="249"/>
      <c r="E251" s="250" t="s">
        <v>201</v>
      </c>
      <c r="F251" s="249">
        <f t="shared" si="10"/>
        <v>1995</v>
      </c>
      <c r="G251" s="251">
        <v>34919</v>
      </c>
      <c r="H251" s="250" t="s">
        <v>1291</v>
      </c>
      <c r="I251" s="252" t="str">
        <f>VLOOKUP(H251,'[2]Bảng mã ngạch'!$A$2:$B$71,2,0)</f>
        <v>Điều dưỡng viên hạng IV</v>
      </c>
      <c r="J251" s="249" t="s">
        <v>749</v>
      </c>
      <c r="K251" s="249"/>
      <c r="L251" s="259" t="s">
        <v>737</v>
      </c>
      <c r="M251" s="249"/>
      <c r="N251" s="249"/>
      <c r="O251" s="249"/>
      <c r="P251" s="253"/>
      <c r="Q251" s="249"/>
      <c r="R251" s="248"/>
      <c r="S251" s="248"/>
      <c r="T251" s="248"/>
      <c r="U251" s="248"/>
      <c r="V251" s="248"/>
      <c r="W251" s="248"/>
      <c r="X251" s="248"/>
      <c r="Y251" s="248"/>
      <c r="Z251" s="255"/>
      <c r="AA251" s="263"/>
      <c r="AB251" s="257" t="e">
        <f>+VLOOKUP(#REF!,'[3]CÁN BỘ'!F$8:AX$1037,COLUMN('[3]CÁN BỘ'!$AP$42)-5,0)</f>
        <v>#REF!</v>
      </c>
      <c r="AC251" s="258"/>
    </row>
    <row r="252" spans="1:29" ht="15.75" customHeight="1" x14ac:dyDescent="0.3">
      <c r="A252" s="248">
        <f>+SUBTOTAL(3,$C$6:C252)</f>
        <v>247</v>
      </c>
      <c r="B252" s="249" t="s">
        <v>1292</v>
      </c>
      <c r="C252" s="249" t="s">
        <v>1281</v>
      </c>
      <c r="D252" s="249"/>
      <c r="E252" s="250" t="s">
        <v>201</v>
      </c>
      <c r="F252" s="249">
        <f t="shared" si="10"/>
        <v>1971</v>
      </c>
      <c r="G252" s="251">
        <v>26124</v>
      </c>
      <c r="H252" s="248" t="s">
        <v>1293</v>
      </c>
      <c r="I252" s="252" t="str">
        <f>VLOOKUP(H252,'[2]Bảng mã ngạch'!$A$2:$B$71,2,0)</f>
        <v>Bác sĩ</v>
      </c>
      <c r="J252" s="249" t="s">
        <v>241</v>
      </c>
      <c r="K252" s="249">
        <v>0</v>
      </c>
      <c r="L252" s="249" t="s">
        <v>737</v>
      </c>
      <c r="M252" s="249">
        <v>0</v>
      </c>
      <c r="N252" s="249"/>
      <c r="O252" s="249" t="s">
        <v>218</v>
      </c>
      <c r="P252" s="253"/>
      <c r="Q252" s="249"/>
      <c r="R252" s="248"/>
      <c r="S252" s="248"/>
      <c r="T252" s="248"/>
      <c r="U252" s="248"/>
      <c r="V252" s="248"/>
      <c r="W252" s="254" t="s">
        <v>724</v>
      </c>
      <c r="X252" s="248" t="s">
        <v>779</v>
      </c>
      <c r="Y252" s="255">
        <v>44022</v>
      </c>
      <c r="Z252" s="255">
        <v>0</v>
      </c>
      <c r="AA252" s="256">
        <f t="shared" ref="AA252:AA274" ca="1" si="12">IF(E252="nữ",660-DATEDIF(G252,TODAY(),"m"),720-DATEDIF(G252,TODAY(),"m"))/12</f>
        <v>1.5833333333333333</v>
      </c>
      <c r="AB252" s="257" t="e">
        <f>+VLOOKUP(#REF!,'[3]CÁN BỘ'!F$8:AX$1037,COLUMN('[3]CÁN BỘ'!$AP$42)-5,0)</f>
        <v>#REF!</v>
      </c>
      <c r="AC252" s="258"/>
    </row>
    <row r="253" spans="1:29" ht="15.75" customHeight="1" x14ac:dyDescent="0.3">
      <c r="A253" s="248">
        <f>+SUBTOTAL(3,$C$6:C253)</f>
        <v>248</v>
      </c>
      <c r="B253" s="249" t="s">
        <v>1294</v>
      </c>
      <c r="C253" s="249" t="s">
        <v>1281</v>
      </c>
      <c r="D253" s="249"/>
      <c r="E253" s="248" t="s">
        <v>201</v>
      </c>
      <c r="F253" s="249">
        <f t="shared" si="10"/>
        <v>1972</v>
      </c>
      <c r="G253" s="251">
        <v>26492</v>
      </c>
      <c r="H253" s="248" t="s">
        <v>736</v>
      </c>
      <c r="I253" s="252" t="str">
        <f>VLOOKUP(H253,'[2]Bảng mã ngạch'!$A$2:$B$71,2,0)</f>
        <v>Y sĩ</v>
      </c>
      <c r="J253" s="249" t="s">
        <v>741</v>
      </c>
      <c r="K253" s="249">
        <v>0</v>
      </c>
      <c r="L253" s="259" t="s">
        <v>737</v>
      </c>
      <c r="M253" s="249">
        <v>0</v>
      </c>
      <c r="N253" s="249"/>
      <c r="O253" s="249">
        <v>0</v>
      </c>
      <c r="P253" s="253"/>
      <c r="Q253" s="249"/>
      <c r="R253" s="248" t="s">
        <v>977</v>
      </c>
      <c r="S253" s="248"/>
      <c r="T253" s="248" t="s">
        <v>705</v>
      </c>
      <c r="U253" s="248"/>
      <c r="V253" s="248"/>
      <c r="W253" s="254" t="s">
        <v>895</v>
      </c>
      <c r="X253" s="248"/>
      <c r="Y253" s="255">
        <v>39478</v>
      </c>
      <c r="Z253" s="255">
        <v>39844</v>
      </c>
      <c r="AA253" s="256">
        <f t="shared" ca="1" si="12"/>
        <v>2.5833333333333335</v>
      </c>
      <c r="AB253" s="257" t="e">
        <f>+VLOOKUP(#REF!,'[3]CÁN BỘ'!F$8:AX$1037,COLUMN('[3]CÁN BỘ'!$AP$42)-5,0)</f>
        <v>#REF!</v>
      </c>
      <c r="AC253" s="258"/>
    </row>
    <row r="254" spans="1:29" ht="15.75" customHeight="1" x14ac:dyDescent="0.3">
      <c r="A254" s="248">
        <f>+SUBTOTAL(3,$C$6:C254)</f>
        <v>249</v>
      </c>
      <c r="B254" s="249" t="s">
        <v>1295</v>
      </c>
      <c r="C254" s="249" t="s">
        <v>1281</v>
      </c>
      <c r="D254" s="249"/>
      <c r="E254" s="250" t="s">
        <v>201</v>
      </c>
      <c r="F254" s="249">
        <f t="shared" si="10"/>
        <v>1967</v>
      </c>
      <c r="G254" s="251">
        <v>24795</v>
      </c>
      <c r="H254" s="248" t="s">
        <v>1234</v>
      </c>
      <c r="I254" s="252" t="str">
        <f>VLOOKUP(H254,'[2]Bảng mã ngạch'!$A$2:$B$71,2,0)</f>
        <v>Chuyên viên chính</v>
      </c>
      <c r="J254" s="249" t="s">
        <v>241</v>
      </c>
      <c r="K254" s="249">
        <v>0</v>
      </c>
      <c r="L254" s="249" t="s">
        <v>737</v>
      </c>
      <c r="M254" s="249">
        <v>0</v>
      </c>
      <c r="N254" s="249"/>
      <c r="O254" s="249" t="s">
        <v>218</v>
      </c>
      <c r="P254" s="253"/>
      <c r="Q254" s="249"/>
      <c r="R254" s="248" t="s">
        <v>782</v>
      </c>
      <c r="S254" s="248"/>
      <c r="T254" s="248" t="s">
        <v>705</v>
      </c>
      <c r="U254" s="248"/>
      <c r="V254" s="248" t="s">
        <v>1236</v>
      </c>
      <c r="W254" s="254" t="s">
        <v>703</v>
      </c>
      <c r="X254" s="248" t="s">
        <v>704</v>
      </c>
      <c r="Y254" s="255">
        <v>37621</v>
      </c>
      <c r="Z254" s="255">
        <v>42736</v>
      </c>
      <c r="AA254" s="256">
        <f t="shared" ca="1" si="12"/>
        <v>-2.0833333333333335</v>
      </c>
      <c r="AB254" s="257" t="e">
        <f>+VLOOKUP(#REF!,'[3]CÁN BỘ'!F$8:AX$1037,COLUMN('[3]CÁN BỘ'!$AP$42)-5,0)</f>
        <v>#REF!</v>
      </c>
      <c r="AC254" s="258"/>
    </row>
    <row r="255" spans="1:29" ht="15.75" customHeight="1" x14ac:dyDescent="0.3">
      <c r="A255" s="248">
        <f>+SUBTOTAL(3,$C$6:C255)</f>
        <v>250</v>
      </c>
      <c r="B255" s="249" t="s">
        <v>1296</v>
      </c>
      <c r="C255" s="249" t="s">
        <v>1297</v>
      </c>
      <c r="D255" s="249" t="s">
        <v>1298</v>
      </c>
      <c r="E255" s="248" t="s">
        <v>201</v>
      </c>
      <c r="F255" s="249">
        <f t="shared" si="10"/>
        <v>1981</v>
      </c>
      <c r="G255" s="251">
        <v>29744</v>
      </c>
      <c r="H255" s="248" t="s">
        <v>870</v>
      </c>
      <c r="I255" s="252" t="str">
        <f>VLOOKUP(H255,'[2]Bảng mã ngạch'!$A$2:$B$71,2,0)</f>
        <v>Giảng viên cao cấp (hạng I)</v>
      </c>
      <c r="J255" s="249" t="s">
        <v>692</v>
      </c>
      <c r="K255" s="249" t="s">
        <v>871</v>
      </c>
      <c r="L255" s="249" t="s">
        <v>1299</v>
      </c>
      <c r="M255" s="249" t="s">
        <v>1300</v>
      </c>
      <c r="N255" s="249"/>
      <c r="O255" s="249" t="s">
        <v>1301</v>
      </c>
      <c r="P255" s="253"/>
      <c r="Q255" s="249" t="s">
        <v>830</v>
      </c>
      <c r="R255" s="255" t="s">
        <v>862</v>
      </c>
      <c r="S255" s="248" t="s">
        <v>768</v>
      </c>
      <c r="T255" s="248" t="s">
        <v>705</v>
      </c>
      <c r="U255" s="248" t="s">
        <v>769</v>
      </c>
      <c r="V255" s="248"/>
      <c r="W255" s="254" t="s">
        <v>724</v>
      </c>
      <c r="X255" s="248" t="s">
        <v>704</v>
      </c>
      <c r="Y255" s="255">
        <v>37783</v>
      </c>
      <c r="Z255" s="255">
        <v>38149</v>
      </c>
      <c r="AA255" s="256">
        <f t="shared" ca="1" si="12"/>
        <v>11.5</v>
      </c>
      <c r="AB255" s="257" t="e">
        <f>+VLOOKUP(#REF!,'[3]CÁN BỘ'!F$8:AX$1037,COLUMN('[3]CÁN BỘ'!$AP$42)-5,0)</f>
        <v>#REF!</v>
      </c>
      <c r="AC255" s="258"/>
    </row>
    <row r="256" spans="1:29" ht="15.75" customHeight="1" x14ac:dyDescent="0.3">
      <c r="A256" s="248">
        <f>+SUBTOTAL(3,$C$6:C256)</f>
        <v>251</v>
      </c>
      <c r="B256" s="249" t="s">
        <v>1302</v>
      </c>
      <c r="C256" s="249" t="s">
        <v>1297</v>
      </c>
      <c r="D256" s="249" t="s">
        <v>1107</v>
      </c>
      <c r="E256" s="250" t="s">
        <v>200</v>
      </c>
      <c r="F256" s="249">
        <f t="shared" si="10"/>
        <v>1978</v>
      </c>
      <c r="G256" s="251">
        <v>28656</v>
      </c>
      <c r="H256" s="248" t="s">
        <v>870</v>
      </c>
      <c r="I256" s="252" t="str">
        <f>VLOOKUP(H256,'[2]Bảng mã ngạch'!$A$2:$B$71,2,0)</f>
        <v>Giảng viên cao cấp (hạng I)</v>
      </c>
      <c r="J256" s="249" t="s">
        <v>692</v>
      </c>
      <c r="K256" s="249" t="s">
        <v>871</v>
      </c>
      <c r="L256" s="249" t="s">
        <v>1097</v>
      </c>
      <c r="M256" s="249" t="s">
        <v>1097</v>
      </c>
      <c r="N256" s="249"/>
      <c r="O256" s="249" t="s">
        <v>1097</v>
      </c>
      <c r="P256" s="253"/>
      <c r="Q256" s="249" t="s">
        <v>765</v>
      </c>
      <c r="R256" s="255" t="s">
        <v>1303</v>
      </c>
      <c r="S256" s="248" t="s">
        <v>768</v>
      </c>
      <c r="T256" s="248">
        <v>0</v>
      </c>
      <c r="U256" s="248" t="s">
        <v>769</v>
      </c>
      <c r="V256" s="248"/>
      <c r="W256" s="254" t="s">
        <v>717</v>
      </c>
      <c r="X256" s="248" t="s">
        <v>779</v>
      </c>
      <c r="Y256" s="255">
        <v>41040</v>
      </c>
      <c r="Z256" s="255">
        <v>41405</v>
      </c>
      <c r="AA256" s="256">
        <f t="shared" ca="1" si="12"/>
        <v>13.5</v>
      </c>
      <c r="AB256" s="257" t="e">
        <f>+VLOOKUP(#REF!,'[3]CÁN BỘ'!F$8:AX$1037,COLUMN('[3]CÁN BỘ'!$AP$42)-5,0)</f>
        <v>#REF!</v>
      </c>
      <c r="AC256" s="258"/>
    </row>
    <row r="257" spans="1:30" ht="15.75" customHeight="1" x14ac:dyDescent="0.3">
      <c r="A257" s="248">
        <f>+SUBTOTAL(3,$C$6:C257)</f>
        <v>252</v>
      </c>
      <c r="B257" s="249" t="s">
        <v>1304</v>
      </c>
      <c r="C257" s="249" t="s">
        <v>1297</v>
      </c>
      <c r="D257" s="249" t="s">
        <v>1305</v>
      </c>
      <c r="E257" s="248" t="s">
        <v>201</v>
      </c>
      <c r="F257" s="249">
        <f t="shared" si="10"/>
        <v>1979</v>
      </c>
      <c r="G257" s="251">
        <v>29087</v>
      </c>
      <c r="H257" s="248" t="s">
        <v>714</v>
      </c>
      <c r="I257" s="252" t="str">
        <f>VLOOKUP(H257,'[2]Bảng mã ngạch'!$A$2:$B$71,2,0)</f>
        <v>Chuyên viên</v>
      </c>
      <c r="J257" s="249" t="s">
        <v>690</v>
      </c>
      <c r="K257" s="249">
        <v>0</v>
      </c>
      <c r="L257" s="249" t="s">
        <v>1036</v>
      </c>
      <c r="M257" s="249" t="s">
        <v>1040</v>
      </c>
      <c r="N257" s="249"/>
      <c r="O257" s="249" t="s">
        <v>218</v>
      </c>
      <c r="P257" s="253"/>
      <c r="Q257" s="249"/>
      <c r="R257" s="248"/>
      <c r="S257" s="248"/>
      <c r="T257" s="248"/>
      <c r="U257" s="248"/>
      <c r="V257" s="248" t="s">
        <v>1063</v>
      </c>
      <c r="W257" s="254" t="s">
        <v>724</v>
      </c>
      <c r="X257" s="248"/>
      <c r="Y257" s="255">
        <v>43181</v>
      </c>
      <c r="Z257" s="255">
        <v>43546</v>
      </c>
      <c r="AA257" s="256">
        <f t="shared" ca="1" si="12"/>
        <v>9.6666666666666661</v>
      </c>
      <c r="AB257" s="257" t="e">
        <f>+VLOOKUP(#REF!,'[3]CÁN BỘ'!F$8:AX$1037,COLUMN('[3]CÁN BỘ'!$AP$42)-5,0)</f>
        <v>#REF!</v>
      </c>
      <c r="AC257" s="258"/>
    </row>
    <row r="258" spans="1:30" ht="15.75" customHeight="1" x14ac:dyDescent="0.3">
      <c r="A258" s="248">
        <f>+SUBTOTAL(3,$C$6:C258)</f>
        <v>253</v>
      </c>
      <c r="B258" s="249" t="s">
        <v>1306</v>
      </c>
      <c r="C258" s="249" t="s">
        <v>1297</v>
      </c>
      <c r="D258" s="249" t="s">
        <v>1307</v>
      </c>
      <c r="E258" s="250" t="s">
        <v>200</v>
      </c>
      <c r="F258" s="249">
        <f t="shared" si="10"/>
        <v>1980</v>
      </c>
      <c r="G258" s="251">
        <v>29299</v>
      </c>
      <c r="H258" s="248" t="s">
        <v>714</v>
      </c>
      <c r="I258" s="252" t="str">
        <f>VLOOKUP(H258,'[2]Bảng mã ngạch'!$A$2:$B$71,2,0)</f>
        <v>Chuyên viên</v>
      </c>
      <c r="J258" s="249" t="s">
        <v>690</v>
      </c>
      <c r="K258" s="249">
        <v>0</v>
      </c>
      <c r="L258" s="249" t="s">
        <v>1097</v>
      </c>
      <c r="M258" s="249" t="s">
        <v>1097</v>
      </c>
      <c r="N258" s="249"/>
      <c r="O258" s="249" t="s">
        <v>218</v>
      </c>
      <c r="P258" s="253"/>
      <c r="Q258" s="249"/>
      <c r="R258" s="248"/>
      <c r="S258" s="248"/>
      <c r="T258" s="248"/>
      <c r="U258" s="248"/>
      <c r="V258" s="248"/>
      <c r="W258" s="254" t="s">
        <v>724</v>
      </c>
      <c r="X258" s="248"/>
      <c r="Y258" s="255">
        <v>37564</v>
      </c>
      <c r="Z258" s="255">
        <v>37929</v>
      </c>
      <c r="AA258" s="256">
        <f t="shared" ca="1" si="12"/>
        <v>15.25</v>
      </c>
      <c r="AB258" s="257" t="e">
        <f>+VLOOKUP(#REF!,'[3]CÁN BỘ'!F$8:AX$1037,COLUMN('[3]CÁN BỘ'!$AP$42)-5,0)</f>
        <v>#REF!</v>
      </c>
      <c r="AC258" s="258"/>
    </row>
    <row r="259" spans="1:30" ht="15.75" customHeight="1" x14ac:dyDescent="0.3">
      <c r="A259" s="248">
        <f>+SUBTOTAL(3,$C$6:C259)</f>
        <v>254</v>
      </c>
      <c r="B259" s="249" t="s">
        <v>1308</v>
      </c>
      <c r="C259" s="249" t="s">
        <v>1297</v>
      </c>
      <c r="D259" s="249" t="s">
        <v>1307</v>
      </c>
      <c r="E259" s="248" t="s">
        <v>201</v>
      </c>
      <c r="F259" s="249">
        <f t="shared" si="10"/>
        <v>1985</v>
      </c>
      <c r="G259" s="251">
        <v>31285</v>
      </c>
      <c r="H259" s="248" t="s">
        <v>714</v>
      </c>
      <c r="I259" s="252" t="str">
        <f>VLOOKUP(H259,'[2]Bảng mã ngạch'!$A$2:$B$71,2,0)</f>
        <v>Chuyên viên</v>
      </c>
      <c r="J259" s="249" t="s">
        <v>690</v>
      </c>
      <c r="K259" s="249">
        <v>0</v>
      </c>
      <c r="L259" s="249" t="s">
        <v>1023</v>
      </c>
      <c r="M259" s="249" t="s">
        <v>726</v>
      </c>
      <c r="N259" s="249"/>
      <c r="O259" s="249" t="s">
        <v>218</v>
      </c>
      <c r="P259" s="253"/>
      <c r="Q259" s="249"/>
      <c r="R259" s="248"/>
      <c r="S259" s="248"/>
      <c r="T259" s="248"/>
      <c r="U259" s="248"/>
      <c r="V259" s="248"/>
      <c r="W259" s="254" t="s">
        <v>724</v>
      </c>
      <c r="X259" s="248"/>
      <c r="Y259" s="255">
        <v>42527</v>
      </c>
      <c r="Z259" s="255">
        <v>42892</v>
      </c>
      <c r="AA259" s="256">
        <f t="shared" ca="1" si="12"/>
        <v>15.75</v>
      </c>
      <c r="AB259" s="257" t="e">
        <f>+VLOOKUP(#REF!,'[3]CÁN BỘ'!F$8:AX$1037,COLUMN('[3]CÁN BỘ'!$AP$42)-5,0)</f>
        <v>#REF!</v>
      </c>
      <c r="AC259" s="258"/>
    </row>
    <row r="260" spans="1:30" ht="15.75" customHeight="1" x14ac:dyDescent="0.3">
      <c r="A260" s="248">
        <f>+SUBTOTAL(3,$C$6:C260)</f>
        <v>255</v>
      </c>
      <c r="B260" s="249" t="s">
        <v>1309</v>
      </c>
      <c r="C260" s="249" t="s">
        <v>1297</v>
      </c>
      <c r="D260" s="249" t="s">
        <v>1307</v>
      </c>
      <c r="E260" s="250" t="s">
        <v>200</v>
      </c>
      <c r="F260" s="249">
        <f t="shared" si="10"/>
        <v>1964</v>
      </c>
      <c r="G260" s="251">
        <v>23503</v>
      </c>
      <c r="H260" s="248" t="s">
        <v>714</v>
      </c>
      <c r="I260" s="252" t="str">
        <f>VLOOKUP(H260,'[2]Bảng mã ngạch'!$A$2:$B$71,2,0)</f>
        <v>Chuyên viên</v>
      </c>
      <c r="J260" s="249" t="s">
        <v>690</v>
      </c>
      <c r="K260" s="249">
        <v>0</v>
      </c>
      <c r="L260" s="249" t="s">
        <v>1310</v>
      </c>
      <c r="M260" s="249" t="s">
        <v>1311</v>
      </c>
      <c r="N260" s="249"/>
      <c r="O260" s="249" t="s">
        <v>218</v>
      </c>
      <c r="P260" s="253"/>
      <c r="Q260" s="249"/>
      <c r="R260" s="248"/>
      <c r="S260" s="248"/>
      <c r="T260" s="248"/>
      <c r="U260" s="248"/>
      <c r="V260" s="248"/>
      <c r="W260" s="248" t="s">
        <v>705</v>
      </c>
      <c r="X260" s="248"/>
      <c r="Y260" s="255">
        <v>36810</v>
      </c>
      <c r="Z260" s="255">
        <v>37175</v>
      </c>
      <c r="AA260" s="256">
        <f t="shared" ca="1" si="12"/>
        <v>-0.58333333333333337</v>
      </c>
      <c r="AB260" s="257" t="e">
        <f>+VLOOKUP(#REF!,'[3]CÁN BỘ'!F$8:AX$1037,COLUMN('[3]CÁN BỘ'!$AP$42)-5,0)</f>
        <v>#REF!</v>
      </c>
      <c r="AC260" s="258"/>
    </row>
    <row r="261" spans="1:30" ht="15.75" customHeight="1" x14ac:dyDescent="0.3">
      <c r="A261" s="248">
        <f>+SUBTOTAL(3,$C$6:C261)</f>
        <v>256</v>
      </c>
      <c r="B261" s="249" t="s">
        <v>1312</v>
      </c>
      <c r="C261" s="249" t="s">
        <v>1297</v>
      </c>
      <c r="D261" s="249" t="s">
        <v>1307</v>
      </c>
      <c r="E261" s="248" t="s">
        <v>201</v>
      </c>
      <c r="F261" s="249">
        <f t="shared" si="10"/>
        <v>1987</v>
      </c>
      <c r="G261" s="251">
        <v>31998</v>
      </c>
      <c r="H261" s="248" t="s">
        <v>714</v>
      </c>
      <c r="I261" s="252" t="str">
        <f>VLOOKUP(H261,'[2]Bảng mã ngạch'!$A$2:$B$71,2,0)</f>
        <v>Chuyên viên</v>
      </c>
      <c r="J261" s="249" t="s">
        <v>690</v>
      </c>
      <c r="K261" s="249">
        <v>0</v>
      </c>
      <c r="L261" s="249" t="s">
        <v>1313</v>
      </c>
      <c r="M261" s="249" t="s">
        <v>1314</v>
      </c>
      <c r="N261" s="249"/>
      <c r="O261" s="249" t="s">
        <v>218</v>
      </c>
      <c r="P261" s="253"/>
      <c r="Q261" s="249"/>
      <c r="R261" s="248" t="s">
        <v>1026</v>
      </c>
      <c r="S261" s="248" t="s">
        <v>1042</v>
      </c>
      <c r="T261" s="248"/>
      <c r="U261" s="248"/>
      <c r="V261" s="248" t="s">
        <v>1063</v>
      </c>
      <c r="W261" s="254" t="s">
        <v>724</v>
      </c>
      <c r="X261" s="248" t="s">
        <v>704</v>
      </c>
      <c r="Y261" s="255">
        <v>43181</v>
      </c>
      <c r="Z261" s="255">
        <v>43546</v>
      </c>
      <c r="AA261" s="256">
        <f t="shared" ca="1" si="12"/>
        <v>17.666666666666668</v>
      </c>
      <c r="AB261" s="257" t="e">
        <f>+VLOOKUP(#REF!,'[3]CÁN BỘ'!F$8:AX$1037,COLUMN('[3]CÁN BỘ'!$AP$42)-5,0)</f>
        <v>#REF!</v>
      </c>
      <c r="AC261" s="258"/>
    </row>
    <row r="262" spans="1:30" ht="15.75" customHeight="1" x14ac:dyDescent="0.3">
      <c r="A262" s="248">
        <f>+SUBTOTAL(3,$C$6:C262)</f>
        <v>257</v>
      </c>
      <c r="B262" s="249" t="s">
        <v>1315</v>
      </c>
      <c r="C262" s="249" t="s">
        <v>1297</v>
      </c>
      <c r="D262" s="249" t="s">
        <v>1307</v>
      </c>
      <c r="E262" s="248" t="s">
        <v>201</v>
      </c>
      <c r="F262" s="249">
        <f t="shared" si="10"/>
        <v>1988</v>
      </c>
      <c r="G262" s="251">
        <v>32177</v>
      </c>
      <c r="H262" s="248" t="s">
        <v>714</v>
      </c>
      <c r="I262" s="252" t="str">
        <f>VLOOKUP(H262,'[2]Bảng mã ngạch'!$A$2:$B$71,2,0)</f>
        <v>Chuyên viên</v>
      </c>
      <c r="J262" s="249" t="s">
        <v>690</v>
      </c>
      <c r="K262" s="249">
        <v>0</v>
      </c>
      <c r="L262" s="249" t="s">
        <v>1299</v>
      </c>
      <c r="M262" s="249" t="s">
        <v>1316</v>
      </c>
      <c r="N262" s="249"/>
      <c r="O262" s="249" t="s">
        <v>218</v>
      </c>
      <c r="P262" s="253"/>
      <c r="Q262" s="249"/>
      <c r="R262" s="248"/>
      <c r="S262" s="248"/>
      <c r="T262" s="248"/>
      <c r="U262" s="248"/>
      <c r="V262" s="248" t="s">
        <v>1063</v>
      </c>
      <c r="W262" s="254" t="s">
        <v>717</v>
      </c>
      <c r="X262" s="248"/>
      <c r="Y262" s="255">
        <v>42089</v>
      </c>
      <c r="Z262" s="255">
        <v>42455</v>
      </c>
      <c r="AA262" s="256">
        <f t="shared" ca="1" si="12"/>
        <v>18.166666666666668</v>
      </c>
      <c r="AB262" s="257" t="e">
        <f>+VLOOKUP(#REF!,'[3]CÁN BỘ'!F$8:AX$1037,COLUMN('[3]CÁN BỘ'!$AP$42)-5,0)</f>
        <v>#REF!</v>
      </c>
      <c r="AC262" s="258"/>
    </row>
    <row r="263" spans="1:30" ht="15.75" customHeight="1" x14ac:dyDescent="0.3">
      <c r="A263" s="248">
        <f>+SUBTOTAL(3,$C$6:C263)</f>
        <v>258</v>
      </c>
      <c r="B263" s="249" t="s">
        <v>1317</v>
      </c>
      <c r="C263" s="249" t="s">
        <v>1297</v>
      </c>
      <c r="D263" s="249" t="s">
        <v>1307</v>
      </c>
      <c r="E263" s="248" t="s">
        <v>201</v>
      </c>
      <c r="F263" s="249">
        <f t="shared" si="10"/>
        <v>1988</v>
      </c>
      <c r="G263" s="251">
        <v>32312</v>
      </c>
      <c r="H263" s="248" t="s">
        <v>714</v>
      </c>
      <c r="I263" s="252" t="str">
        <f>VLOOKUP(H263,'[2]Bảng mã ngạch'!$A$2:$B$71,2,0)</f>
        <v>Chuyên viên</v>
      </c>
      <c r="J263" s="249" t="s">
        <v>690</v>
      </c>
      <c r="K263" s="249"/>
      <c r="L263" s="259" t="s">
        <v>1276</v>
      </c>
      <c r="M263" s="249" t="s">
        <v>1276</v>
      </c>
      <c r="N263" s="249"/>
      <c r="O263" s="249">
        <v>0</v>
      </c>
      <c r="P263" s="253"/>
      <c r="Q263" s="249"/>
      <c r="R263" s="248"/>
      <c r="S263" s="248"/>
      <c r="T263" s="248"/>
      <c r="U263" s="248"/>
      <c r="V263" s="248"/>
      <c r="W263" s="248" t="s">
        <v>705</v>
      </c>
      <c r="X263" s="248"/>
      <c r="Y263" s="255"/>
      <c r="Z263" s="255"/>
      <c r="AA263" s="256">
        <f t="shared" ca="1" si="12"/>
        <v>18.5</v>
      </c>
      <c r="AB263" s="257" t="e">
        <f>+VLOOKUP(#REF!,'[3]CÁN BỘ'!F$8:AX$1037,COLUMN('[3]CÁN BỘ'!$AP$42)-5,0)</f>
        <v>#REF!</v>
      </c>
      <c r="AC263" s="258"/>
    </row>
    <row r="264" spans="1:30" ht="15.75" customHeight="1" x14ac:dyDescent="0.3">
      <c r="A264" s="248">
        <f>+SUBTOTAL(3,$C$6:C264)</f>
        <v>259</v>
      </c>
      <c r="B264" s="249" t="s">
        <v>1318</v>
      </c>
      <c r="C264" s="249" t="s">
        <v>1297</v>
      </c>
      <c r="D264" s="249" t="s">
        <v>1307</v>
      </c>
      <c r="E264" s="250" t="s">
        <v>201</v>
      </c>
      <c r="F264" s="249">
        <f t="shared" si="10"/>
        <v>1971</v>
      </c>
      <c r="G264" s="251">
        <v>26218</v>
      </c>
      <c r="H264" s="248" t="s">
        <v>714</v>
      </c>
      <c r="I264" s="252" t="str">
        <f>VLOOKUP(H264,'[2]Bảng mã ngạch'!$A$2:$B$71,2,0)</f>
        <v>Chuyên viên</v>
      </c>
      <c r="J264" s="249" t="s">
        <v>690</v>
      </c>
      <c r="K264" s="249">
        <v>0</v>
      </c>
      <c r="L264" s="249" t="s">
        <v>1036</v>
      </c>
      <c r="M264" s="249" t="s">
        <v>1319</v>
      </c>
      <c r="N264" s="249"/>
      <c r="O264" s="249" t="s">
        <v>218</v>
      </c>
      <c r="P264" s="253"/>
      <c r="Q264" s="249"/>
      <c r="R264" s="248"/>
      <c r="S264" s="248"/>
      <c r="T264" s="248"/>
      <c r="U264" s="248"/>
      <c r="V264" s="248"/>
      <c r="W264" s="254" t="s">
        <v>717</v>
      </c>
      <c r="X264" s="248"/>
      <c r="Y264" s="255">
        <v>38240</v>
      </c>
      <c r="Z264" s="255">
        <v>38605</v>
      </c>
      <c r="AA264" s="256">
        <f t="shared" ca="1" si="12"/>
        <v>1.8333333333333333</v>
      </c>
      <c r="AB264" s="257" t="e">
        <f>+VLOOKUP(#REF!,'[3]CÁN BỘ'!F$8:AX$1037,COLUMN('[3]CÁN BỘ'!$AP$42)-5,0)</f>
        <v>#REF!</v>
      </c>
      <c r="AC264" s="258"/>
    </row>
    <row r="265" spans="1:30" ht="15.75" customHeight="1" x14ac:dyDescent="0.3">
      <c r="A265" s="248">
        <f>+SUBTOTAL(3,$C$6:C265)</f>
        <v>260</v>
      </c>
      <c r="B265" s="249" t="s">
        <v>1320</v>
      </c>
      <c r="C265" s="249" t="s">
        <v>1297</v>
      </c>
      <c r="D265" s="249"/>
      <c r="E265" s="248" t="s">
        <v>200</v>
      </c>
      <c r="F265" s="249">
        <f t="shared" si="10"/>
        <v>1975</v>
      </c>
      <c r="G265" s="251">
        <v>27639</v>
      </c>
      <c r="H265" s="248" t="s">
        <v>714</v>
      </c>
      <c r="I265" s="252" t="str">
        <f>VLOOKUP(H265,'[2]Bảng mã ngạch'!$A$2:$B$71,2,0)</f>
        <v>Chuyên viên</v>
      </c>
      <c r="J265" s="249" t="s">
        <v>241</v>
      </c>
      <c r="K265" s="249">
        <v>0</v>
      </c>
      <c r="L265" s="249" t="s">
        <v>1321</v>
      </c>
      <c r="M265" s="249">
        <v>0</v>
      </c>
      <c r="N265" s="249"/>
      <c r="O265" s="249">
        <v>0</v>
      </c>
      <c r="P265" s="253"/>
      <c r="Q265" s="249"/>
      <c r="R265" s="248"/>
      <c r="S265" s="248"/>
      <c r="T265" s="248"/>
      <c r="U265" s="248"/>
      <c r="V265" s="248"/>
      <c r="W265" s="248">
        <v>0</v>
      </c>
      <c r="X265" s="248"/>
      <c r="Y265" s="255"/>
      <c r="Z265" s="255"/>
      <c r="AA265" s="256">
        <f t="shared" ca="1" si="12"/>
        <v>10.75</v>
      </c>
      <c r="AB265" s="257" t="e">
        <f>+VLOOKUP(#REF!,'[3]CÁN BỘ'!F$8:AX$1037,COLUMN('[3]CÁN BỘ'!$AP$42)-5,0)</f>
        <v>#REF!</v>
      </c>
      <c r="AC265" s="258"/>
    </row>
    <row r="266" spans="1:30" ht="15.75" customHeight="1" x14ac:dyDescent="0.3">
      <c r="A266" s="248">
        <f>+SUBTOTAL(3,$C$6:C266)</f>
        <v>261</v>
      </c>
      <c r="B266" s="249" t="s">
        <v>1322</v>
      </c>
      <c r="C266" s="249" t="s">
        <v>1297</v>
      </c>
      <c r="D266" s="249"/>
      <c r="E266" s="250" t="s">
        <v>200</v>
      </c>
      <c r="F266" s="249">
        <f t="shared" ref="F266:F280" si="13">YEAR(G266)</f>
        <v>1982</v>
      </c>
      <c r="G266" s="251">
        <v>29985</v>
      </c>
      <c r="H266" s="248" t="s">
        <v>714</v>
      </c>
      <c r="I266" s="252" t="str">
        <f>VLOOKUP(H266,'[2]Bảng mã ngạch'!$A$2:$B$71,2,0)</f>
        <v>Chuyên viên</v>
      </c>
      <c r="J266" s="249" t="s">
        <v>241</v>
      </c>
      <c r="K266" s="249">
        <v>0</v>
      </c>
      <c r="L266" s="249" t="s">
        <v>1232</v>
      </c>
      <c r="M266" s="249">
        <v>0</v>
      </c>
      <c r="N266" s="249"/>
      <c r="O266" s="249" t="s">
        <v>218</v>
      </c>
      <c r="P266" s="253"/>
      <c r="Q266" s="249"/>
      <c r="R266" s="255" t="s">
        <v>738</v>
      </c>
      <c r="S266" s="248" t="s">
        <v>815</v>
      </c>
      <c r="T266" s="248"/>
      <c r="U266" s="248"/>
      <c r="V266" s="248" t="s">
        <v>720</v>
      </c>
      <c r="W266" s="254" t="s">
        <v>724</v>
      </c>
      <c r="X266" s="248"/>
      <c r="Y266" s="255"/>
      <c r="Z266" s="255"/>
      <c r="AA266" s="256">
        <f t="shared" ca="1" si="12"/>
        <v>17.166666666666668</v>
      </c>
      <c r="AB266" s="257" t="e">
        <f>+VLOOKUP(#REF!,'[3]CÁN BỘ'!F$8:AX$1037,COLUMN('[3]CÁN BỘ'!$AP$42)-5,0)</f>
        <v>#REF!</v>
      </c>
      <c r="AC266" s="258"/>
    </row>
    <row r="267" spans="1:30" s="264" customFormat="1" ht="15.75" customHeight="1" x14ac:dyDescent="0.3">
      <c r="A267" s="248">
        <f>+SUBTOTAL(3,$C$6:C267)</f>
        <v>262</v>
      </c>
      <c r="B267" s="249" t="s">
        <v>1323</v>
      </c>
      <c r="C267" s="249" t="s">
        <v>1324</v>
      </c>
      <c r="D267" s="249" t="s">
        <v>1185</v>
      </c>
      <c r="E267" s="248" t="s">
        <v>201</v>
      </c>
      <c r="F267" s="249">
        <f t="shared" si="13"/>
        <v>1986</v>
      </c>
      <c r="G267" s="251">
        <v>31462</v>
      </c>
      <c r="H267" s="248" t="s">
        <v>708</v>
      </c>
      <c r="I267" s="252" t="str">
        <f>VLOOKUP(H267,'[2]Bảng mã ngạch'!$A$2:$B$71,2,0)</f>
        <v>Giảng viên (hạng III)</v>
      </c>
      <c r="J267" s="249" t="s">
        <v>690</v>
      </c>
      <c r="K267" s="249">
        <v>0</v>
      </c>
      <c r="L267" s="249" t="s">
        <v>1325</v>
      </c>
      <c r="M267" s="249" t="s">
        <v>1121</v>
      </c>
      <c r="N267" s="249"/>
      <c r="O267" s="249" t="s">
        <v>218</v>
      </c>
      <c r="P267" s="253"/>
      <c r="Q267" s="249"/>
      <c r="R267" s="255" t="s">
        <v>1326</v>
      </c>
      <c r="S267" s="248"/>
      <c r="T267" s="248" t="s">
        <v>705</v>
      </c>
      <c r="U267" s="248" t="s">
        <v>783</v>
      </c>
      <c r="V267" s="248"/>
      <c r="W267" s="248">
        <v>0</v>
      </c>
      <c r="X267" s="248"/>
      <c r="Y267" s="255">
        <v>0</v>
      </c>
      <c r="Z267" s="255">
        <v>0</v>
      </c>
      <c r="AA267" s="256">
        <f t="shared" ca="1" si="12"/>
        <v>16.166666666666668</v>
      </c>
      <c r="AB267" s="257" t="e">
        <f>+VLOOKUP(#REF!,'[3]CÁN BỘ'!F$8:AX$1037,COLUMN('[3]CÁN BỘ'!$AP$42)-5,0)</f>
        <v>#REF!</v>
      </c>
      <c r="AC267" s="258"/>
      <c r="AD267" s="236"/>
    </row>
    <row r="268" spans="1:30" ht="15.75" customHeight="1" x14ac:dyDescent="0.3">
      <c r="A268" s="248">
        <f>+SUBTOTAL(3,$C$6:C268)</f>
        <v>263</v>
      </c>
      <c r="B268" s="249" t="s">
        <v>1327</v>
      </c>
      <c r="C268" s="249" t="s">
        <v>1324</v>
      </c>
      <c r="D268" s="249"/>
      <c r="E268" s="250" t="s">
        <v>200</v>
      </c>
      <c r="F268" s="249">
        <f t="shared" si="13"/>
        <v>1980</v>
      </c>
      <c r="G268" s="251">
        <v>29562</v>
      </c>
      <c r="H268" s="248" t="s">
        <v>714</v>
      </c>
      <c r="I268" s="252" t="str">
        <f>VLOOKUP(H268,'[2]Bảng mã ngạch'!$A$2:$B$71,2,0)</f>
        <v>Chuyên viên</v>
      </c>
      <c r="J268" s="249" t="s">
        <v>690</v>
      </c>
      <c r="K268" s="249">
        <v>0</v>
      </c>
      <c r="L268" s="249" t="s">
        <v>1328</v>
      </c>
      <c r="M268" s="249" t="s">
        <v>1329</v>
      </c>
      <c r="N268" s="249"/>
      <c r="O268" s="249" t="s">
        <v>1055</v>
      </c>
      <c r="P268" s="253"/>
      <c r="Q268" s="249"/>
      <c r="R268" s="248"/>
      <c r="S268" s="248"/>
      <c r="T268" s="248"/>
      <c r="U268" s="248"/>
      <c r="V268" s="248" t="s">
        <v>1063</v>
      </c>
      <c r="W268" s="248" t="s">
        <v>705</v>
      </c>
      <c r="X268" s="248" t="s">
        <v>704</v>
      </c>
      <c r="Y268" s="255">
        <v>37479</v>
      </c>
      <c r="Z268" s="255">
        <v>37844</v>
      </c>
      <c r="AA268" s="256">
        <f t="shared" ca="1" si="12"/>
        <v>16</v>
      </c>
      <c r="AB268" s="257" t="e">
        <f>+VLOOKUP(#REF!,'[3]CÁN BỘ'!F$8:AX$1037,COLUMN('[3]CÁN BỘ'!$AP$42)-5,0)</f>
        <v>#REF!</v>
      </c>
      <c r="AC268" s="258"/>
    </row>
    <row r="269" spans="1:30" ht="15.75" customHeight="1" x14ac:dyDescent="0.3">
      <c r="A269" s="248">
        <f>+SUBTOTAL(3,$C$6:C269)</f>
        <v>264</v>
      </c>
      <c r="B269" s="249" t="s">
        <v>1330</v>
      </c>
      <c r="C269" s="249" t="s">
        <v>1324</v>
      </c>
      <c r="D269" s="249"/>
      <c r="E269" s="248" t="s">
        <v>201</v>
      </c>
      <c r="F269" s="249">
        <f t="shared" si="13"/>
        <v>1986</v>
      </c>
      <c r="G269" s="251">
        <v>31589</v>
      </c>
      <c r="H269" s="248" t="s">
        <v>714</v>
      </c>
      <c r="I269" s="252" t="str">
        <f>VLOOKUP(H269,'[2]Bảng mã ngạch'!$A$2:$B$71,2,0)</f>
        <v>Chuyên viên</v>
      </c>
      <c r="J269" s="249" t="s">
        <v>690</v>
      </c>
      <c r="K269" s="249">
        <v>0</v>
      </c>
      <c r="L269" s="249" t="s">
        <v>747</v>
      </c>
      <c r="M269" s="249">
        <v>0</v>
      </c>
      <c r="N269" s="249"/>
      <c r="O269" s="249" t="s">
        <v>218</v>
      </c>
      <c r="P269" s="253"/>
      <c r="Q269" s="249"/>
      <c r="R269" s="255" t="s">
        <v>738</v>
      </c>
      <c r="S269" s="248"/>
      <c r="T269" s="248"/>
      <c r="U269" s="248"/>
      <c r="V269" s="248" t="s">
        <v>720</v>
      </c>
      <c r="W269" s="254" t="s">
        <v>724</v>
      </c>
      <c r="X269" s="248"/>
      <c r="Y269" s="255">
        <v>43615</v>
      </c>
      <c r="Z269" s="255">
        <v>43981</v>
      </c>
      <c r="AA269" s="256">
        <f t="shared" ca="1" si="12"/>
        <v>16.583333333333332</v>
      </c>
      <c r="AB269" s="257" t="e">
        <f>+VLOOKUP(#REF!,'[3]CÁN BỘ'!F$8:AX$1037,COLUMN('[3]CÁN BỘ'!$AP$42)-5,0)</f>
        <v>#REF!</v>
      </c>
      <c r="AC269" s="258"/>
    </row>
    <row r="270" spans="1:30" ht="15.75" customHeight="1" x14ac:dyDescent="0.3">
      <c r="A270" s="248">
        <f>+SUBTOTAL(3,$C$6:C270)</f>
        <v>265</v>
      </c>
      <c r="B270" s="249" t="s">
        <v>1331</v>
      </c>
      <c r="C270" s="249" t="s">
        <v>1324</v>
      </c>
      <c r="D270" s="249"/>
      <c r="E270" s="248" t="s">
        <v>200</v>
      </c>
      <c r="F270" s="249">
        <f t="shared" si="13"/>
        <v>1982</v>
      </c>
      <c r="G270" s="251">
        <v>30141</v>
      </c>
      <c r="H270" s="248" t="s">
        <v>714</v>
      </c>
      <c r="I270" s="252" t="str">
        <f>VLOOKUP(H270,'[2]Bảng mã ngạch'!$A$2:$B$71,2,0)</f>
        <v>Chuyên viên</v>
      </c>
      <c r="J270" s="249" t="s">
        <v>690</v>
      </c>
      <c r="K270" s="249">
        <v>0</v>
      </c>
      <c r="L270" s="249" t="s">
        <v>1052</v>
      </c>
      <c r="M270" s="249" t="s">
        <v>1174</v>
      </c>
      <c r="N270" s="249"/>
      <c r="O270" s="249" t="s">
        <v>218</v>
      </c>
      <c r="P270" s="253"/>
      <c r="Q270" s="249"/>
      <c r="R270" s="248"/>
      <c r="S270" s="248"/>
      <c r="T270" s="248"/>
      <c r="U270" s="248"/>
      <c r="V270" s="248"/>
      <c r="W270" s="254" t="s">
        <v>724</v>
      </c>
      <c r="X270" s="248"/>
      <c r="Y270" s="255">
        <v>39826</v>
      </c>
      <c r="Z270" s="255">
        <v>40191</v>
      </c>
      <c r="AA270" s="256">
        <f t="shared" ca="1" si="12"/>
        <v>17.583333333333332</v>
      </c>
      <c r="AB270" s="257" t="e">
        <f>+VLOOKUP(#REF!,'[3]CÁN BỘ'!F$8:AX$1037,COLUMN('[3]CÁN BỘ'!$AP$42)-5,0)</f>
        <v>#REF!</v>
      </c>
      <c r="AC270" s="258"/>
    </row>
    <row r="271" spans="1:30" ht="15.75" customHeight="1" x14ac:dyDescent="0.3">
      <c r="A271" s="248">
        <f>+SUBTOTAL(3,$C$6:C271)</f>
        <v>266</v>
      </c>
      <c r="B271" s="249" t="s">
        <v>1332</v>
      </c>
      <c r="C271" s="249" t="s">
        <v>1324</v>
      </c>
      <c r="D271" s="249"/>
      <c r="E271" s="250" t="s">
        <v>200</v>
      </c>
      <c r="F271" s="249">
        <f t="shared" si="13"/>
        <v>1982</v>
      </c>
      <c r="G271" s="251">
        <v>30171</v>
      </c>
      <c r="H271" s="248" t="s">
        <v>714</v>
      </c>
      <c r="I271" s="252" t="str">
        <f>VLOOKUP(H271,'[2]Bảng mã ngạch'!$A$2:$B$71,2,0)</f>
        <v>Chuyên viên</v>
      </c>
      <c r="J271" s="249" t="s">
        <v>690</v>
      </c>
      <c r="K271" s="249">
        <v>0</v>
      </c>
      <c r="L271" s="249" t="s">
        <v>1023</v>
      </c>
      <c r="M271" s="249" t="s">
        <v>1055</v>
      </c>
      <c r="N271" s="249"/>
      <c r="O271" s="249" t="s">
        <v>218</v>
      </c>
      <c r="P271" s="253"/>
      <c r="Q271" s="249"/>
      <c r="R271" s="248"/>
      <c r="S271" s="248"/>
      <c r="T271" s="248"/>
      <c r="U271" s="248"/>
      <c r="V271" s="248" t="s">
        <v>1063</v>
      </c>
      <c r="W271" s="248" t="s">
        <v>1048</v>
      </c>
      <c r="X271" s="248" t="s">
        <v>704</v>
      </c>
      <c r="Y271" s="255">
        <v>37619</v>
      </c>
      <c r="Z271" s="255">
        <v>37984</v>
      </c>
      <c r="AA271" s="256">
        <f t="shared" ca="1" si="12"/>
        <v>17.666666666666668</v>
      </c>
      <c r="AB271" s="257" t="e">
        <f>+VLOOKUP(#REF!,'[3]CÁN BỘ'!F$8:AX$1037,COLUMN('[3]CÁN BỘ'!$AP$42)-5,0)</f>
        <v>#REF!</v>
      </c>
      <c r="AC271" s="258"/>
    </row>
    <row r="272" spans="1:30" ht="15.75" customHeight="1" x14ac:dyDescent="0.3">
      <c r="A272" s="248">
        <f>+SUBTOTAL(3,$C$6:C272)</f>
        <v>267</v>
      </c>
      <c r="B272" s="249" t="s">
        <v>1333</v>
      </c>
      <c r="C272" s="249" t="s">
        <v>1324</v>
      </c>
      <c r="D272" s="249"/>
      <c r="E272" s="250" t="s">
        <v>201</v>
      </c>
      <c r="F272" s="249">
        <f t="shared" si="13"/>
        <v>1981</v>
      </c>
      <c r="G272" s="251">
        <v>29917</v>
      </c>
      <c r="H272" s="248" t="s">
        <v>1334</v>
      </c>
      <c r="I272" s="252" t="str">
        <f>VLOOKUP(H272,'[2]Bảng mã ngạch'!$A$2:$B$71,2,0)</f>
        <v>Thư viện viên</v>
      </c>
      <c r="J272" s="249" t="s">
        <v>241</v>
      </c>
      <c r="K272" s="249">
        <v>0</v>
      </c>
      <c r="L272" s="249" t="s">
        <v>752</v>
      </c>
      <c r="M272" s="249">
        <v>0</v>
      </c>
      <c r="N272" s="249"/>
      <c r="O272" s="249" t="s">
        <v>218</v>
      </c>
      <c r="P272" s="253"/>
      <c r="Q272" s="249"/>
      <c r="R272" s="248"/>
      <c r="S272" s="248"/>
      <c r="T272" s="248"/>
      <c r="U272" s="248"/>
      <c r="V272" s="248"/>
      <c r="W272" s="254" t="s">
        <v>895</v>
      </c>
      <c r="X272" s="248"/>
      <c r="Y272" s="255"/>
      <c r="Z272" s="255"/>
      <c r="AA272" s="256">
        <f t="shared" ca="1" si="12"/>
        <v>12</v>
      </c>
      <c r="AB272" s="257" t="e">
        <f>+VLOOKUP(#REF!,'[3]CÁN BỘ'!F$8:AX$1037,COLUMN('[3]CÁN BỘ'!$AP$42)-5,0)</f>
        <v>#REF!</v>
      </c>
      <c r="AC272" s="258"/>
    </row>
    <row r="273" spans="1:29" ht="15.75" customHeight="1" x14ac:dyDescent="0.3">
      <c r="A273" s="248">
        <f>+SUBTOTAL(3,$C$6:C273)</f>
        <v>268</v>
      </c>
      <c r="B273" s="249" t="s">
        <v>1335</v>
      </c>
      <c r="C273" s="249" t="s">
        <v>1336</v>
      </c>
      <c r="D273" s="249"/>
      <c r="E273" s="248" t="s">
        <v>200</v>
      </c>
      <c r="F273" s="249">
        <f t="shared" si="13"/>
        <v>1986</v>
      </c>
      <c r="G273" s="251">
        <v>31483</v>
      </c>
      <c r="H273" s="248" t="s">
        <v>714</v>
      </c>
      <c r="I273" s="252" t="str">
        <f>VLOOKUP(H273,'[2]Bảng mã ngạch'!$A$2:$B$71,2,0)</f>
        <v>Chuyên viên</v>
      </c>
      <c r="J273" s="249" t="s">
        <v>241</v>
      </c>
      <c r="K273" s="249">
        <v>0</v>
      </c>
      <c r="L273" s="249" t="s">
        <v>1337</v>
      </c>
      <c r="M273" s="249">
        <v>0</v>
      </c>
      <c r="N273" s="249"/>
      <c r="O273" s="249" t="s">
        <v>218</v>
      </c>
      <c r="P273" s="253"/>
      <c r="Q273" s="249"/>
      <c r="R273" s="248"/>
      <c r="S273" s="248"/>
      <c r="T273" s="248"/>
      <c r="U273" s="248"/>
      <c r="V273" s="248" t="s">
        <v>720</v>
      </c>
      <c r="W273" s="254" t="s">
        <v>724</v>
      </c>
      <c r="X273" s="248"/>
      <c r="Y273" s="255"/>
      <c r="Z273" s="255"/>
      <c r="AA273" s="256">
        <f t="shared" ca="1" si="12"/>
        <v>21.25</v>
      </c>
      <c r="AB273" s="257" t="e">
        <f>+VLOOKUP(#REF!,'[3]CÁN BỘ'!F$8:AX$1037,COLUMN('[3]CÁN BỘ'!$AP$42)-5,0)</f>
        <v>#REF!</v>
      </c>
      <c r="AC273" s="258"/>
    </row>
    <row r="274" spans="1:29" ht="15.75" customHeight="1" x14ac:dyDescent="0.3">
      <c r="A274" s="248">
        <f>+SUBTOTAL(3,$C$6:C274)</f>
        <v>269</v>
      </c>
      <c r="B274" s="249" t="s">
        <v>1338</v>
      </c>
      <c r="C274" s="249" t="s">
        <v>1324</v>
      </c>
      <c r="D274" s="249"/>
      <c r="E274" s="250" t="s">
        <v>201</v>
      </c>
      <c r="F274" s="249">
        <f t="shared" si="13"/>
        <v>1981</v>
      </c>
      <c r="G274" s="251">
        <v>29769</v>
      </c>
      <c r="H274" s="248" t="s">
        <v>714</v>
      </c>
      <c r="I274" s="252" t="str">
        <f>VLOOKUP(H274,'[2]Bảng mã ngạch'!$A$2:$B$71,2,0)</f>
        <v>Chuyên viên</v>
      </c>
      <c r="J274" s="249" t="s">
        <v>690</v>
      </c>
      <c r="K274" s="249">
        <v>0</v>
      </c>
      <c r="L274" s="249" t="s">
        <v>1328</v>
      </c>
      <c r="M274" s="249" t="s">
        <v>1055</v>
      </c>
      <c r="N274" s="249"/>
      <c r="O274" s="249" t="s">
        <v>218</v>
      </c>
      <c r="P274" s="253"/>
      <c r="Q274" s="249"/>
      <c r="R274" s="255" t="s">
        <v>754</v>
      </c>
      <c r="S274" s="248"/>
      <c r="T274" s="248"/>
      <c r="U274" s="248"/>
      <c r="V274" s="248"/>
      <c r="W274" s="254" t="s">
        <v>724</v>
      </c>
      <c r="X274" s="248"/>
      <c r="Y274" s="255">
        <v>37799</v>
      </c>
      <c r="Z274" s="255">
        <v>38165</v>
      </c>
      <c r="AA274" s="256">
        <f t="shared" ca="1" si="12"/>
        <v>11.583333333333334</v>
      </c>
      <c r="AB274" s="257" t="e">
        <f>+VLOOKUP(#REF!,'[3]CÁN BỘ'!F$8:AX$1037,COLUMN('[3]CÁN BỘ'!$AP$42)-5,0)</f>
        <v>#REF!</v>
      </c>
      <c r="AC274" s="258"/>
    </row>
    <row r="275" spans="1:29" ht="15.75" customHeight="1" x14ac:dyDescent="0.3">
      <c r="A275" s="248">
        <f>+SUBTOTAL(3,$C$6:C275)</f>
        <v>270</v>
      </c>
      <c r="B275" s="249" t="s">
        <v>1339</v>
      </c>
      <c r="C275" s="249" t="s">
        <v>1324</v>
      </c>
      <c r="D275" s="249"/>
      <c r="E275" s="250" t="s">
        <v>201</v>
      </c>
      <c r="F275" s="249">
        <f t="shared" si="13"/>
        <v>1994</v>
      </c>
      <c r="G275" s="251">
        <v>34488</v>
      </c>
      <c r="H275" s="250" t="s">
        <v>714</v>
      </c>
      <c r="I275" s="252" t="str">
        <f>VLOOKUP(H275,'[2]Bảng mã ngạch'!$A$2:$B$71,2,0)</f>
        <v>Chuyên viên</v>
      </c>
      <c r="J275" s="249" t="s">
        <v>241</v>
      </c>
      <c r="K275" s="249"/>
      <c r="L275" s="259" t="s">
        <v>1340</v>
      </c>
      <c r="M275" s="249"/>
      <c r="N275" s="249"/>
      <c r="O275" s="249"/>
      <c r="P275" s="253"/>
      <c r="Q275" s="249"/>
      <c r="R275" s="248"/>
      <c r="S275" s="248"/>
      <c r="T275" s="248"/>
      <c r="U275" s="248"/>
      <c r="V275" s="248"/>
      <c r="W275" s="248"/>
      <c r="X275" s="248"/>
      <c r="Y275" s="248"/>
      <c r="Z275" s="255"/>
      <c r="AA275" s="263"/>
      <c r="AB275" s="257" t="e">
        <f>+VLOOKUP(#REF!,'[3]CÁN BỘ'!F$8:AX$1037,COLUMN('[3]CÁN BỘ'!$AP$42)-5,0)</f>
        <v>#REF!</v>
      </c>
      <c r="AC275" s="258"/>
    </row>
    <row r="276" spans="1:29" ht="15.75" customHeight="1" x14ac:dyDescent="0.3">
      <c r="A276" s="248">
        <f>+SUBTOTAL(3,$C$6:C276)</f>
        <v>271</v>
      </c>
      <c r="B276" s="249" t="s">
        <v>1341</v>
      </c>
      <c r="C276" s="249" t="s">
        <v>1324</v>
      </c>
      <c r="D276" s="249"/>
      <c r="E276" s="248" t="s">
        <v>200</v>
      </c>
      <c r="F276" s="249">
        <f t="shared" si="13"/>
        <v>1992</v>
      </c>
      <c r="G276" s="251">
        <v>33714</v>
      </c>
      <c r="H276" s="248" t="s">
        <v>714</v>
      </c>
      <c r="I276" s="252" t="str">
        <f>VLOOKUP(H276,'[2]Bảng mã ngạch'!$A$2:$B$71,2,0)</f>
        <v>Chuyên viên</v>
      </c>
      <c r="J276" s="249" t="s">
        <v>690</v>
      </c>
      <c r="K276" s="249"/>
      <c r="L276" s="259">
        <v>0</v>
      </c>
      <c r="M276" s="249">
        <v>0</v>
      </c>
      <c r="N276" s="249"/>
      <c r="O276" s="249">
        <v>0</v>
      </c>
      <c r="P276" s="253"/>
      <c r="Q276" s="249"/>
      <c r="R276" s="255" t="s">
        <v>1342</v>
      </c>
      <c r="S276" s="248"/>
      <c r="T276" s="248"/>
      <c r="U276" s="248"/>
      <c r="V276" s="248"/>
      <c r="W276" s="254" t="s">
        <v>895</v>
      </c>
      <c r="X276" s="248"/>
      <c r="Y276" s="248"/>
      <c r="Z276" s="255"/>
      <c r="AA276" s="256">
        <f t="shared" ref="AA276:AA281" ca="1" si="14">IF(E276="nữ",660-DATEDIF(G276,TODAY(),"m"),720-DATEDIF(G276,TODAY(),"m"))/12</f>
        <v>27.333333333333332</v>
      </c>
      <c r="AB276" s="257" t="e">
        <f>+VLOOKUP(#REF!,'[3]CÁN BỘ'!F$8:AX$1037,COLUMN('[3]CÁN BỘ'!$AP$42)-5,0)</f>
        <v>#REF!</v>
      </c>
      <c r="AC276" s="258"/>
    </row>
    <row r="277" spans="1:29" ht="15.75" customHeight="1" x14ac:dyDescent="0.3">
      <c r="A277" s="248">
        <f>+SUBTOTAL(3,$C$6:C277)</f>
        <v>272</v>
      </c>
      <c r="B277" s="275" t="s">
        <v>1343</v>
      </c>
      <c r="C277" s="249" t="s">
        <v>1344</v>
      </c>
      <c r="D277" s="249" t="s">
        <v>1345</v>
      </c>
      <c r="E277" s="248" t="s">
        <v>200</v>
      </c>
      <c r="F277" s="249">
        <f t="shared" si="13"/>
        <v>1975</v>
      </c>
      <c r="G277" s="276">
        <v>27683</v>
      </c>
      <c r="H277" s="248" t="s">
        <v>708</v>
      </c>
      <c r="I277" s="252" t="s">
        <v>1346</v>
      </c>
      <c r="J277" s="275" t="s">
        <v>241</v>
      </c>
      <c r="K277" s="249"/>
      <c r="L277" s="259"/>
      <c r="M277" s="249"/>
      <c r="N277" s="249"/>
      <c r="O277" s="249"/>
      <c r="P277" s="253"/>
      <c r="Q277" s="249"/>
      <c r="R277" s="248"/>
      <c r="S277" s="248"/>
      <c r="T277" s="248"/>
      <c r="U277" s="248"/>
      <c r="V277" s="248"/>
      <c r="W277" s="248"/>
      <c r="X277" s="248"/>
      <c r="Y277" s="255">
        <v>35881</v>
      </c>
      <c r="Z277" s="255">
        <v>36246</v>
      </c>
      <c r="AA277" s="256">
        <f t="shared" ca="1" si="14"/>
        <v>10.833333333333334</v>
      </c>
      <c r="AB277" s="257" t="e">
        <f>+VLOOKUP(#REF!,'[3]CÁN BỘ'!F$8:AX$1037,COLUMN('[3]CÁN BỘ'!$AP$42)-5,0)</f>
        <v>#REF!</v>
      </c>
      <c r="AC277" s="258"/>
    </row>
    <row r="278" spans="1:29" ht="15.75" customHeight="1" x14ac:dyDescent="0.3">
      <c r="A278" s="248">
        <f>+SUBTOTAL(3,$C$6:C278)</f>
        <v>273</v>
      </c>
      <c r="B278" s="249" t="s">
        <v>1347</v>
      </c>
      <c r="C278" s="249" t="s">
        <v>1348</v>
      </c>
      <c r="D278" s="249" t="s">
        <v>1345</v>
      </c>
      <c r="E278" s="250" t="s">
        <v>200</v>
      </c>
      <c r="F278" s="249">
        <f t="shared" si="13"/>
        <v>1984</v>
      </c>
      <c r="G278" s="251">
        <v>30732</v>
      </c>
      <c r="H278" s="248" t="s">
        <v>708</v>
      </c>
      <c r="I278" s="252" t="str">
        <f>VLOOKUP(H278,'[2]Bảng mã ngạch'!$A$2:$B$71,2,0)</f>
        <v>Giảng viên (hạng III)</v>
      </c>
      <c r="J278" s="249" t="s">
        <v>690</v>
      </c>
      <c r="K278" s="249">
        <v>0</v>
      </c>
      <c r="L278" s="249" t="s">
        <v>1349</v>
      </c>
      <c r="M278" s="249" t="s">
        <v>1055</v>
      </c>
      <c r="N278" s="249"/>
      <c r="O278" s="249" t="s">
        <v>218</v>
      </c>
      <c r="P278" s="253"/>
      <c r="Q278" s="249" t="s">
        <v>765</v>
      </c>
      <c r="R278" s="255" t="s">
        <v>799</v>
      </c>
      <c r="S278" s="248" t="s">
        <v>768</v>
      </c>
      <c r="T278" s="248"/>
      <c r="U278" s="248"/>
      <c r="V278" s="248"/>
      <c r="W278" s="248"/>
      <c r="X278" s="248" t="s">
        <v>779</v>
      </c>
      <c r="Y278" s="255">
        <v>40232</v>
      </c>
      <c r="Z278" s="255">
        <v>40597</v>
      </c>
      <c r="AA278" s="256">
        <f t="shared" ca="1" si="14"/>
        <v>19.166666666666668</v>
      </c>
      <c r="AB278" s="257" t="e">
        <f>+VLOOKUP(#REF!,'[3]CÁN BỘ'!F$8:AX$1037,COLUMN('[3]CÁN BỘ'!$AP$42)-5,0)</f>
        <v>#REF!</v>
      </c>
      <c r="AC278" s="258"/>
    </row>
    <row r="279" spans="1:29" ht="31.5" customHeight="1" x14ac:dyDescent="0.3">
      <c r="A279" s="248">
        <f>+SUBTOTAL(3,$C$6:C279)</f>
        <v>274</v>
      </c>
      <c r="B279" s="275" t="s">
        <v>1350</v>
      </c>
      <c r="C279" s="249" t="s">
        <v>1344</v>
      </c>
      <c r="D279" s="277" t="s">
        <v>1345</v>
      </c>
      <c r="E279" s="248" t="s">
        <v>200</v>
      </c>
      <c r="F279" s="249">
        <f t="shared" si="13"/>
        <v>1975</v>
      </c>
      <c r="G279" s="276">
        <v>27399</v>
      </c>
      <c r="H279" s="248" t="s">
        <v>708</v>
      </c>
      <c r="I279" s="252" t="s">
        <v>1346</v>
      </c>
      <c r="J279" s="275" t="s">
        <v>690</v>
      </c>
      <c r="K279" s="249"/>
      <c r="L279" s="249" t="s">
        <v>1351</v>
      </c>
      <c r="M279" s="249" t="s">
        <v>1351</v>
      </c>
      <c r="N279" s="249"/>
      <c r="O279" s="249"/>
      <c r="P279" s="253"/>
      <c r="Q279" s="249"/>
      <c r="R279" s="248" t="s">
        <v>771</v>
      </c>
      <c r="S279" s="248"/>
      <c r="T279" s="248" t="s">
        <v>705</v>
      </c>
      <c r="U279" s="248"/>
      <c r="V279" s="248"/>
      <c r="W279" s="248">
        <v>0</v>
      </c>
      <c r="X279" s="248" t="s">
        <v>832</v>
      </c>
      <c r="Y279" s="255">
        <v>35150</v>
      </c>
      <c r="Z279" s="255">
        <v>35515</v>
      </c>
      <c r="AA279" s="256">
        <f t="shared" ca="1" si="14"/>
        <v>10.083333333333334</v>
      </c>
      <c r="AB279" s="257" t="e">
        <f>+VLOOKUP(#REF!,'[3]CÁN BỘ'!F$8:AX$1037,COLUMN('[3]CÁN BỘ'!$AP$42)-5,0)</f>
        <v>#REF!</v>
      </c>
      <c r="AC279" s="258"/>
    </row>
    <row r="280" spans="1:29" ht="15.75" customHeight="1" x14ac:dyDescent="0.3">
      <c r="A280" s="248">
        <f>+SUBTOTAL(3,$C$6:C280)</f>
        <v>275</v>
      </c>
      <c r="B280" s="249" t="s">
        <v>1352</v>
      </c>
      <c r="C280" s="249" t="s">
        <v>1344</v>
      </c>
      <c r="D280" s="252" t="s">
        <v>1345</v>
      </c>
      <c r="E280" s="250" t="s">
        <v>200</v>
      </c>
      <c r="F280" s="249">
        <f t="shared" si="13"/>
        <v>1991</v>
      </c>
      <c r="G280" s="251">
        <v>33444</v>
      </c>
      <c r="H280" s="248" t="s">
        <v>708</v>
      </c>
      <c r="I280" s="252" t="str">
        <f>VLOOKUP(H280,'[2]Bảng mã ngạch'!$A$2:$B$71,2,0)</f>
        <v>Giảng viên (hạng III)</v>
      </c>
      <c r="J280" s="249" t="s">
        <v>690</v>
      </c>
      <c r="K280" s="249"/>
      <c r="L280" s="249" t="s">
        <v>1349</v>
      </c>
      <c r="M280" s="249" t="s">
        <v>1353</v>
      </c>
      <c r="N280" s="265">
        <v>44484</v>
      </c>
      <c r="O280" s="249">
        <v>0</v>
      </c>
      <c r="P280" s="253"/>
      <c r="Q280" s="249" t="s">
        <v>765</v>
      </c>
      <c r="R280" s="255" t="s">
        <v>1354</v>
      </c>
      <c r="S280" s="248" t="s">
        <v>768</v>
      </c>
      <c r="T280" s="248"/>
      <c r="U280" s="248"/>
      <c r="V280" s="248"/>
      <c r="W280" s="248"/>
      <c r="X280" s="248"/>
      <c r="Y280" s="255">
        <v>41698</v>
      </c>
      <c r="Z280" s="255">
        <v>42063</v>
      </c>
      <c r="AA280" s="256">
        <f t="shared" ca="1" si="14"/>
        <v>26.666666666666668</v>
      </c>
      <c r="AB280" s="257" t="e">
        <f>+VLOOKUP(#REF!,'[3]CÁN BỘ'!F$8:AX$1037,COLUMN('[3]CÁN BỘ'!$AP$42)-5,0)</f>
        <v>#REF!</v>
      </c>
      <c r="AC280" s="258"/>
    </row>
    <row r="281" spans="1:29" ht="15.75" customHeight="1" x14ac:dyDescent="0.3">
      <c r="A281" s="248">
        <f>+SUBTOTAL(3,$C$6:C281)</f>
        <v>276</v>
      </c>
      <c r="B281" s="275" t="s">
        <v>1355</v>
      </c>
      <c r="C281" s="249" t="s">
        <v>1344</v>
      </c>
      <c r="D281" s="277" t="s">
        <v>1345</v>
      </c>
      <c r="E281" s="248" t="s">
        <v>200</v>
      </c>
      <c r="F281" s="249">
        <f>+YEAR(G281)</f>
        <v>1971</v>
      </c>
      <c r="G281" s="276">
        <v>25984</v>
      </c>
      <c r="H281" s="248" t="s">
        <v>708</v>
      </c>
      <c r="I281" s="252" t="s">
        <v>1346</v>
      </c>
      <c r="J281" s="275" t="s">
        <v>241</v>
      </c>
      <c r="K281" s="249"/>
      <c r="L281" s="259"/>
      <c r="M281" s="249"/>
      <c r="N281" s="249"/>
      <c r="O281" s="249"/>
      <c r="P281" s="253"/>
      <c r="Q281" s="249"/>
      <c r="R281" s="248"/>
      <c r="S281" s="248"/>
      <c r="T281" s="248"/>
      <c r="U281" s="248"/>
      <c r="V281" s="248"/>
      <c r="W281" s="248"/>
      <c r="X281" s="248"/>
      <c r="Y281" s="255">
        <v>36447</v>
      </c>
      <c r="Z281" s="255">
        <v>36813</v>
      </c>
      <c r="AA281" s="256">
        <f t="shared" ca="1" si="14"/>
        <v>6.166666666666667</v>
      </c>
      <c r="AB281" s="257" t="e">
        <f>+VLOOKUP(#REF!,'[3]CÁN BỘ'!F$8:AX$1037,COLUMN('[3]CÁN BỘ'!$AP$42)-5,0)</f>
        <v>#REF!</v>
      </c>
      <c r="AC281" s="258"/>
    </row>
    <row r="282" spans="1:29" ht="15.75" customHeight="1" x14ac:dyDescent="0.3">
      <c r="A282" s="248">
        <f>+SUBTOTAL(3,$C$6:C282)</f>
        <v>277</v>
      </c>
      <c r="B282" s="249" t="s">
        <v>1356</v>
      </c>
      <c r="C282" s="249" t="s">
        <v>1344</v>
      </c>
      <c r="D282" s="249" t="s">
        <v>1345</v>
      </c>
      <c r="E282" s="250" t="s">
        <v>201</v>
      </c>
      <c r="F282" s="249">
        <f t="shared" ref="F282:F288" si="15">YEAR(G282)</f>
        <v>1997</v>
      </c>
      <c r="G282" s="251">
        <v>35691</v>
      </c>
      <c r="H282" s="250" t="s">
        <v>708</v>
      </c>
      <c r="I282" s="252" t="str">
        <f>VLOOKUP(H282,'[2]Bảng mã ngạch'!$A$2:$B$71,2,0)</f>
        <v>Giảng viên (hạng III)</v>
      </c>
      <c r="J282" s="249" t="s">
        <v>241</v>
      </c>
      <c r="K282" s="249"/>
      <c r="L282" s="259" t="s">
        <v>1357</v>
      </c>
      <c r="M282" s="249"/>
      <c r="N282" s="249"/>
      <c r="O282" s="249"/>
      <c r="P282" s="253"/>
      <c r="Q282" s="249"/>
      <c r="R282" s="248"/>
      <c r="S282" s="248"/>
      <c r="T282" s="248"/>
      <c r="U282" s="248"/>
      <c r="V282" s="248"/>
      <c r="W282" s="248"/>
      <c r="X282" s="248"/>
      <c r="Y282" s="248"/>
      <c r="Z282" s="248"/>
      <c r="AA282" s="263"/>
      <c r="AB282" s="257" t="e">
        <f>+VLOOKUP(#REF!,'[3]CÁN BỘ'!F$8:AX$1037,COLUMN('[3]CÁN BỘ'!$AP$42)-5,0)</f>
        <v>#REF!</v>
      </c>
      <c r="AC282" s="258"/>
    </row>
    <row r="283" spans="1:29" ht="15.75" customHeight="1" x14ac:dyDescent="0.3">
      <c r="A283" s="248">
        <f>+SUBTOTAL(3,$C$6:C283)</f>
        <v>278</v>
      </c>
      <c r="B283" s="249" t="s">
        <v>1358</v>
      </c>
      <c r="C283" s="249" t="s">
        <v>1348</v>
      </c>
      <c r="D283" s="249" t="s">
        <v>1345</v>
      </c>
      <c r="E283" s="248" t="s">
        <v>200</v>
      </c>
      <c r="F283" s="249">
        <f t="shared" si="15"/>
        <v>1989</v>
      </c>
      <c r="G283" s="251">
        <v>32787</v>
      </c>
      <c r="H283" s="248" t="s">
        <v>708</v>
      </c>
      <c r="I283" s="252" t="str">
        <f>VLOOKUP(H283,'[2]Bảng mã ngạch'!$A$2:$B$71,2,0)</f>
        <v>Giảng viên (hạng III)</v>
      </c>
      <c r="J283" s="249" t="s">
        <v>690</v>
      </c>
      <c r="K283" s="249">
        <v>0</v>
      </c>
      <c r="L283" s="249" t="s">
        <v>1349</v>
      </c>
      <c r="M283" s="249" t="s">
        <v>1353</v>
      </c>
      <c r="N283" s="278">
        <v>44075</v>
      </c>
      <c r="O283" s="249" t="s">
        <v>218</v>
      </c>
      <c r="P283" s="253"/>
      <c r="Q283" s="249" t="s">
        <v>765</v>
      </c>
      <c r="R283" s="255" t="s">
        <v>799</v>
      </c>
      <c r="S283" s="248" t="s">
        <v>768</v>
      </c>
      <c r="T283" s="248" t="s">
        <v>705</v>
      </c>
      <c r="U283" s="248"/>
      <c r="V283" s="248"/>
      <c r="W283" s="248">
        <v>0</v>
      </c>
      <c r="X283" s="248"/>
      <c r="Y283" s="255">
        <v>40981</v>
      </c>
      <c r="Z283" s="255">
        <v>41346</v>
      </c>
      <c r="AA283" s="256">
        <f t="shared" ref="AA283:AA289" ca="1" si="16">IF(E283="nữ",660-DATEDIF(G283,TODAY(),"m"),720-DATEDIF(G283,TODAY(),"m"))/12</f>
        <v>24.833333333333332</v>
      </c>
      <c r="AB283" s="257" t="e">
        <f>+VLOOKUP(#REF!,'[3]CÁN BỘ'!F$8:AX$1037,COLUMN('[3]CÁN BỘ'!$AP$42)-5,0)</f>
        <v>#REF!</v>
      </c>
      <c r="AC283" s="258"/>
    </row>
    <row r="284" spans="1:29" ht="15.75" customHeight="1" x14ac:dyDescent="0.3">
      <c r="A284" s="248">
        <f>+SUBTOTAL(3,$C$6:C284)</f>
        <v>279</v>
      </c>
      <c r="B284" s="275" t="s">
        <v>1359</v>
      </c>
      <c r="C284" s="249" t="s">
        <v>1344</v>
      </c>
      <c r="D284" s="277" t="s">
        <v>1345</v>
      </c>
      <c r="E284" s="248" t="s">
        <v>200</v>
      </c>
      <c r="F284" s="249">
        <f t="shared" si="15"/>
        <v>1973</v>
      </c>
      <c r="G284" s="276">
        <v>26778</v>
      </c>
      <c r="H284" s="248" t="s">
        <v>708</v>
      </c>
      <c r="I284" s="252" t="s">
        <v>1346</v>
      </c>
      <c r="J284" s="275" t="s">
        <v>690</v>
      </c>
      <c r="K284" s="249"/>
      <c r="L284" s="249" t="s">
        <v>1351</v>
      </c>
      <c r="M284" s="249" t="s">
        <v>1351</v>
      </c>
      <c r="N284" s="249"/>
      <c r="O284" s="249"/>
      <c r="P284" s="253"/>
      <c r="Q284" s="249"/>
      <c r="R284" s="248" t="s">
        <v>754</v>
      </c>
      <c r="S284" s="248"/>
      <c r="T284" s="248" t="s">
        <v>705</v>
      </c>
      <c r="U284" s="248"/>
      <c r="V284" s="248"/>
      <c r="W284" s="248">
        <v>0</v>
      </c>
      <c r="X284" s="248" t="s">
        <v>704</v>
      </c>
      <c r="Y284" s="255">
        <v>34719</v>
      </c>
      <c r="Z284" s="255">
        <v>35084</v>
      </c>
      <c r="AA284" s="256">
        <f t="shared" ca="1" si="16"/>
        <v>8.3333333333333339</v>
      </c>
      <c r="AB284" s="257" t="e">
        <f>+VLOOKUP(#REF!,'[3]CÁN BỘ'!F$8:AX$1037,COLUMN('[3]CÁN BỘ'!$AP$42)-5,0)</f>
        <v>#REF!</v>
      </c>
      <c r="AC284" s="258"/>
    </row>
    <row r="285" spans="1:29" ht="15.75" customHeight="1" x14ac:dyDescent="0.3">
      <c r="A285" s="248">
        <f>+SUBTOTAL(3,$C$6:C285)</f>
        <v>280</v>
      </c>
      <c r="B285" s="249" t="s">
        <v>1360</v>
      </c>
      <c r="C285" s="249" t="s">
        <v>1344</v>
      </c>
      <c r="D285" s="249" t="s">
        <v>1361</v>
      </c>
      <c r="E285" s="250" t="s">
        <v>201</v>
      </c>
      <c r="F285" s="249">
        <f t="shared" si="15"/>
        <v>1996</v>
      </c>
      <c r="G285" s="251">
        <v>35370</v>
      </c>
      <c r="H285" s="250" t="s">
        <v>708</v>
      </c>
      <c r="I285" s="252" t="str">
        <f>VLOOKUP(H285,'[2]Bảng mã ngạch'!$A$2:$B$71,2,0)</f>
        <v>Giảng viên (hạng III)</v>
      </c>
      <c r="J285" s="249" t="s">
        <v>241</v>
      </c>
      <c r="K285" s="249"/>
      <c r="L285" s="259">
        <v>0</v>
      </c>
      <c r="M285" s="249"/>
      <c r="N285" s="249"/>
      <c r="O285" s="249"/>
      <c r="P285" s="253"/>
      <c r="Q285" s="249" t="s">
        <v>765</v>
      </c>
      <c r="R285" s="255" t="s">
        <v>799</v>
      </c>
      <c r="S285" s="248"/>
      <c r="T285" s="248"/>
      <c r="U285" s="248"/>
      <c r="V285" s="248"/>
      <c r="W285" s="248"/>
      <c r="X285" s="248"/>
      <c r="Y285" s="248"/>
      <c r="Z285" s="255"/>
      <c r="AA285" s="263">
        <f t="shared" ca="1" si="16"/>
        <v>26.916666666666668</v>
      </c>
      <c r="AB285" s="257" t="e">
        <f>+VLOOKUP(#REF!,'[3]CÁN BỘ'!F$8:AX$1037,COLUMN('[3]CÁN BỘ'!$AP$42)-5,0)</f>
        <v>#REF!</v>
      </c>
      <c r="AC285" s="258"/>
    </row>
    <row r="286" spans="1:29" ht="15.75" customHeight="1" x14ac:dyDescent="0.3">
      <c r="A286" s="248">
        <f>+SUBTOTAL(3,$C$6:C286)</f>
        <v>281</v>
      </c>
      <c r="B286" s="249" t="s">
        <v>1362</v>
      </c>
      <c r="C286" s="249" t="s">
        <v>1348</v>
      </c>
      <c r="D286" s="249" t="s">
        <v>1361</v>
      </c>
      <c r="E286" s="250" t="s">
        <v>200</v>
      </c>
      <c r="F286" s="249">
        <f t="shared" si="15"/>
        <v>1987</v>
      </c>
      <c r="G286" s="251">
        <v>31966</v>
      </c>
      <c r="H286" s="248" t="s">
        <v>708</v>
      </c>
      <c r="I286" s="252" t="str">
        <f>VLOOKUP(H286,'[2]Bảng mã ngạch'!$A$2:$B$71,2,0)</f>
        <v>Giảng viên (hạng III)</v>
      </c>
      <c r="J286" s="249" t="s">
        <v>690</v>
      </c>
      <c r="K286" s="249">
        <v>0</v>
      </c>
      <c r="L286" s="249" t="s">
        <v>1349</v>
      </c>
      <c r="M286" s="249" t="s">
        <v>1353</v>
      </c>
      <c r="N286" s="249"/>
      <c r="O286" s="249" t="s">
        <v>218</v>
      </c>
      <c r="P286" s="253"/>
      <c r="Q286" s="249" t="s">
        <v>765</v>
      </c>
      <c r="R286" s="255" t="s">
        <v>754</v>
      </c>
      <c r="S286" s="248" t="s">
        <v>768</v>
      </c>
      <c r="T286" s="248"/>
      <c r="U286" s="248"/>
      <c r="V286" s="248"/>
      <c r="W286" s="248"/>
      <c r="X286" s="248"/>
      <c r="Y286" s="255">
        <v>40592</v>
      </c>
      <c r="Z286" s="255">
        <v>40957</v>
      </c>
      <c r="AA286" s="256">
        <f t="shared" ca="1" si="16"/>
        <v>22.583333333333332</v>
      </c>
      <c r="AB286" s="257" t="e">
        <f>+VLOOKUP(#REF!,'[3]CÁN BỘ'!F$8:AX$1037,COLUMN('[3]CÁN BỘ'!$AP$42)-5,0)</f>
        <v>#REF!</v>
      </c>
      <c r="AC286" s="258"/>
    </row>
    <row r="287" spans="1:29" ht="15.75" customHeight="1" x14ac:dyDescent="0.3">
      <c r="A287" s="248">
        <f>+SUBTOTAL(3,$C$6:C287)</f>
        <v>282</v>
      </c>
      <c r="B287" s="249" t="s">
        <v>1363</v>
      </c>
      <c r="C287" s="249" t="s">
        <v>1344</v>
      </c>
      <c r="D287" s="252" t="s">
        <v>1361</v>
      </c>
      <c r="E287" s="250" t="s">
        <v>200</v>
      </c>
      <c r="F287" s="249">
        <f t="shared" si="15"/>
        <v>1995</v>
      </c>
      <c r="G287" s="251">
        <v>35021</v>
      </c>
      <c r="H287" s="248" t="s">
        <v>708</v>
      </c>
      <c r="I287" s="252" t="str">
        <f>VLOOKUP(H287,'[2]Bảng mã ngạch'!$A$2:$B$71,2,0)</f>
        <v>Giảng viên (hạng III)</v>
      </c>
      <c r="J287" s="249" t="s">
        <v>690</v>
      </c>
      <c r="K287" s="249"/>
      <c r="L287" s="249" t="s">
        <v>1349</v>
      </c>
      <c r="M287" s="249" t="s">
        <v>1353</v>
      </c>
      <c r="N287" s="265">
        <v>44484</v>
      </c>
      <c r="O287" s="249">
        <v>0</v>
      </c>
      <c r="P287" s="253"/>
      <c r="Q287" s="249" t="s">
        <v>765</v>
      </c>
      <c r="R287" s="255" t="s">
        <v>799</v>
      </c>
      <c r="S287" s="248" t="s">
        <v>768</v>
      </c>
      <c r="T287" s="248">
        <v>2018</v>
      </c>
      <c r="U287" s="248"/>
      <c r="V287" s="248"/>
      <c r="W287" s="248">
        <v>0</v>
      </c>
      <c r="X287" s="248"/>
      <c r="Y287" s="255">
        <v>42515</v>
      </c>
      <c r="Z287" s="255">
        <v>42880</v>
      </c>
      <c r="AA287" s="256">
        <f t="shared" ca="1" si="16"/>
        <v>30.916666666666668</v>
      </c>
      <c r="AB287" s="257" t="e">
        <f>+VLOOKUP(#REF!,'[3]CÁN BỘ'!F$8:AX$1037,COLUMN('[3]CÁN BỘ'!$AP$42)-5,0)</f>
        <v>#REF!</v>
      </c>
      <c r="AC287" s="258"/>
    </row>
    <row r="288" spans="1:29" ht="15.75" customHeight="1" x14ac:dyDescent="0.3">
      <c r="A288" s="248">
        <f>+SUBTOTAL(3,$C$6:C288)</f>
        <v>283</v>
      </c>
      <c r="B288" s="249" t="s">
        <v>1364</v>
      </c>
      <c r="C288" s="249" t="s">
        <v>1348</v>
      </c>
      <c r="D288" s="252" t="s">
        <v>1361</v>
      </c>
      <c r="E288" s="248" t="s">
        <v>200</v>
      </c>
      <c r="F288" s="249">
        <f t="shared" si="15"/>
        <v>1988</v>
      </c>
      <c r="G288" s="251">
        <v>32193</v>
      </c>
      <c r="H288" s="248" t="s">
        <v>708</v>
      </c>
      <c r="I288" s="252" t="str">
        <f>VLOOKUP(H288,'[2]Bảng mã ngạch'!$A$2:$B$71,2,0)</f>
        <v>Giảng viên (hạng III)</v>
      </c>
      <c r="J288" s="249" t="s">
        <v>690</v>
      </c>
      <c r="K288" s="249">
        <v>0</v>
      </c>
      <c r="L288" s="249" t="s">
        <v>1349</v>
      </c>
      <c r="M288" s="249">
        <v>0</v>
      </c>
      <c r="N288" s="249"/>
      <c r="O288" s="249" t="s">
        <v>218</v>
      </c>
      <c r="P288" s="253"/>
      <c r="Q288" s="249" t="s">
        <v>765</v>
      </c>
      <c r="R288" s="255" t="s">
        <v>799</v>
      </c>
      <c r="S288" s="248" t="s">
        <v>768</v>
      </c>
      <c r="T288" s="248"/>
      <c r="U288" s="248"/>
      <c r="V288" s="248"/>
      <c r="W288" s="248"/>
      <c r="X288" s="248"/>
      <c r="Y288" s="255">
        <v>40281</v>
      </c>
      <c r="Z288" s="255">
        <v>40646</v>
      </c>
      <c r="AA288" s="256">
        <f t="shared" ca="1" si="16"/>
        <v>23.166666666666668</v>
      </c>
      <c r="AB288" s="257" t="e">
        <f>+VLOOKUP(#REF!,'[3]CÁN BỘ'!F$8:AX$1037,COLUMN('[3]CÁN BỘ'!$AP$42)-5,0)</f>
        <v>#REF!</v>
      </c>
      <c r="AC288" s="258"/>
    </row>
    <row r="289" spans="1:29" ht="15.75" customHeight="1" x14ac:dyDescent="0.3">
      <c r="A289" s="248">
        <f>+SUBTOTAL(3,$C$6:C289)</f>
        <v>284</v>
      </c>
      <c r="B289" s="275" t="s">
        <v>1365</v>
      </c>
      <c r="C289" s="249" t="s">
        <v>1344</v>
      </c>
      <c r="D289" s="277" t="s">
        <v>1361</v>
      </c>
      <c r="E289" s="248" t="s">
        <v>200</v>
      </c>
      <c r="F289" s="249">
        <f>+YEAR(G289)</f>
        <v>1982</v>
      </c>
      <c r="G289" s="276">
        <v>30068</v>
      </c>
      <c r="H289" s="248" t="s">
        <v>708</v>
      </c>
      <c r="I289" s="252" t="s">
        <v>1346</v>
      </c>
      <c r="J289" s="275" t="s">
        <v>241</v>
      </c>
      <c r="K289" s="249"/>
      <c r="L289" s="259"/>
      <c r="M289" s="249"/>
      <c r="N289" s="249"/>
      <c r="O289" s="249"/>
      <c r="P289" s="253"/>
      <c r="Q289" s="249"/>
      <c r="R289" s="248" t="s">
        <v>1366</v>
      </c>
      <c r="S289" s="248"/>
      <c r="T289" s="248" t="s">
        <v>705</v>
      </c>
      <c r="U289" s="248"/>
      <c r="V289" s="248" t="s">
        <v>705</v>
      </c>
      <c r="W289" s="248" t="s">
        <v>705</v>
      </c>
      <c r="X289" s="248" t="s">
        <v>784</v>
      </c>
      <c r="Y289" s="255">
        <v>38507</v>
      </c>
      <c r="Z289" s="255">
        <v>38872</v>
      </c>
      <c r="AA289" s="256">
        <f t="shared" ca="1" si="16"/>
        <v>17.416666666666668</v>
      </c>
      <c r="AB289" s="257" t="e">
        <f>+VLOOKUP(#REF!,'[3]CÁN BỘ'!F$8:AX$1037,COLUMN('[3]CÁN BỘ'!$AP$42)-5,0)</f>
        <v>#REF!</v>
      </c>
      <c r="AC289" s="258"/>
    </row>
    <row r="290" spans="1:29" ht="15.75" customHeight="1" x14ac:dyDescent="0.3">
      <c r="A290" s="248">
        <f>+SUBTOTAL(3,$C$6:C290)</f>
        <v>285</v>
      </c>
      <c r="B290" s="279" t="s">
        <v>1367</v>
      </c>
      <c r="C290" s="249" t="s">
        <v>1344</v>
      </c>
      <c r="D290" s="249" t="s">
        <v>1361</v>
      </c>
      <c r="E290" s="248" t="s">
        <v>200</v>
      </c>
      <c r="F290" s="249"/>
      <c r="G290" s="251"/>
      <c r="H290" s="248" t="s">
        <v>708</v>
      </c>
      <c r="I290" s="252" t="s">
        <v>818</v>
      </c>
      <c r="J290" s="249" t="s">
        <v>241</v>
      </c>
      <c r="K290" s="249"/>
      <c r="L290" s="259"/>
      <c r="M290" s="249"/>
      <c r="N290" s="249"/>
      <c r="O290" s="249"/>
      <c r="P290" s="253"/>
      <c r="Q290" s="249"/>
      <c r="R290" s="248"/>
      <c r="S290" s="248"/>
      <c r="T290" s="248"/>
      <c r="U290" s="248"/>
      <c r="V290" s="248"/>
      <c r="W290" s="248"/>
      <c r="X290" s="248"/>
      <c r="Y290" s="248"/>
      <c r="Z290" s="248"/>
      <c r="AA290" s="263"/>
      <c r="AB290" s="257" t="e">
        <f>+VLOOKUP(#REF!,'[3]CÁN BỘ'!F$8:AX$1037,COLUMN('[3]CÁN BỘ'!$AP$42)-5,0)</f>
        <v>#REF!</v>
      </c>
      <c r="AC290" s="258"/>
    </row>
    <row r="291" spans="1:29" ht="15.75" customHeight="1" x14ac:dyDescent="0.3">
      <c r="A291" s="248">
        <f>+SUBTOTAL(3,$C$6:C291)</f>
        <v>286</v>
      </c>
      <c r="B291" s="249" t="s">
        <v>1368</v>
      </c>
      <c r="C291" s="249" t="s">
        <v>1348</v>
      </c>
      <c r="D291" s="252" t="s">
        <v>1361</v>
      </c>
      <c r="E291" s="250" t="s">
        <v>200</v>
      </c>
      <c r="F291" s="249">
        <f>YEAR(G291)</f>
        <v>1987</v>
      </c>
      <c r="G291" s="251">
        <v>31929</v>
      </c>
      <c r="H291" s="248" t="s">
        <v>708</v>
      </c>
      <c r="I291" s="252" t="str">
        <f>VLOOKUP(H291,'[2]Bảng mã ngạch'!$A$2:$B$71,2,0)</f>
        <v>Giảng viên (hạng III)</v>
      </c>
      <c r="J291" s="249" t="s">
        <v>690</v>
      </c>
      <c r="K291" s="249">
        <v>0</v>
      </c>
      <c r="L291" s="249" t="s">
        <v>1349</v>
      </c>
      <c r="M291" s="249" t="s">
        <v>1055</v>
      </c>
      <c r="N291" s="249"/>
      <c r="O291" s="249" t="s">
        <v>218</v>
      </c>
      <c r="P291" s="253"/>
      <c r="Q291" s="249" t="s">
        <v>765</v>
      </c>
      <c r="R291" s="255" t="s">
        <v>799</v>
      </c>
      <c r="S291" s="248" t="s">
        <v>768</v>
      </c>
      <c r="T291" s="248"/>
      <c r="U291" s="248" t="s">
        <v>783</v>
      </c>
      <c r="V291" s="248"/>
      <c r="W291" s="248" t="s">
        <v>758</v>
      </c>
      <c r="X291" s="248"/>
      <c r="Y291" s="255">
        <v>40687</v>
      </c>
      <c r="Z291" s="255">
        <v>41053</v>
      </c>
      <c r="AA291" s="256">
        <f ca="1">IF(E291="nữ",660-DATEDIF(G291,TODAY(),"m"),720-DATEDIF(G291,TODAY(),"m"))/12</f>
        <v>22.5</v>
      </c>
      <c r="AB291" s="257" t="e">
        <f>+VLOOKUP(#REF!,'[3]CÁN BỘ'!F$8:AX$1037,COLUMN('[3]CÁN BỘ'!$AP$42)-5,0)</f>
        <v>#REF!</v>
      </c>
      <c r="AC291" s="258"/>
    </row>
    <row r="292" spans="1:29" ht="15.75" customHeight="1" x14ac:dyDescent="0.3">
      <c r="A292" s="248">
        <f>+SUBTOTAL(3,$C$6:C292)</f>
        <v>287</v>
      </c>
      <c r="B292" s="275" t="s">
        <v>1369</v>
      </c>
      <c r="C292" s="249" t="s">
        <v>1344</v>
      </c>
      <c r="D292" s="277" t="s">
        <v>1361</v>
      </c>
      <c r="E292" s="248" t="s">
        <v>200</v>
      </c>
      <c r="F292" s="249">
        <f>+YEAR(G292)</f>
        <v>1975</v>
      </c>
      <c r="G292" s="276">
        <v>27679</v>
      </c>
      <c r="H292" s="248" t="s">
        <v>708</v>
      </c>
      <c r="I292" s="252" t="s">
        <v>1346</v>
      </c>
      <c r="J292" s="275" t="s">
        <v>241</v>
      </c>
      <c r="K292" s="249"/>
      <c r="L292" s="259"/>
      <c r="M292" s="249"/>
      <c r="N292" s="249"/>
      <c r="O292" s="249"/>
      <c r="P292" s="253"/>
      <c r="Q292" s="249"/>
      <c r="R292" s="248"/>
      <c r="S292" s="248"/>
      <c r="T292" s="248"/>
      <c r="U292" s="248"/>
      <c r="V292" s="248" t="s">
        <v>705</v>
      </c>
      <c r="W292" s="248" t="s">
        <v>1048</v>
      </c>
      <c r="X292" s="248"/>
      <c r="Y292" s="255">
        <v>36175</v>
      </c>
      <c r="Z292" s="255">
        <v>36540</v>
      </c>
      <c r="AA292" s="256">
        <f ca="1">IF(E292="nữ",660-DATEDIF(G292,TODAY(),"m"),720-DATEDIF(G292,TODAY(),"m"))/12</f>
        <v>10.833333333333334</v>
      </c>
      <c r="AB292" s="257" t="e">
        <f>+VLOOKUP(#REF!,'[3]CÁN BỘ'!F$8:AX$1037,COLUMN('[3]CÁN BỘ'!$AP$42)-5,0)</f>
        <v>#REF!</v>
      </c>
      <c r="AC292" s="258"/>
    </row>
    <row r="293" spans="1:29" ht="15.75" customHeight="1" x14ac:dyDescent="0.3">
      <c r="A293" s="248">
        <f>+SUBTOTAL(3,$C$6:C293)</f>
        <v>288</v>
      </c>
      <c r="B293" s="249" t="s">
        <v>1370</v>
      </c>
      <c r="C293" s="249" t="s">
        <v>1344</v>
      </c>
      <c r="D293" s="249" t="s">
        <v>1361</v>
      </c>
      <c r="E293" s="250" t="s">
        <v>200</v>
      </c>
      <c r="F293" s="249"/>
      <c r="G293" s="251"/>
      <c r="H293" s="248" t="s">
        <v>708</v>
      </c>
      <c r="I293" s="252" t="s">
        <v>818</v>
      </c>
      <c r="J293" s="249" t="s">
        <v>241</v>
      </c>
      <c r="K293" s="249"/>
      <c r="L293" s="259"/>
      <c r="M293" s="249"/>
      <c r="N293" s="249"/>
      <c r="O293" s="249"/>
      <c r="P293" s="253"/>
      <c r="Q293" s="249"/>
      <c r="R293" s="248"/>
      <c r="S293" s="248"/>
      <c r="T293" s="248"/>
      <c r="U293" s="248"/>
      <c r="V293" s="248"/>
      <c r="W293" s="248"/>
      <c r="X293" s="248"/>
      <c r="Y293" s="248"/>
      <c r="Z293" s="248"/>
      <c r="AA293" s="263"/>
      <c r="AB293" s="257" t="e">
        <f>+VLOOKUP(#REF!,'[3]CÁN BỘ'!F$8:AX$1037,COLUMN('[3]CÁN BỘ'!$AP$42)-5,0)</f>
        <v>#REF!</v>
      </c>
      <c r="AC293" s="258"/>
    </row>
    <row r="294" spans="1:29" ht="15.75" customHeight="1" x14ac:dyDescent="0.3">
      <c r="A294" s="248">
        <f>+SUBTOTAL(3,$C$6:C294)</f>
        <v>289</v>
      </c>
      <c r="B294" s="249" t="s">
        <v>1371</v>
      </c>
      <c r="C294" s="249" t="s">
        <v>1344</v>
      </c>
      <c r="D294" s="249" t="s">
        <v>735</v>
      </c>
      <c r="E294" s="248" t="s">
        <v>201</v>
      </c>
      <c r="F294" s="249">
        <f t="shared" ref="F294:F300" si="17">YEAR(G294)</f>
        <v>1983</v>
      </c>
      <c r="G294" s="251">
        <v>30456</v>
      </c>
      <c r="H294" s="248" t="s">
        <v>719</v>
      </c>
      <c r="I294" s="252" t="str">
        <f>VLOOKUP(H294,'[2]Bảng mã ngạch'!$A$2:$B$71,2,0)</f>
        <v>Kỹ thuật viên</v>
      </c>
      <c r="J294" s="249" t="s">
        <v>241</v>
      </c>
      <c r="K294" s="249">
        <v>0</v>
      </c>
      <c r="L294" s="249" t="s">
        <v>747</v>
      </c>
      <c r="M294" s="249">
        <v>0</v>
      </c>
      <c r="N294" s="249"/>
      <c r="O294" s="249" t="s">
        <v>218</v>
      </c>
      <c r="P294" s="253"/>
      <c r="Q294" s="249"/>
      <c r="R294" s="255" t="s">
        <v>738</v>
      </c>
      <c r="S294" s="248"/>
      <c r="T294" s="248"/>
      <c r="U294" s="248"/>
      <c r="V294" s="248"/>
      <c r="W294" s="254" t="s">
        <v>717</v>
      </c>
      <c r="X294" s="248"/>
      <c r="Y294" s="255"/>
      <c r="Z294" s="255"/>
      <c r="AA294" s="256">
        <f t="shared" ref="AA294:AA300" ca="1" si="18">IF(E294="nữ",660-DATEDIF(G294,TODAY(),"m"),720-DATEDIF(G294,TODAY(),"m"))/12</f>
        <v>13.416666666666666</v>
      </c>
      <c r="AB294" s="257" t="e">
        <f>+VLOOKUP(#REF!,'[3]CÁN BỘ'!F$8:AX$1037,COLUMN('[3]CÁN BỘ'!$AP$42)-5,0)</f>
        <v>#REF!</v>
      </c>
      <c r="AC294" s="258"/>
    </row>
    <row r="295" spans="1:29" ht="15.75" customHeight="1" x14ac:dyDescent="0.3">
      <c r="A295" s="248">
        <f>+SUBTOTAL(3,$C$6:C295)</f>
        <v>290</v>
      </c>
      <c r="B295" s="249" t="s">
        <v>1372</v>
      </c>
      <c r="C295" s="249" t="s">
        <v>1373</v>
      </c>
      <c r="D295" s="249" t="s">
        <v>1080</v>
      </c>
      <c r="E295" s="250" t="s">
        <v>200</v>
      </c>
      <c r="F295" s="249">
        <f t="shared" si="17"/>
        <v>1970</v>
      </c>
      <c r="G295" s="251">
        <v>25678</v>
      </c>
      <c r="H295" s="248" t="s">
        <v>870</v>
      </c>
      <c r="I295" s="252" t="str">
        <f>VLOOKUP(H295,'[2]Bảng mã ngạch'!$A$2:$B$71,2,0)</f>
        <v>Giảng viên cao cấp (hạng I)</v>
      </c>
      <c r="J295" s="249" t="s">
        <v>692</v>
      </c>
      <c r="K295" s="249" t="s">
        <v>871</v>
      </c>
      <c r="L295" s="249" t="s">
        <v>1149</v>
      </c>
      <c r="M295" s="249" t="s">
        <v>1081</v>
      </c>
      <c r="N295" s="249"/>
      <c r="O295" s="249" t="s">
        <v>1059</v>
      </c>
      <c r="P295" s="253"/>
      <c r="Q295" s="249" t="s">
        <v>765</v>
      </c>
      <c r="R295" s="255" t="s">
        <v>977</v>
      </c>
      <c r="S295" s="248"/>
      <c r="T295" s="248" t="s">
        <v>705</v>
      </c>
      <c r="U295" s="248" t="s">
        <v>875</v>
      </c>
      <c r="V295" s="248"/>
      <c r="W295" s="248">
        <v>0</v>
      </c>
      <c r="X295" s="248" t="s">
        <v>832</v>
      </c>
      <c r="Y295" s="255">
        <v>33782</v>
      </c>
      <c r="Z295" s="255">
        <v>34147</v>
      </c>
      <c r="AA295" s="256">
        <f t="shared" ca="1" si="18"/>
        <v>5.333333333333333</v>
      </c>
      <c r="AB295" s="257" t="e">
        <f>+VLOOKUP(#REF!,'[3]CÁN BỘ'!F$8:AX$1037,COLUMN('[3]CÁN BỘ'!$AP$42)-5,0)</f>
        <v>#REF!</v>
      </c>
      <c r="AC295" s="258"/>
    </row>
    <row r="296" spans="1:29" ht="15.75" customHeight="1" x14ac:dyDescent="0.3">
      <c r="A296" s="248">
        <f>+SUBTOTAL(3,$C$6:C296)</f>
        <v>291</v>
      </c>
      <c r="B296" s="249" t="s">
        <v>1374</v>
      </c>
      <c r="C296" s="249" t="s">
        <v>1373</v>
      </c>
      <c r="D296" s="249" t="s">
        <v>1375</v>
      </c>
      <c r="E296" s="250" t="s">
        <v>200</v>
      </c>
      <c r="F296" s="249">
        <f t="shared" si="17"/>
        <v>1970</v>
      </c>
      <c r="G296" s="251">
        <v>25906</v>
      </c>
      <c r="H296" s="248" t="s">
        <v>714</v>
      </c>
      <c r="I296" s="252" t="str">
        <f>VLOOKUP(H296,'[2]Bảng mã ngạch'!$A$2:$B$71,2,0)</f>
        <v>Chuyên viên</v>
      </c>
      <c r="J296" s="249" t="s">
        <v>690</v>
      </c>
      <c r="K296" s="249">
        <v>0</v>
      </c>
      <c r="L296" s="249" t="s">
        <v>1068</v>
      </c>
      <c r="M296" s="249" t="s">
        <v>1316</v>
      </c>
      <c r="N296" s="249"/>
      <c r="O296" s="249" t="s">
        <v>218</v>
      </c>
      <c r="P296" s="253"/>
      <c r="Q296" s="249"/>
      <c r="R296" s="248"/>
      <c r="S296" s="248"/>
      <c r="T296" s="248"/>
      <c r="U296" s="248"/>
      <c r="V296" s="248" t="s">
        <v>1063</v>
      </c>
      <c r="W296" s="254" t="s">
        <v>724</v>
      </c>
      <c r="X296" s="248" t="s">
        <v>704</v>
      </c>
      <c r="Y296" s="255">
        <v>36901</v>
      </c>
      <c r="Z296" s="255">
        <v>37266</v>
      </c>
      <c r="AA296" s="256">
        <f t="shared" ca="1" si="18"/>
        <v>6</v>
      </c>
      <c r="AB296" s="257" t="e">
        <f>+VLOOKUP(#REF!,'[3]CÁN BỘ'!F$8:AX$1037,COLUMN('[3]CÁN BỘ'!$AP$42)-5,0)</f>
        <v>#REF!</v>
      </c>
      <c r="AC296" s="258"/>
    </row>
    <row r="297" spans="1:29" ht="15.75" customHeight="1" x14ac:dyDescent="0.3">
      <c r="A297" s="248">
        <f>+SUBTOTAL(3,$C$6:C297)</f>
        <v>292</v>
      </c>
      <c r="B297" s="249" t="s">
        <v>1376</v>
      </c>
      <c r="C297" s="249" t="s">
        <v>1373</v>
      </c>
      <c r="D297" s="249" t="s">
        <v>1377</v>
      </c>
      <c r="E297" s="250" t="s">
        <v>200</v>
      </c>
      <c r="F297" s="249">
        <f t="shared" si="17"/>
        <v>1990</v>
      </c>
      <c r="G297" s="251">
        <v>32907</v>
      </c>
      <c r="H297" s="248" t="s">
        <v>714</v>
      </c>
      <c r="I297" s="252" t="str">
        <f>VLOOKUP(H297,'[2]Bảng mã ngạch'!$A$2:$B$71,2,0)</f>
        <v>Chuyên viên</v>
      </c>
      <c r="J297" s="249" t="s">
        <v>690</v>
      </c>
      <c r="K297" s="249">
        <v>0</v>
      </c>
      <c r="L297" s="249" t="s">
        <v>1081</v>
      </c>
      <c r="M297" s="249" t="s">
        <v>1082</v>
      </c>
      <c r="N297" s="249"/>
      <c r="O297" s="249" t="s">
        <v>218</v>
      </c>
      <c r="P297" s="253"/>
      <c r="Q297" s="249"/>
      <c r="R297" s="248"/>
      <c r="S297" s="248"/>
      <c r="T297" s="248"/>
      <c r="U297" s="248"/>
      <c r="V297" s="248" t="s">
        <v>728</v>
      </c>
      <c r="W297" s="254" t="s">
        <v>724</v>
      </c>
      <c r="X297" s="248" t="s">
        <v>779</v>
      </c>
      <c r="Y297" s="255">
        <v>44131</v>
      </c>
      <c r="Z297" s="255">
        <v>44496</v>
      </c>
      <c r="AA297" s="256">
        <f t="shared" ca="1" si="18"/>
        <v>25.166666666666668</v>
      </c>
      <c r="AB297" s="257" t="e">
        <f>+VLOOKUP(#REF!,'[3]CÁN BỘ'!F$8:AX$1037,COLUMN('[3]CÁN BỘ'!$AP$42)-5,0)</f>
        <v>#REF!</v>
      </c>
      <c r="AC297" s="258"/>
    </row>
    <row r="298" spans="1:29" ht="15.75" customHeight="1" x14ac:dyDescent="0.3">
      <c r="A298" s="248">
        <f>+SUBTOTAL(3,$C$6:C298)</f>
        <v>293</v>
      </c>
      <c r="B298" s="249" t="s">
        <v>1378</v>
      </c>
      <c r="C298" s="249" t="s">
        <v>1373</v>
      </c>
      <c r="D298" s="249"/>
      <c r="E298" s="250" t="s">
        <v>201</v>
      </c>
      <c r="F298" s="249">
        <f t="shared" si="17"/>
        <v>1979</v>
      </c>
      <c r="G298" s="251">
        <v>29190</v>
      </c>
      <c r="H298" s="248" t="s">
        <v>719</v>
      </c>
      <c r="I298" s="252" t="str">
        <f>VLOOKUP(H298,'[2]Bảng mã ngạch'!$A$2:$B$71,2,0)</f>
        <v>Kỹ thuật viên</v>
      </c>
      <c r="J298" s="249" t="s">
        <v>690</v>
      </c>
      <c r="K298" s="249">
        <v>0</v>
      </c>
      <c r="L298" s="249" t="s">
        <v>1068</v>
      </c>
      <c r="M298" s="249" t="s">
        <v>809</v>
      </c>
      <c r="N298" s="249"/>
      <c r="O298" s="249" t="s">
        <v>218</v>
      </c>
      <c r="P298" s="253"/>
      <c r="Q298" s="249"/>
      <c r="R298" s="248"/>
      <c r="S298" s="248"/>
      <c r="T298" s="248"/>
      <c r="U298" s="248"/>
      <c r="V298" s="248" t="s">
        <v>720</v>
      </c>
      <c r="W298" s="254" t="s">
        <v>724</v>
      </c>
      <c r="X298" s="248" t="s">
        <v>704</v>
      </c>
      <c r="Y298" s="255">
        <v>43196</v>
      </c>
      <c r="Z298" s="255">
        <v>43561</v>
      </c>
      <c r="AA298" s="256">
        <f t="shared" ca="1" si="18"/>
        <v>10</v>
      </c>
      <c r="AB298" s="257" t="e">
        <f>+VLOOKUP(#REF!,'[3]CÁN BỘ'!F$8:AX$1037,COLUMN('[3]CÁN BỘ'!$AP$42)-5,0)</f>
        <v>#REF!</v>
      </c>
      <c r="AC298" s="258"/>
    </row>
    <row r="299" spans="1:29" ht="15.75" customHeight="1" x14ac:dyDescent="0.3">
      <c r="A299" s="248">
        <f>+SUBTOTAL(3,$C$6:C299)</f>
        <v>294</v>
      </c>
      <c r="B299" s="249" t="s">
        <v>1379</v>
      </c>
      <c r="C299" s="249" t="s">
        <v>1373</v>
      </c>
      <c r="D299" s="249"/>
      <c r="E299" s="248" t="s">
        <v>200</v>
      </c>
      <c r="F299" s="249">
        <f t="shared" si="17"/>
        <v>1972</v>
      </c>
      <c r="G299" s="251">
        <v>26362</v>
      </c>
      <c r="H299" s="248" t="s">
        <v>1154</v>
      </c>
      <c r="I299" s="252" t="str">
        <f>VLOOKUP(H299,'[2]Bảng mã ngạch'!$A$2:$B$71,2,0)</f>
        <v>Kế toán viên</v>
      </c>
      <c r="J299" s="249" t="s">
        <v>690</v>
      </c>
      <c r="K299" s="249">
        <v>0</v>
      </c>
      <c r="L299" s="249" t="s">
        <v>1081</v>
      </c>
      <c r="M299" s="249" t="s">
        <v>1059</v>
      </c>
      <c r="N299" s="249"/>
      <c r="O299" s="249" t="s">
        <v>218</v>
      </c>
      <c r="P299" s="253"/>
      <c r="Q299" s="249"/>
      <c r="R299" s="248"/>
      <c r="S299" s="248" t="s">
        <v>815</v>
      </c>
      <c r="T299" s="248"/>
      <c r="U299" s="248"/>
      <c r="V299" s="248"/>
      <c r="W299" s="248" t="s">
        <v>758</v>
      </c>
      <c r="X299" s="248" t="s">
        <v>832</v>
      </c>
      <c r="Y299" s="255">
        <v>36377</v>
      </c>
      <c r="Z299" s="255">
        <v>36743</v>
      </c>
      <c r="AA299" s="256">
        <f t="shared" ca="1" si="18"/>
        <v>7.25</v>
      </c>
      <c r="AB299" s="257" t="e">
        <f>+VLOOKUP(#REF!,'[3]CÁN BỘ'!F$8:AX$1037,COLUMN('[3]CÁN BỘ'!$AP$42)-5,0)</f>
        <v>#REF!</v>
      </c>
      <c r="AC299" s="258"/>
    </row>
    <row r="300" spans="1:29" ht="15.75" customHeight="1" x14ac:dyDescent="0.3">
      <c r="A300" s="248">
        <f>+SUBTOTAL(3,$C$6:C300)</f>
        <v>295</v>
      </c>
      <c r="B300" s="249" t="s">
        <v>1380</v>
      </c>
      <c r="C300" s="249" t="s">
        <v>1373</v>
      </c>
      <c r="D300" s="249"/>
      <c r="E300" s="248" t="s">
        <v>201</v>
      </c>
      <c r="F300" s="249">
        <f t="shared" si="17"/>
        <v>1991</v>
      </c>
      <c r="G300" s="251">
        <v>33294</v>
      </c>
      <c r="H300" s="248" t="s">
        <v>714</v>
      </c>
      <c r="I300" s="252" t="str">
        <f>VLOOKUP(H300,'[2]Bảng mã ngạch'!$A$2:$B$71,2,0)</f>
        <v>Chuyên viên</v>
      </c>
      <c r="J300" s="249" t="s">
        <v>690</v>
      </c>
      <c r="K300" s="249">
        <v>0</v>
      </c>
      <c r="L300" s="249" t="s">
        <v>1244</v>
      </c>
      <c r="M300" s="249">
        <v>0</v>
      </c>
      <c r="N300" s="249"/>
      <c r="O300" s="249" t="s">
        <v>218</v>
      </c>
      <c r="P300" s="253"/>
      <c r="Q300" s="249"/>
      <c r="R300" s="248"/>
      <c r="S300" s="248"/>
      <c r="T300" s="248" t="s">
        <v>705</v>
      </c>
      <c r="U300" s="248"/>
      <c r="V300" s="248"/>
      <c r="W300" s="248" t="s">
        <v>1048</v>
      </c>
      <c r="X300" s="248"/>
      <c r="Y300" s="255"/>
      <c r="Z300" s="255"/>
      <c r="AA300" s="256">
        <f t="shared" ca="1" si="18"/>
        <v>21.25</v>
      </c>
      <c r="AB300" s="257" t="e">
        <f>+VLOOKUP(#REF!,'[3]CÁN BỘ'!F$8:AX$1037,COLUMN('[3]CÁN BỘ'!$AP$42)-5,0)</f>
        <v>#REF!</v>
      </c>
      <c r="AC300" s="258"/>
    </row>
    <row r="301" spans="1:29" ht="15.75" customHeight="1" x14ac:dyDescent="0.3">
      <c r="A301" s="248">
        <f>+SUBTOTAL(3,$C$6:C301)</f>
        <v>296</v>
      </c>
      <c r="B301" s="249" t="s">
        <v>1381</v>
      </c>
      <c r="C301" s="249" t="s">
        <v>1373</v>
      </c>
      <c r="D301" s="249"/>
      <c r="E301" s="250" t="s">
        <v>200</v>
      </c>
      <c r="F301" s="249">
        <f>+YEAR(G301)</f>
        <v>1980</v>
      </c>
      <c r="G301" s="251">
        <v>29342</v>
      </c>
      <c r="H301" s="250" t="s">
        <v>714</v>
      </c>
      <c r="I301" s="252" t="str">
        <f>VLOOKUP(H301,'[2]Bảng mã ngạch'!$A$2:$B$71,2,0)</f>
        <v>Chuyên viên</v>
      </c>
      <c r="J301" s="249" t="s">
        <v>690</v>
      </c>
      <c r="K301" s="249"/>
      <c r="L301" s="249" t="s">
        <v>1382</v>
      </c>
      <c r="M301" s="249" t="s">
        <v>1082</v>
      </c>
      <c r="N301" s="265">
        <v>44484</v>
      </c>
      <c r="O301" s="249">
        <v>0</v>
      </c>
      <c r="P301" s="253"/>
      <c r="Q301" s="249"/>
      <c r="R301" s="255" t="s">
        <v>738</v>
      </c>
      <c r="S301" s="248"/>
      <c r="T301" s="248"/>
      <c r="U301" s="248"/>
      <c r="V301" s="248" t="s">
        <v>1063</v>
      </c>
      <c r="W301" s="248"/>
      <c r="X301" s="248" t="s">
        <v>779</v>
      </c>
      <c r="Y301" s="255">
        <v>41192</v>
      </c>
      <c r="Z301" s="255">
        <v>41557</v>
      </c>
      <c r="AA301" s="263"/>
      <c r="AB301" s="257" t="e">
        <f>+VLOOKUP(#REF!,'[3]CÁN BỘ'!F$8:AX$1037,COLUMN('[3]CÁN BỘ'!$AP$42)-5,0)</f>
        <v>#REF!</v>
      </c>
      <c r="AC301" s="258"/>
    </row>
    <row r="302" spans="1:29" ht="15.75" customHeight="1" x14ac:dyDescent="0.3">
      <c r="A302" s="248">
        <f>+SUBTOTAL(3,$C$6:C302)</f>
        <v>297</v>
      </c>
      <c r="B302" s="249" t="s">
        <v>1383</v>
      </c>
      <c r="C302" s="249" t="s">
        <v>1373</v>
      </c>
      <c r="D302" s="249"/>
      <c r="E302" s="250" t="s">
        <v>200</v>
      </c>
      <c r="F302" s="249">
        <f t="shared" ref="F302:F310" si="19">YEAR(G302)</f>
        <v>1974</v>
      </c>
      <c r="G302" s="251">
        <v>27369</v>
      </c>
      <c r="H302" s="248" t="s">
        <v>1234</v>
      </c>
      <c r="I302" s="252" t="str">
        <f>VLOOKUP(H302,'[2]Bảng mã ngạch'!$A$2:$B$71,2,0)</f>
        <v>Chuyên viên chính</v>
      </c>
      <c r="J302" s="249" t="s">
        <v>690</v>
      </c>
      <c r="K302" s="249">
        <v>0</v>
      </c>
      <c r="L302" s="249" t="s">
        <v>1384</v>
      </c>
      <c r="M302" s="249" t="s">
        <v>1055</v>
      </c>
      <c r="N302" s="249"/>
      <c r="O302" s="249" t="s">
        <v>218</v>
      </c>
      <c r="P302" s="253"/>
      <c r="Q302" s="249"/>
      <c r="R302" s="248"/>
      <c r="S302" s="248"/>
      <c r="T302" s="248"/>
      <c r="U302" s="248"/>
      <c r="V302" s="248" t="s">
        <v>1236</v>
      </c>
      <c r="W302" s="248">
        <v>0</v>
      </c>
      <c r="X302" s="248" t="s">
        <v>704</v>
      </c>
      <c r="Y302" s="255">
        <v>36833</v>
      </c>
      <c r="Z302" s="255">
        <v>37198</v>
      </c>
      <c r="AA302" s="256">
        <f t="shared" ref="AA302:AA310" ca="1" si="20">IF(E302="nữ",660-DATEDIF(G302,TODAY(),"m"),720-DATEDIF(G302,TODAY(),"m"))/12</f>
        <v>10</v>
      </c>
      <c r="AB302" s="257" t="e">
        <f>+VLOOKUP(#REF!,'[3]CÁN BỘ'!F$8:AX$1037,COLUMN('[3]CÁN BỘ'!$AP$42)-5,0)</f>
        <v>#REF!</v>
      </c>
      <c r="AC302" s="258"/>
    </row>
    <row r="303" spans="1:29" ht="15.75" customHeight="1" x14ac:dyDescent="0.3">
      <c r="A303" s="248">
        <f>+SUBTOTAL(3,$C$6:C303)</f>
        <v>298</v>
      </c>
      <c r="B303" s="249" t="s">
        <v>1385</v>
      </c>
      <c r="C303" s="249" t="s">
        <v>1373</v>
      </c>
      <c r="D303" s="249"/>
      <c r="E303" s="250" t="s">
        <v>200</v>
      </c>
      <c r="F303" s="249">
        <f t="shared" si="19"/>
        <v>1986</v>
      </c>
      <c r="G303" s="251">
        <v>31448</v>
      </c>
      <c r="H303" s="248" t="s">
        <v>714</v>
      </c>
      <c r="I303" s="252" t="str">
        <f>VLOOKUP(H303,'[2]Bảng mã ngạch'!$A$2:$B$71,2,0)</f>
        <v>Chuyên viên</v>
      </c>
      <c r="J303" s="249" t="s">
        <v>241</v>
      </c>
      <c r="K303" s="249">
        <v>0</v>
      </c>
      <c r="L303" s="249" t="s">
        <v>1386</v>
      </c>
      <c r="M303" s="249">
        <v>0</v>
      </c>
      <c r="N303" s="249"/>
      <c r="O303" s="249" t="s">
        <v>218</v>
      </c>
      <c r="P303" s="253"/>
      <c r="Q303" s="249"/>
      <c r="R303" s="248" t="s">
        <v>977</v>
      </c>
      <c r="S303" s="248"/>
      <c r="T303" s="248" t="s">
        <v>705</v>
      </c>
      <c r="U303" s="248"/>
      <c r="V303" s="248" t="s">
        <v>728</v>
      </c>
      <c r="W303" s="254" t="s">
        <v>724</v>
      </c>
      <c r="X303" s="248"/>
      <c r="Y303" s="255"/>
      <c r="Z303" s="255"/>
      <c r="AA303" s="256">
        <f t="shared" ca="1" si="20"/>
        <v>21.166666666666668</v>
      </c>
      <c r="AB303" s="257" t="e">
        <f>+VLOOKUP(#REF!,'[3]CÁN BỘ'!F$8:AX$1037,COLUMN('[3]CÁN BỘ'!$AP$42)-5,0)</f>
        <v>#REF!</v>
      </c>
      <c r="AC303" s="258"/>
    </row>
    <row r="304" spans="1:29" ht="15.75" customHeight="1" x14ac:dyDescent="0.3">
      <c r="A304" s="248">
        <f>+SUBTOTAL(3,$C$6:C304)</f>
        <v>299</v>
      </c>
      <c r="B304" s="249" t="s">
        <v>1387</v>
      </c>
      <c r="C304" s="249" t="s">
        <v>1388</v>
      </c>
      <c r="D304" s="252" t="s">
        <v>1389</v>
      </c>
      <c r="E304" s="248" t="s">
        <v>201</v>
      </c>
      <c r="F304" s="249">
        <f t="shared" si="19"/>
        <v>1980</v>
      </c>
      <c r="G304" s="251">
        <v>29333</v>
      </c>
      <c r="H304" s="248" t="s">
        <v>708</v>
      </c>
      <c r="I304" s="252" t="str">
        <f>VLOOKUP(H304,'[2]Bảng mã ngạch'!$A$2:$B$71,2,0)</f>
        <v>Giảng viên (hạng III)</v>
      </c>
      <c r="J304" s="249" t="s">
        <v>690</v>
      </c>
      <c r="K304" s="249">
        <v>0</v>
      </c>
      <c r="L304" s="249" t="s">
        <v>1019</v>
      </c>
      <c r="M304" s="249" t="s">
        <v>1390</v>
      </c>
      <c r="N304" s="249"/>
      <c r="O304" s="249" t="s">
        <v>1391</v>
      </c>
      <c r="P304" s="253"/>
      <c r="Q304" s="249"/>
      <c r="R304" s="255" t="s">
        <v>754</v>
      </c>
      <c r="S304" s="248"/>
      <c r="T304" s="248"/>
      <c r="U304" s="248"/>
      <c r="V304" s="248"/>
      <c r="W304" s="254" t="s">
        <v>717</v>
      </c>
      <c r="X304" s="248"/>
      <c r="Y304" s="255">
        <v>41565</v>
      </c>
      <c r="Z304" s="255">
        <v>41930</v>
      </c>
      <c r="AA304" s="256">
        <f t="shared" ca="1" si="20"/>
        <v>10.333333333333334</v>
      </c>
      <c r="AB304" s="257" t="e">
        <f>+VLOOKUP(#REF!,'[3]CÁN BỘ'!F$8:AX$1037,COLUMN('[3]CÁN BỘ'!$AP$42)-5,0)</f>
        <v>#REF!</v>
      </c>
      <c r="AC304" s="258"/>
    </row>
    <row r="305" spans="1:29" ht="15.75" customHeight="1" x14ac:dyDescent="0.3">
      <c r="A305" s="248">
        <f>+SUBTOTAL(3,$C$6:C305)</f>
        <v>300</v>
      </c>
      <c r="B305" s="249" t="s">
        <v>1392</v>
      </c>
      <c r="C305" s="249" t="s">
        <v>1388</v>
      </c>
      <c r="D305" s="249" t="s">
        <v>1181</v>
      </c>
      <c r="E305" s="248" t="s">
        <v>200</v>
      </c>
      <c r="F305" s="249">
        <f t="shared" si="19"/>
        <v>1980</v>
      </c>
      <c r="G305" s="251">
        <v>29353</v>
      </c>
      <c r="H305" s="248" t="s">
        <v>708</v>
      </c>
      <c r="I305" s="252" t="str">
        <f>VLOOKUP(H305,'[2]Bảng mã ngạch'!$A$2:$B$71,2,0)</f>
        <v>Giảng viên (hạng III)</v>
      </c>
      <c r="J305" s="249" t="s">
        <v>690</v>
      </c>
      <c r="K305" s="249">
        <v>0</v>
      </c>
      <c r="L305" s="249" t="s">
        <v>1182</v>
      </c>
      <c r="M305" s="249" t="s">
        <v>1183</v>
      </c>
      <c r="N305" s="249"/>
      <c r="O305" s="249" t="s">
        <v>218</v>
      </c>
      <c r="P305" s="253"/>
      <c r="Q305" s="249" t="s">
        <v>765</v>
      </c>
      <c r="R305" s="255" t="s">
        <v>862</v>
      </c>
      <c r="S305" s="248" t="s">
        <v>768</v>
      </c>
      <c r="T305" s="248" t="s">
        <v>705</v>
      </c>
      <c r="U305" s="248"/>
      <c r="V305" s="248"/>
      <c r="W305" s="254" t="s">
        <v>717</v>
      </c>
      <c r="X305" s="248"/>
      <c r="Y305" s="255">
        <v>37351</v>
      </c>
      <c r="Z305" s="255">
        <v>37716</v>
      </c>
      <c r="AA305" s="256">
        <f t="shared" ca="1" si="20"/>
        <v>15.416666666666666</v>
      </c>
      <c r="AB305" s="257" t="e">
        <f>+VLOOKUP(#REF!,'[3]CÁN BỘ'!F$8:AX$1037,COLUMN('[3]CÁN BỘ'!$AP$42)-5,0)</f>
        <v>#REF!</v>
      </c>
      <c r="AC305" s="258"/>
    </row>
    <row r="306" spans="1:29" ht="15.75" customHeight="1" x14ac:dyDescent="0.3">
      <c r="A306" s="248">
        <f>+SUBTOTAL(3,$C$6:C306)</f>
        <v>301</v>
      </c>
      <c r="B306" s="249" t="s">
        <v>1393</v>
      </c>
      <c r="C306" s="249" t="s">
        <v>1388</v>
      </c>
      <c r="D306" s="252" t="s">
        <v>1187</v>
      </c>
      <c r="E306" s="250" t="s">
        <v>200</v>
      </c>
      <c r="F306" s="249">
        <f t="shared" si="19"/>
        <v>1966</v>
      </c>
      <c r="G306" s="251">
        <v>24328</v>
      </c>
      <c r="H306" s="248" t="s">
        <v>699</v>
      </c>
      <c r="I306" s="252" t="str">
        <f>VLOOKUP(H306,'[2]Bảng mã ngạch'!$A$2:$B$71,2,0)</f>
        <v>Giảng viên chính (hạng II)</v>
      </c>
      <c r="J306" s="249" t="s">
        <v>692</v>
      </c>
      <c r="K306" s="249">
        <v>0</v>
      </c>
      <c r="L306" s="249" t="s">
        <v>1068</v>
      </c>
      <c r="M306" s="249" t="s">
        <v>1068</v>
      </c>
      <c r="N306" s="249"/>
      <c r="O306" s="249" t="s">
        <v>1278</v>
      </c>
      <c r="P306" s="253"/>
      <c r="Q306" s="249" t="s">
        <v>873</v>
      </c>
      <c r="R306" s="255" t="s">
        <v>1078</v>
      </c>
      <c r="S306" s="248" t="s">
        <v>768</v>
      </c>
      <c r="T306" s="248"/>
      <c r="U306" s="248" t="s">
        <v>702</v>
      </c>
      <c r="V306" s="248"/>
      <c r="W306" s="248" t="s">
        <v>1012</v>
      </c>
      <c r="X306" s="248" t="s">
        <v>704</v>
      </c>
      <c r="Y306" s="255">
        <v>37410</v>
      </c>
      <c r="Z306" s="255">
        <v>37775</v>
      </c>
      <c r="AA306" s="256">
        <f t="shared" ca="1" si="20"/>
        <v>1.6666666666666667</v>
      </c>
      <c r="AB306" s="257" t="e">
        <f>+VLOOKUP(#REF!,'[3]CÁN BỘ'!F$8:AX$1037,COLUMN('[3]CÁN BỘ'!$AP$42)-5,0)</f>
        <v>#REF!</v>
      </c>
      <c r="AC306" s="258"/>
    </row>
    <row r="307" spans="1:29" ht="15.75" customHeight="1" x14ac:dyDescent="0.3">
      <c r="A307" s="248">
        <f>+SUBTOTAL(3,$C$6:C307)</f>
        <v>302</v>
      </c>
      <c r="B307" s="249" t="s">
        <v>1394</v>
      </c>
      <c r="C307" s="249" t="s">
        <v>1388</v>
      </c>
      <c r="D307" s="249" t="s">
        <v>1395</v>
      </c>
      <c r="E307" s="248" t="s">
        <v>200</v>
      </c>
      <c r="F307" s="249">
        <f t="shared" si="19"/>
        <v>1978</v>
      </c>
      <c r="G307" s="251">
        <v>28680</v>
      </c>
      <c r="H307" s="248" t="s">
        <v>708</v>
      </c>
      <c r="I307" s="252" t="str">
        <f>VLOOKUP(H307,'[2]Bảng mã ngạch'!$A$2:$B$71,2,0)</f>
        <v>Giảng viên (hạng III)</v>
      </c>
      <c r="J307" s="249" t="s">
        <v>692</v>
      </c>
      <c r="K307" s="249">
        <v>0</v>
      </c>
      <c r="L307" s="249" t="s">
        <v>1328</v>
      </c>
      <c r="M307" s="249" t="s">
        <v>1328</v>
      </c>
      <c r="N307" s="249"/>
      <c r="O307" s="249" t="s">
        <v>1055</v>
      </c>
      <c r="P307" s="253"/>
      <c r="Q307" s="249"/>
      <c r="R307" s="248" t="s">
        <v>977</v>
      </c>
      <c r="S307" s="248"/>
      <c r="T307" s="248" t="s">
        <v>705</v>
      </c>
      <c r="U307" s="248"/>
      <c r="V307" s="248"/>
      <c r="W307" s="254" t="s">
        <v>724</v>
      </c>
      <c r="X307" s="248" t="s">
        <v>704</v>
      </c>
      <c r="Y307" s="255">
        <v>40857</v>
      </c>
      <c r="Z307" s="255">
        <v>41223</v>
      </c>
      <c r="AA307" s="256">
        <f t="shared" ca="1" si="20"/>
        <v>13.583333333333334</v>
      </c>
      <c r="AB307" s="257" t="e">
        <f>+VLOOKUP(#REF!,'[3]CÁN BỘ'!F$8:AX$1037,COLUMN('[3]CÁN BỘ'!$AP$42)-5,0)</f>
        <v>#REF!</v>
      </c>
      <c r="AC307" s="258"/>
    </row>
    <row r="308" spans="1:29" ht="15.75" customHeight="1" x14ac:dyDescent="0.3">
      <c r="A308" s="248">
        <f>+SUBTOTAL(3,$C$6:C308)</f>
        <v>303</v>
      </c>
      <c r="B308" s="249" t="s">
        <v>1396</v>
      </c>
      <c r="C308" s="249" t="s">
        <v>1388</v>
      </c>
      <c r="D308" s="249" t="s">
        <v>1305</v>
      </c>
      <c r="E308" s="250" t="s">
        <v>201</v>
      </c>
      <c r="F308" s="249">
        <f t="shared" si="19"/>
        <v>1978</v>
      </c>
      <c r="G308" s="251">
        <v>28611</v>
      </c>
      <c r="H308" s="248" t="s">
        <v>714</v>
      </c>
      <c r="I308" s="252" t="str">
        <f>VLOOKUP(H308,'[2]Bảng mã ngạch'!$A$2:$B$71,2,0)</f>
        <v>Chuyên viên</v>
      </c>
      <c r="J308" s="249" t="s">
        <v>690</v>
      </c>
      <c r="K308" s="249">
        <v>0</v>
      </c>
      <c r="L308" s="249" t="s">
        <v>1036</v>
      </c>
      <c r="M308" s="249" t="s">
        <v>1040</v>
      </c>
      <c r="N308" s="249"/>
      <c r="O308" s="249" t="s">
        <v>218</v>
      </c>
      <c r="P308" s="253"/>
      <c r="Q308" s="249"/>
      <c r="R308" s="248"/>
      <c r="S308" s="248"/>
      <c r="T308" s="248"/>
      <c r="U308" s="248"/>
      <c r="V308" s="248"/>
      <c r="W308" s="254" t="s">
        <v>724</v>
      </c>
      <c r="X308" s="248" t="s">
        <v>704</v>
      </c>
      <c r="Y308" s="255">
        <v>42046</v>
      </c>
      <c r="Z308" s="255">
        <v>42411</v>
      </c>
      <c r="AA308" s="256">
        <f t="shared" ca="1" si="20"/>
        <v>8.4166666666666661</v>
      </c>
      <c r="AB308" s="257" t="e">
        <f>+VLOOKUP(#REF!,'[3]CÁN BỘ'!F$8:AX$1037,COLUMN('[3]CÁN BỘ'!$AP$42)-5,0)</f>
        <v>#REF!</v>
      </c>
      <c r="AC308" s="258"/>
    </row>
    <row r="309" spans="1:29" ht="15.75" customHeight="1" x14ac:dyDescent="0.3">
      <c r="A309" s="248">
        <f>+SUBTOTAL(3,$C$6:C309)</f>
        <v>304</v>
      </c>
      <c r="B309" s="249" t="s">
        <v>1397</v>
      </c>
      <c r="C309" s="249" t="s">
        <v>1388</v>
      </c>
      <c r="D309" s="249"/>
      <c r="E309" s="248" t="s">
        <v>200</v>
      </c>
      <c r="F309" s="249">
        <f t="shared" si="19"/>
        <v>1984</v>
      </c>
      <c r="G309" s="251">
        <v>30794</v>
      </c>
      <c r="H309" s="248" t="s">
        <v>714</v>
      </c>
      <c r="I309" s="252" t="str">
        <f>VLOOKUP(H309,'[2]Bảng mã ngạch'!$A$2:$B$71,2,0)</f>
        <v>Chuyên viên</v>
      </c>
      <c r="J309" s="249" t="s">
        <v>690</v>
      </c>
      <c r="K309" s="249">
        <v>0</v>
      </c>
      <c r="L309" s="249" t="s">
        <v>1140</v>
      </c>
      <c r="M309" s="249" t="s">
        <v>1262</v>
      </c>
      <c r="N309" s="249"/>
      <c r="O309" s="249" t="s">
        <v>218</v>
      </c>
      <c r="P309" s="253"/>
      <c r="Q309" s="249"/>
      <c r="R309" s="255" t="s">
        <v>1398</v>
      </c>
      <c r="S309" s="248" t="s">
        <v>1160</v>
      </c>
      <c r="T309" s="248"/>
      <c r="U309" s="248"/>
      <c r="V309" s="248"/>
      <c r="W309" s="254" t="s">
        <v>724</v>
      </c>
      <c r="X309" s="248"/>
      <c r="Y309" s="255">
        <v>40016</v>
      </c>
      <c r="Z309" s="255">
        <v>40381</v>
      </c>
      <c r="AA309" s="256">
        <f t="shared" ca="1" si="20"/>
        <v>19.333333333333332</v>
      </c>
      <c r="AB309" s="257" t="e">
        <f>+VLOOKUP(#REF!,'[3]CÁN BỘ'!F$8:AX$1037,COLUMN('[3]CÁN BỘ'!$AP$42)-5,0)</f>
        <v>#REF!</v>
      </c>
      <c r="AC309" s="258"/>
    </row>
    <row r="310" spans="1:29" ht="15.75" customHeight="1" x14ac:dyDescent="0.3">
      <c r="A310" s="248">
        <f>+SUBTOTAL(3,$C$6:C310)</f>
        <v>305</v>
      </c>
      <c r="B310" s="249" t="s">
        <v>1399</v>
      </c>
      <c r="C310" s="249" t="s">
        <v>1388</v>
      </c>
      <c r="D310" s="249"/>
      <c r="E310" s="250" t="s">
        <v>200</v>
      </c>
      <c r="F310" s="249">
        <f t="shared" si="19"/>
        <v>1972</v>
      </c>
      <c r="G310" s="251">
        <v>26415</v>
      </c>
      <c r="H310" s="248" t="s">
        <v>1234</v>
      </c>
      <c r="I310" s="252" t="str">
        <f>VLOOKUP(H310,'[2]Bảng mã ngạch'!$A$2:$B$71,2,0)</f>
        <v>Chuyên viên chính</v>
      </c>
      <c r="J310" s="249" t="s">
        <v>690</v>
      </c>
      <c r="K310" s="249">
        <v>0</v>
      </c>
      <c r="L310" s="249" t="s">
        <v>1265</v>
      </c>
      <c r="M310" s="249" t="s">
        <v>1265</v>
      </c>
      <c r="N310" s="249"/>
      <c r="O310" s="249" t="s">
        <v>1055</v>
      </c>
      <c r="P310" s="253"/>
      <c r="Q310" s="249"/>
      <c r="R310" s="248"/>
      <c r="S310" s="248"/>
      <c r="T310" s="248"/>
      <c r="U310" s="248"/>
      <c r="V310" s="248" t="s">
        <v>1236</v>
      </c>
      <c r="W310" s="248">
        <v>0</v>
      </c>
      <c r="X310" s="248" t="s">
        <v>704</v>
      </c>
      <c r="Y310" s="255">
        <v>40857</v>
      </c>
      <c r="Z310" s="255">
        <v>41223</v>
      </c>
      <c r="AA310" s="256">
        <f t="shared" ca="1" si="20"/>
        <v>7.416666666666667</v>
      </c>
      <c r="AB310" s="257" t="e">
        <f>+VLOOKUP(#REF!,'[3]CÁN BỘ'!F$8:AX$1037,COLUMN('[3]CÁN BỘ'!$AP$42)-5,0)</f>
        <v>#REF!</v>
      </c>
      <c r="AC310" s="258"/>
    </row>
    <row r="311" spans="1:29" ht="15.75" customHeight="1" x14ac:dyDescent="0.3">
      <c r="A311" s="248">
        <f>+SUBTOTAL(3,$C$6:C311)</f>
        <v>306</v>
      </c>
      <c r="B311" s="268" t="s">
        <v>1400</v>
      </c>
      <c r="C311" s="268" t="s">
        <v>1388</v>
      </c>
      <c r="D311" s="268"/>
      <c r="E311" s="269" t="s">
        <v>200</v>
      </c>
      <c r="F311" s="249">
        <f>+YEAR(G311)</f>
        <v>1990</v>
      </c>
      <c r="G311" s="270">
        <v>33201</v>
      </c>
      <c r="H311" s="269" t="s">
        <v>714</v>
      </c>
      <c r="I311" s="271" t="str">
        <f>VLOOKUP(H311,'[2]Bảng mã ngạch'!$A$2:$B$71,2,0)</f>
        <v>Chuyên viên</v>
      </c>
      <c r="J311" s="268" t="s">
        <v>241</v>
      </c>
      <c r="K311" s="268"/>
      <c r="L311" s="259" t="s">
        <v>1401</v>
      </c>
      <c r="M311" s="249"/>
      <c r="N311" s="249"/>
      <c r="O311" s="249"/>
      <c r="P311" s="253"/>
      <c r="Q311" s="249"/>
      <c r="R311" s="272"/>
      <c r="S311" s="272"/>
      <c r="T311" s="272"/>
      <c r="U311" s="272"/>
      <c r="V311" s="272"/>
      <c r="W311" s="272"/>
      <c r="X311" s="272"/>
      <c r="Y311" s="272"/>
      <c r="Z311" s="272"/>
      <c r="AA311" s="273"/>
      <c r="AB311" s="257" t="e">
        <f>+VLOOKUP(#REF!,'[3]CÁN BỘ'!F$8:AX$1037,COLUMN('[3]CÁN BỘ'!$AP$42)-5,0)</f>
        <v>#REF!</v>
      </c>
      <c r="AC311" s="258"/>
    </row>
    <row r="312" spans="1:29" ht="15.75" customHeight="1" x14ac:dyDescent="0.3">
      <c r="A312" s="248">
        <f>+SUBTOTAL(3,$C$6:C312)</f>
        <v>307</v>
      </c>
      <c r="B312" s="249" t="s">
        <v>1402</v>
      </c>
      <c r="C312" s="249" t="s">
        <v>1403</v>
      </c>
      <c r="D312" s="249" t="s">
        <v>1124</v>
      </c>
      <c r="E312" s="250" t="s">
        <v>200</v>
      </c>
      <c r="F312" s="249">
        <f t="shared" ref="F312:F365" si="21">YEAR(G312)</f>
        <v>1989</v>
      </c>
      <c r="G312" s="251">
        <v>32789</v>
      </c>
      <c r="H312" s="248" t="s">
        <v>714</v>
      </c>
      <c r="I312" s="252" t="str">
        <f>VLOOKUP(H312,'[2]Bảng mã ngạch'!$A$2:$B$71,2,0)</f>
        <v>Chuyên viên</v>
      </c>
      <c r="J312" s="249" t="s">
        <v>241</v>
      </c>
      <c r="K312" s="249">
        <v>0</v>
      </c>
      <c r="L312" s="249" t="s">
        <v>1058</v>
      </c>
      <c r="M312" s="249">
        <v>0</v>
      </c>
      <c r="N312" s="249"/>
      <c r="O312" s="249">
        <v>0</v>
      </c>
      <c r="P312" s="253"/>
      <c r="Q312" s="249"/>
      <c r="R312" s="255" t="s">
        <v>1118</v>
      </c>
      <c r="S312" s="248"/>
      <c r="T312" s="248"/>
      <c r="U312" s="248"/>
      <c r="V312" s="248" t="s">
        <v>720</v>
      </c>
      <c r="W312" s="254" t="s">
        <v>895</v>
      </c>
      <c r="X312" s="248"/>
      <c r="Y312" s="255"/>
      <c r="Z312" s="255"/>
      <c r="AA312" s="256">
        <f t="shared" ref="AA312:AA375" ca="1" si="22">IF(E312="nữ",660-DATEDIF(G312,TODAY(),"m"),720-DATEDIF(G312,TODAY(),"m"))/12</f>
        <v>24.833333333333332</v>
      </c>
      <c r="AB312" s="257" t="e">
        <f>+VLOOKUP(#REF!,'[3]CÁN BỘ'!F$8:AX$1037,COLUMN('[3]CÁN BỘ'!$AP$42)-5,0)</f>
        <v>#REF!</v>
      </c>
      <c r="AC312" s="258"/>
    </row>
    <row r="313" spans="1:29" ht="15.75" customHeight="1" x14ac:dyDescent="0.3">
      <c r="A313" s="248">
        <f>+SUBTOTAL(3,$C$6:C313)</f>
        <v>308</v>
      </c>
      <c r="B313" s="249" t="s">
        <v>1404</v>
      </c>
      <c r="C313" s="249" t="s">
        <v>1403</v>
      </c>
      <c r="D313" s="249" t="s">
        <v>1124</v>
      </c>
      <c r="E313" s="250" t="s">
        <v>200</v>
      </c>
      <c r="F313" s="249">
        <f t="shared" si="21"/>
        <v>1963</v>
      </c>
      <c r="G313" s="251">
        <v>23118</v>
      </c>
      <c r="H313" s="248" t="s">
        <v>740</v>
      </c>
      <c r="I313" s="252" t="str">
        <f>VLOOKUP(H313,'[2]Bảng mã ngạch'!$A$2:$B$71,2,0)</f>
        <v>Nhân viên kỹ thuật</v>
      </c>
      <c r="J313" s="249" t="s">
        <v>741</v>
      </c>
      <c r="K313" s="249">
        <v>0</v>
      </c>
      <c r="L313" s="259">
        <v>0</v>
      </c>
      <c r="M313" s="249">
        <v>0</v>
      </c>
      <c r="N313" s="249"/>
      <c r="O313" s="249">
        <v>0</v>
      </c>
      <c r="P313" s="253"/>
      <c r="Q313" s="249"/>
      <c r="R313" s="248"/>
      <c r="S313" s="248"/>
      <c r="T313" s="248"/>
      <c r="U313" s="248"/>
      <c r="V313" s="248"/>
      <c r="W313" s="248">
        <v>0</v>
      </c>
      <c r="X313" s="248"/>
      <c r="Y313" s="255"/>
      <c r="Z313" s="255"/>
      <c r="AA313" s="256">
        <f t="shared" ca="1" si="22"/>
        <v>-1.6666666666666667</v>
      </c>
      <c r="AB313" s="257" t="e">
        <f>+VLOOKUP(#REF!,'[3]CÁN BỘ'!F$8:AX$1037,COLUMN('[3]CÁN BỘ'!$AP$42)-5,0)</f>
        <v>#REF!</v>
      </c>
      <c r="AC313" s="258"/>
    </row>
    <row r="314" spans="1:29" ht="15.75" customHeight="1" x14ac:dyDescent="0.3">
      <c r="A314" s="248">
        <f>+SUBTOTAL(3,$C$6:C314)</f>
        <v>309</v>
      </c>
      <c r="B314" s="249" t="s">
        <v>1405</v>
      </c>
      <c r="C314" s="249" t="s">
        <v>1403</v>
      </c>
      <c r="D314" s="249" t="s">
        <v>1124</v>
      </c>
      <c r="E314" s="248" t="s">
        <v>201</v>
      </c>
      <c r="F314" s="249">
        <f t="shared" si="21"/>
        <v>1987</v>
      </c>
      <c r="G314" s="251">
        <v>32066</v>
      </c>
      <c r="H314" s="248" t="s">
        <v>714</v>
      </c>
      <c r="I314" s="252" t="str">
        <f>VLOOKUP(H314,'[2]Bảng mã ngạch'!$A$2:$B$71,2,0)</f>
        <v>Chuyên viên</v>
      </c>
      <c r="J314" s="249" t="s">
        <v>241</v>
      </c>
      <c r="K314" s="249">
        <v>0</v>
      </c>
      <c r="L314" s="249" t="s">
        <v>747</v>
      </c>
      <c r="M314" s="249">
        <v>0</v>
      </c>
      <c r="N314" s="249"/>
      <c r="O314" s="249">
        <v>0</v>
      </c>
      <c r="P314" s="253"/>
      <c r="Q314" s="249"/>
      <c r="R314" s="248"/>
      <c r="S314" s="248"/>
      <c r="T314" s="248"/>
      <c r="U314" s="248"/>
      <c r="V314" s="248"/>
      <c r="W314" s="254" t="s">
        <v>895</v>
      </c>
      <c r="X314" s="248"/>
      <c r="Y314" s="255"/>
      <c r="Z314" s="255"/>
      <c r="AA314" s="256">
        <f t="shared" ca="1" si="22"/>
        <v>17.833333333333332</v>
      </c>
      <c r="AB314" s="257" t="e">
        <f>+VLOOKUP(#REF!,'[3]CÁN BỘ'!F$8:AX$1037,COLUMN('[3]CÁN BỘ'!$AP$42)-5,0)</f>
        <v>#REF!</v>
      </c>
      <c r="AC314" s="258"/>
    </row>
    <row r="315" spans="1:29" ht="15.75" customHeight="1" x14ac:dyDescent="0.3">
      <c r="A315" s="248">
        <f>+SUBTOTAL(3,$C$6:C315)</f>
        <v>310</v>
      </c>
      <c r="B315" s="249" t="s">
        <v>1406</v>
      </c>
      <c r="C315" s="249" t="s">
        <v>1403</v>
      </c>
      <c r="D315" s="249"/>
      <c r="E315" s="250" t="s">
        <v>201</v>
      </c>
      <c r="F315" s="249">
        <f t="shared" si="21"/>
        <v>1990</v>
      </c>
      <c r="G315" s="251">
        <v>33066</v>
      </c>
      <c r="H315" s="248" t="s">
        <v>714</v>
      </c>
      <c r="I315" s="252" t="str">
        <f>VLOOKUP(H315,'[2]Bảng mã ngạch'!$A$2:$B$71,2,0)</f>
        <v>Chuyên viên</v>
      </c>
      <c r="J315" s="249" t="s">
        <v>241</v>
      </c>
      <c r="K315" s="249"/>
      <c r="L315" s="249" t="s">
        <v>1097</v>
      </c>
      <c r="M315" s="249">
        <v>0</v>
      </c>
      <c r="N315" s="249"/>
      <c r="O315" s="249">
        <v>0</v>
      </c>
      <c r="P315" s="253"/>
      <c r="Q315" s="249"/>
      <c r="R315" s="255" t="s">
        <v>738</v>
      </c>
      <c r="S315" s="248" t="s">
        <v>815</v>
      </c>
      <c r="T315" s="248"/>
      <c r="U315" s="248"/>
      <c r="V315" s="248" t="s">
        <v>720</v>
      </c>
      <c r="W315" s="248">
        <v>0</v>
      </c>
      <c r="X315" s="248"/>
      <c r="Y315" s="255">
        <v>41090</v>
      </c>
      <c r="Z315" s="255">
        <v>41455</v>
      </c>
      <c r="AA315" s="256">
        <f t="shared" ca="1" si="22"/>
        <v>20.583333333333332</v>
      </c>
      <c r="AB315" s="257" t="e">
        <f>+VLOOKUP(#REF!,'[3]CÁN BỘ'!F$8:AX$1037,COLUMN('[3]CÁN BỘ'!$AP$42)-5,0)</f>
        <v>#REF!</v>
      </c>
      <c r="AC315" s="258"/>
    </row>
    <row r="316" spans="1:29" ht="15.75" customHeight="1" x14ac:dyDescent="0.3">
      <c r="A316" s="248">
        <f>+SUBTOTAL(3,$C$6:C316)</f>
        <v>311</v>
      </c>
      <c r="B316" s="249" t="s">
        <v>1407</v>
      </c>
      <c r="C316" s="249" t="s">
        <v>1403</v>
      </c>
      <c r="D316" s="249"/>
      <c r="E316" s="248" t="s">
        <v>200</v>
      </c>
      <c r="F316" s="249">
        <f t="shared" si="21"/>
        <v>1965</v>
      </c>
      <c r="G316" s="251">
        <v>23961</v>
      </c>
      <c r="H316" s="248" t="s">
        <v>714</v>
      </c>
      <c r="I316" s="252" t="str">
        <f>VLOOKUP(H316,'[2]Bảng mã ngạch'!$A$2:$B$71,2,0)</f>
        <v>Chuyên viên</v>
      </c>
      <c r="J316" s="249" t="s">
        <v>241</v>
      </c>
      <c r="K316" s="249">
        <v>0</v>
      </c>
      <c r="L316" s="249" t="s">
        <v>1174</v>
      </c>
      <c r="M316" s="249">
        <v>0</v>
      </c>
      <c r="N316" s="249"/>
      <c r="O316" s="249" t="s">
        <v>218</v>
      </c>
      <c r="P316" s="253"/>
      <c r="Q316" s="249"/>
      <c r="R316" s="248"/>
      <c r="S316" s="248"/>
      <c r="T316" s="248"/>
      <c r="U316" s="248"/>
      <c r="V316" s="248"/>
      <c r="W316" s="248">
        <v>0</v>
      </c>
      <c r="X316" s="248" t="s">
        <v>704</v>
      </c>
      <c r="Y316" s="255">
        <v>39099</v>
      </c>
      <c r="Z316" s="255">
        <v>39464</v>
      </c>
      <c r="AA316" s="256">
        <f t="shared" ca="1" si="22"/>
        <v>0.66666666666666663</v>
      </c>
      <c r="AB316" s="257" t="e">
        <f>+VLOOKUP(#REF!,'[3]CÁN BỘ'!F$8:AX$1037,COLUMN('[3]CÁN BỘ'!$AP$42)-5,0)</f>
        <v>#REF!</v>
      </c>
      <c r="AC316" s="258"/>
    </row>
    <row r="317" spans="1:29" ht="15.75" customHeight="1" x14ac:dyDescent="0.3">
      <c r="A317" s="248">
        <f>+SUBTOTAL(3,$C$6:C317)</f>
        <v>312</v>
      </c>
      <c r="B317" s="249" t="s">
        <v>1408</v>
      </c>
      <c r="C317" s="249" t="s">
        <v>1403</v>
      </c>
      <c r="D317" s="249"/>
      <c r="E317" s="248" t="s">
        <v>201</v>
      </c>
      <c r="F317" s="249">
        <f t="shared" si="21"/>
        <v>1988</v>
      </c>
      <c r="G317" s="251">
        <v>32323</v>
      </c>
      <c r="H317" s="248" t="s">
        <v>714</v>
      </c>
      <c r="I317" s="252" t="str">
        <f>VLOOKUP(H317,'[2]Bảng mã ngạch'!$A$2:$B$71,2,0)</f>
        <v>Chuyên viên</v>
      </c>
      <c r="J317" s="249" t="s">
        <v>690</v>
      </c>
      <c r="K317" s="249">
        <v>0</v>
      </c>
      <c r="L317" s="249" t="s">
        <v>1409</v>
      </c>
      <c r="M317" s="249" t="s">
        <v>1410</v>
      </c>
      <c r="N317" s="249"/>
      <c r="O317" s="249">
        <v>0</v>
      </c>
      <c r="P317" s="253"/>
      <c r="Q317" s="249"/>
      <c r="R317" s="255" t="s">
        <v>738</v>
      </c>
      <c r="S317" s="248"/>
      <c r="T317" s="248"/>
      <c r="U317" s="248"/>
      <c r="V317" s="248" t="s">
        <v>728</v>
      </c>
      <c r="W317" s="254" t="s">
        <v>724</v>
      </c>
      <c r="X317" s="248"/>
      <c r="Y317" s="255"/>
      <c r="Z317" s="255"/>
      <c r="AA317" s="256">
        <f t="shared" ca="1" si="22"/>
        <v>18.583333333333332</v>
      </c>
      <c r="AB317" s="257" t="e">
        <f>+VLOOKUP(#REF!,'[3]CÁN BỘ'!F$8:AX$1037,COLUMN('[3]CÁN BỘ'!$AP$42)-5,0)</f>
        <v>#REF!</v>
      </c>
      <c r="AC317" s="258"/>
    </row>
    <row r="318" spans="1:29" ht="15.75" customHeight="1" x14ac:dyDescent="0.3">
      <c r="A318" s="248">
        <f>+SUBTOTAL(3,$C$6:C318)</f>
        <v>313</v>
      </c>
      <c r="B318" s="249" t="s">
        <v>1411</v>
      </c>
      <c r="C318" s="249" t="s">
        <v>1403</v>
      </c>
      <c r="D318" s="249"/>
      <c r="E318" s="250" t="s">
        <v>201</v>
      </c>
      <c r="F318" s="249">
        <f t="shared" si="21"/>
        <v>1992</v>
      </c>
      <c r="G318" s="251">
        <v>33906</v>
      </c>
      <c r="H318" s="248" t="s">
        <v>714</v>
      </c>
      <c r="I318" s="252" t="str">
        <f>VLOOKUP(H318,'[2]Bảng mã ngạch'!$A$2:$B$71,2,0)</f>
        <v>Chuyên viên</v>
      </c>
      <c r="J318" s="249" t="s">
        <v>241</v>
      </c>
      <c r="K318" s="249">
        <v>0</v>
      </c>
      <c r="L318" s="249" t="s">
        <v>1122</v>
      </c>
      <c r="M318" s="249">
        <v>0</v>
      </c>
      <c r="N318" s="249"/>
      <c r="O318" s="249" t="s">
        <v>218</v>
      </c>
      <c r="P318" s="253"/>
      <c r="Q318" s="249"/>
      <c r="R318" s="255" t="s">
        <v>738</v>
      </c>
      <c r="S318" s="248"/>
      <c r="T318" s="248"/>
      <c r="U318" s="248"/>
      <c r="V318" s="248" t="s">
        <v>720</v>
      </c>
      <c r="W318" s="248">
        <v>0</v>
      </c>
      <c r="X318" s="248"/>
      <c r="Y318" s="255"/>
      <c r="Z318" s="255"/>
      <c r="AA318" s="256">
        <f t="shared" ca="1" si="22"/>
        <v>22.916666666666668</v>
      </c>
      <c r="AB318" s="257" t="e">
        <f>+VLOOKUP(#REF!,'[3]CÁN BỘ'!F$8:AX$1037,COLUMN('[3]CÁN BỘ'!$AP$42)-5,0)</f>
        <v>#REF!</v>
      </c>
      <c r="AC318" s="258"/>
    </row>
    <row r="319" spans="1:29" ht="15.75" customHeight="1" x14ac:dyDescent="0.3">
      <c r="A319" s="248">
        <f>+SUBTOTAL(3,$C$6:C319)</f>
        <v>314</v>
      </c>
      <c r="B319" s="249" t="s">
        <v>1412</v>
      </c>
      <c r="C319" s="249" t="s">
        <v>1403</v>
      </c>
      <c r="D319" s="249"/>
      <c r="E319" s="248" t="s">
        <v>201</v>
      </c>
      <c r="F319" s="249">
        <f t="shared" si="21"/>
        <v>1976</v>
      </c>
      <c r="G319" s="251">
        <v>27886</v>
      </c>
      <c r="H319" s="248" t="s">
        <v>714</v>
      </c>
      <c r="I319" s="252" t="str">
        <f>VLOOKUP(H319,'[2]Bảng mã ngạch'!$A$2:$B$71,2,0)</f>
        <v>Chuyên viên</v>
      </c>
      <c r="J319" s="249" t="s">
        <v>241</v>
      </c>
      <c r="K319" s="249">
        <v>0</v>
      </c>
      <c r="L319" s="249" t="s">
        <v>1033</v>
      </c>
      <c r="M319" s="249">
        <v>0</v>
      </c>
      <c r="N319" s="249"/>
      <c r="O319" s="249" t="s">
        <v>218</v>
      </c>
      <c r="P319" s="253"/>
      <c r="Q319" s="249"/>
      <c r="R319" s="248"/>
      <c r="S319" s="248"/>
      <c r="T319" s="248"/>
      <c r="U319" s="248"/>
      <c r="V319" s="248"/>
      <c r="W319" s="254" t="s">
        <v>717</v>
      </c>
      <c r="X319" s="248"/>
      <c r="Y319" s="255">
        <v>36434</v>
      </c>
      <c r="Z319" s="255">
        <v>36800</v>
      </c>
      <c r="AA319" s="256">
        <f t="shared" ca="1" si="22"/>
        <v>6.416666666666667</v>
      </c>
      <c r="AB319" s="257" t="e">
        <f>+VLOOKUP(#REF!,'[3]CÁN BỘ'!F$8:AX$1037,COLUMN('[3]CÁN BỘ'!$AP$42)-5,0)</f>
        <v>#REF!</v>
      </c>
      <c r="AC319" s="258"/>
    </row>
    <row r="320" spans="1:29" ht="15.75" customHeight="1" x14ac:dyDescent="0.3">
      <c r="A320" s="248">
        <f>+SUBTOTAL(3,$C$6:C320)</f>
        <v>315</v>
      </c>
      <c r="B320" s="249" t="s">
        <v>1413</v>
      </c>
      <c r="C320" s="249" t="s">
        <v>1403</v>
      </c>
      <c r="D320" s="249"/>
      <c r="E320" s="248" t="s">
        <v>201</v>
      </c>
      <c r="F320" s="249">
        <f t="shared" si="21"/>
        <v>1983</v>
      </c>
      <c r="G320" s="251">
        <v>30621</v>
      </c>
      <c r="H320" s="248" t="s">
        <v>714</v>
      </c>
      <c r="I320" s="252" t="str">
        <f>VLOOKUP(H320,'[2]Bảng mã ngạch'!$A$2:$B$71,2,0)</f>
        <v>Chuyên viên</v>
      </c>
      <c r="J320" s="249" t="s">
        <v>241</v>
      </c>
      <c r="K320" s="249">
        <v>0</v>
      </c>
      <c r="L320" s="249" t="s">
        <v>1414</v>
      </c>
      <c r="M320" s="249">
        <v>0</v>
      </c>
      <c r="N320" s="249"/>
      <c r="O320" s="249" t="s">
        <v>218</v>
      </c>
      <c r="P320" s="253"/>
      <c r="Q320" s="249"/>
      <c r="R320" s="248"/>
      <c r="S320" s="248"/>
      <c r="T320" s="248"/>
      <c r="U320" s="248"/>
      <c r="V320" s="248"/>
      <c r="W320" s="248" t="s">
        <v>705</v>
      </c>
      <c r="X320" s="248"/>
      <c r="Y320" s="255">
        <v>42618</v>
      </c>
      <c r="Z320" s="255">
        <v>42983</v>
      </c>
      <c r="AA320" s="256">
        <f t="shared" ca="1" si="22"/>
        <v>13.916666666666666</v>
      </c>
      <c r="AB320" s="257" t="e">
        <f>+VLOOKUP(#REF!,'[3]CÁN BỘ'!F$8:AX$1037,COLUMN('[3]CÁN BỘ'!$AP$42)-5,0)</f>
        <v>#REF!</v>
      </c>
      <c r="AC320" s="258"/>
    </row>
    <row r="321" spans="1:29" ht="15.75" customHeight="1" x14ac:dyDescent="0.3">
      <c r="A321" s="248">
        <f>+SUBTOTAL(3,$C$6:C321)</f>
        <v>316</v>
      </c>
      <c r="B321" s="249" t="s">
        <v>1415</v>
      </c>
      <c r="C321" s="249" t="s">
        <v>1403</v>
      </c>
      <c r="D321" s="249"/>
      <c r="E321" s="250" t="s">
        <v>201</v>
      </c>
      <c r="F321" s="249">
        <f t="shared" si="21"/>
        <v>1986</v>
      </c>
      <c r="G321" s="251">
        <v>31675</v>
      </c>
      <c r="H321" s="248" t="s">
        <v>714</v>
      </c>
      <c r="I321" s="252" t="str">
        <f>VLOOKUP(H321,'[2]Bảng mã ngạch'!$A$2:$B$71,2,0)</f>
        <v>Chuyên viên</v>
      </c>
      <c r="J321" s="249" t="s">
        <v>241</v>
      </c>
      <c r="K321" s="249">
        <v>0</v>
      </c>
      <c r="L321" s="249" t="s">
        <v>1036</v>
      </c>
      <c r="M321" s="249">
        <v>0</v>
      </c>
      <c r="N321" s="249"/>
      <c r="O321" s="249" t="s">
        <v>218</v>
      </c>
      <c r="P321" s="253"/>
      <c r="Q321" s="249"/>
      <c r="R321" s="255" t="s">
        <v>738</v>
      </c>
      <c r="S321" s="248"/>
      <c r="T321" s="248"/>
      <c r="U321" s="248"/>
      <c r="V321" s="248" t="s">
        <v>720</v>
      </c>
      <c r="W321" s="248" t="s">
        <v>758</v>
      </c>
      <c r="X321" s="248"/>
      <c r="Y321" s="255">
        <v>43165</v>
      </c>
      <c r="Z321" s="255">
        <v>43530</v>
      </c>
      <c r="AA321" s="256">
        <f t="shared" ca="1" si="22"/>
        <v>16.75</v>
      </c>
      <c r="AB321" s="257" t="e">
        <f>+VLOOKUP(#REF!,'[3]CÁN BỘ'!F$8:AX$1037,COLUMN('[3]CÁN BỘ'!$AP$42)-5,0)</f>
        <v>#REF!</v>
      </c>
      <c r="AC321" s="258"/>
    </row>
    <row r="322" spans="1:29" ht="15.75" customHeight="1" x14ac:dyDescent="0.3">
      <c r="A322" s="248">
        <f>+SUBTOTAL(3,$C$6:C322)</f>
        <v>317</v>
      </c>
      <c r="B322" s="249" t="s">
        <v>1416</v>
      </c>
      <c r="C322" s="249" t="s">
        <v>1403</v>
      </c>
      <c r="D322" s="249"/>
      <c r="E322" s="248" t="s">
        <v>201</v>
      </c>
      <c r="F322" s="249">
        <f t="shared" si="21"/>
        <v>1978</v>
      </c>
      <c r="G322" s="251">
        <v>28576</v>
      </c>
      <c r="H322" s="248" t="s">
        <v>714</v>
      </c>
      <c r="I322" s="252" t="str">
        <f>VLOOKUP(H322,'[2]Bảng mã ngạch'!$A$2:$B$71,2,0)</f>
        <v>Chuyên viên</v>
      </c>
      <c r="J322" s="249" t="s">
        <v>690</v>
      </c>
      <c r="K322" s="249">
        <v>0</v>
      </c>
      <c r="L322" s="249" t="s">
        <v>1036</v>
      </c>
      <c r="M322" s="249" t="s">
        <v>1417</v>
      </c>
      <c r="N322" s="249"/>
      <c r="O322" s="249" t="s">
        <v>218</v>
      </c>
      <c r="P322" s="253"/>
      <c r="Q322" s="249"/>
      <c r="R322" s="248"/>
      <c r="S322" s="248"/>
      <c r="T322" s="248"/>
      <c r="U322" s="248"/>
      <c r="V322" s="248"/>
      <c r="W322" s="248" t="s">
        <v>750</v>
      </c>
      <c r="X322" s="248"/>
      <c r="Y322" s="255"/>
      <c r="Z322" s="255"/>
      <c r="AA322" s="256">
        <f t="shared" ca="1" si="22"/>
        <v>8.3333333333333339</v>
      </c>
      <c r="AB322" s="257" t="e">
        <f>+VLOOKUP(#REF!,'[3]CÁN BỘ'!F$8:AX$1037,COLUMN('[3]CÁN BỘ'!$AP$42)-5,0)</f>
        <v>#REF!</v>
      </c>
      <c r="AC322" s="258"/>
    </row>
    <row r="323" spans="1:29" ht="15.75" customHeight="1" x14ac:dyDescent="0.3">
      <c r="A323" s="248">
        <f>+SUBTOTAL(3,$C$6:C323)</f>
        <v>318</v>
      </c>
      <c r="B323" s="249" t="s">
        <v>1418</v>
      </c>
      <c r="C323" s="249" t="s">
        <v>1403</v>
      </c>
      <c r="D323" s="249"/>
      <c r="E323" s="250" t="s">
        <v>201</v>
      </c>
      <c r="F323" s="249">
        <f t="shared" si="21"/>
        <v>1984</v>
      </c>
      <c r="G323" s="251">
        <v>30902</v>
      </c>
      <c r="H323" s="248" t="s">
        <v>714</v>
      </c>
      <c r="I323" s="252" t="str">
        <f>VLOOKUP(H323,'[2]Bảng mã ngạch'!$A$2:$B$71,2,0)</f>
        <v>Chuyên viên</v>
      </c>
      <c r="J323" s="249" t="s">
        <v>241</v>
      </c>
      <c r="K323" s="249">
        <v>0</v>
      </c>
      <c r="L323" s="249" t="s">
        <v>1068</v>
      </c>
      <c r="M323" s="249">
        <v>0</v>
      </c>
      <c r="N323" s="249"/>
      <c r="O323" s="249" t="s">
        <v>218</v>
      </c>
      <c r="P323" s="253"/>
      <c r="Q323" s="249"/>
      <c r="R323" s="248"/>
      <c r="S323" s="248"/>
      <c r="T323" s="248"/>
      <c r="U323" s="248"/>
      <c r="V323" s="248" t="s">
        <v>720</v>
      </c>
      <c r="W323" s="248" t="s">
        <v>1048</v>
      </c>
      <c r="X323" s="248" t="s">
        <v>779</v>
      </c>
      <c r="Y323" s="255">
        <v>42181</v>
      </c>
      <c r="Z323" s="255">
        <v>42547</v>
      </c>
      <c r="AA323" s="256">
        <f t="shared" ca="1" si="22"/>
        <v>14.666666666666666</v>
      </c>
      <c r="AB323" s="257" t="e">
        <f>+VLOOKUP(#REF!,'[3]CÁN BỘ'!F$8:AX$1037,COLUMN('[3]CÁN BỘ'!$AP$42)-5,0)</f>
        <v>#REF!</v>
      </c>
      <c r="AC323" s="258"/>
    </row>
    <row r="324" spans="1:29" ht="15.75" customHeight="1" x14ac:dyDescent="0.3">
      <c r="A324" s="248">
        <f>+SUBTOTAL(3,$C$6:C324)</f>
        <v>319</v>
      </c>
      <c r="B324" s="249" t="s">
        <v>1419</v>
      </c>
      <c r="C324" s="249" t="s">
        <v>1403</v>
      </c>
      <c r="D324" s="249"/>
      <c r="E324" s="250" t="s">
        <v>200</v>
      </c>
      <c r="F324" s="249">
        <f t="shared" si="21"/>
        <v>1968</v>
      </c>
      <c r="G324" s="251">
        <v>25052</v>
      </c>
      <c r="H324" s="248" t="s">
        <v>714</v>
      </c>
      <c r="I324" s="252" t="str">
        <f>VLOOKUP(H324,'[2]Bảng mã ngạch'!$A$2:$B$71,2,0)</f>
        <v>Chuyên viên</v>
      </c>
      <c r="J324" s="249" t="s">
        <v>241</v>
      </c>
      <c r="K324" s="249">
        <v>0</v>
      </c>
      <c r="L324" s="249" t="s">
        <v>1149</v>
      </c>
      <c r="M324" s="249">
        <v>0</v>
      </c>
      <c r="N324" s="249"/>
      <c r="O324" s="249" t="s">
        <v>218</v>
      </c>
      <c r="P324" s="253"/>
      <c r="Q324" s="249"/>
      <c r="R324" s="248"/>
      <c r="S324" s="248"/>
      <c r="T324" s="248"/>
      <c r="U324" s="248"/>
      <c r="V324" s="248"/>
      <c r="W324" s="248">
        <v>0</v>
      </c>
      <c r="X324" s="248"/>
      <c r="Y324" s="255">
        <v>41291</v>
      </c>
      <c r="Z324" s="255">
        <v>41656</v>
      </c>
      <c r="AA324" s="256">
        <f t="shared" ca="1" si="22"/>
        <v>3.6666666666666665</v>
      </c>
      <c r="AB324" s="257" t="e">
        <f>+VLOOKUP(#REF!,'[3]CÁN BỘ'!F$8:AX$1037,COLUMN('[3]CÁN BỘ'!$AP$42)-5,0)</f>
        <v>#REF!</v>
      </c>
      <c r="AC324" s="258"/>
    </row>
    <row r="325" spans="1:29" ht="15.75" customHeight="1" x14ac:dyDescent="0.3">
      <c r="A325" s="248">
        <f>+SUBTOTAL(3,$C$6:C325)</f>
        <v>320</v>
      </c>
      <c r="B325" s="249" t="s">
        <v>1420</v>
      </c>
      <c r="C325" s="249" t="s">
        <v>1403</v>
      </c>
      <c r="D325" s="249"/>
      <c r="E325" s="248" t="s">
        <v>201</v>
      </c>
      <c r="F325" s="249">
        <f t="shared" si="21"/>
        <v>1980</v>
      </c>
      <c r="G325" s="251">
        <v>29513</v>
      </c>
      <c r="H325" s="248" t="s">
        <v>714</v>
      </c>
      <c r="I325" s="252" t="str">
        <f>VLOOKUP(H325,'[2]Bảng mã ngạch'!$A$2:$B$71,2,0)</f>
        <v>Chuyên viên</v>
      </c>
      <c r="J325" s="249" t="s">
        <v>690</v>
      </c>
      <c r="K325" s="249">
        <v>0</v>
      </c>
      <c r="L325" s="249" t="s">
        <v>1023</v>
      </c>
      <c r="M325" s="249" t="s">
        <v>1023</v>
      </c>
      <c r="N325" s="249"/>
      <c r="O325" s="249" t="s">
        <v>218</v>
      </c>
      <c r="P325" s="253"/>
      <c r="Q325" s="249"/>
      <c r="R325" s="255" t="s">
        <v>1026</v>
      </c>
      <c r="S325" s="255" t="s">
        <v>1421</v>
      </c>
      <c r="T325" s="248"/>
      <c r="U325" s="248"/>
      <c r="V325" s="248"/>
      <c r="W325" s="254" t="s">
        <v>724</v>
      </c>
      <c r="X325" s="248" t="s">
        <v>704</v>
      </c>
      <c r="Y325" s="255">
        <v>41495</v>
      </c>
      <c r="Z325" s="255">
        <v>41860</v>
      </c>
      <c r="AA325" s="256">
        <f t="shared" ca="1" si="22"/>
        <v>10.833333333333334</v>
      </c>
      <c r="AB325" s="257" t="e">
        <f>+VLOOKUP(#REF!,'[3]CÁN BỘ'!F$8:AX$1037,COLUMN('[3]CÁN BỘ'!$AP$42)-5,0)</f>
        <v>#REF!</v>
      </c>
      <c r="AC325" s="258"/>
    </row>
    <row r="326" spans="1:29" ht="15.75" customHeight="1" x14ac:dyDescent="0.3">
      <c r="A326" s="248">
        <f>+SUBTOTAL(3,$C$6:C326)</f>
        <v>321</v>
      </c>
      <c r="B326" s="249" t="s">
        <v>1422</v>
      </c>
      <c r="C326" s="249" t="s">
        <v>1403</v>
      </c>
      <c r="D326" s="249"/>
      <c r="E326" s="250" t="s">
        <v>201</v>
      </c>
      <c r="F326" s="249">
        <f t="shared" si="21"/>
        <v>1989</v>
      </c>
      <c r="G326" s="251">
        <v>32600</v>
      </c>
      <c r="H326" s="248" t="s">
        <v>714</v>
      </c>
      <c r="I326" s="252" t="str">
        <f>VLOOKUP(H326,'[2]Bảng mã ngạch'!$A$2:$B$71,2,0)</f>
        <v>Chuyên viên</v>
      </c>
      <c r="J326" s="249" t="s">
        <v>690</v>
      </c>
      <c r="K326" s="249">
        <v>0</v>
      </c>
      <c r="L326" s="249" t="s">
        <v>747</v>
      </c>
      <c r="M326" s="249" t="s">
        <v>1081</v>
      </c>
      <c r="N326" s="249"/>
      <c r="O326" s="249" t="s">
        <v>218</v>
      </c>
      <c r="P326" s="253"/>
      <c r="Q326" s="249"/>
      <c r="R326" s="255" t="s">
        <v>738</v>
      </c>
      <c r="S326" s="248"/>
      <c r="T326" s="248"/>
      <c r="U326" s="248"/>
      <c r="V326" s="248" t="s">
        <v>720</v>
      </c>
      <c r="W326" s="254" t="s">
        <v>724</v>
      </c>
      <c r="X326" s="248"/>
      <c r="Y326" s="255"/>
      <c r="Z326" s="255"/>
      <c r="AA326" s="256">
        <f t="shared" ca="1" si="22"/>
        <v>19.333333333333332</v>
      </c>
      <c r="AB326" s="257" t="e">
        <f>+VLOOKUP(#REF!,'[3]CÁN BỘ'!F$8:AX$1037,COLUMN('[3]CÁN BỘ'!$AP$42)-5,0)</f>
        <v>#REF!</v>
      </c>
      <c r="AC326" s="258"/>
    </row>
    <row r="327" spans="1:29" ht="15.75" customHeight="1" x14ac:dyDescent="0.3">
      <c r="A327" s="248">
        <f>+SUBTOTAL(3,$C$6:C327)</f>
        <v>322</v>
      </c>
      <c r="B327" s="249" t="s">
        <v>1423</v>
      </c>
      <c r="C327" s="249" t="s">
        <v>1403</v>
      </c>
      <c r="D327" s="249"/>
      <c r="E327" s="250" t="s">
        <v>200</v>
      </c>
      <c r="F327" s="249">
        <f t="shared" si="21"/>
        <v>1971</v>
      </c>
      <c r="G327" s="251">
        <v>25984</v>
      </c>
      <c r="H327" s="248" t="s">
        <v>714</v>
      </c>
      <c r="I327" s="252" t="str">
        <f>VLOOKUP(H327,'[2]Bảng mã ngạch'!$A$2:$B$71,2,0)</f>
        <v>Chuyên viên</v>
      </c>
      <c r="J327" s="249" t="s">
        <v>241</v>
      </c>
      <c r="K327" s="249">
        <v>0</v>
      </c>
      <c r="L327" s="249" t="s">
        <v>1149</v>
      </c>
      <c r="M327" s="249">
        <v>0</v>
      </c>
      <c r="N327" s="249"/>
      <c r="O327" s="249" t="s">
        <v>218</v>
      </c>
      <c r="P327" s="253"/>
      <c r="Q327" s="249"/>
      <c r="R327" s="248" t="s">
        <v>754</v>
      </c>
      <c r="S327" s="248"/>
      <c r="T327" s="248" t="s">
        <v>705</v>
      </c>
      <c r="U327" s="248"/>
      <c r="V327" s="248"/>
      <c r="W327" s="248">
        <v>0</v>
      </c>
      <c r="X327" s="248" t="s">
        <v>704</v>
      </c>
      <c r="Y327" s="255">
        <v>38551</v>
      </c>
      <c r="Z327" s="255">
        <v>38916</v>
      </c>
      <c r="AA327" s="256">
        <f t="shared" ca="1" si="22"/>
        <v>6.166666666666667</v>
      </c>
      <c r="AB327" s="257" t="e">
        <f>+VLOOKUP(#REF!,'[3]CÁN BỘ'!F$8:AX$1037,COLUMN('[3]CÁN BỘ'!$AP$42)-5,0)</f>
        <v>#REF!</v>
      </c>
      <c r="AC327" s="258"/>
    </row>
    <row r="328" spans="1:29" ht="15.75" customHeight="1" x14ac:dyDescent="0.3">
      <c r="A328" s="248">
        <f>+SUBTOTAL(3,$C$6:C328)</f>
        <v>323</v>
      </c>
      <c r="B328" s="249" t="s">
        <v>1424</v>
      </c>
      <c r="C328" s="249" t="s">
        <v>1403</v>
      </c>
      <c r="D328" s="249"/>
      <c r="E328" s="248" t="s">
        <v>201</v>
      </c>
      <c r="F328" s="249">
        <f t="shared" si="21"/>
        <v>1969</v>
      </c>
      <c r="G328" s="251">
        <v>25521</v>
      </c>
      <c r="H328" s="248" t="s">
        <v>719</v>
      </c>
      <c r="I328" s="252" t="str">
        <f>VLOOKUP(H328,'[2]Bảng mã ngạch'!$A$2:$B$71,2,0)</f>
        <v>Kỹ thuật viên</v>
      </c>
      <c r="J328" s="249" t="s">
        <v>241</v>
      </c>
      <c r="K328" s="249">
        <v>0</v>
      </c>
      <c r="L328" s="249" t="s">
        <v>813</v>
      </c>
      <c r="M328" s="249">
        <v>0</v>
      </c>
      <c r="N328" s="249"/>
      <c r="O328" s="249" t="s">
        <v>218</v>
      </c>
      <c r="P328" s="253"/>
      <c r="Q328" s="249"/>
      <c r="R328" s="248"/>
      <c r="S328" s="248"/>
      <c r="T328" s="248"/>
      <c r="U328" s="248"/>
      <c r="V328" s="248"/>
      <c r="W328" s="254" t="s">
        <v>717</v>
      </c>
      <c r="X328" s="248"/>
      <c r="Y328" s="255"/>
      <c r="Z328" s="255"/>
      <c r="AA328" s="256">
        <f t="shared" ca="1" si="22"/>
        <v>-8.3333333333333329E-2</v>
      </c>
      <c r="AB328" s="257" t="e">
        <f>+VLOOKUP(#REF!,'[3]CÁN BỘ'!F$8:AX$1037,COLUMN('[3]CÁN BỘ'!$AP$42)-5,0)</f>
        <v>#REF!</v>
      </c>
      <c r="AC328" s="258"/>
    </row>
    <row r="329" spans="1:29" ht="15.75" customHeight="1" x14ac:dyDescent="0.3">
      <c r="A329" s="248">
        <f>+SUBTOTAL(3,$C$6:C329)</f>
        <v>324</v>
      </c>
      <c r="B329" s="249" t="s">
        <v>1425</v>
      </c>
      <c r="C329" s="249" t="s">
        <v>1403</v>
      </c>
      <c r="D329" s="249"/>
      <c r="E329" s="248" t="s">
        <v>200</v>
      </c>
      <c r="F329" s="249">
        <f t="shared" si="21"/>
        <v>1982</v>
      </c>
      <c r="G329" s="251">
        <v>30113</v>
      </c>
      <c r="H329" s="248" t="s">
        <v>714</v>
      </c>
      <c r="I329" s="252" t="str">
        <f>VLOOKUP(H329,'[2]Bảng mã ngạch'!$A$2:$B$71,2,0)</f>
        <v>Chuyên viên</v>
      </c>
      <c r="J329" s="249" t="s">
        <v>241</v>
      </c>
      <c r="K329" s="249">
        <v>0</v>
      </c>
      <c r="L329" s="249" t="s">
        <v>1140</v>
      </c>
      <c r="M329" s="249">
        <v>0</v>
      </c>
      <c r="N329" s="249"/>
      <c r="O329" s="249" t="s">
        <v>218</v>
      </c>
      <c r="P329" s="253"/>
      <c r="Q329" s="249"/>
      <c r="R329" s="255" t="s">
        <v>727</v>
      </c>
      <c r="S329" s="248" t="s">
        <v>1160</v>
      </c>
      <c r="T329" s="248"/>
      <c r="U329" s="248"/>
      <c r="V329" s="248" t="s">
        <v>720</v>
      </c>
      <c r="W329" s="254" t="s">
        <v>724</v>
      </c>
      <c r="X329" s="248"/>
      <c r="Y329" s="255"/>
      <c r="Z329" s="255"/>
      <c r="AA329" s="256">
        <f t="shared" ca="1" si="22"/>
        <v>17.5</v>
      </c>
      <c r="AB329" s="257" t="e">
        <f>+VLOOKUP(#REF!,'[3]CÁN BỘ'!F$8:AX$1037,COLUMN('[3]CÁN BỘ'!$AP$42)-5,0)</f>
        <v>#REF!</v>
      </c>
      <c r="AC329" s="258"/>
    </row>
    <row r="330" spans="1:29" ht="15.75" customHeight="1" x14ac:dyDescent="0.3">
      <c r="A330" s="248">
        <f>+SUBTOTAL(3,$C$6:C330)</f>
        <v>325</v>
      </c>
      <c r="B330" s="249" t="s">
        <v>1426</v>
      </c>
      <c r="C330" s="249" t="s">
        <v>1403</v>
      </c>
      <c r="D330" s="249"/>
      <c r="E330" s="250" t="s">
        <v>201</v>
      </c>
      <c r="F330" s="249">
        <f t="shared" si="21"/>
        <v>1975</v>
      </c>
      <c r="G330" s="251">
        <v>27627</v>
      </c>
      <c r="H330" s="248" t="s">
        <v>756</v>
      </c>
      <c r="I330" s="252" t="str">
        <f>VLOOKUP(H330,'[2]Bảng mã ngạch'!$A$2:$B$71,2,0)</f>
        <v>Nhân viên bảo vệ</v>
      </c>
      <c r="J330" s="249" t="s">
        <v>1427</v>
      </c>
      <c r="K330" s="249">
        <v>0</v>
      </c>
      <c r="L330" s="259">
        <v>0</v>
      </c>
      <c r="M330" s="249">
        <v>0</v>
      </c>
      <c r="N330" s="249"/>
      <c r="O330" s="249">
        <v>0</v>
      </c>
      <c r="P330" s="253"/>
      <c r="Q330" s="249"/>
      <c r="R330" s="248"/>
      <c r="S330" s="248"/>
      <c r="T330" s="248"/>
      <c r="U330" s="248"/>
      <c r="V330" s="248"/>
      <c r="W330" s="248"/>
      <c r="X330" s="248"/>
      <c r="Y330" s="248"/>
      <c r="Z330" s="255"/>
      <c r="AA330" s="256">
        <f t="shared" ca="1" si="22"/>
        <v>5.666666666666667</v>
      </c>
      <c r="AB330" s="257" t="e">
        <f>+VLOOKUP(#REF!,'[3]CÁN BỘ'!F$8:AX$1037,COLUMN('[3]CÁN BỘ'!$AP$42)-5,0)</f>
        <v>#REF!</v>
      </c>
      <c r="AC330" s="258"/>
    </row>
    <row r="331" spans="1:29" ht="15.75" customHeight="1" x14ac:dyDescent="0.3">
      <c r="A331" s="248">
        <f>+SUBTOTAL(3,$C$6:C331)</f>
        <v>326</v>
      </c>
      <c r="B331" s="249" t="s">
        <v>1428</v>
      </c>
      <c r="C331" s="249" t="s">
        <v>1429</v>
      </c>
      <c r="D331" s="249" t="s">
        <v>1377</v>
      </c>
      <c r="E331" s="248" t="s">
        <v>201</v>
      </c>
      <c r="F331" s="249">
        <f t="shared" si="21"/>
        <v>1974</v>
      </c>
      <c r="G331" s="251">
        <v>27353</v>
      </c>
      <c r="H331" s="248" t="s">
        <v>714</v>
      </c>
      <c r="I331" s="252" t="str">
        <f>VLOOKUP(H331,'[2]Bảng mã ngạch'!$A$2:$B$71,2,0)</f>
        <v>Chuyên viên</v>
      </c>
      <c r="J331" s="249" t="s">
        <v>690</v>
      </c>
      <c r="K331" s="249">
        <v>0</v>
      </c>
      <c r="L331" s="249" t="s">
        <v>1036</v>
      </c>
      <c r="M331" s="249" t="s">
        <v>1430</v>
      </c>
      <c r="N331" s="249"/>
      <c r="O331" s="249" t="s">
        <v>218</v>
      </c>
      <c r="P331" s="253"/>
      <c r="Q331" s="249"/>
      <c r="R331" s="248"/>
      <c r="S331" s="248"/>
      <c r="T331" s="248"/>
      <c r="U331" s="248"/>
      <c r="V331" s="248"/>
      <c r="W331" s="254" t="s">
        <v>724</v>
      </c>
      <c r="X331" s="248"/>
      <c r="Y331" s="255">
        <v>37334</v>
      </c>
      <c r="Z331" s="255">
        <v>37699</v>
      </c>
      <c r="AA331" s="256">
        <f t="shared" ca="1" si="22"/>
        <v>4.916666666666667</v>
      </c>
      <c r="AB331" s="257" t="e">
        <f>+VLOOKUP(#REF!,'[3]CÁN BỘ'!F$8:AX$1037,COLUMN('[3]CÁN BỘ'!$AP$42)-5,0)</f>
        <v>#REF!</v>
      </c>
      <c r="AC331" s="258"/>
    </row>
    <row r="332" spans="1:29" ht="15.75" customHeight="1" x14ac:dyDescent="0.3">
      <c r="A332" s="248">
        <f>+SUBTOTAL(3,$C$6:C332)</f>
        <v>327</v>
      </c>
      <c r="B332" s="249" t="s">
        <v>1431</v>
      </c>
      <c r="C332" s="249" t="s">
        <v>1429</v>
      </c>
      <c r="D332" s="249" t="s">
        <v>1377</v>
      </c>
      <c r="E332" s="250" t="s">
        <v>201</v>
      </c>
      <c r="F332" s="249">
        <f t="shared" si="21"/>
        <v>1990</v>
      </c>
      <c r="G332" s="251">
        <v>33138</v>
      </c>
      <c r="H332" s="248" t="s">
        <v>714</v>
      </c>
      <c r="I332" s="252" t="str">
        <f>VLOOKUP(H332,'[2]Bảng mã ngạch'!$A$2:$B$71,2,0)</f>
        <v>Chuyên viên</v>
      </c>
      <c r="J332" s="249" t="s">
        <v>241</v>
      </c>
      <c r="K332" s="249">
        <v>0</v>
      </c>
      <c r="L332" s="249" t="s">
        <v>1432</v>
      </c>
      <c r="M332" s="249">
        <v>0</v>
      </c>
      <c r="N332" s="249"/>
      <c r="O332" s="249" t="s">
        <v>218</v>
      </c>
      <c r="P332" s="253"/>
      <c r="Q332" s="249"/>
      <c r="R332" s="255" t="s">
        <v>738</v>
      </c>
      <c r="S332" s="248"/>
      <c r="T332" s="248"/>
      <c r="U332" s="248"/>
      <c r="V332" s="248" t="s">
        <v>720</v>
      </c>
      <c r="W332" s="248">
        <v>0</v>
      </c>
      <c r="X332" s="248"/>
      <c r="Y332" s="255"/>
      <c r="Z332" s="255"/>
      <c r="AA332" s="256">
        <f t="shared" ca="1" si="22"/>
        <v>20.75</v>
      </c>
      <c r="AB332" s="257" t="e">
        <f>+VLOOKUP(#REF!,'[3]CÁN BỘ'!F$8:AX$1037,COLUMN('[3]CÁN BỘ'!$AP$42)-5,0)</f>
        <v>#REF!</v>
      </c>
      <c r="AC332" s="258"/>
    </row>
    <row r="333" spans="1:29" ht="15.75" customHeight="1" x14ac:dyDescent="0.3">
      <c r="A333" s="248">
        <f>+SUBTOTAL(3,$C$6:C333)</f>
        <v>328</v>
      </c>
      <c r="B333" s="249" t="s">
        <v>1433</v>
      </c>
      <c r="C333" s="249" t="s">
        <v>1429</v>
      </c>
      <c r="D333" s="249" t="s">
        <v>1377</v>
      </c>
      <c r="E333" s="250" t="s">
        <v>200</v>
      </c>
      <c r="F333" s="249">
        <f t="shared" si="21"/>
        <v>1974</v>
      </c>
      <c r="G333" s="251">
        <v>27303</v>
      </c>
      <c r="H333" s="248" t="s">
        <v>1234</v>
      </c>
      <c r="I333" s="252" t="str">
        <f>VLOOKUP(H333,'[2]Bảng mã ngạch'!$A$2:$B$71,2,0)</f>
        <v>Chuyên viên chính</v>
      </c>
      <c r="J333" s="249" t="s">
        <v>690</v>
      </c>
      <c r="K333" s="249">
        <v>0</v>
      </c>
      <c r="L333" s="249" t="s">
        <v>1434</v>
      </c>
      <c r="M333" s="249" t="s">
        <v>1055</v>
      </c>
      <c r="N333" s="249"/>
      <c r="O333" s="249" t="s">
        <v>218</v>
      </c>
      <c r="P333" s="253"/>
      <c r="Q333" s="249"/>
      <c r="R333" s="248" t="s">
        <v>1435</v>
      </c>
      <c r="S333" s="248" t="s">
        <v>1436</v>
      </c>
      <c r="T333" s="248"/>
      <c r="U333" s="248"/>
      <c r="V333" s="248" t="s">
        <v>1236</v>
      </c>
      <c r="W333" s="248">
        <v>0</v>
      </c>
      <c r="X333" s="248" t="s">
        <v>704</v>
      </c>
      <c r="Y333" s="255">
        <v>37235</v>
      </c>
      <c r="Z333" s="255">
        <v>37600</v>
      </c>
      <c r="AA333" s="256">
        <f t="shared" ca="1" si="22"/>
        <v>9.8333333333333339</v>
      </c>
      <c r="AB333" s="257" t="e">
        <f>+VLOOKUP(#REF!,'[3]CÁN BỘ'!F$8:AX$1037,COLUMN('[3]CÁN BỘ'!$AP$42)-5,0)</f>
        <v>#REF!</v>
      </c>
      <c r="AC333" s="258"/>
    </row>
    <row r="334" spans="1:29" ht="15.75" customHeight="1" x14ac:dyDescent="0.3">
      <c r="A334" s="248">
        <f>+SUBTOTAL(3,$C$6:C334)</f>
        <v>329</v>
      </c>
      <c r="B334" s="249" t="s">
        <v>1437</v>
      </c>
      <c r="C334" s="249" t="s">
        <v>1429</v>
      </c>
      <c r="D334" s="249" t="s">
        <v>1377</v>
      </c>
      <c r="E334" s="248" t="s">
        <v>200</v>
      </c>
      <c r="F334" s="249">
        <f t="shared" si="21"/>
        <v>1976</v>
      </c>
      <c r="G334" s="251">
        <v>27942</v>
      </c>
      <c r="H334" s="248" t="s">
        <v>719</v>
      </c>
      <c r="I334" s="252" t="str">
        <f>VLOOKUP(H334,'[2]Bảng mã ngạch'!$A$2:$B$71,2,0)</f>
        <v>Kỹ thuật viên</v>
      </c>
      <c r="J334" s="249" t="s">
        <v>241</v>
      </c>
      <c r="K334" s="249">
        <v>0</v>
      </c>
      <c r="L334" s="249" t="s">
        <v>752</v>
      </c>
      <c r="M334" s="249">
        <v>0</v>
      </c>
      <c r="N334" s="249"/>
      <c r="O334" s="249" t="s">
        <v>218</v>
      </c>
      <c r="P334" s="253"/>
      <c r="Q334" s="249"/>
      <c r="R334" s="248"/>
      <c r="S334" s="248"/>
      <c r="T334" s="248"/>
      <c r="U334" s="248"/>
      <c r="V334" s="248"/>
      <c r="W334" s="254" t="s">
        <v>724</v>
      </c>
      <c r="X334" s="248"/>
      <c r="Y334" s="255">
        <v>39792</v>
      </c>
      <c r="Z334" s="255">
        <v>40157</v>
      </c>
      <c r="AA334" s="256">
        <f t="shared" ca="1" si="22"/>
        <v>11.583333333333334</v>
      </c>
      <c r="AB334" s="257" t="e">
        <f>+VLOOKUP(#REF!,'[3]CÁN BỘ'!F$8:AX$1037,COLUMN('[3]CÁN BỘ'!$AP$42)-5,0)</f>
        <v>#REF!</v>
      </c>
      <c r="AC334" s="258"/>
    </row>
    <row r="335" spans="1:29" ht="15.75" customHeight="1" x14ac:dyDescent="0.3">
      <c r="A335" s="248">
        <f>+SUBTOTAL(3,$C$6:C335)</f>
        <v>330</v>
      </c>
      <c r="B335" s="249" t="s">
        <v>1438</v>
      </c>
      <c r="C335" s="249" t="s">
        <v>1429</v>
      </c>
      <c r="D335" s="249" t="s">
        <v>1377</v>
      </c>
      <c r="E335" s="248" t="s">
        <v>200</v>
      </c>
      <c r="F335" s="249">
        <f t="shared" si="21"/>
        <v>1971</v>
      </c>
      <c r="G335" s="251">
        <v>26178</v>
      </c>
      <c r="H335" s="248" t="s">
        <v>714</v>
      </c>
      <c r="I335" s="252" t="str">
        <f>VLOOKUP(H335,'[2]Bảng mã ngạch'!$A$2:$B$71,2,0)</f>
        <v>Chuyên viên</v>
      </c>
      <c r="J335" s="249" t="s">
        <v>241</v>
      </c>
      <c r="K335" s="249">
        <v>0</v>
      </c>
      <c r="L335" s="249" t="s">
        <v>752</v>
      </c>
      <c r="M335" s="249">
        <v>0</v>
      </c>
      <c r="N335" s="249"/>
      <c r="O335" s="249" t="s">
        <v>218</v>
      </c>
      <c r="P335" s="253"/>
      <c r="Q335" s="249"/>
      <c r="R335" s="255" t="s">
        <v>971</v>
      </c>
      <c r="S335" s="248"/>
      <c r="T335" s="248"/>
      <c r="U335" s="248"/>
      <c r="V335" s="248"/>
      <c r="W335" s="248" t="s">
        <v>729</v>
      </c>
      <c r="X335" s="248" t="s">
        <v>779</v>
      </c>
      <c r="Y335" s="255">
        <v>39041</v>
      </c>
      <c r="Z335" s="255">
        <v>39406</v>
      </c>
      <c r="AA335" s="256">
        <f t="shared" ca="1" si="22"/>
        <v>6.75</v>
      </c>
      <c r="AB335" s="257" t="e">
        <f>+VLOOKUP(#REF!,'[3]CÁN BỘ'!F$8:AX$1037,COLUMN('[3]CÁN BỘ'!$AP$42)-5,0)</f>
        <v>#REF!</v>
      </c>
      <c r="AC335" s="258"/>
    </row>
    <row r="336" spans="1:29" ht="15.75" customHeight="1" x14ac:dyDescent="0.3">
      <c r="A336" s="248">
        <f>+SUBTOTAL(3,$C$6:C336)</f>
        <v>331</v>
      </c>
      <c r="B336" s="249" t="s">
        <v>1439</v>
      </c>
      <c r="C336" s="249" t="s">
        <v>1429</v>
      </c>
      <c r="D336" s="249" t="s">
        <v>1440</v>
      </c>
      <c r="E336" s="248" t="s">
        <v>201</v>
      </c>
      <c r="F336" s="249">
        <f t="shared" si="21"/>
        <v>1985</v>
      </c>
      <c r="G336" s="251">
        <v>31168</v>
      </c>
      <c r="H336" s="248" t="s">
        <v>1334</v>
      </c>
      <c r="I336" s="252" t="str">
        <f>VLOOKUP(H336,'[2]Bảng mã ngạch'!$A$2:$B$71,2,0)</f>
        <v>Thư viện viên</v>
      </c>
      <c r="J336" s="249" t="s">
        <v>241</v>
      </c>
      <c r="K336" s="249">
        <v>0</v>
      </c>
      <c r="L336" s="249" t="s">
        <v>1270</v>
      </c>
      <c r="M336" s="249">
        <v>0</v>
      </c>
      <c r="N336" s="249"/>
      <c r="O336" s="249" t="s">
        <v>218</v>
      </c>
      <c r="P336" s="253"/>
      <c r="Q336" s="249"/>
      <c r="R336" s="248"/>
      <c r="S336" s="248"/>
      <c r="T336" s="248"/>
      <c r="U336" s="248"/>
      <c r="V336" s="248"/>
      <c r="W336" s="248" t="s">
        <v>705</v>
      </c>
      <c r="X336" s="248"/>
      <c r="Y336" s="255"/>
      <c r="Z336" s="255"/>
      <c r="AA336" s="256">
        <f t="shared" ca="1" si="22"/>
        <v>15.416666666666666</v>
      </c>
      <c r="AB336" s="257" t="e">
        <f>+VLOOKUP(#REF!,'[3]CÁN BỘ'!F$8:AX$1037,COLUMN('[3]CÁN BỘ'!$AP$42)-5,0)</f>
        <v>#REF!</v>
      </c>
      <c r="AC336" s="258"/>
    </row>
    <row r="337" spans="1:30" ht="15.75" customHeight="1" x14ac:dyDescent="0.3">
      <c r="A337" s="248">
        <f>+SUBTOTAL(3,$C$6:C337)</f>
        <v>332</v>
      </c>
      <c r="B337" s="249" t="s">
        <v>1441</v>
      </c>
      <c r="C337" s="249" t="s">
        <v>1429</v>
      </c>
      <c r="D337" s="249" t="s">
        <v>1440</v>
      </c>
      <c r="E337" s="250" t="s">
        <v>201</v>
      </c>
      <c r="F337" s="249">
        <f t="shared" si="21"/>
        <v>1979</v>
      </c>
      <c r="G337" s="251">
        <v>28856</v>
      </c>
      <c r="H337" s="248" t="s">
        <v>714</v>
      </c>
      <c r="I337" s="252" t="str">
        <f>VLOOKUP(H337,'[2]Bảng mã ngạch'!$A$2:$B$71,2,0)</f>
        <v>Chuyên viên</v>
      </c>
      <c r="J337" s="249" t="s">
        <v>690</v>
      </c>
      <c r="K337" s="249">
        <v>0</v>
      </c>
      <c r="L337" s="249" t="s">
        <v>1442</v>
      </c>
      <c r="M337" s="249">
        <v>0</v>
      </c>
      <c r="N337" s="249"/>
      <c r="O337" s="249" t="s">
        <v>218</v>
      </c>
      <c r="P337" s="253"/>
      <c r="Q337" s="249"/>
      <c r="R337" s="248"/>
      <c r="S337" s="248"/>
      <c r="T337" s="248"/>
      <c r="U337" s="248"/>
      <c r="V337" s="248"/>
      <c r="W337" s="254" t="s">
        <v>724</v>
      </c>
      <c r="X337" s="248" t="s">
        <v>779</v>
      </c>
      <c r="Y337" s="255">
        <v>42335</v>
      </c>
      <c r="Z337" s="255">
        <v>42701</v>
      </c>
      <c r="AA337" s="256">
        <f t="shared" ca="1" si="22"/>
        <v>9.0833333333333339</v>
      </c>
      <c r="AB337" s="257" t="e">
        <f>+VLOOKUP(#REF!,'[3]CÁN BỘ'!F$8:AX$1037,COLUMN('[3]CÁN BỘ'!$AP$42)-5,0)</f>
        <v>#REF!</v>
      </c>
      <c r="AC337" s="258"/>
    </row>
    <row r="338" spans="1:30" ht="15.75" customHeight="1" x14ac:dyDescent="0.3">
      <c r="A338" s="248">
        <f>+SUBTOTAL(3,$C$6:C338)</f>
        <v>333</v>
      </c>
      <c r="B338" s="249" t="s">
        <v>1443</v>
      </c>
      <c r="C338" s="249" t="s">
        <v>1429</v>
      </c>
      <c r="D338" s="249" t="s">
        <v>1440</v>
      </c>
      <c r="E338" s="248" t="s">
        <v>201</v>
      </c>
      <c r="F338" s="249">
        <f t="shared" si="21"/>
        <v>1977</v>
      </c>
      <c r="G338" s="251">
        <v>28463</v>
      </c>
      <c r="H338" s="248" t="s">
        <v>1334</v>
      </c>
      <c r="I338" s="252" t="str">
        <f>VLOOKUP(H338,'[2]Bảng mã ngạch'!$A$2:$B$71,2,0)</f>
        <v>Thư viện viên</v>
      </c>
      <c r="J338" s="249" t="s">
        <v>241</v>
      </c>
      <c r="K338" s="249">
        <v>0</v>
      </c>
      <c r="L338" s="249" t="s">
        <v>752</v>
      </c>
      <c r="M338" s="249">
        <v>0</v>
      </c>
      <c r="N338" s="249"/>
      <c r="O338" s="249" t="s">
        <v>218</v>
      </c>
      <c r="P338" s="253"/>
      <c r="Q338" s="249"/>
      <c r="R338" s="248"/>
      <c r="S338" s="248"/>
      <c r="T338" s="248"/>
      <c r="U338" s="248"/>
      <c r="V338" s="248"/>
      <c r="W338" s="248">
        <v>0</v>
      </c>
      <c r="X338" s="248"/>
      <c r="Y338" s="255">
        <v>39183</v>
      </c>
      <c r="Z338" s="255">
        <v>39549</v>
      </c>
      <c r="AA338" s="256">
        <f t="shared" ca="1" si="22"/>
        <v>8</v>
      </c>
      <c r="AB338" s="257" t="e">
        <f>+VLOOKUP(#REF!,'[3]CÁN BỘ'!F$8:AX$1037,COLUMN('[3]CÁN BỘ'!$AP$42)-5,0)</f>
        <v>#REF!</v>
      </c>
      <c r="AC338" s="258"/>
    </row>
    <row r="339" spans="1:30" ht="15.75" customHeight="1" x14ac:dyDescent="0.3">
      <c r="A339" s="248">
        <f>+SUBTOTAL(3,$C$6:C339)</f>
        <v>334</v>
      </c>
      <c r="B339" s="249" t="s">
        <v>1444</v>
      </c>
      <c r="C339" s="249" t="s">
        <v>1429</v>
      </c>
      <c r="D339" s="249" t="s">
        <v>1440</v>
      </c>
      <c r="E339" s="250" t="s">
        <v>201</v>
      </c>
      <c r="F339" s="249">
        <f t="shared" si="21"/>
        <v>1983</v>
      </c>
      <c r="G339" s="251">
        <v>30629</v>
      </c>
      <c r="H339" s="248" t="s">
        <v>714</v>
      </c>
      <c r="I339" s="252" t="str">
        <f>VLOOKUP(H339,'[2]Bảng mã ngạch'!$A$2:$B$71,2,0)</f>
        <v>Chuyên viên</v>
      </c>
      <c r="J339" s="249" t="s">
        <v>241</v>
      </c>
      <c r="K339" s="249">
        <v>0</v>
      </c>
      <c r="L339" s="249" t="s">
        <v>1445</v>
      </c>
      <c r="M339" s="249">
        <v>0</v>
      </c>
      <c r="N339" s="249"/>
      <c r="O339" s="249" t="s">
        <v>218</v>
      </c>
      <c r="P339" s="253"/>
      <c r="Q339" s="249"/>
      <c r="R339" s="248"/>
      <c r="S339" s="248"/>
      <c r="T339" s="248"/>
      <c r="U339" s="248"/>
      <c r="V339" s="248"/>
      <c r="W339" s="248" t="s">
        <v>1048</v>
      </c>
      <c r="X339" s="248"/>
      <c r="Y339" s="255"/>
      <c r="Z339" s="255"/>
      <c r="AA339" s="256">
        <f t="shared" ca="1" si="22"/>
        <v>13.916666666666666</v>
      </c>
      <c r="AB339" s="257" t="e">
        <f>+VLOOKUP(#REF!,'[3]CÁN BỘ'!F$8:AX$1037,COLUMN('[3]CÁN BỘ'!$AP$42)-5,0)</f>
        <v>#REF!</v>
      </c>
      <c r="AC339" s="258"/>
    </row>
    <row r="340" spans="1:30" ht="15.75" customHeight="1" x14ac:dyDescent="0.3">
      <c r="A340" s="248">
        <f>+SUBTOTAL(3,$C$6:C340)</f>
        <v>335</v>
      </c>
      <c r="B340" s="249" t="s">
        <v>1446</v>
      </c>
      <c r="C340" s="249" t="s">
        <v>1429</v>
      </c>
      <c r="D340" s="249" t="s">
        <v>1440</v>
      </c>
      <c r="E340" s="250" t="s">
        <v>201</v>
      </c>
      <c r="F340" s="249">
        <f t="shared" si="21"/>
        <v>1986</v>
      </c>
      <c r="G340" s="251">
        <v>31423</v>
      </c>
      <c r="H340" s="248" t="s">
        <v>1334</v>
      </c>
      <c r="I340" s="252" t="str">
        <f>VLOOKUP(H340,'[2]Bảng mã ngạch'!$A$2:$B$71,2,0)</f>
        <v>Thư viện viên</v>
      </c>
      <c r="J340" s="249" t="s">
        <v>241</v>
      </c>
      <c r="K340" s="249">
        <v>0</v>
      </c>
      <c r="L340" s="249" t="s">
        <v>1270</v>
      </c>
      <c r="M340" s="249">
        <v>0</v>
      </c>
      <c r="N340" s="249"/>
      <c r="O340" s="249" t="s">
        <v>218</v>
      </c>
      <c r="P340" s="253"/>
      <c r="Q340" s="249"/>
      <c r="R340" s="248"/>
      <c r="S340" s="248"/>
      <c r="T340" s="248"/>
      <c r="U340" s="248"/>
      <c r="V340" s="248"/>
      <c r="W340" s="254" t="s">
        <v>717</v>
      </c>
      <c r="X340" s="248"/>
      <c r="Y340" s="255"/>
      <c r="Z340" s="255"/>
      <c r="AA340" s="256">
        <f t="shared" ca="1" si="22"/>
        <v>16.083333333333332</v>
      </c>
      <c r="AB340" s="257" t="e">
        <f>+VLOOKUP(#REF!,'[3]CÁN BỘ'!F$8:AX$1037,COLUMN('[3]CÁN BỘ'!$AP$42)-5,0)</f>
        <v>#REF!</v>
      </c>
      <c r="AC340" s="258"/>
    </row>
    <row r="341" spans="1:30" ht="15.75" customHeight="1" x14ac:dyDescent="0.3">
      <c r="A341" s="248">
        <f>+SUBTOTAL(3,$C$6:C341)</f>
        <v>336</v>
      </c>
      <c r="B341" s="249" t="s">
        <v>1447</v>
      </c>
      <c r="C341" s="249" t="s">
        <v>1429</v>
      </c>
      <c r="D341" s="249" t="s">
        <v>1440</v>
      </c>
      <c r="E341" s="250" t="s">
        <v>201</v>
      </c>
      <c r="F341" s="249">
        <f t="shared" si="21"/>
        <v>1978</v>
      </c>
      <c r="G341" s="251">
        <v>28583</v>
      </c>
      <c r="H341" s="248" t="s">
        <v>714</v>
      </c>
      <c r="I341" s="252" t="str">
        <f>VLOOKUP(H341,'[2]Bảng mã ngạch'!$A$2:$B$71,2,0)</f>
        <v>Chuyên viên</v>
      </c>
      <c r="J341" s="249" t="s">
        <v>241</v>
      </c>
      <c r="K341" s="249">
        <v>0</v>
      </c>
      <c r="L341" s="249" t="s">
        <v>1448</v>
      </c>
      <c r="M341" s="249">
        <v>0</v>
      </c>
      <c r="N341" s="249"/>
      <c r="O341" s="249" t="s">
        <v>218</v>
      </c>
      <c r="P341" s="253"/>
      <c r="Q341" s="249"/>
      <c r="R341" s="248"/>
      <c r="S341" s="248"/>
      <c r="T341" s="248"/>
      <c r="U341" s="248"/>
      <c r="V341" s="248"/>
      <c r="W341" s="254" t="s">
        <v>717</v>
      </c>
      <c r="X341" s="248"/>
      <c r="Y341" s="255"/>
      <c r="Z341" s="255"/>
      <c r="AA341" s="256">
        <f t="shared" ca="1" si="22"/>
        <v>8.3333333333333339</v>
      </c>
      <c r="AB341" s="257" t="e">
        <f>+VLOOKUP(#REF!,'[3]CÁN BỘ'!F$8:AX$1037,COLUMN('[3]CÁN BỘ'!$AP$42)-5,0)</f>
        <v>#REF!</v>
      </c>
      <c r="AC341" s="258"/>
    </row>
    <row r="342" spans="1:30" s="264" customFormat="1" ht="15.75" customHeight="1" x14ac:dyDescent="0.3">
      <c r="A342" s="248">
        <f>+SUBTOTAL(3,$C$6:C342)</f>
        <v>337</v>
      </c>
      <c r="B342" s="249" t="s">
        <v>1449</v>
      </c>
      <c r="C342" s="249" t="s">
        <v>1429</v>
      </c>
      <c r="D342" s="249" t="s">
        <v>1440</v>
      </c>
      <c r="E342" s="250" t="s">
        <v>201</v>
      </c>
      <c r="F342" s="249">
        <f t="shared" si="21"/>
        <v>1981</v>
      </c>
      <c r="G342" s="251">
        <v>29736</v>
      </c>
      <c r="H342" s="248" t="s">
        <v>1334</v>
      </c>
      <c r="I342" s="252" t="str">
        <f>VLOOKUP(H342,'[2]Bảng mã ngạch'!$A$2:$B$71,2,0)</f>
        <v>Thư viện viên</v>
      </c>
      <c r="J342" s="249" t="s">
        <v>241</v>
      </c>
      <c r="K342" s="249">
        <v>0</v>
      </c>
      <c r="L342" s="249" t="s">
        <v>752</v>
      </c>
      <c r="M342" s="249">
        <v>0</v>
      </c>
      <c r="N342" s="249"/>
      <c r="O342" s="249" t="s">
        <v>218</v>
      </c>
      <c r="P342" s="253"/>
      <c r="Q342" s="249"/>
      <c r="R342" s="248"/>
      <c r="S342" s="248"/>
      <c r="T342" s="248"/>
      <c r="U342" s="248"/>
      <c r="V342" s="248"/>
      <c r="W342" s="248" t="s">
        <v>1048</v>
      </c>
      <c r="X342" s="248"/>
      <c r="Y342" s="255"/>
      <c r="Z342" s="255"/>
      <c r="AA342" s="256">
        <f t="shared" ca="1" si="22"/>
        <v>11.5</v>
      </c>
      <c r="AB342" s="257" t="e">
        <f>+VLOOKUP(#REF!,'[3]CÁN BỘ'!F$8:AX$1037,COLUMN('[3]CÁN BỘ'!$AP$42)-5,0)</f>
        <v>#REF!</v>
      </c>
      <c r="AC342" s="258"/>
      <c r="AD342" s="236"/>
    </row>
    <row r="343" spans="1:30" ht="15.75" customHeight="1" x14ac:dyDescent="0.3">
      <c r="A343" s="248">
        <f>+SUBTOTAL(3,$C$6:C343)</f>
        <v>338</v>
      </c>
      <c r="B343" s="249" t="s">
        <v>1450</v>
      </c>
      <c r="C343" s="249" t="s">
        <v>1429</v>
      </c>
      <c r="D343" s="249" t="s">
        <v>1451</v>
      </c>
      <c r="E343" s="250" t="s">
        <v>201</v>
      </c>
      <c r="F343" s="249">
        <f t="shared" si="21"/>
        <v>1985</v>
      </c>
      <c r="G343" s="251">
        <v>31323</v>
      </c>
      <c r="H343" s="248" t="s">
        <v>1334</v>
      </c>
      <c r="I343" s="252" t="str">
        <f>VLOOKUP(H343,'[2]Bảng mã ngạch'!$A$2:$B$71,2,0)</f>
        <v>Thư viện viên</v>
      </c>
      <c r="J343" s="249" t="s">
        <v>241</v>
      </c>
      <c r="K343" s="249">
        <v>0</v>
      </c>
      <c r="L343" s="249" t="s">
        <v>752</v>
      </c>
      <c r="M343" s="249">
        <v>0</v>
      </c>
      <c r="N343" s="249"/>
      <c r="O343" s="249">
        <v>0</v>
      </c>
      <c r="P343" s="253"/>
      <c r="Q343" s="249"/>
      <c r="R343" s="248"/>
      <c r="S343" s="248"/>
      <c r="T343" s="248"/>
      <c r="U343" s="248"/>
      <c r="V343" s="248"/>
      <c r="W343" s="248">
        <v>0</v>
      </c>
      <c r="X343" s="248"/>
      <c r="Y343" s="255"/>
      <c r="Z343" s="255"/>
      <c r="AA343" s="256">
        <f t="shared" ca="1" si="22"/>
        <v>15.833333333333334</v>
      </c>
      <c r="AB343" s="257" t="e">
        <f>+VLOOKUP(#REF!,'[3]CÁN BỘ'!F$8:AX$1037,COLUMN('[3]CÁN BỘ'!$AP$42)-5,0)</f>
        <v>#REF!</v>
      </c>
      <c r="AC343" s="258"/>
    </row>
    <row r="344" spans="1:30" ht="15.75" customHeight="1" x14ac:dyDescent="0.3">
      <c r="A344" s="248">
        <f>+SUBTOTAL(3,$C$6:C344)</f>
        <v>339</v>
      </c>
      <c r="B344" s="249" t="s">
        <v>1452</v>
      </c>
      <c r="C344" s="249" t="s">
        <v>1429</v>
      </c>
      <c r="D344" s="249" t="s">
        <v>1451</v>
      </c>
      <c r="E344" s="250" t="s">
        <v>201</v>
      </c>
      <c r="F344" s="249">
        <f t="shared" si="21"/>
        <v>1986</v>
      </c>
      <c r="G344" s="251">
        <v>31498</v>
      </c>
      <c r="H344" s="248" t="s">
        <v>1334</v>
      </c>
      <c r="I344" s="252" t="str">
        <f>VLOOKUP(H344,'[2]Bảng mã ngạch'!$A$2:$B$71,2,0)</f>
        <v>Thư viện viên</v>
      </c>
      <c r="J344" s="249" t="s">
        <v>241</v>
      </c>
      <c r="K344" s="249">
        <v>0</v>
      </c>
      <c r="L344" s="249" t="s">
        <v>752</v>
      </c>
      <c r="M344" s="249">
        <v>0</v>
      </c>
      <c r="N344" s="249"/>
      <c r="O344" s="249" t="s">
        <v>218</v>
      </c>
      <c r="P344" s="253"/>
      <c r="Q344" s="249"/>
      <c r="R344" s="248"/>
      <c r="S344" s="248"/>
      <c r="T344" s="248"/>
      <c r="U344" s="248"/>
      <c r="V344" s="248"/>
      <c r="W344" s="254" t="s">
        <v>717</v>
      </c>
      <c r="X344" s="248"/>
      <c r="Y344" s="255"/>
      <c r="Z344" s="255"/>
      <c r="AA344" s="256">
        <f t="shared" ca="1" si="22"/>
        <v>16.333333333333332</v>
      </c>
      <c r="AB344" s="257" t="e">
        <f>+VLOOKUP(#REF!,'[3]CÁN BỘ'!F$8:AX$1037,COLUMN('[3]CÁN BỘ'!$AP$42)-5,0)</f>
        <v>#REF!</v>
      </c>
      <c r="AC344" s="258"/>
    </row>
    <row r="345" spans="1:30" ht="15.75" customHeight="1" x14ac:dyDescent="0.3">
      <c r="A345" s="248">
        <f>+SUBTOTAL(3,$C$6:C345)</f>
        <v>340</v>
      </c>
      <c r="B345" s="249" t="s">
        <v>1453</v>
      </c>
      <c r="C345" s="249" t="s">
        <v>1429</v>
      </c>
      <c r="D345" s="249" t="s">
        <v>1451</v>
      </c>
      <c r="E345" s="250" t="s">
        <v>201</v>
      </c>
      <c r="F345" s="249">
        <f t="shared" si="21"/>
        <v>1970</v>
      </c>
      <c r="G345" s="251">
        <v>25633</v>
      </c>
      <c r="H345" s="248" t="s">
        <v>714</v>
      </c>
      <c r="I345" s="252" t="str">
        <f>VLOOKUP(H345,'[2]Bảng mã ngạch'!$A$2:$B$71,2,0)</f>
        <v>Chuyên viên</v>
      </c>
      <c r="J345" s="249" t="s">
        <v>241</v>
      </c>
      <c r="K345" s="249">
        <v>0</v>
      </c>
      <c r="L345" s="249" t="s">
        <v>1454</v>
      </c>
      <c r="M345" s="249">
        <v>0</v>
      </c>
      <c r="N345" s="249"/>
      <c r="O345" s="249" t="s">
        <v>218</v>
      </c>
      <c r="P345" s="253"/>
      <c r="Q345" s="249"/>
      <c r="R345" s="248"/>
      <c r="S345" s="248"/>
      <c r="T345" s="248"/>
      <c r="U345" s="248"/>
      <c r="V345" s="248"/>
      <c r="W345" s="248" t="s">
        <v>1012</v>
      </c>
      <c r="X345" s="248"/>
      <c r="Y345" s="255">
        <v>41333</v>
      </c>
      <c r="Z345" s="255">
        <v>41698</v>
      </c>
      <c r="AA345" s="256">
        <f t="shared" ca="1" si="22"/>
        <v>0.25</v>
      </c>
      <c r="AB345" s="257" t="e">
        <f>+VLOOKUP(#REF!,'[3]CÁN BỘ'!F$8:AX$1037,COLUMN('[3]CÁN BỘ'!$AP$42)-5,0)</f>
        <v>#REF!</v>
      </c>
      <c r="AC345" s="258"/>
    </row>
    <row r="346" spans="1:30" ht="15.75" customHeight="1" x14ac:dyDescent="0.3">
      <c r="A346" s="248">
        <f>+SUBTOTAL(3,$C$6:C346)</f>
        <v>341</v>
      </c>
      <c r="B346" s="249" t="s">
        <v>1455</v>
      </c>
      <c r="C346" s="249" t="s">
        <v>1429</v>
      </c>
      <c r="D346" s="249" t="s">
        <v>1451</v>
      </c>
      <c r="E346" s="250" t="s">
        <v>201</v>
      </c>
      <c r="F346" s="249">
        <f t="shared" si="21"/>
        <v>1978</v>
      </c>
      <c r="G346" s="251">
        <v>28773</v>
      </c>
      <c r="H346" s="248" t="s">
        <v>714</v>
      </c>
      <c r="I346" s="252" t="str">
        <f>VLOOKUP(H346,'[2]Bảng mã ngạch'!$A$2:$B$71,2,0)</f>
        <v>Chuyên viên</v>
      </c>
      <c r="J346" s="249" t="s">
        <v>241</v>
      </c>
      <c r="K346" s="249">
        <v>0</v>
      </c>
      <c r="L346" s="249" t="s">
        <v>1149</v>
      </c>
      <c r="M346" s="249">
        <v>0</v>
      </c>
      <c r="N346" s="249"/>
      <c r="O346" s="249" t="s">
        <v>218</v>
      </c>
      <c r="P346" s="253"/>
      <c r="Q346" s="249"/>
      <c r="R346" s="248"/>
      <c r="S346" s="248"/>
      <c r="T346" s="248"/>
      <c r="U346" s="248"/>
      <c r="V346" s="248"/>
      <c r="W346" s="248" t="s">
        <v>750</v>
      </c>
      <c r="X346" s="248"/>
      <c r="Y346" s="255">
        <v>42663</v>
      </c>
      <c r="Z346" s="255">
        <v>43028</v>
      </c>
      <c r="AA346" s="256">
        <f t="shared" ca="1" si="22"/>
        <v>8.8333333333333339</v>
      </c>
      <c r="AB346" s="257" t="e">
        <f>+VLOOKUP(#REF!,'[3]CÁN BỘ'!F$8:AX$1037,COLUMN('[3]CÁN BỘ'!$AP$42)-5,0)</f>
        <v>#REF!</v>
      </c>
      <c r="AC346" s="258"/>
    </row>
    <row r="347" spans="1:30" ht="15.75" customHeight="1" x14ac:dyDescent="0.3">
      <c r="A347" s="248">
        <f>+SUBTOTAL(3,$C$6:C347)</f>
        <v>342</v>
      </c>
      <c r="B347" s="249" t="s">
        <v>1456</v>
      </c>
      <c r="C347" s="249" t="s">
        <v>1429</v>
      </c>
      <c r="D347" s="249" t="s">
        <v>1457</v>
      </c>
      <c r="E347" s="250" t="s">
        <v>201</v>
      </c>
      <c r="F347" s="249">
        <f t="shared" si="21"/>
        <v>1986</v>
      </c>
      <c r="G347" s="251">
        <v>31683</v>
      </c>
      <c r="H347" s="248" t="s">
        <v>1334</v>
      </c>
      <c r="I347" s="252" t="str">
        <f>VLOOKUP(H347,'[2]Bảng mã ngạch'!$A$2:$B$71,2,0)</f>
        <v>Thư viện viên</v>
      </c>
      <c r="J347" s="249" t="s">
        <v>241</v>
      </c>
      <c r="K347" s="249">
        <v>0</v>
      </c>
      <c r="L347" s="249" t="s">
        <v>1270</v>
      </c>
      <c r="M347" s="249">
        <v>0</v>
      </c>
      <c r="N347" s="249"/>
      <c r="O347" s="249" t="s">
        <v>218</v>
      </c>
      <c r="P347" s="253"/>
      <c r="Q347" s="249"/>
      <c r="R347" s="255" t="s">
        <v>971</v>
      </c>
      <c r="S347" s="248"/>
      <c r="T347" s="248"/>
      <c r="U347" s="248"/>
      <c r="V347" s="248"/>
      <c r="W347" s="254" t="s">
        <v>717</v>
      </c>
      <c r="X347" s="248"/>
      <c r="Y347" s="255">
        <v>42509</v>
      </c>
      <c r="Z347" s="255">
        <v>42874</v>
      </c>
      <c r="AA347" s="256">
        <f t="shared" ca="1" si="22"/>
        <v>16.833333333333332</v>
      </c>
      <c r="AB347" s="257" t="e">
        <f>+VLOOKUP(#REF!,'[3]CÁN BỘ'!F$8:AX$1037,COLUMN('[3]CÁN BỘ'!$AP$42)-5,0)</f>
        <v>#REF!</v>
      </c>
      <c r="AC347" s="258"/>
    </row>
    <row r="348" spans="1:30" ht="15.75" customHeight="1" x14ac:dyDescent="0.3">
      <c r="A348" s="248">
        <f>+SUBTOTAL(3,$C$6:C348)</f>
        <v>343</v>
      </c>
      <c r="B348" s="249" t="s">
        <v>1458</v>
      </c>
      <c r="C348" s="249" t="s">
        <v>1429</v>
      </c>
      <c r="D348" s="249" t="s">
        <v>1457</v>
      </c>
      <c r="E348" s="248" t="s">
        <v>201</v>
      </c>
      <c r="F348" s="249">
        <f t="shared" si="21"/>
        <v>1980</v>
      </c>
      <c r="G348" s="251">
        <v>29385</v>
      </c>
      <c r="H348" s="248" t="s">
        <v>714</v>
      </c>
      <c r="I348" s="252" t="str">
        <f>VLOOKUP(H348,'[2]Bảng mã ngạch'!$A$2:$B$71,2,0)</f>
        <v>Chuyên viên</v>
      </c>
      <c r="J348" s="249" t="s">
        <v>241</v>
      </c>
      <c r="K348" s="249">
        <v>0</v>
      </c>
      <c r="L348" s="249" t="s">
        <v>867</v>
      </c>
      <c r="M348" s="249">
        <v>0</v>
      </c>
      <c r="N348" s="249"/>
      <c r="O348" s="249" t="s">
        <v>218</v>
      </c>
      <c r="P348" s="253"/>
      <c r="Q348" s="249"/>
      <c r="R348" s="248"/>
      <c r="S348" s="248" t="s">
        <v>1160</v>
      </c>
      <c r="T348" s="248"/>
      <c r="U348" s="248"/>
      <c r="V348" s="248"/>
      <c r="W348" s="248">
        <v>0</v>
      </c>
      <c r="X348" s="248"/>
      <c r="Y348" s="255">
        <v>40724</v>
      </c>
      <c r="Z348" s="255">
        <v>41090</v>
      </c>
      <c r="AA348" s="256">
        <f t="shared" ca="1" si="22"/>
        <v>10.5</v>
      </c>
      <c r="AB348" s="257" t="e">
        <f>+VLOOKUP(#REF!,'[3]CÁN BỘ'!F$8:AX$1037,COLUMN('[3]CÁN BỘ'!$AP$42)-5,0)</f>
        <v>#REF!</v>
      </c>
      <c r="AC348" s="258"/>
    </row>
    <row r="349" spans="1:30" ht="15.75" customHeight="1" x14ac:dyDescent="0.3">
      <c r="A349" s="248">
        <f>+SUBTOTAL(3,$C$6:C349)</f>
        <v>344</v>
      </c>
      <c r="B349" s="249" t="s">
        <v>1459</v>
      </c>
      <c r="C349" s="249" t="s">
        <v>1429</v>
      </c>
      <c r="D349" s="249"/>
      <c r="E349" s="250" t="s">
        <v>200</v>
      </c>
      <c r="F349" s="249">
        <f t="shared" si="21"/>
        <v>1977</v>
      </c>
      <c r="G349" s="251">
        <v>28370</v>
      </c>
      <c r="H349" s="248" t="s">
        <v>714</v>
      </c>
      <c r="I349" s="252" t="str">
        <f>VLOOKUP(H349,'[2]Bảng mã ngạch'!$A$2:$B$71,2,0)</f>
        <v>Chuyên viên</v>
      </c>
      <c r="J349" s="249" t="s">
        <v>690</v>
      </c>
      <c r="K349" s="249">
        <v>0</v>
      </c>
      <c r="L349" s="249" t="s">
        <v>825</v>
      </c>
      <c r="M349" s="249" t="s">
        <v>1460</v>
      </c>
      <c r="N349" s="249"/>
      <c r="O349" s="249" t="s">
        <v>218</v>
      </c>
      <c r="P349" s="253"/>
      <c r="Q349" s="249"/>
      <c r="R349" s="248"/>
      <c r="S349" s="248" t="s">
        <v>815</v>
      </c>
      <c r="T349" s="248">
        <v>2018</v>
      </c>
      <c r="U349" s="248"/>
      <c r="V349" s="248"/>
      <c r="W349" s="248" t="s">
        <v>758</v>
      </c>
      <c r="X349" s="248" t="s">
        <v>704</v>
      </c>
      <c r="Y349" s="255"/>
      <c r="Z349" s="255" t="s">
        <v>705</v>
      </c>
      <c r="AA349" s="256">
        <f t="shared" ca="1" si="22"/>
        <v>12.75</v>
      </c>
      <c r="AB349" s="257" t="e">
        <f>+VLOOKUP(#REF!,'[3]CÁN BỘ'!F$8:AX$1037,COLUMN('[3]CÁN BỘ'!$AP$42)-5,0)</f>
        <v>#REF!</v>
      </c>
      <c r="AC349" s="258"/>
    </row>
    <row r="350" spans="1:30" ht="15.75" customHeight="1" x14ac:dyDescent="0.3">
      <c r="A350" s="248">
        <f>+SUBTOTAL(3,$C$6:C350)</f>
        <v>345</v>
      </c>
      <c r="B350" s="249" t="s">
        <v>1461</v>
      </c>
      <c r="C350" s="249" t="s">
        <v>1429</v>
      </c>
      <c r="D350" s="249"/>
      <c r="E350" s="248" t="s">
        <v>201</v>
      </c>
      <c r="F350" s="249">
        <f t="shared" si="21"/>
        <v>1979</v>
      </c>
      <c r="G350" s="251">
        <v>28928</v>
      </c>
      <c r="H350" s="248" t="s">
        <v>1334</v>
      </c>
      <c r="I350" s="252" t="str">
        <f>VLOOKUP(H350,'[2]Bảng mã ngạch'!$A$2:$B$71,2,0)</f>
        <v>Thư viện viên</v>
      </c>
      <c r="J350" s="249" t="s">
        <v>241</v>
      </c>
      <c r="K350" s="249">
        <v>0</v>
      </c>
      <c r="L350" s="249" t="s">
        <v>752</v>
      </c>
      <c r="M350" s="249">
        <v>0</v>
      </c>
      <c r="N350" s="249"/>
      <c r="O350" s="249" t="s">
        <v>218</v>
      </c>
      <c r="P350" s="253"/>
      <c r="Q350" s="249"/>
      <c r="R350" s="248"/>
      <c r="S350" s="248"/>
      <c r="T350" s="248"/>
      <c r="U350" s="248"/>
      <c r="V350" s="248"/>
      <c r="W350" s="248" t="s">
        <v>758</v>
      </c>
      <c r="X350" s="248"/>
      <c r="Y350" s="255">
        <v>39575</v>
      </c>
      <c r="Z350" s="255">
        <v>39940</v>
      </c>
      <c r="AA350" s="256">
        <f t="shared" ca="1" si="22"/>
        <v>9.25</v>
      </c>
      <c r="AB350" s="257" t="e">
        <f>+VLOOKUP(#REF!,'[3]CÁN BỘ'!F$8:AX$1037,COLUMN('[3]CÁN BỘ'!$AP$42)-5,0)</f>
        <v>#REF!</v>
      </c>
      <c r="AC350" s="258"/>
    </row>
    <row r="351" spans="1:30" ht="15.75" customHeight="1" x14ac:dyDescent="0.3">
      <c r="A351" s="248">
        <f>+SUBTOTAL(3,$C$6:C351)</f>
        <v>346</v>
      </c>
      <c r="B351" s="249" t="s">
        <v>1462</v>
      </c>
      <c r="C351" s="249" t="s">
        <v>1429</v>
      </c>
      <c r="D351" s="249"/>
      <c r="E351" s="250" t="s">
        <v>201</v>
      </c>
      <c r="F351" s="249">
        <f t="shared" si="21"/>
        <v>1977</v>
      </c>
      <c r="G351" s="251">
        <v>28294</v>
      </c>
      <c r="H351" s="248" t="s">
        <v>714</v>
      </c>
      <c r="I351" s="252" t="str">
        <f>VLOOKUP(H351,'[2]Bảng mã ngạch'!$A$2:$B$71,2,0)</f>
        <v>Chuyên viên</v>
      </c>
      <c r="J351" s="249" t="s">
        <v>241</v>
      </c>
      <c r="K351" s="249">
        <v>0</v>
      </c>
      <c r="L351" s="249" t="s">
        <v>825</v>
      </c>
      <c r="M351" s="249">
        <v>0</v>
      </c>
      <c r="N351" s="249"/>
      <c r="O351" s="249" t="s">
        <v>218</v>
      </c>
      <c r="P351" s="253"/>
      <c r="Q351" s="249"/>
      <c r="R351" s="248"/>
      <c r="S351" s="248"/>
      <c r="T351" s="248"/>
      <c r="U351" s="248"/>
      <c r="V351" s="248"/>
      <c r="W351" s="248" t="s">
        <v>705</v>
      </c>
      <c r="X351" s="248"/>
      <c r="Y351" s="255"/>
      <c r="Z351" s="255"/>
      <c r="AA351" s="256">
        <f t="shared" ca="1" si="22"/>
        <v>7.5</v>
      </c>
      <c r="AB351" s="257" t="e">
        <f>+VLOOKUP(#REF!,'[3]CÁN BỘ'!F$8:AX$1037,COLUMN('[3]CÁN BỘ'!$AP$42)-5,0)</f>
        <v>#REF!</v>
      </c>
      <c r="AC351" s="258"/>
    </row>
    <row r="352" spans="1:30" ht="15.75" customHeight="1" x14ac:dyDescent="0.3">
      <c r="A352" s="248">
        <f>+SUBTOTAL(3,$C$6:C352)</f>
        <v>347</v>
      </c>
      <c r="B352" s="249" t="s">
        <v>1463</v>
      </c>
      <c r="C352" s="249" t="s">
        <v>1429</v>
      </c>
      <c r="D352" s="249"/>
      <c r="E352" s="250" t="s">
        <v>200</v>
      </c>
      <c r="F352" s="249">
        <f t="shared" si="21"/>
        <v>1974</v>
      </c>
      <c r="G352" s="251">
        <v>27210</v>
      </c>
      <c r="H352" s="248" t="s">
        <v>714</v>
      </c>
      <c r="I352" s="252" t="str">
        <f>VLOOKUP(H352,'[2]Bảng mã ngạch'!$A$2:$B$71,2,0)</f>
        <v>Chuyên viên</v>
      </c>
      <c r="J352" s="249" t="s">
        <v>692</v>
      </c>
      <c r="K352" s="249">
        <v>0</v>
      </c>
      <c r="L352" s="249" t="s">
        <v>1033</v>
      </c>
      <c r="M352" s="249" t="s">
        <v>1386</v>
      </c>
      <c r="N352" s="249"/>
      <c r="O352" s="249" t="s">
        <v>1464</v>
      </c>
      <c r="P352" s="253">
        <v>44621</v>
      </c>
      <c r="Q352" s="249"/>
      <c r="R352" s="248" t="s">
        <v>1026</v>
      </c>
      <c r="S352" s="255" t="s">
        <v>1465</v>
      </c>
      <c r="T352" s="248"/>
      <c r="U352" s="248"/>
      <c r="V352" s="248"/>
      <c r="W352" s="248" t="s">
        <v>750</v>
      </c>
      <c r="X352" s="248" t="s">
        <v>704</v>
      </c>
      <c r="Y352" s="255">
        <v>36332</v>
      </c>
      <c r="Z352" s="255">
        <v>36698</v>
      </c>
      <c r="AA352" s="256">
        <f t="shared" ca="1" si="22"/>
        <v>9.5833333333333339</v>
      </c>
      <c r="AB352" s="257" t="e">
        <f>+VLOOKUP(#REF!,'[3]CÁN BỘ'!F$8:AX$1037,COLUMN('[3]CÁN BỘ'!$AP$42)-5,0)</f>
        <v>#REF!</v>
      </c>
      <c r="AC352" s="258"/>
    </row>
    <row r="353" spans="1:29" ht="15.75" customHeight="1" x14ac:dyDescent="0.3">
      <c r="A353" s="248">
        <f>+SUBTOTAL(3,$C$6:C353)</f>
        <v>348</v>
      </c>
      <c r="B353" s="249" t="s">
        <v>1466</v>
      </c>
      <c r="C353" s="249" t="s">
        <v>1429</v>
      </c>
      <c r="D353" s="249"/>
      <c r="E353" s="248" t="s">
        <v>201</v>
      </c>
      <c r="F353" s="249">
        <f t="shared" si="21"/>
        <v>1982</v>
      </c>
      <c r="G353" s="251">
        <v>30214</v>
      </c>
      <c r="H353" s="248" t="s">
        <v>1334</v>
      </c>
      <c r="I353" s="252" t="str">
        <f>VLOOKUP(H353,'[2]Bảng mã ngạch'!$A$2:$B$71,2,0)</f>
        <v>Thư viện viên</v>
      </c>
      <c r="J353" s="249" t="s">
        <v>241</v>
      </c>
      <c r="K353" s="249">
        <v>0</v>
      </c>
      <c r="L353" s="249" t="s">
        <v>752</v>
      </c>
      <c r="M353" s="249">
        <v>0</v>
      </c>
      <c r="N353" s="249"/>
      <c r="O353" s="249" t="s">
        <v>218</v>
      </c>
      <c r="P353" s="253"/>
      <c r="Q353" s="249"/>
      <c r="R353" s="248"/>
      <c r="S353" s="248"/>
      <c r="T353" s="248"/>
      <c r="U353" s="248"/>
      <c r="V353" s="248"/>
      <c r="W353" s="248">
        <v>0</v>
      </c>
      <c r="X353" s="248"/>
      <c r="Y353" s="255">
        <v>39450</v>
      </c>
      <c r="Z353" s="255">
        <v>39816</v>
      </c>
      <c r="AA353" s="256">
        <f t="shared" ca="1" si="22"/>
        <v>12.75</v>
      </c>
      <c r="AB353" s="257" t="e">
        <f>+VLOOKUP(#REF!,'[3]CÁN BỘ'!F$8:AX$1037,COLUMN('[3]CÁN BỘ'!$AP$42)-5,0)</f>
        <v>#REF!</v>
      </c>
      <c r="AC353" s="258"/>
    </row>
    <row r="354" spans="1:29" ht="15.75" customHeight="1" x14ac:dyDescent="0.3">
      <c r="A354" s="248">
        <f>+SUBTOTAL(3,$C$6:C354)</f>
        <v>349</v>
      </c>
      <c r="B354" s="249" t="s">
        <v>1467</v>
      </c>
      <c r="C354" s="249" t="s">
        <v>1468</v>
      </c>
      <c r="D354" s="249" t="s">
        <v>1094</v>
      </c>
      <c r="E354" s="248" t="s">
        <v>201</v>
      </c>
      <c r="F354" s="249">
        <f t="shared" si="21"/>
        <v>1974</v>
      </c>
      <c r="G354" s="251">
        <v>27333</v>
      </c>
      <c r="H354" s="248" t="s">
        <v>719</v>
      </c>
      <c r="I354" s="252" t="str">
        <f>VLOOKUP(H354,'[2]Bảng mã ngạch'!$A$2:$B$71,2,0)</f>
        <v>Kỹ thuật viên</v>
      </c>
      <c r="J354" s="249" t="s">
        <v>690</v>
      </c>
      <c r="K354" s="249">
        <v>0</v>
      </c>
      <c r="L354" s="249" t="s">
        <v>1094</v>
      </c>
      <c r="M354" s="249" t="s">
        <v>1469</v>
      </c>
      <c r="N354" s="249"/>
      <c r="O354" s="249" t="s">
        <v>218</v>
      </c>
      <c r="P354" s="253"/>
      <c r="Q354" s="249"/>
      <c r="R354" s="248"/>
      <c r="S354" s="248"/>
      <c r="T354" s="248"/>
      <c r="U354" s="248"/>
      <c r="V354" s="248" t="s">
        <v>720</v>
      </c>
      <c r="W354" s="248" t="s">
        <v>758</v>
      </c>
      <c r="X354" s="248"/>
      <c r="Y354" s="255">
        <v>41334</v>
      </c>
      <c r="Z354" s="255">
        <v>41699</v>
      </c>
      <c r="AA354" s="256">
        <f t="shared" ca="1" si="22"/>
        <v>4.916666666666667</v>
      </c>
      <c r="AB354" s="257" t="e">
        <f>+VLOOKUP(#REF!,'[3]CÁN BỘ'!F$8:AX$1037,COLUMN('[3]CÁN BỘ'!$AP$42)-5,0)</f>
        <v>#REF!</v>
      </c>
      <c r="AC354" s="258"/>
    </row>
    <row r="355" spans="1:29" ht="15.75" customHeight="1" x14ac:dyDescent="0.3">
      <c r="A355" s="248">
        <f>+SUBTOTAL(3,$C$6:C355)</f>
        <v>350</v>
      </c>
      <c r="B355" s="249" t="s">
        <v>1470</v>
      </c>
      <c r="C355" s="249" t="s">
        <v>1468</v>
      </c>
      <c r="D355" s="249" t="s">
        <v>1094</v>
      </c>
      <c r="E355" s="248" t="s">
        <v>201</v>
      </c>
      <c r="F355" s="249">
        <f t="shared" si="21"/>
        <v>1982</v>
      </c>
      <c r="G355" s="251">
        <v>29990</v>
      </c>
      <c r="H355" s="248" t="s">
        <v>719</v>
      </c>
      <c r="I355" s="252" t="str">
        <f>VLOOKUP(H355,'[2]Bảng mã ngạch'!$A$2:$B$71,2,0)</f>
        <v>Kỹ thuật viên</v>
      </c>
      <c r="J355" s="249" t="s">
        <v>690</v>
      </c>
      <c r="K355" s="249">
        <v>0</v>
      </c>
      <c r="L355" s="249" t="s">
        <v>1094</v>
      </c>
      <c r="M355" s="249" t="s">
        <v>1471</v>
      </c>
      <c r="N355" s="249"/>
      <c r="O355" s="249" t="s">
        <v>218</v>
      </c>
      <c r="P355" s="253"/>
      <c r="Q355" s="249"/>
      <c r="R355" s="248"/>
      <c r="S355" s="248"/>
      <c r="T355" s="248"/>
      <c r="U355" s="248"/>
      <c r="V355" s="248" t="s">
        <v>720</v>
      </c>
      <c r="W355" s="254" t="s">
        <v>717</v>
      </c>
      <c r="X355" s="248"/>
      <c r="Y355" s="255"/>
      <c r="Z355" s="255"/>
      <c r="AA355" s="256">
        <f t="shared" ca="1" si="22"/>
        <v>12.166666666666666</v>
      </c>
      <c r="AB355" s="257" t="e">
        <f>+VLOOKUP(#REF!,'[3]CÁN BỘ'!F$8:AX$1037,COLUMN('[3]CÁN BỘ'!$AP$42)-5,0)</f>
        <v>#REF!</v>
      </c>
      <c r="AC355" s="258"/>
    </row>
    <row r="356" spans="1:29" ht="15.75" customHeight="1" x14ac:dyDescent="0.3">
      <c r="A356" s="248">
        <f>+SUBTOTAL(3,$C$6:C356)</f>
        <v>351</v>
      </c>
      <c r="B356" s="249" t="s">
        <v>1472</v>
      </c>
      <c r="C356" s="249" t="s">
        <v>1468</v>
      </c>
      <c r="D356" s="249" t="s">
        <v>1094</v>
      </c>
      <c r="E356" s="250" t="s">
        <v>201</v>
      </c>
      <c r="F356" s="249">
        <f t="shared" si="21"/>
        <v>1983</v>
      </c>
      <c r="G356" s="251">
        <v>30672</v>
      </c>
      <c r="H356" s="248" t="s">
        <v>714</v>
      </c>
      <c r="I356" s="252" t="str">
        <f>VLOOKUP(H356,'[2]Bảng mã ngạch'!$A$2:$B$71,2,0)</f>
        <v>Chuyên viên</v>
      </c>
      <c r="J356" s="249" t="s">
        <v>690</v>
      </c>
      <c r="K356" s="249">
        <v>0</v>
      </c>
      <c r="L356" s="249" t="s">
        <v>1094</v>
      </c>
      <c r="M356" s="249" t="s">
        <v>1471</v>
      </c>
      <c r="N356" s="249"/>
      <c r="O356" s="249" t="s">
        <v>1251</v>
      </c>
      <c r="P356" s="253"/>
      <c r="Q356" s="249"/>
      <c r="R356" s="255" t="s">
        <v>1026</v>
      </c>
      <c r="S356" s="248" t="s">
        <v>1042</v>
      </c>
      <c r="T356" s="248"/>
      <c r="U356" s="248"/>
      <c r="V356" s="248" t="s">
        <v>728</v>
      </c>
      <c r="W356" s="254" t="s">
        <v>724</v>
      </c>
      <c r="X356" s="248" t="s">
        <v>704</v>
      </c>
      <c r="Y356" s="255">
        <v>38386</v>
      </c>
      <c r="Z356" s="255">
        <v>38751</v>
      </c>
      <c r="AA356" s="256">
        <f t="shared" ca="1" si="22"/>
        <v>14</v>
      </c>
      <c r="AB356" s="257" t="e">
        <f>+VLOOKUP(#REF!,'[3]CÁN BỘ'!F$8:AX$1037,COLUMN('[3]CÁN BỘ'!$AP$42)-5,0)</f>
        <v>#REF!</v>
      </c>
      <c r="AC356" s="258"/>
    </row>
    <row r="357" spans="1:29" ht="15.75" customHeight="1" x14ac:dyDescent="0.3">
      <c r="A357" s="248">
        <f>+SUBTOTAL(3,$C$6:C357)</f>
        <v>352</v>
      </c>
      <c r="B357" s="249" t="s">
        <v>1473</v>
      </c>
      <c r="C357" s="249" t="s">
        <v>1468</v>
      </c>
      <c r="D357" s="249" t="s">
        <v>1094</v>
      </c>
      <c r="E357" s="248" t="s">
        <v>201</v>
      </c>
      <c r="F357" s="249">
        <f t="shared" si="21"/>
        <v>1980</v>
      </c>
      <c r="G357" s="251">
        <v>29348</v>
      </c>
      <c r="H357" s="248" t="s">
        <v>719</v>
      </c>
      <c r="I357" s="252" t="str">
        <f>VLOOKUP(H357,'[2]Bảng mã ngạch'!$A$2:$B$71,2,0)</f>
        <v>Kỹ thuật viên</v>
      </c>
      <c r="J357" s="249" t="s">
        <v>690</v>
      </c>
      <c r="K357" s="249">
        <v>0</v>
      </c>
      <c r="L357" s="249" t="s">
        <v>1094</v>
      </c>
      <c r="M357" s="249" t="s">
        <v>1095</v>
      </c>
      <c r="N357" s="249"/>
      <c r="O357" s="249" t="s">
        <v>218</v>
      </c>
      <c r="P357" s="253"/>
      <c r="Q357" s="249"/>
      <c r="R357" s="248"/>
      <c r="S357" s="248"/>
      <c r="T357" s="248"/>
      <c r="U357" s="248"/>
      <c r="V357" s="248" t="s">
        <v>720</v>
      </c>
      <c r="W357" s="254" t="s">
        <v>895</v>
      </c>
      <c r="X357" s="248"/>
      <c r="Y357" s="255">
        <v>37351</v>
      </c>
      <c r="Z357" s="255">
        <v>37716</v>
      </c>
      <c r="AA357" s="256">
        <f t="shared" ca="1" si="22"/>
        <v>10.416666666666666</v>
      </c>
      <c r="AB357" s="257" t="e">
        <f>+VLOOKUP(#REF!,'[3]CÁN BỘ'!F$8:AX$1037,COLUMN('[3]CÁN BỘ'!$AP$42)-5,0)</f>
        <v>#REF!</v>
      </c>
      <c r="AC357" s="258"/>
    </row>
    <row r="358" spans="1:29" ht="15.75" customHeight="1" x14ac:dyDescent="0.3">
      <c r="A358" s="248">
        <f>+SUBTOTAL(3,$C$6:C358)</f>
        <v>353</v>
      </c>
      <c r="B358" s="249" t="s">
        <v>1474</v>
      </c>
      <c r="C358" s="249" t="s">
        <v>1468</v>
      </c>
      <c r="D358" s="249" t="s">
        <v>1475</v>
      </c>
      <c r="E358" s="250" t="s">
        <v>201</v>
      </c>
      <c r="F358" s="249">
        <f t="shared" si="21"/>
        <v>1982</v>
      </c>
      <c r="G358" s="251">
        <v>30023</v>
      </c>
      <c r="H358" s="248" t="s">
        <v>719</v>
      </c>
      <c r="I358" s="252" t="str">
        <f>VLOOKUP(H358,'[2]Bảng mã ngạch'!$A$2:$B$71,2,0)</f>
        <v>Kỹ thuật viên</v>
      </c>
      <c r="J358" s="249" t="s">
        <v>690</v>
      </c>
      <c r="K358" s="249">
        <v>0</v>
      </c>
      <c r="L358" s="249" t="s">
        <v>1094</v>
      </c>
      <c r="M358" s="249" t="s">
        <v>1469</v>
      </c>
      <c r="N358" s="249"/>
      <c r="O358" s="249" t="s">
        <v>218</v>
      </c>
      <c r="P358" s="253"/>
      <c r="Q358" s="249"/>
      <c r="R358" s="248"/>
      <c r="S358" s="248"/>
      <c r="T358" s="248"/>
      <c r="U358" s="248"/>
      <c r="V358" s="248" t="s">
        <v>720</v>
      </c>
      <c r="W358" s="248">
        <v>0</v>
      </c>
      <c r="X358" s="248"/>
      <c r="Y358" s="255"/>
      <c r="Z358" s="255"/>
      <c r="AA358" s="256">
        <f t="shared" ca="1" si="22"/>
        <v>12.25</v>
      </c>
      <c r="AB358" s="257" t="e">
        <f>+VLOOKUP(#REF!,'[3]CÁN BỘ'!F$8:AX$1037,COLUMN('[3]CÁN BỘ'!$AP$42)-5,0)</f>
        <v>#REF!</v>
      </c>
      <c r="AC358" s="258"/>
    </row>
    <row r="359" spans="1:29" ht="15.75" customHeight="1" x14ac:dyDescent="0.3">
      <c r="A359" s="248">
        <f>+SUBTOTAL(3,$C$6:C359)</f>
        <v>354</v>
      </c>
      <c r="B359" s="249" t="s">
        <v>1476</v>
      </c>
      <c r="C359" s="249" t="s">
        <v>1468</v>
      </c>
      <c r="D359" s="249" t="s">
        <v>1094</v>
      </c>
      <c r="E359" s="248" t="s">
        <v>201</v>
      </c>
      <c r="F359" s="249">
        <f t="shared" si="21"/>
        <v>1982</v>
      </c>
      <c r="G359" s="251">
        <v>30294</v>
      </c>
      <c r="H359" s="248" t="s">
        <v>719</v>
      </c>
      <c r="I359" s="252" t="str">
        <f>VLOOKUP(H359,'[2]Bảng mã ngạch'!$A$2:$B$71,2,0)</f>
        <v>Kỹ thuật viên</v>
      </c>
      <c r="J359" s="249" t="s">
        <v>241</v>
      </c>
      <c r="K359" s="249">
        <v>0</v>
      </c>
      <c r="L359" s="249" t="s">
        <v>1094</v>
      </c>
      <c r="M359" s="249">
        <v>0</v>
      </c>
      <c r="N359" s="249"/>
      <c r="O359" s="249" t="s">
        <v>218</v>
      </c>
      <c r="P359" s="253"/>
      <c r="Q359" s="249"/>
      <c r="R359" s="248"/>
      <c r="S359" s="248"/>
      <c r="T359" s="248"/>
      <c r="U359" s="248"/>
      <c r="V359" s="248" t="s">
        <v>720</v>
      </c>
      <c r="W359" s="248">
        <v>0</v>
      </c>
      <c r="X359" s="248"/>
      <c r="Y359" s="255"/>
      <c r="Z359" s="255"/>
      <c r="AA359" s="256">
        <f t="shared" ca="1" si="22"/>
        <v>13</v>
      </c>
      <c r="AB359" s="257" t="e">
        <f>+VLOOKUP(#REF!,'[3]CÁN BỘ'!F$8:AX$1037,COLUMN('[3]CÁN BỘ'!$AP$42)-5,0)</f>
        <v>#REF!</v>
      </c>
      <c r="AC359" s="258"/>
    </row>
    <row r="360" spans="1:29" ht="15.75" customHeight="1" x14ac:dyDescent="0.3">
      <c r="A360" s="248">
        <f>+SUBTOTAL(3,$C$6:C360)</f>
        <v>355</v>
      </c>
      <c r="B360" s="249" t="s">
        <v>1477</v>
      </c>
      <c r="C360" s="249" t="s">
        <v>1468</v>
      </c>
      <c r="D360" s="249" t="s">
        <v>1094</v>
      </c>
      <c r="E360" s="250" t="s">
        <v>201</v>
      </c>
      <c r="F360" s="249">
        <f t="shared" si="21"/>
        <v>1977</v>
      </c>
      <c r="G360" s="251">
        <v>28290</v>
      </c>
      <c r="H360" s="248" t="s">
        <v>719</v>
      </c>
      <c r="I360" s="252" t="str">
        <f>VLOOKUP(H360,'[2]Bảng mã ngạch'!$A$2:$B$71,2,0)</f>
        <v>Kỹ thuật viên</v>
      </c>
      <c r="J360" s="249" t="s">
        <v>690</v>
      </c>
      <c r="K360" s="249">
        <v>0</v>
      </c>
      <c r="L360" s="249" t="s">
        <v>1068</v>
      </c>
      <c r="M360" s="249" t="s">
        <v>809</v>
      </c>
      <c r="N360" s="249"/>
      <c r="O360" s="249" t="s">
        <v>218</v>
      </c>
      <c r="P360" s="253"/>
      <c r="Q360" s="249"/>
      <c r="R360" s="248"/>
      <c r="S360" s="248"/>
      <c r="T360" s="248"/>
      <c r="U360" s="248"/>
      <c r="V360" s="248" t="s">
        <v>720</v>
      </c>
      <c r="W360" s="248">
        <v>0</v>
      </c>
      <c r="X360" s="248"/>
      <c r="Y360" s="255">
        <v>39456</v>
      </c>
      <c r="Z360" s="255">
        <v>39822</v>
      </c>
      <c r="AA360" s="256">
        <f t="shared" ca="1" si="22"/>
        <v>7.5</v>
      </c>
      <c r="AB360" s="257" t="e">
        <f>+VLOOKUP(#REF!,'[3]CÁN BỘ'!F$8:AX$1037,COLUMN('[3]CÁN BỘ'!$AP$42)-5,0)</f>
        <v>#REF!</v>
      </c>
      <c r="AC360" s="258"/>
    </row>
    <row r="361" spans="1:29" ht="15.75" customHeight="1" x14ac:dyDescent="0.3">
      <c r="A361" s="248">
        <f>+SUBTOTAL(3,$C$6:C361)</f>
        <v>356</v>
      </c>
      <c r="B361" s="249" t="s">
        <v>1478</v>
      </c>
      <c r="C361" s="249" t="s">
        <v>1468</v>
      </c>
      <c r="D361" s="249" t="s">
        <v>1094</v>
      </c>
      <c r="E361" s="248" t="s">
        <v>201</v>
      </c>
      <c r="F361" s="249">
        <f t="shared" si="21"/>
        <v>1984</v>
      </c>
      <c r="G361" s="251">
        <v>30682</v>
      </c>
      <c r="H361" s="248" t="s">
        <v>719</v>
      </c>
      <c r="I361" s="252" t="str">
        <f>VLOOKUP(H361,'[2]Bảng mã ngạch'!$A$2:$B$71,2,0)</f>
        <v>Kỹ thuật viên</v>
      </c>
      <c r="J361" s="249" t="s">
        <v>241</v>
      </c>
      <c r="K361" s="249">
        <v>0</v>
      </c>
      <c r="L361" s="249" t="s">
        <v>1479</v>
      </c>
      <c r="M361" s="249">
        <v>0</v>
      </c>
      <c r="N361" s="249"/>
      <c r="O361" s="249" t="s">
        <v>218</v>
      </c>
      <c r="P361" s="253"/>
      <c r="Q361" s="249"/>
      <c r="R361" s="248"/>
      <c r="S361" s="248"/>
      <c r="T361" s="248"/>
      <c r="U361" s="248"/>
      <c r="V361" s="248" t="s">
        <v>720</v>
      </c>
      <c r="W361" s="248">
        <v>0</v>
      </c>
      <c r="X361" s="248"/>
      <c r="Y361" s="255"/>
      <c r="Z361" s="255"/>
      <c r="AA361" s="256">
        <f t="shared" ca="1" si="22"/>
        <v>14.083333333333334</v>
      </c>
      <c r="AB361" s="257" t="e">
        <f>+VLOOKUP(#REF!,'[3]CÁN BỘ'!F$8:AX$1037,COLUMN('[3]CÁN BỘ'!$AP$42)-5,0)</f>
        <v>#REF!</v>
      </c>
      <c r="AC361" s="258"/>
    </row>
    <row r="362" spans="1:29" ht="15.75" customHeight="1" x14ac:dyDescent="0.3">
      <c r="A362" s="248">
        <f>+SUBTOTAL(3,$C$6:C362)</f>
        <v>357</v>
      </c>
      <c r="B362" s="249" t="s">
        <v>1480</v>
      </c>
      <c r="C362" s="249" t="s">
        <v>1468</v>
      </c>
      <c r="D362" s="249" t="s">
        <v>1028</v>
      </c>
      <c r="E362" s="250" t="s">
        <v>200</v>
      </c>
      <c r="F362" s="249">
        <f t="shared" si="21"/>
        <v>1979</v>
      </c>
      <c r="G362" s="251">
        <v>29162</v>
      </c>
      <c r="H362" s="248" t="s">
        <v>699</v>
      </c>
      <c r="I362" s="252" t="str">
        <f>VLOOKUP(H362,'[2]Bảng mã ngạch'!$A$2:$B$71,2,0)</f>
        <v>Giảng viên chính (hạng II)</v>
      </c>
      <c r="J362" s="249" t="s">
        <v>692</v>
      </c>
      <c r="K362" s="249">
        <v>0</v>
      </c>
      <c r="L362" s="249" t="s">
        <v>1052</v>
      </c>
      <c r="M362" s="249" t="s">
        <v>1084</v>
      </c>
      <c r="N362" s="249"/>
      <c r="O362" s="249" t="s">
        <v>1084</v>
      </c>
      <c r="P362" s="253"/>
      <c r="Q362" s="249" t="s">
        <v>765</v>
      </c>
      <c r="R362" s="255" t="s">
        <v>1085</v>
      </c>
      <c r="S362" s="248"/>
      <c r="T362" s="248">
        <v>2017</v>
      </c>
      <c r="U362" s="248" t="s">
        <v>702</v>
      </c>
      <c r="V362" s="248"/>
      <c r="W362" s="248">
        <v>0</v>
      </c>
      <c r="X362" s="248" t="s">
        <v>704</v>
      </c>
      <c r="Y362" s="255">
        <v>37420</v>
      </c>
      <c r="Z362" s="255">
        <v>37785</v>
      </c>
      <c r="AA362" s="256">
        <f t="shared" ca="1" si="22"/>
        <v>14.916666666666666</v>
      </c>
      <c r="AB362" s="257" t="e">
        <f>+VLOOKUP(#REF!,'[3]CÁN BỘ'!F$8:AX$1037,COLUMN('[3]CÁN BỘ'!$AP$42)-5,0)</f>
        <v>#REF!</v>
      </c>
      <c r="AC362" s="258"/>
    </row>
    <row r="363" spans="1:29" ht="15.75" customHeight="1" x14ac:dyDescent="0.3">
      <c r="A363" s="248">
        <f>+SUBTOTAL(3,$C$6:C363)</f>
        <v>358</v>
      </c>
      <c r="B363" s="249" t="s">
        <v>1481</v>
      </c>
      <c r="C363" s="249" t="s">
        <v>1468</v>
      </c>
      <c r="D363" s="249" t="s">
        <v>1482</v>
      </c>
      <c r="E363" s="250" t="s">
        <v>201</v>
      </c>
      <c r="F363" s="249">
        <f t="shared" si="21"/>
        <v>1981</v>
      </c>
      <c r="G363" s="251">
        <v>29930</v>
      </c>
      <c r="H363" s="248" t="s">
        <v>719</v>
      </c>
      <c r="I363" s="252" t="str">
        <f>VLOOKUP(H363,'[2]Bảng mã ngạch'!$A$2:$B$71,2,0)</f>
        <v>Kỹ thuật viên</v>
      </c>
      <c r="J363" s="249" t="s">
        <v>690</v>
      </c>
      <c r="K363" s="249">
        <v>0</v>
      </c>
      <c r="L363" s="249" t="s">
        <v>1068</v>
      </c>
      <c r="M363" s="249" t="s">
        <v>1483</v>
      </c>
      <c r="N363" s="249"/>
      <c r="O363" s="249" t="s">
        <v>218</v>
      </c>
      <c r="P363" s="253"/>
      <c r="Q363" s="249"/>
      <c r="R363" s="248"/>
      <c r="S363" s="248"/>
      <c r="T363" s="248"/>
      <c r="U363" s="248"/>
      <c r="V363" s="248" t="s">
        <v>720</v>
      </c>
      <c r="W363" s="254" t="s">
        <v>895</v>
      </c>
      <c r="X363" s="248"/>
      <c r="Y363" s="255"/>
      <c r="Z363" s="255"/>
      <c r="AA363" s="256">
        <f t="shared" ca="1" si="22"/>
        <v>12</v>
      </c>
      <c r="AB363" s="257" t="e">
        <f>+VLOOKUP(#REF!,'[3]CÁN BỘ'!F$8:AX$1037,COLUMN('[3]CÁN BỘ'!$AP$42)-5,0)</f>
        <v>#REF!</v>
      </c>
      <c r="AC363" s="258"/>
    </row>
    <row r="364" spans="1:29" ht="15.75" customHeight="1" x14ac:dyDescent="0.3">
      <c r="A364" s="248">
        <f>+SUBTOTAL(3,$C$6:C364)</f>
        <v>359</v>
      </c>
      <c r="B364" s="249" t="s">
        <v>1484</v>
      </c>
      <c r="C364" s="249" t="s">
        <v>1468</v>
      </c>
      <c r="D364" s="249" t="s">
        <v>1482</v>
      </c>
      <c r="E364" s="250" t="s">
        <v>201</v>
      </c>
      <c r="F364" s="249">
        <f t="shared" si="21"/>
        <v>1976</v>
      </c>
      <c r="G364" s="251">
        <v>27999</v>
      </c>
      <c r="H364" s="248" t="s">
        <v>719</v>
      </c>
      <c r="I364" s="252" t="str">
        <f>VLOOKUP(H364,'[2]Bảng mã ngạch'!$A$2:$B$71,2,0)</f>
        <v>Kỹ thuật viên</v>
      </c>
      <c r="J364" s="249" t="s">
        <v>690</v>
      </c>
      <c r="K364" s="249">
        <v>0</v>
      </c>
      <c r="L364" s="249" t="s">
        <v>1068</v>
      </c>
      <c r="M364" s="249" t="s">
        <v>809</v>
      </c>
      <c r="N364" s="249"/>
      <c r="O364" s="249" t="s">
        <v>218</v>
      </c>
      <c r="P364" s="253"/>
      <c r="Q364" s="249"/>
      <c r="R364" s="248"/>
      <c r="S364" s="248"/>
      <c r="T364" s="248"/>
      <c r="U364" s="248"/>
      <c r="V364" s="248" t="s">
        <v>720</v>
      </c>
      <c r="W364" s="248" t="s">
        <v>705</v>
      </c>
      <c r="X364" s="248"/>
      <c r="Y364" s="255"/>
      <c r="Z364" s="255"/>
      <c r="AA364" s="256">
        <f t="shared" ca="1" si="22"/>
        <v>6.75</v>
      </c>
      <c r="AB364" s="257" t="e">
        <f>+VLOOKUP(#REF!,'[3]CÁN BỘ'!F$8:AX$1037,COLUMN('[3]CÁN BỘ'!$AP$42)-5,0)</f>
        <v>#REF!</v>
      </c>
      <c r="AC364" s="258"/>
    </row>
    <row r="365" spans="1:29" ht="15.75" customHeight="1" x14ac:dyDescent="0.3">
      <c r="A365" s="248">
        <f>+SUBTOTAL(3,$C$6:C365)</f>
        <v>360</v>
      </c>
      <c r="B365" s="249" t="s">
        <v>1485</v>
      </c>
      <c r="C365" s="249" t="s">
        <v>1468</v>
      </c>
      <c r="D365" s="249" t="s">
        <v>1482</v>
      </c>
      <c r="E365" s="248" t="s">
        <v>201</v>
      </c>
      <c r="F365" s="249">
        <f t="shared" si="21"/>
        <v>1981</v>
      </c>
      <c r="G365" s="251">
        <v>29675</v>
      </c>
      <c r="H365" s="248" t="s">
        <v>719</v>
      </c>
      <c r="I365" s="252" t="str">
        <f>VLOOKUP(H365,'[2]Bảng mã ngạch'!$A$2:$B$71,2,0)</f>
        <v>Kỹ thuật viên</v>
      </c>
      <c r="J365" s="249" t="s">
        <v>690</v>
      </c>
      <c r="K365" s="249">
        <v>0</v>
      </c>
      <c r="L365" s="249" t="s">
        <v>1068</v>
      </c>
      <c r="M365" s="249" t="s">
        <v>809</v>
      </c>
      <c r="N365" s="249"/>
      <c r="O365" s="249" t="s">
        <v>218</v>
      </c>
      <c r="P365" s="253"/>
      <c r="Q365" s="249"/>
      <c r="R365" s="248"/>
      <c r="S365" s="248" t="s">
        <v>754</v>
      </c>
      <c r="T365" s="248"/>
      <c r="U365" s="248"/>
      <c r="V365" s="248" t="s">
        <v>720</v>
      </c>
      <c r="W365" s="248" t="s">
        <v>758</v>
      </c>
      <c r="X365" s="248"/>
      <c r="Y365" s="255">
        <v>40529</v>
      </c>
      <c r="Z365" s="255">
        <v>40894</v>
      </c>
      <c r="AA365" s="256">
        <f t="shared" ca="1" si="22"/>
        <v>11.333333333333334</v>
      </c>
      <c r="AB365" s="257" t="e">
        <f>+VLOOKUP(#REF!,'[3]CÁN BỘ'!F$8:AX$1037,COLUMN('[3]CÁN BỘ'!$AP$42)-5,0)</f>
        <v>#REF!</v>
      </c>
      <c r="AC365" s="258"/>
    </row>
    <row r="366" spans="1:29" ht="15.75" customHeight="1" x14ac:dyDescent="0.3">
      <c r="A366" s="248">
        <f>+SUBTOTAL(3,$C$6:C366)</f>
        <v>361</v>
      </c>
      <c r="B366" s="249" t="s">
        <v>1486</v>
      </c>
      <c r="C366" s="249" t="s">
        <v>1468</v>
      </c>
      <c r="D366" s="249" t="s">
        <v>1487</v>
      </c>
      <c r="E366" s="250" t="s">
        <v>201</v>
      </c>
      <c r="F366" s="249">
        <v>1980</v>
      </c>
      <c r="G366" s="251">
        <v>29574</v>
      </c>
      <c r="H366" s="248" t="s">
        <v>719</v>
      </c>
      <c r="I366" s="252" t="str">
        <f>VLOOKUP(H366,'[2]Bảng mã ngạch'!$A$2:$B$71,2,0)</f>
        <v>Kỹ thuật viên</v>
      </c>
      <c r="J366" s="249" t="s">
        <v>690</v>
      </c>
      <c r="K366" s="249">
        <v>0</v>
      </c>
      <c r="L366" s="249" t="s">
        <v>1094</v>
      </c>
      <c r="M366" s="249" t="s">
        <v>1471</v>
      </c>
      <c r="N366" s="249"/>
      <c r="O366" s="249" t="s">
        <v>218</v>
      </c>
      <c r="P366" s="253"/>
      <c r="Q366" s="249"/>
      <c r="R366" s="248"/>
      <c r="S366" s="248"/>
      <c r="T366" s="248"/>
      <c r="U366" s="248"/>
      <c r="V366" s="248" t="s">
        <v>720</v>
      </c>
      <c r="W366" s="248">
        <v>0</v>
      </c>
      <c r="X366" s="248"/>
      <c r="Y366" s="255"/>
      <c r="Z366" s="255"/>
      <c r="AA366" s="256">
        <f t="shared" ca="1" si="22"/>
        <v>11</v>
      </c>
      <c r="AB366" s="257" t="e">
        <f>+VLOOKUP(#REF!,'[3]CÁN BỘ'!F$8:AX$1037,COLUMN('[3]CÁN BỘ'!$AP$42)-5,0)</f>
        <v>#REF!</v>
      </c>
      <c r="AC366" s="258"/>
    </row>
    <row r="367" spans="1:29" ht="15.75" customHeight="1" x14ac:dyDescent="0.3">
      <c r="A367" s="248">
        <f>+SUBTOTAL(3,$C$6:C367)</f>
        <v>362</v>
      </c>
      <c r="B367" s="249" t="s">
        <v>1488</v>
      </c>
      <c r="C367" s="249" t="s">
        <v>1468</v>
      </c>
      <c r="D367" s="249" t="s">
        <v>1489</v>
      </c>
      <c r="E367" s="248" t="s">
        <v>201</v>
      </c>
      <c r="F367" s="249">
        <f t="shared" ref="F367:F384" si="23">YEAR(G367)</f>
        <v>1982</v>
      </c>
      <c r="G367" s="251">
        <v>30090</v>
      </c>
      <c r="H367" s="248" t="s">
        <v>719</v>
      </c>
      <c r="I367" s="252" t="str">
        <f>VLOOKUP(H367,'[2]Bảng mã ngạch'!$A$2:$B$71,2,0)</f>
        <v>Kỹ thuật viên</v>
      </c>
      <c r="J367" s="249" t="s">
        <v>690</v>
      </c>
      <c r="K367" s="249">
        <v>0</v>
      </c>
      <c r="L367" s="249" t="s">
        <v>1140</v>
      </c>
      <c r="M367" s="249" t="s">
        <v>867</v>
      </c>
      <c r="N367" s="249"/>
      <c r="O367" s="249" t="s">
        <v>218</v>
      </c>
      <c r="P367" s="253"/>
      <c r="Q367" s="249"/>
      <c r="R367" s="248"/>
      <c r="S367" s="248" t="s">
        <v>868</v>
      </c>
      <c r="T367" s="248"/>
      <c r="U367" s="248"/>
      <c r="V367" s="248" t="s">
        <v>720</v>
      </c>
      <c r="W367" s="254" t="s">
        <v>717</v>
      </c>
      <c r="X367" s="248" t="s">
        <v>704</v>
      </c>
      <c r="Y367" s="255">
        <v>43456</v>
      </c>
      <c r="Z367" s="255">
        <v>43821</v>
      </c>
      <c r="AA367" s="256">
        <f t="shared" ca="1" si="22"/>
        <v>12.416666666666666</v>
      </c>
      <c r="AB367" s="257" t="e">
        <f>+VLOOKUP(#REF!,'[3]CÁN BỘ'!F$8:AX$1037,COLUMN('[3]CÁN BỘ'!$AP$42)-5,0)</f>
        <v>#REF!</v>
      </c>
      <c r="AC367" s="258"/>
    </row>
    <row r="368" spans="1:29" ht="15.75" customHeight="1" x14ac:dyDescent="0.3">
      <c r="A368" s="248">
        <f>+SUBTOTAL(3,$C$6:C368)</f>
        <v>363</v>
      </c>
      <c r="B368" s="249" t="s">
        <v>1490</v>
      </c>
      <c r="C368" s="249" t="s">
        <v>1468</v>
      </c>
      <c r="D368" s="249" t="s">
        <v>1491</v>
      </c>
      <c r="E368" s="250" t="s">
        <v>201</v>
      </c>
      <c r="F368" s="249">
        <f t="shared" si="23"/>
        <v>1974</v>
      </c>
      <c r="G368" s="251">
        <v>27250</v>
      </c>
      <c r="H368" s="248" t="s">
        <v>719</v>
      </c>
      <c r="I368" s="252" t="str">
        <f>VLOOKUP(H368,'[2]Bảng mã ngạch'!$A$2:$B$71,2,0)</f>
        <v>Kỹ thuật viên</v>
      </c>
      <c r="J368" s="249" t="s">
        <v>690</v>
      </c>
      <c r="K368" s="249">
        <v>0</v>
      </c>
      <c r="L368" s="249" t="s">
        <v>1068</v>
      </c>
      <c r="M368" s="249" t="s">
        <v>1278</v>
      </c>
      <c r="N368" s="249"/>
      <c r="O368" s="249" t="s">
        <v>218</v>
      </c>
      <c r="P368" s="253"/>
      <c r="Q368" s="249"/>
      <c r="R368" s="255" t="s">
        <v>971</v>
      </c>
      <c r="S368" s="248"/>
      <c r="T368" s="248"/>
      <c r="U368" s="248"/>
      <c r="V368" s="248" t="s">
        <v>720</v>
      </c>
      <c r="W368" s="248">
        <v>0</v>
      </c>
      <c r="X368" s="248"/>
      <c r="Y368" s="255">
        <v>37936</v>
      </c>
      <c r="Z368" s="255">
        <v>38302</v>
      </c>
      <c r="AA368" s="256">
        <f t="shared" ca="1" si="22"/>
        <v>4.666666666666667</v>
      </c>
      <c r="AB368" s="257" t="e">
        <f>+VLOOKUP(#REF!,'[3]CÁN BỘ'!F$8:AX$1037,COLUMN('[3]CÁN BỘ'!$AP$42)-5,0)</f>
        <v>#REF!</v>
      </c>
      <c r="AC368" s="258"/>
    </row>
    <row r="369" spans="1:29" ht="15.75" customHeight="1" x14ac:dyDescent="0.3">
      <c r="A369" s="248">
        <f>+SUBTOTAL(3,$C$6:C369)</f>
        <v>364</v>
      </c>
      <c r="B369" s="249" t="s">
        <v>1492</v>
      </c>
      <c r="C369" s="249" t="s">
        <v>1468</v>
      </c>
      <c r="D369" s="249" t="s">
        <v>1493</v>
      </c>
      <c r="E369" s="250" t="s">
        <v>200</v>
      </c>
      <c r="F369" s="249">
        <f t="shared" si="23"/>
        <v>1980</v>
      </c>
      <c r="G369" s="251">
        <v>29226</v>
      </c>
      <c r="H369" s="248" t="s">
        <v>719</v>
      </c>
      <c r="I369" s="252" t="str">
        <f>VLOOKUP(H369,'[2]Bảng mã ngạch'!$A$2:$B$71,2,0)</f>
        <v>Kỹ thuật viên</v>
      </c>
      <c r="J369" s="249" t="s">
        <v>690</v>
      </c>
      <c r="K369" s="249">
        <v>0</v>
      </c>
      <c r="L369" s="249" t="s">
        <v>975</v>
      </c>
      <c r="M369" s="249" t="s">
        <v>1089</v>
      </c>
      <c r="N369" s="249"/>
      <c r="O369" s="249" t="s">
        <v>218</v>
      </c>
      <c r="P369" s="253"/>
      <c r="Q369" s="249"/>
      <c r="R369" s="248"/>
      <c r="S369" s="248"/>
      <c r="T369" s="248"/>
      <c r="U369" s="248"/>
      <c r="V369" s="248" t="s">
        <v>720</v>
      </c>
      <c r="W369" s="254" t="s">
        <v>724</v>
      </c>
      <c r="X369" s="248" t="s">
        <v>704</v>
      </c>
      <c r="Y369" s="255">
        <v>39333</v>
      </c>
      <c r="Z369" s="255">
        <v>39699</v>
      </c>
      <c r="AA369" s="256">
        <f t="shared" ca="1" si="22"/>
        <v>15.083333333333334</v>
      </c>
      <c r="AB369" s="257" t="e">
        <f>+VLOOKUP(#REF!,'[3]CÁN BỘ'!F$8:AX$1037,COLUMN('[3]CÁN BỘ'!$AP$42)-5,0)</f>
        <v>#REF!</v>
      </c>
      <c r="AC369" s="258"/>
    </row>
    <row r="370" spans="1:29" ht="15.75" customHeight="1" x14ac:dyDescent="0.3">
      <c r="A370" s="248">
        <f>+SUBTOTAL(3,$C$6:C370)</f>
        <v>365</v>
      </c>
      <c r="B370" s="249" t="s">
        <v>1494</v>
      </c>
      <c r="C370" s="249" t="s">
        <v>1468</v>
      </c>
      <c r="D370" s="249" t="s">
        <v>1495</v>
      </c>
      <c r="E370" s="248" t="s">
        <v>201</v>
      </c>
      <c r="F370" s="249">
        <f t="shared" si="23"/>
        <v>1976</v>
      </c>
      <c r="G370" s="251">
        <v>27773</v>
      </c>
      <c r="H370" s="248" t="s">
        <v>719</v>
      </c>
      <c r="I370" s="252" t="str">
        <f>VLOOKUP(H370,'[2]Bảng mã ngạch'!$A$2:$B$71,2,0)</f>
        <v>Kỹ thuật viên</v>
      </c>
      <c r="J370" s="249" t="s">
        <v>690</v>
      </c>
      <c r="K370" s="249">
        <v>0</v>
      </c>
      <c r="L370" s="249" t="s">
        <v>1496</v>
      </c>
      <c r="M370" s="249" t="s">
        <v>1084</v>
      </c>
      <c r="N370" s="249"/>
      <c r="O370" s="249" t="s">
        <v>218</v>
      </c>
      <c r="P370" s="253"/>
      <c r="Q370" s="249"/>
      <c r="R370" s="248"/>
      <c r="S370" s="248"/>
      <c r="T370" s="248"/>
      <c r="U370" s="248"/>
      <c r="V370" s="248" t="s">
        <v>720</v>
      </c>
      <c r="W370" s="254" t="s">
        <v>724</v>
      </c>
      <c r="X370" s="248"/>
      <c r="Y370" s="255"/>
      <c r="Z370" s="255"/>
      <c r="AA370" s="256">
        <f t="shared" ca="1" si="22"/>
        <v>6.083333333333333</v>
      </c>
      <c r="AB370" s="257" t="e">
        <f>+VLOOKUP(#REF!,'[3]CÁN BỘ'!F$8:AX$1037,COLUMN('[3]CÁN BỘ'!$AP$42)-5,0)</f>
        <v>#REF!</v>
      </c>
      <c r="AC370" s="258"/>
    </row>
    <row r="371" spans="1:29" ht="15.75" customHeight="1" x14ac:dyDescent="0.3">
      <c r="A371" s="248">
        <f>+SUBTOTAL(3,$C$6:C371)</f>
        <v>366</v>
      </c>
      <c r="B371" s="249" t="s">
        <v>1497</v>
      </c>
      <c r="C371" s="249" t="s">
        <v>1468</v>
      </c>
      <c r="D371" s="249" t="s">
        <v>1495</v>
      </c>
      <c r="E371" s="250" t="s">
        <v>201</v>
      </c>
      <c r="F371" s="249">
        <f t="shared" si="23"/>
        <v>1985</v>
      </c>
      <c r="G371" s="251">
        <v>31206</v>
      </c>
      <c r="H371" s="248" t="s">
        <v>719</v>
      </c>
      <c r="I371" s="252" t="str">
        <f>VLOOKUP(H371,'[2]Bảng mã ngạch'!$A$2:$B$71,2,0)</f>
        <v>Kỹ thuật viên</v>
      </c>
      <c r="J371" s="249" t="s">
        <v>692</v>
      </c>
      <c r="K371" s="249">
        <v>0</v>
      </c>
      <c r="L371" s="249" t="s">
        <v>1498</v>
      </c>
      <c r="M371" s="249" t="s">
        <v>1084</v>
      </c>
      <c r="N371" s="249"/>
      <c r="O371" s="249" t="s">
        <v>1084</v>
      </c>
      <c r="P371" s="253">
        <v>44328</v>
      </c>
      <c r="Q371" s="249"/>
      <c r="R371" s="248"/>
      <c r="S371" s="248"/>
      <c r="T371" s="248"/>
      <c r="U371" s="248"/>
      <c r="V371" s="248"/>
      <c r="W371" s="248" t="s">
        <v>705</v>
      </c>
      <c r="X371" s="248"/>
      <c r="Y371" s="255"/>
      <c r="Z371" s="255"/>
      <c r="AA371" s="256">
        <f t="shared" ca="1" si="22"/>
        <v>15.5</v>
      </c>
      <c r="AB371" s="257" t="e">
        <f>+VLOOKUP(#REF!,'[3]CÁN BỘ'!F$8:AX$1037,COLUMN('[3]CÁN BỘ'!$AP$42)-5,0)</f>
        <v>#REF!</v>
      </c>
      <c r="AC371" s="258"/>
    </row>
    <row r="372" spans="1:29" ht="15.75" customHeight="1" x14ac:dyDescent="0.3">
      <c r="A372" s="248">
        <f>+SUBTOTAL(3,$C$6:C372)</f>
        <v>367</v>
      </c>
      <c r="B372" s="249" t="s">
        <v>1499</v>
      </c>
      <c r="C372" s="249" t="s">
        <v>1468</v>
      </c>
      <c r="D372" s="249" t="s">
        <v>1495</v>
      </c>
      <c r="E372" s="248" t="s">
        <v>200</v>
      </c>
      <c r="F372" s="249">
        <f t="shared" si="23"/>
        <v>1976</v>
      </c>
      <c r="G372" s="251">
        <v>28113</v>
      </c>
      <c r="H372" s="248" t="s">
        <v>719</v>
      </c>
      <c r="I372" s="252" t="str">
        <f>VLOOKUP(H372,'[2]Bảng mã ngạch'!$A$2:$B$71,2,0)</f>
        <v>Kỹ thuật viên</v>
      </c>
      <c r="J372" s="249" t="s">
        <v>241</v>
      </c>
      <c r="K372" s="249">
        <v>0</v>
      </c>
      <c r="L372" s="249" t="s">
        <v>1019</v>
      </c>
      <c r="M372" s="249">
        <v>0</v>
      </c>
      <c r="N372" s="249"/>
      <c r="O372" s="249" t="s">
        <v>218</v>
      </c>
      <c r="P372" s="253"/>
      <c r="Q372" s="249"/>
      <c r="R372" s="248"/>
      <c r="S372" s="248"/>
      <c r="T372" s="248" t="s">
        <v>705</v>
      </c>
      <c r="U372" s="248"/>
      <c r="V372" s="248"/>
      <c r="W372" s="254" t="s">
        <v>724</v>
      </c>
      <c r="X372" s="248"/>
      <c r="Y372" s="255">
        <v>41319</v>
      </c>
      <c r="Z372" s="255">
        <v>41684</v>
      </c>
      <c r="AA372" s="256">
        <f t="shared" ca="1" si="22"/>
        <v>12</v>
      </c>
      <c r="AB372" s="257" t="e">
        <f>+VLOOKUP(#REF!,'[3]CÁN BỘ'!F$8:AX$1037,COLUMN('[3]CÁN BỘ'!$AP$42)-5,0)</f>
        <v>#REF!</v>
      </c>
      <c r="AC372" s="258"/>
    </row>
    <row r="373" spans="1:29" ht="15.75" customHeight="1" x14ac:dyDescent="0.3">
      <c r="A373" s="248">
        <f>+SUBTOTAL(3,$C$6:C373)</f>
        <v>368</v>
      </c>
      <c r="B373" s="249" t="s">
        <v>1500</v>
      </c>
      <c r="C373" s="249" t="s">
        <v>1468</v>
      </c>
      <c r="D373" s="249" t="s">
        <v>1495</v>
      </c>
      <c r="E373" s="250" t="s">
        <v>200</v>
      </c>
      <c r="F373" s="249">
        <f t="shared" si="23"/>
        <v>1992</v>
      </c>
      <c r="G373" s="251">
        <v>33848</v>
      </c>
      <c r="H373" s="248" t="s">
        <v>719</v>
      </c>
      <c r="I373" s="252" t="str">
        <f>VLOOKUP(H373,'[2]Bảng mã ngạch'!$A$2:$B$71,2,0)</f>
        <v>Kỹ thuật viên</v>
      </c>
      <c r="J373" s="249" t="s">
        <v>241</v>
      </c>
      <c r="K373" s="249">
        <v>0</v>
      </c>
      <c r="L373" s="249" t="s">
        <v>1501</v>
      </c>
      <c r="M373" s="249">
        <v>0</v>
      </c>
      <c r="N373" s="249"/>
      <c r="O373" s="249">
        <v>0</v>
      </c>
      <c r="P373" s="253"/>
      <c r="Q373" s="249"/>
      <c r="R373" s="248"/>
      <c r="S373" s="248"/>
      <c r="T373" s="248"/>
      <c r="U373" s="248"/>
      <c r="V373" s="248" t="s">
        <v>720</v>
      </c>
      <c r="W373" s="254" t="s">
        <v>717</v>
      </c>
      <c r="X373" s="248"/>
      <c r="Y373" s="255"/>
      <c r="Z373" s="255"/>
      <c r="AA373" s="256">
        <f t="shared" ca="1" si="22"/>
        <v>27.75</v>
      </c>
      <c r="AB373" s="257" t="e">
        <f>+VLOOKUP(#REF!,'[3]CÁN BỘ'!F$8:AX$1037,COLUMN('[3]CÁN BỘ'!$AP$42)-5,0)</f>
        <v>#REF!</v>
      </c>
      <c r="AC373" s="258"/>
    </row>
    <row r="374" spans="1:29" ht="15.75" customHeight="1" x14ac:dyDescent="0.3">
      <c r="A374" s="248">
        <f>+SUBTOTAL(3,$C$6:C374)</f>
        <v>369</v>
      </c>
      <c r="B374" s="249" t="s">
        <v>1502</v>
      </c>
      <c r="C374" s="249" t="s">
        <v>1468</v>
      </c>
      <c r="D374" s="249" t="s">
        <v>1495</v>
      </c>
      <c r="E374" s="250" t="s">
        <v>200</v>
      </c>
      <c r="F374" s="249">
        <f t="shared" si="23"/>
        <v>1980</v>
      </c>
      <c r="G374" s="251">
        <v>29484</v>
      </c>
      <c r="H374" s="248" t="s">
        <v>719</v>
      </c>
      <c r="I374" s="252" t="str">
        <f>VLOOKUP(H374,'[2]Bảng mã ngạch'!$A$2:$B$71,2,0)</f>
        <v>Kỹ thuật viên</v>
      </c>
      <c r="J374" s="249" t="s">
        <v>690</v>
      </c>
      <c r="K374" s="249">
        <v>0</v>
      </c>
      <c r="L374" s="249" t="s">
        <v>1140</v>
      </c>
      <c r="M374" s="249" t="s">
        <v>867</v>
      </c>
      <c r="N374" s="249"/>
      <c r="O374" s="249" t="s">
        <v>218</v>
      </c>
      <c r="P374" s="253"/>
      <c r="Q374" s="249"/>
      <c r="R374" s="248"/>
      <c r="S374" s="248" t="s">
        <v>868</v>
      </c>
      <c r="T374" s="248"/>
      <c r="U374" s="248"/>
      <c r="V374" s="248" t="s">
        <v>720</v>
      </c>
      <c r="W374" s="254" t="s">
        <v>724</v>
      </c>
      <c r="X374" s="248"/>
      <c r="Y374" s="255">
        <v>39466</v>
      </c>
      <c r="Z374" s="255">
        <v>39832</v>
      </c>
      <c r="AA374" s="256">
        <f t="shared" ca="1" si="22"/>
        <v>15.75</v>
      </c>
      <c r="AB374" s="257" t="e">
        <f>+VLOOKUP(#REF!,'[3]CÁN BỘ'!F$8:AX$1037,COLUMN('[3]CÁN BỘ'!$AP$42)-5,0)</f>
        <v>#REF!</v>
      </c>
      <c r="AC374" s="258"/>
    </row>
    <row r="375" spans="1:29" ht="15.75" customHeight="1" x14ac:dyDescent="0.3">
      <c r="A375" s="248">
        <f>+SUBTOTAL(3,$C$6:C375)</f>
        <v>370</v>
      </c>
      <c r="B375" s="249" t="s">
        <v>1503</v>
      </c>
      <c r="C375" s="249" t="s">
        <v>1468</v>
      </c>
      <c r="D375" s="249" t="s">
        <v>1495</v>
      </c>
      <c r="E375" s="248" t="s">
        <v>200</v>
      </c>
      <c r="F375" s="249">
        <f t="shared" si="23"/>
        <v>1978</v>
      </c>
      <c r="G375" s="251">
        <v>28640</v>
      </c>
      <c r="H375" s="248" t="s">
        <v>719</v>
      </c>
      <c r="I375" s="252" t="str">
        <f>VLOOKUP(H375,'[2]Bảng mã ngạch'!$A$2:$B$71,2,0)</f>
        <v>Kỹ thuật viên</v>
      </c>
      <c r="J375" s="249" t="s">
        <v>692</v>
      </c>
      <c r="K375" s="249">
        <v>0</v>
      </c>
      <c r="L375" s="249" t="s">
        <v>1052</v>
      </c>
      <c r="M375" s="249" t="s">
        <v>764</v>
      </c>
      <c r="N375" s="249"/>
      <c r="O375" s="249" t="s">
        <v>1052</v>
      </c>
      <c r="P375" s="253"/>
      <c r="Q375" s="249"/>
      <c r="R375" s="255" t="s">
        <v>711</v>
      </c>
      <c r="S375" s="248"/>
      <c r="T375" s="248"/>
      <c r="U375" s="248"/>
      <c r="V375" s="248"/>
      <c r="W375" s="254" t="s">
        <v>717</v>
      </c>
      <c r="X375" s="248" t="s">
        <v>779</v>
      </c>
      <c r="Y375" s="255">
        <v>39274</v>
      </c>
      <c r="Z375" s="255">
        <v>39640</v>
      </c>
      <c r="AA375" s="256">
        <f t="shared" ca="1" si="22"/>
        <v>13.5</v>
      </c>
      <c r="AB375" s="257" t="e">
        <f>+VLOOKUP(#REF!,'[3]CÁN BỘ'!F$8:AX$1037,COLUMN('[3]CÁN BỘ'!$AP$42)-5,0)</f>
        <v>#REF!</v>
      </c>
      <c r="AC375" s="258"/>
    </row>
    <row r="376" spans="1:29" ht="15.75" customHeight="1" x14ac:dyDescent="0.3">
      <c r="A376" s="248">
        <f>+SUBTOTAL(3,$C$6:C376)</f>
        <v>371</v>
      </c>
      <c r="B376" s="249" t="s">
        <v>1504</v>
      </c>
      <c r="C376" s="249" t="s">
        <v>1468</v>
      </c>
      <c r="D376" s="249" t="s">
        <v>1495</v>
      </c>
      <c r="E376" s="250" t="s">
        <v>200</v>
      </c>
      <c r="F376" s="249">
        <f t="shared" si="23"/>
        <v>1971</v>
      </c>
      <c r="G376" s="251">
        <v>26078</v>
      </c>
      <c r="H376" s="248" t="s">
        <v>722</v>
      </c>
      <c r="I376" s="252" t="str">
        <f>VLOOKUP(H376,'[2]Bảng mã ngạch'!$A$2:$B$71,2,0)</f>
        <v>Kỹ sư</v>
      </c>
      <c r="J376" s="249" t="s">
        <v>690</v>
      </c>
      <c r="K376" s="249">
        <v>0</v>
      </c>
      <c r="L376" s="249" t="s">
        <v>1019</v>
      </c>
      <c r="M376" s="249" t="s">
        <v>1019</v>
      </c>
      <c r="N376" s="249"/>
      <c r="O376" s="249" t="s">
        <v>218</v>
      </c>
      <c r="P376" s="253"/>
      <c r="Q376" s="249"/>
      <c r="R376" s="248"/>
      <c r="S376" s="248"/>
      <c r="T376" s="248"/>
      <c r="U376" s="248"/>
      <c r="V376" s="248"/>
      <c r="W376" s="248">
        <v>0</v>
      </c>
      <c r="X376" s="248" t="s">
        <v>704</v>
      </c>
      <c r="Y376" s="255">
        <v>37410</v>
      </c>
      <c r="Z376" s="255">
        <v>37775</v>
      </c>
      <c r="AA376" s="256">
        <f t="shared" ref="AA376:AA384" ca="1" si="24">IF(E376="nữ",660-DATEDIF(G376,TODAY(),"m"),720-DATEDIF(G376,TODAY(),"m"))/12</f>
        <v>6.5</v>
      </c>
      <c r="AB376" s="257" t="e">
        <f>+VLOOKUP(#REF!,'[3]CÁN BỘ'!F$8:AX$1037,COLUMN('[3]CÁN BỘ'!$AP$42)-5,0)</f>
        <v>#REF!</v>
      </c>
      <c r="AC376" s="258"/>
    </row>
    <row r="377" spans="1:29" ht="15.75" customHeight="1" x14ac:dyDescent="0.3">
      <c r="A377" s="248">
        <f>+SUBTOTAL(3,$C$6:C377)</f>
        <v>372</v>
      </c>
      <c r="B377" s="249" t="s">
        <v>1505</v>
      </c>
      <c r="C377" s="249" t="s">
        <v>1468</v>
      </c>
      <c r="D377" s="249" t="s">
        <v>1495</v>
      </c>
      <c r="E377" s="248" t="s">
        <v>201</v>
      </c>
      <c r="F377" s="249">
        <f t="shared" si="23"/>
        <v>1980</v>
      </c>
      <c r="G377" s="251">
        <v>29537</v>
      </c>
      <c r="H377" s="248" t="s">
        <v>719</v>
      </c>
      <c r="I377" s="252" t="str">
        <f>VLOOKUP(H377,'[2]Bảng mã ngạch'!$A$2:$B$71,2,0)</f>
        <v>Kỹ thuật viên</v>
      </c>
      <c r="J377" s="249" t="s">
        <v>690</v>
      </c>
      <c r="K377" s="249">
        <v>0</v>
      </c>
      <c r="L377" s="249" t="s">
        <v>867</v>
      </c>
      <c r="M377" s="249" t="s">
        <v>867</v>
      </c>
      <c r="N377" s="249"/>
      <c r="O377" s="249" t="s">
        <v>218</v>
      </c>
      <c r="P377" s="253"/>
      <c r="Q377" s="249"/>
      <c r="R377" s="248"/>
      <c r="S377" s="248" t="s">
        <v>868</v>
      </c>
      <c r="T377" s="248"/>
      <c r="U377" s="248"/>
      <c r="V377" s="248" t="s">
        <v>720</v>
      </c>
      <c r="W377" s="254" t="s">
        <v>895</v>
      </c>
      <c r="X377" s="248"/>
      <c r="Y377" s="255"/>
      <c r="Z377" s="255"/>
      <c r="AA377" s="256">
        <f t="shared" ca="1" si="24"/>
        <v>10.916666666666666</v>
      </c>
      <c r="AB377" s="257" t="e">
        <f>+VLOOKUP(#REF!,'[3]CÁN BỘ'!F$8:AX$1037,COLUMN('[3]CÁN BỘ'!$AP$42)-5,0)</f>
        <v>#REF!</v>
      </c>
      <c r="AC377" s="258"/>
    </row>
    <row r="378" spans="1:29" ht="15.75" customHeight="1" x14ac:dyDescent="0.3">
      <c r="A378" s="248">
        <f>+SUBTOTAL(3,$C$6:C378)</f>
        <v>373</v>
      </c>
      <c r="B378" s="249" t="s">
        <v>1506</v>
      </c>
      <c r="C378" s="249" t="s">
        <v>1468</v>
      </c>
      <c r="D378" s="249" t="s">
        <v>1495</v>
      </c>
      <c r="E378" s="248" t="s">
        <v>201</v>
      </c>
      <c r="F378" s="249">
        <f t="shared" si="23"/>
        <v>1979</v>
      </c>
      <c r="G378" s="251">
        <v>29169</v>
      </c>
      <c r="H378" s="248" t="s">
        <v>719</v>
      </c>
      <c r="I378" s="252" t="str">
        <f>VLOOKUP(H378,'[2]Bảng mã ngạch'!$A$2:$B$71,2,0)</f>
        <v>Kỹ thuật viên</v>
      </c>
      <c r="J378" s="249" t="s">
        <v>690</v>
      </c>
      <c r="K378" s="249">
        <v>0</v>
      </c>
      <c r="L378" s="249" t="s">
        <v>1052</v>
      </c>
      <c r="M378" s="249" t="s">
        <v>1052</v>
      </c>
      <c r="N378" s="249"/>
      <c r="O378" s="249" t="s">
        <v>218</v>
      </c>
      <c r="P378" s="253"/>
      <c r="Q378" s="249"/>
      <c r="R378" s="248"/>
      <c r="S378" s="248"/>
      <c r="T378" s="248"/>
      <c r="U378" s="248"/>
      <c r="V378" s="248" t="s">
        <v>720</v>
      </c>
      <c r="W378" s="254" t="s">
        <v>895</v>
      </c>
      <c r="X378" s="248"/>
      <c r="Y378" s="255"/>
      <c r="Z378" s="255"/>
      <c r="AA378" s="256">
        <f t="shared" ca="1" si="24"/>
        <v>9.9166666666666661</v>
      </c>
      <c r="AB378" s="257" t="e">
        <f>+VLOOKUP(#REF!,'[3]CÁN BỘ'!F$8:AX$1037,COLUMN('[3]CÁN BỘ'!$AP$42)-5,0)</f>
        <v>#REF!</v>
      </c>
      <c r="AC378" s="258"/>
    </row>
    <row r="379" spans="1:29" ht="15.75" customHeight="1" x14ac:dyDescent="0.3">
      <c r="A379" s="248">
        <f>+SUBTOTAL(3,$C$6:C379)</f>
        <v>374</v>
      </c>
      <c r="B379" s="249" t="s">
        <v>1507</v>
      </c>
      <c r="C379" s="249" t="s">
        <v>1468</v>
      </c>
      <c r="D379" s="249" t="s">
        <v>1495</v>
      </c>
      <c r="E379" s="250" t="s">
        <v>200</v>
      </c>
      <c r="F379" s="249">
        <f t="shared" si="23"/>
        <v>1983</v>
      </c>
      <c r="G379" s="251">
        <v>30383</v>
      </c>
      <c r="H379" s="248" t="s">
        <v>719</v>
      </c>
      <c r="I379" s="252" t="str">
        <f>VLOOKUP(H379,'[2]Bảng mã ngạch'!$A$2:$B$71,2,0)</f>
        <v>Kỹ thuật viên</v>
      </c>
      <c r="J379" s="249" t="s">
        <v>241</v>
      </c>
      <c r="K379" s="249">
        <v>0</v>
      </c>
      <c r="L379" s="249" t="s">
        <v>1019</v>
      </c>
      <c r="M379" s="249">
        <v>0</v>
      </c>
      <c r="N379" s="249"/>
      <c r="O379" s="249" t="s">
        <v>218</v>
      </c>
      <c r="P379" s="253"/>
      <c r="Q379" s="249"/>
      <c r="R379" s="248"/>
      <c r="S379" s="248"/>
      <c r="T379" s="248"/>
      <c r="U379" s="248"/>
      <c r="V379" s="248"/>
      <c r="W379" s="254" t="s">
        <v>895</v>
      </c>
      <c r="X379" s="248"/>
      <c r="Y379" s="255">
        <v>39182</v>
      </c>
      <c r="Z379" s="255">
        <v>39548</v>
      </c>
      <c r="AA379" s="256">
        <f t="shared" ca="1" si="24"/>
        <v>18.25</v>
      </c>
      <c r="AB379" s="257" t="e">
        <f>+VLOOKUP(#REF!,'[3]CÁN BỘ'!F$8:AX$1037,COLUMN('[3]CÁN BỘ'!$AP$42)-5,0)</f>
        <v>#REF!</v>
      </c>
      <c r="AC379" s="258"/>
    </row>
    <row r="380" spans="1:29" ht="15.75" customHeight="1" x14ac:dyDescent="0.3">
      <c r="A380" s="248">
        <f>+SUBTOTAL(3,$C$6:C380)</f>
        <v>375</v>
      </c>
      <c r="B380" s="249" t="s">
        <v>1508</v>
      </c>
      <c r="C380" s="249" t="s">
        <v>1468</v>
      </c>
      <c r="D380" s="249" t="s">
        <v>1087</v>
      </c>
      <c r="E380" s="248" t="s">
        <v>200</v>
      </c>
      <c r="F380" s="249">
        <f t="shared" si="23"/>
        <v>1984</v>
      </c>
      <c r="G380" s="251">
        <v>30921</v>
      </c>
      <c r="H380" s="248" t="s">
        <v>719</v>
      </c>
      <c r="I380" s="252" t="str">
        <f>VLOOKUP(H380,'[2]Bảng mã ngạch'!$A$2:$B$71,2,0)</f>
        <v>Kỹ thuật viên</v>
      </c>
      <c r="J380" s="249" t="s">
        <v>241</v>
      </c>
      <c r="K380" s="249">
        <v>0</v>
      </c>
      <c r="L380" s="249" t="s">
        <v>996</v>
      </c>
      <c r="M380" s="249">
        <v>0</v>
      </c>
      <c r="N380" s="249"/>
      <c r="O380" s="249">
        <v>0</v>
      </c>
      <c r="P380" s="253"/>
      <c r="Q380" s="249"/>
      <c r="R380" s="248"/>
      <c r="S380" s="248"/>
      <c r="T380" s="248"/>
      <c r="U380" s="248"/>
      <c r="V380" s="248" t="s">
        <v>720</v>
      </c>
      <c r="W380" s="248" t="s">
        <v>705</v>
      </c>
      <c r="X380" s="248"/>
      <c r="Y380" s="255">
        <v>40271</v>
      </c>
      <c r="Z380" s="255">
        <v>40663</v>
      </c>
      <c r="AA380" s="256">
        <f t="shared" ca="1" si="24"/>
        <v>19.75</v>
      </c>
      <c r="AB380" s="257" t="e">
        <f>+VLOOKUP(#REF!,'[3]CÁN BỘ'!F$8:AX$1037,COLUMN('[3]CÁN BỘ'!$AP$42)-5,0)</f>
        <v>#REF!</v>
      </c>
      <c r="AC380" s="258"/>
    </row>
    <row r="381" spans="1:29" ht="15.75" customHeight="1" x14ac:dyDescent="0.3">
      <c r="A381" s="248">
        <f>+SUBTOTAL(3,$C$6:C381)</f>
        <v>376</v>
      </c>
      <c r="B381" s="249" t="s">
        <v>1509</v>
      </c>
      <c r="C381" s="249" t="s">
        <v>1468</v>
      </c>
      <c r="D381" s="249" t="s">
        <v>1087</v>
      </c>
      <c r="E381" s="248" t="s">
        <v>201</v>
      </c>
      <c r="F381" s="249">
        <f t="shared" si="23"/>
        <v>1983</v>
      </c>
      <c r="G381" s="251">
        <v>30336</v>
      </c>
      <c r="H381" s="248" t="s">
        <v>719</v>
      </c>
      <c r="I381" s="252" t="str">
        <f>VLOOKUP(H381,'[2]Bảng mã ngạch'!$A$2:$B$71,2,0)</f>
        <v>Kỹ thuật viên</v>
      </c>
      <c r="J381" s="249" t="s">
        <v>690</v>
      </c>
      <c r="K381" s="249">
        <v>0</v>
      </c>
      <c r="L381" s="249" t="s">
        <v>744</v>
      </c>
      <c r="M381" s="249">
        <v>0</v>
      </c>
      <c r="N381" s="249"/>
      <c r="O381" s="249" t="s">
        <v>218</v>
      </c>
      <c r="P381" s="253"/>
      <c r="Q381" s="249"/>
      <c r="R381" s="248"/>
      <c r="S381" s="248"/>
      <c r="T381" s="248"/>
      <c r="U381" s="248"/>
      <c r="V381" s="248" t="s">
        <v>720</v>
      </c>
      <c r="W381" s="254" t="s">
        <v>724</v>
      </c>
      <c r="X381" s="248"/>
      <c r="Y381" s="255">
        <v>43829</v>
      </c>
      <c r="Z381" s="255">
        <v>44195</v>
      </c>
      <c r="AA381" s="256">
        <f t="shared" ca="1" si="24"/>
        <v>13.083333333333334</v>
      </c>
      <c r="AB381" s="257" t="e">
        <f>+VLOOKUP(#REF!,'[3]CÁN BỘ'!F$8:AX$1037,COLUMN('[3]CÁN BỘ'!$AP$42)-5,0)</f>
        <v>#REF!</v>
      </c>
      <c r="AC381" s="258"/>
    </row>
    <row r="382" spans="1:29" ht="15.75" customHeight="1" x14ac:dyDescent="0.3">
      <c r="A382" s="248">
        <f>+SUBTOTAL(3,$C$6:C382)</f>
        <v>377</v>
      </c>
      <c r="B382" s="249" t="s">
        <v>1510</v>
      </c>
      <c r="C382" s="249" t="s">
        <v>1468</v>
      </c>
      <c r="D382" s="249" t="s">
        <v>1087</v>
      </c>
      <c r="E382" s="250" t="s">
        <v>200</v>
      </c>
      <c r="F382" s="249">
        <f t="shared" si="23"/>
        <v>1978</v>
      </c>
      <c r="G382" s="251">
        <v>28736</v>
      </c>
      <c r="H382" s="248" t="s">
        <v>719</v>
      </c>
      <c r="I382" s="252" t="str">
        <f>VLOOKUP(H382,'[2]Bảng mã ngạch'!$A$2:$B$71,2,0)</f>
        <v>Kỹ thuật viên</v>
      </c>
      <c r="J382" s="249" t="s">
        <v>690</v>
      </c>
      <c r="K382" s="249">
        <v>0</v>
      </c>
      <c r="L382" s="249" t="s">
        <v>946</v>
      </c>
      <c r="M382" s="249" t="s">
        <v>943</v>
      </c>
      <c r="N382" s="249"/>
      <c r="O382" s="249" t="s">
        <v>218</v>
      </c>
      <c r="P382" s="253"/>
      <c r="Q382" s="249"/>
      <c r="R382" s="255" t="s">
        <v>754</v>
      </c>
      <c r="S382" s="248"/>
      <c r="T382" s="248"/>
      <c r="U382" s="248"/>
      <c r="V382" s="248" t="s">
        <v>720</v>
      </c>
      <c r="W382" s="248">
        <v>0</v>
      </c>
      <c r="X382" s="248"/>
      <c r="Y382" s="255"/>
      <c r="Z382" s="255"/>
      <c r="AA382" s="256">
        <f t="shared" ca="1" si="24"/>
        <v>13.75</v>
      </c>
      <c r="AB382" s="257" t="e">
        <f>+VLOOKUP(#REF!,'[3]CÁN BỘ'!F$8:AX$1037,COLUMN('[3]CÁN BỘ'!$AP$42)-5,0)</f>
        <v>#REF!</v>
      </c>
      <c r="AC382" s="258"/>
    </row>
    <row r="383" spans="1:29" ht="15.75" customHeight="1" x14ac:dyDescent="0.3">
      <c r="A383" s="248">
        <f>+SUBTOTAL(3,$C$6:C383)</f>
        <v>378</v>
      </c>
      <c r="B383" s="249" t="s">
        <v>1511</v>
      </c>
      <c r="C383" s="249" t="s">
        <v>1468</v>
      </c>
      <c r="D383" s="249" t="s">
        <v>1087</v>
      </c>
      <c r="E383" s="250" t="s">
        <v>200</v>
      </c>
      <c r="F383" s="249">
        <f t="shared" si="23"/>
        <v>1983</v>
      </c>
      <c r="G383" s="251">
        <v>30655</v>
      </c>
      <c r="H383" s="248" t="s">
        <v>719</v>
      </c>
      <c r="I383" s="252" t="str">
        <f>VLOOKUP(H383,'[2]Bảng mã ngạch'!$A$2:$B$71,2,0)</f>
        <v>Kỹ thuật viên</v>
      </c>
      <c r="J383" s="249" t="s">
        <v>241</v>
      </c>
      <c r="K383" s="249">
        <v>0</v>
      </c>
      <c r="L383" s="249" t="s">
        <v>996</v>
      </c>
      <c r="M383" s="249">
        <v>0</v>
      </c>
      <c r="N383" s="249"/>
      <c r="O383" s="249">
        <v>0</v>
      </c>
      <c r="P383" s="253"/>
      <c r="Q383" s="249"/>
      <c r="R383" s="248"/>
      <c r="S383" s="248"/>
      <c r="T383" s="248"/>
      <c r="U383" s="248"/>
      <c r="V383" s="248" t="s">
        <v>720</v>
      </c>
      <c r="W383" s="254" t="s">
        <v>724</v>
      </c>
      <c r="X383" s="248"/>
      <c r="Y383" s="255">
        <v>43456</v>
      </c>
      <c r="Z383" s="255">
        <v>43821</v>
      </c>
      <c r="AA383" s="256">
        <f t="shared" ca="1" si="24"/>
        <v>19</v>
      </c>
      <c r="AB383" s="257" t="e">
        <f>+VLOOKUP(#REF!,'[3]CÁN BỘ'!F$8:AX$1037,COLUMN('[3]CÁN BỘ'!$AP$42)-5,0)</f>
        <v>#REF!</v>
      </c>
      <c r="AC383" s="258"/>
    </row>
    <row r="384" spans="1:29" ht="15.75" customHeight="1" x14ac:dyDescent="0.3">
      <c r="A384" s="248">
        <f>+SUBTOTAL(3,$C$6:C384)</f>
        <v>379</v>
      </c>
      <c r="B384" s="249" t="s">
        <v>1512</v>
      </c>
      <c r="C384" s="249" t="s">
        <v>1468</v>
      </c>
      <c r="D384" s="249" t="s">
        <v>1087</v>
      </c>
      <c r="E384" s="248" t="s">
        <v>201</v>
      </c>
      <c r="F384" s="249">
        <f t="shared" si="23"/>
        <v>1969</v>
      </c>
      <c r="G384" s="251">
        <v>25250</v>
      </c>
      <c r="H384" s="248" t="s">
        <v>740</v>
      </c>
      <c r="I384" s="252" t="str">
        <f>VLOOKUP(H384,'[2]Bảng mã ngạch'!$A$2:$B$71,2,0)</f>
        <v>Nhân viên kỹ thuật</v>
      </c>
      <c r="J384" s="249" t="s">
        <v>277</v>
      </c>
      <c r="K384" s="249">
        <v>0</v>
      </c>
      <c r="L384" s="259">
        <v>0</v>
      </c>
      <c r="M384" s="249">
        <v>0</v>
      </c>
      <c r="N384" s="249"/>
      <c r="O384" s="249">
        <v>0</v>
      </c>
      <c r="P384" s="253"/>
      <c r="Q384" s="249"/>
      <c r="R384" s="248" t="s">
        <v>1513</v>
      </c>
      <c r="S384" s="248"/>
      <c r="T384" s="248"/>
      <c r="U384" s="248"/>
      <c r="V384" s="248"/>
      <c r="W384" s="248">
        <v>0</v>
      </c>
      <c r="X384" s="248"/>
      <c r="Y384" s="255"/>
      <c r="Z384" s="255"/>
      <c r="AA384" s="256">
        <f t="shared" ca="1" si="24"/>
        <v>-0.83333333333333337</v>
      </c>
      <c r="AB384" s="257" t="e">
        <f>+VLOOKUP(#REF!,'[3]CÁN BỘ'!F$8:AX$1037,COLUMN('[3]CÁN BỘ'!$AP$42)-5,0)</f>
        <v>#REF!</v>
      </c>
      <c r="AC384" s="258"/>
    </row>
    <row r="385" spans="1:29" ht="15.75" customHeight="1" x14ac:dyDescent="0.3">
      <c r="A385" s="248">
        <f>+SUBTOTAL(3,$C$6:C385)</f>
        <v>380</v>
      </c>
      <c r="B385" s="249" t="s">
        <v>1514</v>
      </c>
      <c r="C385" s="249" t="s">
        <v>1468</v>
      </c>
      <c r="D385" s="249"/>
      <c r="E385" s="250" t="s">
        <v>201</v>
      </c>
      <c r="F385" s="249">
        <f>+YEAR(G385)</f>
        <v>1995</v>
      </c>
      <c r="G385" s="251">
        <v>34720</v>
      </c>
      <c r="H385" s="250" t="s">
        <v>719</v>
      </c>
      <c r="I385" s="252" t="str">
        <f>VLOOKUP(H385,'[2]Bảng mã ngạch'!$A$2:$B$71,2,0)</f>
        <v>Kỹ thuật viên</v>
      </c>
      <c r="J385" s="249" t="s">
        <v>241</v>
      </c>
      <c r="K385" s="249"/>
      <c r="L385" s="249" t="s">
        <v>1515</v>
      </c>
      <c r="M385" s="249">
        <v>0</v>
      </c>
      <c r="N385" s="249"/>
      <c r="O385" s="249">
        <v>0</v>
      </c>
      <c r="P385" s="253"/>
      <c r="Q385" s="249"/>
      <c r="R385" s="248"/>
      <c r="S385" s="248"/>
      <c r="T385" s="248"/>
      <c r="U385" s="248"/>
      <c r="V385" s="248"/>
      <c r="W385" s="248"/>
      <c r="X385" s="248"/>
      <c r="Y385" s="255">
        <v>43241</v>
      </c>
      <c r="Z385" s="255">
        <v>43606</v>
      </c>
      <c r="AA385" s="263"/>
      <c r="AB385" s="257" t="e">
        <f>+VLOOKUP(#REF!,'[3]CÁN BỘ'!F$8:AX$1037,COLUMN('[3]CÁN BỘ'!$AP$42)-5,0)</f>
        <v>#REF!</v>
      </c>
      <c r="AC385" s="258"/>
    </row>
    <row r="386" spans="1:29" ht="15.75" customHeight="1" x14ac:dyDescent="0.3">
      <c r="A386" s="248">
        <f>+SUBTOTAL(3,$C$6:C386)</f>
        <v>381</v>
      </c>
      <c r="B386" s="249" t="s">
        <v>1516</v>
      </c>
      <c r="C386" s="249" t="s">
        <v>1517</v>
      </c>
      <c r="D386" s="249" t="s">
        <v>1518</v>
      </c>
      <c r="E386" s="248" t="s">
        <v>200</v>
      </c>
      <c r="F386" s="249">
        <f t="shared" ref="F386:F449" si="25">YEAR(G386)</f>
        <v>1958</v>
      </c>
      <c r="G386" s="251">
        <v>21245</v>
      </c>
      <c r="H386" s="248" t="s">
        <v>870</v>
      </c>
      <c r="I386" s="252" t="str">
        <f>VLOOKUP(H386,'[2]Bảng mã ngạch'!$A$2:$B$71,2,0)</f>
        <v>Giảng viên cao cấp (hạng I)</v>
      </c>
      <c r="J386" s="249" t="s">
        <v>692</v>
      </c>
      <c r="K386" s="249" t="s">
        <v>871</v>
      </c>
      <c r="L386" s="249" t="s">
        <v>1519</v>
      </c>
      <c r="M386" s="249" t="s">
        <v>1353</v>
      </c>
      <c r="N386" s="249"/>
      <c r="O386" s="249" t="s">
        <v>1520</v>
      </c>
      <c r="P386" s="253"/>
      <c r="Q386" s="249" t="s">
        <v>765</v>
      </c>
      <c r="R386" s="248" t="s">
        <v>771</v>
      </c>
      <c r="S386" s="248"/>
      <c r="T386" s="248" t="s">
        <v>705</v>
      </c>
      <c r="U386" s="248" t="s">
        <v>875</v>
      </c>
      <c r="V386" s="248"/>
      <c r="W386" s="248">
        <v>0</v>
      </c>
      <c r="X386" s="248" t="s">
        <v>704</v>
      </c>
      <c r="Y386" s="255">
        <v>29245</v>
      </c>
      <c r="Z386" s="255">
        <v>29792</v>
      </c>
      <c r="AA386" s="256">
        <f t="shared" ref="AA386:AA449" ca="1" si="26">IF(E386="nữ",660-DATEDIF(G386,TODAY(),"m"),720-DATEDIF(G386,TODAY(),"m"))/12</f>
        <v>-6.75</v>
      </c>
      <c r="AB386" s="257" t="e">
        <f>+VLOOKUP(#REF!,'[3]CÁN BỘ'!F$8:AX$1037,COLUMN('[3]CÁN BỘ'!$AP$42)-5,0)</f>
        <v>#REF!</v>
      </c>
      <c r="AC386" s="258"/>
    </row>
    <row r="387" spans="1:29" ht="15.75" customHeight="1" x14ac:dyDescent="0.3">
      <c r="A387" s="248">
        <f>+SUBTOTAL(3,$C$6:C387)</f>
        <v>382</v>
      </c>
      <c r="B387" s="249" t="s">
        <v>1521</v>
      </c>
      <c r="C387" s="249" t="s">
        <v>1517</v>
      </c>
      <c r="D387" s="249" t="s">
        <v>1518</v>
      </c>
      <c r="E387" s="248" t="s">
        <v>200</v>
      </c>
      <c r="F387" s="249">
        <f t="shared" si="25"/>
        <v>1979</v>
      </c>
      <c r="G387" s="251">
        <v>28898</v>
      </c>
      <c r="H387" s="248" t="s">
        <v>699</v>
      </c>
      <c r="I387" s="252" t="str">
        <f>VLOOKUP(H387,'[2]Bảng mã ngạch'!$A$2:$B$71,2,0)</f>
        <v>Giảng viên chính (hạng II)</v>
      </c>
      <c r="J387" s="249" t="s">
        <v>692</v>
      </c>
      <c r="K387" s="249">
        <v>0</v>
      </c>
      <c r="L387" s="249" t="s">
        <v>1522</v>
      </c>
      <c r="M387" s="249" t="s">
        <v>726</v>
      </c>
      <c r="N387" s="249"/>
      <c r="O387" s="249" t="s">
        <v>1523</v>
      </c>
      <c r="P387" s="253"/>
      <c r="Q387" s="249" t="s">
        <v>873</v>
      </c>
      <c r="R387" s="248" t="s">
        <v>1078</v>
      </c>
      <c r="S387" s="248"/>
      <c r="T387" s="248" t="s">
        <v>705</v>
      </c>
      <c r="U387" s="248" t="s">
        <v>769</v>
      </c>
      <c r="V387" s="248"/>
      <c r="W387" s="248">
        <v>0</v>
      </c>
      <c r="X387" s="248" t="s">
        <v>832</v>
      </c>
      <c r="Y387" s="255">
        <v>37989</v>
      </c>
      <c r="Z387" s="255">
        <v>38355</v>
      </c>
      <c r="AA387" s="256">
        <f t="shared" ca="1" si="26"/>
        <v>14.166666666666666</v>
      </c>
      <c r="AB387" s="257" t="e">
        <f>+VLOOKUP(#REF!,'[4]CÁN BỘ'!F$8:CL$1600,COLUMN('[4]CÁN BỘ'!$CL$17)-5,0)</f>
        <v>#REF!</v>
      </c>
      <c r="AC387" s="280" t="e">
        <f>+#REF!-#REF!</f>
        <v>#REF!</v>
      </c>
    </row>
    <row r="388" spans="1:29" ht="15.75" customHeight="1" x14ac:dyDescent="0.3">
      <c r="A388" s="248">
        <f>+SUBTOTAL(3,$C$6:C388)</f>
        <v>383</v>
      </c>
      <c r="B388" s="249" t="s">
        <v>1524</v>
      </c>
      <c r="C388" s="249" t="s">
        <v>1517</v>
      </c>
      <c r="D388" s="249" t="s">
        <v>1518</v>
      </c>
      <c r="E388" s="250" t="s">
        <v>201</v>
      </c>
      <c r="F388" s="249">
        <f t="shared" si="25"/>
        <v>1988</v>
      </c>
      <c r="G388" s="251">
        <v>32504</v>
      </c>
      <c r="H388" s="248" t="s">
        <v>708</v>
      </c>
      <c r="I388" s="252" t="str">
        <f>VLOOKUP(H388,'[2]Bảng mã ngạch'!$A$2:$B$71,2,0)</f>
        <v>Giảng viên (hạng III)</v>
      </c>
      <c r="J388" s="249" t="s">
        <v>690</v>
      </c>
      <c r="K388" s="249">
        <v>0</v>
      </c>
      <c r="L388" s="249" t="s">
        <v>1525</v>
      </c>
      <c r="M388" s="249" t="s">
        <v>1525</v>
      </c>
      <c r="N388" s="249"/>
      <c r="O388" s="249" t="s">
        <v>218</v>
      </c>
      <c r="P388" s="253"/>
      <c r="Q388" s="249"/>
      <c r="R388" s="248"/>
      <c r="S388" s="248"/>
      <c r="T388" s="248" t="s">
        <v>705</v>
      </c>
      <c r="U388" s="248" t="s">
        <v>783</v>
      </c>
      <c r="V388" s="248"/>
      <c r="W388" s="248">
        <v>0</v>
      </c>
      <c r="X388" s="248"/>
      <c r="Y388" s="255">
        <v>43531</v>
      </c>
      <c r="Z388" s="255">
        <v>43897</v>
      </c>
      <c r="AA388" s="256">
        <f t="shared" ca="1" si="26"/>
        <v>19.083333333333332</v>
      </c>
      <c r="AB388" s="257" t="e">
        <f>+VLOOKUP(#REF!,'[3]CÁN BỘ'!F$8:AX$1037,COLUMN('[3]CÁN BỘ'!$AP$42)-5,0)</f>
        <v>#REF!</v>
      </c>
      <c r="AC388" s="258"/>
    </row>
    <row r="389" spans="1:29" ht="15.75" customHeight="1" x14ac:dyDescent="0.3">
      <c r="A389" s="248">
        <f>+SUBTOTAL(3,$C$6:C389)</f>
        <v>384</v>
      </c>
      <c r="B389" s="249" t="s">
        <v>1526</v>
      </c>
      <c r="C389" s="249" t="s">
        <v>1517</v>
      </c>
      <c r="D389" s="249" t="s">
        <v>1518</v>
      </c>
      <c r="E389" s="250" t="s">
        <v>201</v>
      </c>
      <c r="F389" s="249">
        <f t="shared" si="25"/>
        <v>1988</v>
      </c>
      <c r="G389" s="251">
        <v>32340</v>
      </c>
      <c r="H389" s="248" t="s">
        <v>708</v>
      </c>
      <c r="I389" s="252" t="str">
        <f>VLOOKUP(H389,'[2]Bảng mã ngạch'!$A$2:$B$71,2,0)</f>
        <v>Giảng viên (hạng III)</v>
      </c>
      <c r="J389" s="249" t="s">
        <v>692</v>
      </c>
      <c r="K389" s="249">
        <v>0</v>
      </c>
      <c r="L389" s="249" t="s">
        <v>1149</v>
      </c>
      <c r="M389" s="249" t="s">
        <v>1353</v>
      </c>
      <c r="N389" s="249"/>
      <c r="O389" s="249" t="s">
        <v>1353</v>
      </c>
      <c r="P389" s="253">
        <v>44718</v>
      </c>
      <c r="Q389" s="249" t="s">
        <v>765</v>
      </c>
      <c r="R389" s="255" t="s">
        <v>1527</v>
      </c>
      <c r="S389" s="248"/>
      <c r="T389" s="248" t="s">
        <v>705</v>
      </c>
      <c r="U389" s="248" t="s">
        <v>783</v>
      </c>
      <c r="V389" s="248"/>
      <c r="W389" s="248" t="s">
        <v>705</v>
      </c>
      <c r="X389" s="248" t="s">
        <v>832</v>
      </c>
      <c r="Y389" s="255"/>
      <c r="Z389" s="255" t="s">
        <v>705</v>
      </c>
      <c r="AA389" s="256">
        <f t="shared" ca="1" si="26"/>
        <v>18.583333333333332</v>
      </c>
      <c r="AB389" s="257" t="e">
        <f>+VLOOKUP(#REF!,'[3]CÁN BỘ'!F$8:AX$1037,COLUMN('[3]CÁN BỘ'!$AP$42)-5,0)</f>
        <v>#REF!</v>
      </c>
      <c r="AC389" s="258"/>
    </row>
    <row r="390" spans="1:29" ht="15.75" customHeight="1" x14ac:dyDescent="0.3">
      <c r="A390" s="248">
        <f>+SUBTOTAL(3,$C$6:C390)</f>
        <v>385</v>
      </c>
      <c r="B390" s="249" t="s">
        <v>1528</v>
      </c>
      <c r="C390" s="249" t="s">
        <v>1517</v>
      </c>
      <c r="D390" s="249" t="s">
        <v>1518</v>
      </c>
      <c r="E390" s="248" t="s">
        <v>201</v>
      </c>
      <c r="F390" s="249">
        <f t="shared" si="25"/>
        <v>1988</v>
      </c>
      <c r="G390" s="251">
        <v>32398</v>
      </c>
      <c r="H390" s="248" t="s">
        <v>708</v>
      </c>
      <c r="I390" s="252" t="str">
        <f>VLOOKUP(H390,'[2]Bảng mã ngạch'!$A$2:$B$71,2,0)</f>
        <v>Giảng viên (hạng III)</v>
      </c>
      <c r="J390" s="249" t="s">
        <v>690</v>
      </c>
      <c r="K390" s="249">
        <v>0</v>
      </c>
      <c r="L390" s="249" t="s">
        <v>1529</v>
      </c>
      <c r="M390" s="249" t="s">
        <v>1530</v>
      </c>
      <c r="N390" s="249"/>
      <c r="O390" s="249" t="s">
        <v>1531</v>
      </c>
      <c r="P390" s="253"/>
      <c r="Q390" s="249"/>
      <c r="R390" s="255" t="s">
        <v>1532</v>
      </c>
      <c r="S390" s="248"/>
      <c r="T390" s="248">
        <v>2018</v>
      </c>
      <c r="U390" s="248"/>
      <c r="V390" s="248"/>
      <c r="W390" s="248">
        <v>0</v>
      </c>
      <c r="X390" s="248" t="s">
        <v>704</v>
      </c>
      <c r="Y390" s="255"/>
      <c r="Z390" s="255"/>
      <c r="AA390" s="256">
        <f t="shared" ca="1" si="26"/>
        <v>18.75</v>
      </c>
      <c r="AB390" s="257" t="e">
        <f>+VLOOKUP(#REF!,'[3]CÁN BỘ'!F$8:AX$1037,COLUMN('[3]CÁN BỘ'!$AP$42)-5,0)</f>
        <v>#REF!</v>
      </c>
      <c r="AC390" s="258"/>
    </row>
    <row r="391" spans="1:29" ht="15.75" customHeight="1" x14ac:dyDescent="0.3">
      <c r="A391" s="248">
        <f>+SUBTOTAL(3,$C$6:C391)</f>
        <v>386</v>
      </c>
      <c r="B391" s="249" t="s">
        <v>1533</v>
      </c>
      <c r="C391" s="249" t="s">
        <v>1517</v>
      </c>
      <c r="D391" s="249" t="s">
        <v>1518</v>
      </c>
      <c r="E391" s="248" t="s">
        <v>1534</v>
      </c>
      <c r="F391" s="249">
        <f t="shared" si="25"/>
        <v>1989</v>
      </c>
      <c r="G391" s="251">
        <v>32629</v>
      </c>
      <c r="H391" s="248" t="s">
        <v>708</v>
      </c>
      <c r="I391" s="252" t="str">
        <f>VLOOKUP(H391,'[2]Bảng mã ngạch'!$A$2:$B$71,2,0)</f>
        <v>Giảng viên (hạng III)</v>
      </c>
      <c r="J391" s="249" t="s">
        <v>690</v>
      </c>
      <c r="K391" s="249"/>
      <c r="L391" s="259" t="s">
        <v>1173</v>
      </c>
      <c r="M391" s="249" t="s">
        <v>1173</v>
      </c>
      <c r="N391" s="249"/>
      <c r="O391" s="249">
        <v>0</v>
      </c>
      <c r="P391" s="253"/>
      <c r="Q391" s="249"/>
      <c r="R391" s="255" t="s">
        <v>1535</v>
      </c>
      <c r="S391" s="248"/>
      <c r="T391" s="248">
        <v>0</v>
      </c>
      <c r="U391" s="248"/>
      <c r="V391" s="248"/>
      <c r="W391" s="248">
        <v>0</v>
      </c>
      <c r="X391" s="248"/>
      <c r="Y391" s="255"/>
      <c r="Z391" s="255"/>
      <c r="AA391" s="256">
        <f t="shared" ca="1" si="26"/>
        <v>19.416666666666668</v>
      </c>
      <c r="AB391" s="257" t="e">
        <f>+VLOOKUP(#REF!,'[3]CÁN BỘ'!F$8:AX$1037,COLUMN('[3]CÁN BỘ'!$AP$42)-5,0)</f>
        <v>#REF!</v>
      </c>
      <c r="AC391" s="258"/>
    </row>
    <row r="392" spans="1:29" ht="15.75" customHeight="1" x14ac:dyDescent="0.3">
      <c r="A392" s="248">
        <f>+SUBTOTAL(3,$C$6:C392)</f>
        <v>387</v>
      </c>
      <c r="B392" s="249" t="s">
        <v>1536</v>
      </c>
      <c r="C392" s="249" t="s">
        <v>1517</v>
      </c>
      <c r="D392" s="249" t="s">
        <v>1518</v>
      </c>
      <c r="E392" s="248" t="s">
        <v>201</v>
      </c>
      <c r="F392" s="249">
        <f t="shared" si="25"/>
        <v>1988</v>
      </c>
      <c r="G392" s="251">
        <v>32455</v>
      </c>
      <c r="H392" s="248" t="s">
        <v>708</v>
      </c>
      <c r="I392" s="252" t="str">
        <f>VLOOKUP(H392,'[2]Bảng mã ngạch'!$A$2:$B$71,2,0)</f>
        <v>Giảng viên (hạng III)</v>
      </c>
      <c r="J392" s="249" t="s">
        <v>690</v>
      </c>
      <c r="K392" s="249">
        <v>0</v>
      </c>
      <c r="L392" s="249" t="s">
        <v>829</v>
      </c>
      <c r="M392" s="249" t="s">
        <v>1353</v>
      </c>
      <c r="N392" s="249"/>
      <c r="O392" s="249" t="s">
        <v>218</v>
      </c>
      <c r="P392" s="253"/>
      <c r="Q392" s="249" t="s">
        <v>765</v>
      </c>
      <c r="R392" s="255" t="s">
        <v>977</v>
      </c>
      <c r="S392" s="248" t="s">
        <v>768</v>
      </c>
      <c r="T392" s="248" t="s">
        <v>705</v>
      </c>
      <c r="U392" s="248" t="s">
        <v>783</v>
      </c>
      <c r="V392" s="248"/>
      <c r="W392" s="248">
        <v>0</v>
      </c>
      <c r="X392" s="248"/>
      <c r="Y392" s="255">
        <v>38514</v>
      </c>
      <c r="Z392" s="255">
        <v>38879</v>
      </c>
      <c r="AA392" s="256">
        <f t="shared" ca="1" si="26"/>
        <v>18.916666666666668</v>
      </c>
      <c r="AB392" s="257" t="e">
        <f>+VLOOKUP(#REF!,'[3]CÁN BỘ'!F$8:AX$1037,COLUMN('[3]CÁN BỘ'!$AP$42)-5,0)</f>
        <v>#REF!</v>
      </c>
      <c r="AC392" s="258"/>
    </row>
    <row r="393" spans="1:29" ht="15.75" customHeight="1" x14ac:dyDescent="0.3">
      <c r="A393" s="248">
        <f>+SUBTOTAL(3,$C$6:C393)</f>
        <v>388</v>
      </c>
      <c r="B393" s="249" t="s">
        <v>1537</v>
      </c>
      <c r="C393" s="249" t="s">
        <v>1517</v>
      </c>
      <c r="D393" s="249" t="s">
        <v>1518</v>
      </c>
      <c r="E393" s="248" t="s">
        <v>201</v>
      </c>
      <c r="F393" s="249">
        <f t="shared" si="25"/>
        <v>1988</v>
      </c>
      <c r="G393" s="251">
        <v>32309</v>
      </c>
      <c r="H393" s="248" t="s">
        <v>708</v>
      </c>
      <c r="I393" s="252" t="str">
        <f>VLOOKUP(H393,'[2]Bảng mã ngạch'!$A$2:$B$71,2,0)</f>
        <v>Giảng viên (hạng III)</v>
      </c>
      <c r="J393" s="249" t="s">
        <v>690</v>
      </c>
      <c r="K393" s="249">
        <v>0</v>
      </c>
      <c r="L393" s="249" t="s">
        <v>1525</v>
      </c>
      <c r="M393" s="249" t="s">
        <v>1525</v>
      </c>
      <c r="N393" s="249"/>
      <c r="O393" s="249" t="s">
        <v>1531</v>
      </c>
      <c r="P393" s="253"/>
      <c r="Q393" s="249"/>
      <c r="R393" s="248" t="s">
        <v>977</v>
      </c>
      <c r="S393" s="248"/>
      <c r="T393" s="248">
        <v>2018</v>
      </c>
      <c r="U393" s="248" t="s">
        <v>783</v>
      </c>
      <c r="V393" s="248"/>
      <c r="W393" s="248">
        <v>0</v>
      </c>
      <c r="X393" s="248"/>
      <c r="Y393" s="255"/>
      <c r="Z393" s="255"/>
      <c r="AA393" s="256">
        <f t="shared" ca="1" si="26"/>
        <v>18.5</v>
      </c>
      <c r="AB393" s="257" t="e">
        <f>+VLOOKUP(#REF!,'[3]CÁN BỘ'!F$8:AX$1037,COLUMN('[3]CÁN BỘ'!$AP$42)-5,0)</f>
        <v>#REF!</v>
      </c>
      <c r="AC393" s="258"/>
    </row>
    <row r="394" spans="1:29" ht="15.75" customHeight="1" x14ac:dyDescent="0.3">
      <c r="A394" s="248">
        <f>+SUBTOTAL(3,$C$6:C394)</f>
        <v>389</v>
      </c>
      <c r="B394" s="249" t="s">
        <v>1538</v>
      </c>
      <c r="C394" s="249" t="s">
        <v>1517</v>
      </c>
      <c r="D394" s="249" t="s">
        <v>1518</v>
      </c>
      <c r="E394" s="248" t="s">
        <v>201</v>
      </c>
      <c r="F394" s="249">
        <f t="shared" si="25"/>
        <v>1971</v>
      </c>
      <c r="G394" s="251">
        <v>25987</v>
      </c>
      <c r="H394" s="248" t="s">
        <v>699</v>
      </c>
      <c r="I394" s="252" t="str">
        <f>VLOOKUP(H394,'[2]Bảng mã ngạch'!$A$2:$B$71,2,0)</f>
        <v>Giảng viên chính (hạng II)</v>
      </c>
      <c r="J394" s="249" t="s">
        <v>692</v>
      </c>
      <c r="K394" s="249">
        <v>0</v>
      </c>
      <c r="L394" s="249" t="s">
        <v>1149</v>
      </c>
      <c r="M394" s="249" t="s">
        <v>1249</v>
      </c>
      <c r="N394" s="249"/>
      <c r="O394" s="249" t="s">
        <v>1249</v>
      </c>
      <c r="P394" s="253"/>
      <c r="Q394" s="249" t="s">
        <v>873</v>
      </c>
      <c r="R394" s="255" t="s">
        <v>771</v>
      </c>
      <c r="S394" s="248" t="s">
        <v>768</v>
      </c>
      <c r="T394" s="248" t="s">
        <v>705</v>
      </c>
      <c r="U394" s="248" t="s">
        <v>702</v>
      </c>
      <c r="V394" s="248"/>
      <c r="W394" s="254" t="s">
        <v>703</v>
      </c>
      <c r="X394" s="248" t="s">
        <v>832</v>
      </c>
      <c r="Y394" s="255">
        <v>36074</v>
      </c>
      <c r="Z394" s="255">
        <v>36439</v>
      </c>
      <c r="AA394" s="256">
        <f t="shared" ca="1" si="26"/>
        <v>1.1666666666666667</v>
      </c>
      <c r="AB394" s="257" t="e">
        <f>+VLOOKUP(#REF!,'[3]CÁN BỘ'!F$8:AX$1037,COLUMN('[3]CÁN BỘ'!$AP$42)-5,0)</f>
        <v>#REF!</v>
      </c>
      <c r="AC394" s="258"/>
    </row>
    <row r="395" spans="1:29" ht="15.75" customHeight="1" x14ac:dyDescent="0.3">
      <c r="A395" s="248">
        <f>+SUBTOTAL(3,$C$6:C395)</f>
        <v>390</v>
      </c>
      <c r="B395" s="249" t="s">
        <v>1539</v>
      </c>
      <c r="C395" s="249" t="s">
        <v>1517</v>
      </c>
      <c r="D395" s="249" t="s">
        <v>1518</v>
      </c>
      <c r="E395" s="250" t="s">
        <v>201</v>
      </c>
      <c r="F395" s="249">
        <f t="shared" si="25"/>
        <v>1984</v>
      </c>
      <c r="G395" s="251">
        <v>30844</v>
      </c>
      <c r="H395" s="248" t="s">
        <v>708</v>
      </c>
      <c r="I395" s="252" t="str">
        <f>VLOOKUP(H395,'[2]Bảng mã ngạch'!$A$2:$B$71,2,0)</f>
        <v>Giảng viên (hạng III)</v>
      </c>
      <c r="J395" s="249" t="s">
        <v>690</v>
      </c>
      <c r="K395" s="249">
        <v>0</v>
      </c>
      <c r="L395" s="249" t="s">
        <v>1149</v>
      </c>
      <c r="M395" s="249" t="s">
        <v>1353</v>
      </c>
      <c r="N395" s="249"/>
      <c r="O395" s="249" t="s">
        <v>1353</v>
      </c>
      <c r="P395" s="253"/>
      <c r="Q395" s="249" t="s">
        <v>765</v>
      </c>
      <c r="R395" s="255" t="s">
        <v>782</v>
      </c>
      <c r="S395" s="248" t="s">
        <v>768</v>
      </c>
      <c r="T395" s="248" t="s">
        <v>705</v>
      </c>
      <c r="U395" s="248" t="s">
        <v>783</v>
      </c>
      <c r="V395" s="248"/>
      <c r="W395" s="254" t="s">
        <v>717</v>
      </c>
      <c r="X395" s="248"/>
      <c r="Y395" s="255">
        <v>38514</v>
      </c>
      <c r="Z395" s="255">
        <v>38879</v>
      </c>
      <c r="AA395" s="256">
        <f t="shared" ca="1" si="26"/>
        <v>14.5</v>
      </c>
      <c r="AB395" s="257" t="e">
        <f>+VLOOKUP(#REF!,'[4]CÁN BỘ'!F$8:CL$1600,COLUMN('[4]CÁN BỘ'!$CL$17)-5,0)</f>
        <v>#REF!</v>
      </c>
      <c r="AC395" s="258"/>
    </row>
    <row r="396" spans="1:29" ht="15.75" customHeight="1" x14ac:dyDescent="0.3">
      <c r="A396" s="248">
        <f>+SUBTOTAL(3,$C$6:C396)</f>
        <v>391</v>
      </c>
      <c r="B396" s="249" t="s">
        <v>1540</v>
      </c>
      <c r="C396" s="249" t="s">
        <v>1517</v>
      </c>
      <c r="D396" s="249" t="s">
        <v>1518</v>
      </c>
      <c r="E396" s="250" t="s">
        <v>200</v>
      </c>
      <c r="F396" s="249">
        <f t="shared" si="25"/>
        <v>1983</v>
      </c>
      <c r="G396" s="251">
        <v>30415</v>
      </c>
      <c r="H396" s="248" t="s">
        <v>708</v>
      </c>
      <c r="I396" s="252" t="str">
        <f>VLOOKUP(H396,'[2]Bảng mã ngạch'!$A$2:$B$71,2,0)</f>
        <v>Giảng viên (hạng III)</v>
      </c>
      <c r="J396" s="249" t="s">
        <v>692</v>
      </c>
      <c r="K396" s="249">
        <v>0</v>
      </c>
      <c r="L396" s="249" t="s">
        <v>1149</v>
      </c>
      <c r="M396" s="249" t="s">
        <v>1353</v>
      </c>
      <c r="N396" s="249"/>
      <c r="O396" s="249" t="s">
        <v>1353</v>
      </c>
      <c r="P396" s="253"/>
      <c r="Q396" s="249" t="s">
        <v>830</v>
      </c>
      <c r="R396" s="248"/>
      <c r="S396" s="248" t="s">
        <v>768</v>
      </c>
      <c r="T396" s="248"/>
      <c r="U396" s="248" t="s">
        <v>834</v>
      </c>
      <c r="V396" s="248"/>
      <c r="W396" s="248">
        <v>0</v>
      </c>
      <c r="X396" s="248" t="s">
        <v>1541</v>
      </c>
      <c r="Y396" s="255">
        <v>38113</v>
      </c>
      <c r="Z396" s="255">
        <v>38478</v>
      </c>
      <c r="AA396" s="256">
        <f t="shared" ca="1" si="26"/>
        <v>18.333333333333332</v>
      </c>
      <c r="AB396" s="257" t="e">
        <f>+VLOOKUP(#REF!,'[4]CÁN BỘ'!F$8:CL$1600,COLUMN('[4]CÁN BỘ'!$CL$17)-5,0)</f>
        <v>#REF!</v>
      </c>
      <c r="AC396" s="280" t="e">
        <f>+#REF!-#REF!</f>
        <v>#REF!</v>
      </c>
    </row>
    <row r="397" spans="1:29" ht="15.75" customHeight="1" x14ac:dyDescent="0.3">
      <c r="A397" s="248">
        <f>+SUBTOTAL(3,$C$6:C397)</f>
        <v>392</v>
      </c>
      <c r="B397" s="249" t="s">
        <v>1542</v>
      </c>
      <c r="C397" s="249" t="s">
        <v>1517</v>
      </c>
      <c r="D397" s="249" t="s">
        <v>1518</v>
      </c>
      <c r="E397" s="248" t="s">
        <v>200</v>
      </c>
      <c r="F397" s="249">
        <f t="shared" si="25"/>
        <v>1963</v>
      </c>
      <c r="G397" s="251">
        <v>23016</v>
      </c>
      <c r="H397" s="248" t="s">
        <v>870</v>
      </c>
      <c r="I397" s="252" t="str">
        <f>VLOOKUP(H397,'[2]Bảng mã ngạch'!$A$2:$B$71,2,0)</f>
        <v>Giảng viên cao cấp (hạng I)</v>
      </c>
      <c r="J397" s="249" t="s">
        <v>692</v>
      </c>
      <c r="K397" s="249" t="s">
        <v>871</v>
      </c>
      <c r="L397" s="249" t="s">
        <v>1249</v>
      </c>
      <c r="M397" s="249" t="s">
        <v>1249</v>
      </c>
      <c r="N397" s="249"/>
      <c r="O397" s="249" t="s">
        <v>1249</v>
      </c>
      <c r="P397" s="253"/>
      <c r="Q397" s="249" t="s">
        <v>765</v>
      </c>
      <c r="R397" s="248" t="s">
        <v>754</v>
      </c>
      <c r="S397" s="248" t="s">
        <v>768</v>
      </c>
      <c r="T397" s="248" t="s">
        <v>705</v>
      </c>
      <c r="U397" s="248" t="s">
        <v>875</v>
      </c>
      <c r="V397" s="248"/>
      <c r="W397" s="248">
        <v>0</v>
      </c>
      <c r="X397" s="248" t="s">
        <v>832</v>
      </c>
      <c r="Y397" s="255">
        <v>33714</v>
      </c>
      <c r="Z397" s="255">
        <v>33714</v>
      </c>
      <c r="AA397" s="256">
        <f t="shared" ca="1" si="26"/>
        <v>-1.9166666666666667</v>
      </c>
      <c r="AB397" s="257" t="e">
        <f>+VLOOKUP(#REF!,'[4]CÁN BỘ'!F$8:CL$1600,COLUMN('[4]CÁN BỘ'!$CL$17)-5,0)</f>
        <v>#REF!</v>
      </c>
      <c r="AC397" s="280" t="e">
        <f>+#REF!-#REF!</f>
        <v>#REF!</v>
      </c>
    </row>
    <row r="398" spans="1:29" ht="15.75" customHeight="1" x14ac:dyDescent="0.3">
      <c r="A398" s="248">
        <f>+SUBTOTAL(3,$C$6:C398)</f>
        <v>393</v>
      </c>
      <c r="B398" s="249" t="s">
        <v>1543</v>
      </c>
      <c r="C398" s="249" t="s">
        <v>1517</v>
      </c>
      <c r="D398" s="249" t="s">
        <v>1518</v>
      </c>
      <c r="E398" s="248" t="s">
        <v>201</v>
      </c>
      <c r="F398" s="249">
        <f t="shared" si="25"/>
        <v>1982</v>
      </c>
      <c r="G398" s="251">
        <v>30241</v>
      </c>
      <c r="H398" s="248" t="s">
        <v>708</v>
      </c>
      <c r="I398" s="252" t="str">
        <f>VLOOKUP(H398,'[2]Bảng mã ngạch'!$A$2:$B$71,2,0)</f>
        <v>Giảng viên (hạng III)</v>
      </c>
      <c r="J398" s="249" t="s">
        <v>692</v>
      </c>
      <c r="K398" s="249">
        <v>0</v>
      </c>
      <c r="L398" s="249" t="s">
        <v>1544</v>
      </c>
      <c r="M398" s="249" t="s">
        <v>1249</v>
      </c>
      <c r="N398" s="249"/>
      <c r="O398" s="249" t="s">
        <v>1249</v>
      </c>
      <c r="P398" s="261">
        <v>44196</v>
      </c>
      <c r="Q398" s="249" t="s">
        <v>765</v>
      </c>
      <c r="R398" s="255" t="s">
        <v>771</v>
      </c>
      <c r="S398" s="248"/>
      <c r="T398" s="248" t="s">
        <v>705</v>
      </c>
      <c r="U398" s="248" t="s">
        <v>783</v>
      </c>
      <c r="V398" s="248"/>
      <c r="W398" s="248" t="s">
        <v>1545</v>
      </c>
      <c r="X398" s="248" t="s">
        <v>704</v>
      </c>
      <c r="Y398" s="255">
        <v>37735</v>
      </c>
      <c r="Z398" s="255">
        <v>38101</v>
      </c>
      <c r="AA398" s="256">
        <f t="shared" ca="1" si="26"/>
        <v>12.833333333333334</v>
      </c>
      <c r="AB398" s="257" t="e">
        <f>+VLOOKUP(#REF!,'[3]CÁN BỘ'!F$8:AX$1037,COLUMN('[3]CÁN BỘ'!$AP$42)-5,0)</f>
        <v>#REF!</v>
      </c>
      <c r="AC398" s="258"/>
    </row>
    <row r="399" spans="1:29" ht="15.75" customHeight="1" x14ac:dyDescent="0.3">
      <c r="A399" s="248">
        <f>+SUBTOTAL(3,$C$6:C399)</f>
        <v>394</v>
      </c>
      <c r="B399" s="249" t="s">
        <v>1546</v>
      </c>
      <c r="C399" s="249" t="s">
        <v>1517</v>
      </c>
      <c r="D399" s="249" t="s">
        <v>1518</v>
      </c>
      <c r="E399" s="250" t="s">
        <v>201</v>
      </c>
      <c r="F399" s="249">
        <f t="shared" si="25"/>
        <v>1975</v>
      </c>
      <c r="G399" s="251">
        <v>27514</v>
      </c>
      <c r="H399" s="248" t="s">
        <v>699</v>
      </c>
      <c r="I399" s="252" t="str">
        <f>VLOOKUP(H399,'[2]Bảng mã ngạch'!$A$2:$B$71,2,0)</f>
        <v>Giảng viên chính (hạng II)</v>
      </c>
      <c r="J399" s="249" t="s">
        <v>692</v>
      </c>
      <c r="K399" s="249">
        <v>0</v>
      </c>
      <c r="L399" s="249" t="s">
        <v>1547</v>
      </c>
      <c r="M399" s="249" t="s">
        <v>1548</v>
      </c>
      <c r="N399" s="249"/>
      <c r="O399" s="249" t="s">
        <v>1548</v>
      </c>
      <c r="P399" s="253"/>
      <c r="Q399" s="249" t="s">
        <v>765</v>
      </c>
      <c r="R399" s="255" t="s">
        <v>1026</v>
      </c>
      <c r="S399" s="248" t="s">
        <v>768</v>
      </c>
      <c r="T399" s="248" t="s">
        <v>705</v>
      </c>
      <c r="U399" s="248" t="s">
        <v>702</v>
      </c>
      <c r="V399" s="248"/>
      <c r="W399" s="254" t="s">
        <v>724</v>
      </c>
      <c r="X399" s="248" t="s">
        <v>832</v>
      </c>
      <c r="Y399" s="255">
        <v>34883</v>
      </c>
      <c r="Z399" s="255">
        <v>35249</v>
      </c>
      <c r="AA399" s="256">
        <f t="shared" ca="1" si="26"/>
        <v>5.416666666666667</v>
      </c>
      <c r="AB399" s="257" t="e">
        <f>+VLOOKUP(#REF!,'[4]CÁN BỘ'!F$8:CL$1600,COLUMN('[4]CÁN BỘ'!$CL$17)-5,0)</f>
        <v>#REF!</v>
      </c>
      <c r="AC399" s="280" t="e">
        <f>+#REF!-#REF!</f>
        <v>#REF!</v>
      </c>
    </row>
    <row r="400" spans="1:29" ht="15.75" customHeight="1" x14ac:dyDescent="0.3">
      <c r="A400" s="248">
        <f>+SUBTOTAL(3,$C$6:C400)</f>
        <v>395</v>
      </c>
      <c r="B400" s="249" t="s">
        <v>1549</v>
      </c>
      <c r="C400" s="249" t="s">
        <v>1517</v>
      </c>
      <c r="D400" s="252" t="s">
        <v>698</v>
      </c>
      <c r="E400" s="248" t="s">
        <v>200</v>
      </c>
      <c r="F400" s="249">
        <f t="shared" si="25"/>
        <v>1978</v>
      </c>
      <c r="G400" s="251">
        <v>28771</v>
      </c>
      <c r="H400" s="248" t="s">
        <v>699</v>
      </c>
      <c r="I400" s="252" t="str">
        <f>VLOOKUP(H400,'[2]Bảng mã ngạch'!$A$2:$B$71,2,0)</f>
        <v>Giảng viên chính (hạng II)</v>
      </c>
      <c r="J400" s="249" t="s">
        <v>692</v>
      </c>
      <c r="K400" s="249">
        <v>0</v>
      </c>
      <c r="L400" s="249" t="s">
        <v>1550</v>
      </c>
      <c r="M400" s="249" t="s">
        <v>1550</v>
      </c>
      <c r="N400" s="249"/>
      <c r="O400" s="249" t="s">
        <v>1550</v>
      </c>
      <c r="P400" s="253"/>
      <c r="Q400" s="249" t="s">
        <v>765</v>
      </c>
      <c r="R400" s="255" t="s">
        <v>955</v>
      </c>
      <c r="S400" s="248"/>
      <c r="T400" s="248" t="s">
        <v>705</v>
      </c>
      <c r="U400" s="248" t="s">
        <v>702</v>
      </c>
      <c r="V400" s="248"/>
      <c r="W400" s="254" t="s">
        <v>724</v>
      </c>
      <c r="X400" s="248" t="s">
        <v>779</v>
      </c>
      <c r="Y400" s="255">
        <v>40881</v>
      </c>
      <c r="Z400" s="255">
        <v>41247</v>
      </c>
      <c r="AA400" s="256">
        <f t="shared" ca="1" si="26"/>
        <v>13.833333333333334</v>
      </c>
      <c r="AB400" s="257" t="e">
        <f>+VLOOKUP(#REF!,'[3]CÁN BỘ'!F$8:AX$1037,COLUMN('[3]CÁN BỘ'!$AP$42)-5,0)</f>
        <v>#REF!</v>
      </c>
      <c r="AC400" s="258"/>
    </row>
    <row r="401" spans="1:29" ht="15.75" customHeight="1" x14ac:dyDescent="0.3">
      <c r="A401" s="248">
        <f>+SUBTOTAL(3,$C$6:C401)</f>
        <v>396</v>
      </c>
      <c r="B401" s="249" t="s">
        <v>1551</v>
      </c>
      <c r="C401" s="249" t="s">
        <v>1517</v>
      </c>
      <c r="D401" s="252" t="s">
        <v>698</v>
      </c>
      <c r="E401" s="250" t="s">
        <v>200</v>
      </c>
      <c r="F401" s="249">
        <f t="shared" si="25"/>
        <v>1962</v>
      </c>
      <c r="G401" s="251">
        <v>22681</v>
      </c>
      <c r="H401" s="248" t="s">
        <v>870</v>
      </c>
      <c r="I401" s="252" t="str">
        <f>VLOOKUP(H401,'[2]Bảng mã ngạch'!$A$2:$B$71,2,0)</f>
        <v>Giảng viên cao cấp (hạng I)</v>
      </c>
      <c r="J401" s="249" t="s">
        <v>692</v>
      </c>
      <c r="K401" s="249" t="s">
        <v>871</v>
      </c>
      <c r="L401" s="249" t="s">
        <v>1023</v>
      </c>
      <c r="M401" s="249" t="s">
        <v>726</v>
      </c>
      <c r="N401" s="249"/>
      <c r="O401" s="249" t="s">
        <v>726</v>
      </c>
      <c r="P401" s="253"/>
      <c r="Q401" s="249" t="s">
        <v>873</v>
      </c>
      <c r="R401" s="248" t="s">
        <v>782</v>
      </c>
      <c r="S401" s="248"/>
      <c r="T401" s="248" t="s">
        <v>705</v>
      </c>
      <c r="U401" s="248" t="s">
        <v>875</v>
      </c>
      <c r="V401" s="248"/>
      <c r="W401" s="248">
        <v>0</v>
      </c>
      <c r="X401" s="248"/>
      <c r="Y401" s="255">
        <v>35244</v>
      </c>
      <c r="Z401" s="255">
        <v>35609</v>
      </c>
      <c r="AA401" s="256">
        <f t="shared" ca="1" si="26"/>
        <v>-2.8333333333333335</v>
      </c>
      <c r="AB401" s="257" t="e">
        <f>+VLOOKUP(#REF!,'[3]CÁN BỘ'!F$8:AX$1037,COLUMN('[3]CÁN BỘ'!$AP$42)-5,0)</f>
        <v>#REF!</v>
      </c>
      <c r="AC401" s="258"/>
    </row>
    <row r="402" spans="1:29" ht="15.75" customHeight="1" x14ac:dyDescent="0.3">
      <c r="A402" s="248">
        <f>+SUBTOTAL(3,$C$6:C402)</f>
        <v>397</v>
      </c>
      <c r="B402" s="249" t="s">
        <v>1552</v>
      </c>
      <c r="C402" s="249" t="s">
        <v>1517</v>
      </c>
      <c r="D402" s="252" t="s">
        <v>698</v>
      </c>
      <c r="E402" s="248" t="s">
        <v>201</v>
      </c>
      <c r="F402" s="249">
        <f t="shared" si="25"/>
        <v>1985</v>
      </c>
      <c r="G402" s="251">
        <v>31065</v>
      </c>
      <c r="H402" s="248" t="s">
        <v>708</v>
      </c>
      <c r="I402" s="252" t="str">
        <f>VLOOKUP(H402,'[2]Bảng mã ngạch'!$A$2:$B$71,2,0)</f>
        <v>Giảng viên (hạng III)</v>
      </c>
      <c r="J402" s="249" t="s">
        <v>690</v>
      </c>
      <c r="K402" s="249">
        <v>0</v>
      </c>
      <c r="L402" s="249" t="s">
        <v>1553</v>
      </c>
      <c r="M402" s="249" t="s">
        <v>1553</v>
      </c>
      <c r="N402" s="249"/>
      <c r="O402" s="249" t="s">
        <v>218</v>
      </c>
      <c r="P402" s="253"/>
      <c r="Q402" s="249"/>
      <c r="R402" s="248"/>
      <c r="S402" s="248" t="s">
        <v>768</v>
      </c>
      <c r="T402" s="248" t="s">
        <v>705</v>
      </c>
      <c r="U402" s="248" t="s">
        <v>783</v>
      </c>
      <c r="V402" s="248"/>
      <c r="W402" s="254" t="s">
        <v>724</v>
      </c>
      <c r="X402" s="248"/>
      <c r="Y402" s="255">
        <v>43747</v>
      </c>
      <c r="Z402" s="255">
        <v>44113</v>
      </c>
      <c r="AA402" s="256">
        <f t="shared" ca="1" si="26"/>
        <v>15.083333333333334</v>
      </c>
      <c r="AB402" s="257" t="e">
        <f>+VLOOKUP(#REF!,'[3]CÁN BỘ'!F$8:AX$1037,COLUMN('[3]CÁN BỘ'!$AP$42)-5,0)</f>
        <v>#REF!</v>
      </c>
      <c r="AC402" s="258"/>
    </row>
    <row r="403" spans="1:29" ht="15.75" customHeight="1" x14ac:dyDescent="0.3">
      <c r="A403" s="248">
        <f>+SUBTOTAL(3,$C$6:C403)</f>
        <v>398</v>
      </c>
      <c r="B403" s="249" t="s">
        <v>1554</v>
      </c>
      <c r="C403" s="249" t="s">
        <v>1517</v>
      </c>
      <c r="D403" s="252" t="s">
        <v>698</v>
      </c>
      <c r="E403" s="250" t="s">
        <v>201</v>
      </c>
      <c r="F403" s="249">
        <f t="shared" si="25"/>
        <v>1980</v>
      </c>
      <c r="G403" s="251">
        <v>29493</v>
      </c>
      <c r="H403" s="248" t="s">
        <v>699</v>
      </c>
      <c r="I403" s="252" t="str">
        <f>VLOOKUP(H403,'[2]Bảng mã ngạch'!$A$2:$B$71,2,0)</f>
        <v>Giảng viên chính (hạng II)</v>
      </c>
      <c r="J403" s="249" t="s">
        <v>692</v>
      </c>
      <c r="K403" s="249">
        <v>0</v>
      </c>
      <c r="L403" s="249" t="s">
        <v>1023</v>
      </c>
      <c r="M403" s="249" t="s">
        <v>1555</v>
      </c>
      <c r="N403" s="249"/>
      <c r="O403" s="249" t="s">
        <v>1556</v>
      </c>
      <c r="P403" s="253"/>
      <c r="Q403" s="249" t="s">
        <v>765</v>
      </c>
      <c r="R403" s="255" t="s">
        <v>1303</v>
      </c>
      <c r="S403" s="248" t="s">
        <v>768</v>
      </c>
      <c r="T403" s="248" t="s">
        <v>705</v>
      </c>
      <c r="U403" s="248" t="s">
        <v>702</v>
      </c>
      <c r="V403" s="248"/>
      <c r="W403" s="248">
        <v>0</v>
      </c>
      <c r="X403" s="248" t="s">
        <v>779</v>
      </c>
      <c r="Y403" s="255">
        <v>37798</v>
      </c>
      <c r="Z403" s="255">
        <v>38164</v>
      </c>
      <c r="AA403" s="256">
        <f t="shared" ca="1" si="26"/>
        <v>10.833333333333334</v>
      </c>
      <c r="AB403" s="257" t="e">
        <f>+VLOOKUP(#REF!,'[4]CÁN BỘ'!F$8:CL$1600,COLUMN('[4]CÁN BỘ'!$CL$17)-5,0)</f>
        <v>#REF!</v>
      </c>
      <c r="AC403" s="280" t="e">
        <f>+#REF!-#REF!</f>
        <v>#REF!</v>
      </c>
    </row>
    <row r="404" spans="1:29" ht="15.75" customHeight="1" x14ac:dyDescent="0.3">
      <c r="A404" s="248">
        <f>+SUBTOTAL(3,$C$6:C404)</f>
        <v>399</v>
      </c>
      <c r="B404" s="249" t="s">
        <v>1557</v>
      </c>
      <c r="C404" s="249" t="s">
        <v>1517</v>
      </c>
      <c r="D404" s="252" t="s">
        <v>698</v>
      </c>
      <c r="E404" s="248" t="s">
        <v>201</v>
      </c>
      <c r="F404" s="249">
        <f t="shared" si="25"/>
        <v>1988</v>
      </c>
      <c r="G404" s="251">
        <v>32445</v>
      </c>
      <c r="H404" s="248" t="s">
        <v>708</v>
      </c>
      <c r="I404" s="252" t="str">
        <f>VLOOKUP(H404,'[2]Bảng mã ngạch'!$A$2:$B$71,2,0)</f>
        <v>Giảng viên (hạng III)</v>
      </c>
      <c r="J404" s="249" t="s">
        <v>690</v>
      </c>
      <c r="K404" s="249">
        <v>0</v>
      </c>
      <c r="L404" s="249" t="s">
        <v>1558</v>
      </c>
      <c r="M404" s="249" t="s">
        <v>1558</v>
      </c>
      <c r="N404" s="249"/>
      <c r="O404" s="249" t="s">
        <v>218</v>
      </c>
      <c r="P404" s="253"/>
      <c r="Q404" s="249"/>
      <c r="R404" s="255" t="s">
        <v>782</v>
      </c>
      <c r="S404" s="248" t="s">
        <v>768</v>
      </c>
      <c r="T404" s="248" t="s">
        <v>705</v>
      </c>
      <c r="U404" s="248" t="s">
        <v>783</v>
      </c>
      <c r="V404" s="248"/>
      <c r="W404" s="248">
        <v>0</v>
      </c>
      <c r="X404" s="248"/>
      <c r="Y404" s="255">
        <v>0</v>
      </c>
      <c r="Z404" s="255">
        <v>0</v>
      </c>
      <c r="AA404" s="256">
        <f t="shared" ca="1" si="26"/>
        <v>18.916666666666668</v>
      </c>
      <c r="AB404" s="257" t="e">
        <f>+VLOOKUP(#REF!,'[3]CÁN BỘ'!F$8:AX$1037,COLUMN('[3]CÁN BỘ'!$AP$42)-5,0)</f>
        <v>#REF!</v>
      </c>
      <c r="AC404" s="258"/>
    </row>
    <row r="405" spans="1:29" ht="15.75" customHeight="1" x14ac:dyDescent="0.3">
      <c r="A405" s="248">
        <f>+SUBTOTAL(3,$C$6:C405)</f>
        <v>400</v>
      </c>
      <c r="B405" s="249" t="s">
        <v>1559</v>
      </c>
      <c r="C405" s="249" t="s">
        <v>1517</v>
      </c>
      <c r="D405" s="252" t="s">
        <v>698</v>
      </c>
      <c r="E405" s="250" t="s">
        <v>201</v>
      </c>
      <c r="F405" s="249">
        <f t="shared" si="25"/>
        <v>1984</v>
      </c>
      <c r="G405" s="251">
        <v>31026</v>
      </c>
      <c r="H405" s="248" t="s">
        <v>708</v>
      </c>
      <c r="I405" s="252" t="str">
        <f>VLOOKUP(H405,'[2]Bảng mã ngạch'!$A$2:$B$71,2,0)</f>
        <v>Giảng viên (hạng III)</v>
      </c>
      <c r="J405" s="249" t="s">
        <v>690</v>
      </c>
      <c r="K405" s="249">
        <v>0</v>
      </c>
      <c r="L405" s="249" t="s">
        <v>1553</v>
      </c>
      <c r="M405" s="249" t="s">
        <v>1553</v>
      </c>
      <c r="N405" s="249"/>
      <c r="O405" s="249" t="s">
        <v>1553</v>
      </c>
      <c r="P405" s="253"/>
      <c r="Q405" s="249"/>
      <c r="R405" s="248" t="s">
        <v>754</v>
      </c>
      <c r="S405" s="248"/>
      <c r="T405" s="248" t="s">
        <v>705</v>
      </c>
      <c r="U405" s="248" t="s">
        <v>783</v>
      </c>
      <c r="V405" s="248"/>
      <c r="W405" s="248">
        <v>0</v>
      </c>
      <c r="X405" s="248"/>
      <c r="Y405" s="255"/>
      <c r="Z405" s="255"/>
      <c r="AA405" s="256">
        <f t="shared" ca="1" si="26"/>
        <v>15</v>
      </c>
      <c r="AB405" s="257" t="e">
        <f>+VLOOKUP(#REF!,'[3]CÁN BỘ'!F$8:AX$1037,COLUMN('[3]CÁN BỘ'!$AP$42)-5,0)</f>
        <v>#REF!</v>
      </c>
      <c r="AC405" s="258"/>
    </row>
    <row r="406" spans="1:29" ht="15.75" customHeight="1" x14ac:dyDescent="0.3">
      <c r="A406" s="248">
        <f>+SUBTOTAL(3,$C$6:C406)</f>
        <v>401</v>
      </c>
      <c r="B406" s="249" t="s">
        <v>1560</v>
      </c>
      <c r="C406" s="249" t="s">
        <v>1517</v>
      </c>
      <c r="D406" s="249" t="s">
        <v>698</v>
      </c>
      <c r="E406" s="248" t="s">
        <v>200</v>
      </c>
      <c r="F406" s="249">
        <f t="shared" si="25"/>
        <v>1978</v>
      </c>
      <c r="G406" s="251">
        <v>28529</v>
      </c>
      <c r="H406" s="248" t="s">
        <v>699</v>
      </c>
      <c r="I406" s="252" t="str">
        <f>VLOOKUP(H406,'[2]Bảng mã ngạch'!$A$2:$B$71,2,0)</f>
        <v>Giảng viên chính (hạng II)</v>
      </c>
      <c r="J406" s="249" t="s">
        <v>692</v>
      </c>
      <c r="K406" s="249">
        <v>0</v>
      </c>
      <c r="L406" s="249" t="s">
        <v>1023</v>
      </c>
      <c r="M406" s="249" t="s">
        <v>1561</v>
      </c>
      <c r="N406" s="249"/>
      <c r="O406" s="249" t="s">
        <v>1561</v>
      </c>
      <c r="P406" s="253"/>
      <c r="Q406" s="249" t="s">
        <v>830</v>
      </c>
      <c r="R406" s="248"/>
      <c r="S406" s="248" t="s">
        <v>768</v>
      </c>
      <c r="T406" s="248" t="s">
        <v>705</v>
      </c>
      <c r="U406" s="248" t="s">
        <v>769</v>
      </c>
      <c r="V406" s="248"/>
      <c r="W406" s="248" t="s">
        <v>758</v>
      </c>
      <c r="X406" s="248" t="s">
        <v>704</v>
      </c>
      <c r="Y406" s="255">
        <v>37763</v>
      </c>
      <c r="Z406" s="255">
        <v>38129</v>
      </c>
      <c r="AA406" s="256">
        <f t="shared" ca="1" si="26"/>
        <v>13.166666666666666</v>
      </c>
      <c r="AB406" s="257" t="e">
        <f>+VLOOKUP(#REF!,'[4]CÁN BỘ'!F$8:CL$1600,COLUMN('[4]CÁN BỘ'!$CL$17)-5,0)</f>
        <v>#REF!</v>
      </c>
      <c r="AC406" s="280" t="e">
        <f>+#REF!-#REF!</f>
        <v>#REF!</v>
      </c>
    </row>
    <row r="407" spans="1:29" ht="15.75" customHeight="1" x14ac:dyDescent="0.3">
      <c r="A407" s="248">
        <f>+SUBTOTAL(3,$C$6:C407)</f>
        <v>402</v>
      </c>
      <c r="B407" s="249" t="s">
        <v>1562</v>
      </c>
      <c r="C407" s="249" t="s">
        <v>1517</v>
      </c>
      <c r="D407" s="252" t="s">
        <v>698</v>
      </c>
      <c r="E407" s="250" t="s">
        <v>201</v>
      </c>
      <c r="F407" s="249">
        <f t="shared" si="25"/>
        <v>1985</v>
      </c>
      <c r="G407" s="251">
        <v>31338</v>
      </c>
      <c r="H407" s="248" t="s">
        <v>708</v>
      </c>
      <c r="I407" s="252" t="str">
        <f>VLOOKUP(H407,'[2]Bảng mã ngạch'!$A$2:$B$71,2,0)</f>
        <v>Giảng viên (hạng III)</v>
      </c>
      <c r="J407" s="249" t="s">
        <v>690</v>
      </c>
      <c r="K407" s="249">
        <v>0</v>
      </c>
      <c r="L407" s="249" t="s">
        <v>1558</v>
      </c>
      <c r="M407" s="249" t="s">
        <v>1563</v>
      </c>
      <c r="N407" s="249"/>
      <c r="O407" s="249" t="s">
        <v>218</v>
      </c>
      <c r="P407" s="253"/>
      <c r="Q407" s="249"/>
      <c r="R407" s="255" t="s">
        <v>754</v>
      </c>
      <c r="S407" s="248" t="s">
        <v>768</v>
      </c>
      <c r="T407" s="248" t="s">
        <v>705</v>
      </c>
      <c r="U407" s="248" t="s">
        <v>783</v>
      </c>
      <c r="V407" s="248"/>
      <c r="W407" s="248">
        <v>0</v>
      </c>
      <c r="X407" s="248"/>
      <c r="Y407" s="255">
        <v>42669</v>
      </c>
      <c r="Z407" s="255">
        <v>43034</v>
      </c>
      <c r="AA407" s="256">
        <f t="shared" ca="1" si="26"/>
        <v>15.833333333333334</v>
      </c>
      <c r="AB407" s="257" t="e">
        <f>+VLOOKUP(#REF!,'[3]CÁN BỘ'!F$8:AX$1037,COLUMN('[3]CÁN BỘ'!$AP$42)-5,0)</f>
        <v>#REF!</v>
      </c>
      <c r="AC407" s="258"/>
    </row>
    <row r="408" spans="1:29" ht="15.75" customHeight="1" x14ac:dyDescent="0.3">
      <c r="A408" s="248">
        <f>+SUBTOTAL(3,$C$6:C408)</f>
        <v>403</v>
      </c>
      <c r="B408" s="249" t="s">
        <v>1564</v>
      </c>
      <c r="C408" s="249" t="s">
        <v>1517</v>
      </c>
      <c r="D408" s="252" t="s">
        <v>698</v>
      </c>
      <c r="E408" s="248" t="s">
        <v>201</v>
      </c>
      <c r="F408" s="249">
        <f t="shared" si="25"/>
        <v>1985</v>
      </c>
      <c r="G408" s="251">
        <v>31102</v>
      </c>
      <c r="H408" s="248" t="s">
        <v>708</v>
      </c>
      <c r="I408" s="252" t="str">
        <f>VLOOKUP(H408,'[2]Bảng mã ngạch'!$A$2:$B$71,2,0)</f>
        <v>Giảng viên (hạng III)</v>
      </c>
      <c r="J408" s="249" t="s">
        <v>690</v>
      </c>
      <c r="K408" s="249">
        <v>0</v>
      </c>
      <c r="L408" s="249" t="s">
        <v>1558</v>
      </c>
      <c r="M408" s="249" t="s">
        <v>1558</v>
      </c>
      <c r="N408" s="249"/>
      <c r="O408" s="249" t="s">
        <v>218</v>
      </c>
      <c r="P408" s="253"/>
      <c r="Q408" s="249"/>
      <c r="R408" s="255" t="s">
        <v>771</v>
      </c>
      <c r="S408" s="248" t="s">
        <v>768</v>
      </c>
      <c r="T408" s="248" t="s">
        <v>705</v>
      </c>
      <c r="U408" s="248" t="s">
        <v>783</v>
      </c>
      <c r="V408" s="248"/>
      <c r="W408" s="248">
        <v>0</v>
      </c>
      <c r="X408" s="248"/>
      <c r="Y408" s="255">
        <v>43747</v>
      </c>
      <c r="Z408" s="255">
        <v>44113</v>
      </c>
      <c r="AA408" s="256">
        <f t="shared" ca="1" si="26"/>
        <v>15.166666666666666</v>
      </c>
      <c r="AB408" s="257" t="e">
        <f>+VLOOKUP(#REF!,'[3]CÁN BỘ'!F$8:AX$1037,COLUMN('[3]CÁN BỘ'!$AP$42)-5,0)</f>
        <v>#REF!</v>
      </c>
      <c r="AC408" s="258"/>
    </row>
    <row r="409" spans="1:29" ht="15.75" customHeight="1" x14ac:dyDescent="0.3">
      <c r="A409" s="248">
        <f>+SUBTOTAL(3,$C$6:C409)</f>
        <v>404</v>
      </c>
      <c r="B409" s="249" t="s">
        <v>1565</v>
      </c>
      <c r="C409" s="249" t="s">
        <v>1517</v>
      </c>
      <c r="D409" s="252" t="s">
        <v>698</v>
      </c>
      <c r="E409" s="250" t="s">
        <v>201</v>
      </c>
      <c r="F409" s="249">
        <f t="shared" si="25"/>
        <v>1984</v>
      </c>
      <c r="G409" s="251">
        <v>31041</v>
      </c>
      <c r="H409" s="248" t="s">
        <v>708</v>
      </c>
      <c r="I409" s="252" t="str">
        <f>VLOOKUP(H409,'[2]Bảng mã ngạch'!$A$2:$B$71,2,0)</f>
        <v>Giảng viên (hạng III)</v>
      </c>
      <c r="J409" s="249" t="s">
        <v>690</v>
      </c>
      <c r="K409" s="249">
        <v>0</v>
      </c>
      <c r="L409" s="249" t="s">
        <v>1563</v>
      </c>
      <c r="M409" s="249" t="s">
        <v>1558</v>
      </c>
      <c r="N409" s="249"/>
      <c r="O409" s="249" t="s">
        <v>218</v>
      </c>
      <c r="P409" s="253"/>
      <c r="Q409" s="249"/>
      <c r="R409" s="255" t="s">
        <v>754</v>
      </c>
      <c r="S409" s="248" t="s">
        <v>768</v>
      </c>
      <c r="T409" s="248" t="s">
        <v>705</v>
      </c>
      <c r="U409" s="248" t="s">
        <v>783</v>
      </c>
      <c r="V409" s="248"/>
      <c r="W409" s="248">
        <v>0</v>
      </c>
      <c r="X409" s="248"/>
      <c r="Y409" s="255">
        <v>43531</v>
      </c>
      <c r="Z409" s="255">
        <v>43897</v>
      </c>
      <c r="AA409" s="256">
        <f t="shared" ca="1" si="26"/>
        <v>15.083333333333334</v>
      </c>
      <c r="AB409" s="257" t="e">
        <f>+VLOOKUP(#REF!,'[3]CÁN BỘ'!F$8:AX$1037,COLUMN('[3]CÁN BỘ'!$AP$42)-5,0)</f>
        <v>#REF!</v>
      </c>
      <c r="AC409" s="258"/>
    </row>
    <row r="410" spans="1:29" ht="15.75" customHeight="1" x14ac:dyDescent="0.3">
      <c r="A410" s="248">
        <f>+SUBTOTAL(3,$C$6:C410)</f>
        <v>405</v>
      </c>
      <c r="B410" s="249" t="s">
        <v>1566</v>
      </c>
      <c r="C410" s="249" t="s">
        <v>1517</v>
      </c>
      <c r="D410" s="252" t="s">
        <v>698</v>
      </c>
      <c r="E410" s="248" t="s">
        <v>200</v>
      </c>
      <c r="F410" s="249">
        <f t="shared" si="25"/>
        <v>1979</v>
      </c>
      <c r="G410" s="251">
        <v>29100</v>
      </c>
      <c r="H410" s="248" t="s">
        <v>708</v>
      </c>
      <c r="I410" s="252" t="str">
        <f>VLOOKUP(H410,'[2]Bảng mã ngạch'!$A$2:$B$71,2,0)</f>
        <v>Giảng viên (hạng III)</v>
      </c>
      <c r="J410" s="249" t="s">
        <v>690</v>
      </c>
      <c r="K410" s="249">
        <v>0</v>
      </c>
      <c r="L410" s="249" t="s">
        <v>1558</v>
      </c>
      <c r="M410" s="249" t="s">
        <v>1558</v>
      </c>
      <c r="N410" s="249"/>
      <c r="O410" s="249" t="s">
        <v>218</v>
      </c>
      <c r="P410" s="253"/>
      <c r="Q410" s="249"/>
      <c r="R410" s="255" t="s">
        <v>771</v>
      </c>
      <c r="S410" s="248"/>
      <c r="T410" s="248" t="s">
        <v>705</v>
      </c>
      <c r="U410" s="248" t="s">
        <v>783</v>
      </c>
      <c r="V410" s="248"/>
      <c r="W410" s="254" t="s">
        <v>895</v>
      </c>
      <c r="X410" s="248" t="s">
        <v>704</v>
      </c>
      <c r="Y410" s="255">
        <v>37597</v>
      </c>
      <c r="Z410" s="255">
        <v>37962</v>
      </c>
      <c r="AA410" s="256">
        <f t="shared" ca="1" si="26"/>
        <v>14.75</v>
      </c>
      <c r="AB410" s="257" t="e">
        <f>+VLOOKUP(#REF!,'[3]CÁN BỘ'!F$8:AX$1037,COLUMN('[3]CÁN BỘ'!$AP$42)-5,0)</f>
        <v>#REF!</v>
      </c>
      <c r="AC410" s="258"/>
    </row>
    <row r="411" spans="1:29" ht="15.75" customHeight="1" x14ac:dyDescent="0.3">
      <c r="A411" s="248">
        <f>+SUBTOTAL(3,$C$6:C411)</f>
        <v>406</v>
      </c>
      <c r="B411" s="249" t="s">
        <v>1567</v>
      </c>
      <c r="C411" s="249" t="s">
        <v>1517</v>
      </c>
      <c r="D411" s="252" t="s">
        <v>698</v>
      </c>
      <c r="E411" s="250" t="s">
        <v>201</v>
      </c>
      <c r="F411" s="249">
        <f t="shared" si="25"/>
        <v>1987</v>
      </c>
      <c r="G411" s="251">
        <v>32012</v>
      </c>
      <c r="H411" s="248" t="s">
        <v>708</v>
      </c>
      <c r="I411" s="252" t="str">
        <f>VLOOKUP(H411,'[2]Bảng mã ngạch'!$A$2:$B$71,2,0)</f>
        <v>Giảng viên (hạng III)</v>
      </c>
      <c r="J411" s="249" t="s">
        <v>690</v>
      </c>
      <c r="K411" s="249">
        <v>0</v>
      </c>
      <c r="L411" s="249" t="s">
        <v>1568</v>
      </c>
      <c r="M411" s="249" t="s">
        <v>1558</v>
      </c>
      <c r="N411" s="249"/>
      <c r="O411" s="249">
        <v>0</v>
      </c>
      <c r="P411" s="253"/>
      <c r="Q411" s="249"/>
      <c r="R411" s="248"/>
      <c r="S411" s="248"/>
      <c r="T411" s="248" t="s">
        <v>705</v>
      </c>
      <c r="U411" s="248" t="s">
        <v>783</v>
      </c>
      <c r="V411" s="248"/>
      <c r="W411" s="248" t="s">
        <v>758</v>
      </c>
      <c r="X411" s="248"/>
      <c r="Y411" s="255">
        <v>43747</v>
      </c>
      <c r="Z411" s="255">
        <v>44113</v>
      </c>
      <c r="AA411" s="256">
        <f t="shared" ca="1" si="26"/>
        <v>17.666666666666668</v>
      </c>
      <c r="AB411" s="257" t="e">
        <f>+VLOOKUP(#REF!,'[4]CÁN BỘ'!F$8:CL$1600,COLUMN('[4]CÁN BỘ'!$CL$17)-5,0)</f>
        <v>#REF!</v>
      </c>
      <c r="AC411" s="258"/>
    </row>
    <row r="412" spans="1:29" ht="15.75" customHeight="1" x14ac:dyDescent="0.3">
      <c r="A412" s="248">
        <f>+SUBTOTAL(3,$C$6:C412)</f>
        <v>407</v>
      </c>
      <c r="B412" s="249" t="s">
        <v>1569</v>
      </c>
      <c r="C412" s="249" t="s">
        <v>1517</v>
      </c>
      <c r="D412" s="252" t="s">
        <v>698</v>
      </c>
      <c r="E412" s="248" t="s">
        <v>201</v>
      </c>
      <c r="F412" s="249">
        <f t="shared" si="25"/>
        <v>1983</v>
      </c>
      <c r="G412" s="251">
        <v>30661</v>
      </c>
      <c r="H412" s="248" t="s">
        <v>708</v>
      </c>
      <c r="I412" s="252" t="str">
        <f>VLOOKUP(H412,'[2]Bảng mã ngạch'!$A$2:$B$71,2,0)</f>
        <v>Giảng viên (hạng III)</v>
      </c>
      <c r="J412" s="249" t="s">
        <v>690</v>
      </c>
      <c r="K412" s="249">
        <v>0</v>
      </c>
      <c r="L412" s="249" t="s">
        <v>1553</v>
      </c>
      <c r="M412" s="249" t="s">
        <v>1553</v>
      </c>
      <c r="N412" s="249"/>
      <c r="O412" s="249" t="s">
        <v>218</v>
      </c>
      <c r="P412" s="253"/>
      <c r="Q412" s="249"/>
      <c r="R412" s="248" t="s">
        <v>754</v>
      </c>
      <c r="S412" s="248" t="s">
        <v>768</v>
      </c>
      <c r="T412" s="248" t="s">
        <v>705</v>
      </c>
      <c r="U412" s="248" t="s">
        <v>783</v>
      </c>
      <c r="V412" s="248"/>
      <c r="W412" s="248">
        <v>0</v>
      </c>
      <c r="X412" s="248"/>
      <c r="Y412" s="255">
        <v>41724</v>
      </c>
      <c r="Z412" s="255">
        <v>42089</v>
      </c>
      <c r="AA412" s="256">
        <f t="shared" ca="1" si="26"/>
        <v>14</v>
      </c>
      <c r="AB412" s="257" t="e">
        <f>+VLOOKUP(#REF!,'[3]CÁN BỘ'!F$8:AX$1037,COLUMN('[3]CÁN BỘ'!$AP$42)-5,0)</f>
        <v>#REF!</v>
      </c>
      <c r="AC412" s="258"/>
    </row>
    <row r="413" spans="1:29" ht="15.75" customHeight="1" x14ac:dyDescent="0.3">
      <c r="A413" s="248">
        <f>+SUBTOTAL(3,$C$6:C413)</f>
        <v>408</v>
      </c>
      <c r="B413" s="249" t="s">
        <v>1570</v>
      </c>
      <c r="C413" s="249" t="s">
        <v>1517</v>
      </c>
      <c r="D413" s="252" t="s">
        <v>698</v>
      </c>
      <c r="E413" s="250" t="s">
        <v>201</v>
      </c>
      <c r="F413" s="249">
        <f t="shared" si="25"/>
        <v>1986</v>
      </c>
      <c r="G413" s="251">
        <v>31727</v>
      </c>
      <c r="H413" s="248" t="s">
        <v>708</v>
      </c>
      <c r="I413" s="252" t="str">
        <f>VLOOKUP(H413,'[2]Bảng mã ngạch'!$A$2:$B$71,2,0)</f>
        <v>Giảng viên (hạng III)</v>
      </c>
      <c r="J413" s="249" t="s">
        <v>690</v>
      </c>
      <c r="K413" s="249">
        <v>0</v>
      </c>
      <c r="L413" s="249" t="s">
        <v>1553</v>
      </c>
      <c r="M413" s="249" t="s">
        <v>1553</v>
      </c>
      <c r="N413" s="249"/>
      <c r="O413" s="249" t="s">
        <v>218</v>
      </c>
      <c r="P413" s="253"/>
      <c r="Q413" s="249"/>
      <c r="R413" s="255" t="s">
        <v>754</v>
      </c>
      <c r="S413" s="248" t="s">
        <v>768</v>
      </c>
      <c r="T413" s="248" t="s">
        <v>705</v>
      </c>
      <c r="U413" s="248" t="s">
        <v>783</v>
      </c>
      <c r="V413" s="248"/>
      <c r="W413" s="248">
        <v>0</v>
      </c>
      <c r="X413" s="248"/>
      <c r="Y413" s="255"/>
      <c r="Z413" s="255"/>
      <c r="AA413" s="256">
        <f t="shared" ca="1" si="26"/>
        <v>16.916666666666668</v>
      </c>
      <c r="AB413" s="257" t="e">
        <f>+VLOOKUP(#REF!,'[3]CÁN BỘ'!F$8:AX$1037,COLUMN('[3]CÁN BỘ'!$AP$42)-5,0)</f>
        <v>#REF!</v>
      </c>
      <c r="AC413" s="258"/>
    </row>
    <row r="414" spans="1:29" ht="15.75" customHeight="1" x14ac:dyDescent="0.3">
      <c r="A414" s="248">
        <f>+SUBTOTAL(3,$C$6:C414)</f>
        <v>409</v>
      </c>
      <c r="B414" s="249" t="s">
        <v>1571</v>
      </c>
      <c r="C414" s="249" t="s">
        <v>1517</v>
      </c>
      <c r="D414" s="252" t="s">
        <v>698</v>
      </c>
      <c r="E414" s="248" t="s">
        <v>201</v>
      </c>
      <c r="F414" s="249">
        <f t="shared" si="25"/>
        <v>1978</v>
      </c>
      <c r="G414" s="251">
        <v>28828</v>
      </c>
      <c r="H414" s="248" t="s">
        <v>699</v>
      </c>
      <c r="I414" s="252" t="str">
        <f>VLOOKUP(H414,'[2]Bảng mã ngạch'!$A$2:$B$71,2,0)</f>
        <v>Giảng viên chính (hạng II)</v>
      </c>
      <c r="J414" s="249" t="s">
        <v>692</v>
      </c>
      <c r="K414" s="249">
        <v>0</v>
      </c>
      <c r="L414" s="249" t="s">
        <v>1563</v>
      </c>
      <c r="M414" s="249" t="s">
        <v>1563</v>
      </c>
      <c r="N414" s="249"/>
      <c r="O414" s="249" t="s">
        <v>1023</v>
      </c>
      <c r="P414" s="253"/>
      <c r="Q414" s="249" t="s">
        <v>765</v>
      </c>
      <c r="R414" s="255" t="s">
        <v>754</v>
      </c>
      <c r="S414" s="248" t="s">
        <v>768</v>
      </c>
      <c r="T414" s="248" t="s">
        <v>705</v>
      </c>
      <c r="U414" s="248" t="s">
        <v>769</v>
      </c>
      <c r="V414" s="248"/>
      <c r="W414" s="248">
        <v>0</v>
      </c>
      <c r="X414" s="248"/>
      <c r="Y414" s="255">
        <v>41558</v>
      </c>
      <c r="Z414" s="255">
        <v>41975</v>
      </c>
      <c r="AA414" s="256">
        <f t="shared" ca="1" si="26"/>
        <v>9</v>
      </c>
      <c r="AB414" s="257" t="e">
        <f>+VLOOKUP(#REF!,'[3]CÁN BỘ'!F$8:AX$1037,COLUMN('[3]CÁN BỘ'!$AP$42)-5,0)</f>
        <v>#REF!</v>
      </c>
      <c r="AC414" s="258"/>
    </row>
    <row r="415" spans="1:29" ht="15.75" customHeight="1" x14ac:dyDescent="0.3">
      <c r="A415" s="248">
        <f>+SUBTOTAL(3,$C$6:C415)</f>
        <v>410</v>
      </c>
      <c r="B415" s="249" t="s">
        <v>1572</v>
      </c>
      <c r="C415" s="249" t="s">
        <v>1517</v>
      </c>
      <c r="D415" s="249" t="s">
        <v>1573</v>
      </c>
      <c r="E415" s="248" t="s">
        <v>201</v>
      </c>
      <c r="F415" s="249">
        <f t="shared" si="25"/>
        <v>1995</v>
      </c>
      <c r="G415" s="251">
        <v>34941</v>
      </c>
      <c r="H415" s="248" t="s">
        <v>708</v>
      </c>
      <c r="I415" s="252" t="str">
        <f>VLOOKUP(H415,'[2]Bảng mã ngạch'!$A$2:$B$71,2,0)</f>
        <v>Giảng viên (hạng III)</v>
      </c>
      <c r="J415" s="249" t="s">
        <v>690</v>
      </c>
      <c r="K415" s="249"/>
      <c r="L415" s="249" t="s">
        <v>1574</v>
      </c>
      <c r="M415" s="249" t="s">
        <v>1575</v>
      </c>
      <c r="N415" s="249"/>
      <c r="O415" s="249">
        <v>0</v>
      </c>
      <c r="P415" s="253"/>
      <c r="Q415" s="249"/>
      <c r="R415" s="255" t="s">
        <v>799</v>
      </c>
      <c r="S415" s="248" t="s">
        <v>815</v>
      </c>
      <c r="T415" s="248">
        <v>2018</v>
      </c>
      <c r="U415" s="248"/>
      <c r="V415" s="248"/>
      <c r="W415" s="248">
        <v>0</v>
      </c>
      <c r="X415" s="248"/>
      <c r="Y415" s="255"/>
      <c r="Z415" s="255"/>
      <c r="AA415" s="256">
        <f t="shared" ca="1" si="26"/>
        <v>25.75</v>
      </c>
      <c r="AB415" s="257" t="e">
        <f>+VLOOKUP(#REF!,'[3]CÁN BỘ'!F$8:AX$1037,COLUMN('[3]CÁN BỘ'!$AP$42)-5,0)</f>
        <v>#REF!</v>
      </c>
      <c r="AC415" s="258"/>
    </row>
    <row r="416" spans="1:29" ht="15.75" customHeight="1" x14ac:dyDescent="0.3">
      <c r="A416" s="248">
        <f>+SUBTOTAL(3,$C$6:C416)</f>
        <v>411</v>
      </c>
      <c r="B416" s="249" t="s">
        <v>1576</v>
      </c>
      <c r="C416" s="249" t="s">
        <v>1517</v>
      </c>
      <c r="D416" s="249" t="s">
        <v>1573</v>
      </c>
      <c r="E416" s="250" t="s">
        <v>201</v>
      </c>
      <c r="F416" s="249">
        <f t="shared" si="25"/>
        <v>1984</v>
      </c>
      <c r="G416" s="251">
        <v>30971</v>
      </c>
      <c r="H416" s="248" t="s">
        <v>708</v>
      </c>
      <c r="I416" s="252" t="str">
        <f>VLOOKUP(H416,'[2]Bảng mã ngạch'!$A$2:$B$71,2,0)</f>
        <v>Giảng viên (hạng III)</v>
      </c>
      <c r="J416" s="249" t="s">
        <v>692</v>
      </c>
      <c r="K416" s="249">
        <v>0</v>
      </c>
      <c r="L416" s="249" t="s">
        <v>1574</v>
      </c>
      <c r="M416" s="249">
        <v>0</v>
      </c>
      <c r="N416" s="249"/>
      <c r="O416" s="249" t="s">
        <v>963</v>
      </c>
      <c r="P416" s="253"/>
      <c r="Q416" s="249"/>
      <c r="R416" s="255" t="s">
        <v>771</v>
      </c>
      <c r="S416" s="248"/>
      <c r="T416" s="248" t="s">
        <v>705</v>
      </c>
      <c r="U416" s="248" t="s">
        <v>702</v>
      </c>
      <c r="V416" s="248"/>
      <c r="W416" s="254" t="s">
        <v>717</v>
      </c>
      <c r="X416" s="248" t="s">
        <v>704</v>
      </c>
      <c r="Y416" s="255">
        <v>40885</v>
      </c>
      <c r="Z416" s="255">
        <v>41251</v>
      </c>
      <c r="AA416" s="256">
        <f t="shared" ca="1" si="26"/>
        <v>14.833333333333334</v>
      </c>
      <c r="AB416" s="257" t="e">
        <f>+VLOOKUP(#REF!,'[3]CÁN BỘ'!F$8:AX$1037,COLUMN('[3]CÁN BỘ'!$AP$42)-5,0)</f>
        <v>#REF!</v>
      </c>
      <c r="AC416" s="258"/>
    </row>
    <row r="417" spans="1:29" ht="15.75" customHeight="1" x14ac:dyDescent="0.3">
      <c r="A417" s="248">
        <f>+SUBTOTAL(3,$C$6:C417)</f>
        <v>412</v>
      </c>
      <c r="B417" s="249" t="s">
        <v>1577</v>
      </c>
      <c r="C417" s="249" t="s">
        <v>1517</v>
      </c>
      <c r="D417" s="249" t="s">
        <v>1573</v>
      </c>
      <c r="E417" s="248" t="s">
        <v>201</v>
      </c>
      <c r="F417" s="249">
        <f t="shared" si="25"/>
        <v>1989</v>
      </c>
      <c r="G417" s="251">
        <v>32669</v>
      </c>
      <c r="H417" s="248" t="s">
        <v>708</v>
      </c>
      <c r="I417" s="252" t="str">
        <f>VLOOKUP(H417,'[2]Bảng mã ngạch'!$A$2:$B$71,2,0)</f>
        <v>Giảng viên (hạng III)</v>
      </c>
      <c r="J417" s="249" t="s">
        <v>690</v>
      </c>
      <c r="K417" s="249">
        <v>0</v>
      </c>
      <c r="L417" s="249" t="s">
        <v>1574</v>
      </c>
      <c r="M417" s="249" t="s">
        <v>1578</v>
      </c>
      <c r="N417" s="249"/>
      <c r="O417" s="249" t="s">
        <v>218</v>
      </c>
      <c r="P417" s="253"/>
      <c r="Q417" s="249"/>
      <c r="R417" s="255" t="s">
        <v>754</v>
      </c>
      <c r="S417" s="248"/>
      <c r="T417" s="248" t="s">
        <v>705</v>
      </c>
      <c r="U417" s="248" t="s">
        <v>783</v>
      </c>
      <c r="V417" s="248"/>
      <c r="W417" s="248">
        <v>0</v>
      </c>
      <c r="X417" s="248"/>
      <c r="Y417" s="255">
        <v>40400</v>
      </c>
      <c r="Z417" s="255">
        <v>40765</v>
      </c>
      <c r="AA417" s="256">
        <f t="shared" ca="1" si="26"/>
        <v>19.5</v>
      </c>
      <c r="AB417" s="257" t="e">
        <f>+VLOOKUP(#REF!,'[3]CÁN BỘ'!F$8:AX$1037,COLUMN('[3]CÁN BỘ'!$AP$42)-5,0)</f>
        <v>#REF!</v>
      </c>
      <c r="AC417" s="258"/>
    </row>
    <row r="418" spans="1:29" ht="15.75" customHeight="1" x14ac:dyDescent="0.3">
      <c r="A418" s="248">
        <f>+SUBTOTAL(3,$C$6:C418)</f>
        <v>413</v>
      </c>
      <c r="B418" s="249" t="s">
        <v>1579</v>
      </c>
      <c r="C418" s="249" t="s">
        <v>1517</v>
      </c>
      <c r="D418" s="249" t="s">
        <v>1573</v>
      </c>
      <c r="E418" s="248" t="s">
        <v>201</v>
      </c>
      <c r="F418" s="249">
        <f t="shared" si="25"/>
        <v>1988</v>
      </c>
      <c r="G418" s="251">
        <v>32225</v>
      </c>
      <c r="H418" s="248" t="s">
        <v>708</v>
      </c>
      <c r="I418" s="252" t="str">
        <f>VLOOKUP(H418,'[2]Bảng mã ngạch'!$A$2:$B$71,2,0)</f>
        <v>Giảng viên (hạng III)</v>
      </c>
      <c r="J418" s="249" t="s">
        <v>690</v>
      </c>
      <c r="K418" s="249">
        <v>0</v>
      </c>
      <c r="L418" s="249" t="s">
        <v>1574</v>
      </c>
      <c r="M418" s="249" t="s">
        <v>1580</v>
      </c>
      <c r="N418" s="249"/>
      <c r="O418" s="249" t="s">
        <v>218</v>
      </c>
      <c r="P418" s="253"/>
      <c r="Q418" s="249"/>
      <c r="R418" s="255" t="s">
        <v>782</v>
      </c>
      <c r="S418" s="248"/>
      <c r="T418" s="248" t="s">
        <v>705</v>
      </c>
      <c r="U418" s="248" t="s">
        <v>783</v>
      </c>
      <c r="V418" s="248"/>
      <c r="W418" s="248">
        <v>0</v>
      </c>
      <c r="X418" s="248"/>
      <c r="Y418" s="255">
        <v>41628</v>
      </c>
      <c r="Z418" s="255">
        <v>41993</v>
      </c>
      <c r="AA418" s="256">
        <f t="shared" ca="1" si="26"/>
        <v>18.25</v>
      </c>
      <c r="AB418" s="257" t="e">
        <f>+VLOOKUP(#REF!,'[3]CÁN BỘ'!F$8:AX$1037,COLUMN('[3]CÁN BỘ'!$AP$42)-5,0)</f>
        <v>#REF!</v>
      </c>
      <c r="AC418" s="258"/>
    </row>
    <row r="419" spans="1:29" ht="15.75" customHeight="1" x14ac:dyDescent="0.3">
      <c r="A419" s="248">
        <f>+SUBTOTAL(3,$C$6:C419)</f>
        <v>414</v>
      </c>
      <c r="B419" s="249" t="s">
        <v>1581</v>
      </c>
      <c r="C419" s="249" t="s">
        <v>1517</v>
      </c>
      <c r="D419" s="249" t="s">
        <v>1573</v>
      </c>
      <c r="E419" s="250" t="s">
        <v>200</v>
      </c>
      <c r="F419" s="249">
        <f t="shared" si="25"/>
        <v>1971</v>
      </c>
      <c r="G419" s="251">
        <v>26134</v>
      </c>
      <c r="H419" s="248" t="s">
        <v>699</v>
      </c>
      <c r="I419" s="252" t="str">
        <f>VLOOKUP(H419,'[2]Bảng mã ngạch'!$A$2:$B$71,2,0)</f>
        <v>Giảng viên chính (hạng II)</v>
      </c>
      <c r="J419" s="249" t="s">
        <v>692</v>
      </c>
      <c r="K419" s="249">
        <v>0</v>
      </c>
      <c r="L419" s="249" t="s">
        <v>1547</v>
      </c>
      <c r="M419" s="249" t="s">
        <v>1574</v>
      </c>
      <c r="N419" s="249"/>
      <c r="O419" s="249" t="s">
        <v>1574</v>
      </c>
      <c r="P419" s="253"/>
      <c r="Q419" s="249" t="s">
        <v>765</v>
      </c>
      <c r="R419" s="255" t="s">
        <v>1303</v>
      </c>
      <c r="S419" s="248"/>
      <c r="T419" s="248" t="s">
        <v>705</v>
      </c>
      <c r="U419" s="248"/>
      <c r="V419" s="248"/>
      <c r="W419" s="254" t="s">
        <v>703</v>
      </c>
      <c r="X419" s="248" t="s">
        <v>832</v>
      </c>
      <c r="Y419" s="255">
        <v>34108</v>
      </c>
      <c r="Z419" s="255">
        <v>34473</v>
      </c>
      <c r="AA419" s="256">
        <f t="shared" ca="1" si="26"/>
        <v>6.583333333333333</v>
      </c>
      <c r="AB419" s="257" t="e">
        <f>+VLOOKUP(#REF!,'[3]CÁN BỘ'!F$8:AX$1037,COLUMN('[3]CÁN BỘ'!$AP$42)-5,0)</f>
        <v>#REF!</v>
      </c>
      <c r="AC419" s="258"/>
    </row>
    <row r="420" spans="1:29" ht="15.75" customHeight="1" x14ac:dyDescent="0.3">
      <c r="A420" s="248">
        <f>+SUBTOTAL(3,$C$6:C420)</f>
        <v>415</v>
      </c>
      <c r="B420" s="249" t="s">
        <v>1582</v>
      </c>
      <c r="C420" s="249" t="s">
        <v>1517</v>
      </c>
      <c r="D420" s="249" t="s">
        <v>1573</v>
      </c>
      <c r="E420" s="248" t="s">
        <v>200</v>
      </c>
      <c r="F420" s="249">
        <f t="shared" si="25"/>
        <v>1984</v>
      </c>
      <c r="G420" s="251">
        <v>30976</v>
      </c>
      <c r="H420" s="248" t="s">
        <v>708</v>
      </c>
      <c r="I420" s="252" t="str">
        <f>VLOOKUP(H420,'[2]Bảng mã ngạch'!$A$2:$B$71,2,0)</f>
        <v>Giảng viên (hạng III)</v>
      </c>
      <c r="J420" s="249" t="s">
        <v>692</v>
      </c>
      <c r="K420" s="249">
        <v>0</v>
      </c>
      <c r="L420" s="249" t="s">
        <v>1574</v>
      </c>
      <c r="M420" s="249" t="s">
        <v>1583</v>
      </c>
      <c r="N420" s="249"/>
      <c r="O420" s="249" t="s">
        <v>1584</v>
      </c>
      <c r="P420" s="253"/>
      <c r="Q420" s="249"/>
      <c r="R420" s="255" t="s">
        <v>862</v>
      </c>
      <c r="S420" s="255" t="s">
        <v>1585</v>
      </c>
      <c r="T420" s="248" t="s">
        <v>705</v>
      </c>
      <c r="U420" s="248" t="s">
        <v>702</v>
      </c>
      <c r="V420" s="248"/>
      <c r="W420" s="254" t="s">
        <v>724</v>
      </c>
      <c r="X420" s="248" t="s">
        <v>1586</v>
      </c>
      <c r="Y420" s="255">
        <v>39474</v>
      </c>
      <c r="Z420" s="255">
        <v>39840</v>
      </c>
      <c r="AA420" s="256">
        <f t="shared" ca="1" si="26"/>
        <v>19.833333333333332</v>
      </c>
      <c r="AB420" s="257" t="e">
        <f>+VLOOKUP(#REF!,'[4]CÁN BỘ'!F$8:CL$1600,COLUMN('[4]CÁN BỘ'!$CL$17)-5,0)</f>
        <v>#REF!</v>
      </c>
      <c r="AC420" s="280" t="e">
        <f>+#REF!-#REF!</f>
        <v>#REF!</v>
      </c>
    </row>
    <row r="421" spans="1:29" ht="15.75" customHeight="1" x14ac:dyDescent="0.3">
      <c r="A421" s="248">
        <f>+SUBTOTAL(3,$C$6:C421)</f>
        <v>416</v>
      </c>
      <c r="B421" s="249" t="s">
        <v>1587</v>
      </c>
      <c r="C421" s="249" t="s">
        <v>1517</v>
      </c>
      <c r="D421" s="249" t="s">
        <v>1573</v>
      </c>
      <c r="E421" s="250" t="s">
        <v>201</v>
      </c>
      <c r="F421" s="249">
        <f t="shared" si="25"/>
        <v>1987</v>
      </c>
      <c r="G421" s="251">
        <v>31898</v>
      </c>
      <c r="H421" s="248" t="s">
        <v>708</v>
      </c>
      <c r="I421" s="252" t="str">
        <f>VLOOKUP(H421,'[2]Bảng mã ngạch'!$A$2:$B$71,2,0)</f>
        <v>Giảng viên (hạng III)</v>
      </c>
      <c r="J421" s="249" t="s">
        <v>690</v>
      </c>
      <c r="K421" s="249"/>
      <c r="L421" s="249" t="s">
        <v>1588</v>
      </c>
      <c r="M421" s="249" t="s">
        <v>1099</v>
      </c>
      <c r="N421" s="249"/>
      <c r="O421" s="249">
        <v>0</v>
      </c>
      <c r="P421" s="253"/>
      <c r="Q421" s="249"/>
      <c r="R421" s="255" t="s">
        <v>955</v>
      </c>
      <c r="S421" s="248"/>
      <c r="T421" s="248">
        <v>2018</v>
      </c>
      <c r="U421" s="248"/>
      <c r="V421" s="248"/>
      <c r="W421" s="248">
        <v>0</v>
      </c>
      <c r="X421" s="248"/>
      <c r="Y421" s="255">
        <v>39436</v>
      </c>
      <c r="Z421" s="255">
        <v>39802</v>
      </c>
      <c r="AA421" s="256">
        <f t="shared" ca="1" si="26"/>
        <v>17.416666666666668</v>
      </c>
      <c r="AB421" s="257" t="e">
        <f>+VLOOKUP(#REF!,'[3]CÁN BỘ'!F$8:AX$1037,COLUMN('[3]CÁN BỘ'!$AP$42)-5,0)</f>
        <v>#REF!</v>
      </c>
      <c r="AC421" s="258"/>
    </row>
    <row r="422" spans="1:29" ht="15.75" customHeight="1" x14ac:dyDescent="0.3">
      <c r="A422" s="248">
        <f>+SUBTOTAL(3,$C$6:C422)</f>
        <v>417</v>
      </c>
      <c r="B422" s="249" t="s">
        <v>1589</v>
      </c>
      <c r="C422" s="249" t="s">
        <v>1517</v>
      </c>
      <c r="D422" s="249" t="s">
        <v>1573</v>
      </c>
      <c r="E422" s="250" t="s">
        <v>201</v>
      </c>
      <c r="F422" s="249">
        <f t="shared" si="25"/>
        <v>1984</v>
      </c>
      <c r="G422" s="251">
        <v>30706</v>
      </c>
      <c r="H422" s="248" t="s">
        <v>708</v>
      </c>
      <c r="I422" s="252" t="str">
        <f>VLOOKUP(H422,'[2]Bảng mã ngạch'!$A$2:$B$71,2,0)</f>
        <v>Giảng viên (hạng III)</v>
      </c>
      <c r="J422" s="249" t="s">
        <v>692</v>
      </c>
      <c r="K422" s="249">
        <v>0</v>
      </c>
      <c r="L422" s="249" t="s">
        <v>1574</v>
      </c>
      <c r="M422" s="249" t="s">
        <v>1583</v>
      </c>
      <c r="N422" s="249"/>
      <c r="O422" s="249" t="s">
        <v>963</v>
      </c>
      <c r="P422" s="253"/>
      <c r="Q422" s="249"/>
      <c r="R422" s="255" t="s">
        <v>771</v>
      </c>
      <c r="S422" s="248"/>
      <c r="T422" s="248" t="s">
        <v>705</v>
      </c>
      <c r="U422" s="248"/>
      <c r="V422" s="248"/>
      <c r="W422" s="254" t="s">
        <v>895</v>
      </c>
      <c r="X422" s="248" t="s">
        <v>704</v>
      </c>
      <c r="Y422" s="255">
        <v>40400</v>
      </c>
      <c r="Z422" s="255">
        <v>40765</v>
      </c>
      <c r="AA422" s="256">
        <f t="shared" ca="1" si="26"/>
        <v>14.166666666666666</v>
      </c>
      <c r="AB422" s="257" t="e">
        <f>+VLOOKUP(#REF!,'[3]CÁN BỘ'!F$8:AX$1037,COLUMN('[3]CÁN BỘ'!$AP$42)-5,0)</f>
        <v>#REF!</v>
      </c>
      <c r="AC422" s="258"/>
    </row>
    <row r="423" spans="1:29" ht="15.75" customHeight="1" x14ac:dyDescent="0.3">
      <c r="A423" s="248">
        <f>+SUBTOTAL(3,$C$6:C423)</f>
        <v>418</v>
      </c>
      <c r="B423" s="249" t="s">
        <v>1590</v>
      </c>
      <c r="C423" s="249" t="s">
        <v>1517</v>
      </c>
      <c r="D423" s="249" t="s">
        <v>1573</v>
      </c>
      <c r="E423" s="250" t="s">
        <v>200</v>
      </c>
      <c r="F423" s="249">
        <f t="shared" si="25"/>
        <v>1989</v>
      </c>
      <c r="G423" s="251">
        <v>32724</v>
      </c>
      <c r="H423" s="248" t="s">
        <v>708</v>
      </c>
      <c r="I423" s="252" t="str">
        <f>VLOOKUP(H423,'[2]Bảng mã ngạch'!$A$2:$B$71,2,0)</f>
        <v>Giảng viên (hạng III)</v>
      </c>
      <c r="J423" s="249" t="s">
        <v>690</v>
      </c>
      <c r="K423" s="249">
        <v>0</v>
      </c>
      <c r="L423" s="249" t="s">
        <v>1574</v>
      </c>
      <c r="M423" s="249" t="s">
        <v>1580</v>
      </c>
      <c r="N423" s="249"/>
      <c r="O423" s="249" t="s">
        <v>1591</v>
      </c>
      <c r="P423" s="253"/>
      <c r="Q423" s="249"/>
      <c r="R423" s="255" t="s">
        <v>799</v>
      </c>
      <c r="S423" s="248" t="s">
        <v>815</v>
      </c>
      <c r="T423" s="248">
        <v>2018</v>
      </c>
      <c r="U423" s="248"/>
      <c r="V423" s="248"/>
      <c r="W423" s="254" t="s">
        <v>717</v>
      </c>
      <c r="X423" s="248"/>
      <c r="Y423" s="255">
        <v>40602</v>
      </c>
      <c r="Z423" s="255">
        <v>40967</v>
      </c>
      <c r="AA423" s="256">
        <f t="shared" ca="1" si="26"/>
        <v>24.666666666666668</v>
      </c>
      <c r="AB423" s="257" t="e">
        <f>+VLOOKUP(#REF!,'[3]CÁN BỘ'!F$8:AX$1037,COLUMN('[3]CÁN BỘ'!$AP$42)-5,0)</f>
        <v>#REF!</v>
      </c>
      <c r="AC423" s="258"/>
    </row>
    <row r="424" spans="1:29" ht="15.75" customHeight="1" x14ac:dyDescent="0.3">
      <c r="A424" s="248">
        <f>+SUBTOTAL(3,$C$6:C424)</f>
        <v>419</v>
      </c>
      <c r="B424" s="249" t="s">
        <v>1592</v>
      </c>
      <c r="C424" s="249" t="s">
        <v>1517</v>
      </c>
      <c r="D424" s="249" t="s">
        <v>1573</v>
      </c>
      <c r="E424" s="250" t="s">
        <v>201</v>
      </c>
      <c r="F424" s="249">
        <f t="shared" si="25"/>
        <v>1986</v>
      </c>
      <c r="G424" s="251">
        <v>31428</v>
      </c>
      <c r="H424" s="248" t="s">
        <v>708</v>
      </c>
      <c r="I424" s="252" t="str">
        <f>VLOOKUP(H424,'[2]Bảng mã ngạch'!$A$2:$B$71,2,0)</f>
        <v>Giảng viên (hạng III)</v>
      </c>
      <c r="J424" s="249" t="s">
        <v>692</v>
      </c>
      <c r="K424" s="249">
        <v>0</v>
      </c>
      <c r="L424" s="249" t="s">
        <v>1583</v>
      </c>
      <c r="M424" s="249" t="s">
        <v>1583</v>
      </c>
      <c r="N424" s="249"/>
      <c r="O424" s="249" t="s">
        <v>963</v>
      </c>
      <c r="P424" s="261" t="s">
        <v>1593</v>
      </c>
      <c r="Q424" s="249"/>
      <c r="R424" s="255" t="s">
        <v>782</v>
      </c>
      <c r="S424" s="248"/>
      <c r="T424" s="248" t="s">
        <v>705</v>
      </c>
      <c r="U424" s="248" t="s">
        <v>783</v>
      </c>
      <c r="V424" s="248"/>
      <c r="W424" s="248">
        <v>0</v>
      </c>
      <c r="X424" s="248"/>
      <c r="Y424" s="255">
        <v>41087</v>
      </c>
      <c r="Z424" s="255">
        <v>41452</v>
      </c>
      <c r="AA424" s="256">
        <f t="shared" ca="1" si="26"/>
        <v>16.083333333333332</v>
      </c>
      <c r="AB424" s="257" t="e">
        <f>+VLOOKUP(#REF!,'[3]CÁN BỘ'!F$8:AX$1037,COLUMN('[3]CÁN BỘ'!$AP$42)-5,0)</f>
        <v>#REF!</v>
      </c>
      <c r="AC424" s="258"/>
    </row>
    <row r="425" spans="1:29" ht="15.75" customHeight="1" x14ac:dyDescent="0.3">
      <c r="A425" s="248">
        <f>+SUBTOTAL(3,$C$6:C425)</f>
        <v>420</v>
      </c>
      <c r="B425" s="249" t="s">
        <v>1594</v>
      </c>
      <c r="C425" s="249" t="s">
        <v>1517</v>
      </c>
      <c r="D425" s="249" t="s">
        <v>1573</v>
      </c>
      <c r="E425" s="248" t="s">
        <v>201</v>
      </c>
      <c r="F425" s="249">
        <f t="shared" si="25"/>
        <v>1986</v>
      </c>
      <c r="G425" s="251">
        <v>31422</v>
      </c>
      <c r="H425" s="248" t="s">
        <v>708</v>
      </c>
      <c r="I425" s="252" t="str">
        <f>VLOOKUP(H425,'[2]Bảng mã ngạch'!$A$2:$B$71,2,0)</f>
        <v>Giảng viên (hạng III)</v>
      </c>
      <c r="J425" s="249" t="s">
        <v>692</v>
      </c>
      <c r="K425" s="249">
        <v>0</v>
      </c>
      <c r="L425" s="249" t="s">
        <v>1574</v>
      </c>
      <c r="M425" s="249" t="s">
        <v>1595</v>
      </c>
      <c r="N425" s="249"/>
      <c r="O425" s="249" t="s">
        <v>963</v>
      </c>
      <c r="P425" s="253"/>
      <c r="Q425" s="249"/>
      <c r="R425" s="248"/>
      <c r="S425" s="248"/>
      <c r="T425" s="248" t="s">
        <v>705</v>
      </c>
      <c r="U425" s="248" t="s">
        <v>702</v>
      </c>
      <c r="V425" s="248"/>
      <c r="W425" s="254" t="s">
        <v>895</v>
      </c>
      <c r="X425" s="248" t="s">
        <v>704</v>
      </c>
      <c r="Y425" s="255">
        <v>40522</v>
      </c>
      <c r="Z425" s="255">
        <v>40887</v>
      </c>
      <c r="AA425" s="256">
        <f t="shared" ca="1" si="26"/>
        <v>16.083333333333332</v>
      </c>
      <c r="AB425" s="257" t="e">
        <f>+VLOOKUP(#REF!,'[3]CÁN BỘ'!F$8:AX$1037,COLUMN('[3]CÁN BỘ'!$AP$42)-5,0)</f>
        <v>#REF!</v>
      </c>
      <c r="AC425" s="258"/>
    </row>
    <row r="426" spans="1:29" ht="15.75" customHeight="1" x14ac:dyDescent="0.3">
      <c r="A426" s="248">
        <f>+SUBTOTAL(3,$C$6:C426)</f>
        <v>421</v>
      </c>
      <c r="B426" s="249" t="s">
        <v>1596</v>
      </c>
      <c r="C426" s="249" t="s">
        <v>1517</v>
      </c>
      <c r="D426" s="249" t="s">
        <v>1573</v>
      </c>
      <c r="E426" s="250" t="s">
        <v>201</v>
      </c>
      <c r="F426" s="249">
        <f t="shared" si="25"/>
        <v>1986</v>
      </c>
      <c r="G426" s="251">
        <v>31487</v>
      </c>
      <c r="H426" s="248" t="s">
        <v>708</v>
      </c>
      <c r="I426" s="252" t="str">
        <f>VLOOKUP(H426,'[2]Bảng mã ngạch'!$A$2:$B$71,2,0)</f>
        <v>Giảng viên (hạng III)</v>
      </c>
      <c r="J426" s="249" t="s">
        <v>692</v>
      </c>
      <c r="K426" s="249">
        <v>0</v>
      </c>
      <c r="L426" s="249" t="s">
        <v>1574</v>
      </c>
      <c r="M426" s="249" t="s">
        <v>1595</v>
      </c>
      <c r="N426" s="249"/>
      <c r="O426" s="249" t="s">
        <v>963</v>
      </c>
      <c r="P426" s="253"/>
      <c r="Q426" s="249"/>
      <c r="R426" s="255" t="s">
        <v>782</v>
      </c>
      <c r="S426" s="248"/>
      <c r="T426" s="248" t="s">
        <v>705</v>
      </c>
      <c r="U426" s="248" t="s">
        <v>783</v>
      </c>
      <c r="V426" s="248"/>
      <c r="W426" s="254" t="s">
        <v>717</v>
      </c>
      <c r="X426" s="248" t="s">
        <v>704</v>
      </c>
      <c r="Y426" s="255">
        <v>41277</v>
      </c>
      <c r="Z426" s="255">
        <v>41642</v>
      </c>
      <c r="AA426" s="256">
        <f t="shared" ca="1" si="26"/>
        <v>16.25</v>
      </c>
      <c r="AB426" s="257" t="e">
        <f>+VLOOKUP(#REF!,'[3]CÁN BỘ'!F$8:AX$1037,COLUMN('[3]CÁN BỘ'!$AP$42)-5,0)</f>
        <v>#REF!</v>
      </c>
      <c r="AC426" s="258"/>
    </row>
    <row r="427" spans="1:29" ht="15.75" customHeight="1" x14ac:dyDescent="0.3">
      <c r="A427" s="248">
        <f>+SUBTOTAL(3,$C$6:C427)</f>
        <v>422</v>
      </c>
      <c r="B427" s="249" t="s">
        <v>1597</v>
      </c>
      <c r="C427" s="249" t="s">
        <v>1517</v>
      </c>
      <c r="D427" s="249" t="s">
        <v>1573</v>
      </c>
      <c r="E427" s="248" t="s">
        <v>201</v>
      </c>
      <c r="F427" s="249">
        <f t="shared" si="25"/>
        <v>1992</v>
      </c>
      <c r="G427" s="251">
        <v>33803</v>
      </c>
      <c r="H427" s="248" t="s">
        <v>708</v>
      </c>
      <c r="I427" s="252" t="str">
        <f>VLOOKUP(H427,'[2]Bảng mã ngạch'!$A$2:$B$71,2,0)</f>
        <v>Giảng viên (hạng III)</v>
      </c>
      <c r="J427" s="249" t="s">
        <v>690</v>
      </c>
      <c r="K427" s="249">
        <v>0</v>
      </c>
      <c r="L427" s="249" t="s">
        <v>1595</v>
      </c>
      <c r="M427" s="249" t="s">
        <v>1595</v>
      </c>
      <c r="N427" s="249"/>
      <c r="O427" s="249" t="s">
        <v>218</v>
      </c>
      <c r="P427" s="253"/>
      <c r="Q427" s="249"/>
      <c r="R427" s="255" t="s">
        <v>754</v>
      </c>
      <c r="S427" s="248"/>
      <c r="T427" s="248">
        <v>0</v>
      </c>
      <c r="U427" s="248" t="s">
        <v>783</v>
      </c>
      <c r="V427" s="248"/>
      <c r="W427" s="248">
        <v>0</v>
      </c>
      <c r="X427" s="248"/>
      <c r="Y427" s="255">
        <v>0</v>
      </c>
      <c r="Z427" s="255">
        <v>0</v>
      </c>
      <c r="AA427" s="256">
        <f t="shared" ca="1" si="26"/>
        <v>22.583333333333332</v>
      </c>
      <c r="AB427" s="257" t="e">
        <f>+VLOOKUP(#REF!,'[3]CÁN BỘ'!F$8:AX$1037,COLUMN('[3]CÁN BỘ'!$AP$42)-5,0)</f>
        <v>#REF!</v>
      </c>
      <c r="AC427" s="258"/>
    </row>
    <row r="428" spans="1:29" ht="15.75" customHeight="1" x14ac:dyDescent="0.3">
      <c r="A428" s="248">
        <f>+SUBTOTAL(3,$C$6:C428)</f>
        <v>423</v>
      </c>
      <c r="B428" s="249" t="s">
        <v>1598</v>
      </c>
      <c r="C428" s="249" t="s">
        <v>1517</v>
      </c>
      <c r="D428" s="249" t="s">
        <v>1573</v>
      </c>
      <c r="E428" s="248" t="s">
        <v>201</v>
      </c>
      <c r="F428" s="249">
        <f t="shared" si="25"/>
        <v>1987</v>
      </c>
      <c r="G428" s="251">
        <v>32083</v>
      </c>
      <c r="H428" s="248" t="s">
        <v>708</v>
      </c>
      <c r="I428" s="252" t="str">
        <f>VLOOKUP(H428,'[2]Bảng mã ngạch'!$A$2:$B$71,2,0)</f>
        <v>Giảng viên (hạng III)</v>
      </c>
      <c r="J428" s="249" t="s">
        <v>690</v>
      </c>
      <c r="K428" s="249">
        <v>0</v>
      </c>
      <c r="L428" s="249" t="s">
        <v>1580</v>
      </c>
      <c r="M428" s="249" t="s">
        <v>1599</v>
      </c>
      <c r="N428" s="249"/>
      <c r="O428" s="249" t="s">
        <v>218</v>
      </c>
      <c r="P428" s="253"/>
      <c r="Q428" s="249"/>
      <c r="R428" s="255" t="s">
        <v>754</v>
      </c>
      <c r="S428" s="248"/>
      <c r="T428" s="248" t="s">
        <v>705</v>
      </c>
      <c r="U428" s="248" t="s">
        <v>783</v>
      </c>
      <c r="V428" s="248"/>
      <c r="W428" s="248">
        <v>0</v>
      </c>
      <c r="X428" s="248"/>
      <c r="Y428" s="255">
        <v>43557</v>
      </c>
      <c r="Z428" s="255">
        <v>43923</v>
      </c>
      <c r="AA428" s="256">
        <f t="shared" ca="1" si="26"/>
        <v>17.916666666666668</v>
      </c>
      <c r="AB428" s="257" t="e">
        <f>+VLOOKUP(#REF!,'[3]CÁN BỘ'!F$8:AX$1037,COLUMN('[3]CÁN BỘ'!$AP$42)-5,0)</f>
        <v>#REF!</v>
      </c>
      <c r="AC428" s="258"/>
    </row>
    <row r="429" spans="1:29" ht="15.75" customHeight="1" x14ac:dyDescent="0.3">
      <c r="A429" s="248">
        <f>+SUBTOTAL(3,$C$6:C429)</f>
        <v>424</v>
      </c>
      <c r="B429" s="249" t="s">
        <v>1600</v>
      </c>
      <c r="C429" s="249" t="s">
        <v>1517</v>
      </c>
      <c r="D429" s="249" t="s">
        <v>1573</v>
      </c>
      <c r="E429" s="250" t="s">
        <v>201</v>
      </c>
      <c r="F429" s="249">
        <f t="shared" si="25"/>
        <v>1987</v>
      </c>
      <c r="G429" s="251">
        <v>32137</v>
      </c>
      <c r="H429" s="248" t="s">
        <v>708</v>
      </c>
      <c r="I429" s="252" t="str">
        <f>VLOOKUP(H429,'[2]Bảng mã ngạch'!$A$2:$B$71,2,0)</f>
        <v>Giảng viên (hạng III)</v>
      </c>
      <c r="J429" s="249" t="s">
        <v>692</v>
      </c>
      <c r="K429" s="249">
        <v>0</v>
      </c>
      <c r="L429" s="249" t="s">
        <v>1574</v>
      </c>
      <c r="M429" s="249" t="s">
        <v>1574</v>
      </c>
      <c r="N429" s="249"/>
      <c r="O429" s="249" t="s">
        <v>218</v>
      </c>
      <c r="P429" s="253">
        <v>44491</v>
      </c>
      <c r="Q429" s="249"/>
      <c r="R429" s="255" t="s">
        <v>782</v>
      </c>
      <c r="S429" s="248"/>
      <c r="T429" s="248" t="s">
        <v>705</v>
      </c>
      <c r="U429" s="248" t="s">
        <v>783</v>
      </c>
      <c r="V429" s="248"/>
      <c r="W429" s="248">
        <v>0</v>
      </c>
      <c r="X429" s="248"/>
      <c r="Y429" s="255">
        <v>43018</v>
      </c>
      <c r="Z429" s="255">
        <v>43383</v>
      </c>
      <c r="AA429" s="256">
        <f t="shared" ca="1" si="26"/>
        <v>18.083333333333332</v>
      </c>
      <c r="AB429" s="257" t="e">
        <f>+VLOOKUP(#REF!,'[3]CÁN BỘ'!F$8:AX$1037,COLUMN('[3]CÁN BỘ'!$AP$42)-5,0)</f>
        <v>#REF!</v>
      </c>
      <c r="AC429" s="258"/>
    </row>
    <row r="430" spans="1:29" ht="15.75" customHeight="1" x14ac:dyDescent="0.3">
      <c r="A430" s="248">
        <f>+SUBTOTAL(3,$C$6:C430)</f>
        <v>425</v>
      </c>
      <c r="B430" s="249" t="s">
        <v>1601</v>
      </c>
      <c r="C430" s="249" t="s">
        <v>1517</v>
      </c>
      <c r="D430" s="249" t="s">
        <v>1573</v>
      </c>
      <c r="E430" s="250" t="s">
        <v>201</v>
      </c>
      <c r="F430" s="249">
        <f t="shared" si="25"/>
        <v>1988</v>
      </c>
      <c r="G430" s="251">
        <v>32253</v>
      </c>
      <c r="H430" s="248" t="s">
        <v>708</v>
      </c>
      <c r="I430" s="252" t="str">
        <f>VLOOKUP(H430,'[2]Bảng mã ngạch'!$A$2:$B$71,2,0)</f>
        <v>Giảng viên (hạng III)</v>
      </c>
      <c r="J430" s="249" t="s">
        <v>692</v>
      </c>
      <c r="K430" s="249">
        <v>0</v>
      </c>
      <c r="L430" s="249" t="s">
        <v>1595</v>
      </c>
      <c r="M430" s="249" t="s">
        <v>1595</v>
      </c>
      <c r="N430" s="249"/>
      <c r="O430" s="249" t="s">
        <v>218</v>
      </c>
      <c r="P430" s="261">
        <v>44166</v>
      </c>
      <c r="Q430" s="249"/>
      <c r="R430" s="255" t="s">
        <v>754</v>
      </c>
      <c r="S430" s="248"/>
      <c r="T430" s="248" t="s">
        <v>705</v>
      </c>
      <c r="U430" s="248" t="s">
        <v>783</v>
      </c>
      <c r="V430" s="248"/>
      <c r="W430" s="254" t="s">
        <v>717</v>
      </c>
      <c r="X430" s="248"/>
      <c r="Y430" s="255">
        <v>42802</v>
      </c>
      <c r="Z430" s="255">
        <v>43167</v>
      </c>
      <c r="AA430" s="256">
        <f t="shared" ca="1" si="26"/>
        <v>18.333333333333332</v>
      </c>
      <c r="AB430" s="257" t="e">
        <f>+VLOOKUP(#REF!,'[3]CÁN BỘ'!F$8:AX$1037,COLUMN('[3]CÁN BỘ'!$AP$42)-5,0)</f>
        <v>#REF!</v>
      </c>
      <c r="AC430" s="258"/>
    </row>
    <row r="431" spans="1:29" ht="15.75" customHeight="1" x14ac:dyDescent="0.3">
      <c r="A431" s="248">
        <f>+SUBTOTAL(3,$C$6:C431)</f>
        <v>426</v>
      </c>
      <c r="B431" s="249" t="s">
        <v>1602</v>
      </c>
      <c r="C431" s="249" t="s">
        <v>1517</v>
      </c>
      <c r="D431" s="249" t="s">
        <v>1573</v>
      </c>
      <c r="E431" s="248" t="s">
        <v>200</v>
      </c>
      <c r="F431" s="249">
        <f t="shared" si="25"/>
        <v>1986</v>
      </c>
      <c r="G431" s="251">
        <v>31422</v>
      </c>
      <c r="H431" s="248" t="s">
        <v>708</v>
      </c>
      <c r="I431" s="252" t="str">
        <f>VLOOKUP(H431,'[2]Bảng mã ngạch'!$A$2:$B$71,2,0)</f>
        <v>Giảng viên (hạng III)</v>
      </c>
      <c r="J431" s="249" t="s">
        <v>692</v>
      </c>
      <c r="K431" s="249">
        <v>0</v>
      </c>
      <c r="L431" s="249" t="s">
        <v>1574</v>
      </c>
      <c r="M431" s="249" t="s">
        <v>1583</v>
      </c>
      <c r="N431" s="249"/>
      <c r="O431" s="249" t="s">
        <v>963</v>
      </c>
      <c r="P431" s="253"/>
      <c r="Q431" s="249"/>
      <c r="R431" s="255" t="s">
        <v>771</v>
      </c>
      <c r="S431" s="248"/>
      <c r="T431" s="248" t="s">
        <v>705</v>
      </c>
      <c r="U431" s="248" t="s">
        <v>702</v>
      </c>
      <c r="V431" s="248"/>
      <c r="W431" s="254" t="s">
        <v>724</v>
      </c>
      <c r="X431" s="248" t="s">
        <v>704</v>
      </c>
      <c r="Y431" s="255">
        <v>39872</v>
      </c>
      <c r="Z431" s="255">
        <v>40237</v>
      </c>
      <c r="AA431" s="256">
        <f t="shared" ca="1" si="26"/>
        <v>21.083333333333332</v>
      </c>
      <c r="AB431" s="257" t="e">
        <f>+VLOOKUP(#REF!,'[4]CÁN BỘ'!F$8:CL$1600,COLUMN('[4]CÁN BỘ'!$CL$17)-5,0)</f>
        <v>#REF!</v>
      </c>
      <c r="AC431" s="280" t="e">
        <f>+#REF!-#REF!</f>
        <v>#REF!</v>
      </c>
    </row>
    <row r="432" spans="1:29" ht="15.75" customHeight="1" x14ac:dyDescent="0.3">
      <c r="A432" s="248">
        <f>+SUBTOTAL(3,$C$6:C432)</f>
        <v>427</v>
      </c>
      <c r="B432" s="249" t="s">
        <v>1603</v>
      </c>
      <c r="C432" s="249" t="s">
        <v>1517</v>
      </c>
      <c r="D432" s="249" t="s">
        <v>1573</v>
      </c>
      <c r="E432" s="248" t="s">
        <v>200</v>
      </c>
      <c r="F432" s="249">
        <f t="shared" si="25"/>
        <v>1974</v>
      </c>
      <c r="G432" s="251">
        <v>27248</v>
      </c>
      <c r="H432" s="248" t="s">
        <v>708</v>
      </c>
      <c r="I432" s="252" t="str">
        <f>VLOOKUP(H432,'[2]Bảng mã ngạch'!$A$2:$B$71,2,0)</f>
        <v>Giảng viên (hạng III)</v>
      </c>
      <c r="J432" s="249" t="s">
        <v>692</v>
      </c>
      <c r="K432" s="249">
        <v>0</v>
      </c>
      <c r="L432" s="249" t="s">
        <v>1574</v>
      </c>
      <c r="M432" s="249" t="s">
        <v>1604</v>
      </c>
      <c r="N432" s="249"/>
      <c r="O432" s="249" t="s">
        <v>1574</v>
      </c>
      <c r="P432" s="253"/>
      <c r="Q432" s="249"/>
      <c r="R432" s="255" t="s">
        <v>977</v>
      </c>
      <c r="S432" s="248"/>
      <c r="T432" s="248">
        <v>0</v>
      </c>
      <c r="U432" s="248"/>
      <c r="V432" s="248"/>
      <c r="W432" s="254" t="s">
        <v>724</v>
      </c>
      <c r="X432" s="248"/>
      <c r="Y432" s="255">
        <v>43844</v>
      </c>
      <c r="Z432" s="255">
        <v>0</v>
      </c>
      <c r="AA432" s="256">
        <f t="shared" ca="1" si="26"/>
        <v>9.6666666666666661</v>
      </c>
      <c r="AB432" s="257" t="e">
        <f>+VLOOKUP(#REF!,'[4]CÁN BỘ'!F$8:CL$1600,COLUMN('[4]CÁN BỘ'!$CL$17)-5,0)</f>
        <v>#REF!</v>
      </c>
      <c r="AC432" s="280" t="e">
        <f>+#REF!-#REF!</f>
        <v>#REF!</v>
      </c>
    </row>
    <row r="433" spans="1:29" ht="15.75" customHeight="1" x14ac:dyDescent="0.3">
      <c r="A433" s="248">
        <f>+SUBTOTAL(3,$C$6:C433)</f>
        <v>428</v>
      </c>
      <c r="B433" s="249" t="s">
        <v>1605</v>
      </c>
      <c r="C433" s="249" t="s">
        <v>1517</v>
      </c>
      <c r="D433" s="249" t="s">
        <v>1606</v>
      </c>
      <c r="E433" s="248" t="s">
        <v>201</v>
      </c>
      <c r="F433" s="249">
        <f t="shared" si="25"/>
        <v>1988</v>
      </c>
      <c r="G433" s="251">
        <v>32481</v>
      </c>
      <c r="H433" s="248" t="s">
        <v>708</v>
      </c>
      <c r="I433" s="252" t="str">
        <f>VLOOKUP(H433,'[2]Bảng mã ngạch'!$A$2:$B$71,2,0)</f>
        <v>Giảng viên (hạng III)</v>
      </c>
      <c r="J433" s="249" t="s">
        <v>690</v>
      </c>
      <c r="K433" s="249">
        <v>0</v>
      </c>
      <c r="L433" s="249" t="s">
        <v>1574</v>
      </c>
      <c r="M433" s="249" t="s">
        <v>1607</v>
      </c>
      <c r="N433" s="249"/>
      <c r="O433" s="249" t="s">
        <v>218</v>
      </c>
      <c r="P433" s="253"/>
      <c r="Q433" s="249"/>
      <c r="R433" s="255" t="s">
        <v>782</v>
      </c>
      <c r="S433" s="248"/>
      <c r="T433" s="248" t="s">
        <v>705</v>
      </c>
      <c r="U433" s="248" t="s">
        <v>783</v>
      </c>
      <c r="V433" s="248"/>
      <c r="W433" s="248">
        <v>0</v>
      </c>
      <c r="X433" s="248"/>
      <c r="Y433" s="255">
        <v>42529</v>
      </c>
      <c r="Z433" s="255">
        <v>42894</v>
      </c>
      <c r="AA433" s="256">
        <f t="shared" ca="1" si="26"/>
        <v>19</v>
      </c>
      <c r="AB433" s="257" t="e">
        <f>+VLOOKUP(#REF!,'[3]CÁN BỘ'!F$8:AX$1037,COLUMN('[3]CÁN BỘ'!$AP$42)-5,0)</f>
        <v>#REF!</v>
      </c>
      <c r="AC433" s="258"/>
    </row>
    <row r="434" spans="1:29" ht="15.75" customHeight="1" x14ac:dyDescent="0.3">
      <c r="A434" s="248">
        <f>+SUBTOTAL(3,$C$6:C434)</f>
        <v>429</v>
      </c>
      <c r="B434" s="249" t="s">
        <v>1608</v>
      </c>
      <c r="C434" s="249" t="s">
        <v>1517</v>
      </c>
      <c r="D434" s="249" t="s">
        <v>1606</v>
      </c>
      <c r="E434" s="250" t="s">
        <v>201</v>
      </c>
      <c r="F434" s="249">
        <f t="shared" si="25"/>
        <v>1987</v>
      </c>
      <c r="G434" s="251">
        <v>31983</v>
      </c>
      <c r="H434" s="248" t="s">
        <v>708</v>
      </c>
      <c r="I434" s="252" t="str">
        <f>VLOOKUP(H434,'[2]Bảng mã ngạch'!$A$2:$B$71,2,0)</f>
        <v>Giảng viên (hạng III)</v>
      </c>
      <c r="J434" s="249" t="s">
        <v>690</v>
      </c>
      <c r="K434" s="249">
        <v>0</v>
      </c>
      <c r="L434" s="249" t="s">
        <v>1574</v>
      </c>
      <c r="M434" s="249" t="s">
        <v>1607</v>
      </c>
      <c r="N434" s="249"/>
      <c r="O434" s="249" t="s">
        <v>218</v>
      </c>
      <c r="P434" s="253"/>
      <c r="Q434" s="249"/>
      <c r="R434" s="255" t="s">
        <v>1609</v>
      </c>
      <c r="S434" s="248"/>
      <c r="T434" s="248" t="s">
        <v>705</v>
      </c>
      <c r="U434" s="248" t="s">
        <v>702</v>
      </c>
      <c r="V434" s="248"/>
      <c r="W434" s="248">
        <v>0</v>
      </c>
      <c r="X434" s="248"/>
      <c r="Y434" s="255">
        <v>41749</v>
      </c>
      <c r="Z434" s="255">
        <v>42114</v>
      </c>
      <c r="AA434" s="256">
        <f t="shared" ca="1" si="26"/>
        <v>17.666666666666668</v>
      </c>
      <c r="AB434" s="257" t="e">
        <f>+VLOOKUP(#REF!,'[3]CÁN BỘ'!F$8:AX$1037,COLUMN('[3]CÁN BỘ'!$AP$42)-5,0)</f>
        <v>#REF!</v>
      </c>
      <c r="AC434" s="258"/>
    </row>
    <row r="435" spans="1:29" ht="15.75" customHeight="1" x14ac:dyDescent="0.3">
      <c r="A435" s="248">
        <f>+SUBTOTAL(3,$C$6:C435)</f>
        <v>430</v>
      </c>
      <c r="B435" s="249" t="s">
        <v>1610</v>
      </c>
      <c r="C435" s="249" t="s">
        <v>1517</v>
      </c>
      <c r="D435" s="249" t="s">
        <v>1606</v>
      </c>
      <c r="E435" s="248" t="s">
        <v>201</v>
      </c>
      <c r="F435" s="249">
        <f t="shared" si="25"/>
        <v>1987</v>
      </c>
      <c r="G435" s="251">
        <v>32030</v>
      </c>
      <c r="H435" s="248" t="s">
        <v>708</v>
      </c>
      <c r="I435" s="252" t="str">
        <f>VLOOKUP(H435,'[2]Bảng mã ngạch'!$A$2:$B$71,2,0)</f>
        <v>Giảng viên (hạng III)</v>
      </c>
      <c r="J435" s="249" t="s">
        <v>692</v>
      </c>
      <c r="K435" s="249">
        <v>0</v>
      </c>
      <c r="L435" s="249" t="s">
        <v>1574</v>
      </c>
      <c r="M435" s="249" t="s">
        <v>1607</v>
      </c>
      <c r="N435" s="249"/>
      <c r="O435" s="249" t="s">
        <v>1611</v>
      </c>
      <c r="P435" s="253"/>
      <c r="Q435" s="249"/>
      <c r="R435" s="255" t="s">
        <v>1609</v>
      </c>
      <c r="S435" s="248"/>
      <c r="T435" s="248" t="s">
        <v>705</v>
      </c>
      <c r="U435" s="248" t="s">
        <v>702</v>
      </c>
      <c r="V435" s="248"/>
      <c r="W435" s="248">
        <v>0</v>
      </c>
      <c r="X435" s="248" t="s">
        <v>704</v>
      </c>
      <c r="Y435" s="255">
        <v>43018</v>
      </c>
      <c r="Z435" s="255">
        <v>43383</v>
      </c>
      <c r="AA435" s="256">
        <f t="shared" ca="1" si="26"/>
        <v>17.75</v>
      </c>
      <c r="AB435" s="257" t="e">
        <f>+VLOOKUP(#REF!,'[3]CÁN BỘ'!F$8:AX$1037,COLUMN('[3]CÁN BỘ'!$AP$42)-5,0)</f>
        <v>#REF!</v>
      </c>
      <c r="AC435" s="258"/>
    </row>
    <row r="436" spans="1:29" ht="15.75" customHeight="1" x14ac:dyDescent="0.3">
      <c r="A436" s="248">
        <f>+SUBTOTAL(3,$C$6:C436)</f>
        <v>431</v>
      </c>
      <c r="B436" s="249" t="s">
        <v>1612</v>
      </c>
      <c r="C436" s="249" t="s">
        <v>1517</v>
      </c>
      <c r="D436" s="249" t="s">
        <v>1606</v>
      </c>
      <c r="E436" s="250" t="s">
        <v>201</v>
      </c>
      <c r="F436" s="249">
        <f t="shared" si="25"/>
        <v>1984</v>
      </c>
      <c r="G436" s="251">
        <v>30828</v>
      </c>
      <c r="H436" s="248" t="s">
        <v>708</v>
      </c>
      <c r="I436" s="252" t="str">
        <f>VLOOKUP(H436,'[2]Bảng mã ngạch'!$A$2:$B$71,2,0)</f>
        <v>Giảng viên (hạng III)</v>
      </c>
      <c r="J436" s="249" t="s">
        <v>692</v>
      </c>
      <c r="K436" s="249">
        <v>0</v>
      </c>
      <c r="L436" s="249" t="s">
        <v>1574</v>
      </c>
      <c r="M436" s="249" t="s">
        <v>1583</v>
      </c>
      <c r="N436" s="249"/>
      <c r="O436" s="249" t="s">
        <v>1583</v>
      </c>
      <c r="P436" s="253"/>
      <c r="Q436" s="249"/>
      <c r="R436" s="255" t="s">
        <v>782</v>
      </c>
      <c r="S436" s="248"/>
      <c r="T436" s="248" t="s">
        <v>705</v>
      </c>
      <c r="U436" s="248" t="s">
        <v>702</v>
      </c>
      <c r="V436" s="248"/>
      <c r="W436" s="254" t="s">
        <v>717</v>
      </c>
      <c r="X436" s="248" t="s">
        <v>704</v>
      </c>
      <c r="Y436" s="255">
        <v>40885</v>
      </c>
      <c r="Z436" s="255">
        <v>41251</v>
      </c>
      <c r="AA436" s="256">
        <f t="shared" ca="1" si="26"/>
        <v>14.5</v>
      </c>
      <c r="AB436" s="257" t="e">
        <f>+VLOOKUP(#REF!,'[4]CÁN BỘ'!F$8:CL$1600,COLUMN('[4]CÁN BỘ'!$CL$17)-5,0)</f>
        <v>#REF!</v>
      </c>
      <c r="AC436" s="280" t="e">
        <f>+#REF!-#REF!</f>
        <v>#REF!</v>
      </c>
    </row>
    <row r="437" spans="1:29" ht="15.75" customHeight="1" x14ac:dyDescent="0.3">
      <c r="A437" s="248">
        <f>+SUBTOTAL(3,$C$6:C437)</f>
        <v>432</v>
      </c>
      <c r="B437" s="249" t="s">
        <v>1613</v>
      </c>
      <c r="C437" s="249" t="s">
        <v>1517</v>
      </c>
      <c r="D437" s="249" t="s">
        <v>1606</v>
      </c>
      <c r="E437" s="248" t="s">
        <v>201</v>
      </c>
      <c r="F437" s="249">
        <f t="shared" si="25"/>
        <v>1988</v>
      </c>
      <c r="G437" s="251">
        <v>32276</v>
      </c>
      <c r="H437" s="248" t="s">
        <v>708</v>
      </c>
      <c r="I437" s="252" t="str">
        <f>VLOOKUP(H437,'[2]Bảng mã ngạch'!$A$2:$B$71,2,0)</f>
        <v>Giảng viên (hạng III)</v>
      </c>
      <c r="J437" s="249" t="s">
        <v>692</v>
      </c>
      <c r="K437" s="249">
        <v>0</v>
      </c>
      <c r="L437" s="249" t="s">
        <v>1574</v>
      </c>
      <c r="M437" s="249" t="s">
        <v>1583</v>
      </c>
      <c r="N437" s="249"/>
      <c r="O437" s="249" t="s">
        <v>1583</v>
      </c>
      <c r="P437" s="253">
        <v>44470</v>
      </c>
      <c r="Q437" s="249"/>
      <c r="R437" s="255" t="s">
        <v>782</v>
      </c>
      <c r="S437" s="248"/>
      <c r="T437" s="248" t="s">
        <v>705</v>
      </c>
      <c r="U437" s="248" t="s">
        <v>783</v>
      </c>
      <c r="V437" s="248"/>
      <c r="W437" s="248">
        <v>0</v>
      </c>
      <c r="X437" s="248"/>
      <c r="Y437" s="255">
        <v>41628</v>
      </c>
      <c r="Z437" s="255">
        <v>41993</v>
      </c>
      <c r="AA437" s="256">
        <f t="shared" ca="1" si="26"/>
        <v>18.416666666666668</v>
      </c>
      <c r="AB437" s="257" t="e">
        <f>+VLOOKUP(#REF!,'[3]CÁN BỘ'!F$8:AX$1037,COLUMN('[3]CÁN BỘ'!$AP$42)-5,0)</f>
        <v>#REF!</v>
      </c>
      <c r="AC437" s="258"/>
    </row>
    <row r="438" spans="1:29" ht="15.75" customHeight="1" x14ac:dyDescent="0.3">
      <c r="A438" s="248">
        <f>+SUBTOTAL(3,$C$6:C438)</f>
        <v>433</v>
      </c>
      <c r="B438" s="249" t="s">
        <v>1614</v>
      </c>
      <c r="C438" s="249" t="s">
        <v>1517</v>
      </c>
      <c r="D438" s="249" t="s">
        <v>1606</v>
      </c>
      <c r="E438" s="248" t="s">
        <v>201</v>
      </c>
      <c r="F438" s="249">
        <f t="shared" si="25"/>
        <v>1987</v>
      </c>
      <c r="G438" s="251">
        <v>31935</v>
      </c>
      <c r="H438" s="248" t="s">
        <v>708</v>
      </c>
      <c r="I438" s="252" t="str">
        <f>VLOOKUP(H438,'[2]Bảng mã ngạch'!$A$2:$B$71,2,0)</f>
        <v>Giảng viên (hạng III)</v>
      </c>
      <c r="J438" s="249" t="s">
        <v>692</v>
      </c>
      <c r="K438" s="249">
        <v>0</v>
      </c>
      <c r="L438" s="249" t="s">
        <v>1574</v>
      </c>
      <c r="M438" s="249" t="s">
        <v>1583</v>
      </c>
      <c r="N438" s="249"/>
      <c r="O438" s="249" t="s">
        <v>1583</v>
      </c>
      <c r="P438" s="253">
        <v>44075</v>
      </c>
      <c r="Q438" s="249"/>
      <c r="R438" s="255" t="s">
        <v>754</v>
      </c>
      <c r="S438" s="248"/>
      <c r="T438" s="248" t="s">
        <v>705</v>
      </c>
      <c r="U438" s="248"/>
      <c r="V438" s="248"/>
      <c r="W438" s="248">
        <v>0</v>
      </c>
      <c r="X438" s="248"/>
      <c r="Y438" s="255">
        <v>41104</v>
      </c>
      <c r="Z438" s="255">
        <v>41469</v>
      </c>
      <c r="AA438" s="256">
        <f t="shared" ca="1" si="26"/>
        <v>17.5</v>
      </c>
      <c r="AB438" s="257" t="e">
        <f>+VLOOKUP(#REF!,'[3]CÁN BỘ'!F$8:AX$1037,COLUMN('[3]CÁN BỘ'!$AP$42)-5,0)</f>
        <v>#REF!</v>
      </c>
      <c r="AC438" s="258"/>
    </row>
    <row r="439" spans="1:29" ht="15.75" customHeight="1" x14ac:dyDescent="0.3">
      <c r="A439" s="248">
        <f>+SUBTOTAL(3,$C$6:C439)</f>
        <v>434</v>
      </c>
      <c r="B439" s="249" t="s">
        <v>1615</v>
      </c>
      <c r="C439" s="249" t="s">
        <v>1517</v>
      </c>
      <c r="D439" s="249" t="s">
        <v>1606</v>
      </c>
      <c r="E439" s="248" t="s">
        <v>201</v>
      </c>
      <c r="F439" s="249">
        <f t="shared" si="25"/>
        <v>1987</v>
      </c>
      <c r="G439" s="251">
        <v>31785</v>
      </c>
      <c r="H439" s="248" t="s">
        <v>708</v>
      </c>
      <c r="I439" s="252" t="str">
        <f>VLOOKUP(H439,'[2]Bảng mã ngạch'!$A$2:$B$71,2,0)</f>
        <v>Giảng viên (hạng III)</v>
      </c>
      <c r="J439" s="249" t="s">
        <v>690</v>
      </c>
      <c r="K439" s="249">
        <v>0</v>
      </c>
      <c r="L439" s="249" t="s">
        <v>1574</v>
      </c>
      <c r="M439" s="249" t="s">
        <v>1607</v>
      </c>
      <c r="N439" s="249"/>
      <c r="O439" s="249" t="s">
        <v>218</v>
      </c>
      <c r="P439" s="253"/>
      <c r="Q439" s="249"/>
      <c r="R439" s="255" t="s">
        <v>754</v>
      </c>
      <c r="S439" s="248"/>
      <c r="T439" s="248" t="s">
        <v>705</v>
      </c>
      <c r="U439" s="248" t="s">
        <v>783</v>
      </c>
      <c r="V439" s="248" t="s">
        <v>720</v>
      </c>
      <c r="W439" s="248">
        <v>0</v>
      </c>
      <c r="X439" s="248"/>
      <c r="Y439" s="255">
        <v>42529</v>
      </c>
      <c r="Z439" s="255">
        <v>42894</v>
      </c>
      <c r="AA439" s="256">
        <f t="shared" ca="1" si="26"/>
        <v>17.083333333333332</v>
      </c>
      <c r="AB439" s="257" t="e">
        <f>+VLOOKUP(#REF!,'[3]CÁN BỘ'!F$8:AX$1037,COLUMN('[3]CÁN BỘ'!$AP$42)-5,0)</f>
        <v>#REF!</v>
      </c>
      <c r="AC439" s="258"/>
    </row>
    <row r="440" spans="1:29" ht="15.75" customHeight="1" x14ac:dyDescent="0.3">
      <c r="A440" s="248">
        <f>+SUBTOTAL(3,$C$6:C440)</f>
        <v>435</v>
      </c>
      <c r="B440" s="249" t="s">
        <v>1616</v>
      </c>
      <c r="C440" s="249" t="s">
        <v>1517</v>
      </c>
      <c r="D440" s="249" t="s">
        <v>1606</v>
      </c>
      <c r="E440" s="248" t="s">
        <v>201</v>
      </c>
      <c r="F440" s="249">
        <f t="shared" si="25"/>
        <v>1991</v>
      </c>
      <c r="G440" s="251">
        <v>33335</v>
      </c>
      <c r="H440" s="248" t="s">
        <v>708</v>
      </c>
      <c r="I440" s="252" t="str">
        <f>VLOOKUP(H440,'[2]Bảng mã ngạch'!$A$2:$B$71,2,0)</f>
        <v>Giảng viên (hạng III)</v>
      </c>
      <c r="J440" s="249" t="s">
        <v>690</v>
      </c>
      <c r="K440" s="249">
        <v>0</v>
      </c>
      <c r="L440" s="249" t="s">
        <v>1574</v>
      </c>
      <c r="M440" s="249" t="s">
        <v>963</v>
      </c>
      <c r="N440" s="249"/>
      <c r="O440" s="249" t="s">
        <v>218</v>
      </c>
      <c r="P440" s="253"/>
      <c r="Q440" s="249"/>
      <c r="R440" s="255" t="s">
        <v>837</v>
      </c>
      <c r="S440" s="248"/>
      <c r="T440" s="248" t="s">
        <v>705</v>
      </c>
      <c r="U440" s="248" t="s">
        <v>783</v>
      </c>
      <c r="V440" s="248"/>
      <c r="W440" s="254" t="s">
        <v>724</v>
      </c>
      <c r="X440" s="248"/>
      <c r="Y440" s="255">
        <v>40043</v>
      </c>
      <c r="Z440" s="255">
        <v>40408</v>
      </c>
      <c r="AA440" s="256">
        <f t="shared" ca="1" si="26"/>
        <v>21.333333333333332</v>
      </c>
      <c r="AB440" s="257" t="e">
        <f>+VLOOKUP(#REF!,'[3]CÁN BỘ'!F$8:AX$1037,COLUMN('[3]CÁN BỘ'!$AP$42)-5,0)</f>
        <v>#REF!</v>
      </c>
      <c r="AC440" s="258"/>
    </row>
    <row r="441" spans="1:29" ht="15.75" customHeight="1" x14ac:dyDescent="0.3">
      <c r="A441" s="248">
        <f>+SUBTOTAL(3,$C$6:C441)</f>
        <v>436</v>
      </c>
      <c r="B441" s="249" t="s">
        <v>1617</v>
      </c>
      <c r="C441" s="249" t="s">
        <v>1517</v>
      </c>
      <c r="D441" s="249" t="s">
        <v>1606</v>
      </c>
      <c r="E441" s="250" t="s">
        <v>201</v>
      </c>
      <c r="F441" s="249">
        <f t="shared" si="25"/>
        <v>1988</v>
      </c>
      <c r="G441" s="251">
        <v>32497</v>
      </c>
      <c r="H441" s="248" t="s">
        <v>708</v>
      </c>
      <c r="I441" s="252" t="str">
        <f>VLOOKUP(H441,'[2]Bảng mã ngạch'!$A$2:$B$71,2,0)</f>
        <v>Giảng viên (hạng III)</v>
      </c>
      <c r="J441" s="249" t="s">
        <v>690</v>
      </c>
      <c r="K441" s="249"/>
      <c r="L441" s="259" t="s">
        <v>1082</v>
      </c>
      <c r="M441" s="249" t="s">
        <v>1082</v>
      </c>
      <c r="N441" s="249"/>
      <c r="O441" s="249" t="s">
        <v>1583</v>
      </c>
      <c r="P441" s="253"/>
      <c r="Q441" s="249"/>
      <c r="R441" s="255" t="s">
        <v>738</v>
      </c>
      <c r="S441" s="248" t="s">
        <v>815</v>
      </c>
      <c r="T441" s="248">
        <v>2018</v>
      </c>
      <c r="U441" s="248"/>
      <c r="V441" s="248"/>
      <c r="W441" s="248"/>
      <c r="X441" s="248"/>
      <c r="Y441" s="255"/>
      <c r="Z441" s="255"/>
      <c r="AA441" s="256">
        <f t="shared" ca="1" si="26"/>
        <v>19</v>
      </c>
      <c r="AB441" s="257" t="e">
        <f>+VLOOKUP(#REF!,'[4]CÁN BỘ'!F$8:CL$1600,COLUMN('[4]CÁN BỘ'!$CL$17)-5,0)</f>
        <v>#REF!</v>
      </c>
      <c r="AC441" s="258"/>
    </row>
    <row r="442" spans="1:29" ht="15.75" customHeight="1" x14ac:dyDescent="0.3">
      <c r="A442" s="248">
        <f>+SUBTOTAL(3,$C$6:C442)</f>
        <v>437</v>
      </c>
      <c r="B442" s="249" t="s">
        <v>1618</v>
      </c>
      <c r="C442" s="249" t="s">
        <v>1517</v>
      </c>
      <c r="D442" s="249" t="s">
        <v>1606</v>
      </c>
      <c r="E442" s="250" t="s">
        <v>201</v>
      </c>
      <c r="F442" s="249">
        <f t="shared" si="25"/>
        <v>1988</v>
      </c>
      <c r="G442" s="251">
        <v>32234</v>
      </c>
      <c r="H442" s="248" t="s">
        <v>708</v>
      </c>
      <c r="I442" s="252" t="str">
        <f>VLOOKUP(H442,'[2]Bảng mã ngạch'!$A$2:$B$71,2,0)</f>
        <v>Giảng viên (hạng III)</v>
      </c>
      <c r="J442" s="249" t="s">
        <v>692</v>
      </c>
      <c r="K442" s="249">
        <v>0</v>
      </c>
      <c r="L442" s="249" t="s">
        <v>1574</v>
      </c>
      <c r="M442" s="249" t="s">
        <v>1583</v>
      </c>
      <c r="N442" s="249"/>
      <c r="O442" s="249" t="s">
        <v>1583</v>
      </c>
      <c r="P442" s="253">
        <v>44652</v>
      </c>
      <c r="Q442" s="249"/>
      <c r="R442" s="255" t="s">
        <v>782</v>
      </c>
      <c r="S442" s="248"/>
      <c r="T442" s="248" t="s">
        <v>705</v>
      </c>
      <c r="U442" s="248" t="s">
        <v>783</v>
      </c>
      <c r="V442" s="248"/>
      <c r="W442" s="248">
        <v>0</v>
      </c>
      <c r="X442" s="248"/>
      <c r="Y442" s="255">
        <v>38047</v>
      </c>
      <c r="Z442" s="255">
        <v>38047</v>
      </c>
      <c r="AA442" s="256">
        <f t="shared" ca="1" si="26"/>
        <v>18.333333333333332</v>
      </c>
      <c r="AB442" s="257" t="e">
        <f>+VLOOKUP(#REF!,'[3]CÁN BỘ'!F$8:AX$1037,COLUMN('[3]CÁN BỘ'!$AP$42)-5,0)</f>
        <v>#REF!</v>
      </c>
      <c r="AC442" s="258"/>
    </row>
    <row r="443" spans="1:29" ht="15.75" customHeight="1" x14ac:dyDescent="0.3">
      <c r="A443" s="248">
        <f>+SUBTOTAL(3,$C$6:C443)</f>
        <v>438</v>
      </c>
      <c r="B443" s="249" t="s">
        <v>1619</v>
      </c>
      <c r="C443" s="249" t="s">
        <v>1517</v>
      </c>
      <c r="D443" s="249" t="s">
        <v>1606</v>
      </c>
      <c r="E443" s="250" t="s">
        <v>201</v>
      </c>
      <c r="F443" s="249">
        <f t="shared" si="25"/>
        <v>1992</v>
      </c>
      <c r="G443" s="251">
        <v>33798</v>
      </c>
      <c r="H443" s="248" t="s">
        <v>708</v>
      </c>
      <c r="I443" s="252" t="str">
        <f>VLOOKUP(H443,'[2]Bảng mã ngạch'!$A$2:$B$71,2,0)</f>
        <v>Giảng viên (hạng III)</v>
      </c>
      <c r="J443" s="249" t="s">
        <v>690</v>
      </c>
      <c r="K443" s="249">
        <v>0</v>
      </c>
      <c r="L443" s="249" t="s">
        <v>1574</v>
      </c>
      <c r="M443" s="249" t="s">
        <v>1583</v>
      </c>
      <c r="N443" s="249"/>
      <c r="O443" s="249" t="s">
        <v>218</v>
      </c>
      <c r="P443" s="253"/>
      <c r="Q443" s="249"/>
      <c r="R443" s="255" t="s">
        <v>754</v>
      </c>
      <c r="S443" s="248"/>
      <c r="T443" s="248" t="s">
        <v>1620</v>
      </c>
      <c r="U443" s="248" t="s">
        <v>783</v>
      </c>
      <c r="V443" s="248"/>
      <c r="W443" s="254" t="s">
        <v>717</v>
      </c>
      <c r="X443" s="248"/>
      <c r="Y443" s="255">
        <v>43557</v>
      </c>
      <c r="Z443" s="255">
        <v>43923</v>
      </c>
      <c r="AA443" s="256">
        <f t="shared" ca="1" si="26"/>
        <v>22.583333333333332</v>
      </c>
      <c r="AB443" s="257" t="e">
        <f>+VLOOKUP(#REF!,'[3]CÁN BỘ'!F$8:AX$1037,COLUMN('[3]CÁN BỘ'!$AP$42)-5,0)</f>
        <v>#REF!</v>
      </c>
      <c r="AC443" s="258"/>
    </row>
    <row r="444" spans="1:29" ht="15.75" customHeight="1" x14ac:dyDescent="0.3">
      <c r="A444" s="248">
        <f>+SUBTOTAL(3,$C$6:C444)</f>
        <v>439</v>
      </c>
      <c r="B444" s="249" t="s">
        <v>1621</v>
      </c>
      <c r="C444" s="249" t="s">
        <v>1517</v>
      </c>
      <c r="D444" s="249" t="s">
        <v>1606</v>
      </c>
      <c r="E444" s="248" t="s">
        <v>201</v>
      </c>
      <c r="F444" s="249">
        <f t="shared" si="25"/>
        <v>1983</v>
      </c>
      <c r="G444" s="251">
        <v>30463</v>
      </c>
      <c r="H444" s="248" t="s">
        <v>708</v>
      </c>
      <c r="I444" s="252" t="str">
        <f>VLOOKUP(H444,'[2]Bảng mã ngạch'!$A$2:$B$71,2,0)</f>
        <v>Giảng viên (hạng III)</v>
      </c>
      <c r="J444" s="249" t="s">
        <v>692</v>
      </c>
      <c r="K444" s="249">
        <v>0</v>
      </c>
      <c r="L444" s="249" t="s">
        <v>1574</v>
      </c>
      <c r="M444" s="249" t="s">
        <v>1607</v>
      </c>
      <c r="N444" s="249"/>
      <c r="O444" s="249" t="s">
        <v>1583</v>
      </c>
      <c r="P444" s="253">
        <v>44699</v>
      </c>
      <c r="Q444" s="249"/>
      <c r="R444" s="255" t="s">
        <v>754</v>
      </c>
      <c r="S444" s="248"/>
      <c r="T444" s="248" t="s">
        <v>705</v>
      </c>
      <c r="U444" s="248" t="s">
        <v>783</v>
      </c>
      <c r="V444" s="248"/>
      <c r="W444" s="248" t="s">
        <v>1012</v>
      </c>
      <c r="X444" s="248"/>
      <c r="Y444" s="255">
        <v>41041</v>
      </c>
      <c r="Z444" s="255">
        <v>41406</v>
      </c>
      <c r="AA444" s="256">
        <f t="shared" ca="1" si="26"/>
        <v>13.5</v>
      </c>
      <c r="AB444" s="257" t="e">
        <f>+VLOOKUP(#REF!,'[3]CÁN BỘ'!F$8:AX$1037,COLUMN('[3]CÁN BỘ'!$AP$42)-5,0)</f>
        <v>#REF!</v>
      </c>
      <c r="AC444" s="258"/>
    </row>
    <row r="445" spans="1:29" ht="15.75" customHeight="1" x14ac:dyDescent="0.3">
      <c r="A445" s="248">
        <f>+SUBTOTAL(3,$C$6:C445)</f>
        <v>440</v>
      </c>
      <c r="B445" s="249" t="s">
        <v>1622</v>
      </c>
      <c r="C445" s="249" t="s">
        <v>1517</v>
      </c>
      <c r="D445" s="249" t="s">
        <v>1606</v>
      </c>
      <c r="E445" s="248" t="s">
        <v>201</v>
      </c>
      <c r="F445" s="249">
        <f t="shared" si="25"/>
        <v>1984</v>
      </c>
      <c r="G445" s="251">
        <v>30810</v>
      </c>
      <c r="H445" s="248" t="s">
        <v>699</v>
      </c>
      <c r="I445" s="252" t="str">
        <f>VLOOKUP(H445,'[2]Bảng mã ngạch'!$A$2:$B$71,2,0)</f>
        <v>Giảng viên chính (hạng II)</v>
      </c>
      <c r="J445" s="249" t="s">
        <v>692</v>
      </c>
      <c r="K445" s="249">
        <v>0</v>
      </c>
      <c r="L445" s="249" t="s">
        <v>1574</v>
      </c>
      <c r="M445" s="249" t="s">
        <v>1583</v>
      </c>
      <c r="N445" s="249"/>
      <c r="O445" s="249" t="s">
        <v>1583</v>
      </c>
      <c r="P445" s="253"/>
      <c r="Q445" s="249"/>
      <c r="R445" s="255" t="s">
        <v>1623</v>
      </c>
      <c r="S445" s="248"/>
      <c r="T445" s="248" t="s">
        <v>705</v>
      </c>
      <c r="U445" s="248"/>
      <c r="V445" s="248"/>
      <c r="W445" s="248" t="s">
        <v>1012</v>
      </c>
      <c r="X445" s="248" t="s">
        <v>832</v>
      </c>
      <c r="Y445" s="255">
        <v>40522</v>
      </c>
      <c r="Z445" s="255">
        <v>40887</v>
      </c>
      <c r="AA445" s="256">
        <f t="shared" ca="1" si="26"/>
        <v>14.416666666666666</v>
      </c>
      <c r="AB445" s="257" t="e">
        <f>+VLOOKUP(#REF!,'[4]CÁN BỘ'!F$8:CL$1600,COLUMN('[4]CÁN BỘ'!$CL$17)-5,0)</f>
        <v>#REF!</v>
      </c>
      <c r="AC445" s="280" t="e">
        <f>+#REF!-#REF!</f>
        <v>#REF!</v>
      </c>
    </row>
    <row r="446" spans="1:29" ht="15.75" customHeight="1" x14ac:dyDescent="0.3">
      <c r="A446" s="248">
        <f>+SUBTOTAL(3,$C$6:C446)</f>
        <v>441</v>
      </c>
      <c r="B446" s="249" t="s">
        <v>1624</v>
      </c>
      <c r="C446" s="249" t="s">
        <v>1517</v>
      </c>
      <c r="D446" s="249" t="s">
        <v>1606</v>
      </c>
      <c r="E446" s="250" t="s">
        <v>201</v>
      </c>
      <c r="F446" s="249">
        <f t="shared" si="25"/>
        <v>1980</v>
      </c>
      <c r="G446" s="251">
        <v>29297</v>
      </c>
      <c r="H446" s="248" t="s">
        <v>699</v>
      </c>
      <c r="I446" s="252" t="str">
        <f>VLOOKUP(H446,'[2]Bảng mã ngạch'!$A$2:$B$71,2,0)</f>
        <v>Giảng viên chính (hạng II)</v>
      </c>
      <c r="J446" s="249" t="s">
        <v>692</v>
      </c>
      <c r="K446" s="249">
        <v>0</v>
      </c>
      <c r="L446" s="249" t="s">
        <v>1574</v>
      </c>
      <c r="M446" s="249" t="s">
        <v>1607</v>
      </c>
      <c r="N446" s="249"/>
      <c r="O446" s="249" t="s">
        <v>1583</v>
      </c>
      <c r="P446" s="253"/>
      <c r="Q446" s="249"/>
      <c r="R446" s="255" t="s">
        <v>782</v>
      </c>
      <c r="S446" s="248"/>
      <c r="T446" s="248" t="s">
        <v>705</v>
      </c>
      <c r="U446" s="248" t="s">
        <v>702</v>
      </c>
      <c r="V446" s="248"/>
      <c r="W446" s="248" t="s">
        <v>750</v>
      </c>
      <c r="X446" s="248" t="s">
        <v>704</v>
      </c>
      <c r="Y446" s="255">
        <v>40522</v>
      </c>
      <c r="Z446" s="255">
        <v>40887</v>
      </c>
      <c r="AA446" s="256">
        <f t="shared" ca="1" si="26"/>
        <v>10.25</v>
      </c>
      <c r="AB446" s="257" t="e">
        <f>+VLOOKUP(#REF!,'[4]CÁN BỘ'!F$8:CL$1600,COLUMN('[4]CÁN BỘ'!$CL$17)-5,0)</f>
        <v>#REF!</v>
      </c>
      <c r="AC446" s="280" t="e">
        <f>+#REF!-#REF!</f>
        <v>#REF!</v>
      </c>
    </row>
    <row r="447" spans="1:29" ht="15.75" customHeight="1" x14ac:dyDescent="0.3">
      <c r="A447" s="248">
        <f>+SUBTOTAL(3,$C$6:C447)</f>
        <v>442</v>
      </c>
      <c r="B447" s="249" t="s">
        <v>1625</v>
      </c>
      <c r="C447" s="249" t="s">
        <v>1517</v>
      </c>
      <c r="D447" s="249" t="s">
        <v>1606</v>
      </c>
      <c r="E447" s="250" t="s">
        <v>201</v>
      </c>
      <c r="F447" s="249">
        <f t="shared" si="25"/>
        <v>1987</v>
      </c>
      <c r="G447" s="251">
        <v>31786</v>
      </c>
      <c r="H447" s="248" t="s">
        <v>708</v>
      </c>
      <c r="I447" s="252" t="str">
        <f>VLOOKUP(H447,'[2]Bảng mã ngạch'!$A$2:$B$71,2,0)</f>
        <v>Giảng viên (hạng III)</v>
      </c>
      <c r="J447" s="249" t="s">
        <v>690</v>
      </c>
      <c r="K447" s="249">
        <v>0</v>
      </c>
      <c r="L447" s="249" t="s">
        <v>1574</v>
      </c>
      <c r="M447" s="249" t="s">
        <v>1583</v>
      </c>
      <c r="N447" s="249"/>
      <c r="O447" s="249" t="s">
        <v>218</v>
      </c>
      <c r="P447" s="253"/>
      <c r="Q447" s="249"/>
      <c r="R447" s="255" t="s">
        <v>754</v>
      </c>
      <c r="S447" s="248"/>
      <c r="T447" s="248" t="s">
        <v>705</v>
      </c>
      <c r="U447" s="248" t="s">
        <v>783</v>
      </c>
      <c r="V447" s="248"/>
      <c r="W447" s="248">
        <v>0</v>
      </c>
      <c r="X447" s="248"/>
      <c r="Y447" s="255">
        <v>40482</v>
      </c>
      <c r="Z447" s="255">
        <v>40847</v>
      </c>
      <c r="AA447" s="256">
        <f t="shared" ca="1" si="26"/>
        <v>17.083333333333332</v>
      </c>
      <c r="AB447" s="257" t="e">
        <f>+VLOOKUP(#REF!,'[3]CÁN BỘ'!F$8:AX$1037,COLUMN('[3]CÁN BỘ'!$AP$42)-5,0)</f>
        <v>#REF!</v>
      </c>
      <c r="AC447" s="258"/>
    </row>
    <row r="448" spans="1:29" ht="15.75" customHeight="1" x14ac:dyDescent="0.3">
      <c r="A448" s="248">
        <f>+SUBTOTAL(3,$C$6:C448)</f>
        <v>443</v>
      </c>
      <c r="B448" s="249" t="s">
        <v>1626</v>
      </c>
      <c r="C448" s="249" t="s">
        <v>1517</v>
      </c>
      <c r="D448" s="249" t="s">
        <v>1606</v>
      </c>
      <c r="E448" s="248" t="s">
        <v>201</v>
      </c>
      <c r="F448" s="249">
        <f t="shared" si="25"/>
        <v>1983</v>
      </c>
      <c r="G448" s="251">
        <v>30426</v>
      </c>
      <c r="H448" s="248" t="s">
        <v>708</v>
      </c>
      <c r="I448" s="252" t="str">
        <f>VLOOKUP(H448,'[2]Bảng mã ngạch'!$A$2:$B$71,2,0)</f>
        <v>Giảng viên (hạng III)</v>
      </c>
      <c r="J448" s="249" t="s">
        <v>692</v>
      </c>
      <c r="K448" s="249">
        <v>0</v>
      </c>
      <c r="L448" s="249" t="s">
        <v>1574</v>
      </c>
      <c r="M448" s="249" t="s">
        <v>1604</v>
      </c>
      <c r="N448" s="249"/>
      <c r="O448" s="249" t="s">
        <v>218</v>
      </c>
      <c r="P448" s="253">
        <v>44136</v>
      </c>
      <c r="Q448" s="249"/>
      <c r="R448" s="255" t="s">
        <v>754</v>
      </c>
      <c r="S448" s="248"/>
      <c r="T448" s="248" t="s">
        <v>705</v>
      </c>
      <c r="U448" s="248"/>
      <c r="V448" s="248"/>
      <c r="W448" s="248">
        <v>0</v>
      </c>
      <c r="X448" s="248"/>
      <c r="Y448" s="255">
        <v>41277</v>
      </c>
      <c r="Z448" s="255">
        <v>41642</v>
      </c>
      <c r="AA448" s="256">
        <f t="shared" ca="1" si="26"/>
        <v>13.333333333333334</v>
      </c>
      <c r="AB448" s="257" t="e">
        <f>+VLOOKUP(#REF!,'[3]CÁN BỘ'!F$8:AX$1037,COLUMN('[3]CÁN BỘ'!$AP$42)-5,0)</f>
        <v>#REF!</v>
      </c>
      <c r="AC448" s="258"/>
    </row>
    <row r="449" spans="1:29" ht="15.75" customHeight="1" x14ac:dyDescent="0.3">
      <c r="A449" s="248">
        <f>+SUBTOTAL(3,$C$6:C449)</f>
        <v>444</v>
      </c>
      <c r="B449" s="249" t="s">
        <v>1627</v>
      </c>
      <c r="C449" s="249" t="s">
        <v>1517</v>
      </c>
      <c r="D449" s="249" t="s">
        <v>1628</v>
      </c>
      <c r="E449" s="248" t="s">
        <v>201</v>
      </c>
      <c r="F449" s="249">
        <f t="shared" si="25"/>
        <v>1983</v>
      </c>
      <c r="G449" s="251">
        <v>30543</v>
      </c>
      <c r="H449" s="248" t="s">
        <v>714</v>
      </c>
      <c r="I449" s="252" t="str">
        <f>VLOOKUP(H449,'[2]Bảng mã ngạch'!$A$2:$B$71,2,0)</f>
        <v>Chuyên viên</v>
      </c>
      <c r="J449" s="249" t="s">
        <v>690</v>
      </c>
      <c r="K449" s="249">
        <v>0</v>
      </c>
      <c r="L449" s="249" t="s">
        <v>1023</v>
      </c>
      <c r="M449" s="249" t="s">
        <v>1629</v>
      </c>
      <c r="N449" s="249"/>
      <c r="O449" s="249" t="s">
        <v>218</v>
      </c>
      <c r="P449" s="253"/>
      <c r="Q449" s="249"/>
      <c r="R449" s="248"/>
      <c r="S449" s="248"/>
      <c r="T449" s="248"/>
      <c r="U449" s="248"/>
      <c r="V449" s="248" t="s">
        <v>1063</v>
      </c>
      <c r="W449" s="254" t="s">
        <v>895</v>
      </c>
      <c r="X449" s="248"/>
      <c r="Y449" s="255">
        <v>38872</v>
      </c>
      <c r="Z449" s="255">
        <v>39237</v>
      </c>
      <c r="AA449" s="256">
        <f t="shared" ca="1" si="26"/>
        <v>13.666666666666666</v>
      </c>
      <c r="AB449" s="257" t="e">
        <f>+VLOOKUP(#REF!,'[3]CÁN BỘ'!F$8:AX$1037,COLUMN('[3]CÁN BỘ'!$AP$42)-5,0)</f>
        <v>#REF!</v>
      </c>
      <c r="AC449" s="258"/>
    </row>
    <row r="450" spans="1:29" ht="15.75" customHeight="1" x14ac:dyDescent="0.3">
      <c r="A450" s="248">
        <f>+SUBTOTAL(3,$C$6:C450)</f>
        <v>445</v>
      </c>
      <c r="B450" s="249" t="s">
        <v>1630</v>
      </c>
      <c r="C450" s="249" t="s">
        <v>1517</v>
      </c>
      <c r="D450" s="249" t="s">
        <v>1628</v>
      </c>
      <c r="E450" s="248" t="s">
        <v>201</v>
      </c>
      <c r="F450" s="249">
        <f t="shared" ref="F450:F513" si="27">YEAR(G450)</f>
        <v>1985</v>
      </c>
      <c r="G450" s="251">
        <v>31108</v>
      </c>
      <c r="H450" s="248" t="s">
        <v>714</v>
      </c>
      <c r="I450" s="252" t="str">
        <f>VLOOKUP(H450,'[2]Bảng mã ngạch'!$A$2:$B$71,2,0)</f>
        <v>Chuyên viên</v>
      </c>
      <c r="J450" s="249" t="s">
        <v>241</v>
      </c>
      <c r="K450" s="249">
        <v>0</v>
      </c>
      <c r="L450" s="249" t="s">
        <v>1052</v>
      </c>
      <c r="M450" s="249">
        <v>0</v>
      </c>
      <c r="N450" s="249"/>
      <c r="O450" s="249" t="s">
        <v>218</v>
      </c>
      <c r="P450" s="253"/>
      <c r="Q450" s="249"/>
      <c r="R450" s="255" t="s">
        <v>727</v>
      </c>
      <c r="S450" s="248"/>
      <c r="T450" s="248"/>
      <c r="U450" s="248"/>
      <c r="V450" s="248" t="s">
        <v>728</v>
      </c>
      <c r="W450" s="254" t="s">
        <v>724</v>
      </c>
      <c r="X450" s="248"/>
      <c r="Y450" s="255"/>
      <c r="Z450" s="255"/>
      <c r="AA450" s="256">
        <f t="shared" ref="AA450:AA485" ca="1" si="28">IF(E450="nữ",660-DATEDIF(G450,TODAY(),"m"),720-DATEDIF(G450,TODAY(),"m"))/12</f>
        <v>15.25</v>
      </c>
      <c r="AB450" s="257" t="e">
        <f>+VLOOKUP(#REF!,'[3]CÁN BỘ'!F$8:AX$1037,COLUMN('[3]CÁN BỘ'!$AP$42)-5,0)</f>
        <v>#REF!</v>
      </c>
      <c r="AC450" s="258"/>
    </row>
    <row r="451" spans="1:29" ht="15.75" customHeight="1" x14ac:dyDescent="0.3">
      <c r="A451" s="248">
        <f>+SUBTOTAL(3,$C$6:C451)</f>
        <v>446</v>
      </c>
      <c r="B451" s="249" t="s">
        <v>1631</v>
      </c>
      <c r="C451" s="249" t="s">
        <v>1517</v>
      </c>
      <c r="D451" s="249" t="s">
        <v>1628</v>
      </c>
      <c r="E451" s="248" t="s">
        <v>201</v>
      </c>
      <c r="F451" s="249">
        <f t="shared" si="27"/>
        <v>1981</v>
      </c>
      <c r="G451" s="251">
        <v>29743</v>
      </c>
      <c r="H451" s="248" t="s">
        <v>714</v>
      </c>
      <c r="I451" s="252" t="str">
        <f>VLOOKUP(H451,'[2]Bảng mã ngạch'!$A$2:$B$71,2,0)</f>
        <v>Chuyên viên</v>
      </c>
      <c r="J451" s="249" t="s">
        <v>690</v>
      </c>
      <c r="K451" s="249">
        <v>0</v>
      </c>
      <c r="L451" s="249" t="s">
        <v>1036</v>
      </c>
      <c r="M451" s="249" t="s">
        <v>1632</v>
      </c>
      <c r="N451" s="249"/>
      <c r="O451" s="249" t="s">
        <v>218</v>
      </c>
      <c r="P451" s="253"/>
      <c r="Q451" s="249"/>
      <c r="R451" s="248" t="s">
        <v>771</v>
      </c>
      <c r="S451" s="248"/>
      <c r="T451" s="248" t="s">
        <v>705</v>
      </c>
      <c r="U451" s="248"/>
      <c r="V451" s="248" t="s">
        <v>1063</v>
      </c>
      <c r="W451" s="254" t="s">
        <v>895</v>
      </c>
      <c r="X451" s="248" t="s">
        <v>704</v>
      </c>
      <c r="Y451" s="255">
        <v>41431</v>
      </c>
      <c r="Z451" s="255">
        <v>41796</v>
      </c>
      <c r="AA451" s="256">
        <f t="shared" ca="1" si="28"/>
        <v>11.5</v>
      </c>
      <c r="AB451" s="257" t="e">
        <f>+VLOOKUP(#REF!,'[3]CÁN BỘ'!F$8:AX$1037,COLUMN('[3]CÁN BỘ'!$AP$42)-5,0)</f>
        <v>#REF!</v>
      </c>
      <c r="AC451" s="258"/>
    </row>
    <row r="452" spans="1:29" ht="15.75" customHeight="1" x14ac:dyDescent="0.3">
      <c r="A452" s="248">
        <f>+SUBTOTAL(3,$C$6:C452)</f>
        <v>447</v>
      </c>
      <c r="B452" s="249" t="s">
        <v>1633</v>
      </c>
      <c r="C452" s="249" t="s">
        <v>1517</v>
      </c>
      <c r="D452" s="249" t="s">
        <v>1628</v>
      </c>
      <c r="E452" s="250" t="s">
        <v>201</v>
      </c>
      <c r="F452" s="249">
        <f t="shared" si="27"/>
        <v>1976</v>
      </c>
      <c r="G452" s="251">
        <v>27990</v>
      </c>
      <c r="H452" s="248" t="s">
        <v>714</v>
      </c>
      <c r="I452" s="252" t="str">
        <f>VLOOKUP(H452,'[2]Bảng mã ngạch'!$A$2:$B$71,2,0)</f>
        <v>Chuyên viên</v>
      </c>
      <c r="J452" s="249" t="s">
        <v>690</v>
      </c>
      <c r="K452" s="249">
        <v>0</v>
      </c>
      <c r="L452" s="249" t="s">
        <v>1583</v>
      </c>
      <c r="M452" s="249">
        <v>0</v>
      </c>
      <c r="N452" s="249"/>
      <c r="O452" s="249" t="s">
        <v>218</v>
      </c>
      <c r="P452" s="253"/>
      <c r="Q452" s="249"/>
      <c r="R452" s="248"/>
      <c r="S452" s="248"/>
      <c r="T452" s="248" t="s">
        <v>705</v>
      </c>
      <c r="U452" s="248"/>
      <c r="V452" s="248" t="s">
        <v>1063</v>
      </c>
      <c r="W452" s="254" t="s">
        <v>724</v>
      </c>
      <c r="X452" s="248"/>
      <c r="Y452" s="255">
        <v>40819</v>
      </c>
      <c r="Z452" s="255">
        <v>41185</v>
      </c>
      <c r="AA452" s="256">
        <f t="shared" ca="1" si="28"/>
        <v>6.666666666666667</v>
      </c>
      <c r="AB452" s="257" t="e">
        <f>+VLOOKUP(#REF!,'[3]CÁN BỘ'!F$8:AX$1037,COLUMN('[3]CÁN BỘ'!$AP$42)-5,0)</f>
        <v>#REF!</v>
      </c>
      <c r="AC452" s="258"/>
    </row>
    <row r="453" spans="1:29" ht="15.75" customHeight="1" x14ac:dyDescent="0.3">
      <c r="A453" s="248">
        <f>+SUBTOTAL(3,$C$6:C453)</f>
        <v>448</v>
      </c>
      <c r="B453" s="249" t="s">
        <v>1634</v>
      </c>
      <c r="C453" s="249" t="s">
        <v>1517</v>
      </c>
      <c r="D453" s="249" t="s">
        <v>1628</v>
      </c>
      <c r="E453" s="250" t="s">
        <v>201</v>
      </c>
      <c r="F453" s="249">
        <f t="shared" si="27"/>
        <v>1977</v>
      </c>
      <c r="G453" s="251">
        <v>28160</v>
      </c>
      <c r="H453" s="248" t="s">
        <v>714</v>
      </c>
      <c r="I453" s="252" t="str">
        <f>VLOOKUP(H453,'[2]Bảng mã ngạch'!$A$2:$B$71,2,0)</f>
        <v>Chuyên viên</v>
      </c>
      <c r="J453" s="249" t="s">
        <v>690</v>
      </c>
      <c r="K453" s="249">
        <v>0</v>
      </c>
      <c r="L453" s="249" t="s">
        <v>1574</v>
      </c>
      <c r="M453" s="249" t="s">
        <v>1578</v>
      </c>
      <c r="N453" s="249"/>
      <c r="O453" s="249" t="s">
        <v>218</v>
      </c>
      <c r="P453" s="253"/>
      <c r="Q453" s="249"/>
      <c r="R453" s="248"/>
      <c r="S453" s="248"/>
      <c r="T453" s="248"/>
      <c r="U453" s="248"/>
      <c r="V453" s="248" t="s">
        <v>1063</v>
      </c>
      <c r="W453" s="254" t="s">
        <v>724</v>
      </c>
      <c r="X453" s="248"/>
      <c r="Y453" s="255">
        <v>39381</v>
      </c>
      <c r="Z453" s="255">
        <v>39747</v>
      </c>
      <c r="AA453" s="256">
        <f t="shared" ca="1" si="28"/>
        <v>7.166666666666667</v>
      </c>
      <c r="AB453" s="257" t="e">
        <f>+VLOOKUP(#REF!,'[3]CÁN BỘ'!F$8:AX$1037,COLUMN('[3]CÁN BỘ'!$AP$42)-5,0)</f>
        <v>#REF!</v>
      </c>
      <c r="AC453" s="258"/>
    </row>
    <row r="454" spans="1:29" ht="15.75" customHeight="1" x14ac:dyDescent="0.3">
      <c r="A454" s="248">
        <f>+SUBTOTAL(3,$C$6:C454)</f>
        <v>449</v>
      </c>
      <c r="B454" s="249" t="s">
        <v>1635</v>
      </c>
      <c r="C454" s="249" t="s">
        <v>1636</v>
      </c>
      <c r="D454" s="249" t="s">
        <v>1637</v>
      </c>
      <c r="E454" s="250" t="s">
        <v>201</v>
      </c>
      <c r="F454" s="249">
        <f t="shared" si="27"/>
        <v>1982</v>
      </c>
      <c r="G454" s="251">
        <v>30252</v>
      </c>
      <c r="H454" s="248" t="s">
        <v>699</v>
      </c>
      <c r="I454" s="252" t="str">
        <f>VLOOKUP(H454,'[2]Bảng mã ngạch'!$A$2:$B$71,2,0)</f>
        <v>Giảng viên chính (hạng II)</v>
      </c>
      <c r="J454" s="249" t="s">
        <v>692</v>
      </c>
      <c r="K454" s="249">
        <v>0</v>
      </c>
      <c r="L454" s="249" t="s">
        <v>1638</v>
      </c>
      <c r="M454" s="249" t="s">
        <v>1639</v>
      </c>
      <c r="N454" s="249"/>
      <c r="O454" s="249" t="s">
        <v>1639</v>
      </c>
      <c r="P454" s="253"/>
      <c r="Q454" s="249"/>
      <c r="R454" s="255" t="s">
        <v>1640</v>
      </c>
      <c r="S454" s="248"/>
      <c r="T454" s="248" t="s">
        <v>705</v>
      </c>
      <c r="U454" s="248" t="s">
        <v>702</v>
      </c>
      <c r="V454" s="248"/>
      <c r="W454" s="254" t="s">
        <v>717</v>
      </c>
      <c r="X454" s="248" t="s">
        <v>779</v>
      </c>
      <c r="Y454" s="255">
        <v>41423</v>
      </c>
      <c r="Z454" s="255">
        <v>41788</v>
      </c>
      <c r="AA454" s="256">
        <f t="shared" ca="1" si="28"/>
        <v>12.916666666666666</v>
      </c>
      <c r="AB454" s="257" t="e">
        <f>+VLOOKUP(#REF!,'[3]CÁN BỘ'!F$8:AX$1037,COLUMN('[3]CÁN BỘ'!$AP$42)-5,0)</f>
        <v>#REF!</v>
      </c>
      <c r="AC454" s="258"/>
    </row>
    <row r="455" spans="1:29" ht="15.75" customHeight="1" x14ac:dyDescent="0.3">
      <c r="A455" s="248">
        <f>+SUBTOTAL(3,$C$6:C455)</f>
        <v>450</v>
      </c>
      <c r="B455" s="249" t="s">
        <v>1641</v>
      </c>
      <c r="C455" s="249" t="s">
        <v>1636</v>
      </c>
      <c r="D455" s="249" t="s">
        <v>1637</v>
      </c>
      <c r="E455" s="248" t="s">
        <v>201</v>
      </c>
      <c r="F455" s="249">
        <f t="shared" si="27"/>
        <v>1987</v>
      </c>
      <c r="G455" s="251">
        <v>31892</v>
      </c>
      <c r="H455" s="248" t="s">
        <v>708</v>
      </c>
      <c r="I455" s="252" t="str">
        <f>VLOOKUP(H455,'[2]Bảng mã ngạch'!$A$2:$B$71,2,0)</f>
        <v>Giảng viên (hạng III)</v>
      </c>
      <c r="J455" s="249" t="s">
        <v>690</v>
      </c>
      <c r="K455" s="249">
        <v>0</v>
      </c>
      <c r="L455" s="249" t="s">
        <v>747</v>
      </c>
      <c r="M455" s="249" t="s">
        <v>1639</v>
      </c>
      <c r="N455" s="249"/>
      <c r="O455" s="249" t="s">
        <v>218</v>
      </c>
      <c r="P455" s="253"/>
      <c r="Q455" s="249"/>
      <c r="R455" s="255" t="s">
        <v>782</v>
      </c>
      <c r="S455" s="248"/>
      <c r="T455" s="248" t="s">
        <v>705</v>
      </c>
      <c r="U455" s="248" t="s">
        <v>783</v>
      </c>
      <c r="V455" s="248"/>
      <c r="W455" s="248">
        <v>0</v>
      </c>
      <c r="X455" s="248"/>
      <c r="Y455" s="255"/>
      <c r="Z455" s="255"/>
      <c r="AA455" s="256">
        <f t="shared" ca="1" si="28"/>
        <v>17.416666666666668</v>
      </c>
      <c r="AB455" s="257" t="e">
        <f>+VLOOKUP(#REF!,'[3]CÁN BỘ'!F$8:AX$1037,COLUMN('[3]CÁN BỘ'!$AP$42)-5,0)</f>
        <v>#REF!</v>
      </c>
      <c r="AC455" s="258"/>
    </row>
    <row r="456" spans="1:29" ht="15.75" customHeight="1" x14ac:dyDescent="0.3">
      <c r="A456" s="248">
        <f>+SUBTOTAL(3,$C$6:C456)</f>
        <v>451</v>
      </c>
      <c r="B456" s="249" t="s">
        <v>1642</v>
      </c>
      <c r="C456" s="249" t="s">
        <v>1636</v>
      </c>
      <c r="D456" s="249" t="s">
        <v>1637</v>
      </c>
      <c r="E456" s="250" t="s">
        <v>201</v>
      </c>
      <c r="F456" s="249">
        <f t="shared" si="27"/>
        <v>1979</v>
      </c>
      <c r="G456" s="251">
        <v>29020</v>
      </c>
      <c r="H456" s="248" t="s">
        <v>699</v>
      </c>
      <c r="I456" s="252" t="str">
        <f>VLOOKUP(H456,'[2]Bảng mã ngạch'!$A$2:$B$71,2,0)</f>
        <v>Giảng viên chính (hạng II)</v>
      </c>
      <c r="J456" s="249" t="s">
        <v>692</v>
      </c>
      <c r="K456" s="249">
        <v>0</v>
      </c>
      <c r="L456" s="249" t="s">
        <v>747</v>
      </c>
      <c r="M456" s="249" t="s">
        <v>747</v>
      </c>
      <c r="N456" s="249"/>
      <c r="O456" s="249" t="s">
        <v>747</v>
      </c>
      <c r="P456" s="253"/>
      <c r="Q456" s="249"/>
      <c r="R456" s="255" t="s">
        <v>1014</v>
      </c>
      <c r="S456" s="248"/>
      <c r="T456" s="248" t="s">
        <v>705</v>
      </c>
      <c r="U456" s="248" t="s">
        <v>702</v>
      </c>
      <c r="V456" s="248"/>
      <c r="W456" s="254" t="s">
        <v>895</v>
      </c>
      <c r="X456" s="248" t="s">
        <v>704</v>
      </c>
      <c r="Y456" s="255">
        <v>38527</v>
      </c>
      <c r="Z456" s="255">
        <v>38892</v>
      </c>
      <c r="AA456" s="256">
        <f t="shared" ca="1" si="28"/>
        <v>9.5</v>
      </c>
      <c r="AB456" s="257" t="e">
        <f>+VLOOKUP(#REF!,'[3]CÁN BỘ'!F$8:AX$1037,COLUMN('[3]CÁN BỘ'!$AP$42)-5,0)</f>
        <v>#REF!</v>
      </c>
      <c r="AC456" s="258"/>
    </row>
    <row r="457" spans="1:29" ht="15.75" customHeight="1" x14ac:dyDescent="0.3">
      <c r="A457" s="248">
        <f>+SUBTOTAL(3,$C$6:C457)</f>
        <v>452</v>
      </c>
      <c r="B457" s="249" t="s">
        <v>1643</v>
      </c>
      <c r="C457" s="249" t="s">
        <v>1636</v>
      </c>
      <c r="D457" s="249" t="s">
        <v>1637</v>
      </c>
      <c r="E457" s="248" t="s">
        <v>201</v>
      </c>
      <c r="F457" s="249">
        <f t="shared" si="27"/>
        <v>1977</v>
      </c>
      <c r="G457" s="251">
        <v>28451</v>
      </c>
      <c r="H457" s="248" t="s">
        <v>699</v>
      </c>
      <c r="I457" s="252" t="str">
        <f>VLOOKUP(H457,'[2]Bảng mã ngạch'!$A$2:$B$71,2,0)</f>
        <v>Giảng viên chính (hạng II)</v>
      </c>
      <c r="J457" s="249" t="s">
        <v>692</v>
      </c>
      <c r="K457" s="249">
        <v>0</v>
      </c>
      <c r="L457" s="249" t="s">
        <v>747</v>
      </c>
      <c r="M457" s="249" t="s">
        <v>1639</v>
      </c>
      <c r="N457" s="249"/>
      <c r="O457" s="249" t="s">
        <v>1639</v>
      </c>
      <c r="P457" s="253"/>
      <c r="Q457" s="249"/>
      <c r="R457" s="255" t="s">
        <v>1143</v>
      </c>
      <c r="S457" s="248"/>
      <c r="T457" s="248" t="s">
        <v>705</v>
      </c>
      <c r="U457" s="248" t="s">
        <v>769</v>
      </c>
      <c r="V457" s="248"/>
      <c r="W457" s="248">
        <v>0</v>
      </c>
      <c r="X457" s="248" t="s">
        <v>704</v>
      </c>
      <c r="Y457" s="255">
        <v>37243</v>
      </c>
      <c r="Z457" s="255">
        <v>37608</v>
      </c>
      <c r="AA457" s="256">
        <f t="shared" ca="1" si="28"/>
        <v>7.916666666666667</v>
      </c>
      <c r="AB457" s="257" t="e">
        <f>+VLOOKUP(#REF!,'[4]CÁN BỘ'!F$8:CL$1600,COLUMN('[4]CÁN BỘ'!$CL$17)-5,0)</f>
        <v>#REF!</v>
      </c>
      <c r="AC457" s="280" t="e">
        <f>+#REF!-#REF!</f>
        <v>#REF!</v>
      </c>
    </row>
    <row r="458" spans="1:29" ht="15.75" customHeight="1" x14ac:dyDescent="0.3">
      <c r="A458" s="248">
        <f>+SUBTOTAL(3,$C$6:C458)</f>
        <v>453</v>
      </c>
      <c r="B458" s="249" t="s">
        <v>1644</v>
      </c>
      <c r="C458" s="249" t="s">
        <v>1636</v>
      </c>
      <c r="D458" s="249" t="s">
        <v>1637</v>
      </c>
      <c r="E458" s="250" t="s">
        <v>201</v>
      </c>
      <c r="F458" s="249">
        <f t="shared" si="27"/>
        <v>1988</v>
      </c>
      <c r="G458" s="251">
        <v>32368</v>
      </c>
      <c r="H458" s="248" t="s">
        <v>708</v>
      </c>
      <c r="I458" s="252" t="str">
        <f>VLOOKUP(H458,'[2]Bảng mã ngạch'!$A$2:$B$71,2,0)</f>
        <v>Giảng viên (hạng III)</v>
      </c>
      <c r="J458" s="249" t="s">
        <v>690</v>
      </c>
      <c r="K458" s="249">
        <v>0</v>
      </c>
      <c r="L458" s="249" t="s">
        <v>747</v>
      </c>
      <c r="M458" s="249" t="s">
        <v>1645</v>
      </c>
      <c r="N458" s="249"/>
      <c r="O458" s="249" t="s">
        <v>218</v>
      </c>
      <c r="P458" s="253"/>
      <c r="Q458" s="249"/>
      <c r="R458" s="255" t="s">
        <v>782</v>
      </c>
      <c r="S458" s="248"/>
      <c r="T458" s="248" t="s">
        <v>705</v>
      </c>
      <c r="U458" s="248" t="s">
        <v>783</v>
      </c>
      <c r="V458" s="248"/>
      <c r="W458" s="248">
        <v>0</v>
      </c>
      <c r="X458" s="248"/>
      <c r="Y458" s="255">
        <v>42516</v>
      </c>
      <c r="Z458" s="255">
        <v>42881</v>
      </c>
      <c r="AA458" s="256">
        <f t="shared" ca="1" si="28"/>
        <v>18.666666666666668</v>
      </c>
      <c r="AB458" s="257" t="e">
        <f>+VLOOKUP(#REF!,'[3]CÁN BỘ'!F$8:AX$1037,COLUMN('[3]CÁN BỘ'!$AP$42)-5,0)</f>
        <v>#REF!</v>
      </c>
      <c r="AC458" s="258"/>
    </row>
    <row r="459" spans="1:29" ht="15.75" customHeight="1" x14ac:dyDescent="0.3">
      <c r="A459" s="248">
        <f>+SUBTOTAL(3,$C$6:C459)</f>
        <v>454</v>
      </c>
      <c r="B459" s="249" t="s">
        <v>1646</v>
      </c>
      <c r="C459" s="249" t="s">
        <v>1636</v>
      </c>
      <c r="D459" s="249" t="s">
        <v>1637</v>
      </c>
      <c r="E459" s="248" t="s">
        <v>201</v>
      </c>
      <c r="F459" s="249">
        <f t="shared" si="27"/>
        <v>1989</v>
      </c>
      <c r="G459" s="251">
        <v>32796</v>
      </c>
      <c r="H459" s="248" t="s">
        <v>708</v>
      </c>
      <c r="I459" s="252" t="str">
        <f>VLOOKUP(H459,'[2]Bảng mã ngạch'!$A$2:$B$71,2,0)</f>
        <v>Giảng viên (hạng III)</v>
      </c>
      <c r="J459" s="249" t="s">
        <v>690</v>
      </c>
      <c r="K459" s="249">
        <v>0</v>
      </c>
      <c r="L459" s="249" t="s">
        <v>747</v>
      </c>
      <c r="M459" s="249" t="s">
        <v>747</v>
      </c>
      <c r="N459" s="249"/>
      <c r="O459" s="249" t="s">
        <v>218</v>
      </c>
      <c r="P459" s="253"/>
      <c r="Q459" s="249"/>
      <c r="R459" s="255" t="s">
        <v>782</v>
      </c>
      <c r="S459" s="248"/>
      <c r="T459" s="248" t="s">
        <v>705</v>
      </c>
      <c r="U459" s="248" t="s">
        <v>783</v>
      </c>
      <c r="V459" s="248"/>
      <c r="W459" s="248" t="s">
        <v>758</v>
      </c>
      <c r="X459" s="248"/>
      <c r="Y459" s="255">
        <v>40733</v>
      </c>
      <c r="Z459" s="255">
        <v>41099</v>
      </c>
      <c r="AA459" s="256">
        <f t="shared" ca="1" si="28"/>
        <v>19.833333333333332</v>
      </c>
      <c r="AB459" s="257" t="e">
        <f>+VLOOKUP(#REF!,'[3]CÁN BỘ'!F$8:AX$1037,COLUMN('[3]CÁN BỘ'!$AP$42)-5,0)</f>
        <v>#REF!</v>
      </c>
      <c r="AC459" s="258"/>
    </row>
    <row r="460" spans="1:29" ht="15.75" customHeight="1" x14ac:dyDescent="0.3">
      <c r="A460" s="248">
        <f>+SUBTOTAL(3,$C$6:C460)</f>
        <v>455</v>
      </c>
      <c r="B460" s="249" t="s">
        <v>1647</v>
      </c>
      <c r="C460" s="249" t="s">
        <v>1636</v>
      </c>
      <c r="D460" s="249" t="s">
        <v>1637</v>
      </c>
      <c r="E460" s="248" t="s">
        <v>201</v>
      </c>
      <c r="F460" s="249">
        <f t="shared" si="27"/>
        <v>1986</v>
      </c>
      <c r="G460" s="251">
        <v>31657</v>
      </c>
      <c r="H460" s="248" t="s">
        <v>708</v>
      </c>
      <c r="I460" s="252" t="str">
        <f>VLOOKUP(H460,'[2]Bảng mã ngạch'!$A$2:$B$71,2,0)</f>
        <v>Giảng viên (hạng III)</v>
      </c>
      <c r="J460" s="249" t="s">
        <v>692</v>
      </c>
      <c r="K460" s="249">
        <v>0</v>
      </c>
      <c r="L460" s="249" t="s">
        <v>747</v>
      </c>
      <c r="M460" s="249" t="s">
        <v>1639</v>
      </c>
      <c r="N460" s="249"/>
      <c r="O460" s="249" t="s">
        <v>1081</v>
      </c>
      <c r="P460" s="253">
        <v>43891</v>
      </c>
      <c r="Q460" s="249"/>
      <c r="R460" s="255" t="s">
        <v>754</v>
      </c>
      <c r="S460" s="248"/>
      <c r="T460" s="248" t="s">
        <v>705</v>
      </c>
      <c r="U460" s="248" t="s">
        <v>783</v>
      </c>
      <c r="V460" s="248"/>
      <c r="W460" s="248">
        <v>0</v>
      </c>
      <c r="X460" s="248"/>
      <c r="Y460" s="255">
        <v>41423</v>
      </c>
      <c r="Z460" s="255">
        <v>41788</v>
      </c>
      <c r="AA460" s="256">
        <f t="shared" ca="1" si="28"/>
        <v>16.75</v>
      </c>
      <c r="AB460" s="257" t="e">
        <f>+VLOOKUP(#REF!,'[3]CÁN BỘ'!F$8:AX$1037,COLUMN('[3]CÁN BỘ'!$AP$42)-5,0)</f>
        <v>#REF!</v>
      </c>
      <c r="AC460" s="258"/>
    </row>
    <row r="461" spans="1:29" ht="15.75" customHeight="1" x14ac:dyDescent="0.3">
      <c r="A461" s="248">
        <f>+SUBTOTAL(3,$C$6:C461)</f>
        <v>456</v>
      </c>
      <c r="B461" s="249" t="s">
        <v>1648</v>
      </c>
      <c r="C461" s="249" t="s">
        <v>1636</v>
      </c>
      <c r="D461" s="249" t="s">
        <v>1637</v>
      </c>
      <c r="E461" s="250" t="s">
        <v>201</v>
      </c>
      <c r="F461" s="249">
        <f t="shared" si="27"/>
        <v>1986</v>
      </c>
      <c r="G461" s="251">
        <v>31539</v>
      </c>
      <c r="H461" s="248" t="s">
        <v>708</v>
      </c>
      <c r="I461" s="252" t="str">
        <f>VLOOKUP(H461,'[2]Bảng mã ngạch'!$A$2:$B$71,2,0)</f>
        <v>Giảng viên (hạng III)</v>
      </c>
      <c r="J461" s="249" t="s">
        <v>690</v>
      </c>
      <c r="K461" s="249">
        <v>0</v>
      </c>
      <c r="L461" s="249" t="s">
        <v>1638</v>
      </c>
      <c r="M461" s="249" t="s">
        <v>1639</v>
      </c>
      <c r="N461" s="249"/>
      <c r="O461" s="249" t="s">
        <v>218</v>
      </c>
      <c r="P461" s="253"/>
      <c r="Q461" s="249"/>
      <c r="R461" s="255" t="s">
        <v>782</v>
      </c>
      <c r="S461" s="248"/>
      <c r="T461" s="248" t="s">
        <v>705</v>
      </c>
      <c r="U461" s="248" t="s">
        <v>783</v>
      </c>
      <c r="V461" s="248"/>
      <c r="W461" s="248" t="s">
        <v>705</v>
      </c>
      <c r="X461" s="248"/>
      <c r="Y461" s="255"/>
      <c r="Z461" s="255"/>
      <c r="AA461" s="256">
        <f t="shared" ca="1" si="28"/>
        <v>16.416666666666668</v>
      </c>
      <c r="AB461" s="257" t="e">
        <f>+VLOOKUP(#REF!,'[4]CÁN BỘ'!F$8:CL$1600,COLUMN('[4]CÁN BỘ'!$CL$17)-5,0)</f>
        <v>#REF!</v>
      </c>
      <c r="AC461" s="258"/>
    </row>
    <row r="462" spans="1:29" ht="15.75" customHeight="1" x14ac:dyDescent="0.3">
      <c r="A462" s="248">
        <f>+SUBTOTAL(3,$C$6:C462)</f>
        <v>457</v>
      </c>
      <c r="B462" s="249" t="s">
        <v>1649</v>
      </c>
      <c r="C462" s="249" t="s">
        <v>1636</v>
      </c>
      <c r="D462" s="249" t="s">
        <v>1637</v>
      </c>
      <c r="E462" s="248" t="s">
        <v>201</v>
      </c>
      <c r="F462" s="249">
        <f t="shared" si="27"/>
        <v>1981</v>
      </c>
      <c r="G462" s="251">
        <v>29893</v>
      </c>
      <c r="H462" s="248" t="s">
        <v>699</v>
      </c>
      <c r="I462" s="252" t="str">
        <f>VLOOKUP(H462,'[2]Bảng mã ngạch'!$A$2:$B$71,2,0)</f>
        <v>Giảng viên chính (hạng II)</v>
      </c>
      <c r="J462" s="249" t="s">
        <v>692</v>
      </c>
      <c r="K462" s="249">
        <v>0</v>
      </c>
      <c r="L462" s="249" t="s">
        <v>747</v>
      </c>
      <c r="M462" s="249" t="s">
        <v>1639</v>
      </c>
      <c r="N462" s="249"/>
      <c r="O462" s="249" t="s">
        <v>1081</v>
      </c>
      <c r="P462" s="253"/>
      <c r="Q462" s="249"/>
      <c r="R462" s="255" t="s">
        <v>782</v>
      </c>
      <c r="S462" s="248"/>
      <c r="T462" s="248" t="s">
        <v>705</v>
      </c>
      <c r="U462" s="248" t="s">
        <v>769</v>
      </c>
      <c r="V462" s="248"/>
      <c r="W462" s="254" t="s">
        <v>717</v>
      </c>
      <c r="X462" s="248"/>
      <c r="Y462" s="255">
        <v>40241</v>
      </c>
      <c r="Z462" s="255">
        <v>40606</v>
      </c>
      <c r="AA462" s="256">
        <f t="shared" ca="1" si="28"/>
        <v>11.916666666666666</v>
      </c>
      <c r="AB462" s="257" t="e">
        <f>+VLOOKUP(#REF!,'[3]CÁN BỘ'!F$8:AX$1037,COLUMN('[3]CÁN BỘ'!$AP$42)-5,0)</f>
        <v>#REF!</v>
      </c>
      <c r="AC462" s="258"/>
    </row>
    <row r="463" spans="1:29" ht="15.75" customHeight="1" x14ac:dyDescent="0.3">
      <c r="A463" s="248">
        <f>+SUBTOTAL(3,$C$6:C463)</f>
        <v>458</v>
      </c>
      <c r="B463" s="249" t="s">
        <v>1650</v>
      </c>
      <c r="C463" s="249" t="s">
        <v>1636</v>
      </c>
      <c r="D463" s="249" t="s">
        <v>1637</v>
      </c>
      <c r="E463" s="250" t="s">
        <v>201</v>
      </c>
      <c r="F463" s="249">
        <f t="shared" si="27"/>
        <v>1987</v>
      </c>
      <c r="G463" s="251">
        <v>32020</v>
      </c>
      <c r="H463" s="248" t="s">
        <v>708</v>
      </c>
      <c r="I463" s="252" t="str">
        <f>VLOOKUP(H463,'[2]Bảng mã ngạch'!$A$2:$B$71,2,0)</f>
        <v>Giảng viên (hạng III)</v>
      </c>
      <c r="J463" s="249" t="s">
        <v>692</v>
      </c>
      <c r="K463" s="249">
        <v>0</v>
      </c>
      <c r="L463" s="249" t="s">
        <v>747</v>
      </c>
      <c r="M463" s="249" t="s">
        <v>1639</v>
      </c>
      <c r="N463" s="249"/>
      <c r="O463" s="249" t="s">
        <v>747</v>
      </c>
      <c r="P463" s="253">
        <v>44664</v>
      </c>
      <c r="Q463" s="249"/>
      <c r="R463" s="255" t="s">
        <v>754</v>
      </c>
      <c r="S463" s="248"/>
      <c r="T463" s="248" t="s">
        <v>705</v>
      </c>
      <c r="U463" s="248" t="s">
        <v>783</v>
      </c>
      <c r="V463" s="248"/>
      <c r="W463" s="248">
        <v>0</v>
      </c>
      <c r="X463" s="248"/>
      <c r="Y463" s="255">
        <v>43185</v>
      </c>
      <c r="Z463" s="255">
        <v>43550</v>
      </c>
      <c r="AA463" s="256">
        <f t="shared" ca="1" si="28"/>
        <v>17.75</v>
      </c>
      <c r="AB463" s="257" t="e">
        <f>+VLOOKUP(#REF!,'[3]CÁN BỘ'!F$8:AX$1037,COLUMN('[3]CÁN BỘ'!$AP$42)-5,0)</f>
        <v>#REF!</v>
      </c>
      <c r="AC463" s="258"/>
    </row>
    <row r="464" spans="1:29" ht="15.75" customHeight="1" x14ac:dyDescent="0.3">
      <c r="A464" s="248">
        <f>+SUBTOTAL(3,$C$6:C464)</f>
        <v>459</v>
      </c>
      <c r="B464" s="249" t="s">
        <v>1651</v>
      </c>
      <c r="C464" s="249" t="s">
        <v>1636</v>
      </c>
      <c r="D464" s="249" t="s">
        <v>1637</v>
      </c>
      <c r="E464" s="248" t="s">
        <v>201</v>
      </c>
      <c r="F464" s="249">
        <f t="shared" si="27"/>
        <v>1981</v>
      </c>
      <c r="G464" s="251">
        <v>29744</v>
      </c>
      <c r="H464" s="248" t="s">
        <v>699</v>
      </c>
      <c r="I464" s="252" t="str">
        <f>VLOOKUP(H464,'[2]Bảng mã ngạch'!$A$2:$B$71,2,0)</f>
        <v>Giảng viên chính (hạng II)</v>
      </c>
      <c r="J464" s="249" t="s">
        <v>692</v>
      </c>
      <c r="K464" s="249">
        <v>0</v>
      </c>
      <c r="L464" s="249" t="s">
        <v>747</v>
      </c>
      <c r="M464" s="249" t="s">
        <v>1645</v>
      </c>
      <c r="N464" s="249"/>
      <c r="O464" s="249" t="s">
        <v>1652</v>
      </c>
      <c r="P464" s="253"/>
      <c r="Q464" s="249"/>
      <c r="R464" s="255" t="s">
        <v>1653</v>
      </c>
      <c r="S464" s="248"/>
      <c r="T464" s="248" t="s">
        <v>705</v>
      </c>
      <c r="U464" s="248" t="s">
        <v>702</v>
      </c>
      <c r="V464" s="248"/>
      <c r="W464" s="254" t="s">
        <v>895</v>
      </c>
      <c r="X464" s="248" t="s">
        <v>779</v>
      </c>
      <c r="Y464" s="255">
        <v>41116</v>
      </c>
      <c r="Z464" s="255">
        <v>41481</v>
      </c>
      <c r="AA464" s="256">
        <f t="shared" ca="1" si="28"/>
        <v>11.5</v>
      </c>
      <c r="AB464" s="257" t="e">
        <f>+VLOOKUP(#REF!,'[4]CÁN BỘ'!F$8:CL$1600,COLUMN('[4]CÁN BỘ'!$CL$17)-5,0)</f>
        <v>#REF!</v>
      </c>
      <c r="AC464" s="280" t="e">
        <f>+#REF!-#REF!</f>
        <v>#REF!</v>
      </c>
    </row>
    <row r="465" spans="1:29" ht="15.75" customHeight="1" x14ac:dyDescent="0.3">
      <c r="A465" s="248">
        <f>+SUBTOTAL(3,$C$6:C465)</f>
        <v>460</v>
      </c>
      <c r="B465" s="249" t="s">
        <v>1654</v>
      </c>
      <c r="C465" s="249" t="s">
        <v>1636</v>
      </c>
      <c r="D465" s="249" t="s">
        <v>1637</v>
      </c>
      <c r="E465" s="250" t="s">
        <v>201</v>
      </c>
      <c r="F465" s="249">
        <f t="shared" si="27"/>
        <v>1986</v>
      </c>
      <c r="G465" s="251">
        <v>31723</v>
      </c>
      <c r="H465" s="248" t="s">
        <v>708</v>
      </c>
      <c r="I465" s="252" t="str">
        <f>VLOOKUP(H465,'[2]Bảng mã ngạch'!$A$2:$B$71,2,0)</f>
        <v>Giảng viên (hạng III)</v>
      </c>
      <c r="J465" s="249" t="s">
        <v>692</v>
      </c>
      <c r="K465" s="249">
        <v>0</v>
      </c>
      <c r="L465" s="249" t="s">
        <v>747</v>
      </c>
      <c r="M465" s="249" t="s">
        <v>1639</v>
      </c>
      <c r="N465" s="249"/>
      <c r="O465" s="249" t="s">
        <v>1081</v>
      </c>
      <c r="P465" s="253">
        <v>43891</v>
      </c>
      <c r="Q465" s="249"/>
      <c r="R465" s="255" t="s">
        <v>754</v>
      </c>
      <c r="S465" s="248"/>
      <c r="T465" s="248" t="s">
        <v>705</v>
      </c>
      <c r="U465" s="248" t="s">
        <v>783</v>
      </c>
      <c r="V465" s="248"/>
      <c r="W465" s="248" t="s">
        <v>758</v>
      </c>
      <c r="X465" s="248"/>
      <c r="Y465" s="255">
        <v>39531</v>
      </c>
      <c r="Z465" s="255">
        <v>39896</v>
      </c>
      <c r="AA465" s="256">
        <f t="shared" ca="1" si="28"/>
        <v>16.916666666666668</v>
      </c>
      <c r="AB465" s="257" t="e">
        <f>+VLOOKUP(#REF!,'[3]CÁN BỘ'!F$8:AX$1037,COLUMN('[3]CÁN BỘ'!$AP$42)-5,0)</f>
        <v>#REF!</v>
      </c>
      <c r="AC465" s="258"/>
    </row>
    <row r="466" spans="1:29" ht="15.75" customHeight="1" x14ac:dyDescent="0.3">
      <c r="A466" s="248">
        <f>+SUBTOTAL(3,$C$6:C466)</f>
        <v>461</v>
      </c>
      <c r="B466" s="249" t="s">
        <v>1655</v>
      </c>
      <c r="C466" s="249" t="s">
        <v>1636</v>
      </c>
      <c r="D466" s="249" t="s">
        <v>1637</v>
      </c>
      <c r="E466" s="248" t="s">
        <v>201</v>
      </c>
      <c r="F466" s="249">
        <f t="shared" si="27"/>
        <v>1983</v>
      </c>
      <c r="G466" s="251">
        <v>30444</v>
      </c>
      <c r="H466" s="248" t="s">
        <v>699</v>
      </c>
      <c r="I466" s="252" t="str">
        <f>VLOOKUP(H466,'[2]Bảng mã ngạch'!$A$2:$B$71,2,0)</f>
        <v>Giảng viên chính (hạng II)</v>
      </c>
      <c r="J466" s="249" t="s">
        <v>692</v>
      </c>
      <c r="K466" s="249">
        <v>0</v>
      </c>
      <c r="L466" s="249" t="s">
        <v>747</v>
      </c>
      <c r="M466" s="249" t="s">
        <v>747</v>
      </c>
      <c r="N466" s="249"/>
      <c r="O466" s="249" t="s">
        <v>747</v>
      </c>
      <c r="P466" s="253"/>
      <c r="Q466" s="249"/>
      <c r="R466" s="255" t="s">
        <v>1026</v>
      </c>
      <c r="S466" s="248" t="s">
        <v>1042</v>
      </c>
      <c r="T466" s="248" t="s">
        <v>705</v>
      </c>
      <c r="U466" s="248" t="s">
        <v>769</v>
      </c>
      <c r="V466" s="248"/>
      <c r="W466" s="254" t="s">
        <v>724</v>
      </c>
      <c r="X466" s="248" t="s">
        <v>832</v>
      </c>
      <c r="Y466" s="255">
        <v>41742</v>
      </c>
      <c r="Z466" s="255">
        <v>42107</v>
      </c>
      <c r="AA466" s="256">
        <f t="shared" ca="1" si="28"/>
        <v>13.416666666666666</v>
      </c>
      <c r="AB466" s="257" t="e">
        <f>+VLOOKUP(#REF!,'[4]CÁN BỘ'!F$8:CL$1600,COLUMN('[4]CÁN BỘ'!$CL$17)-5,0)</f>
        <v>#REF!</v>
      </c>
      <c r="AC466" s="280" t="e">
        <f>+#REF!-#REF!</f>
        <v>#REF!</v>
      </c>
    </row>
    <row r="467" spans="1:29" ht="15.75" customHeight="1" x14ac:dyDescent="0.3">
      <c r="A467" s="248">
        <f>+SUBTOTAL(3,$C$6:C467)</f>
        <v>462</v>
      </c>
      <c r="B467" s="249" t="s">
        <v>1656</v>
      </c>
      <c r="C467" s="249" t="s">
        <v>1636</v>
      </c>
      <c r="D467" s="249" t="s">
        <v>1637</v>
      </c>
      <c r="E467" s="250" t="s">
        <v>201</v>
      </c>
      <c r="F467" s="249">
        <f t="shared" si="27"/>
        <v>1989</v>
      </c>
      <c r="G467" s="251">
        <v>32826</v>
      </c>
      <c r="H467" s="248" t="s">
        <v>708</v>
      </c>
      <c r="I467" s="252" t="str">
        <f>VLOOKUP(H467,'[2]Bảng mã ngạch'!$A$2:$B$71,2,0)</f>
        <v>Giảng viên (hạng III)</v>
      </c>
      <c r="J467" s="249" t="s">
        <v>690</v>
      </c>
      <c r="K467" s="249">
        <v>0</v>
      </c>
      <c r="L467" s="249" t="s">
        <v>747</v>
      </c>
      <c r="M467" s="249" t="s">
        <v>747</v>
      </c>
      <c r="N467" s="249"/>
      <c r="O467" s="249" t="s">
        <v>218</v>
      </c>
      <c r="P467" s="253"/>
      <c r="Q467" s="249"/>
      <c r="R467" s="255" t="s">
        <v>754</v>
      </c>
      <c r="S467" s="248"/>
      <c r="T467" s="248" t="s">
        <v>705</v>
      </c>
      <c r="U467" s="248" t="s">
        <v>702</v>
      </c>
      <c r="V467" s="248"/>
      <c r="W467" s="254" t="s">
        <v>895</v>
      </c>
      <c r="X467" s="248"/>
      <c r="Y467" s="255">
        <v>42754</v>
      </c>
      <c r="Z467" s="255">
        <v>43119</v>
      </c>
      <c r="AA467" s="256">
        <f t="shared" ca="1" si="28"/>
        <v>19.916666666666668</v>
      </c>
      <c r="AB467" s="257" t="e">
        <f>+VLOOKUP(#REF!,'[3]CÁN BỘ'!F$8:AX$1037,COLUMN('[3]CÁN BỘ'!$AP$42)-5,0)</f>
        <v>#REF!</v>
      </c>
      <c r="AC467" s="258"/>
    </row>
    <row r="468" spans="1:29" ht="15.75" customHeight="1" x14ac:dyDescent="0.3">
      <c r="A468" s="248">
        <f>+SUBTOTAL(3,$C$6:C468)</f>
        <v>463</v>
      </c>
      <c r="B468" s="249" t="s">
        <v>1657</v>
      </c>
      <c r="C468" s="249" t="s">
        <v>1636</v>
      </c>
      <c r="D468" s="249" t="s">
        <v>1637</v>
      </c>
      <c r="E468" s="248" t="s">
        <v>201</v>
      </c>
      <c r="F468" s="249">
        <f t="shared" si="27"/>
        <v>1988</v>
      </c>
      <c r="G468" s="251">
        <v>32456</v>
      </c>
      <c r="H468" s="248" t="s">
        <v>708</v>
      </c>
      <c r="I468" s="252" t="str">
        <f>VLOOKUP(H468,'[2]Bảng mã ngạch'!$A$2:$B$71,2,0)</f>
        <v>Giảng viên (hạng III)</v>
      </c>
      <c r="J468" s="249" t="s">
        <v>690</v>
      </c>
      <c r="K468" s="249">
        <v>0</v>
      </c>
      <c r="L468" s="249" t="s">
        <v>1638</v>
      </c>
      <c r="M468" s="249" t="s">
        <v>1645</v>
      </c>
      <c r="N468" s="249"/>
      <c r="O468" s="249" t="s">
        <v>218</v>
      </c>
      <c r="P468" s="253"/>
      <c r="Q468" s="249"/>
      <c r="R468" s="255" t="s">
        <v>782</v>
      </c>
      <c r="S468" s="248"/>
      <c r="T468" s="248" t="s">
        <v>705</v>
      </c>
      <c r="U468" s="248" t="s">
        <v>783</v>
      </c>
      <c r="V468" s="248"/>
      <c r="W468" s="248">
        <v>0</v>
      </c>
      <c r="X468" s="248"/>
      <c r="Y468" s="255"/>
      <c r="Z468" s="255"/>
      <c r="AA468" s="256">
        <f t="shared" ca="1" si="28"/>
        <v>18.916666666666668</v>
      </c>
      <c r="AB468" s="257" t="e">
        <f>+VLOOKUP(#REF!,'[3]CÁN BỘ'!F$8:AX$1037,COLUMN('[3]CÁN BỘ'!$AP$42)-5,0)</f>
        <v>#REF!</v>
      </c>
      <c r="AC468" s="258"/>
    </row>
    <row r="469" spans="1:29" ht="15.75" customHeight="1" x14ac:dyDescent="0.3">
      <c r="A469" s="248">
        <f>+SUBTOTAL(3,$C$6:C469)</f>
        <v>464</v>
      </c>
      <c r="B469" s="249" t="s">
        <v>1658</v>
      </c>
      <c r="C469" s="249" t="s">
        <v>1636</v>
      </c>
      <c r="D469" s="249" t="s">
        <v>1080</v>
      </c>
      <c r="E469" s="250" t="s">
        <v>201</v>
      </c>
      <c r="F469" s="249">
        <f t="shared" si="27"/>
        <v>1987</v>
      </c>
      <c r="G469" s="251">
        <v>32117</v>
      </c>
      <c r="H469" s="248" t="s">
        <v>708</v>
      </c>
      <c r="I469" s="252" t="str">
        <f>VLOOKUP(H469,'[2]Bảng mã ngạch'!$A$2:$B$71,2,0)</f>
        <v>Giảng viên (hạng III)</v>
      </c>
      <c r="J469" s="249" t="s">
        <v>690</v>
      </c>
      <c r="K469" s="249">
        <v>0</v>
      </c>
      <c r="L469" s="249" t="s">
        <v>1325</v>
      </c>
      <c r="M469" s="249" t="s">
        <v>1659</v>
      </c>
      <c r="N469" s="249"/>
      <c r="O469" s="249" t="s">
        <v>218</v>
      </c>
      <c r="P469" s="253"/>
      <c r="Q469" s="249"/>
      <c r="R469" s="255" t="s">
        <v>1143</v>
      </c>
      <c r="S469" s="248"/>
      <c r="T469" s="248" t="s">
        <v>705</v>
      </c>
      <c r="U469" s="248" t="s">
        <v>702</v>
      </c>
      <c r="V469" s="248"/>
      <c r="W469" s="254" t="s">
        <v>717</v>
      </c>
      <c r="X469" s="248"/>
      <c r="Y469" s="255">
        <v>43185</v>
      </c>
      <c r="Z469" s="255">
        <v>43550</v>
      </c>
      <c r="AA469" s="256">
        <f t="shared" ca="1" si="28"/>
        <v>18</v>
      </c>
      <c r="AB469" s="257" t="e">
        <f>+VLOOKUP(#REF!,'[3]CÁN BỘ'!F$8:AX$1037,COLUMN('[3]CÁN BỘ'!$AP$42)-5,0)</f>
        <v>#REF!</v>
      </c>
      <c r="AC469" s="258"/>
    </row>
    <row r="470" spans="1:29" ht="15.75" customHeight="1" x14ac:dyDescent="0.3">
      <c r="A470" s="248">
        <f>+SUBTOTAL(3,$C$6:C470)</f>
        <v>465</v>
      </c>
      <c r="B470" s="249" t="s">
        <v>1660</v>
      </c>
      <c r="C470" s="249" t="s">
        <v>1636</v>
      </c>
      <c r="D470" s="249" t="s">
        <v>1080</v>
      </c>
      <c r="E470" s="248" t="s">
        <v>201</v>
      </c>
      <c r="F470" s="249">
        <f t="shared" si="27"/>
        <v>1983</v>
      </c>
      <c r="G470" s="251">
        <v>30625</v>
      </c>
      <c r="H470" s="248" t="s">
        <v>708</v>
      </c>
      <c r="I470" s="252" t="str">
        <f>VLOOKUP(H470,'[2]Bảng mã ngạch'!$A$2:$B$71,2,0)</f>
        <v>Giảng viên (hạng III)</v>
      </c>
      <c r="J470" s="249" t="s">
        <v>692</v>
      </c>
      <c r="K470" s="249">
        <v>0</v>
      </c>
      <c r="L470" s="249" t="s">
        <v>1659</v>
      </c>
      <c r="M470" s="249" t="s">
        <v>1659</v>
      </c>
      <c r="N470" s="249"/>
      <c r="O470" s="249" t="s">
        <v>1081</v>
      </c>
      <c r="P470" s="253">
        <v>43617</v>
      </c>
      <c r="Q470" s="249"/>
      <c r="R470" s="255" t="s">
        <v>862</v>
      </c>
      <c r="S470" s="255" t="s">
        <v>1661</v>
      </c>
      <c r="T470" s="248" t="s">
        <v>705</v>
      </c>
      <c r="U470" s="248" t="s">
        <v>702</v>
      </c>
      <c r="V470" s="248"/>
      <c r="W470" s="254" t="s">
        <v>895</v>
      </c>
      <c r="X470" s="248" t="s">
        <v>779</v>
      </c>
      <c r="Y470" s="255">
        <v>42754</v>
      </c>
      <c r="Z470" s="255">
        <v>43119</v>
      </c>
      <c r="AA470" s="256">
        <f t="shared" ca="1" si="28"/>
        <v>13.916666666666666</v>
      </c>
      <c r="AB470" s="257" t="e">
        <f>+VLOOKUP(#REF!,'[4]CÁN BỘ'!F$8:CL$1600,COLUMN('[4]CÁN BỘ'!$CL$17)-5,0)</f>
        <v>#REF!</v>
      </c>
      <c r="AC470" s="280" t="e">
        <f>+#REF!-#REF!</f>
        <v>#REF!</v>
      </c>
    </row>
    <row r="471" spans="1:29" ht="15.75" customHeight="1" x14ac:dyDescent="0.3">
      <c r="A471" s="248">
        <f>+SUBTOTAL(3,$C$6:C471)</f>
        <v>466</v>
      </c>
      <c r="B471" s="249" t="s">
        <v>1662</v>
      </c>
      <c r="C471" s="249" t="s">
        <v>1636</v>
      </c>
      <c r="D471" s="249" t="s">
        <v>1080</v>
      </c>
      <c r="E471" s="250" t="s">
        <v>201</v>
      </c>
      <c r="F471" s="249">
        <f t="shared" si="27"/>
        <v>1990</v>
      </c>
      <c r="G471" s="251">
        <v>33149</v>
      </c>
      <c r="H471" s="248" t="s">
        <v>708</v>
      </c>
      <c r="I471" s="252" t="str">
        <f>VLOOKUP(H471,'[2]Bảng mã ngạch'!$A$2:$B$71,2,0)</f>
        <v>Giảng viên (hạng III)</v>
      </c>
      <c r="J471" s="249" t="s">
        <v>690</v>
      </c>
      <c r="K471" s="249">
        <v>0</v>
      </c>
      <c r="L471" s="249" t="s">
        <v>1325</v>
      </c>
      <c r="M471" s="249" t="s">
        <v>1663</v>
      </c>
      <c r="N471" s="249"/>
      <c r="O471" s="249" t="s">
        <v>218</v>
      </c>
      <c r="P471" s="253"/>
      <c r="Q471" s="249"/>
      <c r="R471" s="255" t="s">
        <v>1143</v>
      </c>
      <c r="S471" s="248"/>
      <c r="T471" s="248" t="s">
        <v>705</v>
      </c>
      <c r="U471" s="248" t="s">
        <v>783</v>
      </c>
      <c r="V471" s="248"/>
      <c r="W471" s="248">
        <v>0</v>
      </c>
      <c r="X471" s="248"/>
      <c r="Y471" s="255"/>
      <c r="Z471" s="255"/>
      <c r="AA471" s="256">
        <f t="shared" ca="1" si="28"/>
        <v>20.833333333333332</v>
      </c>
      <c r="AB471" s="257" t="e">
        <f>+VLOOKUP(#REF!,'[3]CÁN BỘ'!F$8:AX$1037,COLUMN('[3]CÁN BỘ'!$AP$42)-5,0)</f>
        <v>#REF!</v>
      </c>
      <c r="AC471" s="258"/>
    </row>
    <row r="472" spans="1:29" ht="15.75" customHeight="1" x14ac:dyDescent="0.3">
      <c r="A472" s="248">
        <f>+SUBTOTAL(3,$C$6:C472)</f>
        <v>467</v>
      </c>
      <c r="B472" s="249" t="s">
        <v>1664</v>
      </c>
      <c r="C472" s="249" t="s">
        <v>1636</v>
      </c>
      <c r="D472" s="249" t="s">
        <v>1080</v>
      </c>
      <c r="E472" s="248" t="s">
        <v>201</v>
      </c>
      <c r="F472" s="249">
        <f t="shared" si="27"/>
        <v>1989</v>
      </c>
      <c r="G472" s="251">
        <v>32634</v>
      </c>
      <c r="H472" s="248" t="s">
        <v>708</v>
      </c>
      <c r="I472" s="252" t="str">
        <f>VLOOKUP(H472,'[2]Bảng mã ngạch'!$A$2:$B$71,2,0)</f>
        <v>Giảng viên (hạng III)</v>
      </c>
      <c r="J472" s="249" t="s">
        <v>690</v>
      </c>
      <c r="K472" s="249">
        <v>0</v>
      </c>
      <c r="L472" s="249" t="s">
        <v>1081</v>
      </c>
      <c r="M472" s="249" t="s">
        <v>1081</v>
      </c>
      <c r="N472" s="249"/>
      <c r="O472" s="249">
        <v>0</v>
      </c>
      <c r="P472" s="253"/>
      <c r="Q472" s="249"/>
      <c r="R472" s="248"/>
      <c r="S472" s="248"/>
      <c r="T472" s="248">
        <v>2018</v>
      </c>
      <c r="U472" s="248"/>
      <c r="V472" s="248"/>
      <c r="W472" s="248">
        <v>0</v>
      </c>
      <c r="X472" s="248"/>
      <c r="Y472" s="255"/>
      <c r="Z472" s="255"/>
      <c r="AA472" s="256">
        <f t="shared" ca="1" si="28"/>
        <v>19.416666666666668</v>
      </c>
      <c r="AB472" s="257" t="e">
        <f>+VLOOKUP(#REF!,'[3]CÁN BỘ'!F$8:AX$1037,COLUMN('[3]CÁN BỘ'!$AP$42)-5,0)</f>
        <v>#REF!</v>
      </c>
      <c r="AC472" s="258"/>
    </row>
    <row r="473" spans="1:29" ht="15.75" customHeight="1" x14ac:dyDescent="0.3">
      <c r="A473" s="248">
        <f>+SUBTOTAL(3,$C$6:C473)</f>
        <v>468</v>
      </c>
      <c r="B473" s="249" t="s">
        <v>1665</v>
      </c>
      <c r="C473" s="249" t="s">
        <v>1636</v>
      </c>
      <c r="D473" s="249" t="s">
        <v>1080</v>
      </c>
      <c r="E473" s="250" t="s">
        <v>200</v>
      </c>
      <c r="F473" s="249">
        <f t="shared" si="27"/>
        <v>1981</v>
      </c>
      <c r="G473" s="251">
        <v>29910</v>
      </c>
      <c r="H473" s="248" t="s">
        <v>708</v>
      </c>
      <c r="I473" s="252" t="str">
        <f>VLOOKUP(H473,'[2]Bảng mã ngạch'!$A$2:$B$71,2,0)</f>
        <v>Giảng viên (hạng III)</v>
      </c>
      <c r="J473" s="249" t="s">
        <v>690</v>
      </c>
      <c r="K473" s="249">
        <v>0</v>
      </c>
      <c r="L473" s="249" t="s">
        <v>1666</v>
      </c>
      <c r="M473" s="249" t="s">
        <v>1667</v>
      </c>
      <c r="N473" s="249"/>
      <c r="O473" s="249" t="s">
        <v>218</v>
      </c>
      <c r="P473" s="253"/>
      <c r="Q473" s="249"/>
      <c r="R473" s="248" t="s">
        <v>782</v>
      </c>
      <c r="S473" s="248"/>
      <c r="T473" s="248">
        <v>2018</v>
      </c>
      <c r="U473" s="248" t="s">
        <v>783</v>
      </c>
      <c r="V473" s="248"/>
      <c r="W473" s="254" t="s">
        <v>717</v>
      </c>
      <c r="X473" s="248"/>
      <c r="Y473" s="255">
        <v>39194</v>
      </c>
      <c r="Z473" s="255">
        <v>39560</v>
      </c>
      <c r="AA473" s="256">
        <f t="shared" ca="1" si="28"/>
        <v>16.916666666666668</v>
      </c>
      <c r="AB473" s="257" t="e">
        <f>+VLOOKUP(#REF!,'[3]CÁN BỘ'!F$8:AX$1037,COLUMN('[3]CÁN BỘ'!$AP$42)-5,0)</f>
        <v>#REF!</v>
      </c>
      <c r="AC473" s="258"/>
    </row>
    <row r="474" spans="1:29" ht="15.75" customHeight="1" x14ac:dyDescent="0.3">
      <c r="A474" s="248">
        <f>+SUBTOTAL(3,$C$6:C474)</f>
        <v>469</v>
      </c>
      <c r="B474" s="249" t="s">
        <v>1668</v>
      </c>
      <c r="C474" s="249" t="s">
        <v>1636</v>
      </c>
      <c r="D474" s="249" t="s">
        <v>1080</v>
      </c>
      <c r="E474" s="248" t="s">
        <v>201</v>
      </c>
      <c r="F474" s="249">
        <f t="shared" si="27"/>
        <v>1982</v>
      </c>
      <c r="G474" s="251">
        <v>30182</v>
      </c>
      <c r="H474" s="248" t="s">
        <v>708</v>
      </c>
      <c r="I474" s="252" t="str">
        <f>VLOOKUP(H474,'[2]Bảng mã ngạch'!$A$2:$B$71,2,0)</f>
        <v>Giảng viên (hạng III)</v>
      </c>
      <c r="J474" s="249" t="s">
        <v>692</v>
      </c>
      <c r="K474" s="249">
        <v>0</v>
      </c>
      <c r="L474" s="249" t="s">
        <v>1325</v>
      </c>
      <c r="M474" s="249" t="s">
        <v>1325</v>
      </c>
      <c r="N474" s="249"/>
      <c r="O474" s="249" t="s">
        <v>1081</v>
      </c>
      <c r="P474" s="253"/>
      <c r="Q474" s="249"/>
      <c r="R474" s="255" t="s">
        <v>782</v>
      </c>
      <c r="S474" s="248"/>
      <c r="T474" s="248" t="s">
        <v>705</v>
      </c>
      <c r="U474" s="248" t="s">
        <v>702</v>
      </c>
      <c r="V474" s="248"/>
      <c r="W474" s="254" t="s">
        <v>895</v>
      </c>
      <c r="X474" s="248" t="s">
        <v>779</v>
      </c>
      <c r="Y474" s="255">
        <v>40819</v>
      </c>
      <c r="Z474" s="255">
        <v>41185</v>
      </c>
      <c r="AA474" s="256">
        <f t="shared" ca="1" si="28"/>
        <v>12.666666666666666</v>
      </c>
      <c r="AB474" s="257" t="e">
        <f>+VLOOKUP(#REF!,'[3]CÁN BỘ'!F$8:AX$1037,COLUMN('[3]CÁN BỘ'!$AP$42)-5,0)</f>
        <v>#REF!</v>
      </c>
      <c r="AC474" s="258"/>
    </row>
    <row r="475" spans="1:29" ht="15.75" customHeight="1" x14ac:dyDescent="0.3">
      <c r="A475" s="248">
        <f>+SUBTOTAL(3,$C$6:C475)</f>
        <v>470</v>
      </c>
      <c r="B475" s="249" t="s">
        <v>1669</v>
      </c>
      <c r="C475" s="249" t="s">
        <v>1636</v>
      </c>
      <c r="D475" s="249" t="s">
        <v>1080</v>
      </c>
      <c r="E475" s="250" t="s">
        <v>201</v>
      </c>
      <c r="F475" s="249">
        <f t="shared" si="27"/>
        <v>1980</v>
      </c>
      <c r="G475" s="251">
        <v>29431</v>
      </c>
      <c r="H475" s="248" t="s">
        <v>699</v>
      </c>
      <c r="I475" s="252" t="str">
        <f>VLOOKUP(H475,'[2]Bảng mã ngạch'!$A$2:$B$71,2,0)</f>
        <v>Giảng viên chính (hạng II)</v>
      </c>
      <c r="J475" s="249" t="s">
        <v>692</v>
      </c>
      <c r="K475" s="249">
        <v>0</v>
      </c>
      <c r="L475" s="249" t="s">
        <v>1659</v>
      </c>
      <c r="M475" s="249" t="s">
        <v>1659</v>
      </c>
      <c r="N475" s="249"/>
      <c r="O475" s="249" t="s">
        <v>1081</v>
      </c>
      <c r="P475" s="253"/>
      <c r="Q475" s="249"/>
      <c r="R475" s="255" t="s">
        <v>782</v>
      </c>
      <c r="S475" s="248"/>
      <c r="T475" s="248" t="s">
        <v>705</v>
      </c>
      <c r="U475" s="248" t="s">
        <v>769</v>
      </c>
      <c r="V475" s="248"/>
      <c r="W475" s="248" t="s">
        <v>758</v>
      </c>
      <c r="X475" s="248" t="s">
        <v>704</v>
      </c>
      <c r="Y475" s="255">
        <v>40027</v>
      </c>
      <c r="Z475" s="255">
        <v>40392</v>
      </c>
      <c r="AA475" s="256">
        <f t="shared" ca="1" si="28"/>
        <v>10.666666666666666</v>
      </c>
      <c r="AB475" s="257" t="e">
        <f>+VLOOKUP(#REF!,'[3]CÁN BỘ'!F$8:AX$1037,COLUMN('[3]CÁN BỘ'!$AP$42)-5,0)</f>
        <v>#REF!</v>
      </c>
      <c r="AC475" s="258"/>
    </row>
    <row r="476" spans="1:29" ht="15.75" customHeight="1" x14ac:dyDescent="0.3">
      <c r="A476" s="248">
        <f>+SUBTOTAL(3,$C$6:C476)</f>
        <v>471</v>
      </c>
      <c r="B476" s="249" t="s">
        <v>1670</v>
      </c>
      <c r="C476" s="249" t="s">
        <v>1636</v>
      </c>
      <c r="D476" s="249" t="s">
        <v>1080</v>
      </c>
      <c r="E476" s="248" t="s">
        <v>201</v>
      </c>
      <c r="F476" s="249">
        <f t="shared" si="27"/>
        <v>1978</v>
      </c>
      <c r="G476" s="251">
        <v>28585</v>
      </c>
      <c r="H476" s="248" t="s">
        <v>870</v>
      </c>
      <c r="I476" s="252" t="str">
        <f>VLOOKUP(H476,'[2]Bảng mã ngạch'!$A$2:$B$71,2,0)</f>
        <v>Giảng viên cao cấp (hạng I)</v>
      </c>
      <c r="J476" s="249" t="s">
        <v>692</v>
      </c>
      <c r="K476" s="249" t="s">
        <v>871</v>
      </c>
      <c r="L476" s="249" t="s">
        <v>1666</v>
      </c>
      <c r="M476" s="249" t="s">
        <v>1671</v>
      </c>
      <c r="N476" s="249"/>
      <c r="O476" s="249" t="s">
        <v>1672</v>
      </c>
      <c r="P476" s="253"/>
      <c r="Q476" s="249"/>
      <c r="R476" s="255" t="s">
        <v>862</v>
      </c>
      <c r="S476" s="255" t="s">
        <v>1072</v>
      </c>
      <c r="T476" s="248" t="s">
        <v>705</v>
      </c>
      <c r="U476" s="248" t="s">
        <v>769</v>
      </c>
      <c r="V476" s="248"/>
      <c r="W476" s="254" t="s">
        <v>724</v>
      </c>
      <c r="X476" s="248" t="s">
        <v>704</v>
      </c>
      <c r="Y476" s="255">
        <v>39773</v>
      </c>
      <c r="Z476" s="255">
        <v>40138</v>
      </c>
      <c r="AA476" s="256">
        <f t="shared" ca="1" si="28"/>
        <v>8.3333333333333339</v>
      </c>
      <c r="AB476" s="257" t="e">
        <f>+VLOOKUP(#REF!,'[4]CÁN BỘ'!F$8:CL$1600,COLUMN('[4]CÁN BỘ'!$CL$17)-5,0)</f>
        <v>#REF!</v>
      </c>
      <c r="AC476" s="280" t="e">
        <f>+#REF!-#REF!</f>
        <v>#REF!</v>
      </c>
    </row>
    <row r="477" spans="1:29" ht="15.75" customHeight="1" x14ac:dyDescent="0.3">
      <c r="A477" s="248">
        <f>+SUBTOTAL(3,$C$6:C477)</f>
        <v>472</v>
      </c>
      <c r="B477" s="249" t="s">
        <v>1673</v>
      </c>
      <c r="C477" s="249" t="s">
        <v>1636</v>
      </c>
      <c r="D477" s="249" t="s">
        <v>1080</v>
      </c>
      <c r="E477" s="250" t="s">
        <v>201</v>
      </c>
      <c r="F477" s="249">
        <f t="shared" si="27"/>
        <v>1983</v>
      </c>
      <c r="G477" s="251">
        <v>30498</v>
      </c>
      <c r="H477" s="248" t="s">
        <v>708</v>
      </c>
      <c r="I477" s="252" t="str">
        <f>VLOOKUP(H477,'[2]Bảng mã ngạch'!$A$2:$B$71,2,0)</f>
        <v>Giảng viên (hạng III)</v>
      </c>
      <c r="J477" s="249" t="s">
        <v>692</v>
      </c>
      <c r="K477" s="249">
        <v>0</v>
      </c>
      <c r="L477" s="249" t="s">
        <v>1674</v>
      </c>
      <c r="M477" s="249" t="s">
        <v>1082</v>
      </c>
      <c r="N477" s="249"/>
      <c r="O477" s="249" t="s">
        <v>1081</v>
      </c>
      <c r="P477" s="253"/>
      <c r="Q477" s="249"/>
      <c r="R477" s="255" t="s">
        <v>1143</v>
      </c>
      <c r="S477" s="248"/>
      <c r="T477" s="248" t="s">
        <v>705</v>
      </c>
      <c r="U477" s="248" t="s">
        <v>783</v>
      </c>
      <c r="V477" s="248"/>
      <c r="W477" s="248">
        <v>0</v>
      </c>
      <c r="X477" s="248"/>
      <c r="Y477" s="255">
        <v>41742</v>
      </c>
      <c r="Z477" s="255">
        <v>42107</v>
      </c>
      <c r="AA477" s="256">
        <f t="shared" ca="1" si="28"/>
        <v>13.583333333333334</v>
      </c>
      <c r="AB477" s="257" t="e">
        <f>+VLOOKUP(#REF!,'[3]CÁN BỘ'!F$8:AX$1037,COLUMN('[3]CÁN BỘ'!$AP$42)-5,0)</f>
        <v>#REF!</v>
      </c>
      <c r="AC477" s="258"/>
    </row>
    <row r="478" spans="1:29" ht="15.75" customHeight="1" x14ac:dyDescent="0.3">
      <c r="A478" s="248">
        <f>+SUBTOTAL(3,$C$6:C478)</f>
        <v>473</v>
      </c>
      <c r="B478" s="249" t="s">
        <v>1675</v>
      </c>
      <c r="C478" s="249" t="s">
        <v>1636</v>
      </c>
      <c r="D478" s="249" t="s">
        <v>1080</v>
      </c>
      <c r="E478" s="250" t="s">
        <v>201</v>
      </c>
      <c r="F478" s="249">
        <f t="shared" si="27"/>
        <v>1977</v>
      </c>
      <c r="G478" s="251">
        <v>28438</v>
      </c>
      <c r="H478" s="248" t="s">
        <v>699</v>
      </c>
      <c r="I478" s="252" t="str">
        <f>VLOOKUP(H478,'[2]Bảng mã ngạch'!$A$2:$B$71,2,0)</f>
        <v>Giảng viên chính (hạng II)</v>
      </c>
      <c r="J478" s="249" t="s">
        <v>692</v>
      </c>
      <c r="K478" s="249">
        <v>0</v>
      </c>
      <c r="L478" s="249" t="s">
        <v>1666</v>
      </c>
      <c r="M478" s="249" t="s">
        <v>1671</v>
      </c>
      <c r="N478" s="249"/>
      <c r="O478" s="249" t="s">
        <v>1672</v>
      </c>
      <c r="P478" s="253"/>
      <c r="Q478" s="249"/>
      <c r="R478" s="255" t="s">
        <v>782</v>
      </c>
      <c r="S478" s="248"/>
      <c r="T478" s="248" t="s">
        <v>705</v>
      </c>
      <c r="U478" s="248" t="s">
        <v>783</v>
      </c>
      <c r="V478" s="248"/>
      <c r="W478" s="248" t="s">
        <v>758</v>
      </c>
      <c r="X478" s="248"/>
      <c r="Y478" s="255">
        <v>43748</v>
      </c>
      <c r="Z478" s="255">
        <v>44114</v>
      </c>
      <c r="AA478" s="256">
        <f t="shared" ca="1" si="28"/>
        <v>7.916666666666667</v>
      </c>
      <c r="AB478" s="257" t="e">
        <f>+VLOOKUP(#REF!,'[3]CÁN BỘ'!F$8:AX$1037,COLUMN('[3]CÁN BỘ'!$AP$42)-5,0)</f>
        <v>#REF!</v>
      </c>
      <c r="AC478" s="258"/>
    </row>
    <row r="479" spans="1:29" ht="15.75" customHeight="1" x14ac:dyDescent="0.3">
      <c r="A479" s="248">
        <f>+SUBTOTAL(3,$C$6:C479)</f>
        <v>474</v>
      </c>
      <c r="B479" s="249" t="s">
        <v>1676</v>
      </c>
      <c r="C479" s="249" t="s">
        <v>1636</v>
      </c>
      <c r="D479" s="249" t="s">
        <v>1080</v>
      </c>
      <c r="E479" s="250" t="s">
        <v>201</v>
      </c>
      <c r="F479" s="249">
        <f t="shared" si="27"/>
        <v>1981</v>
      </c>
      <c r="G479" s="251">
        <v>29852</v>
      </c>
      <c r="H479" s="248" t="s">
        <v>708</v>
      </c>
      <c r="I479" s="252" t="str">
        <f>VLOOKUP(H479,'[2]Bảng mã ngạch'!$A$2:$B$71,2,0)</f>
        <v>Giảng viên (hạng III)</v>
      </c>
      <c r="J479" s="249" t="s">
        <v>690</v>
      </c>
      <c r="K479" s="249">
        <v>0</v>
      </c>
      <c r="L479" s="249" t="s">
        <v>1671</v>
      </c>
      <c r="M479" s="249" t="s">
        <v>1671</v>
      </c>
      <c r="N479" s="249"/>
      <c r="O479" s="249" t="s">
        <v>218</v>
      </c>
      <c r="P479" s="253"/>
      <c r="Q479" s="249"/>
      <c r="R479" s="255" t="s">
        <v>754</v>
      </c>
      <c r="S479" s="248"/>
      <c r="T479" s="248">
        <v>0</v>
      </c>
      <c r="U479" s="248" t="s">
        <v>783</v>
      </c>
      <c r="V479" s="248"/>
      <c r="W479" s="248">
        <v>0</v>
      </c>
      <c r="X479" s="248"/>
      <c r="Y479" s="255"/>
      <c r="Z479" s="255"/>
      <c r="AA479" s="256">
        <f t="shared" ca="1" si="28"/>
        <v>11.75</v>
      </c>
      <c r="AB479" s="257" t="e">
        <f>+VLOOKUP(#REF!,'[3]CÁN BỘ'!F$8:AX$1037,COLUMN('[3]CÁN BỘ'!$AP$42)-5,0)</f>
        <v>#REF!</v>
      </c>
      <c r="AC479" s="258"/>
    </row>
    <row r="480" spans="1:29" ht="15.75" customHeight="1" x14ac:dyDescent="0.3">
      <c r="A480" s="248">
        <f>+SUBTOTAL(3,$C$6:C480)</f>
        <v>475</v>
      </c>
      <c r="B480" s="249" t="s">
        <v>1677</v>
      </c>
      <c r="C480" s="249" t="s">
        <v>1636</v>
      </c>
      <c r="D480" s="249" t="s">
        <v>1080</v>
      </c>
      <c r="E480" s="248" t="s">
        <v>200</v>
      </c>
      <c r="F480" s="249">
        <f t="shared" si="27"/>
        <v>1989</v>
      </c>
      <c r="G480" s="251">
        <v>32702</v>
      </c>
      <c r="H480" s="248" t="s">
        <v>708</v>
      </c>
      <c r="I480" s="252" t="str">
        <f>VLOOKUP(H480,'[2]Bảng mã ngạch'!$A$2:$B$71,2,0)</f>
        <v>Giảng viên (hạng III)</v>
      </c>
      <c r="J480" s="249" t="s">
        <v>690</v>
      </c>
      <c r="K480" s="249">
        <v>0</v>
      </c>
      <c r="L480" s="249" t="s">
        <v>1672</v>
      </c>
      <c r="M480" s="249" t="s">
        <v>1059</v>
      </c>
      <c r="N480" s="249"/>
      <c r="O480" s="249" t="s">
        <v>218</v>
      </c>
      <c r="P480" s="253"/>
      <c r="Q480" s="249"/>
      <c r="R480" s="255" t="s">
        <v>782</v>
      </c>
      <c r="S480" s="248"/>
      <c r="T480" s="248" t="s">
        <v>705</v>
      </c>
      <c r="U480" s="248" t="s">
        <v>783</v>
      </c>
      <c r="V480" s="248"/>
      <c r="W480" s="254" t="s">
        <v>724</v>
      </c>
      <c r="X480" s="248"/>
      <c r="Y480" s="255"/>
      <c r="Z480" s="255"/>
      <c r="AA480" s="256">
        <f t="shared" ca="1" si="28"/>
        <v>24.583333333333332</v>
      </c>
      <c r="AB480" s="257" t="e">
        <f>+VLOOKUP(#REF!,'[3]CÁN BỘ'!F$8:AX$1037,COLUMN('[3]CÁN BỘ'!$AP$42)-5,0)</f>
        <v>#REF!</v>
      </c>
      <c r="AC480" s="258"/>
    </row>
    <row r="481" spans="1:29" ht="15.75" customHeight="1" x14ac:dyDescent="0.3">
      <c r="A481" s="248">
        <f>+SUBTOTAL(3,$C$6:C481)</f>
        <v>476</v>
      </c>
      <c r="B481" s="249" t="s">
        <v>1678</v>
      </c>
      <c r="C481" s="249" t="s">
        <v>1636</v>
      </c>
      <c r="D481" s="249" t="s">
        <v>1080</v>
      </c>
      <c r="E481" s="248" t="s">
        <v>201</v>
      </c>
      <c r="F481" s="249">
        <f t="shared" si="27"/>
        <v>1979</v>
      </c>
      <c r="G481" s="251">
        <v>29034</v>
      </c>
      <c r="H481" s="248" t="s">
        <v>870</v>
      </c>
      <c r="I481" s="252" t="str">
        <f>VLOOKUP(H481,'[2]Bảng mã ngạch'!$A$2:$B$71,2,0)</f>
        <v>Giảng viên cao cấp (hạng I)</v>
      </c>
      <c r="J481" s="249" t="s">
        <v>692</v>
      </c>
      <c r="K481" s="249" t="s">
        <v>871</v>
      </c>
      <c r="L481" s="249" t="s">
        <v>1082</v>
      </c>
      <c r="M481" s="249" t="s">
        <v>1082</v>
      </c>
      <c r="N481" s="249"/>
      <c r="O481" s="249" t="s">
        <v>1082</v>
      </c>
      <c r="P481" s="253"/>
      <c r="Q481" s="249"/>
      <c r="R481" s="255" t="s">
        <v>782</v>
      </c>
      <c r="S481" s="248"/>
      <c r="T481" s="248"/>
      <c r="U481" s="248" t="s">
        <v>769</v>
      </c>
      <c r="V481" s="248"/>
      <c r="W481" s="254" t="s">
        <v>703</v>
      </c>
      <c r="X481" s="248" t="s">
        <v>704</v>
      </c>
      <c r="Y481" s="255">
        <v>40027</v>
      </c>
      <c r="Z481" s="255">
        <v>40392</v>
      </c>
      <c r="AA481" s="256">
        <f t="shared" ca="1" si="28"/>
        <v>9.5833333333333339</v>
      </c>
      <c r="AB481" s="257" t="e">
        <f>+VLOOKUP(#REF!,'[3]CÁN BỘ'!F$8:AX$1037,COLUMN('[3]CÁN BỘ'!$AP$42)-5,0)</f>
        <v>#REF!</v>
      </c>
      <c r="AC481" s="258"/>
    </row>
    <row r="482" spans="1:29" ht="15.75" customHeight="1" x14ac:dyDescent="0.3">
      <c r="A482" s="248">
        <f>+SUBTOTAL(3,$C$6:C482)</f>
        <v>477</v>
      </c>
      <c r="B482" s="249" t="s">
        <v>1679</v>
      </c>
      <c r="C482" s="249" t="s">
        <v>1636</v>
      </c>
      <c r="D482" s="249" t="s">
        <v>1080</v>
      </c>
      <c r="E482" s="248" t="s">
        <v>201</v>
      </c>
      <c r="F482" s="249">
        <f t="shared" si="27"/>
        <v>1979</v>
      </c>
      <c r="G482" s="251">
        <v>28967</v>
      </c>
      <c r="H482" s="248" t="s">
        <v>699</v>
      </c>
      <c r="I482" s="252" t="str">
        <f>VLOOKUP(H482,'[2]Bảng mã ngạch'!$A$2:$B$71,2,0)</f>
        <v>Giảng viên chính (hạng II)</v>
      </c>
      <c r="J482" s="249" t="s">
        <v>692</v>
      </c>
      <c r="K482" s="249">
        <v>0</v>
      </c>
      <c r="L482" s="249" t="s">
        <v>1325</v>
      </c>
      <c r="M482" s="249" t="s">
        <v>1325</v>
      </c>
      <c r="N482" s="249"/>
      <c r="O482" s="249" t="s">
        <v>1082</v>
      </c>
      <c r="P482" s="253"/>
      <c r="Q482" s="249"/>
      <c r="R482" s="255" t="s">
        <v>862</v>
      </c>
      <c r="S482" s="255" t="s">
        <v>1680</v>
      </c>
      <c r="T482" s="248" t="s">
        <v>705</v>
      </c>
      <c r="U482" s="248" t="s">
        <v>769</v>
      </c>
      <c r="V482" s="248"/>
      <c r="W482" s="248">
        <v>0</v>
      </c>
      <c r="X482" s="248" t="s">
        <v>704</v>
      </c>
      <c r="Y482" s="255">
        <v>38679</v>
      </c>
      <c r="Z482" s="255">
        <v>39044</v>
      </c>
      <c r="AA482" s="256">
        <f t="shared" ca="1" si="28"/>
        <v>9.3333333333333339</v>
      </c>
      <c r="AB482" s="257" t="e">
        <f>+VLOOKUP(#REF!,'[4]CÁN BỘ'!F$8:CL$1600,COLUMN('[4]CÁN BỘ'!$CL$17)-5,0)</f>
        <v>#REF!</v>
      </c>
      <c r="AC482" s="280" t="e">
        <f>+#REF!-#REF!</f>
        <v>#REF!</v>
      </c>
    </row>
    <row r="483" spans="1:29" ht="15.75" customHeight="1" x14ac:dyDescent="0.3">
      <c r="A483" s="248">
        <f>+SUBTOTAL(3,$C$6:C483)</f>
        <v>478</v>
      </c>
      <c r="B483" s="249" t="s">
        <v>1681</v>
      </c>
      <c r="C483" s="249" t="s">
        <v>1636</v>
      </c>
      <c r="D483" s="249" t="s">
        <v>1080</v>
      </c>
      <c r="E483" s="248" t="s">
        <v>201</v>
      </c>
      <c r="F483" s="249">
        <f t="shared" si="27"/>
        <v>1991</v>
      </c>
      <c r="G483" s="251">
        <v>33585</v>
      </c>
      <c r="H483" s="248" t="s">
        <v>708</v>
      </c>
      <c r="I483" s="252" t="str">
        <f>VLOOKUP(H483,'[2]Bảng mã ngạch'!$A$2:$B$71,2,0)</f>
        <v>Giảng viên (hạng III)</v>
      </c>
      <c r="J483" s="249" t="s">
        <v>690</v>
      </c>
      <c r="K483" s="249"/>
      <c r="L483" s="249" t="s">
        <v>1409</v>
      </c>
      <c r="M483" s="249" t="s">
        <v>1682</v>
      </c>
      <c r="N483" s="249"/>
      <c r="O483" s="249">
        <v>0</v>
      </c>
      <c r="P483" s="253"/>
      <c r="Q483" s="249"/>
      <c r="R483" s="255" t="s">
        <v>799</v>
      </c>
      <c r="S483" s="248"/>
      <c r="T483" s="248">
        <v>2018</v>
      </c>
      <c r="U483" s="248"/>
      <c r="V483" s="248"/>
      <c r="W483" s="254" t="s">
        <v>717</v>
      </c>
      <c r="X483" s="248"/>
      <c r="Y483" s="255"/>
      <c r="Z483" s="255"/>
      <c r="AA483" s="256">
        <f t="shared" ca="1" si="28"/>
        <v>22</v>
      </c>
      <c r="AB483" s="257" t="e">
        <f>+VLOOKUP(#REF!,'[3]CÁN BỘ'!F$8:AX$1037,COLUMN('[3]CÁN BỘ'!$AP$42)-5,0)</f>
        <v>#REF!</v>
      </c>
      <c r="AC483" s="258"/>
    </row>
    <row r="484" spans="1:29" ht="15.75" customHeight="1" x14ac:dyDescent="0.3">
      <c r="A484" s="248">
        <f>+SUBTOTAL(3,$C$6:C484)</f>
        <v>479</v>
      </c>
      <c r="B484" s="249" t="s">
        <v>1683</v>
      </c>
      <c r="C484" s="249" t="s">
        <v>1636</v>
      </c>
      <c r="D484" s="249" t="s">
        <v>1080</v>
      </c>
      <c r="E484" s="250" t="s">
        <v>201</v>
      </c>
      <c r="F484" s="249">
        <f t="shared" si="27"/>
        <v>1987</v>
      </c>
      <c r="G484" s="251">
        <v>31815</v>
      </c>
      <c r="H484" s="248" t="s">
        <v>708</v>
      </c>
      <c r="I484" s="252" t="str">
        <f>VLOOKUP(H484,'[2]Bảng mã ngạch'!$A$2:$B$71,2,0)</f>
        <v>Giảng viên (hạng III)</v>
      </c>
      <c r="J484" s="249" t="s">
        <v>692</v>
      </c>
      <c r="K484" s="249">
        <v>0</v>
      </c>
      <c r="L484" s="249" t="s">
        <v>1684</v>
      </c>
      <c r="M484" s="249" t="s">
        <v>1672</v>
      </c>
      <c r="N484" s="249"/>
      <c r="O484" s="249" t="s">
        <v>1685</v>
      </c>
      <c r="P484" s="253">
        <v>44317</v>
      </c>
      <c r="Q484" s="249"/>
      <c r="R484" s="255" t="s">
        <v>754</v>
      </c>
      <c r="S484" s="248"/>
      <c r="T484" s="248" t="s">
        <v>705</v>
      </c>
      <c r="U484" s="248" t="s">
        <v>783</v>
      </c>
      <c r="V484" s="248"/>
      <c r="W484" s="248">
        <v>0</v>
      </c>
      <c r="X484" s="248"/>
      <c r="Y484" s="255"/>
      <c r="Z484" s="255"/>
      <c r="AA484" s="256">
        <f t="shared" ca="1" si="28"/>
        <v>17.166666666666668</v>
      </c>
      <c r="AB484" s="257" t="e">
        <f>+VLOOKUP(#REF!,'[3]CÁN BỘ'!F$8:AX$1037,COLUMN('[3]CÁN BỘ'!$AP$42)-5,0)</f>
        <v>#REF!</v>
      </c>
      <c r="AC484" s="258"/>
    </row>
    <row r="485" spans="1:29" ht="15.75" customHeight="1" x14ac:dyDescent="0.3">
      <c r="A485" s="248">
        <f>+SUBTOTAL(3,$C$6:C485)</f>
        <v>480</v>
      </c>
      <c r="B485" s="249" t="s">
        <v>1686</v>
      </c>
      <c r="C485" s="249" t="s">
        <v>1636</v>
      </c>
      <c r="D485" s="249" t="s">
        <v>1080</v>
      </c>
      <c r="E485" s="248" t="s">
        <v>201</v>
      </c>
      <c r="F485" s="249">
        <f t="shared" si="27"/>
        <v>1983</v>
      </c>
      <c r="G485" s="251">
        <v>30367</v>
      </c>
      <c r="H485" s="248" t="s">
        <v>699</v>
      </c>
      <c r="I485" s="252" t="str">
        <f>VLOOKUP(H485,'[2]Bảng mã ngạch'!$A$2:$B$71,2,0)</f>
        <v>Giảng viên chính (hạng II)</v>
      </c>
      <c r="J485" s="249" t="s">
        <v>692</v>
      </c>
      <c r="K485" s="249">
        <v>0</v>
      </c>
      <c r="L485" s="249" t="s">
        <v>1659</v>
      </c>
      <c r="M485" s="249" t="s">
        <v>1659</v>
      </c>
      <c r="N485" s="249"/>
      <c r="O485" s="249" t="s">
        <v>218</v>
      </c>
      <c r="P485" s="253">
        <v>43983</v>
      </c>
      <c r="Q485" s="249"/>
      <c r="R485" s="255" t="s">
        <v>754</v>
      </c>
      <c r="S485" s="248"/>
      <c r="T485" s="248" t="s">
        <v>705</v>
      </c>
      <c r="U485" s="248" t="s">
        <v>783</v>
      </c>
      <c r="V485" s="248"/>
      <c r="W485" s="248" t="s">
        <v>758</v>
      </c>
      <c r="X485" s="248"/>
      <c r="Y485" s="255">
        <v>41742</v>
      </c>
      <c r="Z485" s="255">
        <v>42107</v>
      </c>
      <c r="AA485" s="256">
        <f t="shared" ca="1" si="28"/>
        <v>13.166666666666666</v>
      </c>
      <c r="AB485" s="257" t="e">
        <f>+VLOOKUP(#REF!,'[3]CÁN BỘ'!F$8:AX$1037,COLUMN('[3]CÁN BỘ'!$AP$42)-5,0)</f>
        <v>#REF!</v>
      </c>
      <c r="AC485" s="258"/>
    </row>
    <row r="486" spans="1:29" ht="15.75" customHeight="1" x14ac:dyDescent="0.3">
      <c r="A486" s="248">
        <f>+SUBTOTAL(3,$C$6:C486)</f>
        <v>481</v>
      </c>
      <c r="B486" s="249" t="s">
        <v>1687</v>
      </c>
      <c r="C486" s="249" t="s">
        <v>1636</v>
      </c>
      <c r="D486" s="249" t="s">
        <v>1185</v>
      </c>
      <c r="E486" s="250" t="s">
        <v>201</v>
      </c>
      <c r="F486" s="249">
        <f t="shared" si="27"/>
        <v>1962</v>
      </c>
      <c r="G486" s="251">
        <v>22943</v>
      </c>
      <c r="H486" s="250" t="s">
        <v>870</v>
      </c>
      <c r="I486" s="252" t="str">
        <f>VLOOKUP(H486,'[2]Bảng mã ngạch'!$A$2:$B$71,2,0)</f>
        <v>Giảng viên cao cấp (hạng I)</v>
      </c>
      <c r="J486" s="249" t="s">
        <v>692</v>
      </c>
      <c r="K486" s="249" t="s">
        <v>871</v>
      </c>
      <c r="L486" s="259" t="s">
        <v>1081</v>
      </c>
      <c r="M486" s="249"/>
      <c r="N486" s="249"/>
      <c r="O486" s="249" t="s">
        <v>1081</v>
      </c>
      <c r="P486" s="253"/>
      <c r="Q486" s="249"/>
      <c r="R486" s="248"/>
      <c r="S486" s="248"/>
      <c r="T486" s="248"/>
      <c r="U486" s="248"/>
      <c r="V486" s="248"/>
      <c r="W486" s="248"/>
      <c r="X486" s="248"/>
      <c r="Y486" s="255">
        <v>0</v>
      </c>
      <c r="Z486" s="255">
        <v>0</v>
      </c>
      <c r="AA486" s="263"/>
      <c r="AB486" s="257" t="e">
        <f>+VLOOKUP(#REF!,'[3]CÁN BỘ'!F$8:AX$1037,COLUMN('[3]CÁN BỘ'!$AP$42)-5,0)</f>
        <v>#REF!</v>
      </c>
      <c r="AC486" s="258"/>
    </row>
    <row r="487" spans="1:29" ht="31.5" customHeight="1" x14ac:dyDescent="0.3">
      <c r="A487" s="248">
        <f>+SUBTOTAL(3,$C$6:C487)</f>
        <v>482</v>
      </c>
      <c r="B487" s="249" t="s">
        <v>1688</v>
      </c>
      <c r="C487" s="249" t="s">
        <v>1636</v>
      </c>
      <c r="D487" s="249" t="s">
        <v>1185</v>
      </c>
      <c r="E487" s="250" t="s">
        <v>201</v>
      </c>
      <c r="F487" s="249">
        <f t="shared" si="27"/>
        <v>1979</v>
      </c>
      <c r="G487" s="251">
        <v>29191</v>
      </c>
      <c r="H487" s="248" t="s">
        <v>699</v>
      </c>
      <c r="I487" s="252" t="str">
        <f>VLOOKUP(H487,'[2]Bảng mã ngạch'!$A$2:$B$71,2,0)</f>
        <v>Giảng viên chính (hạng II)</v>
      </c>
      <c r="J487" s="249" t="s">
        <v>692</v>
      </c>
      <c r="K487" s="249">
        <v>0</v>
      </c>
      <c r="L487" s="249" t="s">
        <v>1276</v>
      </c>
      <c r="M487" s="249" t="s">
        <v>1276</v>
      </c>
      <c r="N487" s="249"/>
      <c r="O487" s="249" t="s">
        <v>1276</v>
      </c>
      <c r="P487" s="253"/>
      <c r="Q487" s="249"/>
      <c r="R487" s="255" t="s">
        <v>862</v>
      </c>
      <c r="S487" s="255" t="s">
        <v>1689</v>
      </c>
      <c r="T487" s="248" t="s">
        <v>705</v>
      </c>
      <c r="U487" s="248" t="s">
        <v>769</v>
      </c>
      <c r="V487" s="248"/>
      <c r="W487" s="254" t="s">
        <v>724</v>
      </c>
      <c r="X487" s="248" t="s">
        <v>704</v>
      </c>
      <c r="Y487" s="255">
        <v>39958</v>
      </c>
      <c r="Z487" s="255">
        <v>40323</v>
      </c>
      <c r="AA487" s="256">
        <f t="shared" ref="AA487:AA550" ca="1" si="29">IF(E487="nữ",660-DATEDIF(G487,TODAY(),"m"),720-DATEDIF(G487,TODAY(),"m"))/12</f>
        <v>10</v>
      </c>
      <c r="AB487" s="257" t="e">
        <f>+VLOOKUP(#REF!,'[4]CÁN BỘ'!F$8:CL$1600,COLUMN('[4]CÁN BỘ'!$CL$17)-5,0)</f>
        <v>#REF!</v>
      </c>
      <c r="AC487" s="280" t="e">
        <f>+#REF!-#REF!</f>
        <v>#REF!</v>
      </c>
    </row>
    <row r="488" spans="1:29" ht="15.75" customHeight="1" x14ac:dyDescent="0.3">
      <c r="A488" s="248">
        <f>+SUBTOTAL(3,$C$6:C488)</f>
        <v>483</v>
      </c>
      <c r="B488" s="249" t="s">
        <v>1690</v>
      </c>
      <c r="C488" s="249" t="s">
        <v>1636</v>
      </c>
      <c r="D488" s="249" t="s">
        <v>1185</v>
      </c>
      <c r="E488" s="250" t="s">
        <v>201</v>
      </c>
      <c r="F488" s="249">
        <f t="shared" si="27"/>
        <v>1987</v>
      </c>
      <c r="G488" s="251">
        <v>32081</v>
      </c>
      <c r="H488" s="248" t="s">
        <v>708</v>
      </c>
      <c r="I488" s="252" t="str">
        <f>VLOOKUP(H488,'[2]Bảng mã ngạch'!$A$2:$B$71,2,0)</f>
        <v>Giảng viên (hạng III)</v>
      </c>
      <c r="J488" s="249" t="s">
        <v>690</v>
      </c>
      <c r="K488" s="249">
        <v>0</v>
      </c>
      <c r="L488" s="249" t="s">
        <v>1058</v>
      </c>
      <c r="M488" s="249" t="s">
        <v>1058</v>
      </c>
      <c r="N488" s="249"/>
      <c r="O488" s="249" t="s">
        <v>218</v>
      </c>
      <c r="P488" s="253"/>
      <c r="Q488" s="249"/>
      <c r="R488" s="255" t="s">
        <v>754</v>
      </c>
      <c r="S488" s="248"/>
      <c r="T488" s="248" t="s">
        <v>705</v>
      </c>
      <c r="U488" s="248" t="s">
        <v>783</v>
      </c>
      <c r="V488" s="248"/>
      <c r="W488" s="248">
        <v>0</v>
      </c>
      <c r="X488" s="248"/>
      <c r="Y488" s="255">
        <v>43185</v>
      </c>
      <c r="Z488" s="255">
        <v>43550</v>
      </c>
      <c r="AA488" s="256">
        <f t="shared" ca="1" si="29"/>
        <v>17.916666666666668</v>
      </c>
      <c r="AB488" s="257" t="e">
        <f>+VLOOKUP(#REF!,'[3]CÁN BỘ'!F$8:AX$1037,COLUMN('[3]CÁN BỘ'!$AP$42)-5,0)</f>
        <v>#REF!</v>
      </c>
      <c r="AC488" s="258"/>
    </row>
    <row r="489" spans="1:29" ht="15.75" customHeight="1" x14ac:dyDescent="0.3">
      <c r="A489" s="248">
        <f>+SUBTOTAL(3,$C$6:C489)</f>
        <v>484</v>
      </c>
      <c r="B489" s="249" t="s">
        <v>1691</v>
      </c>
      <c r="C489" s="249" t="s">
        <v>1636</v>
      </c>
      <c r="D489" s="249" t="s">
        <v>1185</v>
      </c>
      <c r="E489" s="248" t="s">
        <v>201</v>
      </c>
      <c r="F489" s="249">
        <f t="shared" si="27"/>
        <v>1992</v>
      </c>
      <c r="G489" s="251">
        <v>33841</v>
      </c>
      <c r="H489" s="248" t="s">
        <v>708</v>
      </c>
      <c r="I489" s="252" t="str">
        <f>VLOOKUP(H489,'[2]Bảng mã ngạch'!$A$2:$B$71,2,0)</f>
        <v>Giảng viên (hạng III)</v>
      </c>
      <c r="J489" s="249" t="s">
        <v>690</v>
      </c>
      <c r="K489" s="249"/>
      <c r="L489" s="259" t="s">
        <v>1081</v>
      </c>
      <c r="M489" s="249" t="s">
        <v>1081</v>
      </c>
      <c r="N489" s="249"/>
      <c r="O489" s="249">
        <v>0</v>
      </c>
      <c r="P489" s="253"/>
      <c r="Q489" s="249"/>
      <c r="R489" s="255" t="s">
        <v>1692</v>
      </c>
      <c r="S489" s="248"/>
      <c r="T489" s="248" t="s">
        <v>705</v>
      </c>
      <c r="U489" s="248"/>
      <c r="V489" s="248"/>
      <c r="W489" s="248"/>
      <c r="X489" s="248"/>
      <c r="Y489" s="248"/>
      <c r="Z489" s="255"/>
      <c r="AA489" s="256">
        <f t="shared" ca="1" si="29"/>
        <v>22.75</v>
      </c>
      <c r="AB489" s="257" t="e">
        <f>+VLOOKUP(#REF!,'[3]CÁN BỘ'!F$8:AX$1037,COLUMN('[3]CÁN BỘ'!$AP$42)-5,0)</f>
        <v>#REF!</v>
      </c>
      <c r="AC489" s="258"/>
    </row>
    <row r="490" spans="1:29" ht="15.75" customHeight="1" x14ac:dyDescent="0.3">
      <c r="A490" s="248">
        <f>+SUBTOTAL(3,$C$6:C490)</f>
        <v>485</v>
      </c>
      <c r="B490" s="249" t="s">
        <v>1693</v>
      </c>
      <c r="C490" s="249" t="s">
        <v>1636</v>
      </c>
      <c r="D490" s="249" t="s">
        <v>1185</v>
      </c>
      <c r="E490" s="250" t="s">
        <v>200</v>
      </c>
      <c r="F490" s="249">
        <f t="shared" si="27"/>
        <v>1986</v>
      </c>
      <c r="G490" s="251">
        <v>31742</v>
      </c>
      <c r="H490" s="248" t="s">
        <v>708</v>
      </c>
      <c r="I490" s="252" t="str">
        <f>VLOOKUP(H490,'[2]Bảng mã ngạch'!$A$2:$B$71,2,0)</f>
        <v>Giảng viên (hạng III)</v>
      </c>
      <c r="J490" s="249" t="s">
        <v>692</v>
      </c>
      <c r="K490" s="249">
        <v>0</v>
      </c>
      <c r="L490" s="249" t="s">
        <v>1058</v>
      </c>
      <c r="M490" s="249" t="s">
        <v>1694</v>
      </c>
      <c r="N490" s="249"/>
      <c r="O490" s="249" t="s">
        <v>1058</v>
      </c>
      <c r="P490" s="253">
        <v>44753</v>
      </c>
      <c r="Q490" s="249"/>
      <c r="R490" s="255" t="s">
        <v>1695</v>
      </c>
      <c r="S490" s="248" t="s">
        <v>1042</v>
      </c>
      <c r="T490" s="248" t="s">
        <v>705</v>
      </c>
      <c r="U490" s="248" t="s">
        <v>783</v>
      </c>
      <c r="V490" s="248"/>
      <c r="W490" s="254" t="s">
        <v>717</v>
      </c>
      <c r="X490" s="248" t="s">
        <v>779</v>
      </c>
      <c r="Y490" s="255">
        <v>42564</v>
      </c>
      <c r="Z490" s="255">
        <v>42929</v>
      </c>
      <c r="AA490" s="256">
        <f t="shared" ca="1" si="29"/>
        <v>22</v>
      </c>
      <c r="AB490" s="257" t="e">
        <f>+VLOOKUP(#REF!,'[4]CÁN BỘ'!F$8:CL$1600,COLUMN('[4]CÁN BỘ'!$CL$17)-5,0)</f>
        <v>#REF!</v>
      </c>
      <c r="AC490" s="280" t="e">
        <f>+#REF!-#REF!</f>
        <v>#REF!</v>
      </c>
    </row>
    <row r="491" spans="1:29" ht="15.75" customHeight="1" x14ac:dyDescent="0.3">
      <c r="A491" s="248">
        <f>+SUBTOTAL(3,$C$6:C491)</f>
        <v>486</v>
      </c>
      <c r="B491" s="249" t="s">
        <v>1696</v>
      </c>
      <c r="C491" s="249" t="s">
        <v>1636</v>
      </c>
      <c r="D491" s="249" t="s">
        <v>1185</v>
      </c>
      <c r="E491" s="250" t="s">
        <v>201</v>
      </c>
      <c r="F491" s="249">
        <f t="shared" si="27"/>
        <v>1983</v>
      </c>
      <c r="G491" s="251">
        <v>30505</v>
      </c>
      <c r="H491" s="248" t="s">
        <v>708</v>
      </c>
      <c r="I491" s="252" t="str">
        <f>VLOOKUP(H491,'[2]Bảng mã ngạch'!$A$2:$B$71,2,0)</f>
        <v>Giảng viên (hạng III)</v>
      </c>
      <c r="J491" s="249" t="s">
        <v>690</v>
      </c>
      <c r="K491" s="249">
        <v>0</v>
      </c>
      <c r="L491" s="249" t="s">
        <v>1697</v>
      </c>
      <c r="M491" s="249" t="s">
        <v>1694</v>
      </c>
      <c r="N491" s="249"/>
      <c r="O491" s="249" t="s">
        <v>1058</v>
      </c>
      <c r="P491" s="253">
        <v>44753</v>
      </c>
      <c r="Q491" s="249"/>
      <c r="R491" s="255" t="s">
        <v>782</v>
      </c>
      <c r="S491" s="248"/>
      <c r="T491" s="248" t="s">
        <v>705</v>
      </c>
      <c r="U491" s="248" t="s">
        <v>783</v>
      </c>
      <c r="V491" s="248"/>
      <c r="W491" s="248">
        <v>0</v>
      </c>
      <c r="X491" s="248"/>
      <c r="Y491" s="255">
        <v>41820</v>
      </c>
      <c r="Z491" s="255">
        <v>42185</v>
      </c>
      <c r="AA491" s="256">
        <f t="shared" ca="1" si="29"/>
        <v>13.583333333333334</v>
      </c>
      <c r="AB491" s="257" t="e">
        <f>+VLOOKUP(#REF!,'[4]CÁN BỘ'!F$8:CL$1600,COLUMN('[4]CÁN BỘ'!$CL$17)-5,0)</f>
        <v>#REF!</v>
      </c>
      <c r="AC491" s="280" t="e">
        <f>+#REF!-#REF!</f>
        <v>#REF!</v>
      </c>
    </row>
    <row r="492" spans="1:29" ht="15.75" customHeight="1" x14ac:dyDescent="0.3">
      <c r="A492" s="248">
        <f>+SUBTOTAL(3,$C$6:C492)</f>
        <v>487</v>
      </c>
      <c r="B492" s="249" t="s">
        <v>1698</v>
      </c>
      <c r="C492" s="249" t="s">
        <v>1636</v>
      </c>
      <c r="D492" s="249" t="s">
        <v>1185</v>
      </c>
      <c r="E492" s="248" t="s">
        <v>200</v>
      </c>
      <c r="F492" s="249">
        <f t="shared" si="27"/>
        <v>1979</v>
      </c>
      <c r="G492" s="251">
        <v>28898</v>
      </c>
      <c r="H492" s="248" t="s">
        <v>708</v>
      </c>
      <c r="I492" s="252" t="str">
        <f>VLOOKUP(H492,'[2]Bảng mã ngạch'!$A$2:$B$71,2,0)</f>
        <v>Giảng viên (hạng III)</v>
      </c>
      <c r="J492" s="249" t="s">
        <v>690</v>
      </c>
      <c r="K492" s="249">
        <v>0</v>
      </c>
      <c r="L492" s="249" t="s">
        <v>1699</v>
      </c>
      <c r="M492" s="249" t="s">
        <v>1694</v>
      </c>
      <c r="N492" s="249"/>
      <c r="O492" s="249" t="s">
        <v>218</v>
      </c>
      <c r="P492" s="253"/>
      <c r="Q492" s="249"/>
      <c r="R492" s="255" t="s">
        <v>754</v>
      </c>
      <c r="S492" s="248"/>
      <c r="T492" s="248" t="s">
        <v>705</v>
      </c>
      <c r="U492" s="248"/>
      <c r="V492" s="248"/>
      <c r="W492" s="248">
        <v>0</v>
      </c>
      <c r="X492" s="248"/>
      <c r="Y492" s="255">
        <v>39773</v>
      </c>
      <c r="Z492" s="255">
        <v>40138</v>
      </c>
      <c r="AA492" s="256">
        <f t="shared" ca="1" si="29"/>
        <v>14.166666666666666</v>
      </c>
      <c r="AB492" s="257" t="e">
        <f>+VLOOKUP(#REF!,'[3]CÁN BỘ'!F$8:AX$1037,COLUMN('[3]CÁN BỘ'!$AP$42)-5,0)</f>
        <v>#REF!</v>
      </c>
      <c r="AC492" s="258"/>
    </row>
    <row r="493" spans="1:29" ht="15.75" customHeight="1" x14ac:dyDescent="0.3">
      <c r="A493" s="248">
        <f>+SUBTOTAL(3,$C$6:C493)</f>
        <v>488</v>
      </c>
      <c r="B493" s="249" t="s">
        <v>1700</v>
      </c>
      <c r="C493" s="249" t="s">
        <v>1636</v>
      </c>
      <c r="D493" s="249" t="s">
        <v>1701</v>
      </c>
      <c r="E493" s="250" t="s">
        <v>201</v>
      </c>
      <c r="F493" s="249">
        <f t="shared" si="27"/>
        <v>1989</v>
      </c>
      <c r="G493" s="251">
        <v>32699</v>
      </c>
      <c r="H493" s="248" t="s">
        <v>708</v>
      </c>
      <c r="I493" s="252" t="str">
        <f>VLOOKUP(H493,'[2]Bảng mã ngạch'!$A$2:$B$71,2,0)</f>
        <v>Giảng viên (hạng III)</v>
      </c>
      <c r="J493" s="249" t="s">
        <v>690</v>
      </c>
      <c r="K493" s="249">
        <v>0</v>
      </c>
      <c r="L493" s="249" t="s">
        <v>1702</v>
      </c>
      <c r="M493" s="249" t="s">
        <v>1121</v>
      </c>
      <c r="N493" s="249"/>
      <c r="O493" s="249" t="s">
        <v>218</v>
      </c>
      <c r="P493" s="253"/>
      <c r="Q493" s="249"/>
      <c r="R493" s="255" t="s">
        <v>1703</v>
      </c>
      <c r="S493" s="248"/>
      <c r="T493" s="248" t="s">
        <v>705</v>
      </c>
      <c r="U493" s="248" t="s">
        <v>783</v>
      </c>
      <c r="V493" s="248"/>
      <c r="W493" s="248">
        <v>0</v>
      </c>
      <c r="X493" s="248"/>
      <c r="Y493" s="255"/>
      <c r="Z493" s="255"/>
      <c r="AA493" s="256">
        <f t="shared" ca="1" si="29"/>
        <v>19.583333333333332</v>
      </c>
      <c r="AB493" s="257" t="e">
        <f>+VLOOKUP(#REF!,'[3]CÁN BỘ'!F$8:AX$1037,COLUMN('[3]CÁN BỘ'!$AP$42)-5,0)</f>
        <v>#REF!</v>
      </c>
      <c r="AC493" s="258"/>
    </row>
    <row r="494" spans="1:29" ht="15.75" customHeight="1" x14ac:dyDescent="0.3">
      <c r="A494" s="248">
        <f>+SUBTOTAL(3,$C$6:C494)</f>
        <v>489</v>
      </c>
      <c r="B494" s="249" t="s">
        <v>1704</v>
      </c>
      <c r="C494" s="249" t="s">
        <v>1636</v>
      </c>
      <c r="D494" s="249" t="s">
        <v>1701</v>
      </c>
      <c r="E494" s="248" t="s">
        <v>200</v>
      </c>
      <c r="F494" s="249">
        <f t="shared" si="27"/>
        <v>1980</v>
      </c>
      <c r="G494" s="251">
        <v>29519</v>
      </c>
      <c r="H494" s="248" t="s">
        <v>699</v>
      </c>
      <c r="I494" s="252" t="str">
        <f>VLOOKUP(H494,'[2]Bảng mã ngạch'!$A$2:$B$71,2,0)</f>
        <v>Giảng viên chính (hạng II)</v>
      </c>
      <c r="J494" s="249" t="s">
        <v>692</v>
      </c>
      <c r="K494" s="249">
        <v>0</v>
      </c>
      <c r="L494" s="249" t="s">
        <v>1121</v>
      </c>
      <c r="M494" s="249" t="s">
        <v>1705</v>
      </c>
      <c r="N494" s="249"/>
      <c r="O494" s="249" t="s">
        <v>1706</v>
      </c>
      <c r="P494" s="253"/>
      <c r="Q494" s="249"/>
      <c r="R494" s="255" t="s">
        <v>862</v>
      </c>
      <c r="S494" s="248" t="s">
        <v>1072</v>
      </c>
      <c r="T494" s="248" t="s">
        <v>705</v>
      </c>
      <c r="U494" s="248" t="s">
        <v>769</v>
      </c>
      <c r="V494" s="248"/>
      <c r="W494" s="254" t="s">
        <v>724</v>
      </c>
      <c r="X494" s="248" t="s">
        <v>704</v>
      </c>
      <c r="Y494" s="255">
        <v>41048</v>
      </c>
      <c r="Z494" s="255">
        <v>41413</v>
      </c>
      <c r="AA494" s="256">
        <f t="shared" ca="1" si="29"/>
        <v>15.916666666666666</v>
      </c>
      <c r="AB494" s="257" t="e">
        <f>+VLOOKUP(#REF!,'[4]CÁN BỘ'!F$8:CL$1600,COLUMN('[4]CÁN BỘ'!$CL$17)-5,0)</f>
        <v>#REF!</v>
      </c>
      <c r="AC494" s="280" t="e">
        <f>+#REF!-#REF!</f>
        <v>#REF!</v>
      </c>
    </row>
    <row r="495" spans="1:29" ht="15.75" customHeight="1" x14ac:dyDescent="0.3">
      <c r="A495" s="248">
        <f>+SUBTOTAL(3,$C$6:C495)</f>
        <v>490</v>
      </c>
      <c r="B495" s="249" t="s">
        <v>1707</v>
      </c>
      <c r="C495" s="249" t="s">
        <v>1636</v>
      </c>
      <c r="D495" s="249" t="s">
        <v>1701</v>
      </c>
      <c r="E495" s="250" t="s">
        <v>201</v>
      </c>
      <c r="F495" s="249">
        <f t="shared" si="27"/>
        <v>1988</v>
      </c>
      <c r="G495" s="251">
        <v>32183</v>
      </c>
      <c r="H495" s="248" t="s">
        <v>708</v>
      </c>
      <c r="I495" s="252" t="str">
        <f>VLOOKUP(H495,'[2]Bảng mã ngạch'!$A$2:$B$71,2,0)</f>
        <v>Giảng viên (hạng III)</v>
      </c>
      <c r="J495" s="249" t="s">
        <v>690</v>
      </c>
      <c r="K495" s="249">
        <v>0</v>
      </c>
      <c r="L495" s="249" t="s">
        <v>1708</v>
      </c>
      <c r="M495" s="249" t="s">
        <v>1121</v>
      </c>
      <c r="N495" s="249"/>
      <c r="O495" s="249" t="s">
        <v>1121</v>
      </c>
      <c r="P495" s="253"/>
      <c r="Q495" s="249"/>
      <c r="R495" s="255" t="s">
        <v>754</v>
      </c>
      <c r="S495" s="248"/>
      <c r="T495" s="248" t="s">
        <v>705</v>
      </c>
      <c r="U495" s="248" t="s">
        <v>783</v>
      </c>
      <c r="V495" s="248"/>
      <c r="W495" s="248">
        <v>0</v>
      </c>
      <c r="X495" s="248"/>
      <c r="Y495" s="255">
        <v>44378</v>
      </c>
      <c r="Z495" s="255">
        <v>0</v>
      </c>
      <c r="AA495" s="256">
        <f t="shared" ca="1" si="29"/>
        <v>18.166666666666668</v>
      </c>
      <c r="AB495" s="257" t="e">
        <f>+VLOOKUP(#REF!,'[3]CÁN BỘ'!F$8:AX$1037,COLUMN('[3]CÁN BỘ'!$AP$42)-5,0)</f>
        <v>#REF!</v>
      </c>
      <c r="AC495" s="258"/>
    </row>
    <row r="496" spans="1:29" ht="15.75" customHeight="1" x14ac:dyDescent="0.3">
      <c r="A496" s="248">
        <f>+SUBTOTAL(3,$C$6:C496)</f>
        <v>491</v>
      </c>
      <c r="B496" s="249" t="s">
        <v>1709</v>
      </c>
      <c r="C496" s="249" t="s">
        <v>1636</v>
      </c>
      <c r="D496" s="249" t="s">
        <v>1701</v>
      </c>
      <c r="E496" s="248" t="s">
        <v>201</v>
      </c>
      <c r="F496" s="249">
        <f t="shared" si="27"/>
        <v>1985</v>
      </c>
      <c r="G496" s="251">
        <v>31128</v>
      </c>
      <c r="H496" s="248" t="s">
        <v>708</v>
      </c>
      <c r="I496" s="252" t="str">
        <f>VLOOKUP(H496,'[2]Bảng mã ngạch'!$A$2:$B$71,2,0)</f>
        <v>Giảng viên (hạng III)</v>
      </c>
      <c r="J496" s="249" t="s">
        <v>692</v>
      </c>
      <c r="K496" s="249">
        <v>0</v>
      </c>
      <c r="L496" s="249" t="s">
        <v>1121</v>
      </c>
      <c r="M496" s="249" t="s">
        <v>1121</v>
      </c>
      <c r="N496" s="249"/>
      <c r="O496" s="249" t="s">
        <v>1121</v>
      </c>
      <c r="P496" s="253">
        <v>44105</v>
      </c>
      <c r="Q496" s="249"/>
      <c r="R496" s="255" t="s">
        <v>754</v>
      </c>
      <c r="S496" s="248"/>
      <c r="T496" s="248" t="s">
        <v>705</v>
      </c>
      <c r="U496" s="248" t="s">
        <v>783</v>
      </c>
      <c r="V496" s="248"/>
      <c r="W496" s="248">
        <v>0</v>
      </c>
      <c r="X496" s="248"/>
      <c r="Y496" s="255">
        <v>43825</v>
      </c>
      <c r="Z496" s="255">
        <v>0</v>
      </c>
      <c r="AA496" s="256">
        <f t="shared" ca="1" si="29"/>
        <v>15.25</v>
      </c>
      <c r="AB496" s="257" t="e">
        <f>+VLOOKUP(#REF!,'[3]CÁN BỘ'!F$8:AX$1037,COLUMN('[3]CÁN BỘ'!$AP$42)-5,0)</f>
        <v>#REF!</v>
      </c>
      <c r="AC496" s="258"/>
    </row>
    <row r="497" spans="1:29" ht="15.75" customHeight="1" x14ac:dyDescent="0.3">
      <c r="A497" s="248">
        <f>+SUBTOTAL(3,$C$6:C497)</f>
        <v>492</v>
      </c>
      <c r="B497" s="249" t="s">
        <v>1710</v>
      </c>
      <c r="C497" s="249" t="s">
        <v>1636</v>
      </c>
      <c r="D497" s="249" t="s">
        <v>1701</v>
      </c>
      <c r="E497" s="250" t="s">
        <v>201</v>
      </c>
      <c r="F497" s="249">
        <f t="shared" si="27"/>
        <v>1988</v>
      </c>
      <c r="G497" s="251">
        <v>32143</v>
      </c>
      <c r="H497" s="248" t="s">
        <v>708</v>
      </c>
      <c r="I497" s="252" t="str">
        <f>VLOOKUP(H497,'[2]Bảng mã ngạch'!$A$2:$B$71,2,0)</f>
        <v>Giảng viên (hạng III)</v>
      </c>
      <c r="J497" s="249" t="s">
        <v>692</v>
      </c>
      <c r="K497" s="249">
        <v>0</v>
      </c>
      <c r="L497" s="249" t="s">
        <v>1121</v>
      </c>
      <c r="M497" s="249" t="s">
        <v>1121</v>
      </c>
      <c r="N497" s="249"/>
      <c r="O497" s="249" t="s">
        <v>1121</v>
      </c>
      <c r="P497" s="253">
        <v>44287</v>
      </c>
      <c r="Q497" s="249"/>
      <c r="R497" s="255" t="s">
        <v>754</v>
      </c>
      <c r="S497" s="248"/>
      <c r="T497" s="248" t="s">
        <v>705</v>
      </c>
      <c r="U497" s="248" t="s">
        <v>783</v>
      </c>
      <c r="V497" s="248"/>
      <c r="W497" s="248">
        <v>0</v>
      </c>
      <c r="X497" s="248"/>
      <c r="Y497" s="255">
        <v>43801</v>
      </c>
      <c r="Z497" s="255">
        <v>0</v>
      </c>
      <c r="AA497" s="256">
        <f t="shared" ca="1" si="29"/>
        <v>18.083333333333332</v>
      </c>
      <c r="AB497" s="257" t="e">
        <f>+VLOOKUP(#REF!,'[3]CÁN BỘ'!F$8:AX$1037,COLUMN('[3]CÁN BỘ'!$AP$42)-5,0)</f>
        <v>#REF!</v>
      </c>
      <c r="AC497" s="258"/>
    </row>
    <row r="498" spans="1:29" ht="15.75" customHeight="1" x14ac:dyDescent="0.3">
      <c r="A498" s="248">
        <f>+SUBTOTAL(3,$C$6:C498)</f>
        <v>493</v>
      </c>
      <c r="B498" s="249" t="s">
        <v>1711</v>
      </c>
      <c r="C498" s="249" t="s">
        <v>1636</v>
      </c>
      <c r="D498" s="249" t="s">
        <v>1701</v>
      </c>
      <c r="E498" s="248" t="s">
        <v>201</v>
      </c>
      <c r="F498" s="249">
        <f t="shared" si="27"/>
        <v>1986</v>
      </c>
      <c r="G498" s="251">
        <v>31511</v>
      </c>
      <c r="H498" s="248" t="s">
        <v>708</v>
      </c>
      <c r="I498" s="252" t="str">
        <f>VLOOKUP(H498,'[2]Bảng mã ngạch'!$A$2:$B$71,2,0)</f>
        <v>Giảng viên (hạng III)</v>
      </c>
      <c r="J498" s="249" t="s">
        <v>692</v>
      </c>
      <c r="K498" s="249">
        <v>0</v>
      </c>
      <c r="L498" s="249" t="s">
        <v>1712</v>
      </c>
      <c r="M498" s="249" t="s">
        <v>1121</v>
      </c>
      <c r="N498" s="249"/>
      <c r="O498" s="249" t="s">
        <v>1121</v>
      </c>
      <c r="P498" s="253"/>
      <c r="Q498" s="249"/>
      <c r="R498" s="255" t="s">
        <v>782</v>
      </c>
      <c r="S498" s="248"/>
      <c r="T498" s="248" t="s">
        <v>705</v>
      </c>
      <c r="U498" s="248" t="s">
        <v>783</v>
      </c>
      <c r="V498" s="248"/>
      <c r="W498" s="248">
        <v>0</v>
      </c>
      <c r="X498" s="248"/>
      <c r="Y498" s="255"/>
      <c r="Z498" s="255"/>
      <c r="AA498" s="256">
        <f t="shared" ca="1" si="29"/>
        <v>16.333333333333332</v>
      </c>
      <c r="AB498" s="257" t="e">
        <f>+VLOOKUP(#REF!,'[3]CÁN BỘ'!F$8:AX$1037,COLUMN('[3]CÁN BỘ'!$AP$42)-5,0)</f>
        <v>#REF!</v>
      </c>
      <c r="AC498" s="258"/>
    </row>
    <row r="499" spans="1:29" ht="15.75" customHeight="1" x14ac:dyDescent="0.3">
      <c r="A499" s="248">
        <f>+SUBTOTAL(3,$C$6:C499)</f>
        <v>494</v>
      </c>
      <c r="B499" s="249" t="s">
        <v>1713</v>
      </c>
      <c r="C499" s="249" t="s">
        <v>1636</v>
      </c>
      <c r="D499" s="249" t="s">
        <v>1701</v>
      </c>
      <c r="E499" s="250" t="s">
        <v>200</v>
      </c>
      <c r="F499" s="249">
        <f t="shared" si="27"/>
        <v>1987</v>
      </c>
      <c r="G499" s="251">
        <v>31818</v>
      </c>
      <c r="H499" s="248" t="s">
        <v>708</v>
      </c>
      <c r="I499" s="252" t="str">
        <f>VLOOKUP(H499,'[2]Bảng mã ngạch'!$A$2:$B$71,2,0)</f>
        <v>Giảng viên (hạng III)</v>
      </c>
      <c r="J499" s="249" t="s">
        <v>690</v>
      </c>
      <c r="K499" s="249">
        <v>0</v>
      </c>
      <c r="L499" s="249" t="s">
        <v>1714</v>
      </c>
      <c r="M499" s="249" t="s">
        <v>1121</v>
      </c>
      <c r="N499" s="249"/>
      <c r="O499" s="249" t="s">
        <v>218</v>
      </c>
      <c r="P499" s="253"/>
      <c r="Q499" s="249"/>
      <c r="R499" s="255" t="s">
        <v>1715</v>
      </c>
      <c r="S499" s="248"/>
      <c r="T499" s="248" t="s">
        <v>705</v>
      </c>
      <c r="U499" s="248" t="s">
        <v>783</v>
      </c>
      <c r="V499" s="248"/>
      <c r="W499" s="254" t="s">
        <v>717</v>
      </c>
      <c r="X499" s="248"/>
      <c r="Y499" s="255"/>
      <c r="Z499" s="255"/>
      <c r="AA499" s="256">
        <f t="shared" ca="1" si="29"/>
        <v>22.166666666666668</v>
      </c>
      <c r="AB499" s="257" t="e">
        <f>+VLOOKUP(#REF!,'[3]CÁN BỘ'!F$8:AX$1037,COLUMN('[3]CÁN BỘ'!$AP$42)-5,0)</f>
        <v>#REF!</v>
      </c>
      <c r="AC499" s="258"/>
    </row>
    <row r="500" spans="1:29" ht="15.75" customHeight="1" x14ac:dyDescent="0.3">
      <c r="A500" s="248">
        <f>+SUBTOTAL(3,$C$6:C500)</f>
        <v>495</v>
      </c>
      <c r="B500" s="249" t="s">
        <v>1716</v>
      </c>
      <c r="C500" s="249" t="s">
        <v>1636</v>
      </c>
      <c r="D500" s="249" t="s">
        <v>1701</v>
      </c>
      <c r="E500" s="248" t="s">
        <v>201</v>
      </c>
      <c r="F500" s="249">
        <f t="shared" si="27"/>
        <v>1989</v>
      </c>
      <c r="G500" s="251">
        <v>32742</v>
      </c>
      <c r="H500" s="248" t="s">
        <v>708</v>
      </c>
      <c r="I500" s="252" t="str">
        <f>VLOOKUP(H500,'[2]Bảng mã ngạch'!$A$2:$B$71,2,0)</f>
        <v>Giảng viên (hạng III)</v>
      </c>
      <c r="J500" s="249" t="s">
        <v>690</v>
      </c>
      <c r="K500" s="249">
        <v>0</v>
      </c>
      <c r="L500" s="249" t="s">
        <v>1708</v>
      </c>
      <c r="M500" s="249" t="s">
        <v>1121</v>
      </c>
      <c r="N500" s="249"/>
      <c r="O500" s="249" t="s">
        <v>218</v>
      </c>
      <c r="P500" s="253"/>
      <c r="Q500" s="249"/>
      <c r="R500" s="255" t="s">
        <v>782</v>
      </c>
      <c r="S500" s="248"/>
      <c r="T500" s="248" t="s">
        <v>705</v>
      </c>
      <c r="U500" s="248" t="s">
        <v>783</v>
      </c>
      <c r="V500" s="248"/>
      <c r="W500" s="248">
        <v>0</v>
      </c>
      <c r="X500" s="248"/>
      <c r="Y500" s="255">
        <v>42754</v>
      </c>
      <c r="Z500" s="255">
        <v>43119</v>
      </c>
      <c r="AA500" s="256">
        <f t="shared" ca="1" si="29"/>
        <v>19.666666666666668</v>
      </c>
      <c r="AB500" s="257" t="e">
        <f>+VLOOKUP(#REF!,'[3]CÁN BỘ'!F$8:AX$1037,COLUMN('[3]CÁN BỘ'!$AP$42)-5,0)</f>
        <v>#REF!</v>
      </c>
      <c r="AC500" s="258"/>
    </row>
    <row r="501" spans="1:29" ht="31.5" customHeight="1" x14ac:dyDescent="0.3">
      <c r="A501" s="248">
        <f>+SUBTOTAL(3,$C$6:C501)</f>
        <v>496</v>
      </c>
      <c r="B501" s="249" t="s">
        <v>1717</v>
      </c>
      <c r="C501" s="249" t="s">
        <v>1636</v>
      </c>
      <c r="D501" s="249" t="s">
        <v>1701</v>
      </c>
      <c r="E501" s="250" t="s">
        <v>201</v>
      </c>
      <c r="F501" s="249">
        <f t="shared" si="27"/>
        <v>1986</v>
      </c>
      <c r="G501" s="251">
        <v>31744</v>
      </c>
      <c r="H501" s="248" t="s">
        <v>708</v>
      </c>
      <c r="I501" s="252" t="str">
        <f>VLOOKUP(H501,'[2]Bảng mã ngạch'!$A$2:$B$71,2,0)</f>
        <v>Giảng viên (hạng III)</v>
      </c>
      <c r="J501" s="249" t="s">
        <v>690</v>
      </c>
      <c r="K501" s="249">
        <v>0</v>
      </c>
      <c r="L501" s="249" t="s">
        <v>1708</v>
      </c>
      <c r="M501" s="249" t="s">
        <v>1121</v>
      </c>
      <c r="N501" s="249"/>
      <c r="O501" s="249" t="s">
        <v>1121</v>
      </c>
      <c r="P501" s="253"/>
      <c r="Q501" s="249"/>
      <c r="R501" s="255" t="s">
        <v>771</v>
      </c>
      <c r="S501" s="248"/>
      <c r="T501" s="248" t="s">
        <v>705</v>
      </c>
      <c r="U501" s="248" t="s">
        <v>783</v>
      </c>
      <c r="V501" s="248"/>
      <c r="W501" s="254" t="s">
        <v>717</v>
      </c>
      <c r="X501" s="248"/>
      <c r="Y501" s="255"/>
      <c r="Z501" s="255"/>
      <c r="AA501" s="256">
        <f t="shared" ca="1" si="29"/>
        <v>17</v>
      </c>
      <c r="AB501" s="257" t="e">
        <f>+VLOOKUP(#REF!,'[3]CÁN BỘ'!F$8:AX$1037,COLUMN('[3]CÁN BỘ'!$AP$42)-5,0)</f>
        <v>#REF!</v>
      </c>
      <c r="AC501" s="258"/>
    </row>
    <row r="502" spans="1:29" ht="15.75" customHeight="1" x14ac:dyDescent="0.3">
      <c r="A502" s="248">
        <f>+SUBTOTAL(3,$C$6:C502)</f>
        <v>497</v>
      </c>
      <c r="B502" s="249" t="s">
        <v>1718</v>
      </c>
      <c r="C502" s="249" t="s">
        <v>1636</v>
      </c>
      <c r="D502" s="249" t="s">
        <v>1701</v>
      </c>
      <c r="E502" s="248" t="s">
        <v>201</v>
      </c>
      <c r="F502" s="249">
        <f t="shared" si="27"/>
        <v>1986</v>
      </c>
      <c r="G502" s="251">
        <v>31699</v>
      </c>
      <c r="H502" s="248" t="s">
        <v>708</v>
      </c>
      <c r="I502" s="252" t="str">
        <f>VLOOKUP(H502,'[2]Bảng mã ngạch'!$A$2:$B$71,2,0)</f>
        <v>Giảng viên (hạng III)</v>
      </c>
      <c r="J502" s="249" t="s">
        <v>692</v>
      </c>
      <c r="K502" s="249">
        <v>0</v>
      </c>
      <c r="L502" s="249" t="s">
        <v>1121</v>
      </c>
      <c r="M502" s="249" t="s">
        <v>1121</v>
      </c>
      <c r="N502" s="249"/>
      <c r="O502" s="249" t="s">
        <v>1121</v>
      </c>
      <c r="P502" s="253">
        <v>44286</v>
      </c>
      <c r="Q502" s="249"/>
      <c r="R502" s="255" t="s">
        <v>782</v>
      </c>
      <c r="S502" s="248"/>
      <c r="T502" s="248" t="s">
        <v>705</v>
      </c>
      <c r="U502" s="248" t="s">
        <v>783</v>
      </c>
      <c r="V502" s="248"/>
      <c r="W502" s="248">
        <v>0</v>
      </c>
      <c r="X502" s="248" t="s">
        <v>779</v>
      </c>
      <c r="Y502" s="255">
        <v>42754</v>
      </c>
      <c r="Z502" s="255">
        <v>43119</v>
      </c>
      <c r="AA502" s="256">
        <f t="shared" ca="1" si="29"/>
        <v>16.833333333333332</v>
      </c>
      <c r="AB502" s="257" t="e">
        <f>+VLOOKUP(#REF!,'[4]CÁN BỘ'!F$8:CL$1600,COLUMN('[4]CÁN BỘ'!$CL$17)-5,0)</f>
        <v>#REF!</v>
      </c>
      <c r="AC502" s="280" t="e">
        <f>+#REF!-#REF!</f>
        <v>#REF!</v>
      </c>
    </row>
    <row r="503" spans="1:29" ht="15.75" customHeight="1" x14ac:dyDescent="0.3">
      <c r="A503" s="248">
        <f>+SUBTOTAL(3,$C$6:C503)</f>
        <v>498</v>
      </c>
      <c r="B503" s="249" t="s">
        <v>1719</v>
      </c>
      <c r="C503" s="249" t="s">
        <v>1636</v>
      </c>
      <c r="D503" s="249" t="s">
        <v>1701</v>
      </c>
      <c r="E503" s="248" t="s">
        <v>201</v>
      </c>
      <c r="F503" s="249">
        <f t="shared" si="27"/>
        <v>1992</v>
      </c>
      <c r="G503" s="251">
        <v>33765</v>
      </c>
      <c r="H503" s="248" t="s">
        <v>708</v>
      </c>
      <c r="I503" s="252" t="str">
        <f>VLOOKUP(H503,'[2]Bảng mã ngạch'!$A$2:$B$71,2,0)</f>
        <v>Giảng viên (hạng III)</v>
      </c>
      <c r="J503" s="249" t="s">
        <v>690</v>
      </c>
      <c r="K503" s="249"/>
      <c r="L503" s="259" t="s">
        <v>1081</v>
      </c>
      <c r="M503" s="249" t="s">
        <v>1081</v>
      </c>
      <c r="N503" s="249"/>
      <c r="O503" s="249">
        <v>0</v>
      </c>
      <c r="P503" s="253"/>
      <c r="Q503" s="249"/>
      <c r="R503" s="255" t="s">
        <v>1720</v>
      </c>
      <c r="S503" s="248" t="s">
        <v>815</v>
      </c>
      <c r="T503" s="248" t="s">
        <v>705</v>
      </c>
      <c r="U503" s="248"/>
      <c r="V503" s="248"/>
      <c r="W503" s="248"/>
      <c r="X503" s="248"/>
      <c r="Y503" s="255"/>
      <c r="Z503" s="255"/>
      <c r="AA503" s="256">
        <f t="shared" ca="1" si="29"/>
        <v>22.5</v>
      </c>
      <c r="AB503" s="257" t="e">
        <f>+VLOOKUP(#REF!,'[3]CÁN BỘ'!F$8:AX$1037,COLUMN('[3]CÁN BỘ'!$AP$42)-5,0)</f>
        <v>#REF!</v>
      </c>
      <c r="AC503" s="258"/>
    </row>
    <row r="504" spans="1:29" ht="15.75" customHeight="1" x14ac:dyDescent="0.3">
      <c r="A504" s="248">
        <f>+SUBTOTAL(3,$C$6:C504)</f>
        <v>499</v>
      </c>
      <c r="B504" s="249" t="s">
        <v>1721</v>
      </c>
      <c r="C504" s="249" t="s">
        <v>1636</v>
      </c>
      <c r="D504" s="249" t="s">
        <v>1701</v>
      </c>
      <c r="E504" s="248" t="s">
        <v>201</v>
      </c>
      <c r="F504" s="249">
        <f t="shared" si="27"/>
        <v>1986</v>
      </c>
      <c r="G504" s="251">
        <v>31608</v>
      </c>
      <c r="H504" s="248" t="s">
        <v>708</v>
      </c>
      <c r="I504" s="252" t="str">
        <f>VLOOKUP(H504,'[2]Bảng mã ngạch'!$A$2:$B$71,2,0)</f>
        <v>Giảng viên (hạng III)</v>
      </c>
      <c r="J504" s="249" t="s">
        <v>692</v>
      </c>
      <c r="K504" s="249">
        <v>0</v>
      </c>
      <c r="L504" s="249" t="s">
        <v>1722</v>
      </c>
      <c r="M504" s="249" t="s">
        <v>1121</v>
      </c>
      <c r="N504" s="249"/>
      <c r="O504" s="249" t="s">
        <v>1121</v>
      </c>
      <c r="P504" s="253"/>
      <c r="Q504" s="249"/>
      <c r="R504" s="248"/>
      <c r="S504" s="248"/>
      <c r="T504" s="248" t="s">
        <v>705</v>
      </c>
      <c r="U504" s="248" t="s">
        <v>783</v>
      </c>
      <c r="V504" s="248"/>
      <c r="W504" s="248">
        <v>0</v>
      </c>
      <c r="X504" s="248"/>
      <c r="Y504" s="255">
        <v>42516</v>
      </c>
      <c r="Z504" s="255">
        <v>42881</v>
      </c>
      <c r="AA504" s="256">
        <f t="shared" ca="1" si="29"/>
        <v>16.583333333333332</v>
      </c>
      <c r="AB504" s="257" t="e">
        <f>+VLOOKUP(#REF!,'[4]CÁN BỘ'!F$8:CL$1600,COLUMN('[4]CÁN BỘ'!$CL$17)-5,0)</f>
        <v>#REF!</v>
      </c>
      <c r="AC504" s="258"/>
    </row>
    <row r="505" spans="1:29" ht="15.75" customHeight="1" x14ac:dyDescent="0.3">
      <c r="A505" s="248">
        <f>+SUBTOTAL(3,$C$6:C505)</f>
        <v>500</v>
      </c>
      <c r="B505" s="249" t="s">
        <v>1723</v>
      </c>
      <c r="C505" s="249" t="s">
        <v>1636</v>
      </c>
      <c r="D505" s="249" t="s">
        <v>1701</v>
      </c>
      <c r="E505" s="250" t="s">
        <v>201</v>
      </c>
      <c r="F505" s="249">
        <f t="shared" si="27"/>
        <v>1986</v>
      </c>
      <c r="G505" s="251">
        <v>31609</v>
      </c>
      <c r="H505" s="248" t="s">
        <v>708</v>
      </c>
      <c r="I505" s="252" t="str">
        <f>VLOOKUP(H505,'[2]Bảng mã ngạch'!$A$2:$B$71,2,0)</f>
        <v>Giảng viên (hạng III)</v>
      </c>
      <c r="J505" s="249" t="s">
        <v>692</v>
      </c>
      <c r="K505" s="249">
        <v>0</v>
      </c>
      <c r="L505" s="249" t="s">
        <v>1708</v>
      </c>
      <c r="M505" s="249" t="s">
        <v>1121</v>
      </c>
      <c r="N505" s="249"/>
      <c r="O505" s="249" t="s">
        <v>1121</v>
      </c>
      <c r="P505" s="253">
        <v>44317</v>
      </c>
      <c r="Q505" s="249"/>
      <c r="R505" s="248" t="s">
        <v>754</v>
      </c>
      <c r="S505" s="248"/>
      <c r="T505" s="248" t="s">
        <v>705</v>
      </c>
      <c r="U505" s="248" t="s">
        <v>783</v>
      </c>
      <c r="V505" s="248"/>
      <c r="W505" s="248">
        <v>0</v>
      </c>
      <c r="X505" s="248"/>
      <c r="Y505" s="255">
        <v>42516</v>
      </c>
      <c r="Z505" s="255">
        <v>42881</v>
      </c>
      <c r="AA505" s="256">
        <f t="shared" ca="1" si="29"/>
        <v>16.583333333333332</v>
      </c>
      <c r="AB505" s="257" t="e">
        <f>+VLOOKUP(#REF!,'[3]CÁN BỘ'!F$8:AX$1037,COLUMN('[3]CÁN BỘ'!$AP$42)-5,0)</f>
        <v>#REF!</v>
      </c>
      <c r="AC505" s="258"/>
    </row>
    <row r="506" spans="1:29" ht="15.75" customHeight="1" x14ac:dyDescent="0.3">
      <c r="A506" s="248">
        <f>+SUBTOTAL(3,$C$6:C506)</f>
        <v>501</v>
      </c>
      <c r="B506" s="249" t="s">
        <v>1724</v>
      </c>
      <c r="C506" s="249" t="s">
        <v>1636</v>
      </c>
      <c r="D506" s="249" t="s">
        <v>1628</v>
      </c>
      <c r="E506" s="250" t="s">
        <v>201</v>
      </c>
      <c r="F506" s="249">
        <f t="shared" si="27"/>
        <v>1983</v>
      </c>
      <c r="G506" s="251">
        <v>30493</v>
      </c>
      <c r="H506" s="248" t="s">
        <v>714</v>
      </c>
      <c r="I506" s="252" t="str">
        <f>VLOOKUP(H506,'[2]Bảng mã ngạch'!$A$2:$B$71,2,0)</f>
        <v>Chuyên viên</v>
      </c>
      <c r="J506" s="249" t="s">
        <v>690</v>
      </c>
      <c r="K506" s="249">
        <v>0</v>
      </c>
      <c r="L506" s="249" t="s">
        <v>872</v>
      </c>
      <c r="M506" s="249" t="s">
        <v>1081</v>
      </c>
      <c r="N506" s="249"/>
      <c r="O506" s="249" t="s">
        <v>218</v>
      </c>
      <c r="P506" s="253"/>
      <c r="Q506" s="249"/>
      <c r="R506" s="248"/>
      <c r="S506" s="248"/>
      <c r="T506" s="248"/>
      <c r="U506" s="248"/>
      <c r="V506" s="248" t="s">
        <v>720</v>
      </c>
      <c r="W506" s="254" t="s">
        <v>724</v>
      </c>
      <c r="X506" s="248"/>
      <c r="Y506" s="255"/>
      <c r="Z506" s="255"/>
      <c r="AA506" s="256">
        <f t="shared" ca="1" si="29"/>
        <v>13.583333333333334</v>
      </c>
      <c r="AB506" s="257" t="e">
        <f>+VLOOKUP(#REF!,'[3]CÁN BỘ'!F$8:AX$1037,COLUMN('[3]CÁN BỘ'!$AP$42)-5,0)</f>
        <v>#REF!</v>
      </c>
      <c r="AC506" s="258"/>
    </row>
    <row r="507" spans="1:29" ht="15.75" customHeight="1" x14ac:dyDescent="0.3">
      <c r="A507" s="248">
        <f>+SUBTOTAL(3,$C$6:C507)</f>
        <v>502</v>
      </c>
      <c r="B507" s="249" t="s">
        <v>1725</v>
      </c>
      <c r="C507" s="249" t="s">
        <v>1636</v>
      </c>
      <c r="D507" s="249" t="s">
        <v>1628</v>
      </c>
      <c r="E507" s="250" t="s">
        <v>200</v>
      </c>
      <c r="F507" s="249">
        <f t="shared" si="27"/>
        <v>1989</v>
      </c>
      <c r="G507" s="251">
        <v>32745</v>
      </c>
      <c r="H507" s="248" t="s">
        <v>714</v>
      </c>
      <c r="I507" s="252" t="str">
        <f>VLOOKUP(H507,'[2]Bảng mã ngạch'!$A$2:$B$71,2,0)</f>
        <v>Chuyên viên</v>
      </c>
      <c r="J507" s="249" t="s">
        <v>241</v>
      </c>
      <c r="K507" s="249">
        <v>0</v>
      </c>
      <c r="L507" s="249" t="s">
        <v>975</v>
      </c>
      <c r="M507" s="249">
        <v>0</v>
      </c>
      <c r="N507" s="249"/>
      <c r="O507" s="249">
        <v>0</v>
      </c>
      <c r="P507" s="253"/>
      <c r="Q507" s="249"/>
      <c r="R507" s="255" t="s">
        <v>1118</v>
      </c>
      <c r="S507" s="248"/>
      <c r="T507" s="248"/>
      <c r="U507" s="248"/>
      <c r="V507" s="248"/>
      <c r="W507" s="254" t="s">
        <v>895</v>
      </c>
      <c r="X507" s="248"/>
      <c r="Y507" s="255"/>
      <c r="Z507" s="255"/>
      <c r="AA507" s="256">
        <f t="shared" ca="1" si="29"/>
        <v>24.75</v>
      </c>
      <c r="AB507" s="257" t="e">
        <f>+VLOOKUP(#REF!,'[3]CÁN BỘ'!F$8:AX$1037,COLUMN('[3]CÁN BỘ'!$AP$42)-5,0)</f>
        <v>#REF!</v>
      </c>
      <c r="AC507" s="258"/>
    </row>
    <row r="508" spans="1:29" ht="15.75" customHeight="1" x14ac:dyDescent="0.3">
      <c r="A508" s="248">
        <f>+SUBTOTAL(3,$C$6:C508)</f>
        <v>503</v>
      </c>
      <c r="B508" s="249" t="s">
        <v>1726</v>
      </c>
      <c r="C508" s="249" t="s">
        <v>1636</v>
      </c>
      <c r="D508" s="249" t="s">
        <v>1628</v>
      </c>
      <c r="E508" s="248" t="s">
        <v>201</v>
      </c>
      <c r="F508" s="249">
        <f t="shared" si="27"/>
        <v>1975</v>
      </c>
      <c r="G508" s="251">
        <v>27546</v>
      </c>
      <c r="H508" s="248" t="s">
        <v>714</v>
      </c>
      <c r="I508" s="252" t="str">
        <f>VLOOKUP(H508,'[2]Bảng mã ngạch'!$A$2:$B$71,2,0)</f>
        <v>Chuyên viên</v>
      </c>
      <c r="J508" s="249" t="s">
        <v>690</v>
      </c>
      <c r="K508" s="249">
        <v>0</v>
      </c>
      <c r="L508" s="249" t="s">
        <v>813</v>
      </c>
      <c r="M508" s="249" t="s">
        <v>1055</v>
      </c>
      <c r="N508" s="249"/>
      <c r="O508" s="249" t="s">
        <v>218</v>
      </c>
      <c r="P508" s="253"/>
      <c r="Q508" s="249"/>
      <c r="R508" s="248"/>
      <c r="S508" s="248"/>
      <c r="T508" s="248"/>
      <c r="U508" s="248"/>
      <c r="V508" s="248"/>
      <c r="W508" s="254" t="s">
        <v>724</v>
      </c>
      <c r="X508" s="248"/>
      <c r="Y508" s="255">
        <v>37509</v>
      </c>
      <c r="Z508" s="255">
        <v>37874</v>
      </c>
      <c r="AA508" s="256">
        <f t="shared" ca="1" si="29"/>
        <v>5.5</v>
      </c>
      <c r="AB508" s="257" t="e">
        <f>+VLOOKUP(#REF!,'[3]CÁN BỘ'!F$8:AX$1037,COLUMN('[3]CÁN BỘ'!$AP$42)-5,0)</f>
        <v>#REF!</v>
      </c>
      <c r="AC508" s="258"/>
    </row>
    <row r="509" spans="1:29" ht="15.75" customHeight="1" x14ac:dyDescent="0.3">
      <c r="A509" s="248">
        <f>+SUBTOTAL(3,$C$6:C509)</f>
        <v>504</v>
      </c>
      <c r="B509" s="249" t="s">
        <v>1727</v>
      </c>
      <c r="C509" s="249" t="s">
        <v>1636</v>
      </c>
      <c r="D509" s="249" t="s">
        <v>1628</v>
      </c>
      <c r="E509" s="248" t="s">
        <v>201</v>
      </c>
      <c r="F509" s="249">
        <f t="shared" si="27"/>
        <v>1988</v>
      </c>
      <c r="G509" s="251">
        <v>32441</v>
      </c>
      <c r="H509" s="248" t="s">
        <v>714</v>
      </c>
      <c r="I509" s="252" t="str">
        <f>VLOOKUP(H509,'[2]Bảng mã ngạch'!$A$2:$B$71,2,0)</f>
        <v>Chuyên viên</v>
      </c>
      <c r="J509" s="249" t="s">
        <v>241</v>
      </c>
      <c r="K509" s="249">
        <v>0</v>
      </c>
      <c r="L509" s="249" t="s">
        <v>1098</v>
      </c>
      <c r="M509" s="249">
        <v>0</v>
      </c>
      <c r="N509" s="249"/>
      <c r="O509" s="249" t="s">
        <v>218</v>
      </c>
      <c r="P509" s="253"/>
      <c r="Q509" s="249"/>
      <c r="R509" s="248"/>
      <c r="S509" s="248"/>
      <c r="T509" s="248" t="s">
        <v>705</v>
      </c>
      <c r="U509" s="248"/>
      <c r="V509" s="248" t="s">
        <v>720</v>
      </c>
      <c r="W509" s="248">
        <v>0</v>
      </c>
      <c r="X509" s="248"/>
      <c r="Y509" s="255">
        <v>44031</v>
      </c>
      <c r="Z509" s="255">
        <v>0</v>
      </c>
      <c r="AA509" s="256">
        <f t="shared" ca="1" si="29"/>
        <v>18.916666666666668</v>
      </c>
      <c r="AB509" s="257" t="e">
        <f>+VLOOKUP(#REF!,'[3]CÁN BỘ'!F$8:AX$1037,COLUMN('[3]CÁN BỘ'!$AP$42)-5,0)</f>
        <v>#REF!</v>
      </c>
      <c r="AC509" s="258"/>
    </row>
    <row r="510" spans="1:29" ht="15.75" customHeight="1" x14ac:dyDescent="0.3">
      <c r="A510" s="248">
        <f>+SUBTOTAL(3,$C$6:C510)</f>
        <v>505</v>
      </c>
      <c r="B510" s="249" t="s">
        <v>1728</v>
      </c>
      <c r="C510" s="249" t="s">
        <v>1636</v>
      </c>
      <c r="D510" s="249" t="s">
        <v>1628</v>
      </c>
      <c r="E510" s="248" t="s">
        <v>201</v>
      </c>
      <c r="F510" s="249">
        <f t="shared" si="27"/>
        <v>1989</v>
      </c>
      <c r="G510" s="251">
        <v>32754</v>
      </c>
      <c r="H510" s="248" t="s">
        <v>714</v>
      </c>
      <c r="I510" s="252" t="str">
        <f>VLOOKUP(H510,'[2]Bảng mã ngạch'!$A$2:$B$71,2,0)</f>
        <v>Chuyên viên</v>
      </c>
      <c r="J510" s="249" t="s">
        <v>690</v>
      </c>
      <c r="K510" s="249">
        <v>0</v>
      </c>
      <c r="L510" s="249" t="s">
        <v>1055</v>
      </c>
      <c r="M510" s="249" t="s">
        <v>1729</v>
      </c>
      <c r="N510" s="265">
        <v>44669</v>
      </c>
      <c r="O510" s="249" t="s">
        <v>218</v>
      </c>
      <c r="P510" s="253"/>
      <c r="Q510" s="249"/>
      <c r="R510" s="248"/>
      <c r="S510" s="248"/>
      <c r="T510" s="248"/>
      <c r="U510" s="248"/>
      <c r="V510" s="248" t="s">
        <v>1063</v>
      </c>
      <c r="W510" s="254" t="s">
        <v>717</v>
      </c>
      <c r="X510" s="248"/>
      <c r="Y510" s="255">
        <v>42990</v>
      </c>
      <c r="Z510" s="255">
        <v>43355</v>
      </c>
      <c r="AA510" s="256">
        <f t="shared" ca="1" si="29"/>
        <v>19.75</v>
      </c>
      <c r="AB510" s="257" t="e">
        <f>+VLOOKUP(#REF!,'[3]CÁN BỘ'!F$8:AX$1037,COLUMN('[3]CÁN BỘ'!$AP$42)-5,0)</f>
        <v>#REF!</v>
      </c>
      <c r="AC510" s="258"/>
    </row>
    <row r="511" spans="1:29" ht="15.75" customHeight="1" x14ac:dyDescent="0.3">
      <c r="A511" s="248">
        <f>+SUBTOTAL(3,$C$6:C511)</f>
        <v>506</v>
      </c>
      <c r="B511" s="249" t="s">
        <v>1730</v>
      </c>
      <c r="C511" s="249" t="s">
        <v>1731</v>
      </c>
      <c r="D511" s="252" t="s">
        <v>1732</v>
      </c>
      <c r="E511" s="250" t="s">
        <v>201</v>
      </c>
      <c r="F511" s="249">
        <f t="shared" si="27"/>
        <v>1982</v>
      </c>
      <c r="G511" s="251">
        <v>30011</v>
      </c>
      <c r="H511" s="248" t="s">
        <v>708</v>
      </c>
      <c r="I511" s="252" t="str">
        <f>VLOOKUP(H511,'[2]Bảng mã ngạch'!$A$2:$B$71,2,0)</f>
        <v>Giảng viên (hạng III)</v>
      </c>
      <c r="J511" s="249" t="s">
        <v>690</v>
      </c>
      <c r="K511" s="249">
        <v>0</v>
      </c>
      <c r="L511" s="249" t="s">
        <v>1122</v>
      </c>
      <c r="M511" s="249" t="s">
        <v>1122</v>
      </c>
      <c r="N511" s="249"/>
      <c r="O511" s="249" t="s">
        <v>218</v>
      </c>
      <c r="P511" s="253"/>
      <c r="Q511" s="249" t="s">
        <v>765</v>
      </c>
      <c r="R511" s="255" t="s">
        <v>1143</v>
      </c>
      <c r="S511" s="248" t="s">
        <v>80</v>
      </c>
      <c r="T511" s="248"/>
      <c r="U511" s="248"/>
      <c r="V511" s="248"/>
      <c r="W511" s="248" t="s">
        <v>705</v>
      </c>
      <c r="X511" s="248" t="s">
        <v>704</v>
      </c>
      <c r="Y511" s="255">
        <v>37904</v>
      </c>
      <c r="Z511" s="255">
        <v>38270</v>
      </c>
      <c r="AA511" s="256">
        <f t="shared" ca="1" si="29"/>
        <v>12.25</v>
      </c>
      <c r="AB511" s="257" t="e">
        <f>+VLOOKUP(#REF!,'[3]CÁN BỘ'!F$8:AX$1037,COLUMN('[3]CÁN BỘ'!$AP$42)-5,0)</f>
        <v>#REF!</v>
      </c>
      <c r="AC511" s="258"/>
    </row>
    <row r="512" spans="1:29" ht="15.75" customHeight="1" x14ac:dyDescent="0.3">
      <c r="A512" s="248">
        <f>+SUBTOTAL(3,$C$6:C512)</f>
        <v>507</v>
      </c>
      <c r="B512" s="249" t="s">
        <v>1733</v>
      </c>
      <c r="C512" s="249" t="s">
        <v>1731</v>
      </c>
      <c r="D512" s="249" t="s">
        <v>1732</v>
      </c>
      <c r="E512" s="250" t="s">
        <v>201</v>
      </c>
      <c r="F512" s="249">
        <f t="shared" si="27"/>
        <v>1982</v>
      </c>
      <c r="G512" s="251">
        <v>30197</v>
      </c>
      <c r="H512" s="248" t="s">
        <v>1734</v>
      </c>
      <c r="I512" s="252" t="str">
        <f>VLOOKUP(H512,'[2]Bảng mã ngạch'!$A$2:$B$71,2,0)</f>
        <v>Giáo viên mầm non (hạng II)</v>
      </c>
      <c r="J512" s="249" t="s">
        <v>690</v>
      </c>
      <c r="K512" s="249">
        <v>0</v>
      </c>
      <c r="L512" s="249" t="s">
        <v>1122</v>
      </c>
      <c r="M512" s="249" t="s">
        <v>1122</v>
      </c>
      <c r="N512" s="249"/>
      <c r="O512" s="249" t="s">
        <v>218</v>
      </c>
      <c r="P512" s="253"/>
      <c r="Q512" s="249"/>
      <c r="R512" s="255" t="s">
        <v>771</v>
      </c>
      <c r="S512" s="248"/>
      <c r="T512" s="248"/>
      <c r="U512" s="248" t="s">
        <v>1735</v>
      </c>
      <c r="V512" s="248"/>
      <c r="W512" s="248">
        <v>0</v>
      </c>
      <c r="X512" s="248" t="s">
        <v>704</v>
      </c>
      <c r="Y512" s="255">
        <v>41505</v>
      </c>
      <c r="Z512" s="255">
        <v>41870</v>
      </c>
      <c r="AA512" s="256">
        <f t="shared" ca="1" si="29"/>
        <v>12.75</v>
      </c>
      <c r="AB512" s="257" t="e">
        <f>+VLOOKUP(#REF!,'[3]CÁN BỘ'!F$8:AX$1037,COLUMN('[3]CÁN BỘ'!$AP$42)-5,0)</f>
        <v>#REF!</v>
      </c>
      <c r="AC512" s="258"/>
    </row>
    <row r="513" spans="1:29" ht="15.75" customHeight="1" x14ac:dyDescent="0.3">
      <c r="A513" s="248">
        <f>+SUBTOTAL(3,$C$6:C513)</f>
        <v>508</v>
      </c>
      <c r="B513" s="249" t="s">
        <v>1736</v>
      </c>
      <c r="C513" s="249" t="s">
        <v>1731</v>
      </c>
      <c r="D513" s="249" t="s">
        <v>1732</v>
      </c>
      <c r="E513" s="250" t="s">
        <v>201</v>
      </c>
      <c r="F513" s="249">
        <f t="shared" si="27"/>
        <v>1977</v>
      </c>
      <c r="G513" s="251">
        <v>28447</v>
      </c>
      <c r="H513" s="248" t="s">
        <v>1734</v>
      </c>
      <c r="I513" s="252" t="str">
        <f>VLOOKUP(H513,'[2]Bảng mã ngạch'!$A$2:$B$71,2,0)</f>
        <v>Giáo viên mầm non (hạng II)</v>
      </c>
      <c r="J513" s="249" t="s">
        <v>690</v>
      </c>
      <c r="K513" s="249">
        <v>0</v>
      </c>
      <c r="L513" s="249" t="s">
        <v>1122</v>
      </c>
      <c r="M513" s="249">
        <v>0</v>
      </c>
      <c r="N513" s="249"/>
      <c r="O513" s="249" t="s">
        <v>218</v>
      </c>
      <c r="P513" s="253"/>
      <c r="Q513" s="249"/>
      <c r="R513" s="255" t="s">
        <v>771</v>
      </c>
      <c r="S513" s="248" t="s">
        <v>80</v>
      </c>
      <c r="T513" s="248"/>
      <c r="U513" s="248" t="s">
        <v>1735</v>
      </c>
      <c r="V513" s="248"/>
      <c r="W513" s="248">
        <v>0</v>
      </c>
      <c r="X513" s="248" t="s">
        <v>704</v>
      </c>
      <c r="Y513" s="255">
        <v>37568</v>
      </c>
      <c r="Z513" s="255">
        <v>37933</v>
      </c>
      <c r="AA513" s="256">
        <f t="shared" ca="1" si="29"/>
        <v>7.916666666666667</v>
      </c>
      <c r="AB513" s="257" t="e">
        <f>+VLOOKUP(#REF!,'[3]CÁN BỘ'!F$8:AX$1037,COLUMN('[3]CÁN BỘ'!$AP$42)-5,0)</f>
        <v>#REF!</v>
      </c>
      <c r="AC513" s="258"/>
    </row>
    <row r="514" spans="1:29" ht="15.75" customHeight="1" x14ac:dyDescent="0.3">
      <c r="A514" s="248">
        <f>+SUBTOTAL(3,$C$6:C514)</f>
        <v>509</v>
      </c>
      <c r="B514" s="249" t="s">
        <v>1737</v>
      </c>
      <c r="C514" s="249" t="s">
        <v>1731</v>
      </c>
      <c r="D514" s="249" t="s">
        <v>1738</v>
      </c>
      <c r="E514" s="248" t="s">
        <v>201</v>
      </c>
      <c r="F514" s="249">
        <f t="shared" ref="F514:F577" si="30">YEAR(G514)</f>
        <v>1990</v>
      </c>
      <c r="G514" s="251">
        <v>32939</v>
      </c>
      <c r="H514" s="248" t="s">
        <v>1734</v>
      </c>
      <c r="I514" s="252" t="str">
        <f>VLOOKUP(H514,'[2]Bảng mã ngạch'!$A$2:$B$71,2,0)</f>
        <v>Giáo viên mầm non (hạng II)</v>
      </c>
      <c r="J514" s="249" t="s">
        <v>241</v>
      </c>
      <c r="K514" s="249">
        <v>0</v>
      </c>
      <c r="L514" s="249" t="s">
        <v>1122</v>
      </c>
      <c r="M514" s="249">
        <v>0</v>
      </c>
      <c r="N514" s="249"/>
      <c r="O514" s="249" t="s">
        <v>218</v>
      </c>
      <c r="P514" s="253"/>
      <c r="Q514" s="249"/>
      <c r="R514" s="255" t="s">
        <v>771</v>
      </c>
      <c r="S514" s="248" t="s">
        <v>80</v>
      </c>
      <c r="T514" s="248"/>
      <c r="U514" s="248" t="s">
        <v>1735</v>
      </c>
      <c r="V514" s="248"/>
      <c r="W514" s="248">
        <v>0</v>
      </c>
      <c r="X514" s="248"/>
      <c r="Y514" s="255">
        <v>41061</v>
      </c>
      <c r="Z514" s="255">
        <v>41426</v>
      </c>
      <c r="AA514" s="256">
        <f t="shared" ca="1" si="29"/>
        <v>20.25</v>
      </c>
      <c r="AB514" s="257" t="e">
        <f>+VLOOKUP(#REF!,'[3]CÁN BỘ'!F$8:AX$1037,COLUMN('[3]CÁN BỘ'!$AP$42)-5,0)</f>
        <v>#REF!</v>
      </c>
      <c r="AC514" s="258"/>
    </row>
    <row r="515" spans="1:29" ht="15.75" customHeight="1" x14ac:dyDescent="0.3">
      <c r="A515" s="248">
        <f>+SUBTOTAL(3,$C$6:C515)</f>
        <v>510</v>
      </c>
      <c r="B515" s="249" t="s">
        <v>1739</v>
      </c>
      <c r="C515" s="249" t="s">
        <v>1731</v>
      </c>
      <c r="D515" s="249" t="s">
        <v>1738</v>
      </c>
      <c r="E515" s="248" t="s">
        <v>201</v>
      </c>
      <c r="F515" s="249">
        <f t="shared" si="30"/>
        <v>1990</v>
      </c>
      <c r="G515" s="251">
        <v>32932</v>
      </c>
      <c r="H515" s="248" t="s">
        <v>1734</v>
      </c>
      <c r="I515" s="252" t="str">
        <f>VLOOKUP(H515,'[2]Bảng mã ngạch'!$A$2:$B$71,2,0)</f>
        <v>Giáo viên mầm non (hạng II)</v>
      </c>
      <c r="J515" s="249" t="s">
        <v>241</v>
      </c>
      <c r="K515" s="249">
        <v>0</v>
      </c>
      <c r="L515" s="249" t="s">
        <v>1122</v>
      </c>
      <c r="M515" s="249">
        <v>0</v>
      </c>
      <c r="N515" s="249"/>
      <c r="O515" s="249" t="s">
        <v>218</v>
      </c>
      <c r="P515" s="253"/>
      <c r="Q515" s="249"/>
      <c r="R515" s="255" t="s">
        <v>771</v>
      </c>
      <c r="S515" s="248"/>
      <c r="T515" s="248"/>
      <c r="U515" s="248" t="s">
        <v>1735</v>
      </c>
      <c r="V515" s="248"/>
      <c r="W515" s="248">
        <v>0</v>
      </c>
      <c r="X515" s="248"/>
      <c r="Y515" s="255">
        <v>41061</v>
      </c>
      <c r="Z515" s="255">
        <v>41426</v>
      </c>
      <c r="AA515" s="256">
        <f t="shared" ca="1" si="29"/>
        <v>20.25</v>
      </c>
      <c r="AB515" s="257" t="e">
        <f>+VLOOKUP(#REF!,'[3]CÁN BỘ'!F$8:AX$1037,COLUMN('[3]CÁN BỘ'!$AP$42)-5,0)</f>
        <v>#REF!</v>
      </c>
      <c r="AC515" s="258"/>
    </row>
    <row r="516" spans="1:29" ht="15.75" customHeight="1" x14ac:dyDescent="0.3">
      <c r="A516" s="248">
        <f>+SUBTOTAL(3,$C$6:C516)</f>
        <v>511</v>
      </c>
      <c r="B516" s="249" t="s">
        <v>1740</v>
      </c>
      <c r="C516" s="249" t="s">
        <v>1731</v>
      </c>
      <c r="D516" s="249" t="s">
        <v>1738</v>
      </c>
      <c r="E516" s="248" t="s">
        <v>201</v>
      </c>
      <c r="F516" s="249">
        <f t="shared" si="30"/>
        <v>1996</v>
      </c>
      <c r="G516" s="251">
        <v>35112</v>
      </c>
      <c r="H516" s="248" t="s">
        <v>1741</v>
      </c>
      <c r="I516" s="252" t="str">
        <f>VLOOKUP(H516,'[2]Bảng mã ngạch'!$A$2:$B$71,2,0)</f>
        <v>Giáo viên mầm non (hạng IV)</v>
      </c>
      <c r="J516" s="249" t="s">
        <v>241</v>
      </c>
      <c r="K516" s="249"/>
      <c r="L516" s="249" t="s">
        <v>1122</v>
      </c>
      <c r="M516" s="249">
        <v>0</v>
      </c>
      <c r="N516" s="249"/>
      <c r="O516" s="249">
        <v>0</v>
      </c>
      <c r="P516" s="253"/>
      <c r="Q516" s="249"/>
      <c r="R516" s="255" t="s">
        <v>738</v>
      </c>
      <c r="S516" s="248"/>
      <c r="T516" s="248"/>
      <c r="U516" s="248" t="s">
        <v>1742</v>
      </c>
      <c r="V516" s="248"/>
      <c r="W516" s="248"/>
      <c r="X516" s="248"/>
      <c r="Y516" s="255"/>
      <c r="Z516" s="255"/>
      <c r="AA516" s="256">
        <f t="shared" ca="1" si="29"/>
        <v>26.166666666666668</v>
      </c>
      <c r="AB516" s="257" t="e">
        <f>+VLOOKUP(#REF!,'[3]CÁN BỘ'!F$8:AX$1037,COLUMN('[3]CÁN BỘ'!$AP$42)-5,0)</f>
        <v>#REF!</v>
      </c>
      <c r="AC516" s="258"/>
    </row>
    <row r="517" spans="1:29" ht="15.75" customHeight="1" x14ac:dyDescent="0.3">
      <c r="A517" s="248">
        <f>+SUBTOTAL(3,$C$6:C517)</f>
        <v>512</v>
      </c>
      <c r="B517" s="249" t="s">
        <v>1743</v>
      </c>
      <c r="C517" s="249" t="s">
        <v>1731</v>
      </c>
      <c r="D517" s="249" t="s">
        <v>1738</v>
      </c>
      <c r="E517" s="248" t="s">
        <v>201</v>
      </c>
      <c r="F517" s="249">
        <f t="shared" si="30"/>
        <v>1988</v>
      </c>
      <c r="G517" s="251">
        <v>32448</v>
      </c>
      <c r="H517" s="248" t="s">
        <v>1734</v>
      </c>
      <c r="I517" s="252" t="str">
        <f>VLOOKUP(H517,'[2]Bảng mã ngạch'!$A$2:$B$71,2,0)</f>
        <v>Giáo viên mầm non (hạng II)</v>
      </c>
      <c r="J517" s="249" t="s">
        <v>241</v>
      </c>
      <c r="K517" s="249">
        <v>0</v>
      </c>
      <c r="L517" s="249" t="s">
        <v>1122</v>
      </c>
      <c r="M517" s="249">
        <v>0</v>
      </c>
      <c r="N517" s="249"/>
      <c r="O517" s="249" t="s">
        <v>218</v>
      </c>
      <c r="P517" s="253"/>
      <c r="Q517" s="249"/>
      <c r="R517" s="255" t="s">
        <v>771</v>
      </c>
      <c r="S517" s="248" t="s">
        <v>80</v>
      </c>
      <c r="T517" s="248"/>
      <c r="U517" s="248" t="s">
        <v>1735</v>
      </c>
      <c r="V517" s="248"/>
      <c r="W517" s="248">
        <v>0</v>
      </c>
      <c r="X517" s="248"/>
      <c r="Y517" s="255">
        <v>44151</v>
      </c>
      <c r="Z517" s="255">
        <v>44516</v>
      </c>
      <c r="AA517" s="256">
        <f t="shared" ca="1" si="29"/>
        <v>18.916666666666668</v>
      </c>
      <c r="AB517" s="257" t="e">
        <f>+VLOOKUP(#REF!,'[3]CÁN BỘ'!F$8:AX$1037,COLUMN('[3]CÁN BỘ'!$AP$42)-5,0)</f>
        <v>#REF!</v>
      </c>
      <c r="AC517" s="258"/>
    </row>
    <row r="518" spans="1:29" ht="15.75" customHeight="1" x14ac:dyDescent="0.3">
      <c r="A518" s="248">
        <f>+SUBTOTAL(3,$C$6:C518)</f>
        <v>513</v>
      </c>
      <c r="B518" s="249" t="s">
        <v>1744</v>
      </c>
      <c r="C518" s="249" t="s">
        <v>1731</v>
      </c>
      <c r="D518" s="249" t="s">
        <v>1738</v>
      </c>
      <c r="E518" s="250" t="s">
        <v>201</v>
      </c>
      <c r="F518" s="249">
        <f t="shared" si="30"/>
        <v>1987</v>
      </c>
      <c r="G518" s="251">
        <v>32055</v>
      </c>
      <c r="H518" s="248" t="s">
        <v>1745</v>
      </c>
      <c r="I518" s="252" t="str">
        <f>VLOOKUP(H518,'[2]Bảng mã ngạch'!$A$2:$B$71,2,0)</f>
        <v>Giáo viên mầm non (hạng III)</v>
      </c>
      <c r="J518" s="249" t="s">
        <v>241</v>
      </c>
      <c r="K518" s="249">
        <v>0</v>
      </c>
      <c r="L518" s="249" t="s">
        <v>1122</v>
      </c>
      <c r="M518" s="249">
        <v>0</v>
      </c>
      <c r="N518" s="249"/>
      <c r="O518" s="249">
        <v>0</v>
      </c>
      <c r="P518" s="253"/>
      <c r="Q518" s="249"/>
      <c r="R518" s="255" t="s">
        <v>771</v>
      </c>
      <c r="S518" s="248"/>
      <c r="T518" s="248"/>
      <c r="U518" s="248" t="s">
        <v>1742</v>
      </c>
      <c r="V518" s="248"/>
      <c r="W518" s="254" t="s">
        <v>895</v>
      </c>
      <c r="X518" s="248"/>
      <c r="Y518" s="255"/>
      <c r="Z518" s="255"/>
      <c r="AA518" s="256">
        <f t="shared" ca="1" si="29"/>
        <v>17.833333333333332</v>
      </c>
      <c r="AB518" s="257" t="e">
        <f>+VLOOKUP(#REF!,'[3]CÁN BỘ'!F$8:AX$1037,COLUMN('[3]CÁN BỘ'!$AP$42)-5,0)</f>
        <v>#REF!</v>
      </c>
      <c r="AC518" s="258"/>
    </row>
    <row r="519" spans="1:29" ht="15.75" customHeight="1" x14ac:dyDescent="0.3">
      <c r="A519" s="248">
        <f>+SUBTOTAL(3,$C$6:C519)</f>
        <v>514</v>
      </c>
      <c r="B519" s="249" t="s">
        <v>1746</v>
      </c>
      <c r="C519" s="249" t="s">
        <v>1731</v>
      </c>
      <c r="D519" s="249" t="s">
        <v>1738</v>
      </c>
      <c r="E519" s="250" t="s">
        <v>201</v>
      </c>
      <c r="F519" s="249">
        <f t="shared" si="30"/>
        <v>1993</v>
      </c>
      <c r="G519" s="251">
        <v>34057</v>
      </c>
      <c r="H519" s="248" t="s">
        <v>1734</v>
      </c>
      <c r="I519" s="252" t="str">
        <f>VLOOKUP(H519,'[2]Bảng mã ngạch'!$A$2:$B$71,2,0)</f>
        <v>Giáo viên mầm non (hạng II)</v>
      </c>
      <c r="J519" s="249" t="s">
        <v>241</v>
      </c>
      <c r="K519" s="249">
        <v>0</v>
      </c>
      <c r="L519" s="249" t="s">
        <v>1747</v>
      </c>
      <c r="M519" s="249">
        <v>0</v>
      </c>
      <c r="N519" s="249"/>
      <c r="O519" s="249">
        <v>0</v>
      </c>
      <c r="P519" s="253"/>
      <c r="Q519" s="249"/>
      <c r="R519" s="248" t="s">
        <v>771</v>
      </c>
      <c r="S519" s="248" t="s">
        <v>815</v>
      </c>
      <c r="T519" s="248"/>
      <c r="U519" s="248" t="s">
        <v>1735</v>
      </c>
      <c r="V519" s="248"/>
      <c r="W519" s="248">
        <v>0</v>
      </c>
      <c r="X519" s="248"/>
      <c r="Y519" s="255"/>
      <c r="Z519" s="255"/>
      <c r="AA519" s="256">
        <f t="shared" ca="1" si="29"/>
        <v>23.333333333333332</v>
      </c>
      <c r="AB519" s="257" t="e">
        <f>+VLOOKUP(#REF!,'[3]CÁN BỘ'!F$8:AX$1037,COLUMN('[3]CÁN BỘ'!$AP$42)-5,0)</f>
        <v>#REF!</v>
      </c>
      <c r="AC519" s="258"/>
    </row>
    <row r="520" spans="1:29" ht="15.75" customHeight="1" x14ac:dyDescent="0.3">
      <c r="A520" s="248">
        <f>+SUBTOTAL(3,$C$6:C520)</f>
        <v>515</v>
      </c>
      <c r="B520" s="249" t="s">
        <v>1748</v>
      </c>
      <c r="C520" s="249" t="s">
        <v>1731</v>
      </c>
      <c r="D520" s="249" t="s">
        <v>1738</v>
      </c>
      <c r="E520" s="248" t="s">
        <v>201</v>
      </c>
      <c r="F520" s="249">
        <f t="shared" si="30"/>
        <v>1994</v>
      </c>
      <c r="G520" s="251">
        <v>34473</v>
      </c>
      <c r="H520" s="248" t="s">
        <v>1741</v>
      </c>
      <c r="I520" s="252" t="str">
        <f>VLOOKUP(H520,'[2]Bảng mã ngạch'!$A$2:$B$71,2,0)</f>
        <v>Giáo viên mầm non (hạng IV)</v>
      </c>
      <c r="J520" s="249" t="s">
        <v>241</v>
      </c>
      <c r="K520" s="249">
        <v>0</v>
      </c>
      <c r="L520" s="249" t="s">
        <v>1747</v>
      </c>
      <c r="M520" s="249">
        <v>0</v>
      </c>
      <c r="N520" s="249"/>
      <c r="O520" s="249">
        <v>0</v>
      </c>
      <c r="P520" s="253"/>
      <c r="Q520" s="249"/>
      <c r="R520" s="255" t="s">
        <v>738</v>
      </c>
      <c r="S520" s="248" t="s">
        <v>815</v>
      </c>
      <c r="T520" s="248"/>
      <c r="U520" s="248" t="s">
        <v>1742</v>
      </c>
      <c r="V520" s="248"/>
      <c r="W520" s="248">
        <v>0</v>
      </c>
      <c r="X520" s="248"/>
      <c r="Y520" s="255"/>
      <c r="Z520" s="255"/>
      <c r="AA520" s="256">
        <f t="shared" ca="1" si="29"/>
        <v>24.416666666666668</v>
      </c>
      <c r="AB520" s="257" t="e">
        <f>+VLOOKUP(#REF!,'[3]CÁN BỘ'!F$8:AX$1037,COLUMN('[3]CÁN BỘ'!$AP$42)-5,0)</f>
        <v>#REF!</v>
      </c>
      <c r="AC520" s="258"/>
    </row>
    <row r="521" spans="1:29" ht="15.75" customHeight="1" x14ac:dyDescent="0.3">
      <c r="A521" s="248">
        <f>+SUBTOTAL(3,$C$6:C521)</f>
        <v>516</v>
      </c>
      <c r="B521" s="249" t="s">
        <v>1749</v>
      </c>
      <c r="C521" s="249" t="s">
        <v>1731</v>
      </c>
      <c r="D521" s="249" t="s">
        <v>1738</v>
      </c>
      <c r="E521" s="248" t="s">
        <v>201</v>
      </c>
      <c r="F521" s="249">
        <f t="shared" si="30"/>
        <v>1992</v>
      </c>
      <c r="G521" s="251">
        <v>33942</v>
      </c>
      <c r="H521" s="248" t="s">
        <v>1734</v>
      </c>
      <c r="I521" s="252" t="str">
        <f>VLOOKUP(H521,'[2]Bảng mã ngạch'!$A$2:$B$71,2,0)</f>
        <v>Giáo viên mầm non (hạng II)</v>
      </c>
      <c r="J521" s="249" t="s">
        <v>241</v>
      </c>
      <c r="K521" s="249">
        <v>0</v>
      </c>
      <c r="L521" s="249" t="s">
        <v>1747</v>
      </c>
      <c r="M521" s="249">
        <v>0</v>
      </c>
      <c r="N521" s="249"/>
      <c r="O521" s="249">
        <v>0</v>
      </c>
      <c r="P521" s="253"/>
      <c r="Q521" s="249"/>
      <c r="R521" s="248" t="s">
        <v>771</v>
      </c>
      <c r="S521" s="248" t="s">
        <v>815</v>
      </c>
      <c r="T521" s="248"/>
      <c r="U521" s="248" t="s">
        <v>1735</v>
      </c>
      <c r="V521" s="248"/>
      <c r="W521" s="248">
        <v>0</v>
      </c>
      <c r="X521" s="248"/>
      <c r="Y521" s="255"/>
      <c r="Z521" s="255"/>
      <c r="AA521" s="256">
        <f t="shared" ca="1" si="29"/>
        <v>23</v>
      </c>
      <c r="AB521" s="257" t="e">
        <f>+VLOOKUP(#REF!,'[3]CÁN BỘ'!F$8:AX$1037,COLUMN('[3]CÁN BỘ'!$AP$42)-5,0)</f>
        <v>#REF!</v>
      </c>
      <c r="AC521" s="258"/>
    </row>
    <row r="522" spans="1:29" ht="15.75" customHeight="1" x14ac:dyDescent="0.3">
      <c r="A522" s="248">
        <f>+SUBTOTAL(3,$C$6:C522)</f>
        <v>517</v>
      </c>
      <c r="B522" s="249" t="s">
        <v>1750</v>
      </c>
      <c r="C522" s="249" t="s">
        <v>1731</v>
      </c>
      <c r="D522" s="249" t="s">
        <v>1738</v>
      </c>
      <c r="E522" s="250" t="s">
        <v>201</v>
      </c>
      <c r="F522" s="249">
        <f t="shared" si="30"/>
        <v>1982</v>
      </c>
      <c r="G522" s="251">
        <v>30210</v>
      </c>
      <c r="H522" s="248" t="s">
        <v>1745</v>
      </c>
      <c r="I522" s="252" t="str">
        <f>VLOOKUP(H522,'[2]Bảng mã ngạch'!$A$2:$B$71,2,0)</f>
        <v>Giáo viên mầm non (hạng III)</v>
      </c>
      <c r="J522" s="249" t="s">
        <v>241</v>
      </c>
      <c r="K522" s="249">
        <v>0</v>
      </c>
      <c r="L522" s="249" t="s">
        <v>1122</v>
      </c>
      <c r="M522" s="249">
        <v>0</v>
      </c>
      <c r="N522" s="249"/>
      <c r="O522" s="249" t="s">
        <v>218</v>
      </c>
      <c r="P522" s="253"/>
      <c r="Q522" s="249"/>
      <c r="R522" s="255" t="s">
        <v>771</v>
      </c>
      <c r="S522" s="248" t="s">
        <v>80</v>
      </c>
      <c r="T522" s="248"/>
      <c r="U522" s="248" t="s">
        <v>1742</v>
      </c>
      <c r="V522" s="248"/>
      <c r="W522" s="254" t="s">
        <v>895</v>
      </c>
      <c r="X522" s="248"/>
      <c r="Y522" s="255">
        <v>43218</v>
      </c>
      <c r="Z522" s="255">
        <v>43583</v>
      </c>
      <c r="AA522" s="256">
        <f t="shared" ca="1" si="29"/>
        <v>12.75</v>
      </c>
      <c r="AB522" s="257" t="e">
        <f>+VLOOKUP(#REF!,'[3]CÁN BỘ'!F$8:AX$1037,COLUMN('[3]CÁN BỘ'!$AP$42)-5,0)</f>
        <v>#REF!</v>
      </c>
      <c r="AC522" s="258"/>
    </row>
    <row r="523" spans="1:29" ht="15.75" customHeight="1" x14ac:dyDescent="0.3">
      <c r="A523" s="248">
        <f>+SUBTOTAL(3,$C$6:C523)</f>
        <v>518</v>
      </c>
      <c r="B523" s="249" t="s">
        <v>1751</v>
      </c>
      <c r="C523" s="249" t="s">
        <v>1731</v>
      </c>
      <c r="D523" s="249" t="s">
        <v>1738</v>
      </c>
      <c r="E523" s="248" t="s">
        <v>201</v>
      </c>
      <c r="F523" s="249">
        <f t="shared" si="30"/>
        <v>1995</v>
      </c>
      <c r="G523" s="251">
        <v>34752</v>
      </c>
      <c r="H523" s="248" t="s">
        <v>1741</v>
      </c>
      <c r="I523" s="252" t="str">
        <f>VLOOKUP(H523,'[2]Bảng mã ngạch'!$A$2:$B$71,2,0)</f>
        <v>Giáo viên mầm non (hạng IV)</v>
      </c>
      <c r="J523" s="249" t="s">
        <v>241</v>
      </c>
      <c r="K523" s="249"/>
      <c r="L523" s="249" t="s">
        <v>1122</v>
      </c>
      <c r="M523" s="249">
        <v>0</v>
      </c>
      <c r="N523" s="249"/>
      <c r="O523" s="249">
        <v>0</v>
      </c>
      <c r="P523" s="253"/>
      <c r="Q523" s="249"/>
      <c r="R523" s="255" t="s">
        <v>738</v>
      </c>
      <c r="S523" s="248" t="s">
        <v>815</v>
      </c>
      <c r="T523" s="248"/>
      <c r="U523" s="248" t="s">
        <v>1742</v>
      </c>
      <c r="V523" s="248"/>
      <c r="W523" s="248"/>
      <c r="X523" s="248"/>
      <c r="Y523" s="248"/>
      <c r="Z523" s="248"/>
      <c r="AA523" s="256">
        <f t="shared" ca="1" si="29"/>
        <v>25.166666666666668</v>
      </c>
      <c r="AB523" s="257" t="e">
        <f>+VLOOKUP(#REF!,'[3]CÁN BỘ'!F$8:AX$1037,COLUMN('[3]CÁN BỘ'!$AP$42)-5,0)</f>
        <v>#REF!</v>
      </c>
      <c r="AC523" s="258"/>
    </row>
    <row r="524" spans="1:29" ht="15.75" customHeight="1" x14ac:dyDescent="0.3">
      <c r="A524" s="248">
        <f>+SUBTOTAL(3,$C$6:C524)</f>
        <v>519</v>
      </c>
      <c r="B524" s="249" t="s">
        <v>1752</v>
      </c>
      <c r="C524" s="249" t="s">
        <v>1731</v>
      </c>
      <c r="D524" s="249" t="s">
        <v>1738</v>
      </c>
      <c r="E524" s="250" t="s">
        <v>201</v>
      </c>
      <c r="F524" s="249">
        <f t="shared" si="30"/>
        <v>1994</v>
      </c>
      <c r="G524" s="251">
        <v>34619</v>
      </c>
      <c r="H524" s="248" t="s">
        <v>1745</v>
      </c>
      <c r="I524" s="252" t="str">
        <f>VLOOKUP(H524,'[2]Bảng mã ngạch'!$A$2:$B$71,2,0)</f>
        <v>Giáo viên mầm non (hạng III)</v>
      </c>
      <c r="J524" s="249" t="s">
        <v>241</v>
      </c>
      <c r="K524" s="249">
        <v>0</v>
      </c>
      <c r="L524" s="249" t="s">
        <v>1747</v>
      </c>
      <c r="M524" s="249">
        <v>0</v>
      </c>
      <c r="N524" s="249"/>
      <c r="O524" s="249">
        <v>0</v>
      </c>
      <c r="P524" s="253"/>
      <c r="Q524" s="249"/>
      <c r="R524" s="255" t="s">
        <v>738</v>
      </c>
      <c r="S524" s="248" t="s">
        <v>815</v>
      </c>
      <c r="T524" s="248"/>
      <c r="U524" s="248" t="s">
        <v>1742</v>
      </c>
      <c r="V524" s="248"/>
      <c r="W524" s="254" t="s">
        <v>895</v>
      </c>
      <c r="X524" s="248"/>
      <c r="Y524" s="255"/>
      <c r="Z524" s="255"/>
      <c r="AA524" s="256">
        <f t="shared" ca="1" si="29"/>
        <v>24.833333333333332</v>
      </c>
      <c r="AB524" s="257" t="e">
        <f>+VLOOKUP(#REF!,'[3]CÁN BỘ'!F$8:AX$1037,COLUMN('[3]CÁN BỘ'!$AP$42)-5,0)</f>
        <v>#REF!</v>
      </c>
      <c r="AC524" s="258"/>
    </row>
    <row r="525" spans="1:29" ht="15.75" customHeight="1" x14ac:dyDescent="0.3">
      <c r="A525" s="248">
        <f>+SUBTOTAL(3,$C$6:C525)</f>
        <v>520</v>
      </c>
      <c r="B525" s="249" t="s">
        <v>1753</v>
      </c>
      <c r="C525" s="249" t="s">
        <v>1731</v>
      </c>
      <c r="D525" s="249" t="s">
        <v>1738</v>
      </c>
      <c r="E525" s="248" t="s">
        <v>201</v>
      </c>
      <c r="F525" s="249">
        <f t="shared" si="30"/>
        <v>1993</v>
      </c>
      <c r="G525" s="251">
        <v>34160</v>
      </c>
      <c r="H525" s="248" t="s">
        <v>1741</v>
      </c>
      <c r="I525" s="252" t="str">
        <f>VLOOKUP(H525,'[2]Bảng mã ngạch'!$A$2:$B$71,2,0)</f>
        <v>Giáo viên mầm non (hạng IV)</v>
      </c>
      <c r="J525" s="249" t="s">
        <v>241</v>
      </c>
      <c r="K525" s="249"/>
      <c r="L525" s="249" t="s">
        <v>1122</v>
      </c>
      <c r="M525" s="249">
        <v>0</v>
      </c>
      <c r="N525" s="249"/>
      <c r="O525" s="249">
        <v>0</v>
      </c>
      <c r="P525" s="253"/>
      <c r="Q525" s="249"/>
      <c r="R525" s="255" t="s">
        <v>738</v>
      </c>
      <c r="S525" s="248" t="s">
        <v>815</v>
      </c>
      <c r="T525" s="248">
        <v>0</v>
      </c>
      <c r="U525" s="248" t="s">
        <v>1742</v>
      </c>
      <c r="V525" s="248"/>
      <c r="W525" s="248" t="s">
        <v>729</v>
      </c>
      <c r="X525" s="248"/>
      <c r="Y525" s="255"/>
      <c r="Z525" s="255"/>
      <c r="AA525" s="256">
        <f t="shared" ca="1" si="29"/>
        <v>23.583333333333332</v>
      </c>
      <c r="AB525" s="257" t="e">
        <f>+VLOOKUP(#REF!,'[3]CÁN BỘ'!F$8:AX$1037,COLUMN('[3]CÁN BỘ'!$AP$42)-5,0)</f>
        <v>#REF!</v>
      </c>
      <c r="AC525" s="258"/>
    </row>
    <row r="526" spans="1:29" ht="15.75" customHeight="1" x14ac:dyDescent="0.3">
      <c r="A526" s="248">
        <f>+SUBTOTAL(3,$C$6:C526)</f>
        <v>521</v>
      </c>
      <c r="B526" s="249" t="s">
        <v>1754</v>
      </c>
      <c r="C526" s="249" t="s">
        <v>1731</v>
      </c>
      <c r="D526" s="249" t="s">
        <v>1738</v>
      </c>
      <c r="E526" s="248" t="s">
        <v>201</v>
      </c>
      <c r="F526" s="249">
        <f t="shared" si="30"/>
        <v>1988</v>
      </c>
      <c r="G526" s="251">
        <v>32480</v>
      </c>
      <c r="H526" s="248" t="s">
        <v>1734</v>
      </c>
      <c r="I526" s="252" t="str">
        <f>VLOOKUP(H526,'[2]Bảng mã ngạch'!$A$2:$B$71,2,0)</f>
        <v>Giáo viên mầm non (hạng II)</v>
      </c>
      <c r="J526" s="249" t="s">
        <v>241</v>
      </c>
      <c r="K526" s="249">
        <v>0</v>
      </c>
      <c r="L526" s="249" t="s">
        <v>1122</v>
      </c>
      <c r="M526" s="249">
        <v>0</v>
      </c>
      <c r="N526" s="249"/>
      <c r="O526" s="249" t="s">
        <v>218</v>
      </c>
      <c r="P526" s="253"/>
      <c r="Q526" s="249"/>
      <c r="R526" s="255" t="s">
        <v>771</v>
      </c>
      <c r="S526" s="248"/>
      <c r="T526" s="248"/>
      <c r="U526" s="248" t="s">
        <v>1735</v>
      </c>
      <c r="V526" s="248"/>
      <c r="W526" s="248">
        <v>0</v>
      </c>
      <c r="X526" s="248" t="s">
        <v>779</v>
      </c>
      <c r="Y526" s="255">
        <v>40369</v>
      </c>
      <c r="Z526" s="255">
        <v>40734</v>
      </c>
      <c r="AA526" s="256">
        <f t="shared" ca="1" si="29"/>
        <v>19</v>
      </c>
      <c r="AB526" s="257" t="e">
        <f>+VLOOKUP(#REF!,'[3]CÁN BỘ'!F$8:AX$1037,COLUMN('[3]CÁN BỘ'!$AP$42)-5,0)</f>
        <v>#REF!</v>
      </c>
      <c r="AC526" s="258"/>
    </row>
    <row r="527" spans="1:29" ht="15.75" customHeight="1" x14ac:dyDescent="0.3">
      <c r="A527" s="248">
        <f>+SUBTOTAL(3,$C$6:C527)</f>
        <v>522</v>
      </c>
      <c r="B527" s="249" t="s">
        <v>1755</v>
      </c>
      <c r="C527" s="249" t="s">
        <v>1731</v>
      </c>
      <c r="D527" s="249" t="s">
        <v>1738</v>
      </c>
      <c r="E527" s="250" t="s">
        <v>201</v>
      </c>
      <c r="F527" s="249">
        <f t="shared" si="30"/>
        <v>1982</v>
      </c>
      <c r="G527" s="251">
        <v>30302</v>
      </c>
      <c r="H527" s="248" t="s">
        <v>1734</v>
      </c>
      <c r="I527" s="252" t="str">
        <f>VLOOKUP(H527,'[2]Bảng mã ngạch'!$A$2:$B$71,2,0)</f>
        <v>Giáo viên mầm non (hạng II)</v>
      </c>
      <c r="J527" s="249" t="s">
        <v>241</v>
      </c>
      <c r="K527" s="249">
        <v>0</v>
      </c>
      <c r="L527" s="249" t="s">
        <v>1756</v>
      </c>
      <c r="M527" s="249">
        <v>0</v>
      </c>
      <c r="N527" s="249"/>
      <c r="O527" s="249" t="s">
        <v>218</v>
      </c>
      <c r="P527" s="253"/>
      <c r="Q527" s="249"/>
      <c r="R527" s="255" t="s">
        <v>771</v>
      </c>
      <c r="S527" s="248"/>
      <c r="T527" s="248"/>
      <c r="U527" s="248" t="s">
        <v>1735</v>
      </c>
      <c r="V527" s="248"/>
      <c r="W527" s="254" t="s">
        <v>724</v>
      </c>
      <c r="X527" s="248" t="s">
        <v>779</v>
      </c>
      <c r="Y527" s="255">
        <v>38057</v>
      </c>
      <c r="Z527" s="255">
        <v>38422</v>
      </c>
      <c r="AA527" s="256">
        <f t="shared" ca="1" si="29"/>
        <v>13</v>
      </c>
      <c r="AB527" s="257" t="e">
        <f>+VLOOKUP(#REF!,'[3]CÁN BỘ'!F$8:AX$1037,COLUMN('[3]CÁN BỘ'!$AP$42)-5,0)</f>
        <v>#REF!</v>
      </c>
      <c r="AC527" s="258"/>
    </row>
    <row r="528" spans="1:29" ht="15.75" customHeight="1" x14ac:dyDescent="0.3">
      <c r="A528" s="248">
        <f>+SUBTOTAL(3,$C$6:C528)</f>
        <v>523</v>
      </c>
      <c r="B528" s="249" t="s">
        <v>1757</v>
      </c>
      <c r="C528" s="249" t="s">
        <v>1731</v>
      </c>
      <c r="D528" s="249" t="s">
        <v>1758</v>
      </c>
      <c r="E528" s="248" t="s">
        <v>201</v>
      </c>
      <c r="F528" s="249">
        <f t="shared" si="30"/>
        <v>1992</v>
      </c>
      <c r="G528" s="251">
        <v>33748</v>
      </c>
      <c r="H528" s="248" t="s">
        <v>1745</v>
      </c>
      <c r="I528" s="252" t="str">
        <f>VLOOKUP(H528,'[2]Bảng mã ngạch'!$A$2:$B$71,2,0)</f>
        <v>Giáo viên mầm non (hạng III)</v>
      </c>
      <c r="J528" s="249" t="s">
        <v>241</v>
      </c>
      <c r="K528" s="249">
        <v>0</v>
      </c>
      <c r="L528" s="249" t="s">
        <v>1747</v>
      </c>
      <c r="M528" s="249">
        <v>0</v>
      </c>
      <c r="N528" s="249"/>
      <c r="O528" s="249">
        <v>0</v>
      </c>
      <c r="P528" s="253"/>
      <c r="Q528" s="249"/>
      <c r="R528" s="255" t="s">
        <v>1118</v>
      </c>
      <c r="S528" s="248" t="s">
        <v>815</v>
      </c>
      <c r="T528" s="248" t="s">
        <v>705</v>
      </c>
      <c r="U528" s="248" t="s">
        <v>1742</v>
      </c>
      <c r="V528" s="248"/>
      <c r="W528" s="248" t="s">
        <v>1012</v>
      </c>
      <c r="X528" s="248"/>
      <c r="Y528" s="255"/>
      <c r="Z528" s="255"/>
      <c r="AA528" s="256">
        <f t="shared" ca="1" si="29"/>
        <v>22.416666666666668</v>
      </c>
      <c r="AB528" s="257" t="e">
        <f>+VLOOKUP(#REF!,'[3]CÁN BỘ'!F$8:AX$1037,COLUMN('[3]CÁN BỘ'!$AP$42)-5,0)</f>
        <v>#REF!</v>
      </c>
      <c r="AC528" s="258"/>
    </row>
    <row r="529" spans="1:29" ht="15.75" customHeight="1" x14ac:dyDescent="0.3">
      <c r="A529" s="248">
        <f>+SUBTOTAL(3,$C$6:C529)</f>
        <v>524</v>
      </c>
      <c r="B529" s="249" t="s">
        <v>1759</v>
      </c>
      <c r="C529" s="249" t="s">
        <v>1731</v>
      </c>
      <c r="D529" s="249" t="s">
        <v>1758</v>
      </c>
      <c r="E529" s="250" t="s">
        <v>201</v>
      </c>
      <c r="F529" s="249">
        <f t="shared" si="30"/>
        <v>1990</v>
      </c>
      <c r="G529" s="251">
        <v>32968</v>
      </c>
      <c r="H529" s="248" t="s">
        <v>1734</v>
      </c>
      <c r="I529" s="252" t="str">
        <f>VLOOKUP(H529,'[2]Bảng mã ngạch'!$A$2:$B$71,2,0)</f>
        <v>Giáo viên mầm non (hạng II)</v>
      </c>
      <c r="J529" s="249" t="s">
        <v>241</v>
      </c>
      <c r="K529" s="249"/>
      <c r="L529" s="249" t="s">
        <v>1756</v>
      </c>
      <c r="M529" s="249">
        <v>0</v>
      </c>
      <c r="N529" s="249"/>
      <c r="O529" s="249">
        <v>0</v>
      </c>
      <c r="P529" s="253"/>
      <c r="Q529" s="249"/>
      <c r="R529" s="248" t="s">
        <v>771</v>
      </c>
      <c r="S529" s="248" t="s">
        <v>815</v>
      </c>
      <c r="T529" s="248"/>
      <c r="U529" s="248" t="s">
        <v>1735</v>
      </c>
      <c r="V529" s="248"/>
      <c r="W529" s="248">
        <v>0</v>
      </c>
      <c r="X529" s="248"/>
      <c r="Y529" s="255"/>
      <c r="Z529" s="255"/>
      <c r="AA529" s="256">
        <f t="shared" ca="1" si="29"/>
        <v>20.333333333333332</v>
      </c>
      <c r="AB529" s="257" t="e">
        <f>+VLOOKUP(#REF!,'[3]CÁN BỘ'!F$8:AX$1037,COLUMN('[3]CÁN BỘ'!$AP$42)-5,0)</f>
        <v>#REF!</v>
      </c>
      <c r="AC529" s="258"/>
    </row>
    <row r="530" spans="1:29" ht="15.75" customHeight="1" x14ac:dyDescent="0.3">
      <c r="A530" s="248">
        <f>+SUBTOTAL(3,$C$6:C530)</f>
        <v>525</v>
      </c>
      <c r="B530" s="249" t="s">
        <v>1760</v>
      </c>
      <c r="C530" s="249" t="s">
        <v>1731</v>
      </c>
      <c r="D530" s="249" t="s">
        <v>1758</v>
      </c>
      <c r="E530" s="250" t="s">
        <v>201</v>
      </c>
      <c r="F530" s="249">
        <f t="shared" si="30"/>
        <v>1997</v>
      </c>
      <c r="G530" s="251">
        <v>35467</v>
      </c>
      <c r="H530" s="248" t="s">
        <v>1741</v>
      </c>
      <c r="I530" s="252" t="str">
        <f>VLOOKUP(H530,'[2]Bảng mã ngạch'!$A$2:$B$71,2,0)</f>
        <v>Giáo viên mầm non (hạng IV)</v>
      </c>
      <c r="J530" s="249" t="s">
        <v>241</v>
      </c>
      <c r="K530" s="249"/>
      <c r="L530" s="249" t="s">
        <v>1122</v>
      </c>
      <c r="M530" s="249">
        <v>0</v>
      </c>
      <c r="N530" s="249"/>
      <c r="O530" s="249">
        <v>0</v>
      </c>
      <c r="P530" s="253"/>
      <c r="Q530" s="249"/>
      <c r="R530" s="248"/>
      <c r="S530" s="248" t="s">
        <v>815</v>
      </c>
      <c r="T530" s="248"/>
      <c r="U530" s="248" t="s">
        <v>1742</v>
      </c>
      <c r="V530" s="248"/>
      <c r="W530" s="248"/>
      <c r="X530" s="248"/>
      <c r="Y530" s="248"/>
      <c r="Z530" s="248"/>
      <c r="AA530" s="263">
        <f t="shared" ca="1" si="29"/>
        <v>27.166666666666668</v>
      </c>
      <c r="AB530" s="257" t="e">
        <f>+VLOOKUP(#REF!,'[3]CÁN BỘ'!F$8:AX$1037,COLUMN('[3]CÁN BỘ'!$AP$42)-5,0)</f>
        <v>#REF!</v>
      </c>
      <c r="AC530" s="258"/>
    </row>
    <row r="531" spans="1:29" ht="15.75" customHeight="1" x14ac:dyDescent="0.3">
      <c r="A531" s="248">
        <f>+SUBTOTAL(3,$C$6:C531)</f>
        <v>526</v>
      </c>
      <c r="B531" s="249" t="s">
        <v>1761</v>
      </c>
      <c r="C531" s="249" t="s">
        <v>1731</v>
      </c>
      <c r="D531" s="249" t="s">
        <v>1758</v>
      </c>
      <c r="E531" s="248" t="s">
        <v>201</v>
      </c>
      <c r="F531" s="249">
        <f t="shared" si="30"/>
        <v>1994</v>
      </c>
      <c r="G531" s="251">
        <v>34657</v>
      </c>
      <c r="H531" s="248" t="s">
        <v>1741</v>
      </c>
      <c r="I531" s="252" t="str">
        <f>VLOOKUP(H531,'[2]Bảng mã ngạch'!$A$2:$B$71,2,0)</f>
        <v>Giáo viên mầm non (hạng IV)</v>
      </c>
      <c r="J531" s="249" t="s">
        <v>241</v>
      </c>
      <c r="K531" s="249">
        <v>0</v>
      </c>
      <c r="L531" s="249" t="s">
        <v>1747</v>
      </c>
      <c r="M531" s="249">
        <v>0</v>
      </c>
      <c r="N531" s="249"/>
      <c r="O531" s="249">
        <v>0</v>
      </c>
      <c r="P531" s="253"/>
      <c r="Q531" s="249"/>
      <c r="R531" s="255" t="s">
        <v>738</v>
      </c>
      <c r="S531" s="248" t="s">
        <v>815</v>
      </c>
      <c r="T531" s="248"/>
      <c r="U531" s="248" t="s">
        <v>1742</v>
      </c>
      <c r="V531" s="248"/>
      <c r="W531" s="254" t="s">
        <v>895</v>
      </c>
      <c r="X531" s="248"/>
      <c r="Y531" s="255"/>
      <c r="Z531" s="255"/>
      <c r="AA531" s="256">
        <f t="shared" ca="1" si="29"/>
        <v>24.916666666666668</v>
      </c>
      <c r="AB531" s="257" t="e">
        <f>+VLOOKUP(#REF!,'[3]CÁN BỘ'!F$8:AX$1037,COLUMN('[3]CÁN BỘ'!$AP$42)-5,0)</f>
        <v>#REF!</v>
      </c>
      <c r="AC531" s="258"/>
    </row>
    <row r="532" spans="1:29" ht="15.75" customHeight="1" x14ac:dyDescent="0.3">
      <c r="A532" s="248">
        <f>+SUBTOTAL(3,$C$6:C532)</f>
        <v>527</v>
      </c>
      <c r="B532" s="249" t="s">
        <v>1762</v>
      </c>
      <c r="C532" s="249" t="s">
        <v>1731</v>
      </c>
      <c r="D532" s="249" t="s">
        <v>1758</v>
      </c>
      <c r="E532" s="250" t="s">
        <v>201</v>
      </c>
      <c r="F532" s="249">
        <f t="shared" si="30"/>
        <v>1988</v>
      </c>
      <c r="G532" s="251">
        <v>32467</v>
      </c>
      <c r="H532" s="248" t="s">
        <v>1734</v>
      </c>
      <c r="I532" s="252" t="str">
        <f>VLOOKUP(H532,'[2]Bảng mã ngạch'!$A$2:$B$71,2,0)</f>
        <v>Giáo viên mầm non (hạng II)</v>
      </c>
      <c r="J532" s="249" t="s">
        <v>241</v>
      </c>
      <c r="K532" s="249">
        <v>0</v>
      </c>
      <c r="L532" s="249" t="s">
        <v>1122</v>
      </c>
      <c r="M532" s="249">
        <v>0</v>
      </c>
      <c r="N532" s="249"/>
      <c r="O532" s="249" t="s">
        <v>218</v>
      </c>
      <c r="P532" s="253"/>
      <c r="Q532" s="249"/>
      <c r="R532" s="255" t="s">
        <v>771</v>
      </c>
      <c r="S532" s="248"/>
      <c r="T532" s="248"/>
      <c r="U532" s="248" t="s">
        <v>1735</v>
      </c>
      <c r="V532" s="248"/>
      <c r="W532" s="248">
        <v>0</v>
      </c>
      <c r="X532" s="248"/>
      <c r="Y532" s="255">
        <v>42919</v>
      </c>
      <c r="Z532" s="255">
        <v>46937</v>
      </c>
      <c r="AA532" s="256">
        <f t="shared" ca="1" si="29"/>
        <v>18.916666666666668</v>
      </c>
      <c r="AB532" s="257" t="e">
        <f>+VLOOKUP(#REF!,'[3]CÁN BỘ'!F$8:AX$1037,COLUMN('[3]CÁN BỘ'!$AP$42)-5,0)</f>
        <v>#REF!</v>
      </c>
      <c r="AC532" s="258"/>
    </row>
    <row r="533" spans="1:29" ht="15.75" customHeight="1" x14ac:dyDescent="0.3">
      <c r="A533" s="248">
        <f>+SUBTOTAL(3,$C$6:C533)</f>
        <v>528</v>
      </c>
      <c r="B533" s="249" t="s">
        <v>1763</v>
      </c>
      <c r="C533" s="249" t="s">
        <v>1731</v>
      </c>
      <c r="D533" s="249" t="s">
        <v>1758</v>
      </c>
      <c r="E533" s="248" t="s">
        <v>201</v>
      </c>
      <c r="F533" s="249">
        <f t="shared" si="30"/>
        <v>1995</v>
      </c>
      <c r="G533" s="251">
        <v>35061</v>
      </c>
      <c r="H533" s="248" t="s">
        <v>1741</v>
      </c>
      <c r="I533" s="252" t="str">
        <f>VLOOKUP(H533,'[2]Bảng mã ngạch'!$A$2:$B$71,2,0)</f>
        <v>Giáo viên mầm non (hạng IV)</v>
      </c>
      <c r="J533" s="249" t="s">
        <v>241</v>
      </c>
      <c r="K533" s="249"/>
      <c r="L533" s="249" t="s">
        <v>1122</v>
      </c>
      <c r="M533" s="249">
        <v>0</v>
      </c>
      <c r="N533" s="249"/>
      <c r="O533" s="249">
        <v>0</v>
      </c>
      <c r="P533" s="253"/>
      <c r="Q533" s="249"/>
      <c r="R533" s="255" t="s">
        <v>738</v>
      </c>
      <c r="S533" s="248" t="s">
        <v>815</v>
      </c>
      <c r="T533" s="248"/>
      <c r="U533" s="248" t="s">
        <v>1742</v>
      </c>
      <c r="V533" s="248"/>
      <c r="W533" s="248"/>
      <c r="X533" s="248"/>
      <c r="Y533" s="248"/>
      <c r="Z533" s="248"/>
      <c r="AA533" s="256">
        <f t="shared" ca="1" si="29"/>
        <v>26.083333333333332</v>
      </c>
      <c r="AB533" s="257" t="e">
        <f>+VLOOKUP(#REF!,'[3]CÁN BỘ'!F$8:AX$1037,COLUMN('[3]CÁN BỘ'!$AP$42)-5,0)</f>
        <v>#REF!</v>
      </c>
      <c r="AC533" s="258"/>
    </row>
    <row r="534" spans="1:29" ht="15.75" customHeight="1" x14ac:dyDescent="0.3">
      <c r="A534" s="248">
        <f>+SUBTOTAL(3,$C$6:C534)</f>
        <v>529</v>
      </c>
      <c r="B534" s="249" t="s">
        <v>1764</v>
      </c>
      <c r="C534" s="249" t="s">
        <v>1731</v>
      </c>
      <c r="D534" s="249" t="s">
        <v>1758</v>
      </c>
      <c r="E534" s="250" t="s">
        <v>201</v>
      </c>
      <c r="F534" s="249">
        <f t="shared" si="30"/>
        <v>1996</v>
      </c>
      <c r="G534" s="251">
        <v>35236</v>
      </c>
      <c r="H534" s="250" t="s">
        <v>1741</v>
      </c>
      <c r="I534" s="252" t="str">
        <f>VLOOKUP(H534,'[2]Bảng mã ngạch'!$A$2:$B$71,2,0)</f>
        <v>Giáo viên mầm non (hạng IV)</v>
      </c>
      <c r="J534" s="249" t="s">
        <v>241</v>
      </c>
      <c r="K534" s="249"/>
      <c r="L534" s="249" t="s">
        <v>1122</v>
      </c>
      <c r="M534" s="249"/>
      <c r="N534" s="249"/>
      <c r="O534" s="249"/>
      <c r="P534" s="253"/>
      <c r="Q534" s="249"/>
      <c r="R534" s="248"/>
      <c r="S534" s="248" t="s">
        <v>815</v>
      </c>
      <c r="T534" s="248"/>
      <c r="U534" s="248" t="s">
        <v>1742</v>
      </c>
      <c r="V534" s="248"/>
      <c r="W534" s="248"/>
      <c r="X534" s="248"/>
      <c r="Y534" s="255">
        <v>43664</v>
      </c>
      <c r="Z534" s="255">
        <v>44030</v>
      </c>
      <c r="AA534" s="263">
        <f t="shared" ca="1" si="29"/>
        <v>26.5</v>
      </c>
      <c r="AB534" s="257" t="e">
        <f>+VLOOKUP(#REF!,'[3]CÁN BỘ'!F$8:AX$1037,COLUMN('[3]CÁN BỘ'!$AP$42)-5,0)</f>
        <v>#REF!</v>
      </c>
      <c r="AC534" s="258"/>
    </row>
    <row r="535" spans="1:29" ht="15.75" customHeight="1" x14ac:dyDescent="0.3">
      <c r="A535" s="248">
        <f>+SUBTOTAL(3,$C$6:C535)</f>
        <v>530</v>
      </c>
      <c r="B535" s="249" t="s">
        <v>1765</v>
      </c>
      <c r="C535" s="249" t="s">
        <v>1731</v>
      </c>
      <c r="D535" s="249" t="s">
        <v>1758</v>
      </c>
      <c r="E535" s="250" t="s">
        <v>201</v>
      </c>
      <c r="F535" s="249">
        <f t="shared" si="30"/>
        <v>1988</v>
      </c>
      <c r="G535" s="251">
        <v>32429</v>
      </c>
      <c r="H535" s="248" t="s">
        <v>1734</v>
      </c>
      <c r="I535" s="252" t="str">
        <f>VLOOKUP(H535,'[2]Bảng mã ngạch'!$A$2:$B$71,2,0)</f>
        <v>Giáo viên mầm non (hạng II)</v>
      </c>
      <c r="J535" s="249" t="s">
        <v>241</v>
      </c>
      <c r="K535" s="249">
        <v>0</v>
      </c>
      <c r="L535" s="249" t="s">
        <v>1122</v>
      </c>
      <c r="M535" s="249">
        <v>0</v>
      </c>
      <c r="N535" s="249"/>
      <c r="O535" s="249" t="s">
        <v>218</v>
      </c>
      <c r="P535" s="253"/>
      <c r="Q535" s="249"/>
      <c r="R535" s="255" t="s">
        <v>771</v>
      </c>
      <c r="S535" s="248" t="s">
        <v>80</v>
      </c>
      <c r="T535" s="248"/>
      <c r="U535" s="248" t="s">
        <v>1735</v>
      </c>
      <c r="V535" s="248"/>
      <c r="W535" s="248">
        <v>0</v>
      </c>
      <c r="X535" s="248"/>
      <c r="Y535" s="255">
        <v>43217</v>
      </c>
      <c r="Z535" s="255">
        <v>43582</v>
      </c>
      <c r="AA535" s="256">
        <f t="shared" ca="1" si="29"/>
        <v>18.833333333333332</v>
      </c>
      <c r="AB535" s="257" t="e">
        <f>+VLOOKUP(#REF!,'[3]CÁN BỘ'!F$8:AX$1037,COLUMN('[3]CÁN BỘ'!$AP$42)-5,0)</f>
        <v>#REF!</v>
      </c>
      <c r="AC535" s="258"/>
    </row>
    <row r="536" spans="1:29" ht="15.75" customHeight="1" x14ac:dyDescent="0.3">
      <c r="A536" s="248">
        <f>+SUBTOTAL(3,$C$6:C536)</f>
        <v>531</v>
      </c>
      <c r="B536" s="249" t="s">
        <v>1766</v>
      </c>
      <c r="C536" s="249" t="s">
        <v>1731</v>
      </c>
      <c r="D536" s="249" t="s">
        <v>1758</v>
      </c>
      <c r="E536" s="248" t="s">
        <v>201</v>
      </c>
      <c r="F536" s="249">
        <f t="shared" si="30"/>
        <v>1989</v>
      </c>
      <c r="G536" s="251">
        <v>32541</v>
      </c>
      <c r="H536" s="248" t="s">
        <v>1734</v>
      </c>
      <c r="I536" s="252" t="str">
        <f>VLOOKUP(H536,'[2]Bảng mã ngạch'!$A$2:$B$71,2,0)</f>
        <v>Giáo viên mầm non (hạng II)</v>
      </c>
      <c r="J536" s="249" t="s">
        <v>241</v>
      </c>
      <c r="K536" s="249">
        <v>0</v>
      </c>
      <c r="L536" s="249" t="s">
        <v>1122</v>
      </c>
      <c r="M536" s="249">
        <v>0</v>
      </c>
      <c r="N536" s="249"/>
      <c r="O536" s="249" t="s">
        <v>218</v>
      </c>
      <c r="P536" s="253"/>
      <c r="Q536" s="249"/>
      <c r="R536" s="255" t="s">
        <v>771</v>
      </c>
      <c r="S536" s="248" t="s">
        <v>80</v>
      </c>
      <c r="T536" s="248"/>
      <c r="U536" s="248" t="s">
        <v>1735</v>
      </c>
      <c r="V536" s="248"/>
      <c r="W536" s="248">
        <v>0</v>
      </c>
      <c r="X536" s="248"/>
      <c r="Y536" s="255"/>
      <c r="Z536" s="255"/>
      <c r="AA536" s="256">
        <f t="shared" ca="1" si="29"/>
        <v>19.166666666666668</v>
      </c>
      <c r="AB536" s="257" t="e">
        <f>+VLOOKUP(#REF!,'[3]CÁN BỘ'!F$8:AX$1037,COLUMN('[3]CÁN BỘ'!$AP$42)-5,0)</f>
        <v>#REF!</v>
      </c>
      <c r="AC536" s="258"/>
    </row>
    <row r="537" spans="1:29" ht="15.75" customHeight="1" x14ac:dyDescent="0.3">
      <c r="A537" s="248">
        <f>+SUBTOTAL(3,$C$6:C537)</f>
        <v>532</v>
      </c>
      <c r="B537" s="249" t="s">
        <v>1767</v>
      </c>
      <c r="C537" s="249" t="s">
        <v>1731</v>
      </c>
      <c r="D537" s="249" t="s">
        <v>1758</v>
      </c>
      <c r="E537" s="250" t="s">
        <v>201</v>
      </c>
      <c r="F537" s="249">
        <f t="shared" si="30"/>
        <v>1988</v>
      </c>
      <c r="G537" s="251">
        <v>32264</v>
      </c>
      <c r="H537" s="248" t="s">
        <v>1734</v>
      </c>
      <c r="I537" s="252" t="str">
        <f>VLOOKUP(H537,'[2]Bảng mã ngạch'!$A$2:$B$71,2,0)</f>
        <v>Giáo viên mầm non (hạng II)</v>
      </c>
      <c r="J537" s="249" t="s">
        <v>241</v>
      </c>
      <c r="K537" s="249">
        <v>0</v>
      </c>
      <c r="L537" s="249" t="s">
        <v>1122</v>
      </c>
      <c r="M537" s="249">
        <v>0</v>
      </c>
      <c r="N537" s="249"/>
      <c r="O537" s="249" t="s">
        <v>218</v>
      </c>
      <c r="P537" s="253"/>
      <c r="Q537" s="249"/>
      <c r="R537" s="255" t="s">
        <v>771</v>
      </c>
      <c r="S537" s="248"/>
      <c r="T537" s="248"/>
      <c r="U537" s="248" t="s">
        <v>1735</v>
      </c>
      <c r="V537" s="248"/>
      <c r="W537" s="248">
        <v>0</v>
      </c>
      <c r="X537" s="248"/>
      <c r="Y537" s="255">
        <v>40369</v>
      </c>
      <c r="Z537" s="255">
        <v>40734</v>
      </c>
      <c r="AA537" s="256">
        <f t="shared" ca="1" si="29"/>
        <v>18.416666666666668</v>
      </c>
      <c r="AB537" s="257" t="e">
        <f>+VLOOKUP(#REF!,'[3]CÁN BỘ'!F$8:AX$1037,COLUMN('[3]CÁN BỘ'!$AP$42)-5,0)</f>
        <v>#REF!</v>
      </c>
      <c r="AC537" s="258"/>
    </row>
    <row r="538" spans="1:29" ht="15.75" customHeight="1" x14ac:dyDescent="0.3">
      <c r="A538" s="248">
        <f>+SUBTOTAL(3,$C$6:C538)</f>
        <v>533</v>
      </c>
      <c r="B538" s="249" t="s">
        <v>1768</v>
      </c>
      <c r="C538" s="249" t="s">
        <v>1731</v>
      </c>
      <c r="D538" s="249" t="s">
        <v>1769</v>
      </c>
      <c r="E538" s="250" t="s">
        <v>201</v>
      </c>
      <c r="F538" s="249">
        <f t="shared" si="30"/>
        <v>1988</v>
      </c>
      <c r="G538" s="251">
        <v>32147</v>
      </c>
      <c r="H538" s="248" t="s">
        <v>1734</v>
      </c>
      <c r="I538" s="252" t="str">
        <f>VLOOKUP(H538,'[2]Bảng mã ngạch'!$A$2:$B$71,2,0)</f>
        <v>Giáo viên mầm non (hạng II)</v>
      </c>
      <c r="J538" s="249" t="s">
        <v>241</v>
      </c>
      <c r="K538" s="249">
        <v>0</v>
      </c>
      <c r="L538" s="249" t="s">
        <v>1122</v>
      </c>
      <c r="M538" s="249">
        <v>0</v>
      </c>
      <c r="N538" s="249"/>
      <c r="O538" s="249" t="s">
        <v>218</v>
      </c>
      <c r="P538" s="253"/>
      <c r="Q538" s="249"/>
      <c r="R538" s="255" t="s">
        <v>771</v>
      </c>
      <c r="S538" s="248" t="s">
        <v>80</v>
      </c>
      <c r="T538" s="248"/>
      <c r="U538" s="248" t="s">
        <v>1735</v>
      </c>
      <c r="V538" s="248"/>
      <c r="W538" s="248">
        <v>0</v>
      </c>
      <c r="X538" s="248"/>
      <c r="Y538" s="255">
        <v>44151</v>
      </c>
      <c r="Z538" s="255">
        <v>0</v>
      </c>
      <c r="AA538" s="256">
        <f t="shared" ca="1" si="29"/>
        <v>18.083333333333332</v>
      </c>
      <c r="AB538" s="257" t="e">
        <f>+VLOOKUP(#REF!,'[3]CÁN BỘ'!F$8:AX$1037,COLUMN('[3]CÁN BỘ'!$AP$42)-5,0)</f>
        <v>#REF!</v>
      </c>
      <c r="AC538" s="258"/>
    </row>
    <row r="539" spans="1:29" ht="15.75" customHeight="1" x14ac:dyDescent="0.3">
      <c r="A539" s="248">
        <f>+SUBTOTAL(3,$C$6:C539)</f>
        <v>534</v>
      </c>
      <c r="B539" s="249" t="s">
        <v>1770</v>
      </c>
      <c r="C539" s="249" t="s">
        <v>1731</v>
      </c>
      <c r="D539" s="249" t="s">
        <v>1769</v>
      </c>
      <c r="E539" s="250" t="s">
        <v>201</v>
      </c>
      <c r="F539" s="249">
        <f t="shared" si="30"/>
        <v>1986</v>
      </c>
      <c r="G539" s="251">
        <v>31634</v>
      </c>
      <c r="H539" s="248" t="s">
        <v>1741</v>
      </c>
      <c r="I539" s="252" t="str">
        <f>VLOOKUP(H539,'[2]Bảng mã ngạch'!$A$2:$B$71,2,0)</f>
        <v>Giáo viên mầm non (hạng IV)</v>
      </c>
      <c r="J539" s="249" t="s">
        <v>241</v>
      </c>
      <c r="K539" s="249">
        <v>0</v>
      </c>
      <c r="L539" s="249" t="s">
        <v>1328</v>
      </c>
      <c r="M539" s="249">
        <v>0</v>
      </c>
      <c r="N539" s="249"/>
      <c r="O539" s="249" t="s">
        <v>218</v>
      </c>
      <c r="P539" s="253"/>
      <c r="Q539" s="249"/>
      <c r="R539" s="255" t="s">
        <v>771</v>
      </c>
      <c r="S539" s="248"/>
      <c r="T539" s="248"/>
      <c r="U539" s="248" t="s">
        <v>1742</v>
      </c>
      <c r="V539" s="248"/>
      <c r="W539" s="254" t="s">
        <v>895</v>
      </c>
      <c r="X539" s="248"/>
      <c r="Y539" s="255">
        <v>42641</v>
      </c>
      <c r="Z539" s="255">
        <v>43006</v>
      </c>
      <c r="AA539" s="256">
        <f t="shared" ca="1" si="29"/>
        <v>16.666666666666668</v>
      </c>
      <c r="AB539" s="257" t="e">
        <f>+VLOOKUP(#REF!,'[3]CÁN BỘ'!F$8:AX$1037,COLUMN('[3]CÁN BỘ'!$AP$42)-5,0)</f>
        <v>#REF!</v>
      </c>
      <c r="AC539" s="258"/>
    </row>
    <row r="540" spans="1:29" ht="15.75" customHeight="1" x14ac:dyDescent="0.3">
      <c r="A540" s="248">
        <f>+SUBTOTAL(3,$C$6:C540)</f>
        <v>535</v>
      </c>
      <c r="B540" s="249" t="s">
        <v>1771</v>
      </c>
      <c r="C540" s="249" t="s">
        <v>1731</v>
      </c>
      <c r="D540" s="249" t="s">
        <v>1769</v>
      </c>
      <c r="E540" s="248" t="s">
        <v>201</v>
      </c>
      <c r="F540" s="249">
        <f t="shared" si="30"/>
        <v>1986</v>
      </c>
      <c r="G540" s="251">
        <v>31632</v>
      </c>
      <c r="H540" s="248" t="s">
        <v>1734</v>
      </c>
      <c r="I540" s="252" t="str">
        <f>VLOOKUP(H540,'[2]Bảng mã ngạch'!$A$2:$B$71,2,0)</f>
        <v>Giáo viên mầm non (hạng II)</v>
      </c>
      <c r="J540" s="249" t="s">
        <v>690</v>
      </c>
      <c r="K540" s="249">
        <v>0</v>
      </c>
      <c r="L540" s="249" t="s">
        <v>1772</v>
      </c>
      <c r="M540" s="249" t="s">
        <v>1122</v>
      </c>
      <c r="N540" s="249"/>
      <c r="O540" s="249" t="s">
        <v>218</v>
      </c>
      <c r="P540" s="253"/>
      <c r="Q540" s="249"/>
      <c r="R540" s="255" t="s">
        <v>771</v>
      </c>
      <c r="S540" s="248" t="s">
        <v>80</v>
      </c>
      <c r="T540" s="248"/>
      <c r="U540" s="248" t="s">
        <v>1735</v>
      </c>
      <c r="V540" s="248"/>
      <c r="W540" s="248">
        <v>0</v>
      </c>
      <c r="X540" s="248"/>
      <c r="Y540" s="255"/>
      <c r="Z540" s="255"/>
      <c r="AA540" s="256">
        <f t="shared" ca="1" si="29"/>
        <v>16.666666666666668</v>
      </c>
      <c r="AB540" s="257" t="e">
        <f>+VLOOKUP(#REF!,'[3]CÁN BỘ'!F$8:AX$1037,COLUMN('[3]CÁN BỘ'!$AP$42)-5,0)</f>
        <v>#REF!</v>
      </c>
      <c r="AC540" s="258"/>
    </row>
    <row r="541" spans="1:29" ht="15.75" customHeight="1" x14ac:dyDescent="0.3">
      <c r="A541" s="248">
        <f>+SUBTOTAL(3,$C$6:C541)</f>
        <v>536</v>
      </c>
      <c r="B541" s="249" t="s">
        <v>1773</v>
      </c>
      <c r="C541" s="249" t="s">
        <v>1731</v>
      </c>
      <c r="D541" s="249" t="s">
        <v>1769</v>
      </c>
      <c r="E541" s="248" t="s">
        <v>201</v>
      </c>
      <c r="F541" s="249">
        <f t="shared" si="30"/>
        <v>1994</v>
      </c>
      <c r="G541" s="251">
        <v>34516</v>
      </c>
      <c r="H541" s="248" t="s">
        <v>1741</v>
      </c>
      <c r="I541" s="252" t="str">
        <f>VLOOKUP(H541,'[2]Bảng mã ngạch'!$A$2:$B$71,2,0)</f>
        <v>Giáo viên mầm non (hạng IV)</v>
      </c>
      <c r="J541" s="249" t="s">
        <v>241</v>
      </c>
      <c r="K541" s="249"/>
      <c r="L541" s="249" t="s">
        <v>1122</v>
      </c>
      <c r="M541" s="249">
        <v>0</v>
      </c>
      <c r="N541" s="249"/>
      <c r="O541" s="249">
        <v>0</v>
      </c>
      <c r="P541" s="253"/>
      <c r="Q541" s="249"/>
      <c r="R541" s="248"/>
      <c r="S541" s="248" t="s">
        <v>815</v>
      </c>
      <c r="T541" s="248"/>
      <c r="U541" s="248" t="s">
        <v>1742</v>
      </c>
      <c r="V541" s="248"/>
      <c r="W541" s="248"/>
      <c r="X541" s="248"/>
      <c r="Y541" s="248"/>
      <c r="Z541" s="248"/>
      <c r="AA541" s="256">
        <f t="shared" ca="1" si="29"/>
        <v>24.583333333333332</v>
      </c>
      <c r="AB541" s="257" t="e">
        <f>+VLOOKUP(#REF!,'[3]CÁN BỘ'!F$8:AX$1037,COLUMN('[3]CÁN BỘ'!$AP$42)-5,0)</f>
        <v>#REF!</v>
      </c>
      <c r="AC541" s="258"/>
    </row>
    <row r="542" spans="1:29" ht="15.75" customHeight="1" x14ac:dyDescent="0.3">
      <c r="A542" s="248">
        <f>+SUBTOTAL(3,$C$6:C542)</f>
        <v>537</v>
      </c>
      <c r="B542" s="249" t="s">
        <v>1774</v>
      </c>
      <c r="C542" s="249" t="s">
        <v>1731</v>
      </c>
      <c r="D542" s="249" t="s">
        <v>1769</v>
      </c>
      <c r="E542" s="250" t="s">
        <v>201</v>
      </c>
      <c r="F542" s="249">
        <f t="shared" si="30"/>
        <v>1997</v>
      </c>
      <c r="G542" s="251">
        <v>35777</v>
      </c>
      <c r="H542" s="250" t="s">
        <v>1741</v>
      </c>
      <c r="I542" s="252" t="str">
        <f>VLOOKUP(H542,'[2]Bảng mã ngạch'!$A$2:$B$71,2,0)</f>
        <v>Giáo viên mầm non (hạng IV)</v>
      </c>
      <c r="J542" s="249" t="s">
        <v>241</v>
      </c>
      <c r="K542" s="249"/>
      <c r="L542" s="249" t="s">
        <v>1122</v>
      </c>
      <c r="M542" s="249"/>
      <c r="N542" s="249"/>
      <c r="O542" s="249"/>
      <c r="P542" s="253"/>
      <c r="Q542" s="249"/>
      <c r="R542" s="248"/>
      <c r="S542" s="248" t="s">
        <v>815</v>
      </c>
      <c r="T542" s="248"/>
      <c r="U542" s="248" t="s">
        <v>1742</v>
      </c>
      <c r="V542" s="248"/>
      <c r="W542" s="248"/>
      <c r="X542" s="248"/>
      <c r="Y542" s="248"/>
      <c r="Z542" s="248"/>
      <c r="AA542" s="263">
        <f t="shared" ca="1" si="29"/>
        <v>28</v>
      </c>
      <c r="AB542" s="257" t="e">
        <f>+VLOOKUP(#REF!,'[3]CÁN BỘ'!F$8:AX$1037,COLUMN('[3]CÁN BỘ'!$AP$42)-5,0)</f>
        <v>#REF!</v>
      </c>
      <c r="AC542" s="258"/>
    </row>
    <row r="543" spans="1:29" ht="15.75" customHeight="1" x14ac:dyDescent="0.3">
      <c r="A543" s="248">
        <f>+SUBTOTAL(3,$C$6:C543)</f>
        <v>538</v>
      </c>
      <c r="B543" s="249" t="s">
        <v>1775</v>
      </c>
      <c r="C543" s="249" t="s">
        <v>1731</v>
      </c>
      <c r="D543" s="249" t="s">
        <v>1769</v>
      </c>
      <c r="E543" s="248" t="s">
        <v>201</v>
      </c>
      <c r="F543" s="249">
        <f t="shared" si="30"/>
        <v>1983</v>
      </c>
      <c r="G543" s="251">
        <v>30468</v>
      </c>
      <c r="H543" s="248" t="s">
        <v>1745</v>
      </c>
      <c r="I543" s="252" t="str">
        <f>VLOOKUP(H543,'[2]Bảng mã ngạch'!$A$2:$B$71,2,0)</f>
        <v>Giáo viên mầm non (hạng III)</v>
      </c>
      <c r="J543" s="249" t="s">
        <v>241</v>
      </c>
      <c r="K543" s="249">
        <v>0</v>
      </c>
      <c r="L543" s="249" t="s">
        <v>1122</v>
      </c>
      <c r="M543" s="249">
        <v>0</v>
      </c>
      <c r="N543" s="249"/>
      <c r="O543" s="249" t="s">
        <v>218</v>
      </c>
      <c r="P543" s="253"/>
      <c r="Q543" s="249"/>
      <c r="R543" s="255" t="s">
        <v>771</v>
      </c>
      <c r="S543" s="248"/>
      <c r="T543" s="248"/>
      <c r="U543" s="248"/>
      <c r="V543" s="248"/>
      <c r="W543" s="254" t="s">
        <v>895</v>
      </c>
      <c r="X543" s="248"/>
      <c r="Y543" s="255"/>
      <c r="Z543" s="255"/>
      <c r="AA543" s="256">
        <f t="shared" ca="1" si="29"/>
        <v>13.5</v>
      </c>
      <c r="AB543" s="257" t="e">
        <f>+VLOOKUP(#REF!,'[3]CÁN BỘ'!F$8:AX$1037,COLUMN('[3]CÁN BỘ'!$AP$42)-5,0)</f>
        <v>#REF!</v>
      </c>
      <c r="AC543" s="258"/>
    </row>
    <row r="544" spans="1:29" ht="15.75" customHeight="1" x14ac:dyDescent="0.3">
      <c r="A544" s="248">
        <f>+SUBTOTAL(3,$C$6:C544)</f>
        <v>539</v>
      </c>
      <c r="B544" s="249" t="s">
        <v>1776</v>
      </c>
      <c r="C544" s="249" t="s">
        <v>1731</v>
      </c>
      <c r="D544" s="249" t="s">
        <v>1769</v>
      </c>
      <c r="E544" s="248" t="s">
        <v>201</v>
      </c>
      <c r="F544" s="249">
        <f t="shared" si="30"/>
        <v>1996</v>
      </c>
      <c r="G544" s="251">
        <v>35378</v>
      </c>
      <c r="H544" s="248" t="s">
        <v>1741</v>
      </c>
      <c r="I544" s="252" t="str">
        <f>VLOOKUP(H544,'[2]Bảng mã ngạch'!$A$2:$B$71,2,0)</f>
        <v>Giáo viên mầm non (hạng IV)</v>
      </c>
      <c r="J544" s="249" t="s">
        <v>241</v>
      </c>
      <c r="K544" s="249"/>
      <c r="L544" s="249" t="s">
        <v>1122</v>
      </c>
      <c r="M544" s="249">
        <v>0</v>
      </c>
      <c r="N544" s="249"/>
      <c r="O544" s="249">
        <v>0</v>
      </c>
      <c r="P544" s="253"/>
      <c r="Q544" s="249"/>
      <c r="R544" s="255" t="s">
        <v>738</v>
      </c>
      <c r="S544" s="248" t="s">
        <v>815</v>
      </c>
      <c r="T544" s="248"/>
      <c r="U544" s="248" t="s">
        <v>1742</v>
      </c>
      <c r="V544" s="248"/>
      <c r="W544" s="248"/>
      <c r="X544" s="248"/>
      <c r="Y544" s="248"/>
      <c r="Z544" s="248"/>
      <c r="AA544" s="256">
        <f t="shared" ca="1" si="29"/>
        <v>26.916666666666668</v>
      </c>
      <c r="AB544" s="257" t="e">
        <f>+VLOOKUP(#REF!,'[3]CÁN BỘ'!F$8:AX$1037,COLUMN('[3]CÁN BỘ'!$AP$42)-5,0)</f>
        <v>#REF!</v>
      </c>
      <c r="AC544" s="258"/>
    </row>
    <row r="545" spans="1:29" ht="15.75" customHeight="1" x14ac:dyDescent="0.3">
      <c r="A545" s="248">
        <f>+SUBTOTAL(3,$C$6:C545)</f>
        <v>540</v>
      </c>
      <c r="B545" s="249" t="s">
        <v>1777</v>
      </c>
      <c r="C545" s="249" t="s">
        <v>1731</v>
      </c>
      <c r="D545" s="249" t="s">
        <v>1769</v>
      </c>
      <c r="E545" s="248" t="s">
        <v>201</v>
      </c>
      <c r="F545" s="249">
        <f t="shared" si="30"/>
        <v>1995</v>
      </c>
      <c r="G545" s="251">
        <v>34969</v>
      </c>
      <c r="H545" s="248" t="s">
        <v>1741</v>
      </c>
      <c r="I545" s="252" t="str">
        <f>VLOOKUP(H545,'[2]Bảng mã ngạch'!$A$2:$B$71,2,0)</f>
        <v>Giáo viên mầm non (hạng IV)</v>
      </c>
      <c r="J545" s="249" t="s">
        <v>241</v>
      </c>
      <c r="K545" s="249"/>
      <c r="L545" s="249" t="s">
        <v>1122</v>
      </c>
      <c r="M545" s="249">
        <v>0</v>
      </c>
      <c r="N545" s="249"/>
      <c r="O545" s="249">
        <v>0</v>
      </c>
      <c r="P545" s="253"/>
      <c r="Q545" s="249"/>
      <c r="R545" s="255" t="s">
        <v>738</v>
      </c>
      <c r="S545" s="248" t="s">
        <v>815</v>
      </c>
      <c r="T545" s="248" t="s">
        <v>705</v>
      </c>
      <c r="U545" s="248" t="s">
        <v>1742</v>
      </c>
      <c r="V545" s="248"/>
      <c r="W545" s="248" t="s">
        <v>1778</v>
      </c>
      <c r="X545" s="248"/>
      <c r="Y545" s="255"/>
      <c r="Z545" s="255"/>
      <c r="AA545" s="256">
        <f t="shared" ca="1" si="29"/>
        <v>25.833333333333332</v>
      </c>
      <c r="AB545" s="257" t="e">
        <f>+VLOOKUP(#REF!,'[3]CÁN BỘ'!F$8:AX$1037,COLUMN('[3]CÁN BỘ'!$AP$42)-5,0)</f>
        <v>#REF!</v>
      </c>
      <c r="AC545" s="258"/>
    </row>
    <row r="546" spans="1:29" ht="15.75" customHeight="1" x14ac:dyDescent="0.3">
      <c r="A546" s="248">
        <f>+SUBTOTAL(3,$C$6:C546)</f>
        <v>541</v>
      </c>
      <c r="B546" s="249" t="s">
        <v>1779</v>
      </c>
      <c r="C546" s="249" t="s">
        <v>1731</v>
      </c>
      <c r="D546" s="249" t="s">
        <v>1769</v>
      </c>
      <c r="E546" s="250" t="s">
        <v>201</v>
      </c>
      <c r="F546" s="249">
        <f t="shared" si="30"/>
        <v>1993</v>
      </c>
      <c r="G546" s="251">
        <v>34315</v>
      </c>
      <c r="H546" s="248" t="s">
        <v>1734</v>
      </c>
      <c r="I546" s="252" t="str">
        <f>VLOOKUP(H546,'[2]Bảng mã ngạch'!$A$2:$B$71,2,0)</f>
        <v>Giáo viên mầm non (hạng II)</v>
      </c>
      <c r="J546" s="249" t="s">
        <v>241</v>
      </c>
      <c r="K546" s="249">
        <v>0</v>
      </c>
      <c r="L546" s="249" t="s">
        <v>1122</v>
      </c>
      <c r="M546" s="249">
        <v>0</v>
      </c>
      <c r="N546" s="249"/>
      <c r="O546" s="249" t="s">
        <v>218</v>
      </c>
      <c r="P546" s="253"/>
      <c r="Q546" s="249"/>
      <c r="R546" s="255" t="s">
        <v>771</v>
      </c>
      <c r="S546" s="248"/>
      <c r="T546" s="248"/>
      <c r="U546" s="248" t="s">
        <v>1735</v>
      </c>
      <c r="V546" s="248"/>
      <c r="W546" s="248">
        <v>0</v>
      </c>
      <c r="X546" s="248"/>
      <c r="Y546" s="255">
        <v>42048</v>
      </c>
      <c r="Z546" s="255">
        <v>42413</v>
      </c>
      <c r="AA546" s="256">
        <f t="shared" ca="1" si="29"/>
        <v>24</v>
      </c>
      <c r="AB546" s="257" t="e">
        <f>+VLOOKUP(#REF!,'[3]CÁN BỘ'!F$8:AX$1037,COLUMN('[3]CÁN BỘ'!$AP$42)-5,0)</f>
        <v>#REF!</v>
      </c>
      <c r="AC546" s="258"/>
    </row>
    <row r="547" spans="1:29" ht="15.75" customHeight="1" x14ac:dyDescent="0.3">
      <c r="A547" s="248">
        <f>+SUBTOTAL(3,$C$6:C547)</f>
        <v>542</v>
      </c>
      <c r="B547" s="249" t="s">
        <v>1780</v>
      </c>
      <c r="C547" s="249" t="s">
        <v>1731</v>
      </c>
      <c r="D547" s="249" t="s">
        <v>1769</v>
      </c>
      <c r="E547" s="250" t="s">
        <v>201</v>
      </c>
      <c r="F547" s="249">
        <f t="shared" si="30"/>
        <v>1981</v>
      </c>
      <c r="G547" s="251">
        <v>29593</v>
      </c>
      <c r="H547" s="248" t="s">
        <v>1741</v>
      </c>
      <c r="I547" s="252" t="str">
        <f>VLOOKUP(H547,'[2]Bảng mã ngạch'!$A$2:$B$71,2,0)</f>
        <v>Giáo viên mầm non (hạng IV)</v>
      </c>
      <c r="J547" s="249" t="s">
        <v>241</v>
      </c>
      <c r="K547" s="249">
        <v>0</v>
      </c>
      <c r="L547" s="249" t="s">
        <v>1781</v>
      </c>
      <c r="M547" s="249">
        <v>0</v>
      </c>
      <c r="N547" s="249"/>
      <c r="O547" s="249" t="s">
        <v>218</v>
      </c>
      <c r="P547" s="253"/>
      <c r="Q547" s="249"/>
      <c r="R547" s="255" t="s">
        <v>771</v>
      </c>
      <c r="S547" s="248" t="s">
        <v>80</v>
      </c>
      <c r="T547" s="248"/>
      <c r="U547" s="248" t="s">
        <v>1742</v>
      </c>
      <c r="V547" s="248"/>
      <c r="W547" s="248">
        <v>0</v>
      </c>
      <c r="X547" s="248"/>
      <c r="Y547" s="255">
        <v>42641</v>
      </c>
      <c r="Z547" s="255">
        <v>43006</v>
      </c>
      <c r="AA547" s="256">
        <f t="shared" ca="1" si="29"/>
        <v>11.083333333333334</v>
      </c>
      <c r="AB547" s="257" t="e">
        <f>+VLOOKUP(#REF!,'[3]CÁN BỘ'!F$8:AX$1037,COLUMN('[3]CÁN BỘ'!$AP$42)-5,0)</f>
        <v>#REF!</v>
      </c>
      <c r="AC547" s="258"/>
    </row>
    <row r="548" spans="1:29" ht="15.75" customHeight="1" x14ac:dyDescent="0.3">
      <c r="A548" s="248">
        <f>+SUBTOTAL(3,$C$6:C548)</f>
        <v>543</v>
      </c>
      <c r="B548" s="249" t="s">
        <v>1782</v>
      </c>
      <c r="C548" s="249" t="s">
        <v>1731</v>
      </c>
      <c r="D548" s="249" t="s">
        <v>1769</v>
      </c>
      <c r="E548" s="248" t="s">
        <v>201</v>
      </c>
      <c r="F548" s="249">
        <f t="shared" si="30"/>
        <v>1993</v>
      </c>
      <c r="G548" s="251">
        <v>34193</v>
      </c>
      <c r="H548" s="248" t="s">
        <v>1734</v>
      </c>
      <c r="I548" s="252" t="str">
        <f>VLOOKUP(H548,'[2]Bảng mã ngạch'!$A$2:$B$71,2,0)</f>
        <v>Giáo viên mầm non (hạng II)</v>
      </c>
      <c r="J548" s="249" t="s">
        <v>241</v>
      </c>
      <c r="K548" s="249">
        <v>0</v>
      </c>
      <c r="L548" s="249" t="s">
        <v>1747</v>
      </c>
      <c r="M548" s="249">
        <v>0</v>
      </c>
      <c r="N548" s="249"/>
      <c r="O548" s="249">
        <v>0</v>
      </c>
      <c r="P548" s="253"/>
      <c r="Q548" s="249"/>
      <c r="R548" s="248" t="s">
        <v>771</v>
      </c>
      <c r="S548" s="248" t="s">
        <v>815</v>
      </c>
      <c r="T548" s="248"/>
      <c r="U548" s="248" t="s">
        <v>1735</v>
      </c>
      <c r="V548" s="248"/>
      <c r="W548" s="248" t="s">
        <v>758</v>
      </c>
      <c r="X548" s="248"/>
      <c r="Y548" s="255"/>
      <c r="Z548" s="255"/>
      <c r="AA548" s="256">
        <f t="shared" ca="1" si="29"/>
        <v>23.666666666666668</v>
      </c>
      <c r="AB548" s="257" t="e">
        <f>+VLOOKUP(#REF!,'[3]CÁN BỘ'!F$8:AX$1037,COLUMN('[3]CÁN BỘ'!$AP$42)-5,0)</f>
        <v>#REF!</v>
      </c>
      <c r="AC548" s="258"/>
    </row>
    <row r="549" spans="1:29" ht="15.75" customHeight="1" x14ac:dyDescent="0.3">
      <c r="A549" s="248">
        <f>+SUBTOTAL(3,$C$6:C549)</f>
        <v>544</v>
      </c>
      <c r="B549" s="249" t="s">
        <v>1783</v>
      </c>
      <c r="C549" s="249" t="s">
        <v>1731</v>
      </c>
      <c r="D549" s="249" t="s">
        <v>1784</v>
      </c>
      <c r="E549" s="248" t="s">
        <v>200</v>
      </c>
      <c r="F549" s="249">
        <f t="shared" si="30"/>
        <v>1976</v>
      </c>
      <c r="G549" s="251">
        <v>27829</v>
      </c>
      <c r="H549" s="248" t="s">
        <v>756</v>
      </c>
      <c r="I549" s="252" t="str">
        <f>VLOOKUP(H549,'[2]Bảng mã ngạch'!$A$2:$B$71,2,0)</f>
        <v>Nhân viên bảo vệ</v>
      </c>
      <c r="J549" s="249" t="s">
        <v>1427</v>
      </c>
      <c r="K549" s="249">
        <v>0</v>
      </c>
      <c r="L549" s="259">
        <v>0</v>
      </c>
      <c r="M549" s="249">
        <v>0</v>
      </c>
      <c r="N549" s="249"/>
      <c r="O549" s="249">
        <v>0</v>
      </c>
      <c r="P549" s="253"/>
      <c r="Q549" s="249"/>
      <c r="R549" s="248"/>
      <c r="S549" s="248"/>
      <c r="T549" s="248"/>
      <c r="U549" s="248"/>
      <c r="V549" s="248"/>
      <c r="W549" s="248">
        <v>0</v>
      </c>
      <c r="X549" s="248"/>
      <c r="Y549" s="255">
        <v>38232</v>
      </c>
      <c r="Z549" s="255">
        <v>38597</v>
      </c>
      <c r="AA549" s="256">
        <f t="shared" ca="1" si="29"/>
        <v>11.25</v>
      </c>
      <c r="AB549" s="257" t="e">
        <f>+VLOOKUP(#REF!,'[3]CÁN BỘ'!F$8:AX$1037,COLUMN('[3]CÁN BỘ'!$AP$42)-5,0)</f>
        <v>#REF!</v>
      </c>
      <c r="AC549" s="258"/>
    </row>
    <row r="550" spans="1:29" ht="15.75" customHeight="1" x14ac:dyDescent="0.3">
      <c r="A550" s="248">
        <f>+SUBTOTAL(3,$C$6:C550)</f>
        <v>545</v>
      </c>
      <c r="B550" s="249" t="s">
        <v>1785</v>
      </c>
      <c r="C550" s="249" t="s">
        <v>1731</v>
      </c>
      <c r="D550" s="249" t="s">
        <v>1784</v>
      </c>
      <c r="E550" s="250" t="s">
        <v>200</v>
      </c>
      <c r="F550" s="249">
        <f t="shared" si="30"/>
        <v>1986</v>
      </c>
      <c r="G550" s="251">
        <v>31651</v>
      </c>
      <c r="H550" s="248" t="s">
        <v>714</v>
      </c>
      <c r="I550" s="252" t="str">
        <f>VLOOKUP(H550,'[2]Bảng mã ngạch'!$A$2:$B$71,2,0)</f>
        <v>Chuyên viên</v>
      </c>
      <c r="J550" s="249" t="s">
        <v>241</v>
      </c>
      <c r="K550" s="249">
        <v>0</v>
      </c>
      <c r="L550" s="249" t="s">
        <v>975</v>
      </c>
      <c r="M550" s="249">
        <v>0</v>
      </c>
      <c r="N550" s="249"/>
      <c r="O550" s="249">
        <v>0</v>
      </c>
      <c r="P550" s="253"/>
      <c r="Q550" s="249"/>
      <c r="R550" s="255" t="s">
        <v>971</v>
      </c>
      <c r="S550" s="248"/>
      <c r="T550" s="248"/>
      <c r="U550" s="248"/>
      <c r="V550" s="248" t="s">
        <v>720</v>
      </c>
      <c r="W550" s="254" t="s">
        <v>724</v>
      </c>
      <c r="X550" s="248"/>
      <c r="Y550" s="255">
        <v>42335</v>
      </c>
      <c r="Z550" s="255">
        <v>42701</v>
      </c>
      <c r="AA550" s="256">
        <f t="shared" ca="1" si="29"/>
        <v>21.75</v>
      </c>
      <c r="AB550" s="257" t="e">
        <f>+VLOOKUP(#REF!,'[3]CÁN BỘ'!F$8:AX$1037,COLUMN('[3]CÁN BỘ'!$AP$42)-5,0)</f>
        <v>#REF!</v>
      </c>
      <c r="AC550" s="258"/>
    </row>
    <row r="551" spans="1:29" ht="15.75" customHeight="1" x14ac:dyDescent="0.3">
      <c r="A551" s="248">
        <f>+SUBTOTAL(3,$C$6:C551)</f>
        <v>546</v>
      </c>
      <c r="B551" s="249" t="s">
        <v>1786</v>
      </c>
      <c r="C551" s="249" t="s">
        <v>1731</v>
      </c>
      <c r="D551" s="249" t="s">
        <v>1784</v>
      </c>
      <c r="E551" s="250" t="s">
        <v>201</v>
      </c>
      <c r="F551" s="249">
        <f t="shared" si="30"/>
        <v>1991</v>
      </c>
      <c r="G551" s="251">
        <v>33535</v>
      </c>
      <c r="H551" s="248" t="s">
        <v>719</v>
      </c>
      <c r="I551" s="252" t="str">
        <f>VLOOKUP(H551,'[2]Bảng mã ngạch'!$A$2:$B$71,2,0)</f>
        <v>Kỹ thuật viên</v>
      </c>
      <c r="J551" s="249" t="s">
        <v>241</v>
      </c>
      <c r="K551" s="249"/>
      <c r="L551" s="249" t="s">
        <v>1055</v>
      </c>
      <c r="M551" s="249">
        <v>0</v>
      </c>
      <c r="N551" s="249"/>
      <c r="O551" s="249">
        <v>0</v>
      </c>
      <c r="P551" s="253"/>
      <c r="Q551" s="249"/>
      <c r="R551" s="255" t="s">
        <v>738</v>
      </c>
      <c r="S551" s="248"/>
      <c r="T551" s="248"/>
      <c r="U551" s="248"/>
      <c r="V551" s="248"/>
      <c r="W551" s="248">
        <v>0</v>
      </c>
      <c r="X551" s="248"/>
      <c r="Y551" s="255"/>
      <c r="Z551" s="255"/>
      <c r="AA551" s="256">
        <f t="shared" ref="AA551:AA595" ca="1" si="31">IF(E551="nữ",660-DATEDIF(G551,TODAY(),"m"),720-DATEDIF(G551,TODAY(),"m"))/12</f>
        <v>21.833333333333332</v>
      </c>
      <c r="AB551" s="257" t="e">
        <f>+VLOOKUP(#REF!,'[3]CÁN BỘ'!F$8:AX$1037,COLUMN('[3]CÁN BỘ'!$AP$42)-5,0)</f>
        <v>#REF!</v>
      </c>
      <c r="AC551" s="258"/>
    </row>
    <row r="552" spans="1:29" ht="15.75" customHeight="1" x14ac:dyDescent="0.3">
      <c r="A552" s="248">
        <f>+SUBTOTAL(3,$C$6:C552)</f>
        <v>547</v>
      </c>
      <c r="B552" s="249" t="s">
        <v>1787</v>
      </c>
      <c r="C552" s="249" t="s">
        <v>1731</v>
      </c>
      <c r="D552" s="249" t="s">
        <v>1784</v>
      </c>
      <c r="E552" s="248" t="s">
        <v>201</v>
      </c>
      <c r="F552" s="249">
        <f t="shared" si="30"/>
        <v>1993</v>
      </c>
      <c r="G552" s="251">
        <v>34145</v>
      </c>
      <c r="H552" s="248" t="s">
        <v>714</v>
      </c>
      <c r="I552" s="252" t="str">
        <f>VLOOKUP(H552,'[2]Bảng mã ngạch'!$A$2:$B$71,2,0)</f>
        <v>Chuyên viên</v>
      </c>
      <c r="J552" s="249" t="s">
        <v>241</v>
      </c>
      <c r="K552" s="249"/>
      <c r="L552" s="249" t="s">
        <v>747</v>
      </c>
      <c r="M552" s="249">
        <v>0</v>
      </c>
      <c r="N552" s="249"/>
      <c r="O552" s="249">
        <v>0</v>
      </c>
      <c r="P552" s="253"/>
      <c r="Q552" s="249"/>
      <c r="R552" s="255" t="s">
        <v>738</v>
      </c>
      <c r="S552" s="248" t="s">
        <v>815</v>
      </c>
      <c r="T552" s="248"/>
      <c r="U552" s="248"/>
      <c r="V552" s="248" t="s">
        <v>720</v>
      </c>
      <c r="W552" s="248"/>
      <c r="X552" s="248"/>
      <c r="Y552" s="248"/>
      <c r="Z552" s="248"/>
      <c r="AA552" s="256">
        <f t="shared" ca="1" si="31"/>
        <v>23.583333333333332</v>
      </c>
      <c r="AB552" s="257" t="e">
        <f>+VLOOKUP(#REF!,'[3]CÁN BỘ'!F$8:AX$1037,COLUMN('[3]CÁN BỘ'!$AP$42)-5,0)</f>
        <v>#REF!</v>
      </c>
      <c r="AC552" s="258"/>
    </row>
    <row r="553" spans="1:29" ht="15.75" customHeight="1" x14ac:dyDescent="0.3">
      <c r="A553" s="248">
        <f>+SUBTOTAL(3,$C$6:C553)</f>
        <v>548</v>
      </c>
      <c r="B553" s="249" t="s">
        <v>1788</v>
      </c>
      <c r="C553" s="249" t="s">
        <v>1731</v>
      </c>
      <c r="D553" s="249" t="s">
        <v>1784</v>
      </c>
      <c r="E553" s="248" t="s">
        <v>200</v>
      </c>
      <c r="F553" s="249">
        <f t="shared" si="30"/>
        <v>1969</v>
      </c>
      <c r="G553" s="251">
        <v>25553</v>
      </c>
      <c r="H553" s="248" t="s">
        <v>756</v>
      </c>
      <c r="I553" s="252" t="str">
        <f>VLOOKUP(H553,'[2]Bảng mã ngạch'!$A$2:$B$71,2,0)</f>
        <v>Nhân viên bảo vệ</v>
      </c>
      <c r="J553" s="249" t="s">
        <v>241</v>
      </c>
      <c r="K553" s="249">
        <v>0</v>
      </c>
      <c r="L553" s="249" t="s">
        <v>1149</v>
      </c>
      <c r="M553" s="249">
        <v>0</v>
      </c>
      <c r="N553" s="249"/>
      <c r="O553" s="249" t="s">
        <v>218</v>
      </c>
      <c r="P553" s="253"/>
      <c r="Q553" s="249"/>
      <c r="R553" s="248" t="s">
        <v>782</v>
      </c>
      <c r="S553" s="248"/>
      <c r="T553" s="248" t="s">
        <v>705</v>
      </c>
      <c r="U553" s="248"/>
      <c r="V553" s="248"/>
      <c r="W553" s="248" t="s">
        <v>705</v>
      </c>
      <c r="X553" s="248"/>
      <c r="Y553" s="255">
        <v>40281</v>
      </c>
      <c r="Z553" s="255">
        <v>40646</v>
      </c>
      <c r="AA553" s="256">
        <f t="shared" ca="1" si="31"/>
        <v>5</v>
      </c>
      <c r="AB553" s="257" t="e">
        <f>+VLOOKUP(#REF!,'[3]CÁN BỘ'!F$8:AX$1037,COLUMN('[3]CÁN BỘ'!$AP$42)-5,0)</f>
        <v>#REF!</v>
      </c>
      <c r="AC553" s="258"/>
    </row>
    <row r="554" spans="1:29" ht="15.75" customHeight="1" x14ac:dyDescent="0.3">
      <c r="A554" s="248">
        <f>+SUBTOTAL(3,$C$6:C554)</f>
        <v>549</v>
      </c>
      <c r="B554" s="249" t="s">
        <v>1789</v>
      </c>
      <c r="C554" s="249" t="s">
        <v>1731</v>
      </c>
      <c r="D554" s="249" t="s">
        <v>1784</v>
      </c>
      <c r="E554" s="248" t="s">
        <v>201</v>
      </c>
      <c r="F554" s="249">
        <f t="shared" si="30"/>
        <v>1985</v>
      </c>
      <c r="G554" s="251">
        <v>31361</v>
      </c>
      <c r="H554" s="248" t="s">
        <v>719</v>
      </c>
      <c r="I554" s="252" t="str">
        <f>VLOOKUP(H554,'[2]Bảng mã ngạch'!$A$2:$B$71,2,0)</f>
        <v>Kỹ thuật viên</v>
      </c>
      <c r="J554" s="249" t="s">
        <v>741</v>
      </c>
      <c r="K554" s="249">
        <v>0</v>
      </c>
      <c r="L554" s="259">
        <v>0</v>
      </c>
      <c r="M554" s="249">
        <v>0</v>
      </c>
      <c r="N554" s="249"/>
      <c r="O554" s="249">
        <v>0</v>
      </c>
      <c r="P554" s="253"/>
      <c r="Q554" s="249"/>
      <c r="R554" s="248"/>
      <c r="S554" s="248"/>
      <c r="T554" s="248"/>
      <c r="U554" s="248"/>
      <c r="V554" s="248"/>
      <c r="W554" s="248">
        <v>0</v>
      </c>
      <c r="X554" s="248"/>
      <c r="Y554" s="255"/>
      <c r="Z554" s="255"/>
      <c r="AA554" s="256">
        <f t="shared" ca="1" si="31"/>
        <v>15.916666666666666</v>
      </c>
      <c r="AB554" s="257" t="e">
        <f>+VLOOKUP(#REF!,'[3]CÁN BỘ'!F$8:AX$1037,COLUMN('[3]CÁN BỘ'!$AP$42)-5,0)</f>
        <v>#REF!</v>
      </c>
      <c r="AC554" s="258"/>
    </row>
    <row r="555" spans="1:29" ht="15.75" customHeight="1" x14ac:dyDescent="0.3">
      <c r="A555" s="248">
        <f>+SUBTOTAL(3,$C$6:C555)</f>
        <v>550</v>
      </c>
      <c r="B555" s="249" t="s">
        <v>1790</v>
      </c>
      <c r="C555" s="249" t="s">
        <v>1791</v>
      </c>
      <c r="D555" s="249" t="s">
        <v>1298</v>
      </c>
      <c r="E555" s="250" t="s">
        <v>201</v>
      </c>
      <c r="F555" s="249">
        <f t="shared" si="30"/>
        <v>1982</v>
      </c>
      <c r="G555" s="251">
        <v>30045</v>
      </c>
      <c r="H555" s="248" t="s">
        <v>699</v>
      </c>
      <c r="I555" s="252" t="str">
        <f>VLOOKUP(H555,'[2]Bảng mã ngạch'!$A$2:$B$71,2,0)</f>
        <v>Giảng viên chính (hạng II)</v>
      </c>
      <c r="J555" s="249" t="s">
        <v>692</v>
      </c>
      <c r="K555" s="249">
        <v>0</v>
      </c>
      <c r="L555" s="249" t="s">
        <v>1515</v>
      </c>
      <c r="M555" s="249" t="s">
        <v>1300</v>
      </c>
      <c r="N555" s="249"/>
      <c r="O555" s="249" t="s">
        <v>1301</v>
      </c>
      <c r="P555" s="253"/>
      <c r="Q555" s="249" t="s">
        <v>765</v>
      </c>
      <c r="R555" s="255" t="s">
        <v>1143</v>
      </c>
      <c r="S555" s="248" t="s">
        <v>768</v>
      </c>
      <c r="T555" s="248" t="s">
        <v>705</v>
      </c>
      <c r="U555" s="248" t="s">
        <v>769</v>
      </c>
      <c r="V555" s="248"/>
      <c r="W555" s="254" t="s">
        <v>717</v>
      </c>
      <c r="X555" s="248"/>
      <c r="Y555" s="255">
        <v>39616</v>
      </c>
      <c r="Z555" s="255">
        <v>39981</v>
      </c>
      <c r="AA555" s="256">
        <f t="shared" ca="1" si="31"/>
        <v>12.333333333333334</v>
      </c>
      <c r="AB555" s="257" t="e">
        <f>+VLOOKUP(#REF!,'[3]CÁN BỘ'!F$8:AX$1037,COLUMN('[3]CÁN BỘ'!$AP$42)-5,0)</f>
        <v>#REF!</v>
      </c>
      <c r="AC555" s="258"/>
    </row>
    <row r="556" spans="1:29" ht="15.75" customHeight="1" x14ac:dyDescent="0.3">
      <c r="A556" s="248">
        <f>+SUBTOTAL(3,$C$6:C556)</f>
        <v>551</v>
      </c>
      <c r="B556" s="249" t="s">
        <v>1792</v>
      </c>
      <c r="C556" s="249" t="s">
        <v>1791</v>
      </c>
      <c r="D556" s="249" t="s">
        <v>1298</v>
      </c>
      <c r="E556" s="248" t="s">
        <v>201</v>
      </c>
      <c r="F556" s="249">
        <f t="shared" si="30"/>
        <v>1978</v>
      </c>
      <c r="G556" s="251">
        <v>28611</v>
      </c>
      <c r="H556" s="248" t="s">
        <v>699</v>
      </c>
      <c r="I556" s="252" t="str">
        <f>VLOOKUP(H556,'[2]Bảng mã ngạch'!$A$2:$B$71,2,0)</f>
        <v>Giảng viên chính (hạng II)</v>
      </c>
      <c r="J556" s="249" t="s">
        <v>692</v>
      </c>
      <c r="K556" s="249">
        <v>0</v>
      </c>
      <c r="L556" s="249" t="s">
        <v>1299</v>
      </c>
      <c r="M556" s="249" t="s">
        <v>1300</v>
      </c>
      <c r="N556" s="249"/>
      <c r="O556" s="249" t="s">
        <v>1301</v>
      </c>
      <c r="P556" s="253"/>
      <c r="Q556" s="249" t="s">
        <v>765</v>
      </c>
      <c r="R556" s="255" t="s">
        <v>754</v>
      </c>
      <c r="S556" s="248" t="s">
        <v>768</v>
      </c>
      <c r="T556" s="248" t="s">
        <v>705</v>
      </c>
      <c r="U556" s="248" t="s">
        <v>769</v>
      </c>
      <c r="V556" s="248"/>
      <c r="W556" s="248">
        <v>0</v>
      </c>
      <c r="X556" s="248" t="s">
        <v>704</v>
      </c>
      <c r="Y556" s="255">
        <v>37126</v>
      </c>
      <c r="Z556" s="255">
        <v>37491</v>
      </c>
      <c r="AA556" s="256">
        <f t="shared" ca="1" si="31"/>
        <v>8.4166666666666661</v>
      </c>
      <c r="AB556" s="257" t="e">
        <f>+VLOOKUP(#REF!,'[4]CÁN BỘ'!F$8:CL$1600,COLUMN('[4]CÁN BỘ'!$CL$17)-5,0)</f>
        <v>#REF!</v>
      </c>
      <c r="AC556" s="280" t="e">
        <f>+#REF!-#REF!</f>
        <v>#REF!</v>
      </c>
    </row>
    <row r="557" spans="1:29" ht="15.75" customHeight="1" x14ac:dyDescent="0.3">
      <c r="A557" s="248">
        <f>+SUBTOTAL(3,$C$6:C557)</f>
        <v>552</v>
      </c>
      <c r="B557" s="249" t="s">
        <v>1793</v>
      </c>
      <c r="C557" s="249" t="s">
        <v>1791</v>
      </c>
      <c r="D557" s="249" t="s">
        <v>1298</v>
      </c>
      <c r="E557" s="248" t="s">
        <v>201</v>
      </c>
      <c r="F557" s="249">
        <f t="shared" si="30"/>
        <v>1980</v>
      </c>
      <c r="G557" s="251">
        <v>29479</v>
      </c>
      <c r="H557" s="248" t="s">
        <v>708</v>
      </c>
      <c r="I557" s="252" t="str">
        <f>VLOOKUP(H557,'[2]Bảng mã ngạch'!$A$2:$B$71,2,0)</f>
        <v>Giảng viên (hạng III)</v>
      </c>
      <c r="J557" s="249" t="s">
        <v>690</v>
      </c>
      <c r="K557" s="249">
        <v>0</v>
      </c>
      <c r="L557" s="249" t="s">
        <v>1299</v>
      </c>
      <c r="M557" s="249" t="s">
        <v>1794</v>
      </c>
      <c r="N557" s="249"/>
      <c r="O557" s="249" t="s">
        <v>218</v>
      </c>
      <c r="P557" s="253"/>
      <c r="Q557" s="249"/>
      <c r="R557" s="248" t="s">
        <v>782</v>
      </c>
      <c r="S557" s="248"/>
      <c r="T557" s="248" t="s">
        <v>705</v>
      </c>
      <c r="U557" s="248"/>
      <c r="V557" s="248"/>
      <c r="W557" s="248" t="s">
        <v>750</v>
      </c>
      <c r="X557" s="248" t="s">
        <v>704</v>
      </c>
      <c r="Y557" s="255"/>
      <c r="Z557" s="255" t="s">
        <v>705</v>
      </c>
      <c r="AA557" s="256">
        <f t="shared" ca="1" si="31"/>
        <v>10.75</v>
      </c>
      <c r="AB557" s="257" t="e">
        <f>+VLOOKUP(#REF!,'[3]CÁN BỘ'!F$8:AX$1037,COLUMN('[3]CÁN BỘ'!$AP$42)-5,0)</f>
        <v>#REF!</v>
      </c>
      <c r="AC557" s="258"/>
    </row>
    <row r="558" spans="1:29" ht="15.75" customHeight="1" x14ac:dyDescent="0.3">
      <c r="A558" s="248">
        <f>+SUBTOTAL(3,$C$6:C558)</f>
        <v>553</v>
      </c>
      <c r="B558" s="249" t="s">
        <v>1795</v>
      </c>
      <c r="C558" s="249" t="s">
        <v>1791</v>
      </c>
      <c r="D558" s="249" t="s">
        <v>1298</v>
      </c>
      <c r="E558" s="250" t="s">
        <v>201</v>
      </c>
      <c r="F558" s="249">
        <f t="shared" si="30"/>
        <v>1974</v>
      </c>
      <c r="G558" s="251">
        <v>27275</v>
      </c>
      <c r="H558" s="248" t="s">
        <v>870</v>
      </c>
      <c r="I558" s="252" t="str">
        <f>VLOOKUP(H558,'[2]Bảng mã ngạch'!$A$2:$B$71,2,0)</f>
        <v>Giảng viên cao cấp (hạng I)</v>
      </c>
      <c r="J558" s="249" t="s">
        <v>692</v>
      </c>
      <c r="K558" s="249" t="s">
        <v>871</v>
      </c>
      <c r="L558" s="249" t="s">
        <v>1299</v>
      </c>
      <c r="M558" s="249" t="s">
        <v>1796</v>
      </c>
      <c r="N558" s="249"/>
      <c r="O558" s="249" t="s">
        <v>1301</v>
      </c>
      <c r="P558" s="253"/>
      <c r="Q558" s="249" t="s">
        <v>830</v>
      </c>
      <c r="R558" s="255" t="s">
        <v>862</v>
      </c>
      <c r="S558" s="248" t="s">
        <v>768</v>
      </c>
      <c r="T558" s="248" t="s">
        <v>705</v>
      </c>
      <c r="U558" s="248" t="s">
        <v>1190</v>
      </c>
      <c r="V558" s="248"/>
      <c r="W558" s="248" t="s">
        <v>758</v>
      </c>
      <c r="X558" s="248" t="s">
        <v>704</v>
      </c>
      <c r="Y558" s="255">
        <v>38872</v>
      </c>
      <c r="Z558" s="255">
        <v>39237</v>
      </c>
      <c r="AA558" s="256">
        <f t="shared" ca="1" si="31"/>
        <v>4.75</v>
      </c>
      <c r="AB558" s="257" t="e">
        <f>+VLOOKUP(#REF!,'[4]CÁN BỘ'!F$8:CL$1600,COLUMN('[4]CÁN BỘ'!$CL$17)-5,0)</f>
        <v>#REF!</v>
      </c>
      <c r="AC558" s="280" t="e">
        <f>+#REF!-#REF!</f>
        <v>#REF!</v>
      </c>
    </row>
    <row r="559" spans="1:29" ht="15.75" customHeight="1" x14ac:dyDescent="0.3">
      <c r="A559" s="248">
        <f>+SUBTOTAL(3,$C$6:C559)</f>
        <v>554</v>
      </c>
      <c r="B559" s="249" t="s">
        <v>1797</v>
      </c>
      <c r="C559" s="249" t="s">
        <v>1791</v>
      </c>
      <c r="D559" s="249" t="s">
        <v>1298</v>
      </c>
      <c r="E559" s="250" t="s">
        <v>201</v>
      </c>
      <c r="F559" s="249">
        <f t="shared" si="30"/>
        <v>1982</v>
      </c>
      <c r="G559" s="251">
        <v>30205</v>
      </c>
      <c r="H559" s="248" t="s">
        <v>699</v>
      </c>
      <c r="I559" s="252" t="str">
        <f>VLOOKUP(H559,'[2]Bảng mã ngạch'!$A$2:$B$71,2,0)</f>
        <v>Giảng viên chính (hạng II)</v>
      </c>
      <c r="J559" s="249" t="s">
        <v>692</v>
      </c>
      <c r="K559" s="249">
        <v>0</v>
      </c>
      <c r="L559" s="249" t="s">
        <v>1515</v>
      </c>
      <c r="M559" s="249" t="s">
        <v>1798</v>
      </c>
      <c r="N559" s="249"/>
      <c r="O559" s="249" t="s">
        <v>1799</v>
      </c>
      <c r="P559" s="253"/>
      <c r="Q559" s="249" t="s">
        <v>830</v>
      </c>
      <c r="R559" s="255" t="s">
        <v>1143</v>
      </c>
      <c r="S559" s="248"/>
      <c r="T559" s="248" t="s">
        <v>705</v>
      </c>
      <c r="U559" s="248" t="s">
        <v>769</v>
      </c>
      <c r="V559" s="248"/>
      <c r="W559" s="248" t="s">
        <v>1800</v>
      </c>
      <c r="X559" s="248" t="s">
        <v>704</v>
      </c>
      <c r="Y559" s="255">
        <v>38178</v>
      </c>
      <c r="Z559" s="255">
        <v>38543</v>
      </c>
      <c r="AA559" s="256">
        <f t="shared" ca="1" si="31"/>
        <v>12.75</v>
      </c>
      <c r="AB559" s="257" t="e">
        <f>+VLOOKUP(#REF!,'[4]CÁN BỘ'!F$8:CL$1600,COLUMN('[4]CÁN BỘ'!$CL$17)-5,0)</f>
        <v>#REF!</v>
      </c>
      <c r="AC559" s="280" t="e">
        <f>+#REF!-#REF!</f>
        <v>#REF!</v>
      </c>
    </row>
    <row r="560" spans="1:29" ht="15.75" customHeight="1" x14ac:dyDescent="0.3">
      <c r="A560" s="248">
        <f>+SUBTOTAL(3,$C$6:C560)</f>
        <v>555</v>
      </c>
      <c r="B560" s="249" t="s">
        <v>1801</v>
      </c>
      <c r="C560" s="249" t="s">
        <v>1791</v>
      </c>
      <c r="D560" s="249" t="s">
        <v>1298</v>
      </c>
      <c r="E560" s="248" t="s">
        <v>200</v>
      </c>
      <c r="F560" s="249">
        <f t="shared" si="30"/>
        <v>1973</v>
      </c>
      <c r="G560" s="251">
        <v>26688</v>
      </c>
      <c r="H560" s="248" t="s">
        <v>708</v>
      </c>
      <c r="I560" s="252" t="str">
        <f>VLOOKUP(H560,'[2]Bảng mã ngạch'!$A$2:$B$71,2,0)</f>
        <v>Giảng viên (hạng III)</v>
      </c>
      <c r="J560" s="249" t="s">
        <v>690</v>
      </c>
      <c r="K560" s="249">
        <v>0</v>
      </c>
      <c r="L560" s="249" t="s">
        <v>1515</v>
      </c>
      <c r="M560" s="249" t="s">
        <v>1794</v>
      </c>
      <c r="N560" s="249"/>
      <c r="O560" s="249" t="s">
        <v>218</v>
      </c>
      <c r="P560" s="253"/>
      <c r="Q560" s="249" t="s">
        <v>765</v>
      </c>
      <c r="R560" s="255" t="s">
        <v>1802</v>
      </c>
      <c r="S560" s="248" t="s">
        <v>768</v>
      </c>
      <c r="T560" s="248" t="s">
        <v>705</v>
      </c>
      <c r="U560" s="248"/>
      <c r="V560" s="248"/>
      <c r="W560" s="254" t="s">
        <v>724</v>
      </c>
      <c r="X560" s="248" t="s">
        <v>784</v>
      </c>
      <c r="Y560" s="255"/>
      <c r="Z560" s="255"/>
      <c r="AA560" s="256">
        <f t="shared" ca="1" si="31"/>
        <v>8.0833333333333339</v>
      </c>
      <c r="AB560" s="257" t="e">
        <f>+VLOOKUP(#REF!,'[3]CÁN BỘ'!F$8:AX$1037,COLUMN('[3]CÁN BỘ'!$AP$42)-5,0)</f>
        <v>#REF!</v>
      </c>
      <c r="AC560" s="258"/>
    </row>
    <row r="561" spans="1:29" ht="15.75" customHeight="1" x14ac:dyDescent="0.3">
      <c r="A561" s="248">
        <f>+SUBTOTAL(3,$C$6:C561)</f>
        <v>556</v>
      </c>
      <c r="B561" s="249" t="s">
        <v>1803</v>
      </c>
      <c r="C561" s="249" t="s">
        <v>1791</v>
      </c>
      <c r="D561" s="249" t="s">
        <v>1298</v>
      </c>
      <c r="E561" s="250" t="s">
        <v>200</v>
      </c>
      <c r="F561" s="249">
        <f t="shared" si="30"/>
        <v>1977</v>
      </c>
      <c r="G561" s="251">
        <v>28204</v>
      </c>
      <c r="H561" s="248" t="s">
        <v>699</v>
      </c>
      <c r="I561" s="252" t="str">
        <f>VLOOKUP(H561,'[2]Bảng mã ngạch'!$A$2:$B$71,2,0)</f>
        <v>Giảng viên chính (hạng II)</v>
      </c>
      <c r="J561" s="249" t="s">
        <v>692</v>
      </c>
      <c r="K561" s="249">
        <v>0</v>
      </c>
      <c r="L561" s="249" t="s">
        <v>1299</v>
      </c>
      <c r="M561" s="249" t="s">
        <v>1794</v>
      </c>
      <c r="N561" s="249"/>
      <c r="O561" s="249" t="s">
        <v>1804</v>
      </c>
      <c r="P561" s="253"/>
      <c r="Q561" s="249" t="s">
        <v>873</v>
      </c>
      <c r="R561" s="255" t="s">
        <v>955</v>
      </c>
      <c r="S561" s="248" t="s">
        <v>768</v>
      </c>
      <c r="T561" s="248" t="s">
        <v>705</v>
      </c>
      <c r="U561" s="248" t="s">
        <v>702</v>
      </c>
      <c r="V561" s="248"/>
      <c r="W561" s="248">
        <v>0</v>
      </c>
      <c r="X561" s="248"/>
      <c r="Y561" s="255">
        <v>37975</v>
      </c>
      <c r="Z561" s="255">
        <v>38341</v>
      </c>
      <c r="AA561" s="256">
        <f t="shared" ca="1" si="31"/>
        <v>12.25</v>
      </c>
      <c r="AB561" s="257" t="e">
        <f>+VLOOKUP(#REF!,'[3]CÁN BỘ'!F$8:AX$1037,COLUMN('[3]CÁN BỘ'!$AP$42)-5,0)</f>
        <v>#REF!</v>
      </c>
      <c r="AC561" s="258"/>
    </row>
    <row r="562" spans="1:29" ht="15.75" customHeight="1" x14ac:dyDescent="0.3">
      <c r="A562" s="248">
        <f>+SUBTOTAL(3,$C$6:C562)</f>
        <v>557</v>
      </c>
      <c r="B562" s="249" t="s">
        <v>1805</v>
      </c>
      <c r="C562" s="249" t="s">
        <v>1791</v>
      </c>
      <c r="D562" s="249" t="s">
        <v>1298</v>
      </c>
      <c r="E562" s="248" t="s">
        <v>201</v>
      </c>
      <c r="F562" s="249">
        <f t="shared" si="30"/>
        <v>1976</v>
      </c>
      <c r="G562" s="251">
        <v>28011</v>
      </c>
      <c r="H562" s="248" t="s">
        <v>708</v>
      </c>
      <c r="I562" s="252" t="str">
        <f>VLOOKUP(H562,'[2]Bảng mã ngạch'!$A$2:$B$71,2,0)</f>
        <v>Giảng viên (hạng III)</v>
      </c>
      <c r="J562" s="249" t="s">
        <v>690</v>
      </c>
      <c r="K562" s="249">
        <v>0</v>
      </c>
      <c r="L562" s="249" t="s">
        <v>1515</v>
      </c>
      <c r="M562" s="249" t="s">
        <v>1794</v>
      </c>
      <c r="N562" s="249"/>
      <c r="O562" s="249" t="s">
        <v>218</v>
      </c>
      <c r="P562" s="253"/>
      <c r="Q562" s="249" t="s">
        <v>765</v>
      </c>
      <c r="R562" s="255" t="s">
        <v>754</v>
      </c>
      <c r="S562" s="248" t="s">
        <v>768</v>
      </c>
      <c r="T562" s="248" t="s">
        <v>705</v>
      </c>
      <c r="U562" s="248"/>
      <c r="V562" s="248"/>
      <c r="W562" s="248">
        <v>0</v>
      </c>
      <c r="X562" s="248"/>
      <c r="Y562" s="255">
        <v>42325</v>
      </c>
      <c r="Z562" s="255">
        <v>42691</v>
      </c>
      <c r="AA562" s="256">
        <f t="shared" ca="1" si="31"/>
        <v>6.75</v>
      </c>
      <c r="AB562" s="257" t="e">
        <f>+VLOOKUP(#REF!,'[3]CÁN BỘ'!F$8:AX$1037,COLUMN('[3]CÁN BỘ'!$AP$42)-5,0)</f>
        <v>#REF!</v>
      </c>
      <c r="AC562" s="258"/>
    </row>
    <row r="563" spans="1:29" ht="15.75" customHeight="1" x14ac:dyDescent="0.3">
      <c r="A563" s="248">
        <f>+SUBTOTAL(3,$C$6:C563)</f>
        <v>558</v>
      </c>
      <c r="B563" s="249" t="s">
        <v>1806</v>
      </c>
      <c r="C563" s="249" t="s">
        <v>1791</v>
      </c>
      <c r="D563" s="249" t="s">
        <v>1298</v>
      </c>
      <c r="E563" s="250" t="s">
        <v>201</v>
      </c>
      <c r="F563" s="249">
        <f t="shared" si="30"/>
        <v>1977</v>
      </c>
      <c r="G563" s="251">
        <v>28364</v>
      </c>
      <c r="H563" s="248" t="s">
        <v>699</v>
      </c>
      <c r="I563" s="252" t="str">
        <f>VLOOKUP(H563,'[2]Bảng mã ngạch'!$A$2:$B$71,2,0)</f>
        <v>Giảng viên chính (hạng II)</v>
      </c>
      <c r="J563" s="249" t="s">
        <v>692</v>
      </c>
      <c r="K563" s="249">
        <v>0</v>
      </c>
      <c r="L563" s="249" t="s">
        <v>1515</v>
      </c>
      <c r="M563" s="249" t="s">
        <v>1807</v>
      </c>
      <c r="N563" s="249"/>
      <c r="O563" s="249" t="s">
        <v>789</v>
      </c>
      <c r="P563" s="253"/>
      <c r="Q563" s="249" t="s">
        <v>765</v>
      </c>
      <c r="R563" s="255" t="s">
        <v>1640</v>
      </c>
      <c r="S563" s="248" t="s">
        <v>768</v>
      </c>
      <c r="T563" s="248" t="s">
        <v>705</v>
      </c>
      <c r="U563" s="248" t="s">
        <v>702</v>
      </c>
      <c r="V563" s="248"/>
      <c r="W563" s="248">
        <v>0</v>
      </c>
      <c r="X563" s="248"/>
      <c r="Y563" s="255">
        <v>41975</v>
      </c>
      <c r="Z563" s="255">
        <v>42340</v>
      </c>
      <c r="AA563" s="256">
        <f t="shared" ca="1" si="31"/>
        <v>7.75</v>
      </c>
      <c r="AB563" s="257" t="e">
        <f>+VLOOKUP(#REF!,'[3]CÁN BỘ'!F$8:AX$1037,COLUMN('[3]CÁN BỘ'!$AP$42)-5,0)</f>
        <v>#REF!</v>
      </c>
      <c r="AC563" s="258"/>
    </row>
    <row r="564" spans="1:29" ht="15.75" customHeight="1" x14ac:dyDescent="0.3">
      <c r="A564" s="248">
        <f>+SUBTOTAL(3,$C$6:C564)</f>
        <v>559</v>
      </c>
      <c r="B564" s="249" t="s">
        <v>1808</v>
      </c>
      <c r="C564" s="249" t="s">
        <v>1791</v>
      </c>
      <c r="D564" s="249" t="s">
        <v>1248</v>
      </c>
      <c r="E564" s="248" t="s">
        <v>201</v>
      </c>
      <c r="F564" s="249">
        <f t="shared" si="30"/>
        <v>1980</v>
      </c>
      <c r="G564" s="251">
        <v>29488</v>
      </c>
      <c r="H564" s="248" t="s">
        <v>699</v>
      </c>
      <c r="I564" s="252" t="str">
        <f>VLOOKUP(H564,'[2]Bảng mã ngạch'!$A$2:$B$71,2,0)</f>
        <v>Giảng viên chính (hạng II)</v>
      </c>
      <c r="J564" s="249" t="s">
        <v>692</v>
      </c>
      <c r="K564" s="249">
        <v>0</v>
      </c>
      <c r="L564" s="249" t="s">
        <v>1149</v>
      </c>
      <c r="M564" s="249" t="s">
        <v>1353</v>
      </c>
      <c r="N564" s="249"/>
      <c r="O564" s="249" t="s">
        <v>1353</v>
      </c>
      <c r="P564" s="253"/>
      <c r="Q564" s="249" t="s">
        <v>765</v>
      </c>
      <c r="R564" s="255" t="s">
        <v>862</v>
      </c>
      <c r="S564" s="248" t="s">
        <v>768</v>
      </c>
      <c r="T564" s="248" t="s">
        <v>705</v>
      </c>
      <c r="U564" s="248" t="s">
        <v>702</v>
      </c>
      <c r="V564" s="248"/>
      <c r="W564" s="248" t="s">
        <v>1809</v>
      </c>
      <c r="X564" s="248" t="s">
        <v>832</v>
      </c>
      <c r="Y564" s="255">
        <v>37735</v>
      </c>
      <c r="Z564" s="255">
        <v>38101</v>
      </c>
      <c r="AA564" s="256">
        <f t="shared" ca="1" si="31"/>
        <v>10.75</v>
      </c>
      <c r="AB564" s="257" t="e">
        <f>+VLOOKUP(#REF!,'[4]CÁN BỘ'!F$8:CL$1600,COLUMN('[4]CÁN BỘ'!$CL$17)-5,0)</f>
        <v>#REF!</v>
      </c>
      <c r="AC564" s="280" t="e">
        <f>+#REF!-#REF!</f>
        <v>#REF!</v>
      </c>
    </row>
    <row r="565" spans="1:29" ht="15.75" customHeight="1" x14ac:dyDescent="0.3">
      <c r="A565" s="248">
        <f>+SUBTOTAL(3,$C$6:C565)</f>
        <v>560</v>
      </c>
      <c r="B565" s="249" t="s">
        <v>1810</v>
      </c>
      <c r="C565" s="249" t="s">
        <v>1791</v>
      </c>
      <c r="D565" s="249" t="s">
        <v>1248</v>
      </c>
      <c r="E565" s="250" t="s">
        <v>201</v>
      </c>
      <c r="F565" s="249">
        <f t="shared" si="30"/>
        <v>1988</v>
      </c>
      <c r="G565" s="251">
        <v>32188</v>
      </c>
      <c r="H565" s="248" t="s">
        <v>708</v>
      </c>
      <c r="I565" s="252" t="str">
        <f>VLOOKUP(H565,'[2]Bảng mã ngạch'!$A$2:$B$71,2,0)</f>
        <v>Giảng viên (hạng III)</v>
      </c>
      <c r="J565" s="249" t="s">
        <v>690</v>
      </c>
      <c r="K565" s="249">
        <v>0</v>
      </c>
      <c r="L565" s="249" t="s">
        <v>1023</v>
      </c>
      <c r="M565" s="249" t="s">
        <v>1561</v>
      </c>
      <c r="N565" s="249"/>
      <c r="O565" s="249">
        <v>0</v>
      </c>
      <c r="P565" s="253"/>
      <c r="Q565" s="249" t="s">
        <v>765</v>
      </c>
      <c r="R565" s="248" t="s">
        <v>754</v>
      </c>
      <c r="S565" s="248" t="s">
        <v>768</v>
      </c>
      <c r="T565" s="248" t="s">
        <v>705</v>
      </c>
      <c r="U565" s="248"/>
      <c r="V565" s="248"/>
      <c r="W565" s="248">
        <v>0</v>
      </c>
      <c r="X565" s="248" t="s">
        <v>704</v>
      </c>
      <c r="Y565" s="255">
        <v>40283</v>
      </c>
      <c r="Z565" s="255">
        <v>40648</v>
      </c>
      <c r="AA565" s="256">
        <f t="shared" ca="1" si="31"/>
        <v>18.166666666666668</v>
      </c>
      <c r="AB565" s="257" t="e">
        <f>+VLOOKUP(#REF!,'[3]CÁN BỘ'!F$8:AX$1037,COLUMN('[3]CÁN BỘ'!$AP$42)-5,0)</f>
        <v>#REF!</v>
      </c>
      <c r="AC565" s="258"/>
    </row>
    <row r="566" spans="1:29" ht="15.75" customHeight="1" x14ac:dyDescent="0.3">
      <c r="A566" s="248">
        <f>+SUBTOTAL(3,$C$6:C566)</f>
        <v>561</v>
      </c>
      <c r="B566" s="249" t="s">
        <v>1811</v>
      </c>
      <c r="C566" s="249" t="s">
        <v>1791</v>
      </c>
      <c r="D566" s="249" t="s">
        <v>1248</v>
      </c>
      <c r="E566" s="250" t="s">
        <v>201</v>
      </c>
      <c r="F566" s="249">
        <f t="shared" si="30"/>
        <v>1970</v>
      </c>
      <c r="G566" s="251">
        <v>25669</v>
      </c>
      <c r="H566" s="248" t="s">
        <v>708</v>
      </c>
      <c r="I566" s="252" t="str">
        <f>VLOOKUP(H566,'[2]Bảng mã ngạch'!$A$2:$B$71,2,0)</f>
        <v>Giảng viên (hạng III)</v>
      </c>
      <c r="J566" s="249" t="s">
        <v>690</v>
      </c>
      <c r="K566" s="249">
        <v>0</v>
      </c>
      <c r="L566" s="249" t="s">
        <v>1149</v>
      </c>
      <c r="M566" s="249" t="s">
        <v>1249</v>
      </c>
      <c r="N566" s="249"/>
      <c r="O566" s="249" t="s">
        <v>218</v>
      </c>
      <c r="P566" s="253"/>
      <c r="Q566" s="249" t="s">
        <v>765</v>
      </c>
      <c r="R566" s="255" t="s">
        <v>771</v>
      </c>
      <c r="S566" s="248" t="s">
        <v>768</v>
      </c>
      <c r="T566" s="248"/>
      <c r="U566" s="248" t="s">
        <v>783</v>
      </c>
      <c r="V566" s="248"/>
      <c r="W566" s="248" t="s">
        <v>1048</v>
      </c>
      <c r="X566" s="248"/>
      <c r="Y566" s="255">
        <v>34859</v>
      </c>
      <c r="Z566" s="255">
        <v>35225</v>
      </c>
      <c r="AA566" s="256">
        <f t="shared" ca="1" si="31"/>
        <v>0.33333333333333331</v>
      </c>
      <c r="AB566" s="257" t="e">
        <f>+VLOOKUP(#REF!,'[3]CÁN BỘ'!F$8:AX$1037,COLUMN('[3]CÁN BỘ'!$AP$42)-5,0)</f>
        <v>#REF!</v>
      </c>
      <c r="AC566" s="258"/>
    </row>
    <row r="567" spans="1:29" ht="15.75" customHeight="1" x14ac:dyDescent="0.3">
      <c r="A567" s="248">
        <f>+SUBTOTAL(3,$C$6:C567)</f>
        <v>562</v>
      </c>
      <c r="B567" s="249" t="s">
        <v>1812</v>
      </c>
      <c r="C567" s="249" t="s">
        <v>1791</v>
      </c>
      <c r="D567" s="249" t="s">
        <v>1248</v>
      </c>
      <c r="E567" s="250" t="s">
        <v>201</v>
      </c>
      <c r="F567" s="249">
        <f t="shared" si="30"/>
        <v>1980</v>
      </c>
      <c r="G567" s="251">
        <v>29313</v>
      </c>
      <c r="H567" s="248" t="s">
        <v>708</v>
      </c>
      <c r="I567" s="252" t="str">
        <f>VLOOKUP(H567,'[2]Bảng mã ngạch'!$A$2:$B$71,2,0)</f>
        <v>Giảng viên (hạng III)</v>
      </c>
      <c r="J567" s="249" t="s">
        <v>690</v>
      </c>
      <c r="K567" s="249">
        <v>0</v>
      </c>
      <c r="L567" s="249" t="s">
        <v>1149</v>
      </c>
      <c r="M567" s="249" t="s">
        <v>1249</v>
      </c>
      <c r="N567" s="249"/>
      <c r="O567" s="249" t="s">
        <v>218</v>
      </c>
      <c r="P567" s="253"/>
      <c r="Q567" s="249" t="s">
        <v>765</v>
      </c>
      <c r="R567" s="255" t="s">
        <v>771</v>
      </c>
      <c r="S567" s="248" t="s">
        <v>768</v>
      </c>
      <c r="T567" s="248" t="s">
        <v>705</v>
      </c>
      <c r="U567" s="248" t="s">
        <v>702</v>
      </c>
      <c r="V567" s="248"/>
      <c r="W567" s="254" t="s">
        <v>724</v>
      </c>
      <c r="X567" s="248" t="s">
        <v>704</v>
      </c>
      <c r="Y567" s="255">
        <v>0</v>
      </c>
      <c r="Z567" s="255">
        <v>0</v>
      </c>
      <c r="AA567" s="256">
        <f t="shared" ca="1" si="31"/>
        <v>10.333333333333334</v>
      </c>
      <c r="AB567" s="257" t="e">
        <f>+VLOOKUP(#REF!,'[3]CÁN BỘ'!F$8:AX$1037,COLUMN('[3]CÁN BỘ'!$AP$42)-5,0)</f>
        <v>#REF!</v>
      </c>
      <c r="AC567" s="258"/>
    </row>
    <row r="568" spans="1:29" ht="15.75" customHeight="1" x14ac:dyDescent="0.3">
      <c r="A568" s="248">
        <f>+SUBTOTAL(3,$C$6:C568)</f>
        <v>563</v>
      </c>
      <c r="B568" s="249" t="s">
        <v>1813</v>
      </c>
      <c r="C568" s="249" t="s">
        <v>1791</v>
      </c>
      <c r="D568" s="249" t="s">
        <v>1248</v>
      </c>
      <c r="E568" s="250" t="s">
        <v>200</v>
      </c>
      <c r="F568" s="249">
        <f t="shared" si="30"/>
        <v>1969</v>
      </c>
      <c r="G568" s="251">
        <v>25514</v>
      </c>
      <c r="H568" s="248" t="s">
        <v>870</v>
      </c>
      <c r="I568" s="252" t="str">
        <f>VLOOKUP(H568,'[2]Bảng mã ngạch'!$A$2:$B$71,2,0)</f>
        <v>Giảng viên cao cấp (hạng I)</v>
      </c>
      <c r="J568" s="249" t="s">
        <v>692</v>
      </c>
      <c r="K568" s="249" t="s">
        <v>871</v>
      </c>
      <c r="L568" s="249" t="s">
        <v>1149</v>
      </c>
      <c r="M568" s="249" t="s">
        <v>1249</v>
      </c>
      <c r="N568" s="249"/>
      <c r="O568" s="249" t="s">
        <v>1249</v>
      </c>
      <c r="P568" s="253"/>
      <c r="Q568" s="249" t="s">
        <v>830</v>
      </c>
      <c r="R568" s="248" t="s">
        <v>1078</v>
      </c>
      <c r="S568" s="248"/>
      <c r="T568" s="248" t="s">
        <v>705</v>
      </c>
      <c r="U568" s="248" t="s">
        <v>875</v>
      </c>
      <c r="V568" s="248"/>
      <c r="W568" s="248">
        <v>0</v>
      </c>
      <c r="X568" s="248" t="s">
        <v>1586</v>
      </c>
      <c r="Y568" s="255">
        <v>33714</v>
      </c>
      <c r="Z568" s="255">
        <v>34079</v>
      </c>
      <c r="AA568" s="256">
        <f t="shared" ca="1" si="31"/>
        <v>4.916666666666667</v>
      </c>
      <c r="AB568" s="257" t="e">
        <f>+VLOOKUP(#REF!,'[4]CÁN BỘ'!F$8:CL$1600,COLUMN('[4]CÁN BỘ'!$CL$17)-5,0)</f>
        <v>#REF!</v>
      </c>
      <c r="AC568" s="280" t="e">
        <f>+#REF!-#REF!</f>
        <v>#REF!</v>
      </c>
    </row>
    <row r="569" spans="1:29" ht="15.75" customHeight="1" x14ac:dyDescent="0.3">
      <c r="A569" s="248">
        <f>+SUBTOTAL(3,$C$6:C569)</f>
        <v>564</v>
      </c>
      <c r="B569" s="249" t="s">
        <v>1814</v>
      </c>
      <c r="C569" s="249" t="s">
        <v>1791</v>
      </c>
      <c r="D569" s="249" t="s">
        <v>1248</v>
      </c>
      <c r="E569" s="250" t="s">
        <v>201</v>
      </c>
      <c r="F569" s="249">
        <f t="shared" si="30"/>
        <v>1969</v>
      </c>
      <c r="G569" s="251">
        <v>25236</v>
      </c>
      <c r="H569" s="248" t="s">
        <v>699</v>
      </c>
      <c r="I569" s="252" t="str">
        <f>VLOOKUP(H569,'[2]Bảng mã ngạch'!$A$2:$B$71,2,0)</f>
        <v>Giảng viên chính (hạng II)</v>
      </c>
      <c r="J569" s="249" t="s">
        <v>690</v>
      </c>
      <c r="K569" s="249">
        <v>0</v>
      </c>
      <c r="L569" s="249" t="s">
        <v>1149</v>
      </c>
      <c r="M569" s="249" t="s">
        <v>1059</v>
      </c>
      <c r="N569" s="249"/>
      <c r="O569" s="249" t="s">
        <v>218</v>
      </c>
      <c r="P569" s="253"/>
      <c r="Q569" s="249" t="s">
        <v>765</v>
      </c>
      <c r="R569" s="255" t="s">
        <v>771</v>
      </c>
      <c r="S569" s="248" t="s">
        <v>768</v>
      </c>
      <c r="T569" s="248" t="s">
        <v>705</v>
      </c>
      <c r="U569" s="248" t="s">
        <v>702</v>
      </c>
      <c r="V569" s="248"/>
      <c r="W569" s="248">
        <v>0</v>
      </c>
      <c r="X569" s="248"/>
      <c r="Y569" s="255">
        <v>35438</v>
      </c>
      <c r="Z569" s="255">
        <v>35803</v>
      </c>
      <c r="AA569" s="256">
        <f t="shared" ca="1" si="31"/>
        <v>-0.83333333333333337</v>
      </c>
      <c r="AB569" s="257" t="e">
        <f>+VLOOKUP(#REF!,'[3]CÁN BỘ'!F$8:AX$1037,COLUMN('[3]CÁN BỘ'!$AP$42)-5,0)</f>
        <v>#REF!</v>
      </c>
      <c r="AC569" s="258"/>
    </row>
    <row r="570" spans="1:29" ht="15.75" customHeight="1" x14ac:dyDescent="0.3">
      <c r="A570" s="248">
        <f>+SUBTOTAL(3,$C$6:C570)</f>
        <v>565</v>
      </c>
      <c r="B570" s="249" t="s">
        <v>1815</v>
      </c>
      <c r="C570" s="249" t="s">
        <v>1791</v>
      </c>
      <c r="D570" s="249" t="s">
        <v>1248</v>
      </c>
      <c r="E570" s="248" t="s">
        <v>201</v>
      </c>
      <c r="F570" s="249">
        <f t="shared" si="30"/>
        <v>1982</v>
      </c>
      <c r="G570" s="251">
        <v>30091</v>
      </c>
      <c r="H570" s="248" t="s">
        <v>699</v>
      </c>
      <c r="I570" s="252" t="str">
        <f>VLOOKUP(H570,'[2]Bảng mã ngạch'!$A$2:$B$71,2,0)</f>
        <v>Giảng viên chính (hạng II)</v>
      </c>
      <c r="J570" s="249" t="s">
        <v>692</v>
      </c>
      <c r="K570" s="249">
        <v>0</v>
      </c>
      <c r="L570" s="249" t="s">
        <v>1149</v>
      </c>
      <c r="M570" s="249" t="s">
        <v>1059</v>
      </c>
      <c r="N570" s="249"/>
      <c r="O570" s="249" t="s">
        <v>1816</v>
      </c>
      <c r="P570" s="253"/>
      <c r="Q570" s="249" t="s">
        <v>765</v>
      </c>
      <c r="R570" s="255" t="s">
        <v>1640</v>
      </c>
      <c r="S570" s="248" t="s">
        <v>768</v>
      </c>
      <c r="T570" s="248" t="s">
        <v>705</v>
      </c>
      <c r="U570" s="248" t="s">
        <v>702</v>
      </c>
      <c r="V570" s="248"/>
      <c r="W570" s="254" t="s">
        <v>895</v>
      </c>
      <c r="X570" s="248"/>
      <c r="Y570" s="255">
        <v>37696</v>
      </c>
      <c r="Z570" s="255">
        <v>38062</v>
      </c>
      <c r="AA570" s="256">
        <f t="shared" ca="1" si="31"/>
        <v>12.416666666666666</v>
      </c>
      <c r="AB570" s="257" t="e">
        <f>+VLOOKUP(#REF!,'[3]CÁN BỘ'!F$8:AX$1037,COLUMN('[3]CÁN BỘ'!$AP$42)-5,0)</f>
        <v>#REF!</v>
      </c>
      <c r="AC570" s="258"/>
    </row>
    <row r="571" spans="1:29" ht="15.75" customHeight="1" x14ac:dyDescent="0.3">
      <c r="A571" s="248">
        <f>+SUBTOTAL(3,$C$6:C571)</f>
        <v>566</v>
      </c>
      <c r="B571" s="249" t="s">
        <v>1817</v>
      </c>
      <c r="C571" s="249" t="s">
        <v>1791</v>
      </c>
      <c r="D571" s="249" t="s">
        <v>1248</v>
      </c>
      <c r="E571" s="248" t="s">
        <v>201</v>
      </c>
      <c r="F571" s="249">
        <f t="shared" si="30"/>
        <v>1986</v>
      </c>
      <c r="G571" s="251">
        <v>31564</v>
      </c>
      <c r="H571" s="248" t="s">
        <v>708</v>
      </c>
      <c r="I571" s="252" t="str">
        <f>VLOOKUP(H571,'[2]Bảng mã ngạch'!$A$2:$B$71,2,0)</f>
        <v>Giảng viên (hạng III)</v>
      </c>
      <c r="J571" s="249" t="s">
        <v>690</v>
      </c>
      <c r="K571" s="249">
        <v>0</v>
      </c>
      <c r="L571" s="249" t="s">
        <v>1149</v>
      </c>
      <c r="M571" s="249" t="s">
        <v>1818</v>
      </c>
      <c r="N571" s="249"/>
      <c r="O571" s="249" t="s">
        <v>218</v>
      </c>
      <c r="P571" s="253"/>
      <c r="Q571" s="249" t="s">
        <v>765</v>
      </c>
      <c r="R571" s="255" t="s">
        <v>782</v>
      </c>
      <c r="S571" s="248" t="s">
        <v>768</v>
      </c>
      <c r="T571" s="248"/>
      <c r="U571" s="248" t="s">
        <v>783</v>
      </c>
      <c r="V571" s="248"/>
      <c r="W571" s="254" t="s">
        <v>717</v>
      </c>
      <c r="X571" s="248"/>
      <c r="Y571" s="255">
        <v>40199</v>
      </c>
      <c r="Z571" s="255">
        <v>40564</v>
      </c>
      <c r="AA571" s="256">
        <f t="shared" ca="1" si="31"/>
        <v>16.5</v>
      </c>
      <c r="AB571" s="257" t="e">
        <f>+VLOOKUP(#REF!,'[3]CÁN BỘ'!F$8:AX$1037,COLUMN('[3]CÁN BỘ'!$AP$42)-5,0)</f>
        <v>#REF!</v>
      </c>
      <c r="AC571" s="258"/>
    </row>
    <row r="572" spans="1:29" ht="15.75" customHeight="1" x14ac:dyDescent="0.3">
      <c r="A572" s="248">
        <f>+SUBTOTAL(3,$C$6:C572)</f>
        <v>567</v>
      </c>
      <c r="B572" s="249" t="s">
        <v>1819</v>
      </c>
      <c r="C572" s="249" t="s">
        <v>1791</v>
      </c>
      <c r="D572" s="249" t="s">
        <v>1248</v>
      </c>
      <c r="E572" s="250" t="s">
        <v>201</v>
      </c>
      <c r="F572" s="249">
        <f t="shared" si="30"/>
        <v>1975</v>
      </c>
      <c r="G572" s="251">
        <v>27424</v>
      </c>
      <c r="H572" s="248" t="s">
        <v>699</v>
      </c>
      <c r="I572" s="252" t="str">
        <f>VLOOKUP(H572,'[2]Bảng mã ngạch'!$A$2:$B$71,2,0)</f>
        <v>Giảng viên chính (hạng II)</v>
      </c>
      <c r="J572" s="249" t="s">
        <v>692</v>
      </c>
      <c r="K572" s="249">
        <v>0</v>
      </c>
      <c r="L572" s="249" t="s">
        <v>1149</v>
      </c>
      <c r="M572" s="249" t="s">
        <v>1059</v>
      </c>
      <c r="N572" s="249"/>
      <c r="O572" s="249" t="s">
        <v>1816</v>
      </c>
      <c r="P572" s="253"/>
      <c r="Q572" s="249" t="s">
        <v>765</v>
      </c>
      <c r="R572" s="255" t="s">
        <v>754</v>
      </c>
      <c r="S572" s="248" t="s">
        <v>768</v>
      </c>
      <c r="T572" s="248" t="s">
        <v>705</v>
      </c>
      <c r="U572" s="248" t="s">
        <v>702</v>
      </c>
      <c r="V572" s="248"/>
      <c r="W572" s="248">
        <v>0</v>
      </c>
      <c r="X572" s="248"/>
      <c r="Y572" s="255">
        <v>35252</v>
      </c>
      <c r="Z572" s="255">
        <v>35617</v>
      </c>
      <c r="AA572" s="256">
        <f t="shared" ca="1" si="31"/>
        <v>5.166666666666667</v>
      </c>
      <c r="AB572" s="257" t="e">
        <f>+VLOOKUP(#REF!,'[3]CÁN BỘ'!F$8:AX$1037,COLUMN('[3]CÁN BỘ'!$AP$42)-5,0)</f>
        <v>#REF!</v>
      </c>
      <c r="AC572" s="258"/>
    </row>
    <row r="573" spans="1:29" ht="15.75" customHeight="1" x14ac:dyDescent="0.3">
      <c r="A573" s="248">
        <f>+SUBTOTAL(3,$C$6:C573)</f>
        <v>568</v>
      </c>
      <c r="B573" s="249" t="s">
        <v>1820</v>
      </c>
      <c r="C573" s="249" t="s">
        <v>1791</v>
      </c>
      <c r="D573" s="249" t="s">
        <v>1248</v>
      </c>
      <c r="E573" s="250" t="s">
        <v>200</v>
      </c>
      <c r="F573" s="249">
        <f t="shared" si="30"/>
        <v>1969</v>
      </c>
      <c r="G573" s="251">
        <v>25362</v>
      </c>
      <c r="H573" s="248" t="s">
        <v>708</v>
      </c>
      <c r="I573" s="252" t="str">
        <f>VLOOKUP(H573,'[2]Bảng mã ngạch'!$A$2:$B$71,2,0)</f>
        <v>Giảng viên (hạng III)</v>
      </c>
      <c r="J573" s="249" t="s">
        <v>690</v>
      </c>
      <c r="K573" s="249">
        <v>0</v>
      </c>
      <c r="L573" s="249" t="s">
        <v>1249</v>
      </c>
      <c r="M573" s="249" t="s">
        <v>1249</v>
      </c>
      <c r="N573" s="249"/>
      <c r="O573" s="249" t="s">
        <v>218</v>
      </c>
      <c r="P573" s="253"/>
      <c r="Q573" s="249" t="s">
        <v>765</v>
      </c>
      <c r="R573" s="255" t="s">
        <v>754</v>
      </c>
      <c r="S573" s="248" t="s">
        <v>768</v>
      </c>
      <c r="T573" s="248"/>
      <c r="U573" s="248" t="s">
        <v>783</v>
      </c>
      <c r="V573" s="248"/>
      <c r="W573" s="248"/>
      <c r="X573" s="248"/>
      <c r="Y573" s="255">
        <v>37419</v>
      </c>
      <c r="Z573" s="255">
        <v>37784</v>
      </c>
      <c r="AA573" s="256">
        <f t="shared" ca="1" si="31"/>
        <v>4.5</v>
      </c>
      <c r="AB573" s="257" t="e">
        <f>+VLOOKUP(#REF!,'[3]CÁN BỘ'!F$8:AX$1037,COLUMN('[3]CÁN BỘ'!$AP$42)-5,0)</f>
        <v>#REF!</v>
      </c>
      <c r="AC573" s="258"/>
    </row>
    <row r="574" spans="1:29" ht="15.75" customHeight="1" x14ac:dyDescent="0.3">
      <c r="A574" s="248">
        <f>+SUBTOTAL(3,$C$6:C574)</f>
        <v>569</v>
      </c>
      <c r="B574" s="249" t="s">
        <v>1821</v>
      </c>
      <c r="C574" s="249" t="s">
        <v>1791</v>
      </c>
      <c r="D574" s="249" t="s">
        <v>1248</v>
      </c>
      <c r="E574" s="248" t="s">
        <v>201</v>
      </c>
      <c r="F574" s="249">
        <f t="shared" si="30"/>
        <v>1989</v>
      </c>
      <c r="G574" s="251">
        <v>32860</v>
      </c>
      <c r="H574" s="248" t="s">
        <v>708</v>
      </c>
      <c r="I574" s="252" t="str">
        <f>VLOOKUP(H574,'[2]Bảng mã ngạch'!$A$2:$B$71,2,0)</f>
        <v>Giảng viên (hạng III)</v>
      </c>
      <c r="J574" s="249" t="s">
        <v>690</v>
      </c>
      <c r="K574" s="249">
        <v>0</v>
      </c>
      <c r="L574" s="249" t="s">
        <v>1149</v>
      </c>
      <c r="M574" s="249" t="s">
        <v>1629</v>
      </c>
      <c r="N574" s="249"/>
      <c r="O574" s="249">
        <v>0</v>
      </c>
      <c r="P574" s="253"/>
      <c r="Q574" s="249" t="s">
        <v>765</v>
      </c>
      <c r="R574" s="248" t="s">
        <v>754</v>
      </c>
      <c r="S574" s="248" t="s">
        <v>768</v>
      </c>
      <c r="T574" s="248" t="s">
        <v>705</v>
      </c>
      <c r="U574" s="248"/>
      <c r="V574" s="248"/>
      <c r="W574" s="248">
        <v>0</v>
      </c>
      <c r="X574" s="248"/>
      <c r="Y574" s="255"/>
      <c r="Z574" s="255" t="s">
        <v>705</v>
      </c>
      <c r="AA574" s="256">
        <f t="shared" ca="1" si="31"/>
        <v>20</v>
      </c>
      <c r="AB574" s="257" t="e">
        <f>+VLOOKUP(#REF!,'[3]CÁN BỘ'!F$8:AX$1037,COLUMN('[3]CÁN BỘ'!$AP$42)-5,0)</f>
        <v>#REF!</v>
      </c>
      <c r="AC574" s="258"/>
    </row>
    <row r="575" spans="1:29" ht="15.75" customHeight="1" x14ac:dyDescent="0.3">
      <c r="A575" s="248">
        <f>+SUBTOTAL(3,$C$6:C575)</f>
        <v>570</v>
      </c>
      <c r="B575" s="249" t="s">
        <v>1822</v>
      </c>
      <c r="C575" s="249" t="s">
        <v>1791</v>
      </c>
      <c r="D575" s="249" t="s">
        <v>1248</v>
      </c>
      <c r="E575" s="250" t="s">
        <v>200</v>
      </c>
      <c r="F575" s="249">
        <f t="shared" si="30"/>
        <v>1982</v>
      </c>
      <c r="G575" s="251">
        <v>30291</v>
      </c>
      <c r="H575" s="248" t="s">
        <v>708</v>
      </c>
      <c r="I575" s="252" t="str">
        <f>VLOOKUP(H575,'[2]Bảng mã ngạch'!$A$2:$B$71,2,0)</f>
        <v>Giảng viên (hạng III)</v>
      </c>
      <c r="J575" s="249" t="s">
        <v>692</v>
      </c>
      <c r="K575" s="249">
        <v>0</v>
      </c>
      <c r="L575" s="249" t="s">
        <v>1149</v>
      </c>
      <c r="M575" s="249" t="s">
        <v>1629</v>
      </c>
      <c r="N575" s="249"/>
      <c r="O575" s="249" t="s">
        <v>1561</v>
      </c>
      <c r="P575" s="253"/>
      <c r="Q575" s="249" t="s">
        <v>765</v>
      </c>
      <c r="R575" s="248"/>
      <c r="S575" s="248"/>
      <c r="T575" s="248"/>
      <c r="U575" s="248" t="s">
        <v>702</v>
      </c>
      <c r="V575" s="248"/>
      <c r="W575" s="254" t="s">
        <v>724</v>
      </c>
      <c r="X575" s="248" t="s">
        <v>779</v>
      </c>
      <c r="Y575" s="255">
        <v>39461</v>
      </c>
      <c r="Z575" s="255">
        <v>39817</v>
      </c>
      <c r="AA575" s="256">
        <f t="shared" ca="1" si="31"/>
        <v>18</v>
      </c>
      <c r="AB575" s="257" t="e">
        <f>+VLOOKUP(#REF!,'[4]CÁN BỘ'!F$8:CL$1600,COLUMN('[4]CÁN BỘ'!$CL$17)-5,0)</f>
        <v>#REF!</v>
      </c>
      <c r="AC575" s="280" t="e">
        <f>+#REF!-#REF!</f>
        <v>#REF!</v>
      </c>
    </row>
    <row r="576" spans="1:29" ht="15.75" customHeight="1" x14ac:dyDescent="0.3">
      <c r="A576" s="248">
        <f>+SUBTOTAL(3,$C$6:C576)</f>
        <v>571</v>
      </c>
      <c r="B576" s="249" t="s">
        <v>1823</v>
      </c>
      <c r="C576" s="249" t="s">
        <v>1791</v>
      </c>
      <c r="D576" s="249" t="s">
        <v>1248</v>
      </c>
      <c r="E576" s="248" t="s">
        <v>201</v>
      </c>
      <c r="F576" s="249">
        <f t="shared" si="30"/>
        <v>1985</v>
      </c>
      <c r="G576" s="251">
        <v>31100</v>
      </c>
      <c r="H576" s="248" t="s">
        <v>708</v>
      </c>
      <c r="I576" s="252" t="str">
        <f>VLOOKUP(H576,'[2]Bảng mã ngạch'!$A$2:$B$71,2,0)</f>
        <v>Giảng viên (hạng III)</v>
      </c>
      <c r="J576" s="249" t="s">
        <v>690</v>
      </c>
      <c r="K576" s="249">
        <v>0</v>
      </c>
      <c r="L576" s="249" t="s">
        <v>1149</v>
      </c>
      <c r="M576" s="249" t="s">
        <v>1561</v>
      </c>
      <c r="N576" s="249"/>
      <c r="O576" s="249" t="s">
        <v>218</v>
      </c>
      <c r="P576" s="253"/>
      <c r="Q576" s="249" t="s">
        <v>765</v>
      </c>
      <c r="R576" s="255" t="s">
        <v>754</v>
      </c>
      <c r="S576" s="248"/>
      <c r="T576" s="248"/>
      <c r="U576" s="248" t="s">
        <v>783</v>
      </c>
      <c r="V576" s="248" t="s">
        <v>705</v>
      </c>
      <c r="W576" s="248" t="s">
        <v>1048</v>
      </c>
      <c r="X576" s="248"/>
      <c r="Y576" s="255">
        <v>42620</v>
      </c>
      <c r="Z576" s="255">
        <v>38967</v>
      </c>
      <c r="AA576" s="256">
        <f t="shared" ca="1" si="31"/>
        <v>15.166666666666666</v>
      </c>
      <c r="AB576" s="257" t="e">
        <f>+VLOOKUP(#REF!,'[3]CÁN BỘ'!F$8:AX$1037,COLUMN('[3]CÁN BỘ'!$AP$42)-5,0)</f>
        <v>#REF!</v>
      </c>
      <c r="AC576" s="258"/>
    </row>
    <row r="577" spans="1:29" ht="15.75" customHeight="1" x14ac:dyDescent="0.3">
      <c r="A577" s="248">
        <f>+SUBTOTAL(3,$C$6:C577)</f>
        <v>572</v>
      </c>
      <c r="B577" s="249" t="s">
        <v>1824</v>
      </c>
      <c r="C577" s="249" t="s">
        <v>1791</v>
      </c>
      <c r="D577" s="249" t="s">
        <v>1248</v>
      </c>
      <c r="E577" s="250" t="s">
        <v>201</v>
      </c>
      <c r="F577" s="249">
        <f t="shared" si="30"/>
        <v>1992</v>
      </c>
      <c r="G577" s="251">
        <v>33884</v>
      </c>
      <c r="H577" s="248" t="s">
        <v>708</v>
      </c>
      <c r="I577" s="252" t="str">
        <f>VLOOKUP(H577,'[2]Bảng mã ngạch'!$A$2:$B$71,2,0)</f>
        <v>Giảng viên (hạng III)</v>
      </c>
      <c r="J577" s="249" t="s">
        <v>690</v>
      </c>
      <c r="K577" s="249"/>
      <c r="L577" s="259" t="s">
        <v>1825</v>
      </c>
      <c r="M577" s="249" t="s">
        <v>1825</v>
      </c>
      <c r="N577" s="249"/>
      <c r="O577" s="249">
        <v>0</v>
      </c>
      <c r="P577" s="253"/>
      <c r="Q577" s="249" t="s">
        <v>765</v>
      </c>
      <c r="R577" s="248"/>
      <c r="S577" s="248" t="s">
        <v>1826</v>
      </c>
      <c r="T577" s="248">
        <v>2018</v>
      </c>
      <c r="U577" s="248"/>
      <c r="V577" s="248"/>
      <c r="W577" s="248" t="s">
        <v>705</v>
      </c>
      <c r="X577" s="248"/>
      <c r="Y577" s="255"/>
      <c r="Z577" s="255"/>
      <c r="AA577" s="256">
        <f t="shared" ca="1" si="31"/>
        <v>22.833333333333332</v>
      </c>
      <c r="AB577" s="257" t="e">
        <f>+VLOOKUP(#REF!,'[3]CÁN BỘ'!F$8:AX$1037,COLUMN('[3]CÁN BỘ'!$AP$42)-5,0)</f>
        <v>#REF!</v>
      </c>
      <c r="AC577" s="258"/>
    </row>
    <row r="578" spans="1:29" ht="15.75" customHeight="1" x14ac:dyDescent="0.3">
      <c r="A578" s="248">
        <f>+SUBTOTAL(3,$C$6:C578)</f>
        <v>573</v>
      </c>
      <c r="B578" s="249" t="s">
        <v>1827</v>
      </c>
      <c r="C578" s="249" t="s">
        <v>1791</v>
      </c>
      <c r="D578" s="249" t="s">
        <v>1828</v>
      </c>
      <c r="E578" s="250" t="s">
        <v>201</v>
      </c>
      <c r="F578" s="249">
        <f t="shared" ref="F578:F641" si="32">YEAR(G578)</f>
        <v>1989</v>
      </c>
      <c r="G578" s="251">
        <v>32649</v>
      </c>
      <c r="H578" s="248" t="s">
        <v>708</v>
      </c>
      <c r="I578" s="252" t="str">
        <f>VLOOKUP(H578,'[2]Bảng mã ngạch'!$A$2:$B$71,2,0)</f>
        <v>Giảng viên (hạng III)</v>
      </c>
      <c r="J578" s="249" t="s">
        <v>690</v>
      </c>
      <c r="K578" s="249"/>
      <c r="L578" s="259" t="s">
        <v>1068</v>
      </c>
      <c r="M578" s="249" t="s">
        <v>1068</v>
      </c>
      <c r="N578" s="249"/>
      <c r="O578" s="249">
        <v>0</v>
      </c>
      <c r="P578" s="253"/>
      <c r="Q578" s="249" t="s">
        <v>765</v>
      </c>
      <c r="R578" s="255" t="s">
        <v>799</v>
      </c>
      <c r="S578" s="248" t="s">
        <v>1826</v>
      </c>
      <c r="T578" s="248">
        <v>2018</v>
      </c>
      <c r="U578" s="248"/>
      <c r="V578" s="248"/>
      <c r="W578" s="248">
        <v>0</v>
      </c>
      <c r="X578" s="248"/>
      <c r="Y578" s="255"/>
      <c r="Z578" s="255"/>
      <c r="AA578" s="256">
        <f t="shared" ca="1" si="31"/>
        <v>19.416666666666668</v>
      </c>
      <c r="AB578" s="257" t="e">
        <f>+VLOOKUP(#REF!,'[3]CÁN BỘ'!F$8:AX$1037,COLUMN('[3]CÁN BỘ'!$AP$42)-5,0)</f>
        <v>#REF!</v>
      </c>
      <c r="AC578" s="258"/>
    </row>
    <row r="579" spans="1:29" ht="15.75" customHeight="1" x14ac:dyDescent="0.3">
      <c r="A579" s="248">
        <f>+SUBTOTAL(3,$C$6:C579)</f>
        <v>574</v>
      </c>
      <c r="B579" s="249" t="s">
        <v>1829</v>
      </c>
      <c r="C579" s="249" t="s">
        <v>1791</v>
      </c>
      <c r="D579" s="249" t="s">
        <v>1828</v>
      </c>
      <c r="E579" s="248" t="s">
        <v>201</v>
      </c>
      <c r="F579" s="249">
        <f t="shared" si="32"/>
        <v>1980</v>
      </c>
      <c r="G579" s="251">
        <v>29326</v>
      </c>
      <c r="H579" s="248" t="s">
        <v>708</v>
      </c>
      <c r="I579" s="252" t="str">
        <f>VLOOKUP(H579,'[2]Bảng mã ngạch'!$A$2:$B$71,2,0)</f>
        <v>Giảng viên (hạng III)</v>
      </c>
      <c r="J579" s="249" t="s">
        <v>692</v>
      </c>
      <c r="K579" s="249">
        <v>0</v>
      </c>
      <c r="L579" s="249" t="s">
        <v>1122</v>
      </c>
      <c r="M579" s="249" t="s">
        <v>1830</v>
      </c>
      <c r="N579" s="249"/>
      <c r="O579" s="249" t="s">
        <v>1831</v>
      </c>
      <c r="P579" s="253">
        <v>44593</v>
      </c>
      <c r="Q579" s="249" t="s">
        <v>765</v>
      </c>
      <c r="R579" s="248" t="s">
        <v>754</v>
      </c>
      <c r="S579" s="248"/>
      <c r="T579" s="248" t="s">
        <v>705</v>
      </c>
      <c r="U579" s="248" t="s">
        <v>769</v>
      </c>
      <c r="V579" s="248"/>
      <c r="W579" s="254" t="s">
        <v>895</v>
      </c>
      <c r="X579" s="248"/>
      <c r="Y579" s="255">
        <v>40369</v>
      </c>
      <c r="Z579" s="255">
        <v>40734</v>
      </c>
      <c r="AA579" s="256">
        <f t="shared" ca="1" si="31"/>
        <v>10.333333333333334</v>
      </c>
      <c r="AB579" s="257" t="e">
        <f>+VLOOKUP(#REF!,'[4]CÁN BỘ'!F$8:CL$1600,COLUMN('[4]CÁN BỘ'!$CL$17)-5,0)</f>
        <v>#REF!</v>
      </c>
      <c r="AC579" s="280" t="e">
        <f>+#REF!-#REF!</f>
        <v>#REF!</v>
      </c>
    </row>
    <row r="580" spans="1:29" ht="15.75" customHeight="1" x14ac:dyDescent="0.3">
      <c r="A580" s="248">
        <f>+SUBTOTAL(3,$C$6:C580)</f>
        <v>575</v>
      </c>
      <c r="B580" s="249" t="s">
        <v>1832</v>
      </c>
      <c r="C580" s="249" t="s">
        <v>1791</v>
      </c>
      <c r="D580" s="249" t="s">
        <v>1828</v>
      </c>
      <c r="E580" s="250" t="s">
        <v>201</v>
      </c>
      <c r="F580" s="249">
        <f t="shared" si="32"/>
        <v>1980</v>
      </c>
      <c r="G580" s="251">
        <v>29369</v>
      </c>
      <c r="H580" s="248" t="s">
        <v>708</v>
      </c>
      <c r="I580" s="252" t="str">
        <f>VLOOKUP(H580,'[2]Bảng mã ngạch'!$A$2:$B$71,2,0)</f>
        <v>Giảng viên (hạng III)</v>
      </c>
      <c r="J580" s="249" t="s">
        <v>692</v>
      </c>
      <c r="K580" s="265"/>
      <c r="L580" s="249" t="s">
        <v>1097</v>
      </c>
      <c r="M580" s="249" t="s">
        <v>1833</v>
      </c>
      <c r="N580" s="249"/>
      <c r="O580" s="249" t="s">
        <v>1108</v>
      </c>
      <c r="P580" s="253">
        <v>44559</v>
      </c>
      <c r="Q580" s="249" t="s">
        <v>765</v>
      </c>
      <c r="R580" s="255" t="s">
        <v>754</v>
      </c>
      <c r="S580" s="248" t="s">
        <v>768</v>
      </c>
      <c r="T580" s="248">
        <v>0</v>
      </c>
      <c r="U580" s="248" t="s">
        <v>769</v>
      </c>
      <c r="V580" s="248"/>
      <c r="W580" s="254" t="s">
        <v>717</v>
      </c>
      <c r="X580" s="248"/>
      <c r="Y580" s="255">
        <v>37731</v>
      </c>
      <c r="Z580" s="255">
        <v>38066</v>
      </c>
      <c r="AA580" s="256">
        <f t="shared" ca="1" si="31"/>
        <v>10.5</v>
      </c>
      <c r="AB580" s="257" t="e">
        <f>+VLOOKUP(#REF!,'[3]CÁN BỘ'!F$8:AX$1037,COLUMN('[3]CÁN BỘ'!$AP$42)-5,0)</f>
        <v>#REF!</v>
      </c>
      <c r="AC580" s="258"/>
    </row>
    <row r="581" spans="1:29" ht="15.75" customHeight="1" x14ac:dyDescent="0.3">
      <c r="A581" s="248">
        <f>+SUBTOTAL(3,$C$6:C581)</f>
        <v>576</v>
      </c>
      <c r="B581" s="249" t="s">
        <v>1834</v>
      </c>
      <c r="C581" s="249" t="s">
        <v>1791</v>
      </c>
      <c r="D581" s="249" t="s">
        <v>1828</v>
      </c>
      <c r="E581" s="248" t="s">
        <v>200</v>
      </c>
      <c r="F581" s="249">
        <f t="shared" si="32"/>
        <v>1982</v>
      </c>
      <c r="G581" s="251">
        <v>30238</v>
      </c>
      <c r="H581" s="248" t="s">
        <v>708</v>
      </c>
      <c r="I581" s="252" t="str">
        <f>VLOOKUP(H581,'[2]Bảng mã ngạch'!$A$2:$B$71,2,0)</f>
        <v>Giảng viên (hạng III)</v>
      </c>
      <c r="J581" s="249" t="s">
        <v>690</v>
      </c>
      <c r="K581" s="249"/>
      <c r="L581" s="249" t="s">
        <v>1835</v>
      </c>
      <c r="M581" s="249">
        <v>0</v>
      </c>
      <c r="N581" s="249"/>
      <c r="O581" s="249">
        <v>0</v>
      </c>
      <c r="P581" s="253"/>
      <c r="Q581" s="249" t="s">
        <v>765</v>
      </c>
      <c r="R581" s="248"/>
      <c r="S581" s="248"/>
      <c r="T581" s="248">
        <v>2018</v>
      </c>
      <c r="U581" s="248"/>
      <c r="V581" s="248"/>
      <c r="W581" s="248"/>
      <c r="X581" s="248"/>
      <c r="Y581" s="255">
        <v>39268</v>
      </c>
      <c r="Z581" s="255">
        <v>39634</v>
      </c>
      <c r="AA581" s="256">
        <f t="shared" ca="1" si="31"/>
        <v>17.833333333333332</v>
      </c>
      <c r="AB581" s="257" t="e">
        <f>+VLOOKUP(#REF!,'[3]CÁN BỘ'!F$8:AX$1037,COLUMN('[3]CÁN BỘ'!$AP$42)-5,0)</f>
        <v>#REF!</v>
      </c>
      <c r="AC581" s="258"/>
    </row>
    <row r="582" spans="1:29" ht="15.75" customHeight="1" x14ac:dyDescent="0.3">
      <c r="A582" s="248">
        <f>+SUBTOTAL(3,$C$6:C582)</f>
        <v>577</v>
      </c>
      <c r="B582" s="249" t="s">
        <v>1836</v>
      </c>
      <c r="C582" s="249" t="s">
        <v>1791</v>
      </c>
      <c r="D582" s="249" t="s">
        <v>1828</v>
      </c>
      <c r="E582" s="248" t="s">
        <v>201</v>
      </c>
      <c r="F582" s="249">
        <f t="shared" si="32"/>
        <v>1996</v>
      </c>
      <c r="G582" s="251">
        <v>35376</v>
      </c>
      <c r="H582" s="248" t="s">
        <v>708</v>
      </c>
      <c r="I582" s="252" t="str">
        <f>VLOOKUP(H582,'[2]Bảng mã ngạch'!$A$2:$B$71,2,0)</f>
        <v>Giảng viên (hạng III)</v>
      </c>
      <c r="J582" s="249" t="s">
        <v>690</v>
      </c>
      <c r="K582" s="249"/>
      <c r="L582" s="249" t="s">
        <v>1055</v>
      </c>
      <c r="M582" s="249" t="s">
        <v>1055</v>
      </c>
      <c r="N582" s="249"/>
      <c r="O582" s="249">
        <v>0</v>
      </c>
      <c r="P582" s="253"/>
      <c r="Q582" s="249"/>
      <c r="R582" s="248" t="s">
        <v>771</v>
      </c>
      <c r="S582" s="248"/>
      <c r="T582" s="248">
        <v>0</v>
      </c>
      <c r="U582" s="248"/>
      <c r="V582" s="248"/>
      <c r="W582" s="248" t="s">
        <v>750</v>
      </c>
      <c r="X582" s="248"/>
      <c r="Y582" s="255">
        <v>42515</v>
      </c>
      <c r="Z582" s="255">
        <v>42880</v>
      </c>
      <c r="AA582" s="256">
        <f t="shared" ca="1" si="31"/>
        <v>26.916666666666668</v>
      </c>
      <c r="AB582" s="257" t="e">
        <f>+VLOOKUP(#REF!,'[3]CÁN BỘ'!F$8:AX$1037,COLUMN('[3]CÁN BỘ'!$AP$42)-5,0)</f>
        <v>#REF!</v>
      </c>
      <c r="AC582" s="258"/>
    </row>
    <row r="583" spans="1:29" ht="15.75" customHeight="1" x14ac:dyDescent="0.3">
      <c r="A583" s="248">
        <f>+SUBTOTAL(3,$C$6:C583)</f>
        <v>578</v>
      </c>
      <c r="B583" s="249" t="s">
        <v>1837</v>
      </c>
      <c r="C583" s="249" t="s">
        <v>1791</v>
      </c>
      <c r="D583" s="249" t="s">
        <v>1828</v>
      </c>
      <c r="E583" s="250" t="s">
        <v>201</v>
      </c>
      <c r="F583" s="249">
        <f t="shared" si="32"/>
        <v>1974</v>
      </c>
      <c r="G583" s="251">
        <v>27316</v>
      </c>
      <c r="H583" s="248" t="s">
        <v>699</v>
      </c>
      <c r="I583" s="252" t="str">
        <f>VLOOKUP(H583,'[2]Bảng mã ngạch'!$A$2:$B$71,2,0)</f>
        <v>Giảng viên chính (hạng II)</v>
      </c>
      <c r="J583" s="249" t="s">
        <v>692</v>
      </c>
      <c r="K583" s="249">
        <v>0</v>
      </c>
      <c r="L583" s="249" t="s">
        <v>1838</v>
      </c>
      <c r="M583" s="249" t="s">
        <v>1839</v>
      </c>
      <c r="N583" s="249"/>
      <c r="O583" s="249" t="s">
        <v>1840</v>
      </c>
      <c r="P583" s="253"/>
      <c r="Q583" s="249" t="s">
        <v>765</v>
      </c>
      <c r="R583" s="255" t="s">
        <v>862</v>
      </c>
      <c r="S583" s="248" t="s">
        <v>768</v>
      </c>
      <c r="T583" s="248" t="s">
        <v>705</v>
      </c>
      <c r="U583" s="248" t="s">
        <v>769</v>
      </c>
      <c r="V583" s="248"/>
      <c r="W583" s="248">
        <v>0</v>
      </c>
      <c r="X583" s="248" t="s">
        <v>704</v>
      </c>
      <c r="Y583" s="255">
        <v>35717</v>
      </c>
      <c r="Z583" s="255">
        <v>36082</v>
      </c>
      <c r="AA583" s="256">
        <f t="shared" ca="1" si="31"/>
        <v>4.833333333333333</v>
      </c>
      <c r="AB583" s="257" t="e">
        <f>+VLOOKUP(#REF!,'[4]CÁN BỘ'!F$8:CL$1600,COLUMN('[4]CÁN BỘ'!$CL$17)-5,0)</f>
        <v>#REF!</v>
      </c>
      <c r="AC583" s="280" t="e">
        <f>+#REF!-#REF!</f>
        <v>#REF!</v>
      </c>
    </row>
    <row r="584" spans="1:29" ht="15.75" customHeight="1" x14ac:dyDescent="0.3">
      <c r="A584" s="248">
        <f>+SUBTOTAL(3,$C$6:C584)</f>
        <v>579</v>
      </c>
      <c r="B584" s="249" t="s">
        <v>1841</v>
      </c>
      <c r="C584" s="249" t="s">
        <v>1791</v>
      </c>
      <c r="D584" s="249" t="s">
        <v>1828</v>
      </c>
      <c r="E584" s="248" t="s">
        <v>201</v>
      </c>
      <c r="F584" s="249">
        <f t="shared" si="32"/>
        <v>1980</v>
      </c>
      <c r="G584" s="251">
        <v>29360</v>
      </c>
      <c r="H584" s="248" t="s">
        <v>708</v>
      </c>
      <c r="I584" s="252" t="str">
        <f>VLOOKUP(H584,'[2]Bảng mã ngạch'!$A$2:$B$71,2,0)</f>
        <v>Giảng viên (hạng III)</v>
      </c>
      <c r="J584" s="249" t="s">
        <v>690</v>
      </c>
      <c r="K584" s="249">
        <v>0</v>
      </c>
      <c r="L584" s="249" t="s">
        <v>1122</v>
      </c>
      <c r="M584" s="249" t="s">
        <v>1842</v>
      </c>
      <c r="N584" s="249"/>
      <c r="O584" s="249" t="s">
        <v>218</v>
      </c>
      <c r="P584" s="253"/>
      <c r="Q584" s="249" t="s">
        <v>765</v>
      </c>
      <c r="R584" s="255" t="s">
        <v>711</v>
      </c>
      <c r="S584" s="248"/>
      <c r="T584" s="248" t="s">
        <v>705</v>
      </c>
      <c r="U584" s="248" t="s">
        <v>783</v>
      </c>
      <c r="V584" s="248"/>
      <c r="W584" s="254" t="s">
        <v>895</v>
      </c>
      <c r="X584" s="248"/>
      <c r="Y584" s="255">
        <v>41377</v>
      </c>
      <c r="Z584" s="255">
        <v>41742</v>
      </c>
      <c r="AA584" s="256">
        <f t="shared" ca="1" si="31"/>
        <v>10.416666666666666</v>
      </c>
      <c r="AB584" s="257" t="e">
        <f>+VLOOKUP(#REF!,'[3]CÁN BỘ'!F$8:AX$1037,COLUMN('[3]CÁN BỘ'!$AP$42)-5,0)</f>
        <v>#REF!</v>
      </c>
      <c r="AC584" s="258"/>
    </row>
    <row r="585" spans="1:29" ht="15.75" customHeight="1" x14ac:dyDescent="0.3">
      <c r="A585" s="248">
        <f>+SUBTOTAL(3,$C$6:C585)</f>
        <v>580</v>
      </c>
      <c r="B585" s="249" t="s">
        <v>1843</v>
      </c>
      <c r="C585" s="249" t="s">
        <v>1791</v>
      </c>
      <c r="D585" s="249" t="s">
        <v>1828</v>
      </c>
      <c r="E585" s="250" t="s">
        <v>200</v>
      </c>
      <c r="F585" s="249">
        <f t="shared" si="32"/>
        <v>1971</v>
      </c>
      <c r="G585" s="251">
        <v>26147</v>
      </c>
      <c r="H585" s="248" t="s">
        <v>708</v>
      </c>
      <c r="I585" s="252" t="str">
        <f>VLOOKUP(H585,'[2]Bảng mã ngạch'!$A$2:$B$71,2,0)</f>
        <v>Giảng viên (hạng III)</v>
      </c>
      <c r="J585" s="249" t="s">
        <v>690</v>
      </c>
      <c r="K585" s="249">
        <v>0</v>
      </c>
      <c r="L585" s="249" t="s">
        <v>1844</v>
      </c>
      <c r="M585" s="249" t="s">
        <v>1316</v>
      </c>
      <c r="N585" s="249"/>
      <c r="O585" s="249" t="s">
        <v>218</v>
      </c>
      <c r="P585" s="253"/>
      <c r="Q585" s="249" t="s">
        <v>765</v>
      </c>
      <c r="R585" s="248" t="s">
        <v>1078</v>
      </c>
      <c r="S585" s="248"/>
      <c r="T585" s="248" t="s">
        <v>705</v>
      </c>
      <c r="U585" s="248" t="s">
        <v>783</v>
      </c>
      <c r="V585" s="248"/>
      <c r="W585" s="248" t="s">
        <v>750</v>
      </c>
      <c r="X585" s="248"/>
      <c r="Y585" s="255">
        <v>37623</v>
      </c>
      <c r="Z585" s="255">
        <v>37988</v>
      </c>
      <c r="AA585" s="256">
        <f t="shared" ca="1" si="31"/>
        <v>6.666666666666667</v>
      </c>
      <c r="AB585" s="257" t="e">
        <f>+VLOOKUP(#REF!,'[3]CÁN BỘ'!F$8:AX$1037,COLUMN('[3]CÁN BỘ'!$AP$42)-5,0)</f>
        <v>#REF!</v>
      </c>
      <c r="AC585" s="258"/>
    </row>
    <row r="586" spans="1:29" ht="15.75" customHeight="1" x14ac:dyDescent="0.3">
      <c r="A586" s="248">
        <f>+SUBTOTAL(3,$C$6:C586)</f>
        <v>581</v>
      </c>
      <c r="B586" s="249" t="s">
        <v>1845</v>
      </c>
      <c r="C586" s="249" t="s">
        <v>1791</v>
      </c>
      <c r="D586" s="249" t="s">
        <v>1846</v>
      </c>
      <c r="E586" s="248" t="s">
        <v>201</v>
      </c>
      <c r="F586" s="249">
        <f t="shared" si="32"/>
        <v>1973</v>
      </c>
      <c r="G586" s="251">
        <v>26967</v>
      </c>
      <c r="H586" s="248" t="s">
        <v>699</v>
      </c>
      <c r="I586" s="252" t="str">
        <f>VLOOKUP(H586,'[2]Bảng mã ngạch'!$A$2:$B$71,2,0)</f>
        <v>Giảng viên chính (hạng II)</v>
      </c>
      <c r="J586" s="249" t="s">
        <v>692</v>
      </c>
      <c r="K586" s="249">
        <v>0</v>
      </c>
      <c r="L586" s="249" t="s">
        <v>1838</v>
      </c>
      <c r="M586" s="249" t="s">
        <v>1847</v>
      </c>
      <c r="N586" s="249"/>
      <c r="O586" s="249" t="s">
        <v>1036</v>
      </c>
      <c r="P586" s="253"/>
      <c r="Q586" s="249" t="s">
        <v>830</v>
      </c>
      <c r="R586" s="248"/>
      <c r="S586" s="248" t="s">
        <v>768</v>
      </c>
      <c r="T586" s="248" t="s">
        <v>705</v>
      </c>
      <c r="U586" s="248" t="s">
        <v>702</v>
      </c>
      <c r="V586" s="248"/>
      <c r="W586" s="248">
        <v>0</v>
      </c>
      <c r="X586" s="248" t="s">
        <v>704</v>
      </c>
      <c r="Y586" s="255">
        <v>37328</v>
      </c>
      <c r="Z586" s="255">
        <v>37693</v>
      </c>
      <c r="AA586" s="256">
        <f t="shared" ca="1" si="31"/>
        <v>3.9166666666666665</v>
      </c>
      <c r="AB586" s="257" t="e">
        <f>+VLOOKUP(#REF!,'[4]CÁN BỘ'!F$8:CL$1600,COLUMN('[4]CÁN BỘ'!$CL$17)-5,0)</f>
        <v>#REF!</v>
      </c>
      <c r="AC586" s="280" t="e">
        <f>+#REF!-#REF!</f>
        <v>#REF!</v>
      </c>
    </row>
    <row r="587" spans="1:29" ht="15.75" customHeight="1" x14ac:dyDescent="0.3">
      <c r="A587" s="248">
        <f>+SUBTOTAL(3,$C$6:C587)</f>
        <v>582</v>
      </c>
      <c r="B587" s="249" t="s">
        <v>1848</v>
      </c>
      <c r="C587" s="249" t="s">
        <v>1791</v>
      </c>
      <c r="D587" s="249" t="s">
        <v>1846</v>
      </c>
      <c r="E587" s="250" t="s">
        <v>201</v>
      </c>
      <c r="F587" s="249">
        <f t="shared" si="32"/>
        <v>1970</v>
      </c>
      <c r="G587" s="251">
        <v>25769</v>
      </c>
      <c r="H587" s="248" t="s">
        <v>870</v>
      </c>
      <c r="I587" s="252" t="str">
        <f>VLOOKUP(H587,'[2]Bảng mã ngạch'!$A$2:$B$71,2,0)</f>
        <v>Giảng viên cao cấp (hạng I)</v>
      </c>
      <c r="J587" s="249" t="s">
        <v>692</v>
      </c>
      <c r="K587" s="249" t="s">
        <v>871</v>
      </c>
      <c r="L587" s="249" t="s">
        <v>1849</v>
      </c>
      <c r="M587" s="249" t="s">
        <v>1850</v>
      </c>
      <c r="N587" s="249"/>
      <c r="O587" s="249" t="s">
        <v>1851</v>
      </c>
      <c r="P587" s="253"/>
      <c r="Q587" s="249" t="s">
        <v>830</v>
      </c>
      <c r="R587" s="248" t="s">
        <v>1852</v>
      </c>
      <c r="S587" s="255" t="s">
        <v>1853</v>
      </c>
      <c r="T587" s="248" t="s">
        <v>705</v>
      </c>
      <c r="U587" s="248" t="s">
        <v>875</v>
      </c>
      <c r="V587" s="248"/>
      <c r="W587" s="248" t="s">
        <v>758</v>
      </c>
      <c r="X587" s="248" t="s">
        <v>704</v>
      </c>
      <c r="Y587" s="255">
        <v>36960</v>
      </c>
      <c r="Z587" s="255">
        <v>37325</v>
      </c>
      <c r="AA587" s="256">
        <f t="shared" ca="1" si="31"/>
        <v>0.58333333333333337</v>
      </c>
      <c r="AB587" s="257" t="e">
        <f>+VLOOKUP(#REF!,'[4]CÁN BỘ'!F$8:CL$1600,COLUMN('[4]CÁN BỘ'!$CL$17)-5,0)</f>
        <v>#REF!</v>
      </c>
      <c r="AC587" s="280" t="e">
        <f>+#REF!-#REF!</f>
        <v>#REF!</v>
      </c>
    </row>
    <row r="588" spans="1:29" ht="15.75" customHeight="1" x14ac:dyDescent="0.3">
      <c r="A588" s="248">
        <f>+SUBTOTAL(3,$C$6:C588)</f>
        <v>583</v>
      </c>
      <c r="B588" s="249" t="s">
        <v>1854</v>
      </c>
      <c r="C588" s="249" t="s">
        <v>1791</v>
      </c>
      <c r="D588" s="249" t="s">
        <v>1846</v>
      </c>
      <c r="E588" s="248" t="s">
        <v>201</v>
      </c>
      <c r="F588" s="249">
        <f t="shared" si="32"/>
        <v>1976</v>
      </c>
      <c r="G588" s="251">
        <v>28057</v>
      </c>
      <c r="H588" s="248" t="s">
        <v>699</v>
      </c>
      <c r="I588" s="252" t="str">
        <f>VLOOKUP(H588,'[2]Bảng mã ngạch'!$A$2:$B$71,2,0)</f>
        <v>Giảng viên chính (hạng II)</v>
      </c>
      <c r="J588" s="249" t="s">
        <v>692</v>
      </c>
      <c r="K588" s="249">
        <v>0</v>
      </c>
      <c r="L588" s="249" t="s">
        <v>1097</v>
      </c>
      <c r="M588" s="249" t="s">
        <v>1265</v>
      </c>
      <c r="N588" s="249"/>
      <c r="O588" s="249" t="s">
        <v>1108</v>
      </c>
      <c r="P588" s="253"/>
      <c r="Q588" s="249" t="s">
        <v>830</v>
      </c>
      <c r="R588" s="248" t="s">
        <v>771</v>
      </c>
      <c r="S588" s="248" t="s">
        <v>768</v>
      </c>
      <c r="T588" s="248" t="s">
        <v>705</v>
      </c>
      <c r="U588" s="248" t="s">
        <v>769</v>
      </c>
      <c r="V588" s="248"/>
      <c r="W588" s="254" t="s">
        <v>724</v>
      </c>
      <c r="X588" s="248" t="s">
        <v>704</v>
      </c>
      <c r="Y588" s="255">
        <v>36960</v>
      </c>
      <c r="Z588" s="255">
        <v>37325</v>
      </c>
      <c r="AA588" s="256">
        <f t="shared" ca="1" si="31"/>
        <v>6.833333333333333</v>
      </c>
      <c r="AB588" s="257" t="e">
        <f>+VLOOKUP(#REF!,'[4]CÁN BỘ'!F$8:CL$1600,COLUMN('[4]CÁN BỘ'!$CL$17)-5,0)</f>
        <v>#REF!</v>
      </c>
      <c r="AC588" s="280" t="e">
        <f>+#REF!-#REF!</f>
        <v>#REF!</v>
      </c>
    </row>
    <row r="589" spans="1:29" ht="15.75" customHeight="1" x14ac:dyDescent="0.3">
      <c r="A589" s="248">
        <f>+SUBTOTAL(3,$C$6:C589)</f>
        <v>584</v>
      </c>
      <c r="B589" s="249" t="s">
        <v>1855</v>
      </c>
      <c r="C589" s="249" t="s">
        <v>1791</v>
      </c>
      <c r="D589" s="249" t="s">
        <v>1846</v>
      </c>
      <c r="E589" s="250" t="s">
        <v>201</v>
      </c>
      <c r="F589" s="249">
        <f t="shared" si="32"/>
        <v>1981</v>
      </c>
      <c r="G589" s="251">
        <v>29673</v>
      </c>
      <c r="H589" s="248" t="s">
        <v>699</v>
      </c>
      <c r="I589" s="252" t="str">
        <f>VLOOKUP(H589,'[2]Bảng mã ngạch'!$A$2:$B$71,2,0)</f>
        <v>Giảng viên chính (hạng II)</v>
      </c>
      <c r="J589" s="249" t="s">
        <v>692</v>
      </c>
      <c r="K589" s="249">
        <v>0</v>
      </c>
      <c r="L589" s="249" t="s">
        <v>1036</v>
      </c>
      <c r="M589" s="249" t="s">
        <v>1856</v>
      </c>
      <c r="N589" s="249"/>
      <c r="O589" s="249" t="s">
        <v>764</v>
      </c>
      <c r="P589" s="253"/>
      <c r="Q589" s="249" t="s">
        <v>830</v>
      </c>
      <c r="R589" s="255" t="s">
        <v>771</v>
      </c>
      <c r="S589" s="248" t="s">
        <v>768</v>
      </c>
      <c r="T589" s="248" t="s">
        <v>705</v>
      </c>
      <c r="U589" s="248" t="s">
        <v>702</v>
      </c>
      <c r="V589" s="248"/>
      <c r="W589" s="248">
        <v>0</v>
      </c>
      <c r="X589" s="248"/>
      <c r="Y589" s="255">
        <v>37996</v>
      </c>
      <c r="Z589" s="255">
        <v>38362</v>
      </c>
      <c r="AA589" s="256">
        <f t="shared" ca="1" si="31"/>
        <v>11.333333333333334</v>
      </c>
      <c r="AB589" s="257" t="e">
        <f>+VLOOKUP(#REF!,'[3]CÁN BỘ'!F$8:AX$1037,COLUMN('[3]CÁN BỘ'!$AP$42)-5,0)</f>
        <v>#REF!</v>
      </c>
      <c r="AC589" s="258"/>
    </row>
    <row r="590" spans="1:29" ht="15.75" customHeight="1" x14ac:dyDescent="0.3">
      <c r="A590" s="248">
        <f>+SUBTOTAL(3,$C$6:C590)</f>
        <v>585</v>
      </c>
      <c r="B590" s="249" t="s">
        <v>1857</v>
      </c>
      <c r="C590" s="249" t="s">
        <v>1791</v>
      </c>
      <c r="D590" s="249" t="s">
        <v>1846</v>
      </c>
      <c r="E590" s="248" t="s">
        <v>201</v>
      </c>
      <c r="F590" s="249">
        <f t="shared" si="32"/>
        <v>1984</v>
      </c>
      <c r="G590" s="251">
        <v>31020</v>
      </c>
      <c r="H590" s="248" t="s">
        <v>708</v>
      </c>
      <c r="I590" s="252" t="str">
        <f>VLOOKUP(H590,'[2]Bảng mã ngạch'!$A$2:$B$71,2,0)</f>
        <v>Giảng viên (hạng III)</v>
      </c>
      <c r="J590" s="249" t="s">
        <v>692</v>
      </c>
      <c r="K590" s="249">
        <v>0</v>
      </c>
      <c r="L590" s="249" t="s">
        <v>1097</v>
      </c>
      <c r="M590" s="249" t="s">
        <v>1858</v>
      </c>
      <c r="N590" s="249"/>
      <c r="O590" s="249" t="s">
        <v>1859</v>
      </c>
      <c r="P590" s="253">
        <v>44317</v>
      </c>
      <c r="Q590" s="249" t="s">
        <v>765</v>
      </c>
      <c r="R590" s="255" t="s">
        <v>771</v>
      </c>
      <c r="S590" s="248" t="s">
        <v>768</v>
      </c>
      <c r="T590" s="248"/>
      <c r="U590" s="248" t="s">
        <v>783</v>
      </c>
      <c r="V590" s="248"/>
      <c r="W590" s="248">
        <v>0</v>
      </c>
      <c r="X590" s="248"/>
      <c r="Y590" s="255">
        <v>37996</v>
      </c>
      <c r="Z590" s="255">
        <v>38362</v>
      </c>
      <c r="AA590" s="256">
        <f t="shared" ca="1" si="31"/>
        <v>15</v>
      </c>
      <c r="AB590" s="257" t="e">
        <f>+VLOOKUP(#REF!,'[4]CÁN BỘ'!F$8:CL$1600,COLUMN('[4]CÁN BỘ'!$CL$17)-5,0)</f>
        <v>#REF!</v>
      </c>
      <c r="AC590" s="258"/>
    </row>
    <row r="591" spans="1:29" ht="15.75" customHeight="1" x14ac:dyDescent="0.3">
      <c r="A591" s="248">
        <f>+SUBTOTAL(3,$C$6:C591)</f>
        <v>586</v>
      </c>
      <c r="B591" s="249" t="s">
        <v>1860</v>
      </c>
      <c r="C591" s="249" t="s">
        <v>1791</v>
      </c>
      <c r="D591" s="249" t="s">
        <v>1846</v>
      </c>
      <c r="E591" s="250" t="s">
        <v>201</v>
      </c>
      <c r="F591" s="249">
        <f t="shared" si="32"/>
        <v>1970</v>
      </c>
      <c r="G591" s="251">
        <v>25713</v>
      </c>
      <c r="H591" s="248" t="s">
        <v>1861</v>
      </c>
      <c r="I591" s="252" t="str">
        <f>VLOOKUP(H591,'[2]Bảng mã ngạch'!$A$2:$B$71,2,0)</f>
        <v>Giáo viên THPT (hạng III)</v>
      </c>
      <c r="J591" s="249" t="s">
        <v>690</v>
      </c>
      <c r="K591" s="249">
        <v>0</v>
      </c>
      <c r="L591" s="249" t="s">
        <v>1862</v>
      </c>
      <c r="M591" s="249" t="s">
        <v>1863</v>
      </c>
      <c r="N591" s="249"/>
      <c r="O591" s="249" t="s">
        <v>218</v>
      </c>
      <c r="P591" s="253"/>
      <c r="Q591" s="249" t="s">
        <v>765</v>
      </c>
      <c r="R591" s="248" t="s">
        <v>782</v>
      </c>
      <c r="S591" s="248"/>
      <c r="T591" s="248" t="s">
        <v>705</v>
      </c>
      <c r="U591" s="248" t="s">
        <v>783</v>
      </c>
      <c r="V591" s="248"/>
      <c r="W591" s="248" t="s">
        <v>1800</v>
      </c>
      <c r="X591" s="248"/>
      <c r="Y591" s="255"/>
      <c r="Z591" s="255"/>
      <c r="AA591" s="256">
        <f t="shared" ca="1" si="31"/>
        <v>0.5</v>
      </c>
      <c r="AB591" s="257" t="e">
        <f>+VLOOKUP(#REF!,'[3]CÁN BỘ'!F$8:AX$1037,COLUMN('[3]CÁN BỘ'!$AP$42)-5,0)</f>
        <v>#REF!</v>
      </c>
      <c r="AC591" s="258"/>
    </row>
    <row r="592" spans="1:29" ht="15.75" customHeight="1" x14ac:dyDescent="0.3">
      <c r="A592" s="248">
        <f>+SUBTOTAL(3,$C$6:C592)</f>
        <v>587</v>
      </c>
      <c r="B592" s="249" t="s">
        <v>1864</v>
      </c>
      <c r="C592" s="249" t="s">
        <v>1791</v>
      </c>
      <c r="D592" s="249" t="s">
        <v>1846</v>
      </c>
      <c r="E592" s="248" t="s">
        <v>200</v>
      </c>
      <c r="F592" s="249">
        <f t="shared" si="32"/>
        <v>1981</v>
      </c>
      <c r="G592" s="251">
        <v>29903</v>
      </c>
      <c r="H592" s="248" t="s">
        <v>708</v>
      </c>
      <c r="I592" s="252" t="str">
        <f>VLOOKUP(H592,'[2]Bảng mã ngạch'!$A$2:$B$71,2,0)</f>
        <v>Giảng viên (hạng III)</v>
      </c>
      <c r="J592" s="249" t="s">
        <v>692</v>
      </c>
      <c r="K592" s="249">
        <v>0</v>
      </c>
      <c r="L592" s="249" t="s">
        <v>1097</v>
      </c>
      <c r="M592" s="249" t="s">
        <v>1858</v>
      </c>
      <c r="N592" s="249"/>
      <c r="O592" s="249" t="s">
        <v>1265</v>
      </c>
      <c r="P592" s="253"/>
      <c r="Q592" s="249" t="s">
        <v>830</v>
      </c>
      <c r="R592" s="255" t="s">
        <v>802</v>
      </c>
      <c r="S592" s="248" t="s">
        <v>768</v>
      </c>
      <c r="T592" s="248">
        <v>0</v>
      </c>
      <c r="U592" s="248" t="s">
        <v>702</v>
      </c>
      <c r="V592" s="248"/>
      <c r="W592" s="254" t="s">
        <v>724</v>
      </c>
      <c r="X592" s="248"/>
      <c r="Y592" s="255">
        <v>42324</v>
      </c>
      <c r="Z592" s="255">
        <v>42690</v>
      </c>
      <c r="AA592" s="256">
        <f t="shared" ca="1" si="31"/>
        <v>16.916666666666668</v>
      </c>
      <c r="AB592" s="257" t="e">
        <f>+VLOOKUP(#REF!,'[3]CÁN BỘ'!F$8:AX$1037,COLUMN('[3]CÁN BỘ'!$AP$42)-5,0)</f>
        <v>#REF!</v>
      </c>
      <c r="AC592" s="258"/>
    </row>
    <row r="593" spans="1:29" ht="15.75" customHeight="1" x14ac:dyDescent="0.3">
      <c r="A593" s="248">
        <f>+SUBTOTAL(3,$C$6:C593)</f>
        <v>588</v>
      </c>
      <c r="B593" s="249" t="s">
        <v>1865</v>
      </c>
      <c r="C593" s="249" t="s">
        <v>1791</v>
      </c>
      <c r="D593" s="249" t="s">
        <v>1846</v>
      </c>
      <c r="E593" s="250" t="s">
        <v>200</v>
      </c>
      <c r="F593" s="249">
        <f t="shared" si="32"/>
        <v>1990</v>
      </c>
      <c r="G593" s="251">
        <v>33162</v>
      </c>
      <c r="H593" s="248" t="s">
        <v>708</v>
      </c>
      <c r="I593" s="252" t="str">
        <f>VLOOKUP(H593,'[2]Bảng mã ngạch'!$A$2:$B$71,2,0)</f>
        <v>Giảng viên (hạng III)</v>
      </c>
      <c r="J593" s="249" t="s">
        <v>690</v>
      </c>
      <c r="K593" s="249">
        <v>0</v>
      </c>
      <c r="L593" s="249" t="s">
        <v>1061</v>
      </c>
      <c r="M593" s="249">
        <v>0</v>
      </c>
      <c r="N593" s="249"/>
      <c r="O593" s="249" t="s">
        <v>218</v>
      </c>
      <c r="P593" s="253"/>
      <c r="Q593" s="249" t="s">
        <v>765</v>
      </c>
      <c r="R593" s="255" t="s">
        <v>1866</v>
      </c>
      <c r="S593" s="248"/>
      <c r="T593" s="248" t="s">
        <v>705</v>
      </c>
      <c r="U593" s="248" t="s">
        <v>783</v>
      </c>
      <c r="V593" s="248"/>
      <c r="W593" s="248" t="s">
        <v>705</v>
      </c>
      <c r="X593" s="248"/>
      <c r="Y593" s="255"/>
      <c r="Z593" s="255" t="s">
        <v>705</v>
      </c>
      <c r="AA593" s="256">
        <f t="shared" ca="1" si="31"/>
        <v>25.833333333333332</v>
      </c>
      <c r="AB593" s="257" t="e">
        <f>+VLOOKUP(#REF!,'[3]CÁN BỘ'!F$8:AX$1037,COLUMN('[3]CÁN BỘ'!$AP$42)-5,0)</f>
        <v>#REF!</v>
      </c>
      <c r="AC593" s="258"/>
    </row>
    <row r="594" spans="1:29" ht="15.75" customHeight="1" x14ac:dyDescent="0.3">
      <c r="A594" s="248">
        <f>+SUBTOTAL(3,$C$6:C594)</f>
        <v>589</v>
      </c>
      <c r="B594" s="249" t="s">
        <v>1867</v>
      </c>
      <c r="C594" s="249" t="s">
        <v>1791</v>
      </c>
      <c r="D594" s="249" t="s">
        <v>1846</v>
      </c>
      <c r="E594" s="250" t="s">
        <v>200</v>
      </c>
      <c r="F594" s="249">
        <f t="shared" si="32"/>
        <v>1985</v>
      </c>
      <c r="G594" s="251">
        <v>31340</v>
      </c>
      <c r="H594" s="248" t="s">
        <v>714</v>
      </c>
      <c r="I594" s="252" t="str">
        <f>VLOOKUP(H594,'[2]Bảng mã ngạch'!$A$2:$B$71,2,0)</f>
        <v>Chuyên viên</v>
      </c>
      <c r="J594" s="249" t="s">
        <v>241</v>
      </c>
      <c r="K594" s="249">
        <v>0</v>
      </c>
      <c r="L594" s="249" t="s">
        <v>1147</v>
      </c>
      <c r="M594" s="249">
        <v>0</v>
      </c>
      <c r="N594" s="249"/>
      <c r="O594" s="249" t="s">
        <v>218</v>
      </c>
      <c r="P594" s="253"/>
      <c r="Q594" s="249"/>
      <c r="R594" s="248"/>
      <c r="S594" s="248" t="s">
        <v>815</v>
      </c>
      <c r="T594" s="248"/>
      <c r="U594" s="248"/>
      <c r="V594" s="248"/>
      <c r="W594" s="254" t="s">
        <v>724</v>
      </c>
      <c r="X594" s="248"/>
      <c r="Y594" s="255">
        <v>43239</v>
      </c>
      <c r="Z594" s="255">
        <v>43604</v>
      </c>
      <c r="AA594" s="256">
        <f t="shared" ca="1" si="31"/>
        <v>20.833333333333332</v>
      </c>
      <c r="AB594" s="257" t="e">
        <f>+VLOOKUP(#REF!,'[3]CÁN BỘ'!F$8:AX$1037,COLUMN('[3]CÁN BỘ'!$AP$42)-5,0)</f>
        <v>#REF!</v>
      </c>
      <c r="AC594" s="258"/>
    </row>
    <row r="595" spans="1:29" ht="15.75" customHeight="1" x14ac:dyDescent="0.3">
      <c r="A595" s="248">
        <f>+SUBTOTAL(3,$C$6:C595)</f>
        <v>590</v>
      </c>
      <c r="B595" s="249" t="s">
        <v>1868</v>
      </c>
      <c r="C595" s="249" t="s">
        <v>1791</v>
      </c>
      <c r="D595" s="249" t="s">
        <v>1846</v>
      </c>
      <c r="E595" s="248" t="s">
        <v>200</v>
      </c>
      <c r="F595" s="249">
        <f t="shared" si="32"/>
        <v>1978</v>
      </c>
      <c r="G595" s="251">
        <v>28763</v>
      </c>
      <c r="H595" s="248" t="s">
        <v>708</v>
      </c>
      <c r="I595" s="252" t="str">
        <f>VLOOKUP(H595,'[2]Bảng mã ngạch'!$A$2:$B$71,2,0)</f>
        <v>Giảng viên (hạng III)</v>
      </c>
      <c r="J595" s="249" t="s">
        <v>690</v>
      </c>
      <c r="K595" s="249">
        <v>0</v>
      </c>
      <c r="L595" s="249" t="s">
        <v>1844</v>
      </c>
      <c r="M595" s="249" t="s">
        <v>1869</v>
      </c>
      <c r="N595" s="249"/>
      <c r="O595" s="249" t="s">
        <v>218</v>
      </c>
      <c r="P595" s="253"/>
      <c r="Q595" s="249" t="s">
        <v>765</v>
      </c>
      <c r="R595" s="248" t="s">
        <v>754</v>
      </c>
      <c r="S595" s="248"/>
      <c r="T595" s="248" t="s">
        <v>705</v>
      </c>
      <c r="U595" s="248" t="s">
        <v>783</v>
      </c>
      <c r="V595" s="248"/>
      <c r="W595" s="254" t="s">
        <v>724</v>
      </c>
      <c r="X595" s="248"/>
      <c r="Y595" s="255"/>
      <c r="Z595" s="255"/>
      <c r="AA595" s="256">
        <f t="shared" ca="1" si="31"/>
        <v>13.833333333333334</v>
      </c>
      <c r="AB595" s="257" t="e">
        <f>+VLOOKUP(#REF!,'[3]CÁN BỘ'!F$8:AX$1037,COLUMN('[3]CÁN BỘ'!$AP$42)-5,0)</f>
        <v>#REF!</v>
      </c>
      <c r="AC595" s="258"/>
    </row>
    <row r="596" spans="1:29" ht="15.75" customHeight="1" x14ac:dyDescent="0.3">
      <c r="A596" s="248">
        <f>+SUBTOTAL(3,$C$6:C596)</f>
        <v>591</v>
      </c>
      <c r="B596" s="249" t="s">
        <v>1870</v>
      </c>
      <c r="C596" s="249" t="s">
        <v>1791</v>
      </c>
      <c r="D596" s="249" t="s">
        <v>1846</v>
      </c>
      <c r="E596" s="250" t="s">
        <v>201</v>
      </c>
      <c r="F596" s="249">
        <f t="shared" si="32"/>
        <v>1983</v>
      </c>
      <c r="G596" s="251">
        <v>30644</v>
      </c>
      <c r="H596" s="250" t="s">
        <v>699</v>
      </c>
      <c r="I596" s="252" t="str">
        <f>VLOOKUP(H596,'[2]Bảng mã ngạch'!$A$2:$B$71,2,0)</f>
        <v>Giảng viên chính (hạng II)</v>
      </c>
      <c r="J596" s="249" t="s">
        <v>690</v>
      </c>
      <c r="K596" s="249"/>
      <c r="L596" s="259" t="s">
        <v>1871</v>
      </c>
      <c r="M596" s="249" t="s">
        <v>1871</v>
      </c>
      <c r="N596" s="249"/>
      <c r="O596" s="249"/>
      <c r="P596" s="253"/>
      <c r="Q596" s="249"/>
      <c r="R596" s="248"/>
      <c r="S596" s="248"/>
      <c r="T596" s="248"/>
      <c r="U596" s="248"/>
      <c r="V596" s="248"/>
      <c r="W596" s="248"/>
      <c r="X596" s="248"/>
      <c r="Y596" s="255">
        <v>0</v>
      </c>
      <c r="Z596" s="255">
        <v>0</v>
      </c>
      <c r="AA596" s="263"/>
      <c r="AB596" s="257" t="e">
        <f>+VLOOKUP(#REF!,'[3]CÁN BỘ'!F$8:AX$1037,COLUMN('[3]CÁN BỘ'!$AP$42)-5,0)</f>
        <v>#REF!</v>
      </c>
      <c r="AC596" s="258"/>
    </row>
    <row r="597" spans="1:29" ht="15.75" customHeight="1" x14ac:dyDescent="0.3">
      <c r="A597" s="248">
        <f>+SUBTOTAL(3,$C$6:C597)</f>
        <v>592</v>
      </c>
      <c r="B597" s="249" t="s">
        <v>1872</v>
      </c>
      <c r="C597" s="249" t="s">
        <v>1791</v>
      </c>
      <c r="D597" s="249" t="s">
        <v>1181</v>
      </c>
      <c r="E597" s="250" t="s">
        <v>200</v>
      </c>
      <c r="F597" s="249">
        <f t="shared" si="32"/>
        <v>1974</v>
      </c>
      <c r="G597" s="251">
        <v>27148</v>
      </c>
      <c r="H597" s="248" t="s">
        <v>870</v>
      </c>
      <c r="I597" s="252" t="str">
        <f>VLOOKUP(H597,'[2]Bảng mã ngạch'!$A$2:$B$71,2,0)</f>
        <v>Giảng viên cao cấp (hạng I)</v>
      </c>
      <c r="J597" s="249" t="s">
        <v>692</v>
      </c>
      <c r="K597" s="249" t="s">
        <v>871</v>
      </c>
      <c r="L597" s="249" t="s">
        <v>1182</v>
      </c>
      <c r="M597" s="249" t="s">
        <v>1251</v>
      </c>
      <c r="N597" s="249"/>
      <c r="O597" s="249" t="s">
        <v>1251</v>
      </c>
      <c r="P597" s="253"/>
      <c r="Q597" s="249" t="s">
        <v>830</v>
      </c>
      <c r="R597" s="255" t="s">
        <v>1143</v>
      </c>
      <c r="S597" s="248" t="s">
        <v>768</v>
      </c>
      <c r="T597" s="248" t="s">
        <v>705</v>
      </c>
      <c r="U597" s="248" t="s">
        <v>875</v>
      </c>
      <c r="V597" s="248"/>
      <c r="W597" s="248">
        <v>0</v>
      </c>
      <c r="X597" s="248"/>
      <c r="Y597" s="255">
        <v>37807</v>
      </c>
      <c r="Z597" s="255">
        <v>38173</v>
      </c>
      <c r="AA597" s="256">
        <f t="shared" ref="AA597:AA603" ca="1" si="33">IF(E597="nữ",660-DATEDIF(G597,TODAY(),"m"),720-DATEDIF(G597,TODAY(),"m"))/12</f>
        <v>9.4166666666666661</v>
      </c>
      <c r="AB597" s="257" t="e">
        <f>+VLOOKUP(#REF!,'[3]CÁN BỘ'!F$8:AX$1037,COLUMN('[3]CÁN BỘ'!$AP$42)-5,0)</f>
        <v>#REF!</v>
      </c>
      <c r="AC597" s="258"/>
    </row>
    <row r="598" spans="1:29" ht="15.75" customHeight="1" x14ac:dyDescent="0.3">
      <c r="A598" s="248">
        <f>+SUBTOTAL(3,$C$6:C598)</f>
        <v>593</v>
      </c>
      <c r="B598" s="249" t="s">
        <v>1873</v>
      </c>
      <c r="C598" s="249" t="s">
        <v>1791</v>
      </c>
      <c r="D598" s="249" t="s">
        <v>1181</v>
      </c>
      <c r="E598" s="250" t="s">
        <v>200</v>
      </c>
      <c r="F598" s="249">
        <f t="shared" si="32"/>
        <v>1980</v>
      </c>
      <c r="G598" s="251">
        <v>29361</v>
      </c>
      <c r="H598" s="248" t="s">
        <v>699</v>
      </c>
      <c r="I598" s="252" t="str">
        <f>VLOOKUP(H598,'[2]Bảng mã ngạch'!$A$2:$B$71,2,0)</f>
        <v>Giảng viên chính (hạng II)</v>
      </c>
      <c r="J598" s="249" t="s">
        <v>692</v>
      </c>
      <c r="K598" s="249">
        <v>0</v>
      </c>
      <c r="L598" s="249" t="s">
        <v>1182</v>
      </c>
      <c r="M598" s="249" t="s">
        <v>1471</v>
      </c>
      <c r="N598" s="249"/>
      <c r="O598" s="249" t="s">
        <v>1874</v>
      </c>
      <c r="P598" s="253"/>
      <c r="Q598" s="249" t="s">
        <v>765</v>
      </c>
      <c r="R598" s="255" t="s">
        <v>925</v>
      </c>
      <c r="S598" s="248" t="s">
        <v>768</v>
      </c>
      <c r="T598" s="248" t="s">
        <v>705</v>
      </c>
      <c r="U598" s="248" t="s">
        <v>702</v>
      </c>
      <c r="V598" s="248"/>
      <c r="W598" s="254" t="s">
        <v>724</v>
      </c>
      <c r="X598" s="248"/>
      <c r="Y598" s="255">
        <v>38184</v>
      </c>
      <c r="Z598" s="255">
        <v>38549</v>
      </c>
      <c r="AA598" s="256">
        <f t="shared" ca="1" si="33"/>
        <v>15.416666666666666</v>
      </c>
      <c r="AB598" s="257" t="e">
        <f>+VLOOKUP(#REF!,'[3]CÁN BỘ'!F$8:AX$1037,COLUMN('[3]CÁN BỘ'!$AP$42)-5,0)</f>
        <v>#REF!</v>
      </c>
      <c r="AC598" s="258"/>
    </row>
    <row r="599" spans="1:29" ht="15.75" customHeight="1" x14ac:dyDescent="0.3">
      <c r="A599" s="248">
        <f>+SUBTOTAL(3,$C$6:C599)</f>
        <v>594</v>
      </c>
      <c r="B599" s="249" t="s">
        <v>1875</v>
      </c>
      <c r="C599" s="249" t="s">
        <v>1791</v>
      </c>
      <c r="D599" s="249" t="s">
        <v>1181</v>
      </c>
      <c r="E599" s="250" t="s">
        <v>201</v>
      </c>
      <c r="F599" s="249">
        <f t="shared" si="32"/>
        <v>1987</v>
      </c>
      <c r="G599" s="251">
        <v>31945</v>
      </c>
      <c r="H599" s="248" t="s">
        <v>708</v>
      </c>
      <c r="I599" s="252" t="str">
        <f>VLOOKUP(H599,'[2]Bảng mã ngạch'!$A$2:$B$71,2,0)</f>
        <v>Giảng viên (hạng III)</v>
      </c>
      <c r="J599" s="249" t="s">
        <v>690</v>
      </c>
      <c r="K599" s="249">
        <v>0</v>
      </c>
      <c r="L599" s="249" t="s">
        <v>1182</v>
      </c>
      <c r="M599" s="249" t="s">
        <v>1469</v>
      </c>
      <c r="N599" s="249"/>
      <c r="O599" s="249" t="s">
        <v>218</v>
      </c>
      <c r="P599" s="253"/>
      <c r="Q599" s="249" t="s">
        <v>765</v>
      </c>
      <c r="R599" s="255" t="s">
        <v>754</v>
      </c>
      <c r="S599" s="248" t="s">
        <v>768</v>
      </c>
      <c r="T599" s="248" t="s">
        <v>705</v>
      </c>
      <c r="U599" s="248" t="s">
        <v>783</v>
      </c>
      <c r="V599" s="248"/>
      <c r="W599" s="248">
        <v>0</v>
      </c>
      <c r="X599" s="248"/>
      <c r="Y599" s="255">
        <v>39240</v>
      </c>
      <c r="Z599" s="255">
        <v>39606</v>
      </c>
      <c r="AA599" s="256">
        <f t="shared" ca="1" si="33"/>
        <v>17.5</v>
      </c>
      <c r="AB599" s="257" t="e">
        <f>+VLOOKUP(#REF!,'[3]CÁN BỘ'!F$8:AX$1037,COLUMN('[3]CÁN BỘ'!$AP$42)-5,0)</f>
        <v>#REF!</v>
      </c>
      <c r="AC599" s="258"/>
    </row>
    <row r="600" spans="1:29" ht="15.75" customHeight="1" x14ac:dyDescent="0.3">
      <c r="A600" s="248">
        <f>+SUBTOTAL(3,$C$6:C600)</f>
        <v>595</v>
      </c>
      <c r="B600" s="249" t="s">
        <v>1876</v>
      </c>
      <c r="C600" s="249" t="s">
        <v>1791</v>
      </c>
      <c r="D600" s="249" t="s">
        <v>1181</v>
      </c>
      <c r="E600" s="248" t="s">
        <v>201</v>
      </c>
      <c r="F600" s="249">
        <f t="shared" si="32"/>
        <v>1976</v>
      </c>
      <c r="G600" s="251">
        <v>28064</v>
      </c>
      <c r="H600" s="248" t="s">
        <v>870</v>
      </c>
      <c r="I600" s="252" t="str">
        <f>VLOOKUP(H600,'[2]Bảng mã ngạch'!$A$2:$B$71,2,0)</f>
        <v>Giảng viên cao cấp (hạng I)</v>
      </c>
      <c r="J600" s="249" t="s">
        <v>692</v>
      </c>
      <c r="K600" s="249" t="s">
        <v>871</v>
      </c>
      <c r="L600" s="249" t="s">
        <v>1182</v>
      </c>
      <c r="M600" s="249" t="s">
        <v>1469</v>
      </c>
      <c r="N600" s="249"/>
      <c r="O600" s="249" t="s">
        <v>1469</v>
      </c>
      <c r="P600" s="253"/>
      <c r="Q600" s="249" t="s">
        <v>765</v>
      </c>
      <c r="R600" s="255" t="s">
        <v>782</v>
      </c>
      <c r="S600" s="248" t="s">
        <v>768</v>
      </c>
      <c r="T600" s="248">
        <v>0</v>
      </c>
      <c r="U600" s="248" t="s">
        <v>1190</v>
      </c>
      <c r="V600" s="248"/>
      <c r="W600" s="254" t="s">
        <v>724</v>
      </c>
      <c r="X600" s="248"/>
      <c r="Y600" s="255">
        <v>38874</v>
      </c>
      <c r="Z600" s="255">
        <v>39239</v>
      </c>
      <c r="AA600" s="256">
        <f t="shared" ca="1" si="33"/>
        <v>6.916666666666667</v>
      </c>
      <c r="AB600" s="257" t="e">
        <f>+VLOOKUP(#REF!,'[3]CÁN BỘ'!F$8:AX$1037,COLUMN('[3]CÁN BỘ'!$AP$42)-5,0)</f>
        <v>#REF!</v>
      </c>
      <c r="AC600" s="258"/>
    </row>
    <row r="601" spans="1:29" ht="15.75" customHeight="1" x14ac:dyDescent="0.3">
      <c r="A601" s="248">
        <f>+SUBTOTAL(3,$C$6:C601)</f>
        <v>596</v>
      </c>
      <c r="B601" s="249" t="s">
        <v>1877</v>
      </c>
      <c r="C601" s="249" t="s">
        <v>1791</v>
      </c>
      <c r="D601" s="249" t="s">
        <v>1181</v>
      </c>
      <c r="E601" s="248" t="s">
        <v>200</v>
      </c>
      <c r="F601" s="249">
        <f t="shared" si="32"/>
        <v>1976</v>
      </c>
      <c r="G601" s="251">
        <v>27929</v>
      </c>
      <c r="H601" s="248" t="s">
        <v>870</v>
      </c>
      <c r="I601" s="252" t="str">
        <f>VLOOKUP(H601,'[2]Bảng mã ngạch'!$A$2:$B$71,2,0)</f>
        <v>Giảng viên cao cấp (hạng I)</v>
      </c>
      <c r="J601" s="249" t="s">
        <v>692</v>
      </c>
      <c r="K601" s="249" t="s">
        <v>871</v>
      </c>
      <c r="L601" s="249" t="s">
        <v>1182</v>
      </c>
      <c r="M601" s="249" t="s">
        <v>1471</v>
      </c>
      <c r="N601" s="249"/>
      <c r="O601" s="249" t="s">
        <v>1874</v>
      </c>
      <c r="P601" s="253"/>
      <c r="Q601" s="249" t="s">
        <v>830</v>
      </c>
      <c r="R601" s="248"/>
      <c r="S601" s="248" t="s">
        <v>768</v>
      </c>
      <c r="T601" s="248" t="s">
        <v>705</v>
      </c>
      <c r="U601" s="248" t="s">
        <v>875</v>
      </c>
      <c r="V601" s="248"/>
      <c r="W601" s="248" t="s">
        <v>758</v>
      </c>
      <c r="X601" s="248" t="s">
        <v>704</v>
      </c>
      <c r="Y601" s="255">
        <v>37807</v>
      </c>
      <c r="Z601" s="255">
        <v>38173</v>
      </c>
      <c r="AA601" s="256">
        <f t="shared" ca="1" si="33"/>
        <v>11.5</v>
      </c>
      <c r="AB601" s="257" t="e">
        <f>+VLOOKUP(#REF!,'[4]CÁN BỘ'!F$8:CL$1600,COLUMN('[4]CÁN BỘ'!$CL$17)-5,0)</f>
        <v>#REF!</v>
      </c>
      <c r="AC601" s="280" t="e">
        <f>+#REF!-#REF!</f>
        <v>#REF!</v>
      </c>
    </row>
    <row r="602" spans="1:29" ht="15.75" customHeight="1" x14ac:dyDescent="0.3">
      <c r="A602" s="248">
        <f>+SUBTOTAL(3,$C$6:C602)</f>
        <v>597</v>
      </c>
      <c r="B602" s="249" t="s">
        <v>1878</v>
      </c>
      <c r="C602" s="249" t="s">
        <v>1791</v>
      </c>
      <c r="D602" s="249" t="s">
        <v>1181</v>
      </c>
      <c r="E602" s="250" t="s">
        <v>200</v>
      </c>
      <c r="F602" s="249">
        <f t="shared" si="32"/>
        <v>1984</v>
      </c>
      <c r="G602" s="251">
        <v>30776</v>
      </c>
      <c r="H602" s="248" t="s">
        <v>708</v>
      </c>
      <c r="I602" s="252" t="str">
        <f>VLOOKUP(H602,'[2]Bảng mã ngạch'!$A$2:$B$71,2,0)</f>
        <v>Giảng viên (hạng III)</v>
      </c>
      <c r="J602" s="249" t="s">
        <v>692</v>
      </c>
      <c r="K602" s="249">
        <v>0</v>
      </c>
      <c r="L602" s="249" t="s">
        <v>1182</v>
      </c>
      <c r="M602" s="249" t="s">
        <v>1879</v>
      </c>
      <c r="N602" s="249"/>
      <c r="O602" s="249" t="s">
        <v>1094</v>
      </c>
      <c r="P602" s="253"/>
      <c r="Q602" s="249" t="s">
        <v>765</v>
      </c>
      <c r="R602" s="255" t="s">
        <v>782</v>
      </c>
      <c r="S602" s="248" t="s">
        <v>768</v>
      </c>
      <c r="T602" s="248" t="s">
        <v>705</v>
      </c>
      <c r="U602" s="248" t="s">
        <v>702</v>
      </c>
      <c r="V602" s="248"/>
      <c r="W602" s="254" t="s">
        <v>724</v>
      </c>
      <c r="X602" s="248"/>
      <c r="Y602" s="255">
        <v>38872</v>
      </c>
      <c r="Z602" s="255">
        <v>39237</v>
      </c>
      <c r="AA602" s="256">
        <f t="shared" ca="1" si="33"/>
        <v>19.333333333333332</v>
      </c>
      <c r="AB602" s="257" t="e">
        <f>+VLOOKUP(#REF!,'[3]CÁN BỘ'!F$8:AX$1037,COLUMN('[3]CÁN BỘ'!$AP$42)-5,0)</f>
        <v>#REF!</v>
      </c>
      <c r="AC602" s="258"/>
    </row>
    <row r="603" spans="1:29" ht="15.75" customHeight="1" x14ac:dyDescent="0.3">
      <c r="A603" s="248">
        <f>+SUBTOTAL(3,$C$6:C603)</f>
        <v>598</v>
      </c>
      <c r="B603" s="249" t="s">
        <v>1880</v>
      </c>
      <c r="C603" s="249" t="s">
        <v>1791</v>
      </c>
      <c r="D603" s="249" t="s">
        <v>1181</v>
      </c>
      <c r="E603" s="250" t="s">
        <v>201</v>
      </c>
      <c r="F603" s="249">
        <f t="shared" si="32"/>
        <v>1975</v>
      </c>
      <c r="G603" s="251">
        <v>27508</v>
      </c>
      <c r="H603" s="248" t="s">
        <v>699</v>
      </c>
      <c r="I603" s="252" t="str">
        <f>VLOOKUP(H603,'[2]Bảng mã ngạch'!$A$2:$B$71,2,0)</f>
        <v>Giảng viên chính (hạng II)</v>
      </c>
      <c r="J603" s="249" t="s">
        <v>690</v>
      </c>
      <c r="K603" s="249">
        <v>0</v>
      </c>
      <c r="L603" s="249" t="s">
        <v>1182</v>
      </c>
      <c r="M603" s="249" t="s">
        <v>1471</v>
      </c>
      <c r="N603" s="249"/>
      <c r="O603" s="249" t="s">
        <v>218</v>
      </c>
      <c r="P603" s="253"/>
      <c r="Q603" s="249" t="s">
        <v>765</v>
      </c>
      <c r="R603" s="255" t="s">
        <v>782</v>
      </c>
      <c r="S603" s="248" t="s">
        <v>768</v>
      </c>
      <c r="T603" s="248" t="s">
        <v>705</v>
      </c>
      <c r="U603" s="248" t="s">
        <v>702</v>
      </c>
      <c r="V603" s="248"/>
      <c r="W603" s="248" t="s">
        <v>705</v>
      </c>
      <c r="X603" s="248"/>
      <c r="Y603" s="255">
        <v>39506</v>
      </c>
      <c r="Z603" s="255">
        <v>39872</v>
      </c>
      <c r="AA603" s="256">
        <f t="shared" ca="1" si="33"/>
        <v>5.333333333333333</v>
      </c>
      <c r="AB603" s="257" t="e">
        <f>+VLOOKUP(#REF!,'[3]CÁN BỘ'!F$8:AX$1037,COLUMN('[3]CÁN BỘ'!$AP$42)-5,0)</f>
        <v>#REF!</v>
      </c>
      <c r="AC603" s="258"/>
    </row>
    <row r="604" spans="1:29" ht="15.75" customHeight="1" x14ac:dyDescent="0.3">
      <c r="A604" s="248">
        <f>+SUBTOTAL(3,$C$6:C604)</f>
        <v>599</v>
      </c>
      <c r="B604" s="249" t="s">
        <v>1881</v>
      </c>
      <c r="C604" s="249" t="s">
        <v>1791</v>
      </c>
      <c r="D604" s="249" t="s">
        <v>1181</v>
      </c>
      <c r="E604" s="250" t="s">
        <v>1534</v>
      </c>
      <c r="F604" s="249">
        <f t="shared" si="32"/>
        <v>1980</v>
      </c>
      <c r="G604" s="251">
        <v>29246</v>
      </c>
      <c r="H604" s="250" t="s">
        <v>708</v>
      </c>
      <c r="I604" s="252" t="str">
        <f>VLOOKUP(H604,'[2]Bảng mã ngạch'!$A$2:$B$71,2,0)</f>
        <v>Giảng viên (hạng III)</v>
      </c>
      <c r="J604" s="249" t="s">
        <v>692</v>
      </c>
      <c r="K604" s="249"/>
      <c r="L604" s="259" t="s">
        <v>1094</v>
      </c>
      <c r="M604" s="249" t="s">
        <v>1094</v>
      </c>
      <c r="N604" s="249"/>
      <c r="O604" s="249" t="s">
        <v>1251</v>
      </c>
      <c r="P604" s="253">
        <v>44561</v>
      </c>
      <c r="Q604" s="249" t="s">
        <v>765</v>
      </c>
      <c r="R604" s="248"/>
      <c r="S604" s="248"/>
      <c r="T604" s="248"/>
      <c r="U604" s="248"/>
      <c r="V604" s="248"/>
      <c r="W604" s="248"/>
      <c r="X604" s="248"/>
      <c r="Y604" s="248"/>
      <c r="Z604" s="255"/>
      <c r="AA604" s="263"/>
      <c r="AB604" s="257" t="e">
        <f>+VLOOKUP(#REF!,'[4]CÁN BỘ'!F$8:CL$1600,COLUMN('[4]CÁN BỘ'!$CL$17)-5,0)</f>
        <v>#REF!</v>
      </c>
      <c r="AC604" s="258"/>
    </row>
    <row r="605" spans="1:29" ht="15.75" customHeight="1" x14ac:dyDescent="0.3">
      <c r="A605" s="248">
        <f>+SUBTOTAL(3,$C$6:C605)</f>
        <v>600</v>
      </c>
      <c r="B605" s="249" t="s">
        <v>1882</v>
      </c>
      <c r="C605" s="249" t="s">
        <v>1791</v>
      </c>
      <c r="D605" s="249" t="s">
        <v>1181</v>
      </c>
      <c r="E605" s="250" t="s">
        <v>201</v>
      </c>
      <c r="F605" s="249">
        <f t="shared" si="32"/>
        <v>1997</v>
      </c>
      <c r="G605" s="251">
        <v>35726</v>
      </c>
      <c r="H605" s="250" t="s">
        <v>708</v>
      </c>
      <c r="I605" s="252" t="str">
        <f>VLOOKUP(H605,'[2]Bảng mã ngạch'!$A$2:$B$71,2,0)</f>
        <v>Giảng viên (hạng III)</v>
      </c>
      <c r="J605" s="249" t="s">
        <v>241</v>
      </c>
      <c r="K605" s="249"/>
      <c r="L605" s="259"/>
      <c r="M605" s="249"/>
      <c r="N605" s="249"/>
      <c r="O605" s="249"/>
      <c r="P605" s="253"/>
      <c r="Q605" s="249"/>
      <c r="R605" s="248"/>
      <c r="S605" s="248"/>
      <c r="T605" s="248"/>
      <c r="U605" s="248"/>
      <c r="V605" s="248"/>
      <c r="W605" s="248"/>
      <c r="X605" s="248"/>
      <c r="Y605" s="255">
        <v>0</v>
      </c>
      <c r="Z605" s="255">
        <v>0</v>
      </c>
      <c r="AA605" s="263"/>
      <c r="AB605" s="257" t="e">
        <f>+VLOOKUP(#REF!,'[3]CÁN BỘ'!F$8:AX$1037,COLUMN('[3]CÁN BỘ'!$AP$42)-5,0)</f>
        <v>#REF!</v>
      </c>
      <c r="AC605" s="258"/>
    </row>
    <row r="606" spans="1:29" ht="15.75" customHeight="1" x14ac:dyDescent="0.3">
      <c r="A606" s="248">
        <f>+SUBTOTAL(3,$C$6:C606)</f>
        <v>601</v>
      </c>
      <c r="B606" s="249" t="s">
        <v>1883</v>
      </c>
      <c r="C606" s="249" t="s">
        <v>1791</v>
      </c>
      <c r="D606" s="249" t="s">
        <v>1181</v>
      </c>
      <c r="E606" s="250" t="s">
        <v>201</v>
      </c>
      <c r="F606" s="249">
        <f t="shared" si="32"/>
        <v>1971</v>
      </c>
      <c r="G606" s="251">
        <v>26041</v>
      </c>
      <c r="H606" s="248" t="s">
        <v>870</v>
      </c>
      <c r="I606" s="252" t="str">
        <f>VLOOKUP(H606,'[2]Bảng mã ngạch'!$A$2:$B$71,2,0)</f>
        <v>Giảng viên cao cấp (hạng I)</v>
      </c>
      <c r="J606" s="249" t="s">
        <v>692</v>
      </c>
      <c r="K606" s="249" t="s">
        <v>871</v>
      </c>
      <c r="L606" s="249" t="s">
        <v>1182</v>
      </c>
      <c r="M606" s="249" t="s">
        <v>1884</v>
      </c>
      <c r="N606" s="249"/>
      <c r="O606" s="249" t="s">
        <v>1885</v>
      </c>
      <c r="P606" s="253"/>
      <c r="Q606" s="249" t="s">
        <v>830</v>
      </c>
      <c r="R606" s="248" t="s">
        <v>754</v>
      </c>
      <c r="S606" s="248" t="s">
        <v>768</v>
      </c>
      <c r="T606" s="248" t="s">
        <v>705</v>
      </c>
      <c r="U606" s="248" t="s">
        <v>875</v>
      </c>
      <c r="V606" s="248"/>
      <c r="W606" s="248">
        <v>0</v>
      </c>
      <c r="X606" s="248"/>
      <c r="Y606" s="255">
        <v>35803</v>
      </c>
      <c r="Z606" s="255">
        <v>36168</v>
      </c>
      <c r="AA606" s="256">
        <f t="shared" ref="AA606:AA638" ca="1" si="34">IF(E606="nữ",660-DATEDIF(G606,TODAY(),"m"),720-DATEDIF(G606,TODAY(),"m"))/12</f>
        <v>1.3333333333333333</v>
      </c>
      <c r="AB606" s="257" t="e">
        <f>+VLOOKUP(#REF!,'[3]CÁN BỘ'!F$8:AX$1037,COLUMN('[3]CÁN BỘ'!$AP$42)-5,0)</f>
        <v>#REF!</v>
      </c>
      <c r="AC606" s="258"/>
    </row>
    <row r="607" spans="1:29" ht="15.75" customHeight="1" x14ac:dyDescent="0.3">
      <c r="A607" s="248">
        <f>+SUBTOTAL(3,$C$6:C607)</f>
        <v>602</v>
      </c>
      <c r="B607" s="249" t="s">
        <v>1886</v>
      </c>
      <c r="C607" s="249" t="s">
        <v>1791</v>
      </c>
      <c r="D607" s="249" t="s">
        <v>1181</v>
      </c>
      <c r="E607" s="248" t="s">
        <v>201</v>
      </c>
      <c r="F607" s="249">
        <f t="shared" si="32"/>
        <v>1980</v>
      </c>
      <c r="G607" s="251">
        <v>29494</v>
      </c>
      <c r="H607" s="248" t="s">
        <v>708</v>
      </c>
      <c r="I607" s="252" t="str">
        <f>VLOOKUP(H607,'[2]Bảng mã ngạch'!$A$2:$B$71,2,0)</f>
        <v>Giảng viên (hạng III)</v>
      </c>
      <c r="J607" s="249" t="s">
        <v>690</v>
      </c>
      <c r="K607" s="249">
        <v>0</v>
      </c>
      <c r="L607" s="249" t="s">
        <v>1182</v>
      </c>
      <c r="M607" s="249" t="s">
        <v>1183</v>
      </c>
      <c r="N607" s="249"/>
      <c r="O607" s="249" t="s">
        <v>218</v>
      </c>
      <c r="P607" s="253"/>
      <c r="Q607" s="249" t="s">
        <v>765</v>
      </c>
      <c r="R607" s="255" t="s">
        <v>782</v>
      </c>
      <c r="S607" s="248"/>
      <c r="T607" s="248" t="s">
        <v>705</v>
      </c>
      <c r="U607" s="248" t="s">
        <v>702</v>
      </c>
      <c r="V607" s="248"/>
      <c r="W607" s="248" t="s">
        <v>750</v>
      </c>
      <c r="X607" s="248"/>
      <c r="Y607" s="255">
        <v>37645</v>
      </c>
      <c r="Z607" s="255">
        <v>38010</v>
      </c>
      <c r="AA607" s="256">
        <f t="shared" ca="1" si="34"/>
        <v>10.833333333333334</v>
      </c>
      <c r="AB607" s="257" t="e">
        <f>+VLOOKUP(#REF!,'[3]CÁN BỘ'!F$8:AX$1037,COLUMN('[3]CÁN BỘ'!$AP$42)-5,0)</f>
        <v>#REF!</v>
      </c>
      <c r="AC607" s="258"/>
    </row>
    <row r="608" spans="1:29" ht="15.75" customHeight="1" x14ac:dyDescent="0.3">
      <c r="A608" s="248">
        <f>+SUBTOTAL(3,$C$6:C608)</f>
        <v>603</v>
      </c>
      <c r="B608" s="249" t="s">
        <v>1887</v>
      </c>
      <c r="C608" s="249" t="s">
        <v>1791</v>
      </c>
      <c r="D608" s="249" t="s">
        <v>1181</v>
      </c>
      <c r="E608" s="250" t="s">
        <v>201</v>
      </c>
      <c r="F608" s="249">
        <f t="shared" si="32"/>
        <v>1987</v>
      </c>
      <c r="G608" s="251">
        <v>31837</v>
      </c>
      <c r="H608" s="248" t="s">
        <v>708</v>
      </c>
      <c r="I608" s="252" t="str">
        <f>VLOOKUP(H608,'[2]Bảng mã ngạch'!$A$2:$B$71,2,0)</f>
        <v>Giảng viên (hạng III)</v>
      </c>
      <c r="J608" s="249" t="s">
        <v>692</v>
      </c>
      <c r="K608" s="249">
        <v>0</v>
      </c>
      <c r="L608" s="249" t="s">
        <v>1182</v>
      </c>
      <c r="M608" s="249" t="s">
        <v>1879</v>
      </c>
      <c r="N608" s="249"/>
      <c r="O608" s="249" t="s">
        <v>1094</v>
      </c>
      <c r="P608" s="253"/>
      <c r="Q608" s="249" t="s">
        <v>765</v>
      </c>
      <c r="R608" s="255" t="s">
        <v>1303</v>
      </c>
      <c r="S608" s="248" t="s">
        <v>768</v>
      </c>
      <c r="T608" s="248" t="s">
        <v>705</v>
      </c>
      <c r="U608" s="248" t="s">
        <v>702</v>
      </c>
      <c r="V608" s="248"/>
      <c r="W608" s="254" t="s">
        <v>717</v>
      </c>
      <c r="X608" s="248"/>
      <c r="Y608" s="255">
        <v>39240</v>
      </c>
      <c r="Z608" s="255">
        <v>39606</v>
      </c>
      <c r="AA608" s="256">
        <f t="shared" ca="1" si="34"/>
        <v>17.25</v>
      </c>
      <c r="AB608" s="257" t="e">
        <f>+VLOOKUP(#REF!,'[3]CÁN BỘ'!F$8:AX$1037,COLUMN('[3]CÁN BỘ'!$AP$42)-5,0)</f>
        <v>#REF!</v>
      </c>
      <c r="AC608" s="258"/>
    </row>
    <row r="609" spans="1:29" ht="15.75" customHeight="1" x14ac:dyDescent="0.3">
      <c r="A609" s="248">
        <f>+SUBTOTAL(3,$C$6:C609)</f>
        <v>604</v>
      </c>
      <c r="B609" s="249" t="s">
        <v>1888</v>
      </c>
      <c r="C609" s="249" t="s">
        <v>1791</v>
      </c>
      <c r="D609" s="249" t="s">
        <v>1181</v>
      </c>
      <c r="E609" s="248" t="s">
        <v>201</v>
      </c>
      <c r="F609" s="249">
        <f t="shared" si="32"/>
        <v>1987</v>
      </c>
      <c r="G609" s="251">
        <v>32130</v>
      </c>
      <c r="H609" s="248" t="s">
        <v>708</v>
      </c>
      <c r="I609" s="252" t="str">
        <f>VLOOKUP(H609,'[2]Bảng mã ngạch'!$A$2:$B$71,2,0)</f>
        <v>Giảng viên (hạng III)</v>
      </c>
      <c r="J609" s="249" t="s">
        <v>690</v>
      </c>
      <c r="K609" s="249">
        <v>0</v>
      </c>
      <c r="L609" s="249" t="s">
        <v>1182</v>
      </c>
      <c r="M609" s="249" t="s">
        <v>1469</v>
      </c>
      <c r="N609" s="249"/>
      <c r="O609" s="249" t="s">
        <v>218</v>
      </c>
      <c r="P609" s="253"/>
      <c r="Q609" s="249" t="s">
        <v>765</v>
      </c>
      <c r="R609" s="255" t="s">
        <v>754</v>
      </c>
      <c r="S609" s="248" t="s">
        <v>768</v>
      </c>
      <c r="T609" s="248" t="s">
        <v>705</v>
      </c>
      <c r="U609" s="248" t="s">
        <v>783</v>
      </c>
      <c r="V609" s="248"/>
      <c r="W609" s="248">
        <v>0</v>
      </c>
      <c r="X609" s="248"/>
      <c r="Y609" s="255">
        <v>39506</v>
      </c>
      <c r="Z609" s="255">
        <v>39872</v>
      </c>
      <c r="AA609" s="256">
        <f t="shared" ca="1" si="34"/>
        <v>18</v>
      </c>
      <c r="AB609" s="257" t="e">
        <f>+VLOOKUP(#REF!,'[3]CÁN BỘ'!F$8:AX$1037,COLUMN('[3]CÁN BỘ'!$AP$42)-5,0)</f>
        <v>#REF!</v>
      </c>
      <c r="AC609" s="258"/>
    </row>
    <row r="610" spans="1:29" ht="15.75" customHeight="1" x14ac:dyDescent="0.3">
      <c r="A610" s="248">
        <f>+SUBTOTAL(3,$C$6:C610)</f>
        <v>605</v>
      </c>
      <c r="B610" s="249" t="s">
        <v>1889</v>
      </c>
      <c r="C610" s="249" t="s">
        <v>1791</v>
      </c>
      <c r="D610" s="249" t="s">
        <v>1105</v>
      </c>
      <c r="E610" s="248" t="s">
        <v>201</v>
      </c>
      <c r="F610" s="249">
        <f t="shared" si="32"/>
        <v>1980</v>
      </c>
      <c r="G610" s="251">
        <v>29567</v>
      </c>
      <c r="H610" s="248" t="s">
        <v>699</v>
      </c>
      <c r="I610" s="252" t="str">
        <f>VLOOKUP(H610,'[2]Bảng mã ngạch'!$A$2:$B$71,2,0)</f>
        <v>Giảng viên chính (hạng II)</v>
      </c>
      <c r="J610" s="249" t="s">
        <v>692</v>
      </c>
      <c r="K610" s="249">
        <v>0</v>
      </c>
      <c r="L610" s="249" t="s">
        <v>1023</v>
      </c>
      <c r="M610" s="249" t="s">
        <v>1024</v>
      </c>
      <c r="N610" s="249"/>
      <c r="O610" s="249" t="s">
        <v>1024</v>
      </c>
      <c r="P610" s="253"/>
      <c r="Q610" s="249" t="s">
        <v>765</v>
      </c>
      <c r="R610" s="255" t="s">
        <v>1640</v>
      </c>
      <c r="S610" s="248" t="s">
        <v>768</v>
      </c>
      <c r="T610" s="248" t="s">
        <v>705</v>
      </c>
      <c r="U610" s="248" t="s">
        <v>702</v>
      </c>
      <c r="V610" s="248"/>
      <c r="W610" s="248">
        <v>0</v>
      </c>
      <c r="X610" s="248"/>
      <c r="Y610" s="255">
        <v>37778</v>
      </c>
      <c r="Z610" s="255">
        <v>38144</v>
      </c>
      <c r="AA610" s="256">
        <f t="shared" ca="1" si="34"/>
        <v>11</v>
      </c>
      <c r="AB610" s="257" t="e">
        <f>+VLOOKUP(#REF!,'[3]CÁN BỘ'!F$8:AX$1037,COLUMN('[3]CÁN BỘ'!$AP$42)-5,0)</f>
        <v>#REF!</v>
      </c>
      <c r="AC610" s="258"/>
    </row>
    <row r="611" spans="1:29" ht="15.75" customHeight="1" x14ac:dyDescent="0.3">
      <c r="A611" s="248">
        <f>+SUBTOTAL(3,$C$6:C611)</f>
        <v>606</v>
      </c>
      <c r="B611" s="249" t="s">
        <v>1890</v>
      </c>
      <c r="C611" s="249" t="s">
        <v>1791</v>
      </c>
      <c r="D611" s="249" t="s">
        <v>1105</v>
      </c>
      <c r="E611" s="248" t="s">
        <v>201</v>
      </c>
      <c r="F611" s="249">
        <f t="shared" si="32"/>
        <v>1978</v>
      </c>
      <c r="G611" s="251">
        <v>28730</v>
      </c>
      <c r="H611" s="248" t="s">
        <v>699</v>
      </c>
      <c r="I611" s="252" t="str">
        <f>VLOOKUP(H611,'[2]Bảng mã ngạch'!$A$2:$B$71,2,0)</f>
        <v>Giảng viên chính (hạng II)</v>
      </c>
      <c r="J611" s="249" t="s">
        <v>692</v>
      </c>
      <c r="K611" s="249">
        <v>0</v>
      </c>
      <c r="L611" s="249" t="s">
        <v>1023</v>
      </c>
      <c r="M611" s="249" t="s">
        <v>1024</v>
      </c>
      <c r="N611" s="249"/>
      <c r="O611" s="249" t="s">
        <v>1024</v>
      </c>
      <c r="P611" s="253"/>
      <c r="Q611" s="249" t="s">
        <v>765</v>
      </c>
      <c r="R611" s="255" t="s">
        <v>1640</v>
      </c>
      <c r="S611" s="248" t="s">
        <v>768</v>
      </c>
      <c r="T611" s="248" t="s">
        <v>705</v>
      </c>
      <c r="U611" s="248" t="s">
        <v>702</v>
      </c>
      <c r="V611" s="248"/>
      <c r="W611" s="248">
        <v>0</v>
      </c>
      <c r="X611" s="248" t="s">
        <v>704</v>
      </c>
      <c r="Y611" s="255">
        <v>40189</v>
      </c>
      <c r="Z611" s="255">
        <v>40554</v>
      </c>
      <c r="AA611" s="256">
        <f t="shared" ca="1" si="34"/>
        <v>8.75</v>
      </c>
      <c r="AB611" s="257" t="e">
        <f>+VLOOKUP(#REF!,'[3]CÁN BỘ'!F$8:AX$1037,COLUMN('[3]CÁN BỘ'!$AP$42)-5,0)</f>
        <v>#REF!</v>
      </c>
      <c r="AC611" s="258"/>
    </row>
    <row r="612" spans="1:29" ht="15.75" customHeight="1" x14ac:dyDescent="0.3">
      <c r="A612" s="248">
        <f>+SUBTOTAL(3,$C$6:C612)</f>
        <v>607</v>
      </c>
      <c r="B612" s="249" t="s">
        <v>1891</v>
      </c>
      <c r="C612" s="249" t="s">
        <v>1791</v>
      </c>
      <c r="D612" s="249" t="s">
        <v>1105</v>
      </c>
      <c r="E612" s="250" t="s">
        <v>201</v>
      </c>
      <c r="F612" s="249">
        <f t="shared" si="32"/>
        <v>1979</v>
      </c>
      <c r="G612" s="251">
        <v>29160</v>
      </c>
      <c r="H612" s="248" t="s">
        <v>699</v>
      </c>
      <c r="I612" s="252" t="str">
        <f>VLOOKUP(H612,'[2]Bảng mã ngạch'!$A$2:$B$71,2,0)</f>
        <v>Giảng viên chính (hạng II)</v>
      </c>
      <c r="J612" s="249" t="s">
        <v>692</v>
      </c>
      <c r="K612" s="249">
        <v>0</v>
      </c>
      <c r="L612" s="249" t="s">
        <v>1023</v>
      </c>
      <c r="M612" s="249" t="s">
        <v>726</v>
      </c>
      <c r="N612" s="249"/>
      <c r="O612" s="249" t="s">
        <v>726</v>
      </c>
      <c r="P612" s="253"/>
      <c r="Q612" s="249" t="s">
        <v>765</v>
      </c>
      <c r="R612" s="255" t="s">
        <v>1303</v>
      </c>
      <c r="S612" s="248" t="s">
        <v>768</v>
      </c>
      <c r="T612" s="248" t="s">
        <v>705</v>
      </c>
      <c r="U612" s="248" t="s">
        <v>702</v>
      </c>
      <c r="V612" s="248"/>
      <c r="W612" s="248">
        <v>0</v>
      </c>
      <c r="X612" s="248"/>
      <c r="Y612" s="255">
        <v>37287</v>
      </c>
      <c r="Z612" s="255">
        <v>37652</v>
      </c>
      <c r="AA612" s="256">
        <f t="shared" ca="1" si="34"/>
        <v>9.9166666666666661</v>
      </c>
      <c r="AB612" s="257" t="e">
        <f>+VLOOKUP(#REF!,'[3]CÁN BỘ'!F$8:AX$1037,COLUMN('[3]CÁN BỘ'!$AP$42)-5,0)</f>
        <v>#REF!</v>
      </c>
      <c r="AC612" s="258"/>
    </row>
    <row r="613" spans="1:29" ht="15.75" customHeight="1" x14ac:dyDescent="0.3">
      <c r="A613" s="248">
        <f>+SUBTOTAL(3,$C$6:C613)</f>
        <v>608</v>
      </c>
      <c r="B613" s="249" t="s">
        <v>1892</v>
      </c>
      <c r="C613" s="249" t="s">
        <v>1791</v>
      </c>
      <c r="D613" s="249" t="s">
        <v>1105</v>
      </c>
      <c r="E613" s="250" t="s">
        <v>200</v>
      </c>
      <c r="F613" s="249">
        <f t="shared" si="32"/>
        <v>1979</v>
      </c>
      <c r="G613" s="251">
        <v>29140</v>
      </c>
      <c r="H613" s="248" t="s">
        <v>699</v>
      </c>
      <c r="I613" s="252" t="str">
        <f>VLOOKUP(H613,'[2]Bảng mã ngạch'!$A$2:$B$71,2,0)</f>
        <v>Giảng viên chính (hạng II)</v>
      </c>
      <c r="J613" s="249" t="s">
        <v>692</v>
      </c>
      <c r="K613" s="249">
        <v>0</v>
      </c>
      <c r="L613" s="249" t="s">
        <v>1522</v>
      </c>
      <c r="M613" s="249" t="s">
        <v>726</v>
      </c>
      <c r="N613" s="249"/>
      <c r="O613" s="249" t="s">
        <v>1893</v>
      </c>
      <c r="P613" s="253"/>
      <c r="Q613" s="249" t="s">
        <v>830</v>
      </c>
      <c r="R613" s="255" t="s">
        <v>782</v>
      </c>
      <c r="S613" s="248"/>
      <c r="T613" s="248" t="s">
        <v>705</v>
      </c>
      <c r="U613" s="248" t="s">
        <v>769</v>
      </c>
      <c r="V613" s="248"/>
      <c r="W613" s="248">
        <v>0</v>
      </c>
      <c r="X613" s="248" t="s">
        <v>1894</v>
      </c>
      <c r="Y613" s="255">
        <v>36968</v>
      </c>
      <c r="Z613" s="255">
        <v>37333</v>
      </c>
      <c r="AA613" s="256">
        <f t="shared" ca="1" si="34"/>
        <v>14.833333333333334</v>
      </c>
      <c r="AB613" s="257" t="e">
        <f>+VLOOKUP(#REF!,'[4]CÁN BỘ'!F$8:CL$1600,COLUMN('[4]CÁN BỘ'!$CL$17)-5,0)</f>
        <v>#REF!</v>
      </c>
      <c r="AC613" s="280" t="e">
        <f>+#REF!-#REF!</f>
        <v>#REF!</v>
      </c>
    </row>
    <row r="614" spans="1:29" ht="15.75" customHeight="1" x14ac:dyDescent="0.3">
      <c r="A614" s="248">
        <f>+SUBTOTAL(3,$C$6:C614)</f>
        <v>609</v>
      </c>
      <c r="B614" s="249" t="s">
        <v>1895</v>
      </c>
      <c r="C614" s="249" t="s">
        <v>1791</v>
      </c>
      <c r="D614" s="249" t="s">
        <v>1105</v>
      </c>
      <c r="E614" s="250" t="s">
        <v>201</v>
      </c>
      <c r="F614" s="249">
        <f t="shared" si="32"/>
        <v>1984</v>
      </c>
      <c r="G614" s="251">
        <v>30950</v>
      </c>
      <c r="H614" s="248" t="s">
        <v>699</v>
      </c>
      <c r="I614" s="252" t="str">
        <f>VLOOKUP(H614,'[2]Bảng mã ngạch'!$A$2:$B$71,2,0)</f>
        <v>Giảng viên chính (hạng II)</v>
      </c>
      <c r="J614" s="249" t="s">
        <v>692</v>
      </c>
      <c r="K614" s="249">
        <v>0</v>
      </c>
      <c r="L614" s="249" t="s">
        <v>1023</v>
      </c>
      <c r="M614" s="249" t="s">
        <v>1024</v>
      </c>
      <c r="N614" s="249"/>
      <c r="O614" s="249" t="s">
        <v>1024</v>
      </c>
      <c r="P614" s="253"/>
      <c r="Q614" s="249" t="s">
        <v>830</v>
      </c>
      <c r="R614" s="255" t="s">
        <v>1653</v>
      </c>
      <c r="S614" s="248" t="s">
        <v>768</v>
      </c>
      <c r="T614" s="248" t="s">
        <v>705</v>
      </c>
      <c r="U614" s="248" t="s">
        <v>702</v>
      </c>
      <c r="V614" s="248"/>
      <c r="W614" s="254" t="s">
        <v>724</v>
      </c>
      <c r="X614" s="248" t="s">
        <v>704</v>
      </c>
      <c r="Y614" s="255">
        <v>37508</v>
      </c>
      <c r="Z614" s="255">
        <v>37873</v>
      </c>
      <c r="AA614" s="256">
        <f t="shared" ca="1" si="34"/>
        <v>14.833333333333334</v>
      </c>
      <c r="AB614" s="257" t="e">
        <f>+VLOOKUP(#REF!,'[4]CÁN BỘ'!F$8:CL$1600,COLUMN('[4]CÁN BỘ'!$CL$17)-5,0)</f>
        <v>#REF!</v>
      </c>
      <c r="AC614" s="280" t="e">
        <f>+#REF!-#REF!</f>
        <v>#REF!</v>
      </c>
    </row>
    <row r="615" spans="1:29" ht="15.75" customHeight="1" x14ac:dyDescent="0.3">
      <c r="A615" s="248">
        <f>+SUBTOTAL(3,$C$6:C615)</f>
        <v>610</v>
      </c>
      <c r="B615" s="249" t="s">
        <v>1896</v>
      </c>
      <c r="C615" s="249" t="s">
        <v>1791</v>
      </c>
      <c r="D615" s="249" t="s">
        <v>1105</v>
      </c>
      <c r="E615" s="248" t="s">
        <v>201</v>
      </c>
      <c r="F615" s="249">
        <f t="shared" si="32"/>
        <v>1979</v>
      </c>
      <c r="G615" s="251">
        <v>29149</v>
      </c>
      <c r="H615" s="248" t="s">
        <v>699</v>
      </c>
      <c r="I615" s="252" t="str">
        <f>VLOOKUP(H615,'[2]Bảng mã ngạch'!$A$2:$B$71,2,0)</f>
        <v>Giảng viên chính (hạng II)</v>
      </c>
      <c r="J615" s="249" t="s">
        <v>692</v>
      </c>
      <c r="K615" s="249">
        <v>0</v>
      </c>
      <c r="L615" s="249" t="s">
        <v>1023</v>
      </c>
      <c r="M615" s="249" t="s">
        <v>1024</v>
      </c>
      <c r="N615" s="249"/>
      <c r="O615" s="249" t="s">
        <v>1024</v>
      </c>
      <c r="P615" s="253"/>
      <c r="Q615" s="249" t="s">
        <v>765</v>
      </c>
      <c r="R615" s="255" t="s">
        <v>1897</v>
      </c>
      <c r="S615" s="248" t="s">
        <v>768</v>
      </c>
      <c r="T615" s="248" t="s">
        <v>705</v>
      </c>
      <c r="U615" s="248" t="s">
        <v>702</v>
      </c>
      <c r="V615" s="248"/>
      <c r="W615" s="248">
        <v>0</v>
      </c>
      <c r="X615" s="248"/>
      <c r="Y615" s="255">
        <v>36968</v>
      </c>
      <c r="Z615" s="255">
        <v>37333</v>
      </c>
      <c r="AA615" s="256">
        <f t="shared" ca="1" si="34"/>
        <v>9.8333333333333339</v>
      </c>
      <c r="AB615" s="257" t="e">
        <f>+VLOOKUP(#REF!,'[3]CÁN BỘ'!F$8:AX$1037,COLUMN('[3]CÁN BỘ'!$AP$42)-5,0)</f>
        <v>#REF!</v>
      </c>
      <c r="AC615" s="258"/>
    </row>
    <row r="616" spans="1:29" ht="15.75" customHeight="1" x14ac:dyDescent="0.3">
      <c r="A616" s="248">
        <f>+SUBTOTAL(3,$C$6:C616)</f>
        <v>611</v>
      </c>
      <c r="B616" s="249" t="s">
        <v>1898</v>
      </c>
      <c r="C616" s="249" t="s">
        <v>1791</v>
      </c>
      <c r="D616" s="249" t="s">
        <v>1105</v>
      </c>
      <c r="E616" s="250" t="s">
        <v>200</v>
      </c>
      <c r="F616" s="249">
        <f t="shared" si="32"/>
        <v>1964</v>
      </c>
      <c r="G616" s="251">
        <v>23540</v>
      </c>
      <c r="H616" s="248" t="s">
        <v>870</v>
      </c>
      <c r="I616" s="252" t="str">
        <f>VLOOKUP(H616,'[2]Bảng mã ngạch'!$A$2:$B$71,2,0)</f>
        <v>Giảng viên cao cấp (hạng I)</v>
      </c>
      <c r="J616" s="249" t="s">
        <v>692</v>
      </c>
      <c r="K616" s="249" t="s">
        <v>871</v>
      </c>
      <c r="L616" s="249" t="s">
        <v>1023</v>
      </c>
      <c r="M616" s="249" t="s">
        <v>1024</v>
      </c>
      <c r="N616" s="249"/>
      <c r="O616" s="249" t="s">
        <v>1024</v>
      </c>
      <c r="P616" s="253"/>
      <c r="Q616" s="249" t="s">
        <v>765</v>
      </c>
      <c r="R616" s="248" t="s">
        <v>782</v>
      </c>
      <c r="S616" s="248"/>
      <c r="T616" s="248" t="s">
        <v>705</v>
      </c>
      <c r="U616" s="248" t="s">
        <v>875</v>
      </c>
      <c r="V616" s="248"/>
      <c r="W616" s="248">
        <v>0</v>
      </c>
      <c r="X616" s="248"/>
      <c r="Y616" s="255"/>
      <c r="Z616" s="255"/>
      <c r="AA616" s="256">
        <f t="shared" ca="1" si="34"/>
        <v>-0.5</v>
      </c>
      <c r="AB616" s="257" t="e">
        <f>+VLOOKUP(#REF!,'[3]CÁN BỘ'!F$8:AX$1037,COLUMN('[3]CÁN BỘ'!$AP$42)-5,0)</f>
        <v>#REF!</v>
      </c>
      <c r="AC616" s="258"/>
    </row>
    <row r="617" spans="1:29" ht="15.75" customHeight="1" x14ac:dyDescent="0.3">
      <c r="A617" s="248">
        <f>+SUBTOTAL(3,$C$6:C617)</f>
        <v>612</v>
      </c>
      <c r="B617" s="249" t="s">
        <v>1899</v>
      </c>
      <c r="C617" s="249" t="s">
        <v>1791</v>
      </c>
      <c r="D617" s="249" t="s">
        <v>1105</v>
      </c>
      <c r="E617" s="248" t="s">
        <v>201</v>
      </c>
      <c r="F617" s="249">
        <f t="shared" si="32"/>
        <v>1975</v>
      </c>
      <c r="G617" s="251">
        <v>27743</v>
      </c>
      <c r="H617" s="248" t="s">
        <v>699</v>
      </c>
      <c r="I617" s="252" t="str">
        <f>VLOOKUP(H617,'[2]Bảng mã ngạch'!$A$2:$B$71,2,0)</f>
        <v>Giảng viên chính (hạng II)</v>
      </c>
      <c r="J617" s="249" t="s">
        <v>692</v>
      </c>
      <c r="K617" s="249">
        <v>0</v>
      </c>
      <c r="L617" s="249" t="s">
        <v>1023</v>
      </c>
      <c r="M617" s="249" t="s">
        <v>1900</v>
      </c>
      <c r="N617" s="249"/>
      <c r="O617" s="249" t="s">
        <v>1023</v>
      </c>
      <c r="P617" s="253">
        <v>43862</v>
      </c>
      <c r="Q617" s="249" t="s">
        <v>765</v>
      </c>
      <c r="R617" s="255" t="s">
        <v>955</v>
      </c>
      <c r="S617" s="248"/>
      <c r="T617" s="248">
        <v>2016</v>
      </c>
      <c r="U617" s="248" t="s">
        <v>769</v>
      </c>
      <c r="V617" s="248"/>
      <c r="W617" s="248">
        <v>0</v>
      </c>
      <c r="X617" s="248"/>
      <c r="Y617" s="255">
        <v>40881</v>
      </c>
      <c r="Z617" s="255">
        <v>41247</v>
      </c>
      <c r="AA617" s="256">
        <f t="shared" ca="1" si="34"/>
        <v>6</v>
      </c>
      <c r="AB617" s="257" t="e">
        <f>+VLOOKUP(#REF!,'[3]CÁN BỘ'!F$8:AX$1037,COLUMN('[3]CÁN BỘ'!$AP$42)-5,0)</f>
        <v>#REF!</v>
      </c>
      <c r="AC617" s="258"/>
    </row>
    <row r="618" spans="1:29" ht="15.75" customHeight="1" x14ac:dyDescent="0.3">
      <c r="A618" s="248">
        <f>+SUBTOTAL(3,$C$6:C618)</f>
        <v>613</v>
      </c>
      <c r="B618" s="249" t="s">
        <v>1901</v>
      </c>
      <c r="C618" s="249" t="s">
        <v>1791</v>
      </c>
      <c r="D618" s="249" t="s">
        <v>1105</v>
      </c>
      <c r="E618" s="250" t="s">
        <v>201</v>
      </c>
      <c r="F618" s="249">
        <f t="shared" si="32"/>
        <v>1969</v>
      </c>
      <c r="G618" s="251">
        <v>25505</v>
      </c>
      <c r="H618" s="248" t="s">
        <v>699</v>
      </c>
      <c r="I618" s="252" t="str">
        <f>VLOOKUP(H618,'[2]Bảng mã ngạch'!$A$2:$B$71,2,0)</f>
        <v>Giảng viên chính (hạng II)</v>
      </c>
      <c r="J618" s="249" t="s">
        <v>690</v>
      </c>
      <c r="K618" s="249">
        <v>0</v>
      </c>
      <c r="L618" s="249" t="s">
        <v>1023</v>
      </c>
      <c r="M618" s="249" t="s">
        <v>1902</v>
      </c>
      <c r="N618" s="249"/>
      <c r="O618" s="249" t="s">
        <v>218</v>
      </c>
      <c r="P618" s="253"/>
      <c r="Q618" s="249" t="s">
        <v>765</v>
      </c>
      <c r="R618" s="255" t="s">
        <v>771</v>
      </c>
      <c r="S618" s="248"/>
      <c r="T618" s="248" t="s">
        <v>705</v>
      </c>
      <c r="U618" s="248" t="s">
        <v>702</v>
      </c>
      <c r="V618" s="248"/>
      <c r="W618" s="248" t="s">
        <v>750</v>
      </c>
      <c r="X618" s="248"/>
      <c r="Y618" s="255">
        <v>38299</v>
      </c>
      <c r="Z618" s="255">
        <v>38664</v>
      </c>
      <c r="AA618" s="256">
        <f t="shared" ca="1" si="34"/>
        <v>-8.3333333333333329E-2</v>
      </c>
      <c r="AB618" s="257" t="e">
        <f>+VLOOKUP(#REF!,'[3]CÁN BỘ'!F$8:AX$1037,COLUMN('[3]CÁN BỘ'!$AP$42)-5,0)</f>
        <v>#REF!</v>
      </c>
      <c r="AC618" s="258"/>
    </row>
    <row r="619" spans="1:29" ht="15.75" customHeight="1" x14ac:dyDescent="0.3">
      <c r="A619" s="248">
        <f>+SUBTOTAL(3,$C$6:C619)</f>
        <v>614</v>
      </c>
      <c r="B619" s="249" t="s">
        <v>1903</v>
      </c>
      <c r="C619" s="249" t="s">
        <v>1791</v>
      </c>
      <c r="D619" s="249" t="s">
        <v>1105</v>
      </c>
      <c r="E619" s="248" t="s">
        <v>200</v>
      </c>
      <c r="F619" s="249">
        <f t="shared" si="32"/>
        <v>1981</v>
      </c>
      <c r="G619" s="251">
        <v>29743</v>
      </c>
      <c r="H619" s="248" t="s">
        <v>699</v>
      </c>
      <c r="I619" s="252" t="str">
        <f>VLOOKUP(H619,'[2]Bảng mã ngạch'!$A$2:$B$71,2,0)</f>
        <v>Giảng viên chính (hạng II)</v>
      </c>
      <c r="J619" s="249" t="s">
        <v>692</v>
      </c>
      <c r="K619" s="249">
        <v>0</v>
      </c>
      <c r="L619" s="249" t="s">
        <v>1023</v>
      </c>
      <c r="M619" s="249" t="s">
        <v>726</v>
      </c>
      <c r="N619" s="249"/>
      <c r="O619" s="249" t="s">
        <v>726</v>
      </c>
      <c r="P619" s="253"/>
      <c r="Q619" s="249" t="s">
        <v>830</v>
      </c>
      <c r="R619" s="255" t="s">
        <v>774</v>
      </c>
      <c r="S619" s="248"/>
      <c r="T619" s="248" t="s">
        <v>705</v>
      </c>
      <c r="U619" s="248" t="s">
        <v>769</v>
      </c>
      <c r="V619" s="248"/>
      <c r="W619" s="254" t="s">
        <v>724</v>
      </c>
      <c r="X619" s="248" t="s">
        <v>704</v>
      </c>
      <c r="Y619" s="255">
        <v>37892</v>
      </c>
      <c r="Z619" s="255">
        <v>38258</v>
      </c>
      <c r="AA619" s="256">
        <f t="shared" ca="1" si="34"/>
        <v>16.5</v>
      </c>
      <c r="AB619" s="257" t="e">
        <f>+VLOOKUP(#REF!,'[4]CÁN BỘ'!F$8:CL$1600,COLUMN('[4]CÁN BỘ'!$CL$17)-5,0)</f>
        <v>#REF!</v>
      </c>
      <c r="AC619" s="280" t="e">
        <f>+#REF!-#REF!</f>
        <v>#REF!</v>
      </c>
    </row>
    <row r="620" spans="1:29" ht="15.75" customHeight="1" x14ac:dyDescent="0.3">
      <c r="A620" s="248">
        <f>+SUBTOTAL(3,$C$6:C620)</f>
        <v>615</v>
      </c>
      <c r="B620" s="249" t="s">
        <v>1904</v>
      </c>
      <c r="C620" s="249" t="s">
        <v>1791</v>
      </c>
      <c r="D620" s="249" t="s">
        <v>1105</v>
      </c>
      <c r="E620" s="250" t="s">
        <v>201</v>
      </c>
      <c r="F620" s="249">
        <f t="shared" si="32"/>
        <v>1981</v>
      </c>
      <c r="G620" s="251">
        <v>29633</v>
      </c>
      <c r="H620" s="248" t="s">
        <v>699</v>
      </c>
      <c r="I620" s="252" t="str">
        <f>VLOOKUP(H620,'[2]Bảng mã ngạch'!$A$2:$B$71,2,0)</f>
        <v>Giảng viên chính (hạng II)</v>
      </c>
      <c r="J620" s="249" t="s">
        <v>692</v>
      </c>
      <c r="K620" s="249">
        <v>0</v>
      </c>
      <c r="L620" s="249" t="s">
        <v>1023</v>
      </c>
      <c r="M620" s="249" t="s">
        <v>726</v>
      </c>
      <c r="N620" s="249"/>
      <c r="O620" s="249" t="s">
        <v>1023</v>
      </c>
      <c r="P620" s="253"/>
      <c r="Q620" s="249" t="s">
        <v>765</v>
      </c>
      <c r="R620" s="255" t="s">
        <v>955</v>
      </c>
      <c r="S620" s="248"/>
      <c r="T620" s="248" t="s">
        <v>705</v>
      </c>
      <c r="U620" s="248" t="s">
        <v>702</v>
      </c>
      <c r="V620" s="248"/>
      <c r="W620" s="248" t="s">
        <v>705</v>
      </c>
      <c r="X620" s="248"/>
      <c r="Y620" s="255">
        <v>37413</v>
      </c>
      <c r="Z620" s="255">
        <v>37778</v>
      </c>
      <c r="AA620" s="256">
        <f t="shared" ca="1" si="34"/>
        <v>11.166666666666666</v>
      </c>
      <c r="AB620" s="257" t="e">
        <f>+VLOOKUP(#REF!,'[3]CÁN BỘ'!F$8:AX$1037,COLUMN('[3]CÁN BỘ'!$AP$42)-5,0)</f>
        <v>#REF!</v>
      </c>
      <c r="AC620" s="258"/>
    </row>
    <row r="621" spans="1:29" ht="15.75" customHeight="1" x14ac:dyDescent="0.3">
      <c r="A621" s="248">
        <f>+SUBTOTAL(3,$C$6:C621)</f>
        <v>616</v>
      </c>
      <c r="B621" s="249" t="s">
        <v>1905</v>
      </c>
      <c r="C621" s="249" t="s">
        <v>1791</v>
      </c>
      <c r="D621" s="249" t="s">
        <v>1105</v>
      </c>
      <c r="E621" s="250" t="s">
        <v>200</v>
      </c>
      <c r="F621" s="249">
        <f t="shared" si="32"/>
        <v>1975</v>
      </c>
      <c r="G621" s="251">
        <v>27604</v>
      </c>
      <c r="H621" s="248" t="s">
        <v>870</v>
      </c>
      <c r="I621" s="252" t="str">
        <f>VLOOKUP(H621,'[2]Bảng mã ngạch'!$A$2:$B$71,2,0)</f>
        <v>Giảng viên cao cấp (hạng I)</v>
      </c>
      <c r="J621" s="249" t="s">
        <v>692</v>
      </c>
      <c r="K621" s="249" t="s">
        <v>871</v>
      </c>
      <c r="L621" s="249" t="s">
        <v>1522</v>
      </c>
      <c r="M621" s="249" t="s">
        <v>1024</v>
      </c>
      <c r="N621" s="249"/>
      <c r="O621" s="249" t="s">
        <v>1024</v>
      </c>
      <c r="P621" s="253"/>
      <c r="Q621" s="249" t="s">
        <v>830</v>
      </c>
      <c r="R621" s="255" t="s">
        <v>1143</v>
      </c>
      <c r="S621" s="248"/>
      <c r="T621" s="248" t="s">
        <v>705</v>
      </c>
      <c r="U621" s="248" t="s">
        <v>875</v>
      </c>
      <c r="V621" s="248"/>
      <c r="W621" s="254" t="s">
        <v>703</v>
      </c>
      <c r="X621" s="248" t="s">
        <v>1073</v>
      </c>
      <c r="Y621" s="255">
        <v>38346</v>
      </c>
      <c r="Z621" s="255">
        <v>38711</v>
      </c>
      <c r="AA621" s="256">
        <f t="shared" ca="1" si="34"/>
        <v>10.666666666666666</v>
      </c>
      <c r="AB621" s="257" t="e">
        <f>+VLOOKUP(#REF!,'[4]CÁN BỘ'!F$8:CL$1600,COLUMN('[4]CÁN BỘ'!$CL$17)-5,0)</f>
        <v>#REF!</v>
      </c>
      <c r="AC621" s="280" t="e">
        <f>+#REF!-#REF!</f>
        <v>#REF!</v>
      </c>
    </row>
    <row r="622" spans="1:29" ht="15.75" customHeight="1" x14ac:dyDescent="0.3">
      <c r="A622" s="248">
        <f>+SUBTOTAL(3,$C$6:C622)</f>
        <v>617</v>
      </c>
      <c r="B622" s="249" t="s">
        <v>1906</v>
      </c>
      <c r="C622" s="249" t="s">
        <v>1791</v>
      </c>
      <c r="D622" s="249" t="s">
        <v>1039</v>
      </c>
      <c r="E622" s="248" t="s">
        <v>201</v>
      </c>
      <c r="F622" s="249">
        <f t="shared" si="32"/>
        <v>1984</v>
      </c>
      <c r="G622" s="251">
        <v>30906</v>
      </c>
      <c r="H622" s="248" t="s">
        <v>708</v>
      </c>
      <c r="I622" s="252" t="str">
        <f>VLOOKUP(H622,'[2]Bảng mã ngạch'!$A$2:$B$71,2,0)</f>
        <v>Giảng viên (hạng III)</v>
      </c>
      <c r="J622" s="249" t="s">
        <v>692</v>
      </c>
      <c r="K622" s="249">
        <v>0</v>
      </c>
      <c r="L622" s="249" t="s">
        <v>1838</v>
      </c>
      <c r="M622" s="249" t="s">
        <v>1907</v>
      </c>
      <c r="N622" s="249"/>
      <c r="O622" s="249" t="s">
        <v>1034</v>
      </c>
      <c r="P622" s="253"/>
      <c r="Q622" s="249" t="s">
        <v>765</v>
      </c>
      <c r="R622" s="255" t="s">
        <v>782</v>
      </c>
      <c r="S622" s="248" t="s">
        <v>768</v>
      </c>
      <c r="T622" s="248" t="s">
        <v>705</v>
      </c>
      <c r="U622" s="248" t="s">
        <v>783</v>
      </c>
      <c r="V622" s="248"/>
      <c r="W622" s="248"/>
      <c r="X622" s="248"/>
      <c r="Y622" s="255">
        <v>38145</v>
      </c>
      <c r="Z622" s="255">
        <v>38510</v>
      </c>
      <c r="AA622" s="256">
        <f t="shared" ca="1" si="34"/>
        <v>14.666666666666666</v>
      </c>
      <c r="AB622" s="257" t="e">
        <f>+VLOOKUP(#REF!,'[4]CÁN BỘ'!F$8:CL$1600,COLUMN('[4]CÁN BỘ'!$CL$17)-5,0)</f>
        <v>#REF!</v>
      </c>
      <c r="AC622" s="280" t="e">
        <f>+#REF!-#REF!</f>
        <v>#REF!</v>
      </c>
    </row>
    <row r="623" spans="1:29" ht="15.75" customHeight="1" x14ac:dyDescent="0.3">
      <c r="A623" s="248">
        <f>+SUBTOTAL(3,$C$6:C623)</f>
        <v>618</v>
      </c>
      <c r="B623" s="249" t="s">
        <v>1908</v>
      </c>
      <c r="C623" s="249" t="s">
        <v>1791</v>
      </c>
      <c r="D623" s="249" t="s">
        <v>1039</v>
      </c>
      <c r="E623" s="250" t="s">
        <v>200</v>
      </c>
      <c r="F623" s="249">
        <f t="shared" si="32"/>
        <v>1957</v>
      </c>
      <c r="G623" s="251">
        <v>20952</v>
      </c>
      <c r="H623" s="248" t="s">
        <v>870</v>
      </c>
      <c r="I623" s="252" t="str">
        <f>VLOOKUP(H623,'[2]Bảng mã ngạch'!$A$2:$B$71,2,0)</f>
        <v>Giảng viên cao cấp (hạng I)</v>
      </c>
      <c r="J623" s="249" t="s">
        <v>692</v>
      </c>
      <c r="K623" s="249" t="s">
        <v>871</v>
      </c>
      <c r="L623" s="249" t="s">
        <v>1838</v>
      </c>
      <c r="M623" s="249" t="s">
        <v>1909</v>
      </c>
      <c r="N623" s="249"/>
      <c r="O623" s="249" t="s">
        <v>1907</v>
      </c>
      <c r="P623" s="253"/>
      <c r="Q623" s="249" t="s">
        <v>765</v>
      </c>
      <c r="R623" s="248" t="s">
        <v>782</v>
      </c>
      <c r="S623" s="248"/>
      <c r="T623" s="248" t="s">
        <v>705</v>
      </c>
      <c r="U623" s="248" t="s">
        <v>875</v>
      </c>
      <c r="V623" s="248"/>
      <c r="W623" s="248">
        <v>0</v>
      </c>
      <c r="X623" s="248"/>
      <c r="Y623" s="255">
        <v>32381</v>
      </c>
      <c r="Z623" s="255">
        <v>32746</v>
      </c>
      <c r="AA623" s="256">
        <f t="shared" ca="1" si="34"/>
        <v>-7.583333333333333</v>
      </c>
      <c r="AB623" s="257" t="e">
        <f>+VLOOKUP(#REF!,'[3]CÁN BỘ'!F$8:AX$1037,COLUMN('[3]CÁN BỘ'!$AP$42)-5,0)</f>
        <v>#REF!</v>
      </c>
      <c r="AC623" s="258"/>
    </row>
    <row r="624" spans="1:29" ht="15.75" customHeight="1" x14ac:dyDescent="0.3">
      <c r="A624" s="248">
        <f>+SUBTOTAL(3,$C$6:C624)</f>
        <v>619</v>
      </c>
      <c r="B624" s="249" t="s">
        <v>1910</v>
      </c>
      <c r="C624" s="249" t="s">
        <v>1791</v>
      </c>
      <c r="D624" s="249" t="s">
        <v>1039</v>
      </c>
      <c r="E624" s="248" t="s">
        <v>201</v>
      </c>
      <c r="F624" s="249">
        <f t="shared" si="32"/>
        <v>1986</v>
      </c>
      <c r="G624" s="251">
        <v>31557</v>
      </c>
      <c r="H624" s="248" t="s">
        <v>708</v>
      </c>
      <c r="I624" s="252" t="str">
        <f>VLOOKUP(H624,'[2]Bảng mã ngạch'!$A$2:$B$71,2,0)</f>
        <v>Giảng viên (hạng III)</v>
      </c>
      <c r="J624" s="249" t="s">
        <v>690</v>
      </c>
      <c r="K624" s="249">
        <v>0</v>
      </c>
      <c r="L624" s="249" t="s">
        <v>1838</v>
      </c>
      <c r="M624" s="249" t="s">
        <v>1911</v>
      </c>
      <c r="N624" s="249"/>
      <c r="O624" s="249" t="s">
        <v>218</v>
      </c>
      <c r="P624" s="253"/>
      <c r="Q624" s="249" t="s">
        <v>765</v>
      </c>
      <c r="R624" s="255" t="s">
        <v>1078</v>
      </c>
      <c r="S624" s="248" t="s">
        <v>768</v>
      </c>
      <c r="T624" s="248" t="s">
        <v>705</v>
      </c>
      <c r="U624" s="248" t="s">
        <v>783</v>
      </c>
      <c r="V624" s="248"/>
      <c r="W624" s="248">
        <v>0</v>
      </c>
      <c r="X624" s="248"/>
      <c r="Y624" s="255"/>
      <c r="Z624" s="255"/>
      <c r="AA624" s="256">
        <f t="shared" ca="1" si="34"/>
        <v>16.5</v>
      </c>
      <c r="AB624" s="257" t="e">
        <f>+VLOOKUP(#REF!,'[3]CÁN BỘ'!F$8:AX$1037,COLUMN('[3]CÁN BỘ'!$AP$42)-5,0)</f>
        <v>#REF!</v>
      </c>
      <c r="AC624" s="258"/>
    </row>
    <row r="625" spans="1:29" ht="15.75" customHeight="1" x14ac:dyDescent="0.3">
      <c r="A625" s="248">
        <f>+SUBTOTAL(3,$C$6:C625)</f>
        <v>620</v>
      </c>
      <c r="B625" s="249" t="s">
        <v>1912</v>
      </c>
      <c r="C625" s="249" t="s">
        <v>1791</v>
      </c>
      <c r="D625" s="249" t="s">
        <v>1039</v>
      </c>
      <c r="E625" s="248" t="s">
        <v>201</v>
      </c>
      <c r="F625" s="249">
        <f t="shared" si="32"/>
        <v>1986</v>
      </c>
      <c r="G625" s="251">
        <v>31729</v>
      </c>
      <c r="H625" s="248" t="s">
        <v>708</v>
      </c>
      <c r="I625" s="252" t="str">
        <f>VLOOKUP(H625,'[2]Bảng mã ngạch'!$A$2:$B$71,2,0)</f>
        <v>Giảng viên (hạng III)</v>
      </c>
      <c r="J625" s="249" t="s">
        <v>690</v>
      </c>
      <c r="K625" s="249">
        <v>0</v>
      </c>
      <c r="L625" s="249" t="s">
        <v>1838</v>
      </c>
      <c r="M625" s="249" t="s">
        <v>1913</v>
      </c>
      <c r="N625" s="249"/>
      <c r="O625" s="249" t="s">
        <v>218</v>
      </c>
      <c r="P625" s="253"/>
      <c r="Q625" s="249" t="s">
        <v>765</v>
      </c>
      <c r="R625" s="248"/>
      <c r="S625" s="248" t="s">
        <v>768</v>
      </c>
      <c r="T625" s="248" t="s">
        <v>705</v>
      </c>
      <c r="U625" s="248" t="s">
        <v>783</v>
      </c>
      <c r="V625" s="248"/>
      <c r="W625" s="254" t="s">
        <v>724</v>
      </c>
      <c r="X625" s="248" t="s">
        <v>704</v>
      </c>
      <c r="Y625" s="255">
        <v>39207</v>
      </c>
      <c r="Z625" s="255">
        <v>39573</v>
      </c>
      <c r="AA625" s="256">
        <f t="shared" ca="1" si="34"/>
        <v>16.916666666666668</v>
      </c>
      <c r="AB625" s="257" t="e">
        <f>+VLOOKUP(#REF!,'[3]CÁN BỘ'!F$8:AX$1037,COLUMN('[3]CÁN BỘ'!$AP$42)-5,0)</f>
        <v>#REF!</v>
      </c>
      <c r="AC625" s="258"/>
    </row>
    <row r="626" spans="1:29" ht="15.75" customHeight="1" x14ac:dyDescent="0.3">
      <c r="A626" s="248">
        <f>+SUBTOTAL(3,$C$6:C626)</f>
        <v>621</v>
      </c>
      <c r="B626" s="249" t="s">
        <v>1914</v>
      </c>
      <c r="C626" s="249" t="s">
        <v>1791</v>
      </c>
      <c r="D626" s="249" t="s">
        <v>1039</v>
      </c>
      <c r="E626" s="250" t="s">
        <v>200</v>
      </c>
      <c r="F626" s="249">
        <f t="shared" si="32"/>
        <v>1957</v>
      </c>
      <c r="G626" s="251">
        <v>21064</v>
      </c>
      <c r="H626" s="248" t="s">
        <v>870</v>
      </c>
      <c r="I626" s="252" t="str">
        <f>VLOOKUP(H626,'[2]Bảng mã ngạch'!$A$2:$B$71,2,0)</f>
        <v>Giảng viên cao cấp (hạng I)</v>
      </c>
      <c r="J626" s="249" t="s">
        <v>692</v>
      </c>
      <c r="K626" s="249" t="s">
        <v>871</v>
      </c>
      <c r="L626" s="249" t="s">
        <v>1838</v>
      </c>
      <c r="M626" s="249" t="s">
        <v>1915</v>
      </c>
      <c r="N626" s="249"/>
      <c r="O626" s="249" t="s">
        <v>1916</v>
      </c>
      <c r="P626" s="253"/>
      <c r="Q626" s="249" t="s">
        <v>765</v>
      </c>
      <c r="R626" s="248" t="s">
        <v>754</v>
      </c>
      <c r="S626" s="248"/>
      <c r="T626" s="248" t="s">
        <v>705</v>
      </c>
      <c r="U626" s="248" t="s">
        <v>875</v>
      </c>
      <c r="V626" s="248"/>
      <c r="W626" s="248" t="s">
        <v>705</v>
      </c>
      <c r="X626" s="248"/>
      <c r="Y626" s="255">
        <v>30944</v>
      </c>
      <c r="Z626" s="255">
        <v>31309</v>
      </c>
      <c r="AA626" s="256">
        <f t="shared" ca="1" si="34"/>
        <v>-7.25</v>
      </c>
      <c r="AB626" s="257" t="e">
        <f>+VLOOKUP(#REF!,'[3]CÁN BỘ'!F$8:AX$1037,COLUMN('[3]CÁN BỘ'!$AP$42)-5,0)</f>
        <v>#REF!</v>
      </c>
      <c r="AC626" s="258"/>
    </row>
    <row r="627" spans="1:29" ht="15.75" customHeight="1" x14ac:dyDescent="0.3">
      <c r="A627" s="248">
        <f>+SUBTOTAL(3,$C$6:C627)</f>
        <v>622</v>
      </c>
      <c r="B627" s="249" t="s">
        <v>1917</v>
      </c>
      <c r="C627" s="249" t="s">
        <v>1791</v>
      </c>
      <c r="D627" s="249" t="s">
        <v>1039</v>
      </c>
      <c r="E627" s="248" t="s">
        <v>200</v>
      </c>
      <c r="F627" s="249">
        <f t="shared" si="32"/>
        <v>1976</v>
      </c>
      <c r="G627" s="251">
        <v>28009</v>
      </c>
      <c r="H627" s="248" t="s">
        <v>699</v>
      </c>
      <c r="I627" s="252" t="str">
        <f>VLOOKUP(H627,'[2]Bảng mã ngạch'!$A$2:$B$71,2,0)</f>
        <v>Giảng viên chính (hạng II)</v>
      </c>
      <c r="J627" s="249" t="s">
        <v>692</v>
      </c>
      <c r="K627" s="249">
        <v>0</v>
      </c>
      <c r="L627" s="249" t="s">
        <v>1838</v>
      </c>
      <c r="M627" s="249" t="s">
        <v>1034</v>
      </c>
      <c r="N627" s="249"/>
      <c r="O627" s="249" t="s">
        <v>1034</v>
      </c>
      <c r="P627" s="253"/>
      <c r="Q627" s="249" t="s">
        <v>765</v>
      </c>
      <c r="R627" s="248"/>
      <c r="S627" s="248" t="s">
        <v>768</v>
      </c>
      <c r="T627" s="248" t="s">
        <v>705</v>
      </c>
      <c r="U627" s="248" t="s">
        <v>702</v>
      </c>
      <c r="V627" s="248"/>
      <c r="W627" s="254" t="s">
        <v>717</v>
      </c>
      <c r="X627" s="248"/>
      <c r="Y627" s="255"/>
      <c r="Z627" s="255"/>
      <c r="AA627" s="256">
        <f t="shared" ca="1" si="34"/>
        <v>11.75</v>
      </c>
      <c r="AB627" s="257" t="e">
        <f>+VLOOKUP(#REF!,'[3]CÁN BỘ'!F$8:AX$1037,COLUMN('[3]CÁN BỘ'!$AP$42)-5,0)</f>
        <v>#REF!</v>
      </c>
      <c r="AC627" s="258"/>
    </row>
    <row r="628" spans="1:29" ht="15.75" customHeight="1" x14ac:dyDescent="0.3">
      <c r="A628" s="248">
        <f>+SUBTOTAL(3,$C$6:C628)</f>
        <v>623</v>
      </c>
      <c r="B628" s="249" t="s">
        <v>1918</v>
      </c>
      <c r="C628" s="249" t="s">
        <v>1791</v>
      </c>
      <c r="D628" s="249" t="s">
        <v>1039</v>
      </c>
      <c r="E628" s="248" t="s">
        <v>201</v>
      </c>
      <c r="F628" s="249">
        <f t="shared" si="32"/>
        <v>1974</v>
      </c>
      <c r="G628" s="251">
        <v>27376</v>
      </c>
      <c r="H628" s="248" t="s">
        <v>699</v>
      </c>
      <c r="I628" s="252" t="str">
        <f>VLOOKUP(H628,'[2]Bảng mã ngạch'!$A$2:$B$71,2,0)</f>
        <v>Giảng viên chính (hạng II)</v>
      </c>
      <c r="J628" s="249" t="s">
        <v>692</v>
      </c>
      <c r="K628" s="249">
        <v>0</v>
      </c>
      <c r="L628" s="249" t="s">
        <v>1036</v>
      </c>
      <c r="M628" s="249" t="s">
        <v>1919</v>
      </c>
      <c r="N628" s="249"/>
      <c r="O628" s="249" t="s">
        <v>1036</v>
      </c>
      <c r="P628" s="253"/>
      <c r="Q628" s="249" t="s">
        <v>830</v>
      </c>
      <c r="R628" s="255" t="s">
        <v>754</v>
      </c>
      <c r="S628" s="248" t="s">
        <v>768</v>
      </c>
      <c r="T628" s="248" t="s">
        <v>705</v>
      </c>
      <c r="U628" s="248" t="s">
        <v>702</v>
      </c>
      <c r="V628" s="248"/>
      <c r="W628" s="248" t="s">
        <v>1012</v>
      </c>
      <c r="X628" s="248"/>
      <c r="Y628" s="255">
        <v>38921</v>
      </c>
      <c r="Z628" s="255">
        <v>39286</v>
      </c>
      <c r="AA628" s="256">
        <f t="shared" ca="1" si="34"/>
        <v>5</v>
      </c>
      <c r="AB628" s="257" t="e">
        <f>+VLOOKUP(#REF!,'[3]CÁN BỘ'!F$8:AX$1037,COLUMN('[3]CÁN BỘ'!$AP$42)-5,0)</f>
        <v>#REF!</v>
      </c>
      <c r="AC628" s="258"/>
    </row>
    <row r="629" spans="1:29" ht="15.75" customHeight="1" x14ac:dyDescent="0.3">
      <c r="A629" s="248">
        <f>+SUBTOTAL(3,$C$6:C629)</f>
        <v>624</v>
      </c>
      <c r="B629" s="249" t="s">
        <v>1920</v>
      </c>
      <c r="C629" s="249" t="s">
        <v>1791</v>
      </c>
      <c r="D629" s="249" t="s">
        <v>1039</v>
      </c>
      <c r="E629" s="248" t="s">
        <v>201</v>
      </c>
      <c r="F629" s="249">
        <f t="shared" si="32"/>
        <v>1976</v>
      </c>
      <c r="G629" s="251">
        <v>27886</v>
      </c>
      <c r="H629" s="248" t="s">
        <v>699</v>
      </c>
      <c r="I629" s="252" t="str">
        <f>VLOOKUP(H629,'[2]Bảng mã ngạch'!$A$2:$B$71,2,0)</f>
        <v>Giảng viên chính (hạng II)</v>
      </c>
      <c r="J629" s="249" t="s">
        <v>692</v>
      </c>
      <c r="K629" s="249">
        <v>0</v>
      </c>
      <c r="L629" s="249" t="s">
        <v>1838</v>
      </c>
      <c r="M629" s="249" t="s">
        <v>1916</v>
      </c>
      <c r="N629" s="249"/>
      <c r="O629" s="249" t="s">
        <v>1916</v>
      </c>
      <c r="P629" s="253"/>
      <c r="Q629" s="249" t="s">
        <v>830</v>
      </c>
      <c r="R629" s="255" t="s">
        <v>771</v>
      </c>
      <c r="S629" s="248" t="s">
        <v>768</v>
      </c>
      <c r="T629" s="248" t="s">
        <v>705</v>
      </c>
      <c r="U629" s="248" t="s">
        <v>769</v>
      </c>
      <c r="V629" s="248"/>
      <c r="W629" s="254" t="s">
        <v>703</v>
      </c>
      <c r="X629" s="248" t="s">
        <v>704</v>
      </c>
      <c r="Y629" s="255">
        <v>35972</v>
      </c>
      <c r="Z629" s="255">
        <v>36337</v>
      </c>
      <c r="AA629" s="256">
        <f t="shared" ca="1" si="34"/>
        <v>6.416666666666667</v>
      </c>
      <c r="AB629" s="257" t="e">
        <f>+VLOOKUP(#REF!,'[4]CÁN BỘ'!F$8:CL$1600,COLUMN('[4]CÁN BỘ'!$CL$17)-5,0)</f>
        <v>#REF!</v>
      </c>
      <c r="AC629" s="280" t="e">
        <f>+#REF!-#REF!</f>
        <v>#REF!</v>
      </c>
    </row>
    <row r="630" spans="1:29" ht="15.75" customHeight="1" x14ac:dyDescent="0.3">
      <c r="A630" s="248">
        <f>+SUBTOTAL(3,$C$6:C630)</f>
        <v>625</v>
      </c>
      <c r="B630" s="249" t="s">
        <v>1921</v>
      </c>
      <c r="C630" s="249" t="s">
        <v>1791</v>
      </c>
      <c r="D630" s="249" t="s">
        <v>1039</v>
      </c>
      <c r="E630" s="248" t="s">
        <v>201</v>
      </c>
      <c r="F630" s="249">
        <f t="shared" si="32"/>
        <v>1981</v>
      </c>
      <c r="G630" s="251">
        <v>29778</v>
      </c>
      <c r="H630" s="248" t="s">
        <v>708</v>
      </c>
      <c r="I630" s="252" t="str">
        <f>VLOOKUP(H630,'[2]Bảng mã ngạch'!$A$2:$B$71,2,0)</f>
        <v>Giảng viên (hạng III)</v>
      </c>
      <c r="J630" s="249" t="s">
        <v>692</v>
      </c>
      <c r="K630" s="249"/>
      <c r="L630" s="259" t="s">
        <v>1386</v>
      </c>
      <c r="M630" s="249">
        <v>0</v>
      </c>
      <c r="N630" s="249"/>
      <c r="O630" s="249" t="s">
        <v>1386</v>
      </c>
      <c r="P630" s="253"/>
      <c r="Q630" s="249" t="s">
        <v>765</v>
      </c>
      <c r="R630" s="248"/>
      <c r="S630" s="248"/>
      <c r="T630" s="248"/>
      <c r="U630" s="248"/>
      <c r="V630" s="248"/>
      <c r="W630" s="248"/>
      <c r="X630" s="248"/>
      <c r="Y630" s="248"/>
      <c r="Z630" s="255"/>
      <c r="AA630" s="256">
        <f t="shared" ca="1" si="34"/>
        <v>11.583333333333334</v>
      </c>
      <c r="AB630" s="257" t="e">
        <f>+VLOOKUP(#REF!,'[3]CÁN BỘ'!F$8:AX$1037,COLUMN('[3]CÁN BỘ'!$AP$42)-5,0)</f>
        <v>#REF!</v>
      </c>
      <c r="AC630" s="258"/>
    </row>
    <row r="631" spans="1:29" ht="15.75" customHeight="1" x14ac:dyDescent="0.3">
      <c r="A631" s="248">
        <f>+SUBTOTAL(3,$C$6:C631)</f>
        <v>626</v>
      </c>
      <c r="B631" s="249" t="s">
        <v>1922</v>
      </c>
      <c r="C631" s="249" t="s">
        <v>1791</v>
      </c>
      <c r="D631" s="249" t="s">
        <v>1039</v>
      </c>
      <c r="E631" s="250" t="s">
        <v>201</v>
      </c>
      <c r="F631" s="249">
        <f t="shared" si="32"/>
        <v>1983</v>
      </c>
      <c r="G631" s="251">
        <v>30346</v>
      </c>
      <c r="H631" s="248" t="s">
        <v>708</v>
      </c>
      <c r="I631" s="252" t="str">
        <f>VLOOKUP(H631,'[2]Bảng mã ngạch'!$A$2:$B$71,2,0)</f>
        <v>Giảng viên (hạng III)</v>
      </c>
      <c r="J631" s="249" t="s">
        <v>692</v>
      </c>
      <c r="K631" s="249">
        <v>0</v>
      </c>
      <c r="L631" s="249" t="s">
        <v>1838</v>
      </c>
      <c r="M631" s="249" t="s">
        <v>1907</v>
      </c>
      <c r="N631" s="249"/>
      <c r="O631" s="249" t="s">
        <v>1034</v>
      </c>
      <c r="P631" s="253"/>
      <c r="Q631" s="249" t="s">
        <v>765</v>
      </c>
      <c r="R631" s="255" t="s">
        <v>1078</v>
      </c>
      <c r="S631" s="248" t="s">
        <v>768</v>
      </c>
      <c r="T631" s="248" t="s">
        <v>705</v>
      </c>
      <c r="U631" s="248" t="s">
        <v>769</v>
      </c>
      <c r="V631" s="248"/>
      <c r="W631" s="248">
        <v>0</v>
      </c>
      <c r="X631" s="248"/>
      <c r="Y631" s="255">
        <v>37961</v>
      </c>
      <c r="Z631" s="255">
        <v>38327</v>
      </c>
      <c r="AA631" s="256">
        <f t="shared" ca="1" si="34"/>
        <v>13.166666666666666</v>
      </c>
      <c r="AB631" s="257" t="e">
        <f>+VLOOKUP(#REF!,'[3]CÁN BỘ'!F$8:AX$1037,COLUMN('[3]CÁN BỘ'!$AP$42)-5,0)</f>
        <v>#REF!</v>
      </c>
      <c r="AC631" s="258"/>
    </row>
    <row r="632" spans="1:29" ht="15.75" customHeight="1" x14ac:dyDescent="0.3">
      <c r="A632" s="248">
        <f>+SUBTOTAL(3,$C$6:C632)</f>
        <v>627</v>
      </c>
      <c r="B632" s="249" t="s">
        <v>1923</v>
      </c>
      <c r="C632" s="249" t="s">
        <v>1791</v>
      </c>
      <c r="D632" s="249" t="s">
        <v>1039</v>
      </c>
      <c r="E632" s="250" t="s">
        <v>201</v>
      </c>
      <c r="F632" s="249">
        <f t="shared" si="32"/>
        <v>1976</v>
      </c>
      <c r="G632" s="251">
        <v>27933</v>
      </c>
      <c r="H632" s="248" t="s">
        <v>708</v>
      </c>
      <c r="I632" s="252" t="str">
        <f>VLOOKUP(H632,'[2]Bảng mã ngạch'!$A$2:$B$71,2,0)</f>
        <v>Giảng viên (hạng III)</v>
      </c>
      <c r="J632" s="249" t="s">
        <v>692</v>
      </c>
      <c r="K632" s="249">
        <v>0</v>
      </c>
      <c r="L632" s="249" t="s">
        <v>1924</v>
      </c>
      <c r="M632" s="249" t="s">
        <v>1924</v>
      </c>
      <c r="N632" s="249"/>
      <c r="O632" s="249" t="s">
        <v>1924</v>
      </c>
      <c r="P632" s="253">
        <v>44673</v>
      </c>
      <c r="Q632" s="249" t="s">
        <v>765</v>
      </c>
      <c r="R632" s="255" t="s">
        <v>1078</v>
      </c>
      <c r="S632" s="248" t="s">
        <v>768</v>
      </c>
      <c r="T632" s="248" t="s">
        <v>705</v>
      </c>
      <c r="U632" s="248" t="s">
        <v>783</v>
      </c>
      <c r="V632" s="248"/>
      <c r="W632" s="248">
        <v>0</v>
      </c>
      <c r="X632" s="248"/>
      <c r="Y632" s="255">
        <v>41567</v>
      </c>
      <c r="Z632" s="255">
        <v>41932</v>
      </c>
      <c r="AA632" s="256">
        <f t="shared" ca="1" si="34"/>
        <v>6.5</v>
      </c>
      <c r="AB632" s="257" t="e">
        <f>+VLOOKUP(#REF!,'[3]CÁN BỘ'!F$8:AX$1037,COLUMN('[3]CÁN BỘ'!$AP$42)-5,0)</f>
        <v>#REF!</v>
      </c>
      <c r="AC632" s="258"/>
    </row>
    <row r="633" spans="1:29" ht="15.75" customHeight="1" x14ac:dyDescent="0.3">
      <c r="A633" s="248">
        <f>+SUBTOTAL(3,$C$6:C633)</f>
        <v>628</v>
      </c>
      <c r="B633" s="249" t="s">
        <v>1925</v>
      </c>
      <c r="C633" s="249" t="s">
        <v>1791</v>
      </c>
      <c r="D633" s="249" t="s">
        <v>1039</v>
      </c>
      <c r="E633" s="248" t="s">
        <v>201</v>
      </c>
      <c r="F633" s="249">
        <f t="shared" si="32"/>
        <v>1987</v>
      </c>
      <c r="G633" s="251">
        <v>32087</v>
      </c>
      <c r="H633" s="248" t="s">
        <v>708</v>
      </c>
      <c r="I633" s="252" t="str">
        <f>VLOOKUP(H633,'[2]Bảng mã ngạch'!$A$2:$B$71,2,0)</f>
        <v>Giảng viên (hạng III)</v>
      </c>
      <c r="J633" s="249" t="s">
        <v>692</v>
      </c>
      <c r="K633" s="249">
        <v>0</v>
      </c>
      <c r="L633" s="249" t="s">
        <v>1149</v>
      </c>
      <c r="M633" s="249" t="s">
        <v>1036</v>
      </c>
      <c r="N633" s="249"/>
      <c r="O633" s="249" t="s">
        <v>1036</v>
      </c>
      <c r="P633" s="253">
        <v>44409</v>
      </c>
      <c r="Q633" s="249" t="s">
        <v>765</v>
      </c>
      <c r="R633" s="248" t="s">
        <v>754</v>
      </c>
      <c r="S633" s="248" t="s">
        <v>768</v>
      </c>
      <c r="T633" s="248" t="s">
        <v>705</v>
      </c>
      <c r="U633" s="248" t="s">
        <v>783</v>
      </c>
      <c r="V633" s="248"/>
      <c r="W633" s="248">
        <v>0</v>
      </c>
      <c r="X633" s="248"/>
      <c r="Y633" s="255">
        <v>39955</v>
      </c>
      <c r="Z633" s="255">
        <v>40320</v>
      </c>
      <c r="AA633" s="256">
        <f t="shared" ca="1" si="34"/>
        <v>17.916666666666668</v>
      </c>
      <c r="AB633" s="257" t="e">
        <f>+VLOOKUP(#REF!,'[3]CÁN BỘ'!F$8:AX$1037,COLUMN('[3]CÁN BỘ'!$AP$42)-5,0)</f>
        <v>#REF!</v>
      </c>
      <c r="AC633" s="258"/>
    </row>
    <row r="634" spans="1:29" ht="15.75" customHeight="1" x14ac:dyDescent="0.3">
      <c r="A634" s="248">
        <f>+SUBTOTAL(3,$C$6:C634)</f>
        <v>629</v>
      </c>
      <c r="B634" s="249" t="s">
        <v>1926</v>
      </c>
      <c r="C634" s="249" t="s">
        <v>1791</v>
      </c>
      <c r="D634" s="249" t="s">
        <v>1039</v>
      </c>
      <c r="E634" s="250" t="s">
        <v>201</v>
      </c>
      <c r="F634" s="249">
        <f t="shared" si="32"/>
        <v>1984</v>
      </c>
      <c r="G634" s="251">
        <v>30934</v>
      </c>
      <c r="H634" s="248" t="s">
        <v>708</v>
      </c>
      <c r="I634" s="252" t="str">
        <f>VLOOKUP(H634,'[2]Bảng mã ngạch'!$A$2:$B$71,2,0)</f>
        <v>Giảng viên (hạng III)</v>
      </c>
      <c r="J634" s="249" t="s">
        <v>692</v>
      </c>
      <c r="K634" s="249">
        <v>0</v>
      </c>
      <c r="L634" s="249" t="s">
        <v>1838</v>
      </c>
      <c r="M634" s="249" t="s">
        <v>1927</v>
      </c>
      <c r="N634" s="249"/>
      <c r="O634" s="249" t="s">
        <v>1386</v>
      </c>
      <c r="P634" s="253"/>
      <c r="Q634" s="249" t="s">
        <v>765</v>
      </c>
      <c r="R634" s="255" t="s">
        <v>754</v>
      </c>
      <c r="S634" s="248" t="s">
        <v>768</v>
      </c>
      <c r="T634" s="248" t="s">
        <v>705</v>
      </c>
      <c r="U634" s="248" t="s">
        <v>783</v>
      </c>
      <c r="V634" s="248"/>
      <c r="W634" s="254" t="s">
        <v>717</v>
      </c>
      <c r="X634" s="248"/>
      <c r="Y634" s="255">
        <v>38788</v>
      </c>
      <c r="Z634" s="255">
        <v>39153</v>
      </c>
      <c r="AA634" s="256">
        <f t="shared" ca="1" si="34"/>
        <v>14.75</v>
      </c>
      <c r="AB634" s="257" t="e">
        <f>+VLOOKUP(#REF!,'[3]CÁN BỘ'!F$8:AX$1037,COLUMN('[3]CÁN BỘ'!$AP$42)-5,0)</f>
        <v>#REF!</v>
      </c>
      <c r="AC634" s="258"/>
    </row>
    <row r="635" spans="1:29" ht="15.75" customHeight="1" x14ac:dyDescent="0.3">
      <c r="A635" s="248">
        <f>+SUBTOTAL(3,$C$6:C635)</f>
        <v>630</v>
      </c>
      <c r="B635" s="249" t="s">
        <v>1928</v>
      </c>
      <c r="C635" s="249" t="s">
        <v>1791</v>
      </c>
      <c r="D635" s="249" t="s">
        <v>1039</v>
      </c>
      <c r="E635" s="250" t="s">
        <v>201</v>
      </c>
      <c r="F635" s="249">
        <f t="shared" si="32"/>
        <v>1979</v>
      </c>
      <c r="G635" s="251">
        <v>29089</v>
      </c>
      <c r="H635" s="248" t="s">
        <v>699</v>
      </c>
      <c r="I635" s="252" t="str">
        <f>VLOOKUP(H635,'[2]Bảng mã ngạch'!$A$2:$B$71,2,0)</f>
        <v>Giảng viên chính (hạng II)</v>
      </c>
      <c r="J635" s="249" t="s">
        <v>692</v>
      </c>
      <c r="K635" s="249">
        <v>0</v>
      </c>
      <c r="L635" s="249" t="s">
        <v>1838</v>
      </c>
      <c r="M635" s="249" t="s">
        <v>1929</v>
      </c>
      <c r="N635" s="249"/>
      <c r="O635" s="249" t="s">
        <v>1930</v>
      </c>
      <c r="P635" s="253"/>
      <c r="Q635" s="249" t="s">
        <v>765</v>
      </c>
      <c r="R635" s="248" t="s">
        <v>771</v>
      </c>
      <c r="S635" s="248" t="s">
        <v>768</v>
      </c>
      <c r="T635" s="248" t="s">
        <v>705</v>
      </c>
      <c r="U635" s="248" t="s">
        <v>769</v>
      </c>
      <c r="V635" s="248"/>
      <c r="W635" s="254" t="s">
        <v>717</v>
      </c>
      <c r="X635" s="248"/>
      <c r="Y635" s="255">
        <v>42556</v>
      </c>
      <c r="Z635" s="255">
        <v>42921</v>
      </c>
      <c r="AA635" s="256">
        <f t="shared" ca="1" si="34"/>
        <v>9.6666666666666661</v>
      </c>
      <c r="AB635" s="257" t="e">
        <f>+VLOOKUP(#REF!,'[4]CÁN BỘ'!F$8:CL$1600,COLUMN('[4]CÁN BỘ'!$CL$17)-5,0)</f>
        <v>#REF!</v>
      </c>
      <c r="AC635" s="280" t="e">
        <f>+#REF!-#REF!</f>
        <v>#REF!</v>
      </c>
    </row>
    <row r="636" spans="1:29" ht="15.75" customHeight="1" x14ac:dyDescent="0.3">
      <c r="A636" s="248">
        <f>+SUBTOTAL(3,$C$6:C636)</f>
        <v>631</v>
      </c>
      <c r="B636" s="268" t="s">
        <v>1931</v>
      </c>
      <c r="C636" s="268" t="s">
        <v>1791</v>
      </c>
      <c r="D636" s="268" t="s">
        <v>1039</v>
      </c>
      <c r="E636" s="272" t="s">
        <v>201</v>
      </c>
      <c r="F636" s="268">
        <f t="shared" si="32"/>
        <v>1982</v>
      </c>
      <c r="G636" s="270">
        <v>30145</v>
      </c>
      <c r="H636" s="272" t="s">
        <v>699</v>
      </c>
      <c r="I636" s="271" t="str">
        <f>VLOOKUP(H636,'[2]Bảng mã ngạch'!$A$2:$B$71,2,0)</f>
        <v>Giảng viên chính (hạng II)</v>
      </c>
      <c r="J636" s="249" t="s">
        <v>692</v>
      </c>
      <c r="K636" s="249">
        <v>0</v>
      </c>
      <c r="L636" s="249" t="s">
        <v>1932</v>
      </c>
      <c r="M636" s="249" t="s">
        <v>1913</v>
      </c>
      <c r="N636" s="249"/>
      <c r="O636" s="249" t="s">
        <v>1933</v>
      </c>
      <c r="P636" s="253"/>
      <c r="Q636" s="249" t="s">
        <v>830</v>
      </c>
      <c r="R636" s="255" t="s">
        <v>1303</v>
      </c>
      <c r="S636" s="248" t="s">
        <v>768</v>
      </c>
      <c r="T636" s="248" t="s">
        <v>705</v>
      </c>
      <c r="U636" s="248" t="s">
        <v>769</v>
      </c>
      <c r="V636" s="248"/>
      <c r="W636" s="254" t="s">
        <v>1934</v>
      </c>
      <c r="X636" s="248" t="s">
        <v>832</v>
      </c>
      <c r="Y636" s="255">
        <v>38116</v>
      </c>
      <c r="Z636" s="255">
        <v>38481</v>
      </c>
      <c r="AA636" s="256">
        <f t="shared" ca="1" si="34"/>
        <v>12.583333333333334</v>
      </c>
      <c r="AB636" s="257" t="e">
        <f>+VLOOKUP(#REF!,'[3]CÁN BỘ'!F$8:AX$1037,COLUMN('[3]CÁN BỘ'!$AP$42)-5,0)</f>
        <v>#REF!</v>
      </c>
      <c r="AC636" s="258"/>
    </row>
    <row r="637" spans="1:29" ht="15.75" customHeight="1" x14ac:dyDescent="0.3">
      <c r="A637" s="248">
        <f>+SUBTOTAL(3,$C$6:C637)</f>
        <v>632</v>
      </c>
      <c r="B637" s="249" t="s">
        <v>1935</v>
      </c>
      <c r="C637" s="249" t="s">
        <v>1791</v>
      </c>
      <c r="D637" s="249" t="s">
        <v>1039</v>
      </c>
      <c r="E637" s="250" t="s">
        <v>201</v>
      </c>
      <c r="F637" s="249">
        <f t="shared" si="32"/>
        <v>1982</v>
      </c>
      <c r="G637" s="251">
        <v>30224</v>
      </c>
      <c r="H637" s="248" t="s">
        <v>699</v>
      </c>
      <c r="I637" s="252" t="str">
        <f>VLOOKUP(H637,'[2]Bảng mã ngạch'!$A$2:$B$71,2,0)</f>
        <v>Giảng viên chính (hạng II)</v>
      </c>
      <c r="J637" s="249" t="s">
        <v>692</v>
      </c>
      <c r="K637" s="249">
        <v>0</v>
      </c>
      <c r="L637" s="249" t="s">
        <v>1838</v>
      </c>
      <c r="M637" s="249" t="s">
        <v>1907</v>
      </c>
      <c r="N637" s="249"/>
      <c r="O637" s="249" t="s">
        <v>1936</v>
      </c>
      <c r="P637" s="253"/>
      <c r="Q637" s="249" t="s">
        <v>765</v>
      </c>
      <c r="R637" s="255" t="s">
        <v>754</v>
      </c>
      <c r="S637" s="248" t="s">
        <v>768</v>
      </c>
      <c r="T637" s="248" t="s">
        <v>705</v>
      </c>
      <c r="U637" s="248" t="s">
        <v>769</v>
      </c>
      <c r="V637" s="248"/>
      <c r="W637" s="248" t="s">
        <v>1145</v>
      </c>
      <c r="X637" s="248"/>
      <c r="Y637" s="255">
        <v>42556</v>
      </c>
      <c r="Z637" s="255">
        <v>42921</v>
      </c>
      <c r="AA637" s="256">
        <f t="shared" ca="1" si="34"/>
        <v>12.833333333333334</v>
      </c>
      <c r="AB637" s="257" t="e">
        <f>+VLOOKUP(#REF!,'[3]CÁN BỘ'!F$8:AX$1037,COLUMN('[3]CÁN BỘ'!$AP$42)-5,0)</f>
        <v>#REF!</v>
      </c>
      <c r="AC637" s="258"/>
    </row>
    <row r="638" spans="1:29" ht="15.75" customHeight="1" x14ac:dyDescent="0.3">
      <c r="A638" s="248">
        <f>+SUBTOTAL(3,$C$6:C638)</f>
        <v>633</v>
      </c>
      <c r="B638" s="249" t="s">
        <v>1937</v>
      </c>
      <c r="C638" s="249" t="s">
        <v>1791</v>
      </c>
      <c r="D638" s="249" t="s">
        <v>1039</v>
      </c>
      <c r="E638" s="248" t="s">
        <v>201</v>
      </c>
      <c r="F638" s="249">
        <f t="shared" si="32"/>
        <v>1987</v>
      </c>
      <c r="G638" s="251">
        <v>32126</v>
      </c>
      <c r="H638" s="248" t="s">
        <v>708</v>
      </c>
      <c r="I638" s="252" t="str">
        <f>VLOOKUP(H638,'[2]Bảng mã ngạch'!$A$2:$B$71,2,0)</f>
        <v>Giảng viên (hạng III)</v>
      </c>
      <c r="J638" s="249" t="s">
        <v>690</v>
      </c>
      <c r="K638" s="249">
        <v>0</v>
      </c>
      <c r="L638" s="249" t="s">
        <v>1838</v>
      </c>
      <c r="M638" s="249" t="s">
        <v>1938</v>
      </c>
      <c r="N638" s="249"/>
      <c r="O638" s="249" t="s">
        <v>218</v>
      </c>
      <c r="P638" s="253"/>
      <c r="Q638" s="249" t="s">
        <v>765</v>
      </c>
      <c r="R638" s="255" t="s">
        <v>1939</v>
      </c>
      <c r="S638" s="248" t="s">
        <v>768</v>
      </c>
      <c r="T638" s="248"/>
      <c r="U638" s="248" t="s">
        <v>783</v>
      </c>
      <c r="V638" s="248"/>
      <c r="W638" s="248"/>
      <c r="X638" s="248"/>
      <c r="Y638" s="255">
        <v>39955</v>
      </c>
      <c r="Z638" s="255">
        <v>40320</v>
      </c>
      <c r="AA638" s="256">
        <f t="shared" ca="1" si="34"/>
        <v>18</v>
      </c>
      <c r="AB638" s="257" t="e">
        <f>+VLOOKUP(#REF!,'[3]CÁN BỘ'!F$8:AX$1037,COLUMN('[3]CÁN BỘ'!$AP$42)-5,0)</f>
        <v>#REF!</v>
      </c>
      <c r="AC638" s="258"/>
    </row>
    <row r="639" spans="1:29" ht="15.75" customHeight="1" x14ac:dyDescent="0.3">
      <c r="A639" s="248">
        <f>+SUBTOTAL(3,$C$6:C639)</f>
        <v>634</v>
      </c>
      <c r="B639" s="249" t="s">
        <v>1940</v>
      </c>
      <c r="C639" s="249" t="s">
        <v>1791</v>
      </c>
      <c r="D639" s="249" t="s">
        <v>1039</v>
      </c>
      <c r="E639" s="250" t="s">
        <v>201</v>
      </c>
      <c r="F639" s="249">
        <f t="shared" si="32"/>
        <v>1985</v>
      </c>
      <c r="G639" s="251">
        <v>31140</v>
      </c>
      <c r="H639" s="250" t="s">
        <v>708</v>
      </c>
      <c r="I639" s="252" t="str">
        <f>VLOOKUP(H639,'[2]Bảng mã ngạch'!$A$2:$B$71,2,0)</f>
        <v>Giảng viên (hạng III)</v>
      </c>
      <c r="J639" s="249" t="s">
        <v>692</v>
      </c>
      <c r="K639" s="249"/>
      <c r="L639" s="259" t="s">
        <v>1036</v>
      </c>
      <c r="M639" s="249" t="s">
        <v>1036</v>
      </c>
      <c r="N639" s="249"/>
      <c r="O639" s="249" t="s">
        <v>1941</v>
      </c>
      <c r="P639" s="253">
        <v>44166</v>
      </c>
      <c r="Q639" s="249" t="s">
        <v>765</v>
      </c>
      <c r="R639" s="248"/>
      <c r="S639" s="248"/>
      <c r="T639" s="248"/>
      <c r="U639" s="248" t="s">
        <v>783</v>
      </c>
      <c r="V639" s="248"/>
      <c r="W639" s="248"/>
      <c r="X639" s="248"/>
      <c r="Y639" s="255">
        <v>41792</v>
      </c>
      <c r="Z639" s="255">
        <v>42157</v>
      </c>
      <c r="AA639" s="263"/>
      <c r="AB639" s="257" t="e">
        <f>+VLOOKUP(#REF!,'[3]CÁN BỘ'!F$8:AX$1037,COLUMN('[3]CÁN BỘ'!$AP$42)-5,0)</f>
        <v>#REF!</v>
      </c>
      <c r="AC639" s="258"/>
    </row>
    <row r="640" spans="1:29" ht="15.75" customHeight="1" x14ac:dyDescent="0.3">
      <c r="A640" s="248">
        <f>+SUBTOTAL(3,$C$6:C640)</f>
        <v>635</v>
      </c>
      <c r="B640" s="249" t="s">
        <v>1942</v>
      </c>
      <c r="C640" s="249" t="s">
        <v>1791</v>
      </c>
      <c r="D640" s="249" t="s">
        <v>1187</v>
      </c>
      <c r="E640" s="250" t="s">
        <v>201</v>
      </c>
      <c r="F640" s="249">
        <f t="shared" si="32"/>
        <v>1975</v>
      </c>
      <c r="G640" s="251">
        <v>27572</v>
      </c>
      <c r="H640" s="248" t="s">
        <v>699</v>
      </c>
      <c r="I640" s="252" t="str">
        <f>VLOOKUP(H640,'[2]Bảng mã ngạch'!$A$2:$B$71,2,0)</f>
        <v>Giảng viên chính (hạng II)</v>
      </c>
      <c r="J640" s="249" t="s">
        <v>692</v>
      </c>
      <c r="K640" s="249">
        <v>0</v>
      </c>
      <c r="L640" s="249" t="s">
        <v>1068</v>
      </c>
      <c r="M640" s="249" t="s">
        <v>1077</v>
      </c>
      <c r="N640" s="249"/>
      <c r="O640" s="249" t="s">
        <v>1077</v>
      </c>
      <c r="P640" s="253"/>
      <c r="Q640" s="249" t="s">
        <v>765</v>
      </c>
      <c r="R640" s="255" t="s">
        <v>1623</v>
      </c>
      <c r="S640" s="248"/>
      <c r="T640" s="248" t="s">
        <v>705</v>
      </c>
      <c r="U640" s="248" t="s">
        <v>769</v>
      </c>
      <c r="V640" s="248"/>
      <c r="W640" s="248" t="s">
        <v>705</v>
      </c>
      <c r="X640" s="248"/>
      <c r="Y640" s="255">
        <v>41048</v>
      </c>
      <c r="Z640" s="255">
        <v>41413</v>
      </c>
      <c r="AA640" s="256">
        <f t="shared" ref="AA640:AA654" ca="1" si="35">IF(E640="nữ",660-DATEDIF(G640,TODAY(),"m"),720-DATEDIF(G640,TODAY(),"m"))/12</f>
        <v>5.583333333333333</v>
      </c>
      <c r="AB640" s="257" t="e">
        <f>+VLOOKUP(#REF!,'[3]CÁN BỘ'!F$8:AX$1037,COLUMN('[3]CÁN BỘ'!$AP$42)-5,0)</f>
        <v>#REF!</v>
      </c>
      <c r="AC640" s="258"/>
    </row>
    <row r="641" spans="1:29" ht="15.75" customHeight="1" x14ac:dyDescent="0.3">
      <c r="A641" s="248">
        <f>+SUBTOTAL(3,$C$6:C641)</f>
        <v>636</v>
      </c>
      <c r="B641" s="249" t="s">
        <v>1943</v>
      </c>
      <c r="C641" s="249" t="s">
        <v>1791</v>
      </c>
      <c r="D641" s="249" t="s">
        <v>1187</v>
      </c>
      <c r="E641" s="248" t="s">
        <v>200</v>
      </c>
      <c r="F641" s="249">
        <f t="shared" si="32"/>
        <v>1976</v>
      </c>
      <c r="G641" s="251">
        <v>28004</v>
      </c>
      <c r="H641" s="248" t="s">
        <v>699</v>
      </c>
      <c r="I641" s="252" t="str">
        <f>VLOOKUP(H641,'[2]Bảng mã ngạch'!$A$2:$B$71,2,0)</f>
        <v>Giảng viên chính (hạng II)</v>
      </c>
      <c r="J641" s="249" t="s">
        <v>692</v>
      </c>
      <c r="K641" s="249">
        <v>0</v>
      </c>
      <c r="L641" s="249" t="s">
        <v>1068</v>
      </c>
      <c r="M641" s="249" t="s">
        <v>1278</v>
      </c>
      <c r="N641" s="249"/>
      <c r="O641" s="249" t="s">
        <v>1944</v>
      </c>
      <c r="P641" s="253"/>
      <c r="Q641" s="249" t="s">
        <v>765</v>
      </c>
      <c r="R641" s="255" t="s">
        <v>1945</v>
      </c>
      <c r="S641" s="248" t="s">
        <v>768</v>
      </c>
      <c r="T641" s="248" t="s">
        <v>705</v>
      </c>
      <c r="U641" s="248" t="s">
        <v>702</v>
      </c>
      <c r="V641" s="248"/>
      <c r="W641" s="254" t="s">
        <v>724</v>
      </c>
      <c r="X641" s="248"/>
      <c r="Y641" s="255">
        <v>38958</v>
      </c>
      <c r="Z641" s="255">
        <v>39323</v>
      </c>
      <c r="AA641" s="256">
        <f t="shared" ca="1" si="35"/>
        <v>11.75</v>
      </c>
      <c r="AB641" s="257" t="e">
        <f>+VLOOKUP(#REF!,'[3]CÁN BỘ'!F$8:AX$1037,COLUMN('[3]CÁN BỘ'!$AP$42)-5,0)</f>
        <v>#REF!</v>
      </c>
      <c r="AC641" s="258"/>
    </row>
    <row r="642" spans="1:29" ht="15.75" customHeight="1" x14ac:dyDescent="0.3">
      <c r="A642" s="248">
        <f>+SUBTOTAL(3,$C$6:C642)</f>
        <v>637</v>
      </c>
      <c r="B642" s="249" t="s">
        <v>1946</v>
      </c>
      <c r="C642" s="249" t="s">
        <v>1791</v>
      </c>
      <c r="D642" s="249" t="s">
        <v>1187</v>
      </c>
      <c r="E642" s="248" t="s">
        <v>200</v>
      </c>
      <c r="F642" s="249">
        <f t="shared" ref="F642:F705" si="36">YEAR(G642)</f>
        <v>1973</v>
      </c>
      <c r="G642" s="251">
        <v>26988</v>
      </c>
      <c r="H642" s="248" t="s">
        <v>708</v>
      </c>
      <c r="I642" s="252" t="str">
        <f>VLOOKUP(H642,'[2]Bảng mã ngạch'!$A$2:$B$71,2,0)</f>
        <v>Giảng viên (hạng III)</v>
      </c>
      <c r="J642" s="249" t="s">
        <v>692</v>
      </c>
      <c r="K642" s="249">
        <v>0</v>
      </c>
      <c r="L642" s="249" t="s">
        <v>1068</v>
      </c>
      <c r="M642" s="249" t="s">
        <v>1947</v>
      </c>
      <c r="N642" s="249"/>
      <c r="O642" s="249" t="s">
        <v>1068</v>
      </c>
      <c r="P642" s="253"/>
      <c r="Q642" s="249"/>
      <c r="R642" s="255" t="s">
        <v>1948</v>
      </c>
      <c r="S642" s="248"/>
      <c r="T642" s="248">
        <v>2018</v>
      </c>
      <c r="U642" s="248" t="s">
        <v>834</v>
      </c>
      <c r="V642" s="246"/>
      <c r="W642" s="248">
        <v>0</v>
      </c>
      <c r="X642" s="248" t="s">
        <v>704</v>
      </c>
      <c r="Y642" s="255">
        <v>34884</v>
      </c>
      <c r="Z642" s="255">
        <v>35250</v>
      </c>
      <c r="AA642" s="256">
        <f t="shared" ca="1" si="35"/>
        <v>8.9166666666666661</v>
      </c>
      <c r="AB642" s="257" t="e">
        <f>+VLOOKUP(#REF!,'[4]CÁN BỘ'!F$8:CL$1600,COLUMN('[4]CÁN BỘ'!$CL$17)-5,0)</f>
        <v>#REF!</v>
      </c>
      <c r="AC642" s="280" t="e">
        <f>+#REF!-#REF!</f>
        <v>#REF!</v>
      </c>
    </row>
    <row r="643" spans="1:29" ht="15.75" customHeight="1" x14ac:dyDescent="0.3">
      <c r="A643" s="248">
        <f>+SUBTOTAL(3,$C$6:C643)</f>
        <v>638</v>
      </c>
      <c r="B643" s="249" t="s">
        <v>1949</v>
      </c>
      <c r="C643" s="249" t="s">
        <v>1791</v>
      </c>
      <c r="D643" s="249" t="s">
        <v>1187</v>
      </c>
      <c r="E643" s="250" t="s">
        <v>201</v>
      </c>
      <c r="F643" s="249">
        <f t="shared" si="36"/>
        <v>1986</v>
      </c>
      <c r="G643" s="251">
        <v>31413</v>
      </c>
      <c r="H643" s="248" t="s">
        <v>870</v>
      </c>
      <c r="I643" s="252" t="str">
        <f>VLOOKUP(H643,'[2]Bảng mã ngạch'!$A$2:$B$71,2,0)</f>
        <v>Giảng viên cao cấp (hạng I)</v>
      </c>
      <c r="J643" s="249" t="s">
        <v>692</v>
      </c>
      <c r="K643" s="249" t="s">
        <v>871</v>
      </c>
      <c r="L643" s="249" t="s">
        <v>1068</v>
      </c>
      <c r="M643" s="249" t="s">
        <v>1077</v>
      </c>
      <c r="N643" s="249"/>
      <c r="O643" s="249" t="s">
        <v>1068</v>
      </c>
      <c r="P643" s="253"/>
      <c r="Q643" s="249" t="s">
        <v>765</v>
      </c>
      <c r="R643" s="248" t="s">
        <v>754</v>
      </c>
      <c r="S643" s="248" t="s">
        <v>768</v>
      </c>
      <c r="T643" s="248" t="s">
        <v>705</v>
      </c>
      <c r="U643" s="248" t="s">
        <v>702</v>
      </c>
      <c r="V643" s="248"/>
      <c r="W643" s="254" t="s">
        <v>717</v>
      </c>
      <c r="X643" s="248"/>
      <c r="Y643" s="255">
        <v>39583</v>
      </c>
      <c r="Z643" s="255">
        <v>39948</v>
      </c>
      <c r="AA643" s="256">
        <f t="shared" ca="1" si="35"/>
        <v>16.083333333333332</v>
      </c>
      <c r="AB643" s="257" t="e">
        <f>+VLOOKUP(#REF!,'[3]CÁN BỘ'!F$8:AX$1037,COLUMN('[3]CÁN BỘ'!$AP$42)-5,0)</f>
        <v>#REF!</v>
      </c>
      <c r="AC643" s="258"/>
    </row>
    <row r="644" spans="1:29" ht="15.75" customHeight="1" x14ac:dyDescent="0.3">
      <c r="A644" s="248">
        <f>+SUBTOTAL(3,$C$6:C644)</f>
        <v>639</v>
      </c>
      <c r="B644" s="249" t="s">
        <v>1950</v>
      </c>
      <c r="C644" s="249" t="s">
        <v>1791</v>
      </c>
      <c r="D644" s="249" t="s">
        <v>1187</v>
      </c>
      <c r="E644" s="248" t="s">
        <v>201</v>
      </c>
      <c r="F644" s="249">
        <f t="shared" si="36"/>
        <v>1970</v>
      </c>
      <c r="G644" s="251">
        <v>25847</v>
      </c>
      <c r="H644" s="248" t="s">
        <v>699</v>
      </c>
      <c r="I644" s="252" t="str">
        <f>VLOOKUP(H644,'[2]Bảng mã ngạch'!$A$2:$B$71,2,0)</f>
        <v>Giảng viên chính (hạng II)</v>
      </c>
      <c r="J644" s="249" t="s">
        <v>692</v>
      </c>
      <c r="K644" s="249">
        <v>0</v>
      </c>
      <c r="L644" s="249" t="s">
        <v>1068</v>
      </c>
      <c r="M644" s="249" t="s">
        <v>1110</v>
      </c>
      <c r="N644" s="249"/>
      <c r="O644" s="249" t="s">
        <v>1068</v>
      </c>
      <c r="P644" s="253"/>
      <c r="Q644" s="249" t="s">
        <v>765</v>
      </c>
      <c r="R644" s="255" t="s">
        <v>799</v>
      </c>
      <c r="S644" s="248" t="s">
        <v>768</v>
      </c>
      <c r="T644" s="248" t="s">
        <v>705</v>
      </c>
      <c r="U644" s="248" t="s">
        <v>702</v>
      </c>
      <c r="V644" s="248"/>
      <c r="W644" s="248">
        <v>0</v>
      </c>
      <c r="X644" s="248" t="s">
        <v>779</v>
      </c>
      <c r="Y644" s="255">
        <v>42323</v>
      </c>
      <c r="Z644" s="255">
        <v>42689</v>
      </c>
      <c r="AA644" s="256">
        <f t="shared" ca="1" si="35"/>
        <v>0.83333333333333337</v>
      </c>
      <c r="AB644" s="257" t="e">
        <f>+VLOOKUP(#REF!,'[3]CÁN BỘ'!F$8:AX$1037,COLUMN('[3]CÁN BỘ'!$AP$42)-5,0)</f>
        <v>#REF!</v>
      </c>
      <c r="AC644" s="258"/>
    </row>
    <row r="645" spans="1:29" ht="15.75" customHeight="1" x14ac:dyDescent="0.3">
      <c r="A645" s="248">
        <f>+SUBTOTAL(3,$C$6:C645)</f>
        <v>640</v>
      </c>
      <c r="B645" s="249" t="s">
        <v>1951</v>
      </c>
      <c r="C645" s="249" t="s">
        <v>1791</v>
      </c>
      <c r="D645" s="249" t="s">
        <v>1187</v>
      </c>
      <c r="E645" s="248" t="s">
        <v>200</v>
      </c>
      <c r="F645" s="249">
        <f t="shared" si="36"/>
        <v>1959</v>
      </c>
      <c r="G645" s="251">
        <v>21596</v>
      </c>
      <c r="H645" s="248" t="s">
        <v>870</v>
      </c>
      <c r="I645" s="252" t="str">
        <f>VLOOKUP(H645,'[2]Bảng mã ngạch'!$A$2:$B$71,2,0)</f>
        <v>Giảng viên cao cấp (hạng I)</v>
      </c>
      <c r="J645" s="249" t="s">
        <v>692</v>
      </c>
      <c r="K645" s="249" t="s">
        <v>871</v>
      </c>
      <c r="L645" s="249" t="s">
        <v>1068</v>
      </c>
      <c r="M645" s="249" t="s">
        <v>1068</v>
      </c>
      <c r="N645" s="249"/>
      <c r="O645" s="249" t="s">
        <v>1952</v>
      </c>
      <c r="P645" s="253"/>
      <c r="Q645" s="249" t="s">
        <v>765</v>
      </c>
      <c r="R645" s="248" t="s">
        <v>711</v>
      </c>
      <c r="S645" s="248" t="s">
        <v>1042</v>
      </c>
      <c r="T645" s="248" t="s">
        <v>705</v>
      </c>
      <c r="U645" s="248" t="s">
        <v>875</v>
      </c>
      <c r="V645" s="248"/>
      <c r="W645" s="248" t="s">
        <v>729</v>
      </c>
      <c r="X645" s="248"/>
      <c r="Y645" s="255">
        <v>37286</v>
      </c>
      <c r="Z645" s="255">
        <v>37651</v>
      </c>
      <c r="AA645" s="256">
        <f t="shared" ca="1" si="35"/>
        <v>-5.833333333333333</v>
      </c>
      <c r="AB645" s="257" t="e">
        <f>+VLOOKUP(#REF!,'[3]CÁN BỘ'!F$8:AX$1037,COLUMN('[3]CÁN BỘ'!$AP$42)-5,0)</f>
        <v>#REF!</v>
      </c>
      <c r="AC645" s="258"/>
    </row>
    <row r="646" spans="1:29" ht="15.75" customHeight="1" x14ac:dyDescent="0.3">
      <c r="A646" s="248">
        <f>+SUBTOTAL(3,$C$6:C646)</f>
        <v>641</v>
      </c>
      <c r="B646" s="249" t="s">
        <v>1953</v>
      </c>
      <c r="C646" s="249" t="s">
        <v>1791</v>
      </c>
      <c r="D646" s="249" t="s">
        <v>1187</v>
      </c>
      <c r="E646" s="248" t="s">
        <v>201</v>
      </c>
      <c r="F646" s="249">
        <f t="shared" si="36"/>
        <v>1970</v>
      </c>
      <c r="G646" s="251">
        <v>25613</v>
      </c>
      <c r="H646" s="248" t="s">
        <v>699</v>
      </c>
      <c r="I646" s="252" t="str">
        <f>VLOOKUP(H646,'[2]Bảng mã ngạch'!$A$2:$B$71,2,0)</f>
        <v>Giảng viên chính (hạng II)</v>
      </c>
      <c r="J646" s="249" t="s">
        <v>692</v>
      </c>
      <c r="K646" s="249">
        <v>0</v>
      </c>
      <c r="L646" s="249" t="s">
        <v>1068</v>
      </c>
      <c r="M646" s="249" t="s">
        <v>1954</v>
      </c>
      <c r="N646" s="249"/>
      <c r="O646" s="249" t="s">
        <v>1955</v>
      </c>
      <c r="P646" s="253"/>
      <c r="Q646" s="249" t="s">
        <v>830</v>
      </c>
      <c r="R646" s="255" t="s">
        <v>754</v>
      </c>
      <c r="S646" s="248" t="s">
        <v>768</v>
      </c>
      <c r="T646" s="248" t="s">
        <v>705</v>
      </c>
      <c r="U646" s="248" t="s">
        <v>769</v>
      </c>
      <c r="V646" s="248"/>
      <c r="W646" s="248">
        <v>0</v>
      </c>
      <c r="X646" s="248" t="s">
        <v>704</v>
      </c>
      <c r="Y646" s="255">
        <v>37518</v>
      </c>
      <c r="Z646" s="255">
        <v>37883</v>
      </c>
      <c r="AA646" s="256">
        <f t="shared" ca="1" si="35"/>
        <v>0.16666666666666666</v>
      </c>
      <c r="AB646" s="257" t="e">
        <f>+VLOOKUP(#REF!,'[4]CÁN BỘ'!F$8:CL$1600,COLUMN('[4]CÁN BỘ'!$CL$17)-5,0)</f>
        <v>#REF!</v>
      </c>
      <c r="AC646" s="280" t="e">
        <f>+#REF!-#REF!</f>
        <v>#REF!</v>
      </c>
    </row>
    <row r="647" spans="1:29" ht="15.75" customHeight="1" x14ac:dyDescent="0.3">
      <c r="A647" s="248">
        <f>+SUBTOTAL(3,$C$6:C647)</f>
        <v>642</v>
      </c>
      <c r="B647" s="249" t="s">
        <v>1956</v>
      </c>
      <c r="C647" s="249" t="s">
        <v>1791</v>
      </c>
      <c r="D647" s="249" t="s">
        <v>1187</v>
      </c>
      <c r="E647" s="250" t="s">
        <v>201</v>
      </c>
      <c r="F647" s="249">
        <f t="shared" si="36"/>
        <v>1980</v>
      </c>
      <c r="G647" s="251">
        <v>29323</v>
      </c>
      <c r="H647" s="248" t="s">
        <v>699</v>
      </c>
      <c r="I647" s="252" t="str">
        <f>VLOOKUP(H647,'[2]Bảng mã ngạch'!$A$2:$B$71,2,0)</f>
        <v>Giảng viên chính (hạng II)</v>
      </c>
      <c r="J647" s="249" t="s">
        <v>692</v>
      </c>
      <c r="K647" s="249">
        <v>0</v>
      </c>
      <c r="L647" s="249" t="s">
        <v>1068</v>
      </c>
      <c r="M647" s="249" t="s">
        <v>1957</v>
      </c>
      <c r="N647" s="249"/>
      <c r="O647" s="249" t="s">
        <v>1957</v>
      </c>
      <c r="P647" s="253"/>
      <c r="Q647" s="249" t="s">
        <v>765</v>
      </c>
      <c r="R647" s="255" t="s">
        <v>1958</v>
      </c>
      <c r="S647" s="248" t="s">
        <v>768</v>
      </c>
      <c r="T647" s="248">
        <v>2016</v>
      </c>
      <c r="U647" s="248" t="s">
        <v>702</v>
      </c>
      <c r="V647" s="248"/>
      <c r="W647" s="248">
        <v>0</v>
      </c>
      <c r="X647" s="248"/>
      <c r="Y647" s="255">
        <v>43099</v>
      </c>
      <c r="Z647" s="255">
        <v>43464</v>
      </c>
      <c r="AA647" s="256">
        <f t="shared" ca="1" si="35"/>
        <v>10.333333333333334</v>
      </c>
      <c r="AB647" s="257" t="e">
        <f>+VLOOKUP(#REF!,'[4]CÁN BỘ'!F$8:CL$1600,COLUMN('[4]CÁN BỘ'!$CL$17)-5,0)</f>
        <v>#REF!</v>
      </c>
      <c r="AC647" s="280" t="e">
        <f>+#REF!-#REF!</f>
        <v>#REF!</v>
      </c>
    </row>
    <row r="648" spans="1:29" ht="15.75" customHeight="1" x14ac:dyDescent="0.3">
      <c r="A648" s="248">
        <f>+SUBTOTAL(3,$C$6:C648)</f>
        <v>643</v>
      </c>
      <c r="B648" s="249" t="s">
        <v>1959</v>
      </c>
      <c r="C648" s="249" t="s">
        <v>1791</v>
      </c>
      <c r="D648" s="249" t="s">
        <v>1187</v>
      </c>
      <c r="E648" s="250" t="s">
        <v>201</v>
      </c>
      <c r="F648" s="249">
        <f t="shared" si="36"/>
        <v>1985</v>
      </c>
      <c r="G648" s="251">
        <v>31291</v>
      </c>
      <c r="H648" s="248" t="s">
        <v>708</v>
      </c>
      <c r="I648" s="252" t="str">
        <f>VLOOKUP(H648,'[2]Bảng mã ngạch'!$A$2:$B$71,2,0)</f>
        <v>Giảng viên (hạng III)</v>
      </c>
      <c r="J648" s="249" t="s">
        <v>692</v>
      </c>
      <c r="K648" s="249">
        <v>0</v>
      </c>
      <c r="L648" s="249" t="s">
        <v>1068</v>
      </c>
      <c r="M648" s="249" t="s">
        <v>1278</v>
      </c>
      <c r="N648" s="249"/>
      <c r="O648" s="249" t="s">
        <v>1960</v>
      </c>
      <c r="P648" s="253"/>
      <c r="Q648" s="249" t="s">
        <v>765</v>
      </c>
      <c r="R648" s="255" t="s">
        <v>782</v>
      </c>
      <c r="S648" s="248" t="s">
        <v>768</v>
      </c>
      <c r="T648" s="248">
        <v>0</v>
      </c>
      <c r="U648" s="248" t="s">
        <v>702</v>
      </c>
      <c r="V648" s="248"/>
      <c r="W648" s="248">
        <v>0</v>
      </c>
      <c r="X648" s="248"/>
      <c r="Y648" s="255">
        <v>39231</v>
      </c>
      <c r="Z648" s="255">
        <v>39597</v>
      </c>
      <c r="AA648" s="256">
        <f t="shared" ca="1" si="35"/>
        <v>15.75</v>
      </c>
      <c r="AB648" s="257" t="e">
        <f>+VLOOKUP(#REF!,'[3]CÁN BỘ'!F$8:AX$1037,COLUMN('[3]CÁN BỘ'!$AP$42)-5,0)</f>
        <v>#REF!</v>
      </c>
      <c r="AC648" s="258"/>
    </row>
    <row r="649" spans="1:29" ht="15.75" customHeight="1" x14ac:dyDescent="0.3">
      <c r="A649" s="248">
        <f>+SUBTOTAL(3,$C$6:C649)</f>
        <v>644</v>
      </c>
      <c r="B649" s="249" t="s">
        <v>1961</v>
      </c>
      <c r="C649" s="249" t="s">
        <v>1791</v>
      </c>
      <c r="D649" s="249" t="s">
        <v>1187</v>
      </c>
      <c r="E649" s="248" t="s">
        <v>200</v>
      </c>
      <c r="F649" s="249">
        <f t="shared" si="36"/>
        <v>1969</v>
      </c>
      <c r="G649" s="251">
        <v>25322</v>
      </c>
      <c r="H649" s="248" t="s">
        <v>708</v>
      </c>
      <c r="I649" s="252" t="str">
        <f>VLOOKUP(H649,'[2]Bảng mã ngạch'!$A$2:$B$71,2,0)</f>
        <v>Giảng viên (hạng III)</v>
      </c>
      <c r="J649" s="249" t="s">
        <v>692</v>
      </c>
      <c r="K649" s="249">
        <v>0</v>
      </c>
      <c r="L649" s="249" t="s">
        <v>1068</v>
      </c>
      <c r="M649" s="249" t="s">
        <v>1955</v>
      </c>
      <c r="N649" s="249"/>
      <c r="O649" s="249" t="s">
        <v>1955</v>
      </c>
      <c r="P649" s="253"/>
      <c r="Q649" s="249" t="s">
        <v>765</v>
      </c>
      <c r="R649" s="248" t="s">
        <v>977</v>
      </c>
      <c r="S649" s="248" t="s">
        <v>768</v>
      </c>
      <c r="T649" s="248">
        <v>0</v>
      </c>
      <c r="U649" s="248" t="s">
        <v>702</v>
      </c>
      <c r="V649" s="248"/>
      <c r="W649" s="254" t="s">
        <v>724</v>
      </c>
      <c r="X649" s="248"/>
      <c r="Y649" s="255"/>
      <c r="Z649" s="255"/>
      <c r="AA649" s="256">
        <f t="shared" ca="1" si="35"/>
        <v>4.416666666666667</v>
      </c>
      <c r="AB649" s="257" t="e">
        <f>+VLOOKUP(#REF!,'[3]CÁN BỘ'!F$8:AX$1037,COLUMN('[3]CÁN BỘ'!$AP$42)-5,0)</f>
        <v>#REF!</v>
      </c>
      <c r="AC649" s="258"/>
    </row>
    <row r="650" spans="1:29" ht="15.75" customHeight="1" x14ac:dyDescent="0.3">
      <c r="A650" s="248">
        <f>+SUBTOTAL(3,$C$6:C650)</f>
        <v>645</v>
      </c>
      <c r="B650" s="249" t="s">
        <v>1962</v>
      </c>
      <c r="C650" s="249" t="s">
        <v>1791</v>
      </c>
      <c r="D650" s="249" t="s">
        <v>1187</v>
      </c>
      <c r="E650" s="250" t="s">
        <v>201</v>
      </c>
      <c r="F650" s="249">
        <f t="shared" si="36"/>
        <v>1979</v>
      </c>
      <c r="G650" s="251">
        <v>29209</v>
      </c>
      <c r="H650" s="248" t="s">
        <v>708</v>
      </c>
      <c r="I650" s="252" t="str">
        <f>VLOOKUP(H650,'[2]Bảng mã ngạch'!$A$2:$B$71,2,0)</f>
        <v>Giảng viên (hạng III)</v>
      </c>
      <c r="J650" s="249" t="s">
        <v>690</v>
      </c>
      <c r="K650" s="249">
        <v>0</v>
      </c>
      <c r="L650" s="249" t="s">
        <v>1068</v>
      </c>
      <c r="M650" s="249" t="s">
        <v>1963</v>
      </c>
      <c r="N650" s="249"/>
      <c r="O650" s="249" t="s">
        <v>218</v>
      </c>
      <c r="P650" s="253"/>
      <c r="Q650" s="249" t="s">
        <v>765</v>
      </c>
      <c r="R650" s="255" t="s">
        <v>1303</v>
      </c>
      <c r="S650" s="248" t="s">
        <v>768</v>
      </c>
      <c r="T650" s="248" t="s">
        <v>705</v>
      </c>
      <c r="U650" s="248"/>
      <c r="V650" s="248"/>
      <c r="W650" s="248">
        <v>0</v>
      </c>
      <c r="X650" s="248"/>
      <c r="Y650" s="255">
        <v>38184</v>
      </c>
      <c r="Z650" s="255">
        <v>38549</v>
      </c>
      <c r="AA650" s="256">
        <f t="shared" ca="1" si="35"/>
        <v>10</v>
      </c>
      <c r="AB650" s="257" t="e">
        <f>+VLOOKUP(#REF!,'[3]CÁN BỘ'!F$8:AX$1037,COLUMN('[3]CÁN BỘ'!$AP$42)-5,0)</f>
        <v>#REF!</v>
      </c>
      <c r="AC650" s="258"/>
    </row>
    <row r="651" spans="1:29" ht="15.75" customHeight="1" x14ac:dyDescent="0.3">
      <c r="A651" s="248">
        <f>+SUBTOTAL(3,$C$6:C651)</f>
        <v>646</v>
      </c>
      <c r="B651" s="249" t="s">
        <v>1964</v>
      </c>
      <c r="C651" s="249" t="s">
        <v>1791</v>
      </c>
      <c r="D651" s="249" t="s">
        <v>1187</v>
      </c>
      <c r="E651" s="248" t="s">
        <v>200</v>
      </c>
      <c r="F651" s="249">
        <f t="shared" si="36"/>
        <v>1977</v>
      </c>
      <c r="G651" s="251">
        <v>28150</v>
      </c>
      <c r="H651" s="248" t="s">
        <v>708</v>
      </c>
      <c r="I651" s="252" t="str">
        <f>VLOOKUP(H651,'[2]Bảng mã ngạch'!$A$2:$B$71,2,0)</f>
        <v>Giảng viên (hạng III)</v>
      </c>
      <c r="J651" s="249" t="s">
        <v>692</v>
      </c>
      <c r="K651" s="249">
        <v>0</v>
      </c>
      <c r="L651" s="249" t="s">
        <v>1068</v>
      </c>
      <c r="M651" s="249" t="s">
        <v>1965</v>
      </c>
      <c r="N651" s="249"/>
      <c r="O651" s="249" t="s">
        <v>1965</v>
      </c>
      <c r="P651" s="253"/>
      <c r="Q651" s="249"/>
      <c r="R651" s="255" t="s">
        <v>1966</v>
      </c>
      <c r="S651" s="248"/>
      <c r="T651" s="248" t="s">
        <v>705</v>
      </c>
      <c r="U651" s="248"/>
      <c r="V651" s="248"/>
      <c r="W651" s="248" t="s">
        <v>729</v>
      </c>
      <c r="X651" s="248"/>
      <c r="Y651" s="255"/>
      <c r="Z651" s="255" t="s">
        <v>705</v>
      </c>
      <c r="AA651" s="256">
        <f t="shared" ca="1" si="35"/>
        <v>12.166666666666666</v>
      </c>
      <c r="AB651" s="257" t="e">
        <f>+VLOOKUP(#REF!,'[3]CÁN BỘ'!F$8:AX$1037,COLUMN('[3]CÁN BỘ'!$AP$42)-5,0)</f>
        <v>#REF!</v>
      </c>
      <c r="AC651" s="258"/>
    </row>
    <row r="652" spans="1:29" ht="15.75" customHeight="1" x14ac:dyDescent="0.3">
      <c r="A652" s="248">
        <f>+SUBTOTAL(3,$C$6:C652)</f>
        <v>647</v>
      </c>
      <c r="B652" s="249" t="s">
        <v>1967</v>
      </c>
      <c r="C652" s="249" t="s">
        <v>1791</v>
      </c>
      <c r="D652" s="249" t="s">
        <v>1187</v>
      </c>
      <c r="E652" s="250" t="s">
        <v>201</v>
      </c>
      <c r="F652" s="249">
        <f t="shared" si="36"/>
        <v>1980</v>
      </c>
      <c r="G652" s="251">
        <v>29412</v>
      </c>
      <c r="H652" s="248" t="s">
        <v>708</v>
      </c>
      <c r="I652" s="252" t="str">
        <f>VLOOKUP(H652,'[2]Bảng mã ngạch'!$A$2:$B$71,2,0)</f>
        <v>Giảng viên (hạng III)</v>
      </c>
      <c r="J652" s="249" t="s">
        <v>692</v>
      </c>
      <c r="K652" s="249">
        <v>0</v>
      </c>
      <c r="L652" s="249" t="s">
        <v>1068</v>
      </c>
      <c r="M652" s="249" t="s">
        <v>1968</v>
      </c>
      <c r="N652" s="249"/>
      <c r="O652" s="249" t="s">
        <v>1968</v>
      </c>
      <c r="P652" s="253"/>
      <c r="Q652" s="249"/>
      <c r="R652" s="255" t="s">
        <v>1966</v>
      </c>
      <c r="S652" s="248"/>
      <c r="T652" s="248" t="s">
        <v>705</v>
      </c>
      <c r="U652" s="248"/>
      <c r="V652" s="248"/>
      <c r="W652" s="248">
        <v>0</v>
      </c>
      <c r="X652" s="248"/>
      <c r="Y652" s="255"/>
      <c r="Z652" s="255" t="s">
        <v>705</v>
      </c>
      <c r="AA652" s="256">
        <f t="shared" ca="1" si="35"/>
        <v>10.583333333333334</v>
      </c>
      <c r="AB652" s="257" t="e">
        <f>+VLOOKUP(#REF!,'[3]CÁN BỘ'!F$8:AX$1037,COLUMN('[3]CÁN BỘ'!$AP$42)-5,0)</f>
        <v>#REF!</v>
      </c>
      <c r="AC652" s="258"/>
    </row>
    <row r="653" spans="1:29" ht="15.75" customHeight="1" x14ac:dyDescent="0.3">
      <c r="A653" s="248">
        <f>+SUBTOTAL(3,$C$6:C653)</f>
        <v>648</v>
      </c>
      <c r="B653" s="249" t="s">
        <v>1969</v>
      </c>
      <c r="C653" s="249" t="s">
        <v>1791</v>
      </c>
      <c r="D653" s="249" t="s">
        <v>1187</v>
      </c>
      <c r="E653" s="248" t="s">
        <v>201</v>
      </c>
      <c r="F653" s="249">
        <f t="shared" si="36"/>
        <v>1986</v>
      </c>
      <c r="G653" s="251">
        <v>31596</v>
      </c>
      <c r="H653" s="248" t="s">
        <v>708</v>
      </c>
      <c r="I653" s="252" t="str">
        <f>VLOOKUP(H653,'[2]Bảng mã ngạch'!$A$2:$B$71,2,0)</f>
        <v>Giảng viên (hạng III)</v>
      </c>
      <c r="J653" s="249" t="s">
        <v>692</v>
      </c>
      <c r="K653" s="249">
        <v>0</v>
      </c>
      <c r="L653" s="249" t="s">
        <v>1068</v>
      </c>
      <c r="M653" s="249" t="s">
        <v>1970</v>
      </c>
      <c r="N653" s="249"/>
      <c r="O653" s="249" t="s">
        <v>1097</v>
      </c>
      <c r="P653" s="253"/>
      <c r="Q653" s="249" t="s">
        <v>765</v>
      </c>
      <c r="R653" s="255" t="s">
        <v>1948</v>
      </c>
      <c r="S653" s="248"/>
      <c r="T653" s="248" t="s">
        <v>705</v>
      </c>
      <c r="U653" s="248"/>
      <c r="V653" s="248"/>
      <c r="W653" s="248" t="s">
        <v>750</v>
      </c>
      <c r="X653" s="248"/>
      <c r="Y653" s="255">
        <v>0</v>
      </c>
      <c r="Z653" s="255">
        <v>0</v>
      </c>
      <c r="AA653" s="256">
        <f t="shared" ca="1" si="35"/>
        <v>16.583333333333332</v>
      </c>
      <c r="AB653" s="257" t="e">
        <f>+VLOOKUP(#REF!,'[3]CÁN BỘ'!F$8:AX$1037,COLUMN('[3]CÁN BỘ'!$AP$42)-5,0)</f>
        <v>#REF!</v>
      </c>
      <c r="AC653" s="258"/>
    </row>
    <row r="654" spans="1:29" ht="15.75" customHeight="1" x14ac:dyDescent="0.3">
      <c r="A654" s="248">
        <f>+SUBTOTAL(3,$C$6:C654)</f>
        <v>649</v>
      </c>
      <c r="B654" s="249" t="s">
        <v>1971</v>
      </c>
      <c r="C654" s="249" t="s">
        <v>1791</v>
      </c>
      <c r="D654" s="252" t="s">
        <v>1187</v>
      </c>
      <c r="E654" s="250" t="s">
        <v>201</v>
      </c>
      <c r="F654" s="249">
        <f t="shared" si="36"/>
        <v>1986</v>
      </c>
      <c r="G654" s="251">
        <v>31683</v>
      </c>
      <c r="H654" s="248" t="s">
        <v>708</v>
      </c>
      <c r="I654" s="252" t="str">
        <f>VLOOKUP(H654,'[2]Bảng mã ngạch'!$A$2:$B$71,2,0)</f>
        <v>Giảng viên (hạng III)</v>
      </c>
      <c r="J654" s="249" t="s">
        <v>692</v>
      </c>
      <c r="K654" s="249">
        <v>0</v>
      </c>
      <c r="L654" s="249" t="s">
        <v>1068</v>
      </c>
      <c r="M654" s="249" t="s">
        <v>1972</v>
      </c>
      <c r="N654" s="249"/>
      <c r="O654" s="249" t="s">
        <v>1068</v>
      </c>
      <c r="P654" s="253"/>
      <c r="Q654" s="249" t="s">
        <v>765</v>
      </c>
      <c r="R654" s="255" t="s">
        <v>782</v>
      </c>
      <c r="S654" s="248" t="s">
        <v>768</v>
      </c>
      <c r="T654" s="248"/>
      <c r="U654" s="248" t="s">
        <v>702</v>
      </c>
      <c r="V654" s="248"/>
      <c r="W654" s="248" t="s">
        <v>705</v>
      </c>
      <c r="X654" s="248"/>
      <c r="Y654" s="255">
        <v>39465</v>
      </c>
      <c r="Z654" s="255">
        <v>39831</v>
      </c>
      <c r="AA654" s="256">
        <f t="shared" ca="1" si="35"/>
        <v>16.833333333333332</v>
      </c>
      <c r="AB654" s="257" t="e">
        <f>+VLOOKUP(#REF!,'[3]CÁN BỘ'!F$8:AX$1037,COLUMN('[3]CÁN BỘ'!$AP$42)-5,0)</f>
        <v>#REF!</v>
      </c>
      <c r="AC654" s="258"/>
    </row>
    <row r="655" spans="1:29" ht="15.75" customHeight="1" x14ac:dyDescent="0.3">
      <c r="A655" s="248">
        <f>+SUBTOTAL(3,$C$6:C655)</f>
        <v>650</v>
      </c>
      <c r="B655" s="249" t="s">
        <v>1973</v>
      </c>
      <c r="C655" s="249" t="s">
        <v>1791</v>
      </c>
      <c r="D655" s="249" t="s">
        <v>1395</v>
      </c>
      <c r="E655" s="250" t="s">
        <v>201</v>
      </c>
      <c r="F655" s="249">
        <f t="shared" si="36"/>
        <v>1997</v>
      </c>
      <c r="G655" s="251">
        <v>35684</v>
      </c>
      <c r="H655" s="250" t="s">
        <v>708</v>
      </c>
      <c r="I655" s="252" t="str">
        <f>VLOOKUP(H655,'[2]Bảng mã ngạch'!$A$2:$B$71,2,0)</f>
        <v>Giảng viên (hạng III)</v>
      </c>
      <c r="J655" s="249" t="s">
        <v>241</v>
      </c>
      <c r="K655" s="249"/>
      <c r="L655" s="259">
        <v>0</v>
      </c>
      <c r="M655" s="249"/>
      <c r="N655" s="249"/>
      <c r="O655" s="249"/>
      <c r="P655" s="253"/>
      <c r="Q655" s="249"/>
      <c r="R655" s="248"/>
      <c r="S655" s="248"/>
      <c r="T655" s="248"/>
      <c r="U655" s="248"/>
      <c r="V655" s="248"/>
      <c r="W655" s="248"/>
      <c r="X655" s="248"/>
      <c r="Y655" s="248"/>
      <c r="Z655" s="255"/>
      <c r="AA655" s="263"/>
      <c r="AB655" s="257" t="e">
        <f>+VLOOKUP(#REF!,'[3]CÁN BỘ'!F$8:AX$1037,COLUMN('[3]CÁN BỘ'!$AP$42)-5,0)</f>
        <v>#REF!</v>
      </c>
      <c r="AC655" s="258"/>
    </row>
    <row r="656" spans="1:29" ht="15.75" customHeight="1" x14ac:dyDescent="0.3">
      <c r="A656" s="248">
        <f>+SUBTOTAL(3,$C$6:C656)</f>
        <v>651</v>
      </c>
      <c r="B656" s="249" t="s">
        <v>1974</v>
      </c>
      <c r="C656" s="249" t="s">
        <v>1791</v>
      </c>
      <c r="D656" s="249" t="s">
        <v>1395</v>
      </c>
      <c r="E656" s="250" t="s">
        <v>200</v>
      </c>
      <c r="F656" s="249">
        <f t="shared" si="36"/>
        <v>1981</v>
      </c>
      <c r="G656" s="251">
        <v>29832</v>
      </c>
      <c r="H656" s="248" t="s">
        <v>708</v>
      </c>
      <c r="I656" s="252" t="str">
        <f>VLOOKUP(H656,'[2]Bảng mã ngạch'!$A$2:$B$71,2,0)</f>
        <v>Giảng viên (hạng III)</v>
      </c>
      <c r="J656" s="249" t="s">
        <v>692</v>
      </c>
      <c r="K656" s="249">
        <v>0</v>
      </c>
      <c r="L656" s="249" t="s">
        <v>1856</v>
      </c>
      <c r="M656" s="249" t="s">
        <v>1975</v>
      </c>
      <c r="N656" s="249"/>
      <c r="O656" s="249" t="s">
        <v>1976</v>
      </c>
      <c r="P656" s="253"/>
      <c r="Q656" s="249" t="s">
        <v>1977</v>
      </c>
      <c r="R656" s="255" t="s">
        <v>1026</v>
      </c>
      <c r="S656" s="255" t="s">
        <v>1978</v>
      </c>
      <c r="T656" s="248" t="s">
        <v>705</v>
      </c>
      <c r="U656" s="248" t="s">
        <v>702</v>
      </c>
      <c r="V656" s="248"/>
      <c r="W656" s="254" t="s">
        <v>717</v>
      </c>
      <c r="X656" s="248" t="s">
        <v>779</v>
      </c>
      <c r="Y656" s="255">
        <v>39522</v>
      </c>
      <c r="Z656" s="255">
        <v>39887</v>
      </c>
      <c r="AA656" s="256">
        <f t="shared" ref="AA656:AA670" ca="1" si="37">IF(E656="nữ",660-DATEDIF(G656,TODAY(),"m"),720-DATEDIF(G656,TODAY(),"m"))/12</f>
        <v>16.75</v>
      </c>
      <c r="AB656" s="257" t="e">
        <f>+VLOOKUP(#REF!,'[3]CÁN BỘ'!F$8:AX$1037,COLUMN('[3]CÁN BỘ'!$AP$42)-5,0)</f>
        <v>#REF!</v>
      </c>
      <c r="AC656" s="258"/>
    </row>
    <row r="657" spans="1:30" ht="15.75" customHeight="1" x14ac:dyDescent="0.3">
      <c r="A657" s="248">
        <f>+SUBTOTAL(3,$C$6:C657)</f>
        <v>652</v>
      </c>
      <c r="B657" s="249" t="s">
        <v>1979</v>
      </c>
      <c r="C657" s="249" t="s">
        <v>1791</v>
      </c>
      <c r="D657" s="249" t="s">
        <v>1395</v>
      </c>
      <c r="E657" s="248" t="s">
        <v>201</v>
      </c>
      <c r="F657" s="249">
        <f t="shared" si="36"/>
        <v>1988</v>
      </c>
      <c r="G657" s="251">
        <v>32227</v>
      </c>
      <c r="H657" s="248" t="s">
        <v>708</v>
      </c>
      <c r="I657" s="252" t="str">
        <f>VLOOKUP(H657,'[2]Bảng mã ngạch'!$A$2:$B$71,2,0)</f>
        <v>Giảng viên (hạng III)</v>
      </c>
      <c r="J657" s="249" t="s">
        <v>692</v>
      </c>
      <c r="K657" s="249">
        <v>0</v>
      </c>
      <c r="L657" s="249" t="s">
        <v>1055</v>
      </c>
      <c r="M657" s="249" t="s">
        <v>1262</v>
      </c>
      <c r="N657" s="249"/>
      <c r="O657" s="249" t="s">
        <v>1976</v>
      </c>
      <c r="P657" s="253">
        <v>43739</v>
      </c>
      <c r="Q657" s="249" t="s">
        <v>873</v>
      </c>
      <c r="R657" s="248"/>
      <c r="S657" s="248"/>
      <c r="T657" s="248" t="s">
        <v>705</v>
      </c>
      <c r="U657" s="248" t="s">
        <v>783</v>
      </c>
      <c r="V657" s="248"/>
      <c r="W657" s="254" t="s">
        <v>717</v>
      </c>
      <c r="X657" s="248"/>
      <c r="Y657" s="255">
        <v>42649</v>
      </c>
      <c r="Z657" s="255">
        <v>43014</v>
      </c>
      <c r="AA657" s="256">
        <f t="shared" ca="1" si="37"/>
        <v>18.333333333333332</v>
      </c>
      <c r="AB657" s="257" t="e">
        <f>+VLOOKUP(#REF!,'[3]CÁN BỘ'!F$8:AX$1037,COLUMN('[3]CÁN BỘ'!$AP$42)-5,0)</f>
        <v>#REF!</v>
      </c>
      <c r="AC657" s="258"/>
    </row>
    <row r="658" spans="1:30" ht="15.75" customHeight="1" x14ac:dyDescent="0.3">
      <c r="A658" s="248">
        <f>+SUBTOTAL(3,$C$6:C658)</f>
        <v>653</v>
      </c>
      <c r="B658" s="249" t="s">
        <v>1980</v>
      </c>
      <c r="C658" s="249" t="s">
        <v>1791</v>
      </c>
      <c r="D658" s="249" t="s">
        <v>1395</v>
      </c>
      <c r="E658" s="250" t="s">
        <v>201</v>
      </c>
      <c r="F658" s="249">
        <f t="shared" si="36"/>
        <v>1975</v>
      </c>
      <c r="G658" s="251">
        <v>27413</v>
      </c>
      <c r="H658" s="248" t="s">
        <v>708</v>
      </c>
      <c r="I658" s="252" t="str">
        <f>VLOOKUP(H658,'[2]Bảng mã ngạch'!$A$2:$B$71,2,0)</f>
        <v>Giảng viên (hạng III)</v>
      </c>
      <c r="J658" s="249" t="s">
        <v>690</v>
      </c>
      <c r="K658" s="249">
        <v>0</v>
      </c>
      <c r="L658" s="249" t="s">
        <v>1036</v>
      </c>
      <c r="M658" s="249" t="s">
        <v>1981</v>
      </c>
      <c r="N658" s="249"/>
      <c r="O658" s="249" t="s">
        <v>218</v>
      </c>
      <c r="P658" s="253"/>
      <c r="Q658" s="249" t="s">
        <v>873</v>
      </c>
      <c r="R658" s="248"/>
      <c r="S658" s="248" t="s">
        <v>768</v>
      </c>
      <c r="T658" s="248" t="s">
        <v>705</v>
      </c>
      <c r="U658" s="248" t="s">
        <v>783</v>
      </c>
      <c r="V658" s="248" t="s">
        <v>705</v>
      </c>
      <c r="W658" s="248" t="s">
        <v>705</v>
      </c>
      <c r="X658" s="248"/>
      <c r="Y658" s="255"/>
      <c r="Z658" s="255"/>
      <c r="AA658" s="256">
        <f t="shared" ca="1" si="37"/>
        <v>5.083333333333333</v>
      </c>
      <c r="AB658" s="257" t="e">
        <f>+VLOOKUP(#REF!,'[3]CÁN BỘ'!F$8:AX$1037,COLUMN('[3]CÁN BỘ'!$AP$42)-5,0)</f>
        <v>#REF!</v>
      </c>
      <c r="AC658" s="258"/>
    </row>
    <row r="659" spans="1:30" ht="15.75" customHeight="1" x14ac:dyDescent="0.3">
      <c r="A659" s="248">
        <f>+SUBTOTAL(3,$C$6:C659)</f>
        <v>654</v>
      </c>
      <c r="B659" s="249" t="s">
        <v>1982</v>
      </c>
      <c r="C659" s="249" t="s">
        <v>1791</v>
      </c>
      <c r="D659" s="249" t="s">
        <v>1395</v>
      </c>
      <c r="E659" s="248" t="s">
        <v>201</v>
      </c>
      <c r="F659" s="249">
        <f t="shared" si="36"/>
        <v>1976</v>
      </c>
      <c r="G659" s="251">
        <v>28120</v>
      </c>
      <c r="H659" s="248" t="s">
        <v>699</v>
      </c>
      <c r="I659" s="252" t="str">
        <f>VLOOKUP(H659,'[2]Bảng mã ngạch'!$A$2:$B$71,2,0)</f>
        <v>Giảng viên chính (hạng II)</v>
      </c>
      <c r="J659" s="249" t="s">
        <v>692</v>
      </c>
      <c r="K659" s="249">
        <v>0</v>
      </c>
      <c r="L659" s="249" t="s">
        <v>1097</v>
      </c>
      <c r="M659" s="249" t="s">
        <v>1983</v>
      </c>
      <c r="N659" s="249"/>
      <c r="O659" s="249" t="s">
        <v>1984</v>
      </c>
      <c r="P659" s="253"/>
      <c r="Q659" s="249" t="s">
        <v>1977</v>
      </c>
      <c r="R659" s="248"/>
      <c r="S659" s="248"/>
      <c r="T659" s="248" t="s">
        <v>705</v>
      </c>
      <c r="U659" s="248" t="s">
        <v>769</v>
      </c>
      <c r="V659" s="248"/>
      <c r="W659" s="248">
        <v>0</v>
      </c>
      <c r="X659" s="248" t="s">
        <v>779</v>
      </c>
      <c r="Y659" s="255">
        <v>40527</v>
      </c>
      <c r="Z659" s="255">
        <v>40892</v>
      </c>
      <c r="AA659" s="256">
        <f t="shared" ca="1" si="37"/>
        <v>7.083333333333333</v>
      </c>
      <c r="AB659" s="257" t="e">
        <f>+VLOOKUP(#REF!,'[4]CÁN BỘ'!F$8:CL$1600,COLUMN('[4]CÁN BỘ'!$CL$17)-5,0)</f>
        <v>#REF!</v>
      </c>
      <c r="AC659" s="280" t="e">
        <f>+#REF!-#REF!</f>
        <v>#REF!</v>
      </c>
    </row>
    <row r="660" spans="1:30" ht="15.75" customHeight="1" x14ac:dyDescent="0.3">
      <c r="A660" s="248">
        <f>+SUBTOTAL(3,$C$6:C660)</f>
        <v>655</v>
      </c>
      <c r="B660" s="249" t="s">
        <v>1985</v>
      </c>
      <c r="C660" s="249" t="s">
        <v>1791</v>
      </c>
      <c r="D660" s="249" t="s">
        <v>1395</v>
      </c>
      <c r="E660" s="248" t="s">
        <v>201</v>
      </c>
      <c r="F660" s="249">
        <f t="shared" si="36"/>
        <v>1975</v>
      </c>
      <c r="G660" s="251">
        <v>27736</v>
      </c>
      <c r="H660" s="248" t="s">
        <v>699</v>
      </c>
      <c r="I660" s="252" t="str">
        <f>VLOOKUP(H660,'[2]Bảng mã ngạch'!$A$2:$B$71,2,0)</f>
        <v>Giảng viên chính (hạng II)</v>
      </c>
      <c r="J660" s="249" t="s">
        <v>692</v>
      </c>
      <c r="K660" s="249">
        <v>0</v>
      </c>
      <c r="L660" s="249" t="s">
        <v>1036</v>
      </c>
      <c r="M660" s="249" t="s">
        <v>1981</v>
      </c>
      <c r="N660" s="249"/>
      <c r="O660" s="249" t="s">
        <v>1984</v>
      </c>
      <c r="P660" s="253"/>
      <c r="Q660" s="249" t="s">
        <v>873</v>
      </c>
      <c r="R660" s="255" t="s">
        <v>754</v>
      </c>
      <c r="S660" s="248" t="s">
        <v>768</v>
      </c>
      <c r="T660" s="248" t="s">
        <v>705</v>
      </c>
      <c r="U660" s="248" t="s">
        <v>769</v>
      </c>
      <c r="V660" s="248"/>
      <c r="W660" s="254" t="s">
        <v>724</v>
      </c>
      <c r="X660" s="248"/>
      <c r="Y660" s="255">
        <v>41558</v>
      </c>
      <c r="Z660" s="255">
        <v>41923</v>
      </c>
      <c r="AA660" s="256">
        <f t="shared" ca="1" si="37"/>
        <v>6</v>
      </c>
      <c r="AB660" s="257" t="e">
        <f>+VLOOKUP(#REF!,'[3]CÁN BỘ'!F$8:AX$1037,COLUMN('[3]CÁN BỘ'!$AP$42)-5,0)</f>
        <v>#REF!</v>
      </c>
      <c r="AC660" s="258"/>
    </row>
    <row r="661" spans="1:30" ht="15.75" customHeight="1" x14ac:dyDescent="0.3">
      <c r="A661" s="248">
        <f>+SUBTOTAL(3,$C$6:C661)</f>
        <v>656</v>
      </c>
      <c r="B661" s="249" t="s">
        <v>1986</v>
      </c>
      <c r="C661" s="249" t="s">
        <v>1791</v>
      </c>
      <c r="D661" s="249" t="s">
        <v>1395</v>
      </c>
      <c r="E661" s="250" t="s">
        <v>200</v>
      </c>
      <c r="F661" s="249">
        <f t="shared" si="36"/>
        <v>1976</v>
      </c>
      <c r="G661" s="251">
        <v>27933</v>
      </c>
      <c r="H661" s="248" t="s">
        <v>870</v>
      </c>
      <c r="I661" s="252" t="str">
        <f>VLOOKUP(H661,'[2]Bảng mã ngạch'!$A$2:$B$71,2,0)</f>
        <v>Giảng viên cao cấp (hạng I)</v>
      </c>
      <c r="J661" s="249" t="s">
        <v>692</v>
      </c>
      <c r="K661" s="249" t="s">
        <v>871</v>
      </c>
      <c r="L661" s="249" t="s">
        <v>1029</v>
      </c>
      <c r="M661" s="249" t="s">
        <v>1987</v>
      </c>
      <c r="N661" s="249"/>
      <c r="O661" s="249" t="s">
        <v>1988</v>
      </c>
      <c r="P661" s="253"/>
      <c r="Q661" s="249" t="s">
        <v>1977</v>
      </c>
      <c r="R661" s="255" t="s">
        <v>1026</v>
      </c>
      <c r="S661" s="255" t="s">
        <v>1989</v>
      </c>
      <c r="T661" s="248" t="s">
        <v>705</v>
      </c>
      <c r="U661" s="248" t="s">
        <v>1190</v>
      </c>
      <c r="V661" s="248"/>
      <c r="W661" s="248" t="s">
        <v>705</v>
      </c>
      <c r="X661" s="248" t="s">
        <v>779</v>
      </c>
      <c r="Y661" s="255">
        <v>39629</v>
      </c>
      <c r="Z661" s="255">
        <v>39994</v>
      </c>
      <c r="AA661" s="256">
        <f t="shared" ca="1" si="37"/>
        <v>11.5</v>
      </c>
      <c r="AB661" s="257" t="e">
        <f>+VLOOKUP(#REF!,'[4]CÁN BỘ'!F$8:CL$1600,COLUMN('[4]CÁN BỘ'!$CL$17)-5,0)</f>
        <v>#REF!</v>
      </c>
      <c r="AC661" s="280" t="e">
        <f>+#REF!-#REF!</f>
        <v>#REF!</v>
      </c>
    </row>
    <row r="662" spans="1:30" ht="15.75" customHeight="1" x14ac:dyDescent="0.3">
      <c r="A662" s="248">
        <f>+SUBTOTAL(3,$C$6:C662)</f>
        <v>657</v>
      </c>
      <c r="B662" s="249" t="s">
        <v>1990</v>
      </c>
      <c r="C662" s="249" t="s">
        <v>1791</v>
      </c>
      <c r="D662" s="249" t="s">
        <v>1395</v>
      </c>
      <c r="E662" s="250" t="s">
        <v>201</v>
      </c>
      <c r="F662" s="249">
        <f t="shared" si="36"/>
        <v>1964</v>
      </c>
      <c r="G662" s="251">
        <v>23482</v>
      </c>
      <c r="H662" s="248" t="s">
        <v>870</v>
      </c>
      <c r="I662" s="252" t="str">
        <f>VLOOKUP(H662,'[2]Bảng mã ngạch'!$A$2:$B$71,2,0)</f>
        <v>Giảng viên cao cấp (hạng I)</v>
      </c>
      <c r="J662" s="249" t="s">
        <v>692</v>
      </c>
      <c r="K662" s="249" t="s">
        <v>871</v>
      </c>
      <c r="L662" s="249" t="s">
        <v>1991</v>
      </c>
      <c r="M662" s="249" t="s">
        <v>1992</v>
      </c>
      <c r="N662" s="249"/>
      <c r="O662" s="249" t="s">
        <v>1856</v>
      </c>
      <c r="P662" s="253"/>
      <c r="Q662" s="249" t="s">
        <v>830</v>
      </c>
      <c r="R662" s="248" t="s">
        <v>782</v>
      </c>
      <c r="S662" s="248"/>
      <c r="T662" s="248">
        <v>0</v>
      </c>
      <c r="U662" s="248" t="s">
        <v>875</v>
      </c>
      <c r="V662" s="248"/>
      <c r="W662" s="248" t="s">
        <v>705</v>
      </c>
      <c r="X662" s="248" t="s">
        <v>832</v>
      </c>
      <c r="Y662" s="255">
        <v>35889</v>
      </c>
      <c r="Z662" s="255">
        <v>36254</v>
      </c>
      <c r="AA662" s="256">
        <f t="shared" ca="1" si="37"/>
        <v>-5.666666666666667</v>
      </c>
      <c r="AB662" s="257" t="e">
        <f>+VLOOKUP(#REF!,'[3]CÁN BỘ'!F$8:AX$1037,COLUMN('[3]CÁN BỘ'!$AP$42)-5,0)</f>
        <v>#REF!</v>
      </c>
      <c r="AC662" s="258"/>
    </row>
    <row r="663" spans="1:30" s="264" customFormat="1" ht="15.75" customHeight="1" x14ac:dyDescent="0.3">
      <c r="A663" s="248">
        <f>+SUBTOTAL(3,$C$6:C663)</f>
        <v>658</v>
      </c>
      <c r="B663" s="249" t="s">
        <v>1993</v>
      </c>
      <c r="C663" s="249" t="s">
        <v>1791</v>
      </c>
      <c r="D663" s="249" t="s">
        <v>1395</v>
      </c>
      <c r="E663" s="248" t="s">
        <v>201</v>
      </c>
      <c r="F663" s="249">
        <f t="shared" si="36"/>
        <v>1976</v>
      </c>
      <c r="G663" s="251">
        <v>27853</v>
      </c>
      <c r="H663" s="248" t="s">
        <v>699</v>
      </c>
      <c r="I663" s="252" t="str">
        <f>VLOOKUP(H663,'[2]Bảng mã ngạch'!$A$2:$B$71,2,0)</f>
        <v>Giảng viên chính (hạng II)</v>
      </c>
      <c r="J663" s="249" t="s">
        <v>692</v>
      </c>
      <c r="K663" s="249">
        <v>0</v>
      </c>
      <c r="L663" s="249" t="s">
        <v>1097</v>
      </c>
      <c r="M663" s="249" t="s">
        <v>1975</v>
      </c>
      <c r="N663" s="249"/>
      <c r="O663" s="249" t="s">
        <v>1988</v>
      </c>
      <c r="P663" s="253"/>
      <c r="Q663" s="249" t="s">
        <v>873</v>
      </c>
      <c r="R663" s="255" t="s">
        <v>782</v>
      </c>
      <c r="S663" s="248" t="s">
        <v>768</v>
      </c>
      <c r="T663" s="248">
        <v>0</v>
      </c>
      <c r="U663" s="248" t="s">
        <v>783</v>
      </c>
      <c r="V663" s="248"/>
      <c r="W663" s="248">
        <v>0</v>
      </c>
      <c r="X663" s="248"/>
      <c r="Y663" s="255"/>
      <c r="Z663" s="255"/>
      <c r="AA663" s="256">
        <f t="shared" ca="1" si="37"/>
        <v>6.333333333333333</v>
      </c>
      <c r="AB663" s="257" t="e">
        <f>+VLOOKUP(#REF!,'[3]CÁN BỘ'!F$8:AX$1037,COLUMN('[3]CÁN BỘ'!$AP$42)-5,0)</f>
        <v>#REF!</v>
      </c>
      <c r="AC663" s="258"/>
      <c r="AD663" s="236"/>
    </row>
    <row r="664" spans="1:30" ht="15.75" customHeight="1" x14ac:dyDescent="0.3">
      <c r="A664" s="248">
        <f>+SUBTOTAL(3,$C$6:C664)</f>
        <v>659</v>
      </c>
      <c r="B664" s="249" t="s">
        <v>1994</v>
      </c>
      <c r="C664" s="249" t="s">
        <v>1791</v>
      </c>
      <c r="D664" s="249" t="s">
        <v>1395</v>
      </c>
      <c r="E664" s="250" t="s">
        <v>201</v>
      </c>
      <c r="F664" s="249">
        <f t="shared" si="36"/>
        <v>1977</v>
      </c>
      <c r="G664" s="251">
        <v>28146</v>
      </c>
      <c r="H664" s="248" t="s">
        <v>699</v>
      </c>
      <c r="I664" s="252" t="str">
        <f>VLOOKUP(H664,'[2]Bảng mã ngạch'!$A$2:$B$71,2,0)</f>
        <v>Giảng viên chính (hạng II)</v>
      </c>
      <c r="J664" s="249" t="s">
        <v>692</v>
      </c>
      <c r="K664" s="249">
        <v>0</v>
      </c>
      <c r="L664" s="249" t="s">
        <v>1838</v>
      </c>
      <c r="M664" s="249" t="s">
        <v>1995</v>
      </c>
      <c r="N664" s="249"/>
      <c r="O664" s="249" t="s">
        <v>764</v>
      </c>
      <c r="P664" s="253"/>
      <c r="Q664" s="249" t="s">
        <v>873</v>
      </c>
      <c r="R664" s="255" t="s">
        <v>754</v>
      </c>
      <c r="S664" s="248"/>
      <c r="T664" s="248" t="s">
        <v>705</v>
      </c>
      <c r="U664" s="248" t="s">
        <v>769</v>
      </c>
      <c r="V664" s="248"/>
      <c r="W664" s="248">
        <v>0</v>
      </c>
      <c r="X664" s="248"/>
      <c r="Y664" s="255">
        <v>41558</v>
      </c>
      <c r="Z664" s="255">
        <v>41923</v>
      </c>
      <c r="AA664" s="256">
        <f t="shared" ca="1" si="37"/>
        <v>7.083333333333333</v>
      </c>
      <c r="AB664" s="257" t="e">
        <f>+VLOOKUP(#REF!,'[3]CÁN BỘ'!F$8:AX$1037,COLUMN('[3]CÁN BỘ'!$AP$42)-5,0)</f>
        <v>#REF!</v>
      </c>
      <c r="AC664" s="258"/>
    </row>
    <row r="665" spans="1:30" ht="15.75" customHeight="1" x14ac:dyDescent="0.3">
      <c r="A665" s="248">
        <f>+SUBTOTAL(3,$C$6:C665)</f>
        <v>660</v>
      </c>
      <c r="B665" s="249" t="s">
        <v>1996</v>
      </c>
      <c r="C665" s="249" t="s">
        <v>1791</v>
      </c>
      <c r="D665" s="249" t="s">
        <v>1395</v>
      </c>
      <c r="E665" s="248" t="s">
        <v>201</v>
      </c>
      <c r="F665" s="249">
        <f t="shared" si="36"/>
        <v>1981</v>
      </c>
      <c r="G665" s="251">
        <v>29688</v>
      </c>
      <c r="H665" s="248" t="s">
        <v>699</v>
      </c>
      <c r="I665" s="252" t="str">
        <f>VLOOKUP(H665,'[2]Bảng mã ngạch'!$A$2:$B$71,2,0)</f>
        <v>Giảng viên chính (hạng II)</v>
      </c>
      <c r="J665" s="249" t="s">
        <v>692</v>
      </c>
      <c r="K665" s="249">
        <v>0</v>
      </c>
      <c r="L665" s="249" t="s">
        <v>1838</v>
      </c>
      <c r="M665" s="249" t="s">
        <v>1055</v>
      </c>
      <c r="N665" s="249"/>
      <c r="O665" s="249" t="s">
        <v>1976</v>
      </c>
      <c r="P665" s="253"/>
      <c r="Q665" s="249" t="s">
        <v>1977</v>
      </c>
      <c r="R665" s="255" t="s">
        <v>1640</v>
      </c>
      <c r="S665" s="248"/>
      <c r="T665" s="248" t="s">
        <v>705</v>
      </c>
      <c r="U665" s="248" t="s">
        <v>702</v>
      </c>
      <c r="V665" s="248"/>
      <c r="W665" s="254" t="s">
        <v>717</v>
      </c>
      <c r="X665" s="248"/>
      <c r="Y665" s="255">
        <v>37800</v>
      </c>
      <c r="Z665" s="255">
        <v>38166</v>
      </c>
      <c r="AA665" s="256">
        <f t="shared" ca="1" si="37"/>
        <v>11.333333333333334</v>
      </c>
      <c r="AB665" s="257" t="e">
        <f>+VLOOKUP(#REF!,'[3]CÁN BỘ'!F$8:AX$1037,COLUMN('[3]CÁN BỘ'!$AP$42)-5,0)</f>
        <v>#REF!</v>
      </c>
      <c r="AC665" s="258"/>
    </row>
    <row r="666" spans="1:30" ht="15.75" customHeight="1" x14ac:dyDescent="0.3">
      <c r="A666" s="248">
        <f>+SUBTOTAL(3,$C$6:C666)</f>
        <v>661</v>
      </c>
      <c r="B666" s="249" t="s">
        <v>1997</v>
      </c>
      <c r="C666" s="249" t="s">
        <v>1791</v>
      </c>
      <c r="D666" s="249" t="s">
        <v>1395</v>
      </c>
      <c r="E666" s="248" t="s">
        <v>200</v>
      </c>
      <c r="F666" s="249">
        <f t="shared" si="36"/>
        <v>1989</v>
      </c>
      <c r="G666" s="251">
        <v>32651</v>
      </c>
      <c r="H666" s="248" t="s">
        <v>708</v>
      </c>
      <c r="I666" s="252" t="str">
        <f>VLOOKUP(H666,'[2]Bảng mã ngạch'!$A$2:$B$71,2,0)</f>
        <v>Giảng viên (hạng III)</v>
      </c>
      <c r="J666" s="249" t="s">
        <v>690</v>
      </c>
      <c r="K666" s="249">
        <v>0</v>
      </c>
      <c r="L666" s="249" t="s">
        <v>1182</v>
      </c>
      <c r="M666" s="249" t="s">
        <v>764</v>
      </c>
      <c r="N666" s="249"/>
      <c r="O666" s="249">
        <v>0</v>
      </c>
      <c r="P666" s="253"/>
      <c r="Q666" s="249" t="s">
        <v>873</v>
      </c>
      <c r="R666" s="255" t="s">
        <v>799</v>
      </c>
      <c r="S666" s="248" t="s">
        <v>1826</v>
      </c>
      <c r="T666" s="248">
        <v>2018</v>
      </c>
      <c r="U666" s="248"/>
      <c r="V666" s="248"/>
      <c r="W666" s="254" t="s">
        <v>717</v>
      </c>
      <c r="X666" s="248"/>
      <c r="Y666" s="255">
        <v>39335</v>
      </c>
      <c r="Z666" s="255">
        <v>39701</v>
      </c>
      <c r="AA666" s="256">
        <f t="shared" ca="1" si="37"/>
        <v>24.416666666666668</v>
      </c>
      <c r="AB666" s="257" t="e">
        <f>+VLOOKUP(#REF!,'[3]CÁN BỘ'!F$8:AX$1037,COLUMN('[3]CÁN BỘ'!$AP$42)-5,0)</f>
        <v>#REF!</v>
      </c>
      <c r="AC666" s="258"/>
    </row>
    <row r="667" spans="1:30" ht="15.75" customHeight="1" x14ac:dyDescent="0.3">
      <c r="A667" s="248">
        <f>+SUBTOTAL(3,$C$6:C667)</f>
        <v>662</v>
      </c>
      <c r="B667" s="249" t="s">
        <v>1998</v>
      </c>
      <c r="C667" s="249" t="s">
        <v>1791</v>
      </c>
      <c r="D667" s="249" t="s">
        <v>1395</v>
      </c>
      <c r="E667" s="250" t="s">
        <v>200</v>
      </c>
      <c r="F667" s="249">
        <f t="shared" si="36"/>
        <v>1989</v>
      </c>
      <c r="G667" s="251">
        <v>32571</v>
      </c>
      <c r="H667" s="248" t="s">
        <v>708</v>
      </c>
      <c r="I667" s="252" t="str">
        <f>VLOOKUP(H667,'[2]Bảng mã ngạch'!$A$2:$B$71,2,0)</f>
        <v>Giảng viên (hạng III)</v>
      </c>
      <c r="J667" s="249" t="s">
        <v>690</v>
      </c>
      <c r="K667" s="249">
        <v>0</v>
      </c>
      <c r="L667" s="249" t="s">
        <v>867</v>
      </c>
      <c r="M667" s="249" t="s">
        <v>1055</v>
      </c>
      <c r="N667" s="249"/>
      <c r="O667" s="249" t="s">
        <v>218</v>
      </c>
      <c r="P667" s="253"/>
      <c r="Q667" s="249" t="s">
        <v>830</v>
      </c>
      <c r="R667" s="255" t="s">
        <v>837</v>
      </c>
      <c r="S667" s="248" t="s">
        <v>1160</v>
      </c>
      <c r="T667" s="248" t="s">
        <v>705</v>
      </c>
      <c r="U667" s="248"/>
      <c r="V667" s="248"/>
      <c r="W667" s="248" t="s">
        <v>758</v>
      </c>
      <c r="X667" s="248"/>
      <c r="Y667" s="255"/>
      <c r="Z667" s="255"/>
      <c r="AA667" s="256">
        <f t="shared" ca="1" si="37"/>
        <v>24.25</v>
      </c>
      <c r="AB667" s="257" t="e">
        <f>+VLOOKUP(#REF!,'[3]CÁN BỘ'!F$8:AX$1037,COLUMN('[3]CÁN BỘ'!$AP$42)-5,0)</f>
        <v>#REF!</v>
      </c>
      <c r="AC667" s="258"/>
    </row>
    <row r="668" spans="1:30" ht="15.75" customHeight="1" x14ac:dyDescent="0.3">
      <c r="A668" s="248">
        <f>+SUBTOTAL(3,$C$6:C668)</f>
        <v>663</v>
      </c>
      <c r="B668" s="249" t="s">
        <v>1999</v>
      </c>
      <c r="C668" s="249" t="s">
        <v>1791</v>
      </c>
      <c r="D668" s="249" t="s">
        <v>1395</v>
      </c>
      <c r="E668" s="250" t="s">
        <v>200</v>
      </c>
      <c r="F668" s="249">
        <f t="shared" si="36"/>
        <v>1979</v>
      </c>
      <c r="G668" s="251">
        <v>29187</v>
      </c>
      <c r="H668" s="248" t="s">
        <v>708</v>
      </c>
      <c r="I668" s="252" t="str">
        <f>VLOOKUP(H668,'[2]Bảng mã ngạch'!$A$2:$B$71,2,0)</f>
        <v>Giảng viên (hạng III)</v>
      </c>
      <c r="J668" s="249" t="s">
        <v>692</v>
      </c>
      <c r="K668" s="249">
        <v>0</v>
      </c>
      <c r="L668" s="249" t="s">
        <v>813</v>
      </c>
      <c r="M668" s="249" t="s">
        <v>1055</v>
      </c>
      <c r="N668" s="249"/>
      <c r="O668" s="249" t="s">
        <v>1055</v>
      </c>
      <c r="P668" s="253"/>
      <c r="Q668" s="249" t="s">
        <v>873</v>
      </c>
      <c r="R668" s="248"/>
      <c r="S668" s="248"/>
      <c r="T668" s="248" t="s">
        <v>705</v>
      </c>
      <c r="U668" s="248" t="s">
        <v>783</v>
      </c>
      <c r="V668" s="248"/>
      <c r="W668" s="254" t="s">
        <v>724</v>
      </c>
      <c r="X668" s="248" t="s">
        <v>879</v>
      </c>
      <c r="Y668" s="255">
        <v>40380</v>
      </c>
      <c r="Z668" s="255">
        <v>40380</v>
      </c>
      <c r="AA668" s="256">
        <f t="shared" ca="1" si="37"/>
        <v>15</v>
      </c>
      <c r="AB668" s="257" t="e">
        <f>+VLOOKUP(#REF!,'[4]CÁN BỘ'!F$8:CL$1600,COLUMN('[4]CÁN BỘ'!$CL$17)-5,0)</f>
        <v>#REF!</v>
      </c>
      <c r="AC668" s="280" t="e">
        <f>+#REF!-#REF!</f>
        <v>#REF!</v>
      </c>
    </row>
    <row r="669" spans="1:30" ht="15.75" customHeight="1" x14ac:dyDescent="0.3">
      <c r="A669" s="248">
        <f>+SUBTOTAL(3,$C$6:C669)</f>
        <v>664</v>
      </c>
      <c r="B669" s="249" t="s">
        <v>2000</v>
      </c>
      <c r="C669" s="249" t="s">
        <v>1791</v>
      </c>
      <c r="D669" s="249" t="s">
        <v>1395</v>
      </c>
      <c r="E669" s="250" t="s">
        <v>200</v>
      </c>
      <c r="F669" s="249">
        <f t="shared" si="36"/>
        <v>1958</v>
      </c>
      <c r="G669" s="251">
        <v>21186</v>
      </c>
      <c r="H669" s="248" t="s">
        <v>699</v>
      </c>
      <c r="I669" s="252" t="str">
        <f>VLOOKUP(H669,'[2]Bảng mã ngạch'!$A$2:$B$71,2,0)</f>
        <v>Giảng viên chính (hạng II)</v>
      </c>
      <c r="J669" s="249" t="s">
        <v>692</v>
      </c>
      <c r="K669" s="249">
        <v>0</v>
      </c>
      <c r="L669" s="249" t="s">
        <v>1981</v>
      </c>
      <c r="M669" s="249" t="s">
        <v>2001</v>
      </c>
      <c r="N669" s="249"/>
      <c r="O669" s="249" t="s">
        <v>1983</v>
      </c>
      <c r="P669" s="253"/>
      <c r="Q669" s="249" t="s">
        <v>873</v>
      </c>
      <c r="R669" s="255" t="s">
        <v>2002</v>
      </c>
      <c r="S669" s="248"/>
      <c r="T669" s="248" t="s">
        <v>705</v>
      </c>
      <c r="U669" s="248" t="s">
        <v>702</v>
      </c>
      <c r="V669" s="248"/>
      <c r="W669" s="248">
        <v>0</v>
      </c>
      <c r="X669" s="248"/>
      <c r="Y669" s="255">
        <v>34284</v>
      </c>
      <c r="Z669" s="255">
        <v>34649</v>
      </c>
      <c r="AA669" s="256">
        <f t="shared" ca="1" si="37"/>
        <v>-6.916666666666667</v>
      </c>
      <c r="AB669" s="257" t="e">
        <f>+VLOOKUP(#REF!,'[3]CÁN BỘ'!F$8:AX$1037,COLUMN('[3]CÁN BỘ'!$AP$42)-5,0)</f>
        <v>#REF!</v>
      </c>
      <c r="AC669" s="258"/>
    </row>
    <row r="670" spans="1:30" ht="15.75" customHeight="1" x14ac:dyDescent="0.3">
      <c r="A670" s="248">
        <f>+SUBTOTAL(3,$C$6:C670)</f>
        <v>665</v>
      </c>
      <c r="B670" s="268" t="s">
        <v>2003</v>
      </c>
      <c r="C670" s="249" t="s">
        <v>1791</v>
      </c>
      <c r="D670" s="249" t="s">
        <v>1395</v>
      </c>
      <c r="E670" s="272" t="s">
        <v>201</v>
      </c>
      <c r="F670" s="268">
        <f t="shared" si="36"/>
        <v>1991</v>
      </c>
      <c r="G670" s="270">
        <v>33409</v>
      </c>
      <c r="H670" s="272" t="s">
        <v>708</v>
      </c>
      <c r="I670" s="271" t="str">
        <f>VLOOKUP(H670,'[2]Bảng mã ngạch'!$A$2:$B$71,2,0)</f>
        <v>Giảng viên (hạng III)</v>
      </c>
      <c r="J670" s="268" t="s">
        <v>692</v>
      </c>
      <c r="K670" s="268">
        <v>0</v>
      </c>
      <c r="L670" s="268" t="s">
        <v>1981</v>
      </c>
      <c r="M670" s="249">
        <v>0</v>
      </c>
      <c r="N670" s="249"/>
      <c r="O670" s="268" t="s">
        <v>2004</v>
      </c>
      <c r="P670" s="281"/>
      <c r="Q670" s="249" t="s">
        <v>765</v>
      </c>
      <c r="R670" s="255" t="s">
        <v>754</v>
      </c>
      <c r="S670" s="248" t="s">
        <v>1826</v>
      </c>
      <c r="T670" s="272"/>
      <c r="U670" s="248" t="s">
        <v>783</v>
      </c>
      <c r="V670" s="272" t="s">
        <v>705</v>
      </c>
      <c r="W670" s="272" t="s">
        <v>705</v>
      </c>
      <c r="X670" s="272"/>
      <c r="Y670" s="282"/>
      <c r="Z670" s="255"/>
      <c r="AA670" s="274">
        <f t="shared" ca="1" si="37"/>
        <v>21.5</v>
      </c>
      <c r="AB670" s="257" t="e">
        <f>+VLOOKUP(#REF!,'[3]CÁN BỘ'!F$8:AX$1037,COLUMN('[3]CÁN BỘ'!$AP$42)-5,0)</f>
        <v>#REF!</v>
      </c>
      <c r="AC670" s="258"/>
    </row>
    <row r="671" spans="1:30" ht="15.75" customHeight="1" x14ac:dyDescent="0.3">
      <c r="A671" s="248">
        <f>+SUBTOTAL(3,$C$6:C671)</f>
        <v>666</v>
      </c>
      <c r="B671" s="249" t="s">
        <v>2005</v>
      </c>
      <c r="C671" s="249" t="s">
        <v>1791</v>
      </c>
      <c r="D671" s="249" t="s">
        <v>1395</v>
      </c>
      <c r="E671" s="250" t="s">
        <v>201</v>
      </c>
      <c r="F671" s="249">
        <f t="shared" si="36"/>
        <v>1996</v>
      </c>
      <c r="G671" s="251">
        <v>35215</v>
      </c>
      <c r="H671" s="250" t="s">
        <v>708</v>
      </c>
      <c r="I671" s="252" t="str">
        <f>VLOOKUP(H671,'[2]Bảng mã ngạch'!$A$2:$B$71,2,0)</f>
        <v>Giảng viên (hạng III)</v>
      </c>
      <c r="J671" s="249" t="s">
        <v>690</v>
      </c>
      <c r="K671" s="249"/>
      <c r="L671" s="249" t="s">
        <v>2006</v>
      </c>
      <c r="M671" s="249" t="s">
        <v>2006</v>
      </c>
      <c r="N671" s="249"/>
      <c r="O671" s="249"/>
      <c r="P671" s="253"/>
      <c r="Q671" s="249"/>
      <c r="R671" s="248"/>
      <c r="S671" s="248"/>
      <c r="T671" s="248"/>
      <c r="U671" s="248"/>
      <c r="V671" s="248"/>
      <c r="W671" s="248"/>
      <c r="X671" s="248"/>
      <c r="Y671" s="248"/>
      <c r="Z671" s="248"/>
      <c r="AA671" s="263"/>
      <c r="AB671" s="257" t="e">
        <f>+VLOOKUP(#REF!,'[3]CÁN BỘ'!F$8:AX$1037,COLUMN('[3]CÁN BỘ'!$AP$42)-5,0)</f>
        <v>#REF!</v>
      </c>
      <c r="AC671" s="258"/>
    </row>
    <row r="672" spans="1:30" ht="15.75" customHeight="1" x14ac:dyDescent="0.3">
      <c r="A672" s="248">
        <f>+SUBTOTAL(3,$C$6:C672)</f>
        <v>667</v>
      </c>
      <c r="B672" s="249" t="s">
        <v>2007</v>
      </c>
      <c r="C672" s="249" t="s">
        <v>1791</v>
      </c>
      <c r="D672" s="249" t="s">
        <v>2008</v>
      </c>
      <c r="E672" s="250" t="s">
        <v>200</v>
      </c>
      <c r="F672" s="249">
        <f t="shared" si="36"/>
        <v>1989</v>
      </c>
      <c r="G672" s="251">
        <v>32644</v>
      </c>
      <c r="H672" s="248" t="s">
        <v>708</v>
      </c>
      <c r="I672" s="252" t="str">
        <f>VLOOKUP(H672,'[2]Bảng mã ngạch'!$A$2:$B$71,2,0)</f>
        <v>Giảng viên (hạng III)</v>
      </c>
      <c r="J672" s="249" t="s">
        <v>690</v>
      </c>
      <c r="K672" s="249">
        <v>0</v>
      </c>
      <c r="L672" s="249" t="s">
        <v>867</v>
      </c>
      <c r="M672" s="249" t="s">
        <v>2009</v>
      </c>
      <c r="N672" s="249"/>
      <c r="O672" s="249" t="s">
        <v>218</v>
      </c>
      <c r="P672" s="253"/>
      <c r="Q672" s="249" t="s">
        <v>765</v>
      </c>
      <c r="R672" s="255" t="s">
        <v>1143</v>
      </c>
      <c r="S672" s="248" t="s">
        <v>868</v>
      </c>
      <c r="T672" s="248" t="s">
        <v>705</v>
      </c>
      <c r="U672" s="248"/>
      <c r="V672" s="248"/>
      <c r="W672" s="254" t="s">
        <v>717</v>
      </c>
      <c r="X672" s="248" t="s">
        <v>704</v>
      </c>
      <c r="Y672" s="255">
        <v>43799</v>
      </c>
      <c r="Z672" s="255">
        <v>43799</v>
      </c>
      <c r="AA672" s="256">
        <f t="shared" ref="AA672:AA723" ca="1" si="38">IF(E672="nữ",660-DATEDIF(G672,TODAY(),"m"),720-DATEDIF(G672,TODAY(),"m"))/12</f>
        <v>24.416666666666668</v>
      </c>
      <c r="AB672" s="257" t="e">
        <f>+VLOOKUP(#REF!,'[3]CÁN BỘ'!F$8:AX$1037,COLUMN('[3]CÁN BỘ'!$AP$42)-5,0)</f>
        <v>#REF!</v>
      </c>
      <c r="AC672" s="258"/>
    </row>
    <row r="673" spans="1:30" ht="15.75" customHeight="1" x14ac:dyDescent="0.3">
      <c r="A673" s="248">
        <f>+SUBTOTAL(3,$C$6:C673)</f>
        <v>668</v>
      </c>
      <c r="B673" s="249" t="s">
        <v>2010</v>
      </c>
      <c r="C673" s="249" t="s">
        <v>1791</v>
      </c>
      <c r="D673" s="249" t="s">
        <v>2008</v>
      </c>
      <c r="E673" s="250" t="s">
        <v>201</v>
      </c>
      <c r="F673" s="249">
        <f t="shared" si="36"/>
        <v>1974</v>
      </c>
      <c r="G673" s="251">
        <v>27179</v>
      </c>
      <c r="H673" s="248" t="s">
        <v>708</v>
      </c>
      <c r="I673" s="252" t="str">
        <f>VLOOKUP(H673,'[2]Bảng mã ngạch'!$A$2:$B$71,2,0)</f>
        <v>Giảng viên (hạng III)</v>
      </c>
      <c r="J673" s="249" t="s">
        <v>690</v>
      </c>
      <c r="K673" s="249">
        <v>0</v>
      </c>
      <c r="L673" s="249" t="s">
        <v>1097</v>
      </c>
      <c r="M673" s="249" t="s">
        <v>867</v>
      </c>
      <c r="N673" s="249"/>
      <c r="O673" s="249" t="s">
        <v>218</v>
      </c>
      <c r="P673" s="253"/>
      <c r="Q673" s="249" t="s">
        <v>765</v>
      </c>
      <c r="R673" s="255" t="s">
        <v>754</v>
      </c>
      <c r="S673" s="248" t="s">
        <v>868</v>
      </c>
      <c r="T673" s="248" t="s">
        <v>705</v>
      </c>
      <c r="U673" s="248" t="s">
        <v>783</v>
      </c>
      <c r="V673" s="248"/>
      <c r="W673" s="248" t="s">
        <v>758</v>
      </c>
      <c r="X673" s="248"/>
      <c r="Y673" s="255"/>
      <c r="Z673" s="255"/>
      <c r="AA673" s="256">
        <f t="shared" ca="1" si="38"/>
        <v>4.5</v>
      </c>
      <c r="AB673" s="257" t="e">
        <f>+VLOOKUP(#REF!,'[4]CÁN BỘ'!F$8:CL$1600,COLUMN('[4]CÁN BỘ'!$CL$17)-5,0)</f>
        <v>#REF!</v>
      </c>
      <c r="AC673" s="258"/>
    </row>
    <row r="674" spans="1:30" ht="15.75" customHeight="1" x14ac:dyDescent="0.3">
      <c r="A674" s="248">
        <f>+SUBTOTAL(3,$C$6:C674)</f>
        <v>669</v>
      </c>
      <c r="B674" s="249" t="s">
        <v>2011</v>
      </c>
      <c r="C674" s="249" t="s">
        <v>1791</v>
      </c>
      <c r="D674" s="249" t="s">
        <v>2008</v>
      </c>
      <c r="E674" s="248" t="s">
        <v>201</v>
      </c>
      <c r="F674" s="249">
        <f t="shared" si="36"/>
        <v>1964</v>
      </c>
      <c r="G674" s="251">
        <v>23489</v>
      </c>
      <c r="H674" s="248" t="s">
        <v>699</v>
      </c>
      <c r="I674" s="252" t="str">
        <f>VLOOKUP(H674,'[2]Bảng mã ngạch'!$A$2:$B$71,2,0)</f>
        <v>Giảng viên chính (hạng II)</v>
      </c>
      <c r="J674" s="249" t="s">
        <v>692</v>
      </c>
      <c r="K674" s="249">
        <v>0</v>
      </c>
      <c r="L674" s="249" t="s">
        <v>1097</v>
      </c>
      <c r="M674" s="249" t="s">
        <v>2012</v>
      </c>
      <c r="N674" s="249"/>
      <c r="O674" s="249" t="s">
        <v>2013</v>
      </c>
      <c r="P674" s="253"/>
      <c r="Q674" s="249" t="s">
        <v>765</v>
      </c>
      <c r="R674" s="255" t="s">
        <v>754</v>
      </c>
      <c r="S674" s="248" t="s">
        <v>2014</v>
      </c>
      <c r="T674" s="248"/>
      <c r="U674" s="248" t="s">
        <v>702</v>
      </c>
      <c r="V674" s="248"/>
      <c r="W674" s="248">
        <v>0</v>
      </c>
      <c r="X674" s="248"/>
      <c r="Y674" s="255">
        <v>36774</v>
      </c>
      <c r="Z674" s="255">
        <v>37139</v>
      </c>
      <c r="AA674" s="256">
        <f t="shared" ca="1" si="38"/>
        <v>-5.666666666666667</v>
      </c>
      <c r="AB674" s="257" t="e">
        <f>+VLOOKUP(#REF!,'[3]CÁN BỘ'!F$8:AX$1037,COLUMN('[3]CÁN BỘ'!$AP$42)-5,0)</f>
        <v>#REF!</v>
      </c>
      <c r="AC674" s="258"/>
    </row>
    <row r="675" spans="1:30" ht="15.75" customHeight="1" x14ac:dyDescent="0.3">
      <c r="A675" s="248">
        <f>+SUBTOTAL(3,$C$6:C675)</f>
        <v>670</v>
      </c>
      <c r="B675" s="249" t="s">
        <v>2015</v>
      </c>
      <c r="C675" s="249" t="s">
        <v>1791</v>
      </c>
      <c r="D675" s="249" t="s">
        <v>2008</v>
      </c>
      <c r="E675" s="250" t="s">
        <v>201</v>
      </c>
      <c r="F675" s="249">
        <f t="shared" si="36"/>
        <v>1975</v>
      </c>
      <c r="G675" s="251">
        <v>27569</v>
      </c>
      <c r="H675" s="248" t="s">
        <v>699</v>
      </c>
      <c r="I675" s="252" t="str">
        <f>VLOOKUP(H675,'[2]Bảng mã ngạch'!$A$2:$B$71,2,0)</f>
        <v>Giảng viên chính (hạng II)</v>
      </c>
      <c r="J675" s="249" t="s">
        <v>692</v>
      </c>
      <c r="K675" s="249">
        <v>0</v>
      </c>
      <c r="L675" s="249" t="s">
        <v>2016</v>
      </c>
      <c r="M675" s="249" t="s">
        <v>2017</v>
      </c>
      <c r="N675" s="249"/>
      <c r="O675" s="249" t="s">
        <v>867</v>
      </c>
      <c r="P675" s="253"/>
      <c r="Q675" s="249" t="s">
        <v>765</v>
      </c>
      <c r="R675" s="255" t="s">
        <v>782</v>
      </c>
      <c r="S675" s="248" t="s">
        <v>2014</v>
      </c>
      <c r="T675" s="248"/>
      <c r="U675" s="248" t="s">
        <v>769</v>
      </c>
      <c r="V675" s="248"/>
      <c r="W675" s="248">
        <v>0</v>
      </c>
      <c r="X675" s="248" t="s">
        <v>704</v>
      </c>
      <c r="Y675" s="255">
        <v>37345</v>
      </c>
      <c r="Z675" s="255">
        <v>37710</v>
      </c>
      <c r="AA675" s="256">
        <f t="shared" ca="1" si="38"/>
        <v>5.5</v>
      </c>
      <c r="AB675" s="257" t="e">
        <f>+VLOOKUP(#REF!,'[4]CÁN BỘ'!F$8:CL$1600,COLUMN('[4]CÁN BỘ'!$CL$17)-5,0)</f>
        <v>#REF!</v>
      </c>
      <c r="AC675" s="280" t="e">
        <f>+#REF!-#REF!</f>
        <v>#REF!</v>
      </c>
    </row>
    <row r="676" spans="1:30" ht="15.75" customHeight="1" x14ac:dyDescent="0.3">
      <c r="A676" s="248">
        <f>+SUBTOTAL(3,$C$6:C676)</f>
        <v>671</v>
      </c>
      <c r="B676" s="249" t="s">
        <v>2018</v>
      </c>
      <c r="C676" s="249" t="s">
        <v>1791</v>
      </c>
      <c r="D676" s="249" t="s">
        <v>2008</v>
      </c>
      <c r="E676" s="250" t="s">
        <v>200</v>
      </c>
      <c r="F676" s="249">
        <f t="shared" si="36"/>
        <v>1972</v>
      </c>
      <c r="G676" s="251">
        <v>26649</v>
      </c>
      <c r="H676" s="248" t="s">
        <v>699</v>
      </c>
      <c r="I676" s="252" t="str">
        <f>VLOOKUP(H676,'[2]Bảng mã ngạch'!$A$2:$B$71,2,0)</f>
        <v>Giảng viên chính (hạng II)</v>
      </c>
      <c r="J676" s="249" t="s">
        <v>690</v>
      </c>
      <c r="K676" s="249">
        <v>0</v>
      </c>
      <c r="L676" s="249" t="s">
        <v>1097</v>
      </c>
      <c r="M676" s="249" t="s">
        <v>947</v>
      </c>
      <c r="N676" s="249"/>
      <c r="O676" s="249" t="s">
        <v>218</v>
      </c>
      <c r="P676" s="253"/>
      <c r="Q676" s="249" t="s">
        <v>765</v>
      </c>
      <c r="R676" s="255" t="s">
        <v>774</v>
      </c>
      <c r="S676" s="248" t="s">
        <v>868</v>
      </c>
      <c r="T676" s="248" t="s">
        <v>705</v>
      </c>
      <c r="U676" s="248" t="s">
        <v>702</v>
      </c>
      <c r="V676" s="248"/>
      <c r="W676" s="254" t="s">
        <v>717</v>
      </c>
      <c r="X676" s="248" t="s">
        <v>784</v>
      </c>
      <c r="Y676" s="255">
        <v>38665</v>
      </c>
      <c r="Z676" s="255">
        <v>39030</v>
      </c>
      <c r="AA676" s="256">
        <f t="shared" ca="1" si="38"/>
        <v>8</v>
      </c>
      <c r="AB676" s="257" t="e">
        <f>+VLOOKUP(#REF!,'[3]CÁN BỘ'!F$8:AX$1037,COLUMN('[3]CÁN BỘ'!$AP$42)-5,0)</f>
        <v>#REF!</v>
      </c>
      <c r="AC676" s="258"/>
    </row>
    <row r="677" spans="1:30" ht="15.75" customHeight="1" x14ac:dyDescent="0.3">
      <c r="A677" s="248">
        <f>+SUBTOTAL(3,$C$6:C677)</f>
        <v>672</v>
      </c>
      <c r="B677" s="249" t="s">
        <v>2019</v>
      </c>
      <c r="C677" s="249" t="s">
        <v>1791</v>
      </c>
      <c r="D677" s="249" t="s">
        <v>1107</v>
      </c>
      <c r="E677" s="250" t="s">
        <v>201</v>
      </c>
      <c r="F677" s="249">
        <f t="shared" si="36"/>
        <v>1972</v>
      </c>
      <c r="G677" s="251">
        <v>26462</v>
      </c>
      <c r="H677" s="248" t="s">
        <v>708</v>
      </c>
      <c r="I677" s="252" t="str">
        <f>VLOOKUP(H677,'[2]Bảng mã ngạch'!$A$2:$B$71,2,0)</f>
        <v>Giảng viên (hạng III)</v>
      </c>
      <c r="J677" s="249" t="s">
        <v>692</v>
      </c>
      <c r="K677" s="249">
        <v>0</v>
      </c>
      <c r="L677" s="249" t="s">
        <v>1097</v>
      </c>
      <c r="M677" s="249" t="s">
        <v>1097</v>
      </c>
      <c r="N677" s="249"/>
      <c r="O677" s="249" t="s">
        <v>1097</v>
      </c>
      <c r="P677" s="253"/>
      <c r="Q677" s="249" t="s">
        <v>765</v>
      </c>
      <c r="R677" s="255" t="s">
        <v>1303</v>
      </c>
      <c r="S677" s="248"/>
      <c r="T677" s="248" t="s">
        <v>705</v>
      </c>
      <c r="U677" s="248"/>
      <c r="V677" s="248"/>
      <c r="W677" s="248" t="s">
        <v>1017</v>
      </c>
      <c r="X677" s="248" t="s">
        <v>704</v>
      </c>
      <c r="Y677" s="255">
        <v>40883</v>
      </c>
      <c r="Z677" s="255">
        <v>41249</v>
      </c>
      <c r="AA677" s="256">
        <f t="shared" ca="1" si="38"/>
        <v>2.5</v>
      </c>
      <c r="AB677" s="257" t="e">
        <f>+VLOOKUP(#REF!,'[3]CÁN BỘ'!F$8:AX$1037,COLUMN('[3]CÁN BỘ'!$AP$42)-5,0)</f>
        <v>#REF!</v>
      </c>
      <c r="AC677" s="258"/>
    </row>
    <row r="678" spans="1:30" ht="15.75" customHeight="1" x14ac:dyDescent="0.3">
      <c r="A678" s="248">
        <f>+SUBTOTAL(3,$C$6:C678)</f>
        <v>673</v>
      </c>
      <c r="B678" s="249" t="s">
        <v>2020</v>
      </c>
      <c r="C678" s="249" t="s">
        <v>1791</v>
      </c>
      <c r="D678" s="249" t="s">
        <v>1107</v>
      </c>
      <c r="E678" s="248" t="s">
        <v>200</v>
      </c>
      <c r="F678" s="249">
        <f t="shared" si="36"/>
        <v>1989</v>
      </c>
      <c r="G678" s="251">
        <v>32625</v>
      </c>
      <c r="H678" s="248" t="s">
        <v>708</v>
      </c>
      <c r="I678" s="252" t="str">
        <f>VLOOKUP(H678,'[2]Bảng mã ngạch'!$A$2:$B$71,2,0)</f>
        <v>Giảng viên (hạng III)</v>
      </c>
      <c r="J678" s="249" t="s">
        <v>690</v>
      </c>
      <c r="K678" s="249">
        <v>0</v>
      </c>
      <c r="L678" s="249" t="s">
        <v>1313</v>
      </c>
      <c r="M678" s="249" t="s">
        <v>1314</v>
      </c>
      <c r="N678" s="249"/>
      <c r="O678" s="249" t="s">
        <v>218</v>
      </c>
      <c r="P678" s="253"/>
      <c r="Q678" s="249" t="s">
        <v>765</v>
      </c>
      <c r="R678" s="255" t="s">
        <v>771</v>
      </c>
      <c r="S678" s="248" t="s">
        <v>768</v>
      </c>
      <c r="T678" s="248" t="s">
        <v>705</v>
      </c>
      <c r="U678" s="248"/>
      <c r="V678" s="248"/>
      <c r="W678" s="254" t="s">
        <v>717</v>
      </c>
      <c r="X678" s="248"/>
      <c r="Y678" s="255"/>
      <c r="Z678" s="255" t="s">
        <v>705</v>
      </c>
      <c r="AA678" s="256">
        <f t="shared" ca="1" si="38"/>
        <v>24.416666666666668</v>
      </c>
      <c r="AB678" s="257" t="e">
        <f>+VLOOKUP(#REF!,'[3]CÁN BỘ'!F$8:AX$1037,COLUMN('[3]CÁN BỘ'!$AP$42)-5,0)</f>
        <v>#REF!</v>
      </c>
      <c r="AC678" s="258"/>
    </row>
    <row r="679" spans="1:30" ht="15.75" customHeight="1" x14ac:dyDescent="0.3">
      <c r="A679" s="248">
        <f>+SUBTOTAL(3,$C$6:C679)</f>
        <v>674</v>
      </c>
      <c r="B679" s="249" t="s">
        <v>2021</v>
      </c>
      <c r="C679" s="249" t="s">
        <v>1791</v>
      </c>
      <c r="D679" s="249" t="s">
        <v>1107</v>
      </c>
      <c r="E679" s="250" t="s">
        <v>200</v>
      </c>
      <c r="F679" s="249">
        <f t="shared" si="36"/>
        <v>1956</v>
      </c>
      <c r="G679" s="251">
        <v>20730</v>
      </c>
      <c r="H679" s="248" t="s">
        <v>870</v>
      </c>
      <c r="I679" s="252" t="str">
        <f>VLOOKUP(H679,'[2]Bảng mã ngạch'!$A$2:$B$71,2,0)</f>
        <v>Giảng viên cao cấp (hạng I)</v>
      </c>
      <c r="J679" s="249" t="s">
        <v>692</v>
      </c>
      <c r="K679" s="249" t="s">
        <v>871</v>
      </c>
      <c r="L679" s="249" t="s">
        <v>1313</v>
      </c>
      <c r="M679" s="249" t="s">
        <v>1314</v>
      </c>
      <c r="N679" s="249"/>
      <c r="O679" s="249" t="s">
        <v>1314</v>
      </c>
      <c r="P679" s="253"/>
      <c r="Q679" s="249" t="s">
        <v>765</v>
      </c>
      <c r="R679" s="248" t="s">
        <v>754</v>
      </c>
      <c r="S679" s="248"/>
      <c r="T679" s="248" t="s">
        <v>705</v>
      </c>
      <c r="U679" s="248" t="s">
        <v>875</v>
      </c>
      <c r="V679" s="248"/>
      <c r="W679" s="248" t="s">
        <v>705</v>
      </c>
      <c r="X679" s="248"/>
      <c r="Y679" s="255">
        <v>36301</v>
      </c>
      <c r="Z679" s="255">
        <v>36667</v>
      </c>
      <c r="AA679" s="256">
        <f t="shared" ca="1" si="38"/>
        <v>-8.1666666666666661</v>
      </c>
      <c r="AB679" s="257" t="e">
        <f>+VLOOKUP(#REF!,'[3]CÁN BỘ'!F$8:AX$1037,COLUMN('[3]CÁN BỘ'!$AP$42)-5,0)</f>
        <v>#REF!</v>
      </c>
      <c r="AC679" s="258"/>
    </row>
    <row r="680" spans="1:30" ht="15.75" customHeight="1" x14ac:dyDescent="0.3">
      <c r="A680" s="248">
        <f>+SUBTOTAL(3,$C$6:C680)</f>
        <v>675</v>
      </c>
      <c r="B680" s="249" t="s">
        <v>2022</v>
      </c>
      <c r="C680" s="249" t="s">
        <v>1791</v>
      </c>
      <c r="D680" s="249" t="s">
        <v>1107</v>
      </c>
      <c r="E680" s="248" t="s">
        <v>201</v>
      </c>
      <c r="F680" s="249">
        <f t="shared" si="36"/>
        <v>1988</v>
      </c>
      <c r="G680" s="251">
        <v>32465</v>
      </c>
      <c r="H680" s="248" t="s">
        <v>708</v>
      </c>
      <c r="I680" s="252" t="str">
        <f>VLOOKUP(H680,'[2]Bảng mã ngạch'!$A$2:$B$71,2,0)</f>
        <v>Giảng viên (hạng III)</v>
      </c>
      <c r="J680" s="249" t="s">
        <v>692</v>
      </c>
      <c r="K680" s="249">
        <v>0</v>
      </c>
      <c r="L680" s="249" t="s">
        <v>1097</v>
      </c>
      <c r="M680" s="249" t="s">
        <v>2023</v>
      </c>
      <c r="N680" s="249"/>
      <c r="O680" s="249" t="s">
        <v>1097</v>
      </c>
      <c r="P680" s="253"/>
      <c r="Q680" s="249" t="s">
        <v>765</v>
      </c>
      <c r="R680" s="255" t="s">
        <v>2024</v>
      </c>
      <c r="S680" s="248"/>
      <c r="T680" s="248" t="s">
        <v>705</v>
      </c>
      <c r="U680" s="248"/>
      <c r="V680" s="248"/>
      <c r="W680" s="248" t="s">
        <v>750</v>
      </c>
      <c r="X680" s="248"/>
      <c r="Y680" s="255"/>
      <c r="Z680" s="255"/>
      <c r="AA680" s="256">
        <f t="shared" ca="1" si="38"/>
        <v>18.916666666666668</v>
      </c>
      <c r="AB680" s="257" t="e">
        <f>+VLOOKUP(#REF!,'[3]CÁN BỘ'!F$8:AX$1037,COLUMN('[3]CÁN BỘ'!$AP$42)-5,0)</f>
        <v>#REF!</v>
      </c>
      <c r="AC680" s="258"/>
    </row>
    <row r="681" spans="1:30" ht="15.75" customHeight="1" x14ac:dyDescent="0.3">
      <c r="A681" s="248">
        <f>+SUBTOTAL(3,$C$6:C681)</f>
        <v>676</v>
      </c>
      <c r="B681" s="249" t="s">
        <v>2025</v>
      </c>
      <c r="C681" s="249" t="s">
        <v>1791</v>
      </c>
      <c r="D681" s="249" t="s">
        <v>1107</v>
      </c>
      <c r="E681" s="250" t="s">
        <v>200</v>
      </c>
      <c r="F681" s="249">
        <f t="shared" si="36"/>
        <v>1984</v>
      </c>
      <c r="G681" s="251">
        <v>30843</v>
      </c>
      <c r="H681" s="248" t="s">
        <v>708</v>
      </c>
      <c r="I681" s="252" t="str">
        <f>VLOOKUP(H681,'[2]Bảng mã ngạch'!$A$2:$B$71,2,0)</f>
        <v>Giảng viên (hạng III)</v>
      </c>
      <c r="J681" s="249" t="s">
        <v>692</v>
      </c>
      <c r="K681" s="249">
        <v>0</v>
      </c>
      <c r="L681" s="249" t="s">
        <v>1097</v>
      </c>
      <c r="M681" s="249" t="s">
        <v>1099</v>
      </c>
      <c r="N681" s="249"/>
      <c r="O681" s="249" t="s">
        <v>1097</v>
      </c>
      <c r="P681" s="253"/>
      <c r="Q681" s="249" t="s">
        <v>765</v>
      </c>
      <c r="R681" s="255" t="s">
        <v>977</v>
      </c>
      <c r="S681" s="248" t="s">
        <v>768</v>
      </c>
      <c r="T681" s="248" t="s">
        <v>705</v>
      </c>
      <c r="U681" s="248" t="s">
        <v>702</v>
      </c>
      <c r="V681" s="248"/>
      <c r="W681" s="254" t="s">
        <v>724</v>
      </c>
      <c r="X681" s="248" t="s">
        <v>779</v>
      </c>
      <c r="Y681" s="255">
        <v>38853</v>
      </c>
      <c r="Z681" s="255">
        <v>39218</v>
      </c>
      <c r="AA681" s="256">
        <f t="shared" ca="1" si="38"/>
        <v>19.5</v>
      </c>
      <c r="AB681" s="257" t="e">
        <f>+VLOOKUP(#REF!,'[4]CÁN BỘ'!F$8:CL$1600,COLUMN('[4]CÁN BỘ'!$CL$17)-5,0)</f>
        <v>#REF!</v>
      </c>
      <c r="AC681" s="280" t="e">
        <f>+#REF!-#REF!</f>
        <v>#REF!</v>
      </c>
    </row>
    <row r="682" spans="1:30" ht="15.75" customHeight="1" x14ac:dyDescent="0.3">
      <c r="A682" s="248">
        <f>+SUBTOTAL(3,$C$6:C682)</f>
        <v>677</v>
      </c>
      <c r="B682" s="249" t="s">
        <v>2026</v>
      </c>
      <c r="C682" s="249" t="s">
        <v>1791</v>
      </c>
      <c r="D682" s="249" t="s">
        <v>1107</v>
      </c>
      <c r="E682" s="248" t="s">
        <v>200</v>
      </c>
      <c r="F682" s="249">
        <f t="shared" si="36"/>
        <v>1978</v>
      </c>
      <c r="G682" s="251">
        <v>28698</v>
      </c>
      <c r="H682" s="248" t="s">
        <v>870</v>
      </c>
      <c r="I682" s="252" t="str">
        <f>VLOOKUP(H682,'[2]Bảng mã ngạch'!$A$2:$B$71,2,0)</f>
        <v>Giảng viên cao cấp (hạng I)</v>
      </c>
      <c r="J682" s="249" t="s">
        <v>692</v>
      </c>
      <c r="K682" s="249" t="s">
        <v>871</v>
      </c>
      <c r="L682" s="249" t="s">
        <v>1097</v>
      </c>
      <c r="M682" s="249" t="s">
        <v>1097</v>
      </c>
      <c r="N682" s="249"/>
      <c r="O682" s="249" t="s">
        <v>1099</v>
      </c>
      <c r="P682" s="253"/>
      <c r="Q682" s="249" t="s">
        <v>765</v>
      </c>
      <c r="R682" s="255" t="s">
        <v>1143</v>
      </c>
      <c r="S682" s="248" t="s">
        <v>768</v>
      </c>
      <c r="T682" s="248" t="s">
        <v>705</v>
      </c>
      <c r="U682" s="248" t="s">
        <v>875</v>
      </c>
      <c r="V682" s="248"/>
      <c r="W682" s="248" t="s">
        <v>750</v>
      </c>
      <c r="X682" s="248"/>
      <c r="Y682" s="255">
        <v>37512</v>
      </c>
      <c r="Z682" s="255">
        <v>37876</v>
      </c>
      <c r="AA682" s="256">
        <f t="shared" ca="1" si="38"/>
        <v>13.666666666666666</v>
      </c>
      <c r="AB682" s="257" t="e">
        <f>+VLOOKUP(#REF!,'[3]CÁN BỘ'!F$8:AX$1037,COLUMN('[3]CÁN BỘ'!$AP$42)-5,0)</f>
        <v>#REF!</v>
      </c>
      <c r="AC682" s="258"/>
    </row>
    <row r="683" spans="1:30" ht="15.75" customHeight="1" x14ac:dyDescent="0.3">
      <c r="A683" s="248">
        <f>+SUBTOTAL(3,$C$6:C683)</f>
        <v>678</v>
      </c>
      <c r="B683" s="249" t="s">
        <v>2027</v>
      </c>
      <c r="C683" s="249" t="s">
        <v>1791</v>
      </c>
      <c r="D683" s="249" t="s">
        <v>1107</v>
      </c>
      <c r="E683" s="248" t="s">
        <v>200</v>
      </c>
      <c r="F683" s="249">
        <f t="shared" si="36"/>
        <v>1979</v>
      </c>
      <c r="G683" s="251">
        <v>28982</v>
      </c>
      <c r="H683" s="248" t="s">
        <v>870</v>
      </c>
      <c r="I683" s="252" t="str">
        <f>VLOOKUP(H683,'[2]Bảng mã ngạch'!$A$2:$B$71,2,0)</f>
        <v>Giảng viên cao cấp (hạng I)</v>
      </c>
      <c r="J683" s="249" t="s">
        <v>692</v>
      </c>
      <c r="K683" s="249" t="s">
        <v>871</v>
      </c>
      <c r="L683" s="249" t="s">
        <v>1097</v>
      </c>
      <c r="M683" s="249" t="s">
        <v>2028</v>
      </c>
      <c r="N683" s="249"/>
      <c r="O683" s="249" t="s">
        <v>2029</v>
      </c>
      <c r="P683" s="253"/>
      <c r="Q683" s="249" t="s">
        <v>830</v>
      </c>
      <c r="R683" s="255" t="s">
        <v>2030</v>
      </c>
      <c r="S683" s="248" t="s">
        <v>768</v>
      </c>
      <c r="T683" s="248" t="s">
        <v>705</v>
      </c>
      <c r="U683" s="248" t="s">
        <v>875</v>
      </c>
      <c r="V683" s="248"/>
      <c r="W683" s="254" t="s">
        <v>717</v>
      </c>
      <c r="X683" s="248" t="s">
        <v>704</v>
      </c>
      <c r="Y683" s="255">
        <v>36987</v>
      </c>
      <c r="Z683" s="255">
        <v>37352</v>
      </c>
      <c r="AA683" s="256">
        <f t="shared" ca="1" si="38"/>
        <v>14.416666666666666</v>
      </c>
      <c r="AB683" s="257" t="e">
        <f>+VLOOKUP(#REF!,'[3]CÁN BỘ'!F$8:AX$1037,COLUMN('[3]CÁN BỘ'!$AP$42)-5,0)</f>
        <v>#REF!</v>
      </c>
      <c r="AC683" s="258"/>
    </row>
    <row r="684" spans="1:30" ht="15.75" customHeight="1" x14ac:dyDescent="0.3">
      <c r="A684" s="248">
        <f>+SUBTOTAL(3,$C$6:C684)</f>
        <v>679</v>
      </c>
      <c r="B684" s="249" t="s">
        <v>2031</v>
      </c>
      <c r="C684" s="249" t="s">
        <v>1791</v>
      </c>
      <c r="D684" s="249" t="s">
        <v>1107</v>
      </c>
      <c r="E684" s="248" t="s">
        <v>200</v>
      </c>
      <c r="F684" s="249">
        <f t="shared" si="36"/>
        <v>1959</v>
      </c>
      <c r="G684" s="251">
        <v>21791</v>
      </c>
      <c r="H684" s="248" t="s">
        <v>699</v>
      </c>
      <c r="I684" s="252" t="str">
        <f>VLOOKUP(H684,'[2]Bảng mã ngạch'!$A$2:$B$71,2,0)</f>
        <v>Giảng viên chính (hạng II)</v>
      </c>
      <c r="J684" s="249" t="s">
        <v>692</v>
      </c>
      <c r="K684" s="249">
        <v>0</v>
      </c>
      <c r="L684" s="249" t="s">
        <v>1097</v>
      </c>
      <c r="M684" s="249" t="s">
        <v>2023</v>
      </c>
      <c r="N684" s="249"/>
      <c r="O684" s="249" t="s">
        <v>1314</v>
      </c>
      <c r="P684" s="253"/>
      <c r="Q684" s="249" t="s">
        <v>765</v>
      </c>
      <c r="R684" s="255" t="s">
        <v>754</v>
      </c>
      <c r="S684" s="248"/>
      <c r="T684" s="248">
        <v>0</v>
      </c>
      <c r="U684" s="248"/>
      <c r="V684" s="248"/>
      <c r="W684" s="248">
        <v>0</v>
      </c>
      <c r="X684" s="248"/>
      <c r="Y684" s="255">
        <v>32381</v>
      </c>
      <c r="Z684" s="255">
        <v>32746</v>
      </c>
      <c r="AA684" s="256">
        <f t="shared" ca="1" si="38"/>
        <v>-5.25</v>
      </c>
      <c r="AB684" s="257" t="e">
        <f>+VLOOKUP(#REF!,'[3]CÁN BỘ'!F$8:AX$1037,COLUMN('[3]CÁN BỘ'!$AP$42)-5,0)</f>
        <v>#REF!</v>
      </c>
      <c r="AC684" s="258"/>
    </row>
    <row r="685" spans="1:30" s="264" customFormat="1" ht="15.75" customHeight="1" x14ac:dyDescent="0.3">
      <c r="A685" s="248">
        <f>+SUBTOTAL(3,$C$6:C685)</f>
        <v>680</v>
      </c>
      <c r="B685" s="249" t="s">
        <v>2032</v>
      </c>
      <c r="C685" s="249" t="s">
        <v>1791</v>
      </c>
      <c r="D685" s="249" t="s">
        <v>1107</v>
      </c>
      <c r="E685" s="248" t="s">
        <v>200</v>
      </c>
      <c r="F685" s="249">
        <f t="shared" si="36"/>
        <v>1976</v>
      </c>
      <c r="G685" s="251">
        <v>28087</v>
      </c>
      <c r="H685" s="248" t="s">
        <v>708</v>
      </c>
      <c r="I685" s="252" t="str">
        <f>VLOOKUP(H685,'[2]Bảng mã ngạch'!$A$2:$B$71,2,0)</f>
        <v>Giảng viên (hạng III)</v>
      </c>
      <c r="J685" s="249" t="s">
        <v>692</v>
      </c>
      <c r="K685" s="249">
        <v>0</v>
      </c>
      <c r="L685" s="249" t="s">
        <v>1097</v>
      </c>
      <c r="M685" s="249" t="s">
        <v>2023</v>
      </c>
      <c r="N685" s="249"/>
      <c r="O685" s="249" t="s">
        <v>2023</v>
      </c>
      <c r="P685" s="253"/>
      <c r="Q685" s="249"/>
      <c r="R685" s="255" t="s">
        <v>1948</v>
      </c>
      <c r="S685" s="248"/>
      <c r="T685" s="248" t="s">
        <v>705</v>
      </c>
      <c r="U685" s="248"/>
      <c r="V685" s="248"/>
      <c r="W685" s="248">
        <v>0</v>
      </c>
      <c r="X685" s="248"/>
      <c r="Y685" s="255"/>
      <c r="Z685" s="255"/>
      <c r="AA685" s="256">
        <f t="shared" ca="1" si="38"/>
        <v>11.916666666666666</v>
      </c>
      <c r="AB685" s="257" t="e">
        <f>+VLOOKUP(#REF!,'[3]CÁN BỘ'!F$8:AX$1037,COLUMN('[3]CÁN BỘ'!$AP$42)-5,0)</f>
        <v>#REF!</v>
      </c>
      <c r="AC685" s="258"/>
      <c r="AD685" s="236"/>
    </row>
    <row r="686" spans="1:30" ht="15.75" customHeight="1" x14ac:dyDescent="0.3">
      <c r="A686" s="248">
        <f>+SUBTOTAL(3,$C$6:C686)</f>
        <v>681</v>
      </c>
      <c r="B686" s="249" t="s">
        <v>2033</v>
      </c>
      <c r="C686" s="249" t="s">
        <v>1791</v>
      </c>
      <c r="D686" s="249" t="s">
        <v>1107</v>
      </c>
      <c r="E686" s="250" t="s">
        <v>200</v>
      </c>
      <c r="F686" s="249">
        <f t="shared" si="36"/>
        <v>1979</v>
      </c>
      <c r="G686" s="251">
        <v>28921</v>
      </c>
      <c r="H686" s="248" t="s">
        <v>870</v>
      </c>
      <c r="I686" s="252" t="str">
        <f>VLOOKUP(H686,'[2]Bảng mã ngạch'!$A$2:$B$71,2,0)</f>
        <v>Giảng viên cao cấp (hạng I)</v>
      </c>
      <c r="J686" s="249" t="s">
        <v>692</v>
      </c>
      <c r="K686" s="249" t="s">
        <v>871</v>
      </c>
      <c r="L686" s="249" t="s">
        <v>2016</v>
      </c>
      <c r="M686" s="249" t="s">
        <v>1314</v>
      </c>
      <c r="N686" s="249"/>
      <c r="O686" s="249" t="s">
        <v>2034</v>
      </c>
      <c r="P686" s="253"/>
      <c r="Q686" s="249" t="s">
        <v>765</v>
      </c>
      <c r="R686" s="255" t="s">
        <v>2035</v>
      </c>
      <c r="S686" s="248" t="s">
        <v>768</v>
      </c>
      <c r="T686" s="248">
        <v>2018</v>
      </c>
      <c r="U686" s="248" t="s">
        <v>769</v>
      </c>
      <c r="V686" s="248"/>
      <c r="W686" s="248">
        <v>0</v>
      </c>
      <c r="X686" s="248"/>
      <c r="Y686" s="255">
        <v>38121</v>
      </c>
      <c r="Z686" s="255">
        <v>38486</v>
      </c>
      <c r="AA686" s="256">
        <f t="shared" ca="1" si="38"/>
        <v>14.25</v>
      </c>
      <c r="AB686" s="257" t="e">
        <f>+VLOOKUP(#REF!,'[3]CÁN BỘ'!F$8:AX$1037,COLUMN('[3]CÁN BỘ'!$AP$42)-5,0)</f>
        <v>#REF!</v>
      </c>
      <c r="AC686" s="258"/>
    </row>
    <row r="687" spans="1:30" ht="15.75" customHeight="1" x14ac:dyDescent="0.3">
      <c r="A687" s="248">
        <f>+SUBTOTAL(3,$C$6:C687)</f>
        <v>682</v>
      </c>
      <c r="B687" s="249" t="s">
        <v>2036</v>
      </c>
      <c r="C687" s="249" t="s">
        <v>1791</v>
      </c>
      <c r="D687" s="249" t="s">
        <v>1107</v>
      </c>
      <c r="E687" s="250" t="s">
        <v>201</v>
      </c>
      <c r="F687" s="249">
        <f t="shared" si="36"/>
        <v>1977</v>
      </c>
      <c r="G687" s="251">
        <v>28462</v>
      </c>
      <c r="H687" s="248" t="s">
        <v>699</v>
      </c>
      <c r="I687" s="252" t="str">
        <f>VLOOKUP(H687,'[2]Bảng mã ngạch'!$A$2:$B$71,2,0)</f>
        <v>Giảng viên chính (hạng II)</v>
      </c>
      <c r="J687" s="249" t="s">
        <v>692</v>
      </c>
      <c r="K687" s="249">
        <v>0</v>
      </c>
      <c r="L687" s="249" t="s">
        <v>1097</v>
      </c>
      <c r="M687" s="249" t="s">
        <v>2023</v>
      </c>
      <c r="N687" s="249"/>
      <c r="O687" s="249" t="s">
        <v>2029</v>
      </c>
      <c r="P687" s="253"/>
      <c r="Q687" s="249" t="s">
        <v>765</v>
      </c>
      <c r="R687" s="255" t="s">
        <v>1303</v>
      </c>
      <c r="S687" s="248" t="s">
        <v>768</v>
      </c>
      <c r="T687" s="248" t="s">
        <v>705</v>
      </c>
      <c r="U687" s="248" t="s">
        <v>769</v>
      </c>
      <c r="V687" s="248"/>
      <c r="W687" s="248" t="s">
        <v>729</v>
      </c>
      <c r="X687" s="248" t="s">
        <v>704</v>
      </c>
      <c r="Y687" s="255">
        <v>38246</v>
      </c>
      <c r="Z687" s="255">
        <v>38611</v>
      </c>
      <c r="AA687" s="256">
        <f t="shared" ca="1" si="38"/>
        <v>8</v>
      </c>
      <c r="AB687" s="257" t="e">
        <f>+VLOOKUP(#REF!,'[3]CÁN BỘ'!F$8:AX$1037,COLUMN('[3]CÁN BỘ'!$AP$42)-5,0)</f>
        <v>#REF!</v>
      </c>
      <c r="AC687" s="258"/>
    </row>
    <row r="688" spans="1:30" ht="15.75" customHeight="1" x14ac:dyDescent="0.3">
      <c r="A688" s="248">
        <f>+SUBTOTAL(3,$C$6:C688)</f>
        <v>683</v>
      </c>
      <c r="B688" s="249" t="s">
        <v>2037</v>
      </c>
      <c r="C688" s="249" t="s">
        <v>1791</v>
      </c>
      <c r="D688" s="249" t="s">
        <v>1107</v>
      </c>
      <c r="E688" s="248" t="s">
        <v>200</v>
      </c>
      <c r="F688" s="249">
        <f t="shared" si="36"/>
        <v>1973</v>
      </c>
      <c r="G688" s="251">
        <v>26692</v>
      </c>
      <c r="H688" s="248" t="s">
        <v>708</v>
      </c>
      <c r="I688" s="252" t="str">
        <f>VLOOKUP(H688,'[2]Bảng mã ngạch'!$A$2:$B$71,2,0)</f>
        <v>Giảng viên (hạng III)</v>
      </c>
      <c r="J688" s="249" t="s">
        <v>692</v>
      </c>
      <c r="K688" s="249">
        <v>0</v>
      </c>
      <c r="L688" s="249" t="s">
        <v>1097</v>
      </c>
      <c r="M688" s="249" t="s">
        <v>1110</v>
      </c>
      <c r="N688" s="249"/>
      <c r="O688" s="249" t="s">
        <v>1097</v>
      </c>
      <c r="P688" s="253"/>
      <c r="Q688" s="249" t="s">
        <v>765</v>
      </c>
      <c r="R688" s="255" t="s">
        <v>754</v>
      </c>
      <c r="S688" s="248"/>
      <c r="T688" s="248" t="s">
        <v>705</v>
      </c>
      <c r="U688" s="248" t="s">
        <v>702</v>
      </c>
      <c r="V688" s="248"/>
      <c r="W688" s="248" t="s">
        <v>729</v>
      </c>
      <c r="X688" s="248"/>
      <c r="Y688" s="255">
        <v>38860</v>
      </c>
      <c r="Z688" s="255">
        <v>39225</v>
      </c>
      <c r="AA688" s="256">
        <f t="shared" ca="1" si="38"/>
        <v>8.1666666666666661</v>
      </c>
      <c r="AB688" s="257" t="e">
        <f>+VLOOKUP(#REF!,'[3]CÁN BỘ'!F$8:AX$1037,COLUMN('[3]CÁN BỘ'!$AP$42)-5,0)</f>
        <v>#REF!</v>
      </c>
      <c r="AC688" s="258"/>
    </row>
    <row r="689" spans="1:30" ht="15.75" customHeight="1" x14ac:dyDescent="0.3">
      <c r="A689" s="248">
        <f>+SUBTOTAL(3,$C$6:C689)</f>
        <v>684</v>
      </c>
      <c r="B689" s="249" t="s">
        <v>2038</v>
      </c>
      <c r="C689" s="249" t="s">
        <v>1791</v>
      </c>
      <c r="D689" s="249" t="s">
        <v>1107</v>
      </c>
      <c r="E689" s="250" t="s">
        <v>200</v>
      </c>
      <c r="F689" s="249">
        <f t="shared" si="36"/>
        <v>1958</v>
      </c>
      <c r="G689" s="251">
        <v>21262</v>
      </c>
      <c r="H689" s="248" t="s">
        <v>870</v>
      </c>
      <c r="I689" s="252" t="str">
        <f>VLOOKUP(H689,'[2]Bảng mã ngạch'!$A$2:$B$71,2,0)</f>
        <v>Giảng viên cao cấp (hạng I)</v>
      </c>
      <c r="J689" s="249" t="s">
        <v>692</v>
      </c>
      <c r="K689" s="249" t="s">
        <v>871</v>
      </c>
      <c r="L689" s="249" t="s">
        <v>2016</v>
      </c>
      <c r="M689" s="249" t="s">
        <v>1858</v>
      </c>
      <c r="N689" s="249"/>
      <c r="O689" s="249" t="s">
        <v>1265</v>
      </c>
      <c r="P689" s="253"/>
      <c r="Q689" s="249" t="s">
        <v>765</v>
      </c>
      <c r="R689" s="248" t="s">
        <v>754</v>
      </c>
      <c r="S689" s="248"/>
      <c r="T689" s="248" t="s">
        <v>705</v>
      </c>
      <c r="U689" s="248" t="s">
        <v>875</v>
      </c>
      <c r="V689" s="248"/>
      <c r="W689" s="248">
        <v>0</v>
      </c>
      <c r="X689" s="248"/>
      <c r="Y689" s="255">
        <v>34459</v>
      </c>
      <c r="Z689" s="255">
        <v>34459</v>
      </c>
      <c r="AA689" s="256">
        <f t="shared" ca="1" si="38"/>
        <v>-6.75</v>
      </c>
      <c r="AB689" s="257" t="e">
        <f>+VLOOKUP(#REF!,'[3]CÁN BỘ'!F$8:AX$1037,COLUMN('[3]CÁN BỘ'!$AP$42)-5,0)</f>
        <v>#REF!</v>
      </c>
      <c r="AC689" s="258"/>
    </row>
    <row r="690" spans="1:30" ht="15.75" customHeight="1" x14ac:dyDescent="0.3">
      <c r="A690" s="248">
        <f>+SUBTOTAL(3,$C$6:C690)</f>
        <v>685</v>
      </c>
      <c r="B690" s="249" t="s">
        <v>2039</v>
      </c>
      <c r="C690" s="249" t="s">
        <v>1791</v>
      </c>
      <c r="D690" s="249" t="s">
        <v>1107</v>
      </c>
      <c r="E690" s="248" t="s">
        <v>201</v>
      </c>
      <c r="F690" s="249">
        <f t="shared" si="36"/>
        <v>1974</v>
      </c>
      <c r="G690" s="251">
        <v>27307</v>
      </c>
      <c r="H690" s="248" t="s">
        <v>870</v>
      </c>
      <c r="I690" s="252" t="str">
        <f>VLOOKUP(H690,'[2]Bảng mã ngạch'!$A$2:$B$71,2,0)</f>
        <v>Giảng viên cao cấp (hạng I)</v>
      </c>
      <c r="J690" s="249" t="s">
        <v>692</v>
      </c>
      <c r="K690" s="249" t="s">
        <v>871</v>
      </c>
      <c r="L690" s="249" t="s">
        <v>1097</v>
      </c>
      <c r="M690" s="249" t="s">
        <v>1097</v>
      </c>
      <c r="N690" s="249"/>
      <c r="O690" s="249" t="s">
        <v>1097</v>
      </c>
      <c r="P690" s="253"/>
      <c r="Q690" s="249" t="s">
        <v>765</v>
      </c>
      <c r="R690" s="255" t="s">
        <v>1143</v>
      </c>
      <c r="S690" s="248" t="s">
        <v>768</v>
      </c>
      <c r="T690" s="248" t="s">
        <v>705</v>
      </c>
      <c r="U690" s="248" t="s">
        <v>875</v>
      </c>
      <c r="V690" s="248"/>
      <c r="W690" s="248">
        <v>0</v>
      </c>
      <c r="X690" s="248"/>
      <c r="Y690" s="255">
        <v>38818</v>
      </c>
      <c r="Z690" s="255">
        <v>39183</v>
      </c>
      <c r="AA690" s="256">
        <f t="shared" ca="1" si="38"/>
        <v>4.833333333333333</v>
      </c>
      <c r="AB690" s="257" t="e">
        <f>+VLOOKUP(#REF!,'[4]CÁN BỘ'!F$8:CL$1600,COLUMN('[4]CÁN BỘ'!$CL$17)-5,0)</f>
        <v>#REF!</v>
      </c>
      <c r="AC690" s="280" t="e">
        <f>+#REF!-#REF!</f>
        <v>#REF!</v>
      </c>
    </row>
    <row r="691" spans="1:30" ht="15.75" customHeight="1" x14ac:dyDescent="0.3">
      <c r="A691" s="248">
        <f>+SUBTOTAL(3,$C$6:C691)</f>
        <v>686</v>
      </c>
      <c r="B691" s="249" t="s">
        <v>2040</v>
      </c>
      <c r="C691" s="249" t="s">
        <v>1791</v>
      </c>
      <c r="D691" s="249" t="s">
        <v>1107</v>
      </c>
      <c r="E691" s="250" t="s">
        <v>201</v>
      </c>
      <c r="F691" s="249">
        <f t="shared" si="36"/>
        <v>1976</v>
      </c>
      <c r="G691" s="251">
        <v>28002</v>
      </c>
      <c r="H691" s="248" t="s">
        <v>699</v>
      </c>
      <c r="I691" s="252" t="str">
        <f>VLOOKUP(H691,'[2]Bảng mã ngạch'!$A$2:$B$71,2,0)</f>
        <v>Giảng viên chính (hạng II)</v>
      </c>
      <c r="J691" s="249" t="s">
        <v>692</v>
      </c>
      <c r="K691" s="249">
        <v>0</v>
      </c>
      <c r="L691" s="249" t="s">
        <v>1097</v>
      </c>
      <c r="M691" s="249" t="s">
        <v>2028</v>
      </c>
      <c r="N691" s="249"/>
      <c r="O691" s="249" t="s">
        <v>2029</v>
      </c>
      <c r="P691" s="253"/>
      <c r="Q691" s="249" t="s">
        <v>765</v>
      </c>
      <c r="R691" s="255" t="s">
        <v>1303</v>
      </c>
      <c r="S691" s="248" t="s">
        <v>768</v>
      </c>
      <c r="T691" s="248" t="s">
        <v>705</v>
      </c>
      <c r="U691" s="248" t="s">
        <v>769</v>
      </c>
      <c r="V691" s="248"/>
      <c r="W691" s="248">
        <v>0</v>
      </c>
      <c r="X691" s="248"/>
      <c r="Y691" s="255">
        <v>39189</v>
      </c>
      <c r="Z691" s="255">
        <v>39555</v>
      </c>
      <c r="AA691" s="256">
        <f t="shared" ca="1" si="38"/>
        <v>6.75</v>
      </c>
      <c r="AB691" s="257" t="e">
        <f>+VLOOKUP(#REF!,'[3]CÁN BỘ'!F$8:AX$1037,COLUMN('[3]CÁN BỘ'!$AP$42)-5,0)</f>
        <v>#REF!</v>
      </c>
      <c r="AC691" s="258"/>
    </row>
    <row r="692" spans="1:30" ht="15.75" customHeight="1" x14ac:dyDescent="0.3">
      <c r="A692" s="248">
        <f>+SUBTOTAL(3,$C$6:C692)</f>
        <v>687</v>
      </c>
      <c r="B692" s="249" t="s">
        <v>2041</v>
      </c>
      <c r="C692" s="249" t="s">
        <v>1791</v>
      </c>
      <c r="D692" s="249" t="s">
        <v>1107</v>
      </c>
      <c r="E692" s="250" t="s">
        <v>201</v>
      </c>
      <c r="F692" s="249">
        <f t="shared" si="36"/>
        <v>1982</v>
      </c>
      <c r="G692" s="251">
        <v>30242</v>
      </c>
      <c r="H692" s="248" t="s">
        <v>708</v>
      </c>
      <c r="I692" s="252" t="str">
        <f>VLOOKUP(H692,'[2]Bảng mã ngạch'!$A$2:$B$71,2,0)</f>
        <v>Giảng viên (hạng III)</v>
      </c>
      <c r="J692" s="249" t="s">
        <v>692</v>
      </c>
      <c r="K692" s="249">
        <v>0</v>
      </c>
      <c r="L692" s="249" t="s">
        <v>1097</v>
      </c>
      <c r="M692" s="249" t="s">
        <v>1097</v>
      </c>
      <c r="N692" s="249"/>
      <c r="O692" s="249" t="s">
        <v>1097</v>
      </c>
      <c r="P692" s="253"/>
      <c r="Q692" s="249" t="s">
        <v>765</v>
      </c>
      <c r="R692" s="255" t="s">
        <v>1303</v>
      </c>
      <c r="S692" s="248" t="s">
        <v>768</v>
      </c>
      <c r="T692" s="248" t="s">
        <v>705</v>
      </c>
      <c r="U692" s="248" t="s">
        <v>702</v>
      </c>
      <c r="V692" s="248"/>
      <c r="W692" s="248">
        <v>0</v>
      </c>
      <c r="X692" s="248"/>
      <c r="Y692" s="255">
        <v>38146</v>
      </c>
      <c r="Z692" s="255">
        <v>38511</v>
      </c>
      <c r="AA692" s="256">
        <f t="shared" ca="1" si="38"/>
        <v>12.833333333333334</v>
      </c>
      <c r="AB692" s="257" t="e">
        <f>+VLOOKUP(#REF!,'[3]CÁN BỘ'!F$8:AX$1037,COLUMN('[3]CÁN BỘ'!$AP$42)-5,0)</f>
        <v>#REF!</v>
      </c>
      <c r="AC692" s="258"/>
    </row>
    <row r="693" spans="1:30" ht="15.75" customHeight="1" x14ac:dyDescent="0.3">
      <c r="A693" s="248">
        <f>+SUBTOTAL(3,$C$6:C693)</f>
        <v>688</v>
      </c>
      <c r="B693" s="249" t="s">
        <v>2042</v>
      </c>
      <c r="C693" s="249" t="s">
        <v>1791</v>
      </c>
      <c r="D693" s="249" t="s">
        <v>1107</v>
      </c>
      <c r="E693" s="248" t="s">
        <v>201</v>
      </c>
      <c r="F693" s="249">
        <f t="shared" si="36"/>
        <v>1982</v>
      </c>
      <c r="G693" s="251">
        <v>30200</v>
      </c>
      <c r="H693" s="248" t="s">
        <v>708</v>
      </c>
      <c r="I693" s="252" t="str">
        <f>VLOOKUP(H693,'[2]Bảng mã ngạch'!$A$2:$B$71,2,0)</f>
        <v>Giảng viên (hạng III)</v>
      </c>
      <c r="J693" s="249" t="s">
        <v>692</v>
      </c>
      <c r="K693" s="249">
        <v>0</v>
      </c>
      <c r="L693" s="249" t="s">
        <v>2016</v>
      </c>
      <c r="M693" s="249" t="s">
        <v>1099</v>
      </c>
      <c r="N693" s="249"/>
      <c r="O693" s="249" t="s">
        <v>1314</v>
      </c>
      <c r="P693" s="253"/>
      <c r="Q693" s="249" t="s">
        <v>765</v>
      </c>
      <c r="R693" s="255" t="s">
        <v>782</v>
      </c>
      <c r="S693" s="248" t="s">
        <v>768</v>
      </c>
      <c r="T693" s="248" t="s">
        <v>705</v>
      </c>
      <c r="U693" s="248"/>
      <c r="V693" s="248"/>
      <c r="W693" s="248"/>
      <c r="X693" s="248"/>
      <c r="Y693" s="255"/>
      <c r="Z693" s="255"/>
      <c r="AA693" s="256">
        <f t="shared" ca="1" si="38"/>
        <v>12.75</v>
      </c>
      <c r="AB693" s="257" t="e">
        <f>+VLOOKUP(#REF!,'[3]CÁN BỘ'!F$8:AX$1037,COLUMN('[3]CÁN BỘ'!$AP$42)-5,0)</f>
        <v>#REF!</v>
      </c>
      <c r="AC693" s="258"/>
    </row>
    <row r="694" spans="1:30" ht="15.75" customHeight="1" x14ac:dyDescent="0.3">
      <c r="A694" s="248">
        <f>+SUBTOTAL(3,$C$6:C694)</f>
        <v>689</v>
      </c>
      <c r="B694" s="249" t="s">
        <v>2043</v>
      </c>
      <c r="C694" s="249" t="s">
        <v>1791</v>
      </c>
      <c r="D694" s="249" t="s">
        <v>1107</v>
      </c>
      <c r="E694" s="250" t="s">
        <v>201</v>
      </c>
      <c r="F694" s="249">
        <f t="shared" si="36"/>
        <v>1975</v>
      </c>
      <c r="G694" s="251">
        <v>27428</v>
      </c>
      <c r="H694" s="248" t="s">
        <v>699</v>
      </c>
      <c r="I694" s="252" t="str">
        <f>VLOOKUP(H694,'[2]Bảng mã ngạch'!$A$2:$B$71,2,0)</f>
        <v>Giảng viên chính (hạng II)</v>
      </c>
      <c r="J694" s="249" t="s">
        <v>692</v>
      </c>
      <c r="K694" s="249">
        <v>0</v>
      </c>
      <c r="L694" s="249" t="s">
        <v>1097</v>
      </c>
      <c r="M694" s="249" t="s">
        <v>1099</v>
      </c>
      <c r="N694" s="249"/>
      <c r="O694" s="249" t="s">
        <v>1097</v>
      </c>
      <c r="P694" s="253"/>
      <c r="Q694" s="249" t="s">
        <v>765</v>
      </c>
      <c r="R694" s="255" t="s">
        <v>2044</v>
      </c>
      <c r="S694" s="248" t="s">
        <v>768</v>
      </c>
      <c r="T694" s="248" t="s">
        <v>705</v>
      </c>
      <c r="U694" s="248" t="s">
        <v>769</v>
      </c>
      <c r="V694" s="248"/>
      <c r="W694" s="248">
        <v>0</v>
      </c>
      <c r="X694" s="248"/>
      <c r="Y694" s="255">
        <v>36340</v>
      </c>
      <c r="Z694" s="255">
        <v>36706</v>
      </c>
      <c r="AA694" s="256">
        <f t="shared" ca="1" si="38"/>
        <v>5.166666666666667</v>
      </c>
      <c r="AB694" s="257" t="e">
        <f>+VLOOKUP(#REF!,'[3]CÁN BỘ'!F$8:AX$1037,COLUMN('[3]CÁN BỘ'!$AP$42)-5,0)</f>
        <v>#REF!</v>
      </c>
      <c r="AC694" s="258"/>
    </row>
    <row r="695" spans="1:30" ht="15.75" customHeight="1" x14ac:dyDescent="0.3">
      <c r="A695" s="248">
        <f>+SUBTOTAL(3,$C$6:C695)</f>
        <v>690</v>
      </c>
      <c r="B695" s="249" t="s">
        <v>2045</v>
      </c>
      <c r="C695" s="249" t="s">
        <v>1791</v>
      </c>
      <c r="D695" s="249" t="s">
        <v>1107</v>
      </c>
      <c r="E695" s="248" t="s">
        <v>200</v>
      </c>
      <c r="F695" s="249">
        <f t="shared" si="36"/>
        <v>1987</v>
      </c>
      <c r="G695" s="251">
        <v>31938</v>
      </c>
      <c r="H695" s="248" t="s">
        <v>708</v>
      </c>
      <c r="I695" s="252" t="str">
        <f>VLOOKUP(H695,'[2]Bảng mã ngạch'!$A$2:$B$71,2,0)</f>
        <v>Giảng viên (hạng III)</v>
      </c>
      <c r="J695" s="249" t="s">
        <v>692</v>
      </c>
      <c r="K695" s="249">
        <v>0</v>
      </c>
      <c r="L695" s="249" t="s">
        <v>1097</v>
      </c>
      <c r="M695" s="249" t="s">
        <v>1099</v>
      </c>
      <c r="N695" s="249"/>
      <c r="O695" s="249" t="s">
        <v>218</v>
      </c>
      <c r="P695" s="253"/>
      <c r="Q695" s="249"/>
      <c r="R695" s="255" t="s">
        <v>2046</v>
      </c>
      <c r="S695" s="248"/>
      <c r="T695" s="248" t="s">
        <v>705</v>
      </c>
      <c r="U695" s="248"/>
      <c r="V695" s="248"/>
      <c r="W695" s="248">
        <v>0</v>
      </c>
      <c r="X695" s="248"/>
      <c r="Y695" s="255"/>
      <c r="Z695" s="255" t="s">
        <v>705</v>
      </c>
      <c r="AA695" s="256">
        <f t="shared" ca="1" si="38"/>
        <v>22.5</v>
      </c>
      <c r="AB695" s="257" t="e">
        <f>+VLOOKUP(#REF!,'[3]CÁN BỘ'!F$8:AX$1037,COLUMN('[3]CÁN BỘ'!$AP$42)-5,0)</f>
        <v>#REF!</v>
      </c>
      <c r="AC695" s="258"/>
    </row>
    <row r="696" spans="1:30" ht="15.75" customHeight="1" x14ac:dyDescent="0.3">
      <c r="A696" s="248">
        <f>+SUBTOTAL(3,$C$6:C696)</f>
        <v>691</v>
      </c>
      <c r="B696" s="249" t="s">
        <v>2047</v>
      </c>
      <c r="C696" s="249" t="s">
        <v>1791</v>
      </c>
      <c r="D696" s="249" t="s">
        <v>1107</v>
      </c>
      <c r="E696" s="250" t="s">
        <v>200</v>
      </c>
      <c r="F696" s="249">
        <f t="shared" si="36"/>
        <v>1981</v>
      </c>
      <c r="G696" s="251">
        <v>29595</v>
      </c>
      <c r="H696" s="248" t="s">
        <v>870</v>
      </c>
      <c r="I696" s="252" t="str">
        <f>VLOOKUP(H696,'[2]Bảng mã ngạch'!$A$2:$B$71,2,0)</f>
        <v>Giảng viên cao cấp (hạng I)</v>
      </c>
      <c r="J696" s="249" t="s">
        <v>692</v>
      </c>
      <c r="K696" s="249" t="s">
        <v>871</v>
      </c>
      <c r="L696" s="249" t="s">
        <v>1097</v>
      </c>
      <c r="M696" s="249" t="s">
        <v>1314</v>
      </c>
      <c r="N696" s="249"/>
      <c r="O696" s="249" t="s">
        <v>1314</v>
      </c>
      <c r="P696" s="253"/>
      <c r="Q696" s="249" t="s">
        <v>765</v>
      </c>
      <c r="R696" s="255" t="s">
        <v>1143</v>
      </c>
      <c r="S696" s="248" t="s">
        <v>768</v>
      </c>
      <c r="T696" s="248" t="s">
        <v>705</v>
      </c>
      <c r="U696" s="248" t="s">
        <v>1190</v>
      </c>
      <c r="V696" s="248"/>
      <c r="W696" s="254" t="s">
        <v>724</v>
      </c>
      <c r="X696" s="248"/>
      <c r="Y696" s="255">
        <v>37795</v>
      </c>
      <c r="Z696" s="255">
        <v>38161</v>
      </c>
      <c r="AA696" s="256">
        <f t="shared" ca="1" si="38"/>
        <v>16.083333333333332</v>
      </c>
      <c r="AB696" s="257" t="e">
        <f>+VLOOKUP(#REF!,'[3]CÁN BỘ'!F$8:AX$1037,COLUMN('[3]CÁN BỘ'!$AP$42)-5,0)</f>
        <v>#REF!</v>
      </c>
      <c r="AC696" s="258"/>
    </row>
    <row r="697" spans="1:30" ht="15.75" customHeight="1" x14ac:dyDescent="0.3">
      <c r="A697" s="248">
        <f>+SUBTOTAL(3,$C$6:C697)</f>
        <v>692</v>
      </c>
      <c r="B697" s="249" t="s">
        <v>2048</v>
      </c>
      <c r="C697" s="249" t="s">
        <v>1791</v>
      </c>
      <c r="D697" s="249" t="s">
        <v>1107</v>
      </c>
      <c r="E697" s="250" t="s">
        <v>200</v>
      </c>
      <c r="F697" s="249">
        <f t="shared" si="36"/>
        <v>1957</v>
      </c>
      <c r="G697" s="251">
        <v>20839</v>
      </c>
      <c r="H697" s="248" t="s">
        <v>870</v>
      </c>
      <c r="I697" s="252" t="str">
        <f>VLOOKUP(H697,'[2]Bảng mã ngạch'!$A$2:$B$71,2,0)</f>
        <v>Giảng viên cao cấp (hạng I)</v>
      </c>
      <c r="J697" s="249" t="s">
        <v>692</v>
      </c>
      <c r="K697" s="249" t="s">
        <v>2049</v>
      </c>
      <c r="L697" s="249" t="s">
        <v>1097</v>
      </c>
      <c r="M697" s="249" t="s">
        <v>1099</v>
      </c>
      <c r="N697" s="249"/>
      <c r="O697" s="249" t="s">
        <v>1099</v>
      </c>
      <c r="P697" s="253"/>
      <c r="Q697" s="249" t="s">
        <v>765</v>
      </c>
      <c r="R697" s="248" t="s">
        <v>754</v>
      </c>
      <c r="S697" s="248"/>
      <c r="T697" s="248" t="s">
        <v>705</v>
      </c>
      <c r="U697" s="248" t="s">
        <v>875</v>
      </c>
      <c r="V697" s="248"/>
      <c r="W697" s="248" t="s">
        <v>758</v>
      </c>
      <c r="X697" s="248"/>
      <c r="Y697" s="255">
        <v>32933</v>
      </c>
      <c r="Z697" s="255">
        <v>33298</v>
      </c>
      <c r="AA697" s="256">
        <f t="shared" ca="1" si="38"/>
        <v>-7.916666666666667</v>
      </c>
      <c r="AB697" s="257" t="e">
        <f>+VLOOKUP(#REF!,'[3]CÁN BỘ'!F$8:AX$1037,COLUMN('[3]CÁN BỘ'!$AP$42)-5,0)</f>
        <v>#REF!</v>
      </c>
      <c r="AC697" s="258"/>
    </row>
    <row r="698" spans="1:30" ht="15.75" customHeight="1" x14ac:dyDescent="0.3">
      <c r="A698" s="248">
        <f>+SUBTOTAL(3,$C$6:C698)</f>
        <v>693</v>
      </c>
      <c r="B698" s="249" t="s">
        <v>2050</v>
      </c>
      <c r="C698" s="249" t="s">
        <v>1791</v>
      </c>
      <c r="D698" s="249" t="s">
        <v>1107</v>
      </c>
      <c r="E698" s="250" t="s">
        <v>201</v>
      </c>
      <c r="F698" s="249">
        <f t="shared" si="36"/>
        <v>1975</v>
      </c>
      <c r="G698" s="251">
        <v>27410</v>
      </c>
      <c r="H698" s="248" t="s">
        <v>699</v>
      </c>
      <c r="I698" s="252" t="str">
        <f>VLOOKUP(H698,'[2]Bảng mã ngạch'!$A$2:$B$71,2,0)</f>
        <v>Giảng viên chính (hạng II)</v>
      </c>
      <c r="J698" s="249" t="s">
        <v>692</v>
      </c>
      <c r="K698" s="249">
        <v>0</v>
      </c>
      <c r="L698" s="249" t="s">
        <v>1097</v>
      </c>
      <c r="M698" s="249" t="s">
        <v>2051</v>
      </c>
      <c r="N698" s="249"/>
      <c r="O698" s="249" t="s">
        <v>2051</v>
      </c>
      <c r="P698" s="253"/>
      <c r="Q698" s="249" t="s">
        <v>765</v>
      </c>
      <c r="R698" s="255" t="s">
        <v>1303</v>
      </c>
      <c r="S698" s="248" t="s">
        <v>768</v>
      </c>
      <c r="T698" s="248" t="s">
        <v>705</v>
      </c>
      <c r="U698" s="248" t="s">
        <v>702</v>
      </c>
      <c r="V698" s="248"/>
      <c r="W698" s="248">
        <v>0</v>
      </c>
      <c r="X698" s="248"/>
      <c r="Y698" s="255">
        <v>36635</v>
      </c>
      <c r="Z698" s="255">
        <v>37000</v>
      </c>
      <c r="AA698" s="256">
        <f t="shared" ca="1" si="38"/>
        <v>5.083333333333333</v>
      </c>
      <c r="AB698" s="257" t="e">
        <f>+VLOOKUP(#REF!,'[3]CÁN BỘ'!F$8:AX$1037,COLUMN('[3]CÁN BỘ'!$AP$42)-5,0)</f>
        <v>#REF!</v>
      </c>
      <c r="AC698" s="258"/>
    </row>
    <row r="699" spans="1:30" s="264" customFormat="1" ht="15.75" customHeight="1" x14ac:dyDescent="0.3">
      <c r="A699" s="248">
        <f>+SUBTOTAL(3,$C$6:C699)</f>
        <v>694</v>
      </c>
      <c r="B699" s="249" t="s">
        <v>2052</v>
      </c>
      <c r="C699" s="249" t="s">
        <v>1791</v>
      </c>
      <c r="D699" s="249" t="s">
        <v>1107</v>
      </c>
      <c r="E699" s="248" t="s">
        <v>200</v>
      </c>
      <c r="F699" s="249">
        <f t="shared" si="36"/>
        <v>1978</v>
      </c>
      <c r="G699" s="251">
        <v>28807</v>
      </c>
      <c r="H699" s="248" t="s">
        <v>699</v>
      </c>
      <c r="I699" s="252" t="str">
        <f>VLOOKUP(H699,'[2]Bảng mã ngạch'!$A$2:$B$71,2,0)</f>
        <v>Giảng viên chính (hạng II)</v>
      </c>
      <c r="J699" s="249" t="s">
        <v>692</v>
      </c>
      <c r="K699" s="249">
        <v>0</v>
      </c>
      <c r="L699" s="249" t="s">
        <v>1097</v>
      </c>
      <c r="M699" s="249" t="s">
        <v>1097</v>
      </c>
      <c r="N699" s="249"/>
      <c r="O699" s="249" t="s">
        <v>2053</v>
      </c>
      <c r="P699" s="253"/>
      <c r="Q699" s="249" t="s">
        <v>765</v>
      </c>
      <c r="R699" s="255" t="s">
        <v>711</v>
      </c>
      <c r="S699" s="248"/>
      <c r="T699" s="248" t="s">
        <v>705</v>
      </c>
      <c r="U699" s="248"/>
      <c r="V699" s="248"/>
      <c r="W699" s="248" t="s">
        <v>705</v>
      </c>
      <c r="X699" s="248" t="s">
        <v>779</v>
      </c>
      <c r="Y699" s="255">
        <v>37694</v>
      </c>
      <c r="Z699" s="255">
        <v>38060</v>
      </c>
      <c r="AA699" s="256">
        <f t="shared" ca="1" si="38"/>
        <v>13.916666666666666</v>
      </c>
      <c r="AB699" s="257" t="e">
        <f>+VLOOKUP(#REF!,'[3]CÁN BỘ'!F$8:AX$1037,COLUMN('[3]CÁN BỘ'!$AP$42)-5,0)</f>
        <v>#REF!</v>
      </c>
      <c r="AC699" s="258"/>
      <c r="AD699" s="236"/>
    </row>
    <row r="700" spans="1:30" ht="15.75" customHeight="1" x14ac:dyDescent="0.3">
      <c r="A700" s="248">
        <f>+SUBTOTAL(3,$C$6:C700)</f>
        <v>695</v>
      </c>
      <c r="B700" s="249" t="s">
        <v>2054</v>
      </c>
      <c r="C700" s="249" t="s">
        <v>1791</v>
      </c>
      <c r="D700" s="249" t="s">
        <v>1107</v>
      </c>
      <c r="E700" s="248" t="s">
        <v>201</v>
      </c>
      <c r="F700" s="249">
        <f t="shared" si="36"/>
        <v>1975</v>
      </c>
      <c r="G700" s="251">
        <v>27478</v>
      </c>
      <c r="H700" s="248" t="s">
        <v>699</v>
      </c>
      <c r="I700" s="252" t="str">
        <f>VLOOKUP(H700,'[2]Bảng mã ngạch'!$A$2:$B$71,2,0)</f>
        <v>Giảng viên chính (hạng II)</v>
      </c>
      <c r="J700" s="249" t="s">
        <v>692</v>
      </c>
      <c r="K700" s="249">
        <v>0</v>
      </c>
      <c r="L700" s="249" t="s">
        <v>1097</v>
      </c>
      <c r="M700" s="249" t="s">
        <v>2051</v>
      </c>
      <c r="N700" s="249"/>
      <c r="O700" s="249" t="s">
        <v>2051</v>
      </c>
      <c r="P700" s="253"/>
      <c r="Q700" s="249" t="s">
        <v>765</v>
      </c>
      <c r="R700" s="255" t="s">
        <v>1303</v>
      </c>
      <c r="S700" s="248" t="s">
        <v>768</v>
      </c>
      <c r="T700" s="248" t="s">
        <v>705</v>
      </c>
      <c r="U700" s="248" t="s">
        <v>769</v>
      </c>
      <c r="V700" s="248"/>
      <c r="W700" s="248" t="s">
        <v>750</v>
      </c>
      <c r="X700" s="248"/>
      <c r="Y700" s="255">
        <v>37735</v>
      </c>
      <c r="Z700" s="255">
        <v>38101</v>
      </c>
      <c r="AA700" s="256">
        <f t="shared" ca="1" si="38"/>
        <v>5.333333333333333</v>
      </c>
      <c r="AB700" s="257" t="e">
        <f>+VLOOKUP(#REF!,'[3]CÁN BỘ'!F$8:AX$1037,COLUMN('[3]CÁN BỘ'!$AP$42)-5,0)</f>
        <v>#REF!</v>
      </c>
      <c r="AC700" s="258"/>
    </row>
    <row r="701" spans="1:30" ht="15.75" customHeight="1" x14ac:dyDescent="0.3">
      <c r="A701" s="248">
        <f>+SUBTOTAL(3,$C$6:C701)</f>
        <v>696</v>
      </c>
      <c r="B701" s="249" t="s">
        <v>2055</v>
      </c>
      <c r="C701" s="249" t="s">
        <v>1791</v>
      </c>
      <c r="D701" s="249" t="s">
        <v>1107</v>
      </c>
      <c r="E701" s="250" t="s">
        <v>201</v>
      </c>
      <c r="F701" s="249">
        <f t="shared" si="36"/>
        <v>1981</v>
      </c>
      <c r="G701" s="251">
        <v>29800</v>
      </c>
      <c r="H701" s="248" t="s">
        <v>699</v>
      </c>
      <c r="I701" s="252" t="str">
        <f>VLOOKUP(H701,'[2]Bảng mã ngạch'!$A$2:$B$71,2,0)</f>
        <v>Giảng viên chính (hạng II)</v>
      </c>
      <c r="J701" s="249" t="s">
        <v>692</v>
      </c>
      <c r="K701" s="249">
        <v>0</v>
      </c>
      <c r="L701" s="249" t="s">
        <v>1097</v>
      </c>
      <c r="M701" s="249" t="s">
        <v>1097</v>
      </c>
      <c r="N701" s="249"/>
      <c r="O701" s="249" t="s">
        <v>1099</v>
      </c>
      <c r="P701" s="253"/>
      <c r="Q701" s="249" t="s">
        <v>765</v>
      </c>
      <c r="R701" s="255" t="s">
        <v>2056</v>
      </c>
      <c r="S701" s="248" t="s">
        <v>768</v>
      </c>
      <c r="T701" s="248" t="s">
        <v>705</v>
      </c>
      <c r="U701" s="248" t="s">
        <v>702</v>
      </c>
      <c r="V701" s="248"/>
      <c r="W701" s="248" t="s">
        <v>1012</v>
      </c>
      <c r="X701" s="248" t="s">
        <v>704</v>
      </c>
      <c r="Y701" s="255">
        <v>37571</v>
      </c>
      <c r="Z701" s="255">
        <v>37936</v>
      </c>
      <c r="AA701" s="256">
        <f t="shared" ca="1" si="38"/>
        <v>11.666666666666666</v>
      </c>
      <c r="AB701" s="257" t="e">
        <f>+VLOOKUP(#REF!,'[3]CÁN BỘ'!F$8:AX$1037,COLUMN('[3]CÁN BỘ'!$AP$42)-5,0)</f>
        <v>#REF!</v>
      </c>
      <c r="AC701" s="258"/>
    </row>
    <row r="702" spans="1:30" ht="15.75" customHeight="1" x14ac:dyDescent="0.3">
      <c r="A702" s="248">
        <f>+SUBTOTAL(3,$C$6:C702)</f>
        <v>697</v>
      </c>
      <c r="B702" s="249" t="s">
        <v>2057</v>
      </c>
      <c r="C702" s="249" t="s">
        <v>1791</v>
      </c>
      <c r="D702" s="249" t="s">
        <v>1107</v>
      </c>
      <c r="E702" s="248" t="s">
        <v>201</v>
      </c>
      <c r="F702" s="249">
        <f t="shared" si="36"/>
        <v>1974</v>
      </c>
      <c r="G702" s="251">
        <v>27314</v>
      </c>
      <c r="H702" s="248" t="s">
        <v>699</v>
      </c>
      <c r="I702" s="252" t="str">
        <f>VLOOKUP(H702,'[2]Bảng mã ngạch'!$A$2:$B$71,2,0)</f>
        <v>Giảng viên chính (hạng II)</v>
      </c>
      <c r="J702" s="249" t="s">
        <v>692</v>
      </c>
      <c r="K702" s="249">
        <v>0</v>
      </c>
      <c r="L702" s="249" t="s">
        <v>1313</v>
      </c>
      <c r="M702" s="249" t="s">
        <v>1314</v>
      </c>
      <c r="N702" s="249"/>
      <c r="O702" s="249" t="s">
        <v>1314</v>
      </c>
      <c r="P702" s="253"/>
      <c r="Q702" s="249" t="s">
        <v>765</v>
      </c>
      <c r="R702" s="255" t="s">
        <v>1303</v>
      </c>
      <c r="S702" s="248"/>
      <c r="T702" s="248" t="s">
        <v>705</v>
      </c>
      <c r="U702" s="248" t="s">
        <v>702</v>
      </c>
      <c r="V702" s="248"/>
      <c r="W702" s="248" t="s">
        <v>1048</v>
      </c>
      <c r="X702" s="248"/>
      <c r="Y702" s="255">
        <v>35717</v>
      </c>
      <c r="Z702" s="255">
        <v>36082</v>
      </c>
      <c r="AA702" s="256">
        <f t="shared" ca="1" si="38"/>
        <v>4.833333333333333</v>
      </c>
      <c r="AB702" s="257" t="e">
        <f>+VLOOKUP(#REF!,'[3]CÁN BỘ'!F$8:AX$1037,COLUMN('[3]CÁN BỘ'!$AP$42)-5,0)</f>
        <v>#REF!</v>
      </c>
      <c r="AC702" s="258"/>
    </row>
    <row r="703" spans="1:30" ht="15.75" customHeight="1" x14ac:dyDescent="0.3">
      <c r="A703" s="248">
        <f>+SUBTOTAL(3,$C$6:C703)</f>
        <v>698</v>
      </c>
      <c r="B703" s="249" t="s">
        <v>2058</v>
      </c>
      <c r="C703" s="249" t="s">
        <v>1791</v>
      </c>
      <c r="D703" s="249" t="s">
        <v>1028</v>
      </c>
      <c r="E703" s="248" t="s">
        <v>200</v>
      </c>
      <c r="F703" s="249">
        <f t="shared" si="36"/>
        <v>1977</v>
      </c>
      <c r="G703" s="251">
        <v>28460</v>
      </c>
      <c r="H703" s="248" t="s">
        <v>870</v>
      </c>
      <c r="I703" s="252" t="str">
        <f>VLOOKUP(H703,'[2]Bảng mã ngạch'!$A$2:$B$71,2,0)</f>
        <v>Giảng viên cao cấp (hạng I)</v>
      </c>
      <c r="J703" s="249" t="s">
        <v>692</v>
      </c>
      <c r="K703" s="249" t="s">
        <v>871</v>
      </c>
      <c r="L703" s="249" t="s">
        <v>1052</v>
      </c>
      <c r="M703" s="249" t="s">
        <v>1084</v>
      </c>
      <c r="N703" s="249"/>
      <c r="O703" s="249" t="s">
        <v>1084</v>
      </c>
      <c r="P703" s="253"/>
      <c r="Q703" s="249" t="s">
        <v>830</v>
      </c>
      <c r="R703" s="255" t="s">
        <v>977</v>
      </c>
      <c r="S703" s="248"/>
      <c r="T703" s="248">
        <v>0</v>
      </c>
      <c r="U703" s="248" t="s">
        <v>875</v>
      </c>
      <c r="V703" s="248"/>
      <c r="W703" s="248">
        <v>0</v>
      </c>
      <c r="X703" s="248" t="s">
        <v>704</v>
      </c>
      <c r="Y703" s="255">
        <v>38351</v>
      </c>
      <c r="Z703" s="255">
        <v>38716</v>
      </c>
      <c r="AA703" s="256">
        <f t="shared" ca="1" si="38"/>
        <v>13</v>
      </c>
      <c r="AB703" s="257" t="e">
        <f>+VLOOKUP(#REF!,'[4]CÁN BỘ'!F$8:CL$1600,COLUMN('[4]CÁN BỘ'!$CL$17)-5,0)</f>
        <v>#REF!</v>
      </c>
      <c r="AC703" s="280" t="e">
        <f>+#REF!-#REF!</f>
        <v>#REF!</v>
      </c>
    </row>
    <row r="704" spans="1:30" ht="15.75" customHeight="1" x14ac:dyDescent="0.3">
      <c r="A704" s="248">
        <f>+SUBTOTAL(3,$C$6:C704)</f>
        <v>699</v>
      </c>
      <c r="B704" s="249" t="s">
        <v>2059</v>
      </c>
      <c r="C704" s="249" t="s">
        <v>1791</v>
      </c>
      <c r="D704" s="249" t="s">
        <v>1028</v>
      </c>
      <c r="E704" s="248" t="s">
        <v>200</v>
      </c>
      <c r="F704" s="249">
        <f t="shared" si="36"/>
        <v>1960</v>
      </c>
      <c r="G704" s="251">
        <v>22073</v>
      </c>
      <c r="H704" s="248" t="s">
        <v>870</v>
      </c>
      <c r="I704" s="252" t="str">
        <f>VLOOKUP(H704,'[2]Bảng mã ngạch'!$A$2:$B$71,2,0)</f>
        <v>Giảng viên cao cấp (hạng I)</v>
      </c>
      <c r="J704" s="249" t="s">
        <v>692</v>
      </c>
      <c r="K704" s="249" t="s">
        <v>2049</v>
      </c>
      <c r="L704" s="249" t="s">
        <v>1052</v>
      </c>
      <c r="M704" s="249" t="s">
        <v>1052</v>
      </c>
      <c r="N704" s="249"/>
      <c r="O704" s="249" t="s">
        <v>1084</v>
      </c>
      <c r="P704" s="253"/>
      <c r="Q704" s="249" t="s">
        <v>873</v>
      </c>
      <c r="R704" s="248"/>
      <c r="S704" s="248"/>
      <c r="T704" s="248"/>
      <c r="U704" s="248" t="s">
        <v>875</v>
      </c>
      <c r="V704" s="248"/>
      <c r="W704" s="248" t="s">
        <v>705</v>
      </c>
      <c r="X704" s="248" t="s">
        <v>832</v>
      </c>
      <c r="Y704" s="255">
        <v>35782</v>
      </c>
      <c r="Z704" s="255">
        <v>36147</v>
      </c>
      <c r="AA704" s="256">
        <f t="shared" ca="1" si="38"/>
        <v>-4.5</v>
      </c>
      <c r="AB704" s="257" t="e">
        <f>+VLOOKUP(#REF!,'[3]CÁN BỘ'!F$8:AX$1037,COLUMN('[3]CÁN BỘ'!$AP$42)-5,0)</f>
        <v>#REF!</v>
      </c>
      <c r="AC704" s="258"/>
    </row>
    <row r="705" spans="1:29" ht="15.75" customHeight="1" x14ac:dyDescent="0.3">
      <c r="A705" s="248">
        <f>+SUBTOTAL(3,$C$6:C705)</f>
        <v>700</v>
      </c>
      <c r="B705" s="249" t="s">
        <v>2060</v>
      </c>
      <c r="C705" s="249" t="s">
        <v>1791</v>
      </c>
      <c r="D705" s="249" t="s">
        <v>1028</v>
      </c>
      <c r="E705" s="250" t="s">
        <v>201</v>
      </c>
      <c r="F705" s="249">
        <f t="shared" si="36"/>
        <v>1982</v>
      </c>
      <c r="G705" s="251">
        <v>29976</v>
      </c>
      <c r="H705" s="248" t="s">
        <v>708</v>
      </c>
      <c r="I705" s="252" t="str">
        <f>VLOOKUP(H705,'[2]Bảng mã ngạch'!$A$2:$B$71,2,0)</f>
        <v>Giảng viên (hạng III)</v>
      </c>
      <c r="J705" s="249" t="s">
        <v>692</v>
      </c>
      <c r="K705" s="249">
        <v>0</v>
      </c>
      <c r="L705" s="249" t="s">
        <v>1052</v>
      </c>
      <c r="M705" s="249" t="s">
        <v>1084</v>
      </c>
      <c r="N705" s="249"/>
      <c r="O705" s="249" t="s">
        <v>218</v>
      </c>
      <c r="P705" s="253">
        <v>44075</v>
      </c>
      <c r="Q705" s="249" t="s">
        <v>765</v>
      </c>
      <c r="R705" s="255" t="s">
        <v>2061</v>
      </c>
      <c r="S705" s="248" t="s">
        <v>768</v>
      </c>
      <c r="T705" s="248" t="s">
        <v>705</v>
      </c>
      <c r="U705" s="248"/>
      <c r="V705" s="248"/>
      <c r="W705" s="248" t="s">
        <v>705</v>
      </c>
      <c r="X705" s="248"/>
      <c r="Y705" s="255">
        <v>37616</v>
      </c>
      <c r="Z705" s="255">
        <v>37981</v>
      </c>
      <c r="AA705" s="256">
        <f t="shared" ca="1" si="38"/>
        <v>12.166666666666666</v>
      </c>
      <c r="AB705" s="257" t="e">
        <f>+VLOOKUP(#REF!,'[4]CÁN BỘ'!F$8:CL$1600,COLUMN('[4]CÁN BỘ'!$CL$17)-5,0)</f>
        <v>#REF!</v>
      </c>
      <c r="AC705" s="258"/>
    </row>
    <row r="706" spans="1:29" ht="15.75" customHeight="1" x14ac:dyDescent="0.3">
      <c r="A706" s="248">
        <f>+SUBTOTAL(3,$C$6:C706)</f>
        <v>701</v>
      </c>
      <c r="B706" s="249" t="s">
        <v>2062</v>
      </c>
      <c r="C706" s="249" t="s">
        <v>1791</v>
      </c>
      <c r="D706" s="249" t="s">
        <v>1028</v>
      </c>
      <c r="E706" s="248" t="s">
        <v>200</v>
      </c>
      <c r="F706" s="249">
        <f t="shared" ref="F706:F723" si="39">YEAR(G706)</f>
        <v>1983</v>
      </c>
      <c r="G706" s="251">
        <v>30460</v>
      </c>
      <c r="H706" s="248" t="s">
        <v>708</v>
      </c>
      <c r="I706" s="252" t="str">
        <f>VLOOKUP(H706,'[2]Bảng mã ngạch'!$A$2:$B$71,2,0)</f>
        <v>Giảng viên (hạng III)</v>
      </c>
      <c r="J706" s="249" t="s">
        <v>690</v>
      </c>
      <c r="K706" s="249">
        <v>0</v>
      </c>
      <c r="L706" s="249" t="s">
        <v>1052</v>
      </c>
      <c r="M706" s="249" t="s">
        <v>1084</v>
      </c>
      <c r="N706" s="249"/>
      <c r="O706" s="249" t="s">
        <v>218</v>
      </c>
      <c r="P706" s="253"/>
      <c r="Q706" s="249" t="s">
        <v>765</v>
      </c>
      <c r="R706" s="255" t="s">
        <v>711</v>
      </c>
      <c r="S706" s="248"/>
      <c r="T706" s="248" t="s">
        <v>705</v>
      </c>
      <c r="U706" s="248" t="s">
        <v>783</v>
      </c>
      <c r="V706" s="248"/>
      <c r="W706" s="248" t="s">
        <v>758</v>
      </c>
      <c r="X706" s="248"/>
      <c r="Y706" s="255"/>
      <c r="Z706" s="255"/>
      <c r="AA706" s="256">
        <f t="shared" ca="1" si="38"/>
        <v>18.416666666666668</v>
      </c>
      <c r="AB706" s="257" t="e">
        <f>+VLOOKUP(#REF!,'[3]CÁN BỘ'!F$8:AX$1037,COLUMN('[3]CÁN BỘ'!$AP$42)-5,0)</f>
        <v>#REF!</v>
      </c>
      <c r="AC706" s="258"/>
    </row>
    <row r="707" spans="1:29" ht="15.75" customHeight="1" x14ac:dyDescent="0.3">
      <c r="A707" s="248">
        <f>+SUBTOTAL(3,$C$6:C707)</f>
        <v>702</v>
      </c>
      <c r="B707" s="249" t="s">
        <v>2063</v>
      </c>
      <c r="C707" s="249" t="s">
        <v>1791</v>
      </c>
      <c r="D707" s="249" t="s">
        <v>1028</v>
      </c>
      <c r="E707" s="250" t="s">
        <v>200</v>
      </c>
      <c r="F707" s="249">
        <f t="shared" si="39"/>
        <v>1987</v>
      </c>
      <c r="G707" s="251">
        <v>31804</v>
      </c>
      <c r="H707" s="248" t="s">
        <v>708</v>
      </c>
      <c r="I707" s="252" t="str">
        <f>VLOOKUP(H707,'[2]Bảng mã ngạch'!$A$2:$B$71,2,0)</f>
        <v>Giảng viên (hạng III)</v>
      </c>
      <c r="J707" s="249" t="s">
        <v>692</v>
      </c>
      <c r="K707" s="249">
        <v>0</v>
      </c>
      <c r="L707" s="249" t="s">
        <v>1052</v>
      </c>
      <c r="M707" s="249" t="s">
        <v>1084</v>
      </c>
      <c r="N707" s="249"/>
      <c r="O707" s="249" t="s">
        <v>218</v>
      </c>
      <c r="P707" s="253"/>
      <c r="Q707" s="249"/>
      <c r="R707" s="255" t="s">
        <v>1085</v>
      </c>
      <c r="S707" s="248"/>
      <c r="T707" s="248" t="s">
        <v>705</v>
      </c>
      <c r="U707" s="248" t="s">
        <v>783</v>
      </c>
      <c r="V707" s="248"/>
      <c r="W707" s="248" t="s">
        <v>758</v>
      </c>
      <c r="X707" s="248"/>
      <c r="Y707" s="255"/>
      <c r="Z707" s="255" t="s">
        <v>705</v>
      </c>
      <c r="AA707" s="256">
        <f t="shared" ca="1" si="38"/>
        <v>22.166666666666668</v>
      </c>
      <c r="AB707" s="257" t="e">
        <f>+VLOOKUP(#REF!,'[3]CÁN BỘ'!F$8:AX$1037,COLUMN('[3]CÁN BỘ'!$AP$42)-5,0)</f>
        <v>#REF!</v>
      </c>
      <c r="AC707" s="258"/>
    </row>
    <row r="708" spans="1:29" ht="15.75" customHeight="1" x14ac:dyDescent="0.3">
      <c r="A708" s="248">
        <f>+SUBTOTAL(3,$C$6:C708)</f>
        <v>703</v>
      </c>
      <c r="B708" s="249" t="s">
        <v>2064</v>
      </c>
      <c r="C708" s="249" t="s">
        <v>1791</v>
      </c>
      <c r="D708" s="249" t="s">
        <v>1028</v>
      </c>
      <c r="E708" s="248" t="s">
        <v>200</v>
      </c>
      <c r="F708" s="249">
        <f t="shared" si="39"/>
        <v>1983</v>
      </c>
      <c r="G708" s="251">
        <v>30442</v>
      </c>
      <c r="H708" s="248" t="s">
        <v>708</v>
      </c>
      <c r="I708" s="252" t="str">
        <f>VLOOKUP(H708,'[2]Bảng mã ngạch'!$A$2:$B$71,2,0)</f>
        <v>Giảng viên (hạng III)</v>
      </c>
      <c r="J708" s="249" t="s">
        <v>692</v>
      </c>
      <c r="K708" s="249">
        <v>0</v>
      </c>
      <c r="L708" s="249" t="s">
        <v>1052</v>
      </c>
      <c r="M708" s="249" t="s">
        <v>2065</v>
      </c>
      <c r="N708" s="249"/>
      <c r="O708" s="249" t="s">
        <v>1084</v>
      </c>
      <c r="P708" s="253"/>
      <c r="Q708" s="249" t="s">
        <v>765</v>
      </c>
      <c r="R708" s="248"/>
      <c r="S708" s="248" t="s">
        <v>768</v>
      </c>
      <c r="T708" s="248">
        <v>2018</v>
      </c>
      <c r="U708" s="248" t="s">
        <v>783</v>
      </c>
      <c r="V708" s="248"/>
      <c r="W708" s="254" t="s">
        <v>724</v>
      </c>
      <c r="X708" s="248" t="s">
        <v>779</v>
      </c>
      <c r="Y708" s="255">
        <v>42050</v>
      </c>
      <c r="Z708" s="255">
        <v>42415</v>
      </c>
      <c r="AA708" s="256">
        <f t="shared" ca="1" si="38"/>
        <v>18.416666666666668</v>
      </c>
      <c r="AB708" s="257" t="e">
        <f>+VLOOKUP(#REF!,'[4]CÁN BỘ'!F$8:CL$1600,COLUMN('[4]CÁN BỘ'!$CL$17)-5,0)</f>
        <v>#REF!</v>
      </c>
      <c r="AC708" s="280" t="e">
        <f>+#REF!-#REF!</f>
        <v>#REF!</v>
      </c>
    </row>
    <row r="709" spans="1:29" ht="15.75" customHeight="1" x14ac:dyDescent="0.3">
      <c r="A709" s="248">
        <f>+SUBTOTAL(3,$C$6:C709)</f>
        <v>704</v>
      </c>
      <c r="B709" s="249" t="s">
        <v>2066</v>
      </c>
      <c r="C709" s="249" t="s">
        <v>1791</v>
      </c>
      <c r="D709" s="249" t="s">
        <v>1028</v>
      </c>
      <c r="E709" s="248" t="s">
        <v>200</v>
      </c>
      <c r="F709" s="249">
        <f t="shared" si="39"/>
        <v>1981</v>
      </c>
      <c r="G709" s="251">
        <v>29944</v>
      </c>
      <c r="H709" s="248" t="s">
        <v>699</v>
      </c>
      <c r="I709" s="252" t="str">
        <f>VLOOKUP(H709,'[2]Bảng mã ngạch'!$A$2:$B$71,2,0)</f>
        <v>Giảng viên chính (hạng II)</v>
      </c>
      <c r="J709" s="249" t="s">
        <v>692</v>
      </c>
      <c r="K709" s="249">
        <v>0</v>
      </c>
      <c r="L709" s="249" t="s">
        <v>1029</v>
      </c>
      <c r="M709" s="249" t="s">
        <v>1084</v>
      </c>
      <c r="N709" s="249"/>
      <c r="O709" s="249" t="s">
        <v>1084</v>
      </c>
      <c r="P709" s="253"/>
      <c r="Q709" s="249" t="s">
        <v>765</v>
      </c>
      <c r="R709" s="248" t="s">
        <v>977</v>
      </c>
      <c r="S709" s="248" t="s">
        <v>768</v>
      </c>
      <c r="T709" s="248" t="s">
        <v>705</v>
      </c>
      <c r="U709" s="248" t="s">
        <v>702</v>
      </c>
      <c r="V709" s="248"/>
      <c r="W709" s="254" t="s">
        <v>724</v>
      </c>
      <c r="X709" s="248"/>
      <c r="Y709" s="255">
        <v>41981</v>
      </c>
      <c r="Z709" s="255">
        <v>42346</v>
      </c>
      <c r="AA709" s="256">
        <f t="shared" ca="1" si="38"/>
        <v>17</v>
      </c>
      <c r="AB709" s="257" t="e">
        <f>+VLOOKUP(#REF!,'[3]CÁN BỘ'!F$8:AX$1037,COLUMN('[3]CÁN BỘ'!$AP$42)-5,0)</f>
        <v>#REF!</v>
      </c>
      <c r="AC709" s="258"/>
    </row>
    <row r="710" spans="1:29" ht="15.75" customHeight="1" x14ac:dyDescent="0.3">
      <c r="A710" s="248">
        <f>+SUBTOTAL(3,$C$6:C710)</f>
        <v>705</v>
      </c>
      <c r="B710" s="249" t="s">
        <v>2067</v>
      </c>
      <c r="C710" s="249" t="s">
        <v>1791</v>
      </c>
      <c r="D710" s="249" t="s">
        <v>1028</v>
      </c>
      <c r="E710" s="250" t="s">
        <v>200</v>
      </c>
      <c r="F710" s="249">
        <f t="shared" si="39"/>
        <v>1987</v>
      </c>
      <c r="G710" s="251">
        <v>32051</v>
      </c>
      <c r="H710" s="248" t="s">
        <v>708</v>
      </c>
      <c r="I710" s="252" t="str">
        <f>VLOOKUP(H710,'[2]Bảng mã ngạch'!$A$2:$B$71,2,0)</f>
        <v>Giảng viên (hạng III)</v>
      </c>
      <c r="J710" s="249" t="s">
        <v>690</v>
      </c>
      <c r="K710" s="249">
        <v>0</v>
      </c>
      <c r="L710" s="249" t="s">
        <v>1052</v>
      </c>
      <c r="M710" s="249" t="s">
        <v>2068</v>
      </c>
      <c r="N710" s="249"/>
      <c r="O710" s="249" t="s">
        <v>218</v>
      </c>
      <c r="P710" s="253"/>
      <c r="Q710" s="249" t="s">
        <v>765</v>
      </c>
      <c r="R710" s="248"/>
      <c r="S710" s="248" t="s">
        <v>815</v>
      </c>
      <c r="T710" s="248" t="s">
        <v>705</v>
      </c>
      <c r="U710" s="248" t="s">
        <v>783</v>
      </c>
      <c r="V710" s="248"/>
      <c r="W710" s="248">
        <v>0</v>
      </c>
      <c r="X710" s="248"/>
      <c r="Y710" s="255">
        <v>40371</v>
      </c>
      <c r="Z710" s="255">
        <v>40736</v>
      </c>
      <c r="AA710" s="256">
        <f t="shared" ca="1" si="38"/>
        <v>22.833333333333332</v>
      </c>
      <c r="AB710" s="257" t="e">
        <f>+VLOOKUP(#REF!,'[3]CÁN BỘ'!F$8:AX$1037,COLUMN('[3]CÁN BỘ'!$AP$42)-5,0)</f>
        <v>#REF!</v>
      </c>
      <c r="AC710" s="258"/>
    </row>
    <row r="711" spans="1:29" ht="15.75" customHeight="1" x14ac:dyDescent="0.3">
      <c r="A711" s="248">
        <f>+SUBTOTAL(3,$C$6:C711)</f>
        <v>706</v>
      </c>
      <c r="B711" s="249" t="s">
        <v>2069</v>
      </c>
      <c r="C711" s="249" t="s">
        <v>1791</v>
      </c>
      <c r="D711" s="249" t="s">
        <v>1028</v>
      </c>
      <c r="E711" s="250" t="s">
        <v>200</v>
      </c>
      <c r="F711" s="249">
        <f t="shared" si="39"/>
        <v>1975</v>
      </c>
      <c r="G711" s="251">
        <v>27531</v>
      </c>
      <c r="H711" s="248" t="s">
        <v>699</v>
      </c>
      <c r="I711" s="252" t="str">
        <f>VLOOKUP(H711,'[2]Bảng mã ngạch'!$A$2:$B$71,2,0)</f>
        <v>Giảng viên chính (hạng II)</v>
      </c>
      <c r="J711" s="249" t="s">
        <v>692</v>
      </c>
      <c r="K711" s="249">
        <v>0</v>
      </c>
      <c r="L711" s="249" t="s">
        <v>1052</v>
      </c>
      <c r="M711" s="249" t="s">
        <v>2070</v>
      </c>
      <c r="N711" s="249"/>
      <c r="O711" s="249" t="s">
        <v>2070</v>
      </c>
      <c r="P711" s="253"/>
      <c r="Q711" s="249" t="s">
        <v>765</v>
      </c>
      <c r="R711" s="255" t="s">
        <v>2071</v>
      </c>
      <c r="S711" s="248" t="s">
        <v>768</v>
      </c>
      <c r="T711" s="248" t="s">
        <v>705</v>
      </c>
      <c r="U711" s="248" t="s">
        <v>702</v>
      </c>
      <c r="V711" s="248"/>
      <c r="W711" s="254" t="s">
        <v>724</v>
      </c>
      <c r="X711" s="248" t="s">
        <v>704</v>
      </c>
      <c r="Y711" s="255">
        <v>38351</v>
      </c>
      <c r="Z711" s="255">
        <v>38716</v>
      </c>
      <c r="AA711" s="256">
        <f t="shared" ca="1" si="38"/>
        <v>10.416666666666666</v>
      </c>
      <c r="AB711" s="257" t="e">
        <f>+VLOOKUP(#REF!,'[3]CÁN BỘ'!F$8:AX$1037,COLUMN('[3]CÁN BỘ'!$AP$42)-5,0)</f>
        <v>#REF!</v>
      </c>
      <c r="AC711" s="258"/>
    </row>
    <row r="712" spans="1:29" ht="15.75" customHeight="1" x14ac:dyDescent="0.3">
      <c r="A712" s="248">
        <f>+SUBTOTAL(3,$C$6:C712)</f>
        <v>707</v>
      </c>
      <c r="B712" s="249" t="s">
        <v>2072</v>
      </c>
      <c r="C712" s="249" t="s">
        <v>1791</v>
      </c>
      <c r="D712" s="249" t="s">
        <v>1028</v>
      </c>
      <c r="E712" s="250" t="s">
        <v>201</v>
      </c>
      <c r="F712" s="249">
        <f t="shared" si="39"/>
        <v>1976</v>
      </c>
      <c r="G712" s="251">
        <v>28063</v>
      </c>
      <c r="H712" s="248" t="s">
        <v>870</v>
      </c>
      <c r="I712" s="252" t="str">
        <f>VLOOKUP(H712,'[2]Bảng mã ngạch'!$A$2:$B$71,2,0)</f>
        <v>Giảng viên cao cấp (hạng I)</v>
      </c>
      <c r="J712" s="249" t="s">
        <v>692</v>
      </c>
      <c r="K712" s="249" t="s">
        <v>871</v>
      </c>
      <c r="L712" s="249" t="s">
        <v>1052</v>
      </c>
      <c r="M712" s="249" t="s">
        <v>2073</v>
      </c>
      <c r="N712" s="249"/>
      <c r="O712" s="249" t="s">
        <v>2074</v>
      </c>
      <c r="P712" s="253"/>
      <c r="Q712" s="249" t="s">
        <v>830</v>
      </c>
      <c r="R712" s="255" t="s">
        <v>1143</v>
      </c>
      <c r="S712" s="248"/>
      <c r="T712" s="248" t="s">
        <v>705</v>
      </c>
      <c r="U712" s="248"/>
      <c r="V712" s="248"/>
      <c r="W712" s="248">
        <v>0</v>
      </c>
      <c r="X712" s="248" t="s">
        <v>704</v>
      </c>
      <c r="Y712" s="255">
        <v>38148</v>
      </c>
      <c r="Z712" s="255">
        <v>38513</v>
      </c>
      <c r="AA712" s="256">
        <f t="shared" ca="1" si="38"/>
        <v>6.916666666666667</v>
      </c>
      <c r="AB712" s="257" t="e">
        <f>+VLOOKUP(#REF!,'[3]CÁN BỘ'!F$8:AX$1037,COLUMN('[3]CÁN BỘ'!$AP$42)-5,0)</f>
        <v>#REF!</v>
      </c>
      <c r="AC712" s="258"/>
    </row>
    <row r="713" spans="1:29" ht="15.75" customHeight="1" x14ac:dyDescent="0.3">
      <c r="A713" s="248">
        <f>+SUBTOTAL(3,$C$6:C713)</f>
        <v>708</v>
      </c>
      <c r="B713" s="249" t="s">
        <v>2075</v>
      </c>
      <c r="C713" s="249" t="s">
        <v>1791</v>
      </c>
      <c r="D713" s="249" t="s">
        <v>2076</v>
      </c>
      <c r="E713" s="248" t="s">
        <v>201</v>
      </c>
      <c r="F713" s="249">
        <f t="shared" si="39"/>
        <v>1980</v>
      </c>
      <c r="G713" s="251">
        <v>29257</v>
      </c>
      <c r="H713" s="248" t="s">
        <v>714</v>
      </c>
      <c r="I713" s="252" t="str">
        <f>VLOOKUP(H713,'[2]Bảng mã ngạch'!$A$2:$B$71,2,0)</f>
        <v>Chuyên viên</v>
      </c>
      <c r="J713" s="249" t="s">
        <v>690</v>
      </c>
      <c r="K713" s="249"/>
      <c r="L713" s="259" t="s">
        <v>2077</v>
      </c>
      <c r="M713" s="249" t="s">
        <v>2077</v>
      </c>
      <c r="N713" s="249"/>
      <c r="O713" s="249">
        <v>0</v>
      </c>
      <c r="P713" s="253"/>
      <c r="Q713" s="249"/>
      <c r="R713" s="255" t="s">
        <v>738</v>
      </c>
      <c r="S713" s="248"/>
      <c r="T713" s="248"/>
      <c r="U713" s="248"/>
      <c r="V713" s="248" t="s">
        <v>720</v>
      </c>
      <c r="W713" s="248">
        <v>0</v>
      </c>
      <c r="X713" s="248"/>
      <c r="Y713" s="255"/>
      <c r="Z713" s="255"/>
      <c r="AA713" s="256">
        <f t="shared" ca="1" si="38"/>
        <v>10.166666666666666</v>
      </c>
      <c r="AB713" s="257" t="e">
        <f>+VLOOKUP(#REF!,'[4]CÁN BỘ'!F$8:CL$1600,COLUMN('[4]CÁN BỘ'!$CL$17)-5,0)</f>
        <v>#REF!</v>
      </c>
      <c r="AC713" s="258"/>
    </row>
    <row r="714" spans="1:29" ht="15.75" customHeight="1" x14ac:dyDescent="0.3">
      <c r="A714" s="248">
        <f>+SUBTOTAL(3,$C$6:C714)</f>
        <v>709</v>
      </c>
      <c r="B714" s="249" t="s">
        <v>2078</v>
      </c>
      <c r="C714" s="249" t="s">
        <v>1791</v>
      </c>
      <c r="D714" s="249" t="s">
        <v>2076</v>
      </c>
      <c r="E714" s="248" t="s">
        <v>201</v>
      </c>
      <c r="F714" s="249">
        <f t="shared" si="39"/>
        <v>1992</v>
      </c>
      <c r="G714" s="251">
        <v>33927</v>
      </c>
      <c r="H714" s="248" t="s">
        <v>714</v>
      </c>
      <c r="I714" s="252" t="str">
        <f>VLOOKUP(H714,'[2]Bảng mã ngạch'!$A$2:$B$71,2,0)</f>
        <v>Chuyên viên</v>
      </c>
      <c r="J714" s="249" t="s">
        <v>690</v>
      </c>
      <c r="K714" s="249"/>
      <c r="L714" s="249" t="s">
        <v>1055</v>
      </c>
      <c r="M714" s="249" t="s">
        <v>1055</v>
      </c>
      <c r="N714" s="249"/>
      <c r="O714" s="249">
        <v>0</v>
      </c>
      <c r="P714" s="253"/>
      <c r="Q714" s="249"/>
      <c r="R714" s="255" t="s">
        <v>738</v>
      </c>
      <c r="S714" s="248" t="s">
        <v>815</v>
      </c>
      <c r="T714" s="248" t="s">
        <v>705</v>
      </c>
      <c r="U714" s="248"/>
      <c r="V714" s="248" t="s">
        <v>720</v>
      </c>
      <c r="W714" s="248" t="s">
        <v>750</v>
      </c>
      <c r="X714" s="248"/>
      <c r="Y714" s="255">
        <v>42048</v>
      </c>
      <c r="Z714" s="255">
        <v>42413</v>
      </c>
      <c r="AA714" s="256">
        <f t="shared" ca="1" si="38"/>
        <v>22.916666666666668</v>
      </c>
      <c r="AB714" s="257" t="e">
        <f>+VLOOKUP(#REF!,'[3]CÁN BỘ'!F$8:AX$1037,COLUMN('[3]CÁN BỘ'!$AP$42)-5,0)</f>
        <v>#REF!</v>
      </c>
      <c r="AC714" s="258"/>
    </row>
    <row r="715" spans="1:29" ht="15.75" customHeight="1" x14ac:dyDescent="0.3">
      <c r="A715" s="248">
        <f>+SUBTOTAL(3,$C$6:C715)</f>
        <v>710</v>
      </c>
      <c r="B715" s="249" t="s">
        <v>2079</v>
      </c>
      <c r="C715" s="249" t="s">
        <v>1791</v>
      </c>
      <c r="D715" s="249" t="s">
        <v>2076</v>
      </c>
      <c r="E715" s="250" t="s">
        <v>200</v>
      </c>
      <c r="F715" s="249">
        <f t="shared" si="39"/>
        <v>1979</v>
      </c>
      <c r="G715" s="251">
        <v>28867</v>
      </c>
      <c r="H715" s="248" t="s">
        <v>714</v>
      </c>
      <c r="I715" s="252" t="str">
        <f>VLOOKUP(H715,'[2]Bảng mã ngạch'!$A$2:$B$71,2,0)</f>
        <v>Chuyên viên</v>
      </c>
      <c r="J715" s="249" t="s">
        <v>692</v>
      </c>
      <c r="K715" s="249">
        <v>0</v>
      </c>
      <c r="L715" s="249" t="s">
        <v>1068</v>
      </c>
      <c r="M715" s="249" t="s">
        <v>2080</v>
      </c>
      <c r="N715" s="249"/>
      <c r="O715" s="249" t="s">
        <v>218</v>
      </c>
      <c r="P715" s="261" t="s">
        <v>790</v>
      </c>
      <c r="Q715" s="249"/>
      <c r="R715" s="248"/>
      <c r="S715" s="248"/>
      <c r="T715" s="248"/>
      <c r="U715" s="248"/>
      <c r="V715" s="248"/>
      <c r="W715" s="254" t="s">
        <v>1191</v>
      </c>
      <c r="X715" s="248" t="s">
        <v>704</v>
      </c>
      <c r="Y715" s="255">
        <v>40156</v>
      </c>
      <c r="Z715" s="255">
        <v>40521</v>
      </c>
      <c r="AA715" s="256">
        <f t="shared" ca="1" si="38"/>
        <v>14.083333333333334</v>
      </c>
      <c r="AB715" s="257" t="e">
        <f>+VLOOKUP(#REF!,'[4]CÁN BỘ'!F$8:CL$1600,COLUMN('[4]CÁN BỘ'!$CL$17)-5,0)</f>
        <v>#REF!</v>
      </c>
      <c r="AC715" s="280" t="e">
        <f>+#REF!-#REF!</f>
        <v>#REF!</v>
      </c>
    </row>
    <row r="716" spans="1:29" ht="15.75" customHeight="1" x14ac:dyDescent="0.3">
      <c r="A716" s="248">
        <f>+SUBTOTAL(3,$C$6:C716)</f>
        <v>711</v>
      </c>
      <c r="B716" s="249" t="s">
        <v>2081</v>
      </c>
      <c r="C716" s="249" t="s">
        <v>1791</v>
      </c>
      <c r="D716" s="249" t="s">
        <v>2076</v>
      </c>
      <c r="E716" s="250" t="s">
        <v>200</v>
      </c>
      <c r="F716" s="249">
        <f t="shared" si="39"/>
        <v>1971</v>
      </c>
      <c r="G716" s="251">
        <v>26236</v>
      </c>
      <c r="H716" s="248" t="s">
        <v>708</v>
      </c>
      <c r="I716" s="252" t="str">
        <f>VLOOKUP(H716,'[2]Bảng mã ngạch'!$A$2:$B$71,2,0)</f>
        <v>Giảng viên (hạng III)</v>
      </c>
      <c r="J716" s="249" t="s">
        <v>692</v>
      </c>
      <c r="K716" s="249">
        <v>0</v>
      </c>
      <c r="L716" s="249" t="s">
        <v>1068</v>
      </c>
      <c r="M716" s="249" t="s">
        <v>1068</v>
      </c>
      <c r="N716" s="249"/>
      <c r="O716" s="249" t="s">
        <v>2082</v>
      </c>
      <c r="P716" s="253"/>
      <c r="Q716" s="249" t="s">
        <v>873</v>
      </c>
      <c r="R716" s="248" t="s">
        <v>782</v>
      </c>
      <c r="S716" s="248"/>
      <c r="T716" s="248" t="s">
        <v>705</v>
      </c>
      <c r="U716" s="248" t="s">
        <v>702</v>
      </c>
      <c r="V716" s="248"/>
      <c r="W716" s="248" t="s">
        <v>1778</v>
      </c>
      <c r="X716" s="248" t="s">
        <v>704</v>
      </c>
      <c r="Y716" s="255">
        <v>34817</v>
      </c>
      <c r="Z716" s="255">
        <v>35183</v>
      </c>
      <c r="AA716" s="256">
        <f t="shared" ca="1" si="38"/>
        <v>6.916666666666667</v>
      </c>
      <c r="AB716" s="257" t="e">
        <f>+VLOOKUP(#REF!,'[4]CÁN BỘ'!F$8:CL$1600,COLUMN('[4]CÁN BỘ'!$CL$17)-5,0)</f>
        <v>#REF!</v>
      </c>
      <c r="AC716" s="280" t="e">
        <f>+#REF!-#REF!</f>
        <v>#REF!</v>
      </c>
    </row>
    <row r="717" spans="1:29" ht="15.75" customHeight="1" x14ac:dyDescent="0.3">
      <c r="A717" s="248">
        <f>+SUBTOTAL(3,$C$6:C717)</f>
        <v>712</v>
      </c>
      <c r="B717" s="249" t="s">
        <v>2083</v>
      </c>
      <c r="C717" s="249" t="s">
        <v>1791</v>
      </c>
      <c r="D717" s="249" t="s">
        <v>2076</v>
      </c>
      <c r="E717" s="248" t="s">
        <v>201</v>
      </c>
      <c r="F717" s="249">
        <f t="shared" si="39"/>
        <v>1977</v>
      </c>
      <c r="G717" s="251">
        <v>28436</v>
      </c>
      <c r="H717" s="248" t="s">
        <v>714</v>
      </c>
      <c r="I717" s="252" t="str">
        <f>VLOOKUP(H717,'[2]Bảng mã ngạch'!$A$2:$B$71,2,0)</f>
        <v>Chuyên viên</v>
      </c>
      <c r="J717" s="249" t="s">
        <v>690</v>
      </c>
      <c r="K717" s="249">
        <v>0</v>
      </c>
      <c r="L717" s="249" t="s">
        <v>1023</v>
      </c>
      <c r="M717" s="249" t="s">
        <v>1023</v>
      </c>
      <c r="N717" s="249"/>
      <c r="O717" s="249" t="s">
        <v>218</v>
      </c>
      <c r="P717" s="253"/>
      <c r="Q717" s="249"/>
      <c r="R717" s="255" t="s">
        <v>971</v>
      </c>
      <c r="S717" s="248"/>
      <c r="T717" s="248" t="s">
        <v>705</v>
      </c>
      <c r="U717" s="248"/>
      <c r="V717" s="248"/>
      <c r="W717" s="254" t="s">
        <v>724</v>
      </c>
      <c r="X717" s="248"/>
      <c r="Y717" s="255">
        <v>37760</v>
      </c>
      <c r="Z717" s="255">
        <v>38126</v>
      </c>
      <c r="AA717" s="256">
        <f t="shared" ca="1" si="38"/>
        <v>7.916666666666667</v>
      </c>
      <c r="AB717" s="257" t="e">
        <f>+VLOOKUP(#REF!,'[3]CÁN BỘ'!F$8:AX$1037,COLUMN('[3]CÁN BỘ'!$AP$42)-5,0)</f>
        <v>#REF!</v>
      </c>
      <c r="AC717" s="258"/>
    </row>
    <row r="718" spans="1:29" ht="15.75" customHeight="1" x14ac:dyDescent="0.3">
      <c r="A718" s="248">
        <f>+SUBTOTAL(3,$C$6:C718)</f>
        <v>713</v>
      </c>
      <c r="B718" s="249" t="s">
        <v>2084</v>
      </c>
      <c r="C718" s="249" t="s">
        <v>1791</v>
      </c>
      <c r="D718" s="249" t="s">
        <v>2076</v>
      </c>
      <c r="E718" s="250" t="s">
        <v>201</v>
      </c>
      <c r="F718" s="249">
        <f t="shared" si="39"/>
        <v>1972</v>
      </c>
      <c r="G718" s="251">
        <v>26523</v>
      </c>
      <c r="H718" s="248" t="s">
        <v>714</v>
      </c>
      <c r="I718" s="252" t="str">
        <f>VLOOKUP(H718,'[2]Bảng mã ngạch'!$A$2:$B$71,2,0)</f>
        <v>Chuyên viên</v>
      </c>
      <c r="J718" s="249" t="s">
        <v>690</v>
      </c>
      <c r="K718" s="249">
        <v>0</v>
      </c>
      <c r="L718" s="249" t="s">
        <v>813</v>
      </c>
      <c r="M718" s="249" t="s">
        <v>1055</v>
      </c>
      <c r="N718" s="249"/>
      <c r="O718" s="249" t="s">
        <v>218</v>
      </c>
      <c r="P718" s="253"/>
      <c r="Q718" s="249"/>
      <c r="R718" s="248" t="s">
        <v>771</v>
      </c>
      <c r="S718" s="248" t="s">
        <v>815</v>
      </c>
      <c r="T718" s="248"/>
      <c r="U718" s="248"/>
      <c r="V718" s="248" t="s">
        <v>720</v>
      </c>
      <c r="W718" s="254" t="s">
        <v>724</v>
      </c>
      <c r="X718" s="248"/>
      <c r="Y718" s="255">
        <v>38502</v>
      </c>
      <c r="Z718" s="255">
        <v>38867</v>
      </c>
      <c r="AA718" s="256">
        <f t="shared" ca="1" si="38"/>
        <v>2.6666666666666665</v>
      </c>
      <c r="AB718" s="257" t="e">
        <f>+VLOOKUP(#REF!,'[3]CÁN BỘ'!F$8:AX$1037,COLUMN('[3]CÁN BỘ'!$AP$42)-5,0)</f>
        <v>#REF!</v>
      </c>
      <c r="AC718" s="258"/>
    </row>
    <row r="719" spans="1:29" ht="15.75" customHeight="1" x14ac:dyDescent="0.3">
      <c r="A719" s="248">
        <f>+SUBTOTAL(3,$C$6:C719)</f>
        <v>714</v>
      </c>
      <c r="B719" s="249" t="s">
        <v>2085</v>
      </c>
      <c r="C719" s="249" t="s">
        <v>1791</v>
      </c>
      <c r="D719" s="249" t="s">
        <v>2076</v>
      </c>
      <c r="E719" s="250" t="s">
        <v>201</v>
      </c>
      <c r="F719" s="249">
        <f t="shared" si="39"/>
        <v>1987</v>
      </c>
      <c r="G719" s="251">
        <v>31953</v>
      </c>
      <c r="H719" s="248" t="s">
        <v>1734</v>
      </c>
      <c r="I719" s="252" t="str">
        <f>VLOOKUP(H719,'[2]Bảng mã ngạch'!$A$2:$B$71,2,0)</f>
        <v>Giáo viên mầm non (hạng II)</v>
      </c>
      <c r="J719" s="249" t="s">
        <v>241</v>
      </c>
      <c r="K719" s="249">
        <v>0</v>
      </c>
      <c r="L719" s="249" t="s">
        <v>1122</v>
      </c>
      <c r="M719" s="249">
        <v>0</v>
      </c>
      <c r="N719" s="249"/>
      <c r="O719" s="249" t="s">
        <v>218</v>
      </c>
      <c r="P719" s="253"/>
      <c r="Q719" s="249"/>
      <c r="R719" s="255" t="s">
        <v>771</v>
      </c>
      <c r="S719" s="248" t="s">
        <v>80</v>
      </c>
      <c r="T719" s="248"/>
      <c r="U719" s="248" t="s">
        <v>1735</v>
      </c>
      <c r="V719" s="248"/>
      <c r="W719" s="248">
        <v>0</v>
      </c>
      <c r="X719" s="248"/>
      <c r="Y719" s="255">
        <v>37741</v>
      </c>
      <c r="Z719" s="255">
        <v>38107</v>
      </c>
      <c r="AA719" s="256">
        <f t="shared" ca="1" si="38"/>
        <v>17.583333333333332</v>
      </c>
      <c r="AB719" s="257" t="e">
        <f>+VLOOKUP(#REF!,'[3]CÁN BỘ'!F$8:AX$1037,COLUMN('[3]CÁN BỘ'!$AP$42)-5,0)</f>
        <v>#REF!</v>
      </c>
      <c r="AC719" s="258"/>
    </row>
    <row r="720" spans="1:29" ht="15.75" customHeight="1" x14ac:dyDescent="0.3">
      <c r="A720" s="248">
        <f>+SUBTOTAL(3,$C$6:C720)</f>
        <v>715</v>
      </c>
      <c r="B720" s="249" t="s">
        <v>2086</v>
      </c>
      <c r="C720" s="249" t="s">
        <v>1791</v>
      </c>
      <c r="D720" s="249" t="s">
        <v>1628</v>
      </c>
      <c r="E720" s="250" t="s">
        <v>201</v>
      </c>
      <c r="F720" s="249">
        <f t="shared" si="39"/>
        <v>1970</v>
      </c>
      <c r="G720" s="251">
        <v>25594</v>
      </c>
      <c r="H720" s="248" t="s">
        <v>732</v>
      </c>
      <c r="I720" s="252" t="str">
        <f>VLOOKUP(H720,'[2]Bảng mã ngạch'!$A$2:$B$71,2,0)</f>
        <v>Cán sự</v>
      </c>
      <c r="J720" s="249" t="s">
        <v>241</v>
      </c>
      <c r="K720" s="249">
        <v>0</v>
      </c>
      <c r="L720" s="249" t="s">
        <v>1835</v>
      </c>
      <c r="M720" s="249">
        <v>0</v>
      </c>
      <c r="N720" s="249"/>
      <c r="O720" s="249" t="s">
        <v>218</v>
      </c>
      <c r="P720" s="253"/>
      <c r="Q720" s="249"/>
      <c r="R720" s="248" t="s">
        <v>2087</v>
      </c>
      <c r="S720" s="248"/>
      <c r="T720" s="248"/>
      <c r="U720" s="248"/>
      <c r="V720" s="248"/>
      <c r="W720" s="254" t="s">
        <v>717</v>
      </c>
      <c r="X720" s="248"/>
      <c r="Y720" s="255"/>
      <c r="Z720" s="255"/>
      <c r="AA720" s="256">
        <f t="shared" ca="1" si="38"/>
        <v>0.16666666666666666</v>
      </c>
      <c r="AB720" s="257" t="e">
        <f>+VLOOKUP(#REF!,'[3]CÁN BỘ'!F$8:AX$1037,COLUMN('[3]CÁN BỘ'!$AP$42)-5,0)</f>
        <v>#REF!</v>
      </c>
      <c r="AC720" s="258"/>
    </row>
    <row r="721" spans="1:29" ht="15.75" customHeight="1" x14ac:dyDescent="0.3">
      <c r="A721" s="248">
        <f>+SUBTOTAL(3,$C$6:C721)</f>
        <v>716</v>
      </c>
      <c r="B721" s="249" t="s">
        <v>2088</v>
      </c>
      <c r="C721" s="249" t="s">
        <v>1791</v>
      </c>
      <c r="D721" s="249" t="s">
        <v>1628</v>
      </c>
      <c r="E721" s="250" t="s">
        <v>201</v>
      </c>
      <c r="F721" s="249">
        <f t="shared" si="39"/>
        <v>1979</v>
      </c>
      <c r="G721" s="251">
        <v>29089</v>
      </c>
      <c r="H721" s="248" t="s">
        <v>714</v>
      </c>
      <c r="I721" s="252" t="str">
        <f>VLOOKUP(H721,'[2]Bảng mã ngạch'!$A$2:$B$71,2,0)</f>
        <v>Chuyên viên</v>
      </c>
      <c r="J721" s="249" t="s">
        <v>690</v>
      </c>
      <c r="K721" s="249">
        <v>0</v>
      </c>
      <c r="L721" s="249" t="s">
        <v>813</v>
      </c>
      <c r="M721" s="249" t="s">
        <v>1055</v>
      </c>
      <c r="N721" s="265">
        <v>43707</v>
      </c>
      <c r="O721" s="249" t="s">
        <v>218</v>
      </c>
      <c r="P721" s="253"/>
      <c r="Q721" s="249"/>
      <c r="R721" s="248"/>
      <c r="S721" s="248"/>
      <c r="T721" s="248"/>
      <c r="U721" s="248"/>
      <c r="V721" s="248" t="s">
        <v>1063</v>
      </c>
      <c r="W721" s="254" t="s">
        <v>724</v>
      </c>
      <c r="X721" s="248"/>
      <c r="Y721" s="255"/>
      <c r="Z721" s="255"/>
      <c r="AA721" s="256">
        <f t="shared" ca="1" si="38"/>
        <v>9.6666666666666661</v>
      </c>
      <c r="AB721" s="257" t="e">
        <f>+VLOOKUP(#REF!,'[3]CÁN BỘ'!F$8:AX$1037,COLUMN('[3]CÁN BỘ'!$AP$42)-5,0)</f>
        <v>#REF!</v>
      </c>
      <c r="AC721" s="258"/>
    </row>
    <row r="722" spans="1:29" ht="15.75" customHeight="1" x14ac:dyDescent="0.3">
      <c r="A722" s="248">
        <f>+SUBTOTAL(3,$C$6:C722)</f>
        <v>717</v>
      </c>
      <c r="B722" s="249" t="s">
        <v>2089</v>
      </c>
      <c r="C722" s="249" t="s">
        <v>1791</v>
      </c>
      <c r="D722" s="249" t="s">
        <v>1628</v>
      </c>
      <c r="E722" s="250" t="s">
        <v>200</v>
      </c>
      <c r="F722" s="249">
        <f t="shared" si="39"/>
        <v>1973</v>
      </c>
      <c r="G722" s="251">
        <v>26932</v>
      </c>
      <c r="H722" s="248" t="s">
        <v>714</v>
      </c>
      <c r="I722" s="252" t="str">
        <f>VLOOKUP(H722,'[2]Bảng mã ngạch'!$A$2:$B$71,2,0)</f>
        <v>Chuyên viên</v>
      </c>
      <c r="J722" s="249" t="s">
        <v>690</v>
      </c>
      <c r="K722" s="249">
        <v>0</v>
      </c>
      <c r="L722" s="249" t="s">
        <v>1068</v>
      </c>
      <c r="M722" s="249" t="s">
        <v>1262</v>
      </c>
      <c r="N722" s="249"/>
      <c r="O722" s="249" t="s">
        <v>218</v>
      </c>
      <c r="P722" s="253"/>
      <c r="Q722" s="249"/>
      <c r="R722" s="248"/>
      <c r="S722" s="248"/>
      <c r="T722" s="248" t="s">
        <v>705</v>
      </c>
      <c r="U722" s="248"/>
      <c r="V722" s="248"/>
      <c r="W722" s="254" t="s">
        <v>724</v>
      </c>
      <c r="X722" s="248"/>
      <c r="Y722" s="255">
        <v>37590</v>
      </c>
      <c r="Z722" s="255">
        <v>37955</v>
      </c>
      <c r="AA722" s="256">
        <f t="shared" ca="1" si="38"/>
        <v>8.8333333333333339</v>
      </c>
      <c r="AB722" s="257" t="e">
        <f>+VLOOKUP(#REF!,'[3]CÁN BỘ'!F$8:AX$1037,COLUMN('[3]CÁN BỘ'!$AP$42)-5,0)</f>
        <v>#REF!</v>
      </c>
      <c r="AC722" s="258"/>
    </row>
    <row r="723" spans="1:29" ht="15.75" customHeight="1" x14ac:dyDescent="0.3">
      <c r="A723" s="248">
        <f>+SUBTOTAL(3,$C$6:C723)</f>
        <v>718</v>
      </c>
      <c r="B723" s="249" t="s">
        <v>2090</v>
      </c>
      <c r="C723" s="249" t="s">
        <v>1791</v>
      </c>
      <c r="D723" s="249" t="s">
        <v>1628</v>
      </c>
      <c r="E723" s="250" t="s">
        <v>201</v>
      </c>
      <c r="F723" s="249">
        <f t="shared" si="39"/>
        <v>1977</v>
      </c>
      <c r="G723" s="251">
        <v>28259</v>
      </c>
      <c r="H723" s="248" t="s">
        <v>714</v>
      </c>
      <c r="I723" s="252" t="str">
        <f>VLOOKUP(H723,'[2]Bảng mã ngạch'!$A$2:$B$71,2,0)</f>
        <v>Chuyên viên</v>
      </c>
      <c r="J723" s="249" t="s">
        <v>241</v>
      </c>
      <c r="K723" s="249">
        <v>0</v>
      </c>
      <c r="L723" s="249" t="s">
        <v>1149</v>
      </c>
      <c r="M723" s="249">
        <v>0</v>
      </c>
      <c r="N723" s="249"/>
      <c r="O723" s="249" t="s">
        <v>218</v>
      </c>
      <c r="P723" s="253"/>
      <c r="Q723" s="249"/>
      <c r="R723" s="248" t="s">
        <v>977</v>
      </c>
      <c r="S723" s="248"/>
      <c r="T723" s="248" t="s">
        <v>705</v>
      </c>
      <c r="U723" s="248"/>
      <c r="V723" s="248"/>
      <c r="W723" s="254" t="s">
        <v>724</v>
      </c>
      <c r="X723" s="248"/>
      <c r="Y723" s="255">
        <v>38233</v>
      </c>
      <c r="Z723" s="255">
        <v>38598</v>
      </c>
      <c r="AA723" s="256">
        <f t="shared" ca="1" si="38"/>
        <v>7.416666666666667</v>
      </c>
      <c r="AB723" s="257" t="e">
        <f>+VLOOKUP(#REF!,'[3]CÁN BỘ'!F$8:AX$1037,COLUMN('[3]CÁN BỘ'!$AP$42)-5,0)</f>
        <v>#REF!</v>
      </c>
      <c r="AC723" s="258"/>
    </row>
    <row r="724" spans="1:29" ht="15.75" customHeight="1" x14ac:dyDescent="0.3">
      <c r="A724" s="248">
        <f>+SUBTOTAL(3,$C$6:C724)</f>
        <v>719</v>
      </c>
      <c r="B724" s="283" t="s">
        <v>2091</v>
      </c>
      <c r="C724" s="283" t="s">
        <v>1791</v>
      </c>
      <c r="D724" s="283" t="s">
        <v>1628</v>
      </c>
      <c r="E724" s="284" t="s">
        <v>200</v>
      </c>
      <c r="F724" s="284">
        <v>1974</v>
      </c>
      <c r="G724" s="285">
        <v>27238</v>
      </c>
      <c r="H724" s="286" t="s">
        <v>870</v>
      </c>
      <c r="I724" s="252" t="str">
        <f>VLOOKUP(H724,'[2]Bảng mã ngạch'!$A$2:$B$71,2,0)</f>
        <v>Giảng viên cao cấp (hạng I)</v>
      </c>
      <c r="J724" s="283" t="s">
        <v>692</v>
      </c>
      <c r="K724" s="283" t="s">
        <v>871</v>
      </c>
      <c r="L724" s="249" t="s">
        <v>1052</v>
      </c>
      <c r="M724" s="249" t="s">
        <v>1052</v>
      </c>
      <c r="N724" s="249"/>
      <c r="O724" s="249" t="s">
        <v>1052</v>
      </c>
      <c r="P724" s="253"/>
      <c r="Q724" s="249"/>
      <c r="R724" s="283"/>
      <c r="S724" s="255" t="s">
        <v>2092</v>
      </c>
      <c r="T724" s="283" t="s">
        <v>705</v>
      </c>
      <c r="U724" s="283"/>
      <c r="V724" s="248" t="s">
        <v>1063</v>
      </c>
      <c r="W724" s="283"/>
      <c r="X724" s="248" t="s">
        <v>832</v>
      </c>
      <c r="Y724" s="287"/>
      <c r="Z724" s="255" t="s">
        <v>705</v>
      </c>
      <c r="AA724" s="283"/>
      <c r="AB724" s="257" t="e">
        <f>+VLOOKUP(#REF!,'[3]CÁN BỘ'!F$8:AX$1037,COLUMN('[3]CÁN BỘ'!$AP$42)-5,0)</f>
        <v>#REF!</v>
      </c>
      <c r="AC724" s="258"/>
    </row>
    <row r="725" spans="1:29" ht="15.75" customHeight="1" x14ac:dyDescent="0.3">
      <c r="A725" s="248">
        <f>+SUBTOTAL(3,$C$6:C725)</f>
        <v>720</v>
      </c>
      <c r="B725" s="249" t="s">
        <v>2093</v>
      </c>
      <c r="C725" s="249" t="s">
        <v>1791</v>
      </c>
      <c r="D725" s="249" t="s">
        <v>1628</v>
      </c>
      <c r="E725" s="248" t="s">
        <v>201</v>
      </c>
      <c r="F725" s="249">
        <f t="shared" ref="F725:F733" si="40">YEAR(G725)</f>
        <v>1980</v>
      </c>
      <c r="G725" s="251">
        <v>29484</v>
      </c>
      <c r="H725" s="248" t="s">
        <v>714</v>
      </c>
      <c r="I725" s="252" t="str">
        <f>VLOOKUP(H725,'[2]Bảng mã ngạch'!$A$2:$B$71,2,0)</f>
        <v>Chuyên viên</v>
      </c>
      <c r="J725" s="249" t="s">
        <v>690</v>
      </c>
      <c r="K725" s="249">
        <v>0</v>
      </c>
      <c r="L725" s="249" t="s">
        <v>1036</v>
      </c>
      <c r="M725" s="249" t="s">
        <v>1839</v>
      </c>
      <c r="N725" s="249"/>
      <c r="O725" s="249" t="s">
        <v>218</v>
      </c>
      <c r="P725" s="253"/>
      <c r="Q725" s="249"/>
      <c r="R725" s="248"/>
      <c r="S725" s="248"/>
      <c r="T725" s="248"/>
      <c r="U725" s="248"/>
      <c r="V725" s="248" t="s">
        <v>720</v>
      </c>
      <c r="W725" s="254" t="s">
        <v>724</v>
      </c>
      <c r="X725" s="248"/>
      <c r="Y725" s="255">
        <v>42049</v>
      </c>
      <c r="Z725" s="255">
        <v>42414</v>
      </c>
      <c r="AA725" s="256">
        <f t="shared" ref="AA725:AA788" ca="1" si="41">IF(E725="nữ",660-DATEDIF(G725,TODAY(),"m"),720-DATEDIF(G725,TODAY(),"m"))/12</f>
        <v>10.75</v>
      </c>
      <c r="AB725" s="257" t="e">
        <f>+VLOOKUP(#REF!,'[3]CÁN BỘ'!F$8:AX$1037,COLUMN('[3]CÁN BỘ'!$AP$42)-5,0)</f>
        <v>#REF!</v>
      </c>
      <c r="AC725" s="258"/>
    </row>
    <row r="726" spans="1:29" ht="15.75" customHeight="1" x14ac:dyDescent="0.3">
      <c r="A726" s="248">
        <f>+SUBTOTAL(3,$C$6:C726)</f>
        <v>721</v>
      </c>
      <c r="B726" s="249" t="s">
        <v>2094</v>
      </c>
      <c r="C726" s="249" t="s">
        <v>1791</v>
      </c>
      <c r="D726" s="249" t="s">
        <v>1628</v>
      </c>
      <c r="E726" s="248" t="s">
        <v>201</v>
      </c>
      <c r="F726" s="249">
        <f t="shared" si="40"/>
        <v>1981</v>
      </c>
      <c r="G726" s="251">
        <v>29793</v>
      </c>
      <c r="H726" s="248" t="s">
        <v>714</v>
      </c>
      <c r="I726" s="252" t="str">
        <f>VLOOKUP(H726,'[2]Bảng mã ngạch'!$A$2:$B$71,2,0)</f>
        <v>Chuyên viên</v>
      </c>
      <c r="J726" s="249" t="s">
        <v>690</v>
      </c>
      <c r="K726" s="249"/>
      <c r="L726" s="259" t="s">
        <v>1386</v>
      </c>
      <c r="M726" s="249" t="s">
        <v>1386</v>
      </c>
      <c r="N726" s="249"/>
      <c r="O726" s="249">
        <v>0</v>
      </c>
      <c r="P726" s="253"/>
      <c r="Q726" s="249"/>
      <c r="R726" s="248"/>
      <c r="S726" s="248"/>
      <c r="T726" s="248"/>
      <c r="U726" s="248"/>
      <c r="V726" s="248" t="s">
        <v>728</v>
      </c>
      <c r="W726" s="248">
        <v>0</v>
      </c>
      <c r="X726" s="248"/>
      <c r="Y726" s="255"/>
      <c r="Z726" s="255"/>
      <c r="AA726" s="256">
        <f t="shared" ca="1" si="41"/>
        <v>11.666666666666666</v>
      </c>
      <c r="AB726" s="257" t="e">
        <f>+VLOOKUP(#REF!,'[3]CÁN BỘ'!F$8:AX$1037,COLUMN('[3]CÁN BỘ'!$AP$42)-5,0)</f>
        <v>#REF!</v>
      </c>
      <c r="AC726" s="258"/>
    </row>
    <row r="727" spans="1:29" ht="15.75" customHeight="1" x14ac:dyDescent="0.3">
      <c r="A727" s="248">
        <f>+SUBTOTAL(3,$C$6:C727)</f>
        <v>722</v>
      </c>
      <c r="B727" s="249" t="s">
        <v>2095</v>
      </c>
      <c r="C727" s="249" t="s">
        <v>1791</v>
      </c>
      <c r="D727" s="249" t="s">
        <v>1628</v>
      </c>
      <c r="E727" s="248" t="s">
        <v>201</v>
      </c>
      <c r="F727" s="249">
        <f t="shared" si="40"/>
        <v>1980</v>
      </c>
      <c r="G727" s="251">
        <v>29243</v>
      </c>
      <c r="H727" s="248" t="s">
        <v>714</v>
      </c>
      <c r="I727" s="252" t="str">
        <f>VLOOKUP(H727,'[2]Bảng mã ngạch'!$A$2:$B$71,2,0)</f>
        <v>Chuyên viên</v>
      </c>
      <c r="J727" s="249" t="s">
        <v>241</v>
      </c>
      <c r="K727" s="249">
        <v>0</v>
      </c>
      <c r="L727" s="249" t="s">
        <v>813</v>
      </c>
      <c r="M727" s="249">
        <v>0</v>
      </c>
      <c r="N727" s="249"/>
      <c r="O727" s="249" t="s">
        <v>218</v>
      </c>
      <c r="P727" s="253"/>
      <c r="Q727" s="249"/>
      <c r="R727" s="255" t="s">
        <v>2087</v>
      </c>
      <c r="S727" s="248"/>
      <c r="T727" s="248" t="s">
        <v>705</v>
      </c>
      <c r="U727" s="248"/>
      <c r="V727" s="248"/>
      <c r="W727" s="254" t="s">
        <v>724</v>
      </c>
      <c r="X727" s="248"/>
      <c r="Y727" s="255"/>
      <c r="Z727" s="255"/>
      <c r="AA727" s="256">
        <f t="shared" ca="1" si="41"/>
        <v>10.083333333333334</v>
      </c>
      <c r="AB727" s="257" t="e">
        <f>+VLOOKUP(#REF!,'[3]CÁN BỘ'!F$8:AX$1037,COLUMN('[3]CÁN BỘ'!$AP$42)-5,0)</f>
        <v>#REF!</v>
      </c>
      <c r="AC727" s="258"/>
    </row>
    <row r="728" spans="1:29" ht="15.75" customHeight="1" x14ac:dyDescent="0.3">
      <c r="A728" s="248">
        <f>+SUBTOTAL(3,$C$6:C728)</f>
        <v>723</v>
      </c>
      <c r="B728" s="249" t="s">
        <v>2096</v>
      </c>
      <c r="C728" s="249" t="s">
        <v>1791</v>
      </c>
      <c r="D728" s="249" t="s">
        <v>1628</v>
      </c>
      <c r="E728" s="248" t="s">
        <v>201</v>
      </c>
      <c r="F728" s="249">
        <f t="shared" si="40"/>
        <v>1976</v>
      </c>
      <c r="G728" s="251">
        <v>28031</v>
      </c>
      <c r="H728" s="248" t="s">
        <v>714</v>
      </c>
      <c r="I728" s="252" t="str">
        <f>VLOOKUP(H728,'[2]Bảng mã ngạch'!$A$2:$B$71,2,0)</f>
        <v>Chuyên viên</v>
      </c>
      <c r="J728" s="249" t="s">
        <v>690</v>
      </c>
      <c r="K728" s="249">
        <v>0</v>
      </c>
      <c r="L728" s="249" t="s">
        <v>1097</v>
      </c>
      <c r="M728" s="249" t="s">
        <v>2097</v>
      </c>
      <c r="N728" s="249"/>
      <c r="O728" s="249" t="s">
        <v>218</v>
      </c>
      <c r="P728" s="253"/>
      <c r="Q728" s="249"/>
      <c r="R728" s="248"/>
      <c r="S728" s="248"/>
      <c r="T728" s="248" t="s">
        <v>705</v>
      </c>
      <c r="U728" s="248"/>
      <c r="V728" s="248" t="s">
        <v>1063</v>
      </c>
      <c r="W728" s="254" t="s">
        <v>724</v>
      </c>
      <c r="X728" s="248" t="s">
        <v>704</v>
      </c>
      <c r="Y728" s="255">
        <v>38047</v>
      </c>
      <c r="Z728" s="255">
        <v>38047</v>
      </c>
      <c r="AA728" s="256">
        <f t="shared" ca="1" si="41"/>
        <v>6.833333333333333</v>
      </c>
      <c r="AB728" s="257" t="e">
        <f>+VLOOKUP(#REF!,'[3]CÁN BỘ'!F$8:AX$1037,COLUMN('[3]CÁN BỘ'!$AP$42)-5,0)</f>
        <v>#REF!</v>
      </c>
      <c r="AC728" s="258"/>
    </row>
    <row r="729" spans="1:29" ht="15.75" customHeight="1" x14ac:dyDescent="0.3">
      <c r="A729" s="248">
        <f>+SUBTOTAL(3,$C$6:C729)</f>
        <v>724</v>
      </c>
      <c r="B729" s="249" t="s">
        <v>2098</v>
      </c>
      <c r="C729" s="249" t="s">
        <v>2099</v>
      </c>
      <c r="D729" s="252" t="s">
        <v>1107</v>
      </c>
      <c r="E729" s="248" t="s">
        <v>200</v>
      </c>
      <c r="F729" s="249">
        <f t="shared" si="40"/>
        <v>1977</v>
      </c>
      <c r="G729" s="251">
        <v>28358</v>
      </c>
      <c r="H729" s="248" t="s">
        <v>699</v>
      </c>
      <c r="I729" s="252" t="str">
        <f>VLOOKUP(H729,'[2]Bảng mã ngạch'!$A$2:$B$71,2,0)</f>
        <v>Giảng viên chính (hạng II)</v>
      </c>
      <c r="J729" s="249" t="s">
        <v>692</v>
      </c>
      <c r="K729" s="249">
        <v>0</v>
      </c>
      <c r="L729" s="249" t="s">
        <v>1097</v>
      </c>
      <c r="M729" s="249" t="s">
        <v>2028</v>
      </c>
      <c r="N729" s="249"/>
      <c r="O729" s="249" t="s">
        <v>2051</v>
      </c>
      <c r="P729" s="253"/>
      <c r="Q729" s="249" t="s">
        <v>830</v>
      </c>
      <c r="R729" s="248" t="s">
        <v>1026</v>
      </c>
      <c r="S729" s="248" t="s">
        <v>768</v>
      </c>
      <c r="T729" s="248" t="s">
        <v>705</v>
      </c>
      <c r="U729" s="248" t="s">
        <v>769</v>
      </c>
      <c r="V729" s="248"/>
      <c r="W729" s="248">
        <v>0</v>
      </c>
      <c r="X729" s="248" t="s">
        <v>832</v>
      </c>
      <c r="Y729" s="255">
        <v>36328</v>
      </c>
      <c r="Z729" s="255">
        <v>36694</v>
      </c>
      <c r="AA729" s="256">
        <f t="shared" ca="1" si="41"/>
        <v>12.666666666666666</v>
      </c>
      <c r="AB729" s="257" t="e">
        <f>+VLOOKUP(#REF!,'[3]CÁN BỘ'!F$8:AX$1037,COLUMN('[3]CÁN BỘ'!$AP$42)-5,0)</f>
        <v>#REF!</v>
      </c>
      <c r="AC729" s="258"/>
    </row>
    <row r="730" spans="1:29" ht="15.75" customHeight="1" x14ac:dyDescent="0.3">
      <c r="A730" s="248">
        <f>+SUBTOTAL(3,$C$6:C730)</f>
        <v>725</v>
      </c>
      <c r="B730" s="249" t="s">
        <v>2100</v>
      </c>
      <c r="C730" s="249" t="s">
        <v>2099</v>
      </c>
      <c r="D730" s="249" t="s">
        <v>2101</v>
      </c>
      <c r="E730" s="250" t="s">
        <v>201</v>
      </c>
      <c r="F730" s="249">
        <f t="shared" si="40"/>
        <v>1980</v>
      </c>
      <c r="G730" s="251">
        <v>29551</v>
      </c>
      <c r="H730" s="248" t="s">
        <v>1861</v>
      </c>
      <c r="I730" s="252" t="str">
        <f>VLOOKUP(H730,'[2]Bảng mã ngạch'!$A$2:$B$71,2,0)</f>
        <v>Giáo viên THPT (hạng III)</v>
      </c>
      <c r="J730" s="249" t="s">
        <v>690</v>
      </c>
      <c r="K730" s="249">
        <v>0</v>
      </c>
      <c r="L730" s="249" t="s">
        <v>813</v>
      </c>
      <c r="M730" s="249" t="s">
        <v>2102</v>
      </c>
      <c r="N730" s="249"/>
      <c r="O730" s="249" t="s">
        <v>218</v>
      </c>
      <c r="P730" s="253"/>
      <c r="Q730" s="249"/>
      <c r="R730" s="255" t="s">
        <v>1513</v>
      </c>
      <c r="S730" s="248"/>
      <c r="T730" s="248"/>
      <c r="U730" s="248" t="s">
        <v>2103</v>
      </c>
      <c r="V730" s="248"/>
      <c r="W730" s="248">
        <v>0</v>
      </c>
      <c r="X730" s="248"/>
      <c r="Y730" s="255"/>
      <c r="Z730" s="255"/>
      <c r="AA730" s="256">
        <f t="shared" ca="1" si="41"/>
        <v>11</v>
      </c>
      <c r="AB730" s="257" t="e">
        <f>+VLOOKUP(#REF!,'[3]CÁN BỘ'!F$8:AX$1037,COLUMN('[3]CÁN BỘ'!$AP$42)-5,0)</f>
        <v>#REF!</v>
      </c>
      <c r="AC730" s="258"/>
    </row>
    <row r="731" spans="1:29" ht="15.75" customHeight="1" x14ac:dyDescent="0.3">
      <c r="A731" s="248">
        <f>+SUBTOTAL(3,$C$6:C731)</f>
        <v>726</v>
      </c>
      <c r="B731" s="249" t="s">
        <v>2104</v>
      </c>
      <c r="C731" s="249" t="s">
        <v>2099</v>
      </c>
      <c r="D731" s="249" t="s">
        <v>2101</v>
      </c>
      <c r="E731" s="250" t="s">
        <v>201</v>
      </c>
      <c r="F731" s="249">
        <f t="shared" si="40"/>
        <v>1975</v>
      </c>
      <c r="G731" s="251">
        <v>27493</v>
      </c>
      <c r="H731" s="248" t="s">
        <v>1861</v>
      </c>
      <c r="I731" s="252" t="str">
        <f>VLOOKUP(H731,'[2]Bảng mã ngạch'!$A$2:$B$71,2,0)</f>
        <v>Giáo viên THPT (hạng III)</v>
      </c>
      <c r="J731" s="249" t="s">
        <v>690</v>
      </c>
      <c r="K731" s="249">
        <v>0</v>
      </c>
      <c r="L731" s="249" t="s">
        <v>813</v>
      </c>
      <c r="M731" s="249" t="s">
        <v>813</v>
      </c>
      <c r="N731" s="249"/>
      <c r="O731" s="249" t="s">
        <v>218</v>
      </c>
      <c r="P731" s="253"/>
      <c r="Q731" s="249"/>
      <c r="R731" s="255" t="s">
        <v>782</v>
      </c>
      <c r="S731" s="248"/>
      <c r="T731" s="248"/>
      <c r="U731" s="248" t="s">
        <v>2103</v>
      </c>
      <c r="V731" s="248"/>
      <c r="W731" s="248" t="s">
        <v>750</v>
      </c>
      <c r="X731" s="248"/>
      <c r="Y731" s="255">
        <v>41776</v>
      </c>
      <c r="Z731" s="255">
        <v>42141</v>
      </c>
      <c r="AA731" s="256">
        <f t="shared" ca="1" si="41"/>
        <v>5.333333333333333</v>
      </c>
      <c r="AB731" s="257" t="e">
        <f>+VLOOKUP(#REF!,'[3]CÁN BỘ'!F$8:AX$1037,COLUMN('[3]CÁN BỘ'!$AP$42)-5,0)</f>
        <v>#REF!</v>
      </c>
      <c r="AC731" s="258"/>
    </row>
    <row r="732" spans="1:29" ht="15.75" customHeight="1" x14ac:dyDescent="0.3">
      <c r="A732" s="248">
        <f>+SUBTOTAL(3,$C$6:C732)</f>
        <v>727</v>
      </c>
      <c r="B732" s="249" t="s">
        <v>2105</v>
      </c>
      <c r="C732" s="249" t="s">
        <v>2099</v>
      </c>
      <c r="D732" s="249" t="s">
        <v>2101</v>
      </c>
      <c r="E732" s="250" t="s">
        <v>201</v>
      </c>
      <c r="F732" s="249">
        <f t="shared" si="40"/>
        <v>1981</v>
      </c>
      <c r="G732" s="251">
        <v>29898</v>
      </c>
      <c r="H732" s="248" t="s">
        <v>1861</v>
      </c>
      <c r="I732" s="252" t="str">
        <f>VLOOKUP(H732,'[2]Bảng mã ngạch'!$A$2:$B$71,2,0)</f>
        <v>Giáo viên THPT (hạng III)</v>
      </c>
      <c r="J732" s="249" t="s">
        <v>690</v>
      </c>
      <c r="K732" s="249">
        <v>0</v>
      </c>
      <c r="L732" s="249" t="s">
        <v>813</v>
      </c>
      <c r="M732" s="249" t="s">
        <v>819</v>
      </c>
      <c r="N732" s="249"/>
      <c r="O732" s="249" t="s">
        <v>218</v>
      </c>
      <c r="P732" s="253"/>
      <c r="Q732" s="249"/>
      <c r="R732" s="255" t="s">
        <v>782</v>
      </c>
      <c r="S732" s="248"/>
      <c r="T732" s="248"/>
      <c r="U732" s="248" t="s">
        <v>2103</v>
      </c>
      <c r="V732" s="248"/>
      <c r="W732" s="248">
        <v>0</v>
      </c>
      <c r="X732" s="248"/>
      <c r="Y732" s="255"/>
      <c r="Z732" s="255"/>
      <c r="AA732" s="256">
        <f t="shared" ca="1" si="41"/>
        <v>11.916666666666666</v>
      </c>
      <c r="AB732" s="257" t="e">
        <f>+VLOOKUP(#REF!,'[3]CÁN BỘ'!F$8:AX$1037,COLUMN('[3]CÁN BỘ'!$AP$42)-5,0)</f>
        <v>#REF!</v>
      </c>
      <c r="AC732" s="258"/>
    </row>
    <row r="733" spans="1:29" ht="15.75" customHeight="1" x14ac:dyDescent="0.3">
      <c r="A733" s="248">
        <f>+SUBTOTAL(3,$C$6:C733)</f>
        <v>728</v>
      </c>
      <c r="B733" s="249" t="s">
        <v>2106</v>
      </c>
      <c r="C733" s="249" t="s">
        <v>2099</v>
      </c>
      <c r="D733" s="249" t="s">
        <v>2101</v>
      </c>
      <c r="E733" s="250" t="s">
        <v>200</v>
      </c>
      <c r="F733" s="249">
        <f t="shared" si="40"/>
        <v>1979</v>
      </c>
      <c r="G733" s="251">
        <v>28991</v>
      </c>
      <c r="H733" s="248" t="s">
        <v>1861</v>
      </c>
      <c r="I733" s="252" t="str">
        <f>VLOOKUP(H733,'[2]Bảng mã ngạch'!$A$2:$B$71,2,0)</f>
        <v>Giáo viên THPT (hạng III)</v>
      </c>
      <c r="J733" s="249" t="s">
        <v>690</v>
      </c>
      <c r="K733" s="249">
        <v>0</v>
      </c>
      <c r="L733" s="249" t="s">
        <v>813</v>
      </c>
      <c r="M733" s="249" t="s">
        <v>813</v>
      </c>
      <c r="N733" s="249"/>
      <c r="O733" s="249" t="s">
        <v>218</v>
      </c>
      <c r="P733" s="253"/>
      <c r="Q733" s="249"/>
      <c r="R733" s="255" t="s">
        <v>1513</v>
      </c>
      <c r="S733" s="248"/>
      <c r="T733" s="248"/>
      <c r="U733" s="248" t="s">
        <v>2103</v>
      </c>
      <c r="V733" s="248"/>
      <c r="W733" s="248">
        <v>0</v>
      </c>
      <c r="X733" s="248"/>
      <c r="Y733" s="255">
        <v>37984</v>
      </c>
      <c r="Z733" s="255">
        <v>38350</v>
      </c>
      <c r="AA733" s="256">
        <f t="shared" ca="1" si="41"/>
        <v>14.416666666666666</v>
      </c>
      <c r="AB733" s="257" t="e">
        <f>+VLOOKUP(#REF!,'[3]CÁN BỘ'!F$8:AX$1037,COLUMN('[3]CÁN BỘ'!$AP$42)-5,0)</f>
        <v>#REF!</v>
      </c>
      <c r="AC733" s="258"/>
    </row>
    <row r="734" spans="1:29" ht="15.75" customHeight="1" x14ac:dyDescent="0.3">
      <c r="A734" s="248">
        <f>+SUBTOTAL(3,$C$6:C734)</f>
        <v>729</v>
      </c>
      <c r="B734" s="249" t="s">
        <v>2107</v>
      </c>
      <c r="C734" s="249" t="s">
        <v>2099</v>
      </c>
      <c r="D734" s="249" t="s">
        <v>2101</v>
      </c>
      <c r="E734" s="248" t="s">
        <v>201</v>
      </c>
      <c r="F734" s="249">
        <v>1980</v>
      </c>
      <c r="G734" s="251">
        <v>29297</v>
      </c>
      <c r="H734" s="248" t="s">
        <v>2108</v>
      </c>
      <c r="I734" s="252" t="str">
        <f>VLOOKUP(H734,'[2]Bảng mã ngạch'!$A$2:$B$71,2,0)</f>
        <v>Giáo viên THPT (hạng II)</v>
      </c>
      <c r="J734" s="249" t="s">
        <v>690</v>
      </c>
      <c r="K734" s="249">
        <v>0</v>
      </c>
      <c r="L734" s="249" t="s">
        <v>813</v>
      </c>
      <c r="M734" s="249" t="s">
        <v>2109</v>
      </c>
      <c r="N734" s="249"/>
      <c r="O734" s="249" t="s">
        <v>218</v>
      </c>
      <c r="P734" s="253"/>
      <c r="Q734" s="249"/>
      <c r="R734" s="255" t="s">
        <v>754</v>
      </c>
      <c r="S734" s="248"/>
      <c r="T734" s="248"/>
      <c r="U734" s="248" t="s">
        <v>2103</v>
      </c>
      <c r="V734" s="248" t="s">
        <v>705</v>
      </c>
      <c r="W734" s="248" t="s">
        <v>705</v>
      </c>
      <c r="X734" s="248"/>
      <c r="Y734" s="255">
        <v>38992</v>
      </c>
      <c r="Z734" s="255">
        <v>39357</v>
      </c>
      <c r="AA734" s="256">
        <f t="shared" ca="1" si="41"/>
        <v>10.25</v>
      </c>
      <c r="AB734" s="257" t="e">
        <f>+VLOOKUP(#REF!,'[3]CÁN BỘ'!F$8:AX$1037,COLUMN('[3]CÁN BỘ'!$AP$42)-5,0)</f>
        <v>#REF!</v>
      </c>
      <c r="AC734" s="258"/>
    </row>
    <row r="735" spans="1:29" ht="15.75" customHeight="1" x14ac:dyDescent="0.3">
      <c r="A735" s="248">
        <f>+SUBTOTAL(3,$C$6:C735)</f>
        <v>730</v>
      </c>
      <c r="B735" s="249" t="s">
        <v>2110</v>
      </c>
      <c r="C735" s="249" t="s">
        <v>2099</v>
      </c>
      <c r="D735" s="249" t="s">
        <v>2101</v>
      </c>
      <c r="E735" s="250" t="s">
        <v>201</v>
      </c>
      <c r="F735" s="249">
        <f t="shared" ref="F735:F747" si="42">YEAR(G735)</f>
        <v>1987</v>
      </c>
      <c r="G735" s="251">
        <v>31906</v>
      </c>
      <c r="H735" s="248" t="s">
        <v>1861</v>
      </c>
      <c r="I735" s="252" t="str">
        <f>VLOOKUP(H735,'[2]Bảng mã ngạch'!$A$2:$B$71,2,0)</f>
        <v>Giáo viên THPT (hạng III)</v>
      </c>
      <c r="J735" s="249" t="s">
        <v>241</v>
      </c>
      <c r="K735" s="249">
        <v>0</v>
      </c>
      <c r="L735" s="249" t="s">
        <v>813</v>
      </c>
      <c r="M735" s="249">
        <v>0</v>
      </c>
      <c r="N735" s="249"/>
      <c r="O735" s="249" t="s">
        <v>218</v>
      </c>
      <c r="P735" s="253"/>
      <c r="Q735" s="249"/>
      <c r="R735" s="255" t="s">
        <v>782</v>
      </c>
      <c r="S735" s="248"/>
      <c r="T735" s="248"/>
      <c r="U735" s="248" t="s">
        <v>2103</v>
      </c>
      <c r="V735" s="248" t="s">
        <v>705</v>
      </c>
      <c r="W735" s="248" t="s">
        <v>1048</v>
      </c>
      <c r="X735" s="248"/>
      <c r="Y735" s="255"/>
      <c r="Z735" s="255"/>
      <c r="AA735" s="256">
        <f t="shared" ca="1" si="41"/>
        <v>17.416666666666668</v>
      </c>
      <c r="AB735" s="257" t="e">
        <f>+VLOOKUP(#REF!,'[3]CÁN BỘ'!F$8:AX$1037,COLUMN('[3]CÁN BỘ'!$AP$42)-5,0)</f>
        <v>#REF!</v>
      </c>
      <c r="AC735" s="258"/>
    </row>
    <row r="736" spans="1:29" ht="15.75" customHeight="1" x14ac:dyDescent="0.3">
      <c r="A736" s="248">
        <f>+SUBTOTAL(3,$C$6:C736)</f>
        <v>731</v>
      </c>
      <c r="B736" s="249" t="s">
        <v>2111</v>
      </c>
      <c r="C736" s="249" t="s">
        <v>2099</v>
      </c>
      <c r="D736" s="249" t="s">
        <v>2112</v>
      </c>
      <c r="E736" s="250" t="s">
        <v>201</v>
      </c>
      <c r="F736" s="249">
        <f t="shared" si="42"/>
        <v>1977</v>
      </c>
      <c r="G736" s="251">
        <v>28182</v>
      </c>
      <c r="H736" s="248" t="s">
        <v>2108</v>
      </c>
      <c r="I736" s="252" t="str">
        <f>VLOOKUP(H736,'[2]Bảng mã ngạch'!$A$2:$B$71,2,0)</f>
        <v>Giáo viên THPT (hạng II)</v>
      </c>
      <c r="J736" s="249" t="s">
        <v>690</v>
      </c>
      <c r="K736" s="249">
        <v>0</v>
      </c>
      <c r="L736" s="249" t="s">
        <v>1110</v>
      </c>
      <c r="M736" s="249" t="s">
        <v>2113</v>
      </c>
      <c r="N736" s="249"/>
      <c r="O736" s="249" t="s">
        <v>218</v>
      </c>
      <c r="P736" s="253"/>
      <c r="Q736" s="249"/>
      <c r="R736" s="255" t="s">
        <v>754</v>
      </c>
      <c r="S736" s="248"/>
      <c r="T736" s="248"/>
      <c r="U736" s="248" t="s">
        <v>2103</v>
      </c>
      <c r="V736" s="248"/>
      <c r="W736" s="248">
        <v>0</v>
      </c>
      <c r="X736" s="248"/>
      <c r="Y736" s="255">
        <v>39584</v>
      </c>
      <c r="Z736" s="255">
        <v>39949</v>
      </c>
      <c r="AA736" s="256">
        <f t="shared" ca="1" si="41"/>
        <v>7.25</v>
      </c>
      <c r="AB736" s="257" t="e">
        <f>+VLOOKUP(#REF!,'[3]CÁN BỘ'!F$8:AX$1037,COLUMN('[3]CÁN BỘ'!$AP$42)-5,0)</f>
        <v>#REF!</v>
      </c>
      <c r="AC736" s="258"/>
    </row>
    <row r="737" spans="1:29" ht="15.75" customHeight="1" x14ac:dyDescent="0.3">
      <c r="A737" s="248">
        <f>+SUBTOTAL(3,$C$6:C737)</f>
        <v>732</v>
      </c>
      <c r="B737" s="249" t="s">
        <v>2114</v>
      </c>
      <c r="C737" s="249" t="s">
        <v>2099</v>
      </c>
      <c r="D737" s="249" t="s">
        <v>2112</v>
      </c>
      <c r="E737" s="250" t="s">
        <v>200</v>
      </c>
      <c r="F737" s="249">
        <f t="shared" si="42"/>
        <v>1976</v>
      </c>
      <c r="G737" s="251">
        <v>28112</v>
      </c>
      <c r="H737" s="248" t="s">
        <v>2108</v>
      </c>
      <c r="I737" s="252" t="str">
        <f>VLOOKUP(H737,'[2]Bảng mã ngạch'!$A$2:$B$71,2,0)</f>
        <v>Giáo viên THPT (hạng II)</v>
      </c>
      <c r="J737" s="249" t="s">
        <v>690</v>
      </c>
      <c r="K737" s="249">
        <v>0</v>
      </c>
      <c r="L737" s="249" t="s">
        <v>1094</v>
      </c>
      <c r="M737" s="249" t="s">
        <v>1471</v>
      </c>
      <c r="N737" s="249"/>
      <c r="O737" s="249" t="s">
        <v>218</v>
      </c>
      <c r="P737" s="253"/>
      <c r="Q737" s="249"/>
      <c r="R737" s="255" t="s">
        <v>754</v>
      </c>
      <c r="S737" s="248"/>
      <c r="T737" s="248"/>
      <c r="U737" s="248" t="s">
        <v>2103</v>
      </c>
      <c r="V737" s="248"/>
      <c r="W737" s="248">
        <v>0</v>
      </c>
      <c r="X737" s="248"/>
      <c r="Y737" s="255">
        <v>41559</v>
      </c>
      <c r="Z737" s="255">
        <v>41924</v>
      </c>
      <c r="AA737" s="256">
        <f t="shared" ca="1" si="41"/>
        <v>12</v>
      </c>
      <c r="AB737" s="257" t="e">
        <f>+VLOOKUP(#REF!,'[3]CÁN BỘ'!F$8:AX$1037,COLUMN('[3]CÁN BỘ'!$AP$42)-5,0)</f>
        <v>#REF!</v>
      </c>
      <c r="AC737" s="258"/>
    </row>
    <row r="738" spans="1:29" ht="15.75" customHeight="1" x14ac:dyDescent="0.3">
      <c r="A738" s="248">
        <f>+SUBTOTAL(3,$C$6:C738)</f>
        <v>733</v>
      </c>
      <c r="B738" s="249" t="s">
        <v>2115</v>
      </c>
      <c r="C738" s="249" t="s">
        <v>2099</v>
      </c>
      <c r="D738" s="249" t="s">
        <v>2112</v>
      </c>
      <c r="E738" s="248" t="s">
        <v>201</v>
      </c>
      <c r="F738" s="249">
        <f t="shared" si="42"/>
        <v>1977</v>
      </c>
      <c r="G738" s="251">
        <v>28455</v>
      </c>
      <c r="H738" s="248" t="s">
        <v>2108</v>
      </c>
      <c r="I738" s="252" t="str">
        <f>VLOOKUP(H738,'[2]Bảng mã ngạch'!$A$2:$B$71,2,0)</f>
        <v>Giáo viên THPT (hạng II)</v>
      </c>
      <c r="J738" s="249" t="s">
        <v>690</v>
      </c>
      <c r="K738" s="249">
        <v>0</v>
      </c>
      <c r="L738" s="249" t="s">
        <v>1094</v>
      </c>
      <c r="M738" s="249" t="s">
        <v>1095</v>
      </c>
      <c r="N738" s="249"/>
      <c r="O738" s="249" t="s">
        <v>218</v>
      </c>
      <c r="P738" s="253"/>
      <c r="Q738" s="249"/>
      <c r="R738" s="255" t="s">
        <v>754</v>
      </c>
      <c r="S738" s="248"/>
      <c r="T738" s="248"/>
      <c r="U738" s="248" t="s">
        <v>2103</v>
      </c>
      <c r="V738" s="248"/>
      <c r="W738" s="248">
        <v>0</v>
      </c>
      <c r="X738" s="248"/>
      <c r="Y738" s="255">
        <v>37551</v>
      </c>
      <c r="Z738" s="255">
        <v>37551</v>
      </c>
      <c r="AA738" s="256">
        <f t="shared" ca="1" si="41"/>
        <v>8</v>
      </c>
      <c r="AB738" s="257" t="e">
        <f>+VLOOKUP(#REF!,'[3]CÁN BỘ'!F$8:AX$1037,COLUMN('[3]CÁN BỘ'!$AP$42)-5,0)</f>
        <v>#REF!</v>
      </c>
      <c r="AC738" s="258"/>
    </row>
    <row r="739" spans="1:29" ht="15.75" customHeight="1" x14ac:dyDescent="0.3">
      <c r="A739" s="248">
        <f>+SUBTOTAL(3,$C$6:C739)</f>
        <v>734</v>
      </c>
      <c r="B739" s="249" t="s">
        <v>2116</v>
      </c>
      <c r="C739" s="249" t="s">
        <v>2099</v>
      </c>
      <c r="D739" s="249" t="s">
        <v>2112</v>
      </c>
      <c r="E739" s="250" t="s">
        <v>201</v>
      </c>
      <c r="F739" s="249">
        <f t="shared" si="42"/>
        <v>1986</v>
      </c>
      <c r="G739" s="251">
        <v>31721</v>
      </c>
      <c r="H739" s="248" t="s">
        <v>1861</v>
      </c>
      <c r="I739" s="252" t="str">
        <f>VLOOKUP(H739,'[2]Bảng mã ngạch'!$A$2:$B$71,2,0)</f>
        <v>Giáo viên THPT (hạng III)</v>
      </c>
      <c r="J739" s="249" t="s">
        <v>690</v>
      </c>
      <c r="K739" s="249">
        <v>0</v>
      </c>
      <c r="L739" s="249" t="s">
        <v>1094</v>
      </c>
      <c r="M739" s="249" t="s">
        <v>1095</v>
      </c>
      <c r="N739" s="249"/>
      <c r="O739" s="249" t="s">
        <v>218</v>
      </c>
      <c r="P739" s="253"/>
      <c r="Q739" s="249"/>
      <c r="R739" s="248" t="s">
        <v>754</v>
      </c>
      <c r="S739" s="248"/>
      <c r="T739" s="248">
        <v>0</v>
      </c>
      <c r="U739" s="248" t="s">
        <v>2103</v>
      </c>
      <c r="V739" s="248"/>
      <c r="W739" s="248" t="s">
        <v>758</v>
      </c>
      <c r="X739" s="248"/>
      <c r="Y739" s="255">
        <v>39240</v>
      </c>
      <c r="Z739" s="255">
        <v>39606</v>
      </c>
      <c r="AA739" s="256">
        <f t="shared" ca="1" si="41"/>
        <v>16.916666666666668</v>
      </c>
      <c r="AB739" s="257" t="e">
        <f>+VLOOKUP(#REF!,'[3]CÁN BỘ'!F$8:AX$1037,COLUMN('[3]CÁN BỘ'!$AP$42)-5,0)</f>
        <v>#REF!</v>
      </c>
      <c r="AC739" s="258"/>
    </row>
    <row r="740" spans="1:29" ht="15.75" customHeight="1" x14ac:dyDescent="0.3">
      <c r="A740" s="248">
        <f>+SUBTOTAL(3,$C$6:C740)</f>
        <v>735</v>
      </c>
      <c r="B740" s="249" t="s">
        <v>2117</v>
      </c>
      <c r="C740" s="249" t="s">
        <v>2099</v>
      </c>
      <c r="D740" s="249" t="s">
        <v>2112</v>
      </c>
      <c r="E740" s="248" t="s">
        <v>201</v>
      </c>
      <c r="F740" s="249">
        <f t="shared" si="42"/>
        <v>1975</v>
      </c>
      <c r="G740" s="251">
        <v>27494</v>
      </c>
      <c r="H740" s="248" t="s">
        <v>2108</v>
      </c>
      <c r="I740" s="252" t="str">
        <f>VLOOKUP(H740,'[2]Bảng mã ngạch'!$A$2:$B$71,2,0)</f>
        <v>Giáo viên THPT (hạng II)</v>
      </c>
      <c r="J740" s="249" t="s">
        <v>690</v>
      </c>
      <c r="K740" s="249">
        <v>0</v>
      </c>
      <c r="L740" s="249" t="s">
        <v>1094</v>
      </c>
      <c r="M740" s="249" t="s">
        <v>1095</v>
      </c>
      <c r="N740" s="249"/>
      <c r="O740" s="249" t="s">
        <v>218</v>
      </c>
      <c r="P740" s="253"/>
      <c r="Q740" s="249"/>
      <c r="R740" s="255" t="s">
        <v>771</v>
      </c>
      <c r="S740" s="248"/>
      <c r="T740" s="248"/>
      <c r="U740" s="248" t="s">
        <v>2103</v>
      </c>
      <c r="V740" s="248"/>
      <c r="W740" s="248">
        <v>0</v>
      </c>
      <c r="X740" s="248"/>
      <c r="Y740" s="255">
        <v>41776</v>
      </c>
      <c r="Z740" s="255">
        <v>42141</v>
      </c>
      <c r="AA740" s="256">
        <f t="shared" ca="1" si="41"/>
        <v>5.333333333333333</v>
      </c>
      <c r="AB740" s="257" t="e">
        <f>+VLOOKUP(#REF!,'[3]CÁN BỘ'!F$8:AX$1037,COLUMN('[3]CÁN BỘ'!$AP$42)-5,0)</f>
        <v>#REF!</v>
      </c>
      <c r="AC740" s="258"/>
    </row>
    <row r="741" spans="1:29" ht="15.75" customHeight="1" x14ac:dyDescent="0.3">
      <c r="A741" s="248">
        <f>+SUBTOTAL(3,$C$6:C741)</f>
        <v>736</v>
      </c>
      <c r="B741" s="249" t="s">
        <v>2118</v>
      </c>
      <c r="C741" s="249" t="s">
        <v>2099</v>
      </c>
      <c r="D741" s="249" t="s">
        <v>2112</v>
      </c>
      <c r="E741" s="248" t="s">
        <v>200</v>
      </c>
      <c r="F741" s="249">
        <f t="shared" si="42"/>
        <v>1980</v>
      </c>
      <c r="G741" s="251">
        <v>29257</v>
      </c>
      <c r="H741" s="248" t="s">
        <v>2108</v>
      </c>
      <c r="I741" s="252" t="str">
        <f>VLOOKUP(H741,'[2]Bảng mã ngạch'!$A$2:$B$71,2,0)</f>
        <v>Giáo viên THPT (hạng II)</v>
      </c>
      <c r="J741" s="249" t="s">
        <v>692</v>
      </c>
      <c r="K741" s="249">
        <v>0</v>
      </c>
      <c r="L741" s="249" t="s">
        <v>1094</v>
      </c>
      <c r="M741" s="249" t="s">
        <v>1095</v>
      </c>
      <c r="N741" s="249"/>
      <c r="O741" s="249" t="s">
        <v>218</v>
      </c>
      <c r="P741" s="253"/>
      <c r="Q741" s="249"/>
      <c r="R741" s="248"/>
      <c r="S741" s="248"/>
      <c r="T741" s="248"/>
      <c r="U741" s="248" t="s">
        <v>2103</v>
      </c>
      <c r="V741" s="248"/>
      <c r="W741" s="248">
        <v>0</v>
      </c>
      <c r="X741" s="248"/>
      <c r="Y741" s="255">
        <v>40700</v>
      </c>
      <c r="Z741" s="255">
        <v>41066</v>
      </c>
      <c r="AA741" s="256">
        <f t="shared" ca="1" si="41"/>
        <v>15.166666666666666</v>
      </c>
      <c r="AB741" s="257" t="e">
        <f>+VLOOKUP(#REF!,'[3]CÁN BỘ'!F$8:AX$1037,COLUMN('[3]CÁN BỘ'!$AP$42)-5,0)</f>
        <v>#REF!</v>
      </c>
      <c r="AC741" s="258"/>
    </row>
    <row r="742" spans="1:29" ht="15.75" customHeight="1" x14ac:dyDescent="0.3">
      <c r="A742" s="248">
        <f>+SUBTOTAL(3,$C$6:C742)</f>
        <v>737</v>
      </c>
      <c r="B742" s="249" t="s">
        <v>2119</v>
      </c>
      <c r="C742" s="249" t="s">
        <v>2099</v>
      </c>
      <c r="D742" s="249" t="s">
        <v>2120</v>
      </c>
      <c r="E742" s="250" t="s">
        <v>201</v>
      </c>
      <c r="F742" s="249">
        <f t="shared" si="42"/>
        <v>1971</v>
      </c>
      <c r="G742" s="251">
        <v>26120</v>
      </c>
      <c r="H742" s="248" t="s">
        <v>2108</v>
      </c>
      <c r="I742" s="252" t="str">
        <f>VLOOKUP(H742,'[2]Bảng mã ngạch'!$A$2:$B$71,2,0)</f>
        <v>Giáo viên THPT (hạng II)</v>
      </c>
      <c r="J742" s="249" t="s">
        <v>690</v>
      </c>
      <c r="K742" s="249">
        <v>0</v>
      </c>
      <c r="L742" s="249" t="s">
        <v>1036</v>
      </c>
      <c r="M742" s="249" t="s">
        <v>1036</v>
      </c>
      <c r="N742" s="249"/>
      <c r="O742" s="249" t="s">
        <v>1632</v>
      </c>
      <c r="P742" s="253"/>
      <c r="Q742" s="249"/>
      <c r="R742" s="255" t="s">
        <v>754</v>
      </c>
      <c r="S742" s="248"/>
      <c r="T742" s="248"/>
      <c r="U742" s="248" t="s">
        <v>2103</v>
      </c>
      <c r="V742" s="248"/>
      <c r="W742" s="248">
        <v>0</v>
      </c>
      <c r="X742" s="248"/>
      <c r="Y742" s="255">
        <v>41776</v>
      </c>
      <c r="Z742" s="255">
        <v>42141</v>
      </c>
      <c r="AA742" s="256">
        <f t="shared" ca="1" si="41"/>
        <v>1.5833333333333333</v>
      </c>
      <c r="AB742" s="257" t="e">
        <f>+VLOOKUP(#REF!,'[3]CÁN BỘ'!F$8:AX$1037,COLUMN('[3]CÁN BỘ'!$AP$42)-5,0)</f>
        <v>#REF!</v>
      </c>
      <c r="AC742" s="258"/>
    </row>
    <row r="743" spans="1:29" ht="15.75" customHeight="1" x14ac:dyDescent="0.3">
      <c r="A743" s="248">
        <f>+SUBTOTAL(3,$C$6:C743)</f>
        <v>738</v>
      </c>
      <c r="B743" s="249" t="s">
        <v>2121</v>
      </c>
      <c r="C743" s="249" t="s">
        <v>2099</v>
      </c>
      <c r="D743" s="249" t="s">
        <v>2120</v>
      </c>
      <c r="E743" s="248" t="s">
        <v>201</v>
      </c>
      <c r="F743" s="249">
        <f t="shared" si="42"/>
        <v>1978</v>
      </c>
      <c r="G743" s="251">
        <v>28805</v>
      </c>
      <c r="H743" s="248" t="s">
        <v>2108</v>
      </c>
      <c r="I743" s="252" t="str">
        <f>VLOOKUP(H743,'[2]Bảng mã ngạch'!$A$2:$B$71,2,0)</f>
        <v>Giáo viên THPT (hạng II)</v>
      </c>
      <c r="J743" s="249" t="s">
        <v>241</v>
      </c>
      <c r="K743" s="249">
        <v>0</v>
      </c>
      <c r="L743" s="249" t="s">
        <v>813</v>
      </c>
      <c r="M743" s="249">
        <v>0</v>
      </c>
      <c r="N743" s="249"/>
      <c r="O743" s="249">
        <v>0</v>
      </c>
      <c r="P743" s="253"/>
      <c r="Q743" s="249"/>
      <c r="R743" s="255" t="s">
        <v>782</v>
      </c>
      <c r="S743" s="248"/>
      <c r="T743" s="248"/>
      <c r="U743" s="248" t="s">
        <v>2103</v>
      </c>
      <c r="V743" s="248"/>
      <c r="W743" s="248">
        <v>0</v>
      </c>
      <c r="X743" s="248"/>
      <c r="Y743" s="255"/>
      <c r="Z743" s="255"/>
      <c r="AA743" s="256">
        <f t="shared" ca="1" si="41"/>
        <v>8.9166666666666661</v>
      </c>
      <c r="AB743" s="257" t="e">
        <f>+VLOOKUP(#REF!,'[3]CÁN BỘ'!F$8:AX$1037,COLUMN('[3]CÁN BỘ'!$AP$42)-5,0)</f>
        <v>#REF!</v>
      </c>
      <c r="AC743" s="258"/>
    </row>
    <row r="744" spans="1:29" ht="15.75" customHeight="1" x14ac:dyDescent="0.3">
      <c r="A744" s="248">
        <f>+SUBTOTAL(3,$C$6:C744)</f>
        <v>739</v>
      </c>
      <c r="B744" s="249" t="s">
        <v>2122</v>
      </c>
      <c r="C744" s="249" t="s">
        <v>2099</v>
      </c>
      <c r="D744" s="249" t="s">
        <v>2123</v>
      </c>
      <c r="E744" s="250" t="s">
        <v>201</v>
      </c>
      <c r="F744" s="249">
        <f t="shared" si="42"/>
        <v>1978</v>
      </c>
      <c r="G744" s="251">
        <v>28510</v>
      </c>
      <c r="H744" s="248" t="s">
        <v>2108</v>
      </c>
      <c r="I744" s="252" t="str">
        <f>VLOOKUP(H744,'[2]Bảng mã ngạch'!$A$2:$B$71,2,0)</f>
        <v>Giáo viên THPT (hạng II)</v>
      </c>
      <c r="J744" s="249" t="s">
        <v>241</v>
      </c>
      <c r="K744" s="249">
        <v>0</v>
      </c>
      <c r="L744" s="249" t="s">
        <v>1147</v>
      </c>
      <c r="M744" s="249">
        <v>0</v>
      </c>
      <c r="N744" s="249"/>
      <c r="O744" s="249" t="s">
        <v>218</v>
      </c>
      <c r="P744" s="253"/>
      <c r="Q744" s="249"/>
      <c r="R744" s="255" t="s">
        <v>754</v>
      </c>
      <c r="S744" s="248" t="s">
        <v>815</v>
      </c>
      <c r="T744" s="248"/>
      <c r="U744" s="248" t="s">
        <v>2103</v>
      </c>
      <c r="V744" s="248"/>
      <c r="W744" s="248">
        <v>0</v>
      </c>
      <c r="X744" s="248"/>
      <c r="Y744" s="255">
        <v>39785</v>
      </c>
      <c r="Z744" s="255">
        <v>40150</v>
      </c>
      <c r="AA744" s="256">
        <f t="shared" ca="1" si="41"/>
        <v>8.0833333333333339</v>
      </c>
      <c r="AB744" s="257" t="e">
        <f>+VLOOKUP(#REF!,'[3]CÁN BỘ'!F$8:AX$1037,COLUMN('[3]CÁN BỘ'!$AP$42)-5,0)</f>
        <v>#REF!</v>
      </c>
      <c r="AC744" s="258"/>
    </row>
    <row r="745" spans="1:29" ht="15.75" customHeight="1" x14ac:dyDescent="0.3">
      <c r="A745" s="248">
        <f>+SUBTOTAL(3,$C$6:C745)</f>
        <v>740</v>
      </c>
      <c r="B745" s="249" t="s">
        <v>2124</v>
      </c>
      <c r="C745" s="249" t="s">
        <v>2099</v>
      </c>
      <c r="D745" s="249" t="s">
        <v>2123</v>
      </c>
      <c r="E745" s="248" t="s">
        <v>200</v>
      </c>
      <c r="F745" s="249">
        <f t="shared" si="42"/>
        <v>1987</v>
      </c>
      <c r="G745" s="251">
        <v>32024</v>
      </c>
      <c r="H745" s="248" t="s">
        <v>1861</v>
      </c>
      <c r="I745" s="252" t="str">
        <f>VLOOKUP(H745,'[2]Bảng mã ngạch'!$A$2:$B$71,2,0)</f>
        <v>Giáo viên THPT (hạng III)</v>
      </c>
      <c r="J745" s="249" t="s">
        <v>241</v>
      </c>
      <c r="K745" s="249"/>
      <c r="L745" s="249" t="s">
        <v>1349</v>
      </c>
      <c r="M745" s="249">
        <v>0</v>
      </c>
      <c r="N745" s="249"/>
      <c r="O745" s="249">
        <v>0</v>
      </c>
      <c r="P745" s="253"/>
      <c r="Q745" s="249"/>
      <c r="R745" s="255" t="s">
        <v>738</v>
      </c>
      <c r="S745" s="248"/>
      <c r="T745" s="248"/>
      <c r="U745" s="248"/>
      <c r="V745" s="248"/>
      <c r="W745" s="248">
        <v>0</v>
      </c>
      <c r="X745" s="248"/>
      <c r="Y745" s="255">
        <v>44293</v>
      </c>
      <c r="Z745" s="255">
        <v>0</v>
      </c>
      <c r="AA745" s="256">
        <f t="shared" ca="1" si="41"/>
        <v>22.75</v>
      </c>
      <c r="AB745" s="257" t="e">
        <f>+VLOOKUP(#REF!,'[3]CÁN BỘ'!F$8:AX$1037,COLUMN('[3]CÁN BỘ'!$AP$42)-5,0)</f>
        <v>#REF!</v>
      </c>
      <c r="AC745" s="258"/>
    </row>
    <row r="746" spans="1:29" ht="15.75" customHeight="1" x14ac:dyDescent="0.3">
      <c r="A746" s="248">
        <f>+SUBTOTAL(3,$C$6:C746)</f>
        <v>741</v>
      </c>
      <c r="B746" s="249" t="s">
        <v>2125</v>
      </c>
      <c r="C746" s="249" t="s">
        <v>2099</v>
      </c>
      <c r="D746" s="249" t="s">
        <v>2123</v>
      </c>
      <c r="E746" s="248" t="s">
        <v>201</v>
      </c>
      <c r="F746" s="249">
        <f t="shared" si="42"/>
        <v>1976</v>
      </c>
      <c r="G746" s="251">
        <v>28101</v>
      </c>
      <c r="H746" s="248" t="s">
        <v>2108</v>
      </c>
      <c r="I746" s="252" t="str">
        <f>VLOOKUP(H746,'[2]Bảng mã ngạch'!$A$2:$B$71,2,0)</f>
        <v>Giáo viên THPT (hạng II)</v>
      </c>
      <c r="J746" s="249" t="s">
        <v>690</v>
      </c>
      <c r="K746" s="249">
        <v>0</v>
      </c>
      <c r="L746" s="249" t="s">
        <v>1068</v>
      </c>
      <c r="M746" s="249" t="s">
        <v>2126</v>
      </c>
      <c r="N746" s="249"/>
      <c r="O746" s="249" t="s">
        <v>218</v>
      </c>
      <c r="P746" s="253"/>
      <c r="Q746" s="249"/>
      <c r="R746" s="255" t="s">
        <v>771</v>
      </c>
      <c r="S746" s="248"/>
      <c r="T746" s="248"/>
      <c r="U746" s="248" t="s">
        <v>2103</v>
      </c>
      <c r="V746" s="248"/>
      <c r="W746" s="248" t="s">
        <v>758</v>
      </c>
      <c r="X746" s="248"/>
      <c r="Y746" s="255">
        <v>40700</v>
      </c>
      <c r="Z746" s="255">
        <v>41066</v>
      </c>
      <c r="AA746" s="256">
        <f t="shared" ca="1" si="41"/>
        <v>7</v>
      </c>
      <c r="AB746" s="257" t="e">
        <f>+VLOOKUP(#REF!,'[3]CÁN BỘ'!F$8:AX$1037,COLUMN('[3]CÁN BỘ'!$AP$42)-5,0)</f>
        <v>#REF!</v>
      </c>
      <c r="AC746" s="258"/>
    </row>
    <row r="747" spans="1:29" ht="15.75" customHeight="1" x14ac:dyDescent="0.3">
      <c r="A747" s="248">
        <f>+SUBTOTAL(3,$C$6:C747)</f>
        <v>742</v>
      </c>
      <c r="B747" s="249" t="s">
        <v>2127</v>
      </c>
      <c r="C747" s="249" t="s">
        <v>2099</v>
      </c>
      <c r="D747" s="288" t="s">
        <v>2123</v>
      </c>
      <c r="E747" s="248" t="s">
        <v>201</v>
      </c>
      <c r="F747" s="249">
        <f t="shared" si="42"/>
        <v>1985</v>
      </c>
      <c r="G747" s="251">
        <v>31202</v>
      </c>
      <c r="H747" s="248" t="s">
        <v>1861</v>
      </c>
      <c r="I747" s="252" t="str">
        <f>VLOOKUP(H747,'[2]Bảng mã ngạch'!$A$2:$B$71,2,0)</f>
        <v>Giáo viên THPT (hạng III)</v>
      </c>
      <c r="J747" s="249" t="s">
        <v>690</v>
      </c>
      <c r="K747" s="249">
        <v>0</v>
      </c>
      <c r="L747" s="249" t="s">
        <v>1068</v>
      </c>
      <c r="M747" s="249" t="s">
        <v>1068</v>
      </c>
      <c r="N747" s="249"/>
      <c r="O747" s="249" t="s">
        <v>218</v>
      </c>
      <c r="P747" s="253"/>
      <c r="Q747" s="249"/>
      <c r="R747" s="255" t="s">
        <v>771</v>
      </c>
      <c r="S747" s="248"/>
      <c r="T747" s="248"/>
      <c r="U747" s="248" t="s">
        <v>2103</v>
      </c>
      <c r="V747" s="248"/>
      <c r="W747" s="248">
        <v>0</v>
      </c>
      <c r="X747" s="248"/>
      <c r="Y747" s="255"/>
      <c r="Z747" s="255"/>
      <c r="AA747" s="256">
        <f t="shared" ca="1" si="41"/>
        <v>15.5</v>
      </c>
      <c r="AB747" s="257" t="e">
        <f>+VLOOKUP(#REF!,'[3]CÁN BỘ'!F$8:AX$1037,COLUMN('[3]CÁN BỘ'!$AP$42)-5,0)</f>
        <v>#REF!</v>
      </c>
      <c r="AC747" s="258"/>
    </row>
    <row r="748" spans="1:29" ht="15.75" customHeight="1" x14ac:dyDescent="0.3">
      <c r="A748" s="248">
        <f>+SUBTOTAL(3,$C$6:C748)</f>
        <v>743</v>
      </c>
      <c r="B748" s="249" t="s">
        <v>2128</v>
      </c>
      <c r="C748" s="249" t="s">
        <v>2099</v>
      </c>
      <c r="D748" s="249" t="s">
        <v>2123</v>
      </c>
      <c r="E748" s="248" t="s">
        <v>200</v>
      </c>
      <c r="F748" s="249">
        <v>1977</v>
      </c>
      <c r="G748" s="251">
        <v>28471</v>
      </c>
      <c r="H748" s="248" t="s">
        <v>2108</v>
      </c>
      <c r="I748" s="252" t="str">
        <f>VLOOKUP(H748,'[2]Bảng mã ngạch'!$A$2:$B$71,2,0)</f>
        <v>Giáo viên THPT (hạng II)</v>
      </c>
      <c r="J748" s="249" t="s">
        <v>241</v>
      </c>
      <c r="K748" s="249">
        <v>0</v>
      </c>
      <c r="L748" s="249" t="s">
        <v>792</v>
      </c>
      <c r="M748" s="249">
        <v>0</v>
      </c>
      <c r="N748" s="249"/>
      <c r="O748" s="249" t="s">
        <v>218</v>
      </c>
      <c r="P748" s="253"/>
      <c r="Q748" s="249"/>
      <c r="R748" s="248" t="s">
        <v>771</v>
      </c>
      <c r="S748" s="248"/>
      <c r="T748" s="248"/>
      <c r="U748" s="248" t="s">
        <v>2103</v>
      </c>
      <c r="V748" s="248"/>
      <c r="W748" s="254" t="s">
        <v>724</v>
      </c>
      <c r="X748" s="248"/>
      <c r="Y748" s="255">
        <v>37805</v>
      </c>
      <c r="Z748" s="255">
        <v>38171</v>
      </c>
      <c r="AA748" s="256">
        <f t="shared" ca="1" si="41"/>
        <v>13</v>
      </c>
      <c r="AB748" s="257" t="e">
        <f>+VLOOKUP(#REF!,'[3]CÁN BỘ'!F$8:AX$1037,COLUMN('[3]CÁN BỘ'!$AP$42)-5,0)</f>
        <v>#REF!</v>
      </c>
      <c r="AC748" s="258"/>
    </row>
    <row r="749" spans="1:29" ht="15.75" customHeight="1" x14ac:dyDescent="0.3">
      <c r="A749" s="248">
        <f>+SUBTOTAL(3,$C$6:C749)</f>
        <v>744</v>
      </c>
      <c r="B749" s="249" t="s">
        <v>2129</v>
      </c>
      <c r="C749" s="249" t="s">
        <v>2099</v>
      </c>
      <c r="D749" s="249" t="s">
        <v>2123</v>
      </c>
      <c r="E749" s="248" t="s">
        <v>200</v>
      </c>
      <c r="F749" s="249">
        <f t="shared" ref="F749:F761" si="43">YEAR(G749)</f>
        <v>1979</v>
      </c>
      <c r="G749" s="251">
        <v>28980</v>
      </c>
      <c r="H749" s="248" t="s">
        <v>2108</v>
      </c>
      <c r="I749" s="252" t="str">
        <f>VLOOKUP(H749,'[2]Bảng mã ngạch'!$A$2:$B$71,2,0)</f>
        <v>Giáo viên THPT (hạng II)</v>
      </c>
      <c r="J749" s="249" t="s">
        <v>690</v>
      </c>
      <c r="K749" s="249">
        <v>0</v>
      </c>
      <c r="L749" s="249" t="s">
        <v>1147</v>
      </c>
      <c r="M749" s="249" t="s">
        <v>764</v>
      </c>
      <c r="N749" s="249"/>
      <c r="O749" s="249" t="s">
        <v>218</v>
      </c>
      <c r="P749" s="253"/>
      <c r="Q749" s="249"/>
      <c r="R749" s="248" t="s">
        <v>754</v>
      </c>
      <c r="S749" s="248"/>
      <c r="T749" s="248"/>
      <c r="U749" s="248" t="s">
        <v>2103</v>
      </c>
      <c r="V749" s="248"/>
      <c r="W749" s="254" t="s">
        <v>724</v>
      </c>
      <c r="X749" s="248"/>
      <c r="Y749" s="255">
        <v>37411</v>
      </c>
      <c r="Z749" s="255">
        <v>37776</v>
      </c>
      <c r="AA749" s="256">
        <f t="shared" ca="1" si="41"/>
        <v>14.416666666666666</v>
      </c>
      <c r="AB749" s="257" t="e">
        <f>+VLOOKUP(#REF!,'[3]CÁN BỘ'!F$8:AX$1037,COLUMN('[3]CÁN BỘ'!$AP$42)-5,0)</f>
        <v>#REF!</v>
      </c>
      <c r="AC749" s="258"/>
    </row>
    <row r="750" spans="1:29" ht="15.75" customHeight="1" x14ac:dyDescent="0.3">
      <c r="A750" s="248">
        <f>+SUBTOTAL(3,$C$6:C750)</f>
        <v>745</v>
      </c>
      <c r="B750" s="249" t="s">
        <v>2130</v>
      </c>
      <c r="C750" s="249" t="s">
        <v>2099</v>
      </c>
      <c r="D750" s="249" t="s">
        <v>2123</v>
      </c>
      <c r="E750" s="248" t="s">
        <v>201</v>
      </c>
      <c r="F750" s="249">
        <f t="shared" si="43"/>
        <v>1983</v>
      </c>
      <c r="G750" s="251">
        <v>30630</v>
      </c>
      <c r="H750" s="248" t="s">
        <v>2108</v>
      </c>
      <c r="I750" s="252" t="str">
        <f>VLOOKUP(H750,'[2]Bảng mã ngạch'!$A$2:$B$71,2,0)</f>
        <v>Giáo viên THPT (hạng II)</v>
      </c>
      <c r="J750" s="249" t="s">
        <v>690</v>
      </c>
      <c r="K750" s="249">
        <v>0</v>
      </c>
      <c r="L750" s="249" t="s">
        <v>1068</v>
      </c>
      <c r="M750" s="249" t="s">
        <v>1046</v>
      </c>
      <c r="N750" s="249"/>
      <c r="O750" s="249" t="s">
        <v>218</v>
      </c>
      <c r="P750" s="253"/>
      <c r="Q750" s="249"/>
      <c r="R750" s="248"/>
      <c r="S750" s="248"/>
      <c r="T750" s="248" t="s">
        <v>705</v>
      </c>
      <c r="U750" s="248" t="s">
        <v>2103</v>
      </c>
      <c r="V750" s="248"/>
      <c r="W750" s="248">
        <v>0</v>
      </c>
      <c r="X750" s="248"/>
      <c r="Y750" s="255"/>
      <c r="Z750" s="255"/>
      <c r="AA750" s="256">
        <f t="shared" ca="1" si="41"/>
        <v>13.916666666666666</v>
      </c>
      <c r="AB750" s="257" t="e">
        <f>+VLOOKUP(#REF!,'[3]CÁN BỘ'!F$8:AX$1037,COLUMN('[3]CÁN BỘ'!$AP$42)-5,0)</f>
        <v>#REF!</v>
      </c>
      <c r="AC750" s="258"/>
    </row>
    <row r="751" spans="1:29" ht="15.75" customHeight="1" x14ac:dyDescent="0.3">
      <c r="A751" s="248">
        <f>+SUBTOTAL(3,$C$6:C751)</f>
        <v>746</v>
      </c>
      <c r="B751" s="249" t="s">
        <v>2131</v>
      </c>
      <c r="C751" s="249" t="s">
        <v>2099</v>
      </c>
      <c r="D751" s="288" t="s">
        <v>2132</v>
      </c>
      <c r="E751" s="248" t="s">
        <v>201</v>
      </c>
      <c r="F751" s="249">
        <f t="shared" si="43"/>
        <v>1973</v>
      </c>
      <c r="G751" s="251">
        <v>26829</v>
      </c>
      <c r="H751" s="248" t="s">
        <v>2108</v>
      </c>
      <c r="I751" s="252" t="str">
        <f>VLOOKUP(H751,'[2]Bảng mã ngạch'!$A$2:$B$71,2,0)</f>
        <v>Giáo viên THPT (hạng II)</v>
      </c>
      <c r="J751" s="249" t="s">
        <v>241</v>
      </c>
      <c r="K751" s="249">
        <v>0</v>
      </c>
      <c r="L751" s="249" t="s">
        <v>1023</v>
      </c>
      <c r="M751" s="249">
        <v>0</v>
      </c>
      <c r="N751" s="249"/>
      <c r="O751" s="249" t="s">
        <v>218</v>
      </c>
      <c r="P751" s="253"/>
      <c r="Q751" s="249"/>
      <c r="R751" s="255" t="s">
        <v>754</v>
      </c>
      <c r="S751" s="248"/>
      <c r="T751" s="248"/>
      <c r="U751" s="248" t="s">
        <v>2103</v>
      </c>
      <c r="V751" s="248"/>
      <c r="W751" s="248">
        <v>0</v>
      </c>
      <c r="X751" s="248"/>
      <c r="Y751" s="255">
        <v>38118</v>
      </c>
      <c r="Z751" s="255">
        <v>38483</v>
      </c>
      <c r="AA751" s="256">
        <f t="shared" ca="1" si="41"/>
        <v>3.5</v>
      </c>
      <c r="AB751" s="257" t="e">
        <f>+VLOOKUP(#REF!,'[3]CÁN BỘ'!F$8:AX$1037,COLUMN('[3]CÁN BỘ'!$AP$42)-5,0)</f>
        <v>#REF!</v>
      </c>
      <c r="AC751" s="258"/>
    </row>
    <row r="752" spans="1:29" ht="15.75" customHeight="1" x14ac:dyDescent="0.3">
      <c r="A752" s="248">
        <f>+SUBTOTAL(3,$C$6:C752)</f>
        <v>747</v>
      </c>
      <c r="B752" s="249" t="s">
        <v>2133</v>
      </c>
      <c r="C752" s="249" t="s">
        <v>2099</v>
      </c>
      <c r="D752" s="249" t="s">
        <v>2132</v>
      </c>
      <c r="E752" s="250" t="s">
        <v>201</v>
      </c>
      <c r="F752" s="249">
        <f t="shared" si="43"/>
        <v>1983</v>
      </c>
      <c r="G752" s="251">
        <v>30411</v>
      </c>
      <c r="H752" s="248" t="s">
        <v>2108</v>
      </c>
      <c r="I752" s="252" t="str">
        <f>VLOOKUP(H752,'[2]Bảng mã ngạch'!$A$2:$B$71,2,0)</f>
        <v>Giáo viên THPT (hạng II)</v>
      </c>
      <c r="J752" s="249" t="s">
        <v>690</v>
      </c>
      <c r="K752" s="249">
        <v>0</v>
      </c>
      <c r="L752" s="249" t="s">
        <v>1023</v>
      </c>
      <c r="M752" s="249" t="s">
        <v>2134</v>
      </c>
      <c r="N752" s="249"/>
      <c r="O752" s="249" t="s">
        <v>218</v>
      </c>
      <c r="P752" s="253"/>
      <c r="Q752" s="249"/>
      <c r="R752" s="248"/>
      <c r="S752" s="248"/>
      <c r="T752" s="248"/>
      <c r="U752" s="248" t="s">
        <v>2103</v>
      </c>
      <c r="V752" s="248"/>
      <c r="W752" s="248">
        <v>0</v>
      </c>
      <c r="X752" s="248"/>
      <c r="Y752" s="255">
        <v>38386</v>
      </c>
      <c r="Z752" s="255">
        <v>38751</v>
      </c>
      <c r="AA752" s="256">
        <f t="shared" ca="1" si="41"/>
        <v>13.333333333333334</v>
      </c>
      <c r="AB752" s="257" t="e">
        <f>+VLOOKUP(#REF!,'[3]CÁN BỘ'!F$8:AX$1037,COLUMN('[3]CÁN BỘ'!$AP$42)-5,0)</f>
        <v>#REF!</v>
      </c>
      <c r="AC752" s="258"/>
    </row>
    <row r="753" spans="1:30" ht="15.75" customHeight="1" x14ac:dyDescent="0.3">
      <c r="A753" s="248">
        <f>+SUBTOTAL(3,$C$6:C753)</f>
        <v>748</v>
      </c>
      <c r="B753" s="249" t="s">
        <v>2135</v>
      </c>
      <c r="C753" s="249" t="s">
        <v>2099</v>
      </c>
      <c r="D753" s="288" t="s">
        <v>2132</v>
      </c>
      <c r="E753" s="248" t="s">
        <v>201</v>
      </c>
      <c r="F753" s="249">
        <f t="shared" si="43"/>
        <v>1979</v>
      </c>
      <c r="G753" s="251">
        <v>28894</v>
      </c>
      <c r="H753" s="248" t="s">
        <v>2108</v>
      </c>
      <c r="I753" s="252" t="str">
        <f>VLOOKUP(H753,'[2]Bảng mã ngạch'!$A$2:$B$71,2,0)</f>
        <v>Giáo viên THPT (hạng II)</v>
      </c>
      <c r="J753" s="249" t="s">
        <v>690</v>
      </c>
      <c r="K753" s="249">
        <v>0</v>
      </c>
      <c r="L753" s="249" t="s">
        <v>1149</v>
      </c>
      <c r="M753" s="249" t="s">
        <v>1149</v>
      </c>
      <c r="N753" s="249"/>
      <c r="O753" s="249" t="s">
        <v>218</v>
      </c>
      <c r="P753" s="253"/>
      <c r="Q753" s="249"/>
      <c r="R753" s="248" t="s">
        <v>771</v>
      </c>
      <c r="S753" s="248"/>
      <c r="T753" s="248"/>
      <c r="U753" s="248" t="s">
        <v>2103</v>
      </c>
      <c r="V753" s="248"/>
      <c r="W753" s="248">
        <v>0</v>
      </c>
      <c r="X753" s="248"/>
      <c r="Y753" s="255">
        <v>39417</v>
      </c>
      <c r="Z753" s="255">
        <v>39783</v>
      </c>
      <c r="AA753" s="256">
        <f t="shared" ca="1" si="41"/>
        <v>9.1666666666666661</v>
      </c>
      <c r="AB753" s="257" t="e">
        <f>+VLOOKUP(#REF!,'[3]CÁN BỘ'!F$8:AX$1037,COLUMN('[3]CÁN BỘ'!$AP$42)-5,0)</f>
        <v>#REF!</v>
      </c>
      <c r="AC753" s="258"/>
    </row>
    <row r="754" spans="1:30" ht="15.75" customHeight="1" x14ac:dyDescent="0.3">
      <c r="A754" s="248">
        <f>+SUBTOTAL(3,$C$6:C754)</f>
        <v>749</v>
      </c>
      <c r="B754" s="249" t="s">
        <v>2136</v>
      </c>
      <c r="C754" s="249" t="s">
        <v>2099</v>
      </c>
      <c r="D754" s="249" t="s">
        <v>2132</v>
      </c>
      <c r="E754" s="248" t="s">
        <v>201</v>
      </c>
      <c r="F754" s="249">
        <f t="shared" si="43"/>
        <v>1977</v>
      </c>
      <c r="G754" s="251">
        <v>28185</v>
      </c>
      <c r="H754" s="248" t="s">
        <v>2108</v>
      </c>
      <c r="I754" s="252" t="str">
        <f>VLOOKUP(H754,'[2]Bảng mã ngạch'!$A$2:$B$71,2,0)</f>
        <v>Giáo viên THPT (hạng II)</v>
      </c>
      <c r="J754" s="249" t="s">
        <v>690</v>
      </c>
      <c r="K754" s="249">
        <v>0</v>
      </c>
      <c r="L754" s="249" t="s">
        <v>2137</v>
      </c>
      <c r="M754" s="249">
        <v>0</v>
      </c>
      <c r="N754" s="249"/>
      <c r="O754" s="249" t="s">
        <v>218</v>
      </c>
      <c r="P754" s="253"/>
      <c r="Q754" s="249"/>
      <c r="R754" s="255" t="s">
        <v>754</v>
      </c>
      <c r="S754" s="248"/>
      <c r="T754" s="248"/>
      <c r="U754" s="248" t="s">
        <v>2103</v>
      </c>
      <c r="V754" s="248"/>
      <c r="W754" s="248">
        <v>0</v>
      </c>
      <c r="X754" s="248"/>
      <c r="Y754" s="255">
        <v>36894</v>
      </c>
      <c r="Z754" s="255">
        <v>37259</v>
      </c>
      <c r="AA754" s="256">
        <f t="shared" ca="1" si="41"/>
        <v>7.25</v>
      </c>
      <c r="AB754" s="257" t="e">
        <f>+VLOOKUP(#REF!,'[3]CÁN BỘ'!F$8:AX$1037,COLUMN('[3]CÁN BỘ'!$AP$42)-5,0)</f>
        <v>#REF!</v>
      </c>
      <c r="AC754" s="258"/>
    </row>
    <row r="755" spans="1:30" ht="15.75" customHeight="1" x14ac:dyDescent="0.3">
      <c r="A755" s="248">
        <f>+SUBTOTAL(3,$C$6:C755)</f>
        <v>750</v>
      </c>
      <c r="B755" s="249" t="s">
        <v>2138</v>
      </c>
      <c r="C755" s="249" t="s">
        <v>2099</v>
      </c>
      <c r="D755" s="288" t="s">
        <v>2132</v>
      </c>
      <c r="E755" s="250" t="s">
        <v>201</v>
      </c>
      <c r="F755" s="249">
        <f t="shared" si="43"/>
        <v>1971</v>
      </c>
      <c r="G755" s="251">
        <v>25937</v>
      </c>
      <c r="H755" s="248" t="s">
        <v>2108</v>
      </c>
      <c r="I755" s="252" t="str">
        <f>VLOOKUP(H755,'[2]Bảng mã ngạch'!$A$2:$B$71,2,0)</f>
        <v>Giáo viên THPT (hạng II)</v>
      </c>
      <c r="J755" s="249" t="s">
        <v>690</v>
      </c>
      <c r="K755" s="249">
        <v>0</v>
      </c>
      <c r="L755" s="249" t="s">
        <v>1299</v>
      </c>
      <c r="M755" s="249">
        <v>0</v>
      </c>
      <c r="N755" s="249"/>
      <c r="O755" s="249" t="s">
        <v>218</v>
      </c>
      <c r="P755" s="253"/>
      <c r="Q755" s="249"/>
      <c r="R755" s="248" t="s">
        <v>754</v>
      </c>
      <c r="S755" s="248"/>
      <c r="T755" s="248"/>
      <c r="U755" s="248" t="s">
        <v>2103</v>
      </c>
      <c r="V755" s="248"/>
      <c r="W755" s="248">
        <v>0</v>
      </c>
      <c r="X755" s="248"/>
      <c r="Y755" s="255"/>
      <c r="Z755" s="255"/>
      <c r="AA755" s="256">
        <f t="shared" ca="1" si="41"/>
        <v>1.0833333333333333</v>
      </c>
      <c r="AB755" s="257" t="e">
        <f>+VLOOKUP(#REF!,'[3]CÁN BỘ'!F$8:AX$1037,COLUMN('[3]CÁN BỘ'!$AP$42)-5,0)</f>
        <v>#REF!</v>
      </c>
      <c r="AC755" s="258"/>
    </row>
    <row r="756" spans="1:30" ht="15.75" customHeight="1" x14ac:dyDescent="0.3">
      <c r="A756" s="248">
        <f>+SUBTOTAL(3,$C$6:C756)</f>
        <v>751</v>
      </c>
      <c r="B756" s="249" t="s">
        <v>2139</v>
      </c>
      <c r="C756" s="249" t="s">
        <v>2099</v>
      </c>
      <c r="D756" s="249" t="s">
        <v>2132</v>
      </c>
      <c r="E756" s="250" t="s">
        <v>201</v>
      </c>
      <c r="F756" s="249">
        <f t="shared" si="43"/>
        <v>1976</v>
      </c>
      <c r="G756" s="251">
        <v>27922</v>
      </c>
      <c r="H756" s="248" t="s">
        <v>2108</v>
      </c>
      <c r="I756" s="252" t="str">
        <f>VLOOKUP(H756,'[2]Bảng mã ngạch'!$A$2:$B$71,2,0)</f>
        <v>Giáo viên THPT (hạng II)</v>
      </c>
      <c r="J756" s="249" t="s">
        <v>690</v>
      </c>
      <c r="K756" s="249">
        <v>0</v>
      </c>
      <c r="L756" s="249" t="s">
        <v>1023</v>
      </c>
      <c r="M756" s="249" t="s">
        <v>2140</v>
      </c>
      <c r="N756" s="249"/>
      <c r="O756" s="249" t="s">
        <v>218</v>
      </c>
      <c r="P756" s="253"/>
      <c r="Q756" s="249"/>
      <c r="R756" s="255" t="s">
        <v>771</v>
      </c>
      <c r="S756" s="248"/>
      <c r="T756" s="248"/>
      <c r="U756" s="248" t="s">
        <v>2103</v>
      </c>
      <c r="V756" s="248"/>
      <c r="W756" s="248">
        <v>0</v>
      </c>
      <c r="X756" s="248"/>
      <c r="Y756" s="255">
        <v>41430</v>
      </c>
      <c r="Z756" s="255">
        <v>41795</v>
      </c>
      <c r="AA756" s="256">
        <f t="shared" ca="1" si="41"/>
        <v>6.5</v>
      </c>
      <c r="AB756" s="257" t="e">
        <f>+VLOOKUP(#REF!,'[3]CÁN BỘ'!F$8:AX$1037,COLUMN('[3]CÁN BỘ'!$AP$42)-5,0)</f>
        <v>#REF!</v>
      </c>
      <c r="AC756" s="258"/>
    </row>
    <row r="757" spans="1:30" ht="15.75" customHeight="1" x14ac:dyDescent="0.3">
      <c r="A757" s="248">
        <f>+SUBTOTAL(3,$C$6:C757)</f>
        <v>752</v>
      </c>
      <c r="B757" s="249" t="s">
        <v>2141</v>
      </c>
      <c r="C757" s="249" t="s">
        <v>2099</v>
      </c>
      <c r="D757" s="249" t="s">
        <v>2142</v>
      </c>
      <c r="E757" s="250" t="s">
        <v>201</v>
      </c>
      <c r="F757" s="249">
        <f t="shared" si="43"/>
        <v>1985</v>
      </c>
      <c r="G757" s="251">
        <v>31051</v>
      </c>
      <c r="H757" s="248" t="s">
        <v>1861</v>
      </c>
      <c r="I757" s="252" t="str">
        <f>VLOOKUP(H757,'[2]Bảng mã ngạch'!$A$2:$B$71,2,0)</f>
        <v>Giáo viên THPT (hạng III)</v>
      </c>
      <c r="J757" s="249" t="s">
        <v>241</v>
      </c>
      <c r="K757" s="249"/>
      <c r="L757" s="249" t="s">
        <v>2016</v>
      </c>
      <c r="M757" s="249">
        <v>0</v>
      </c>
      <c r="N757" s="249"/>
      <c r="O757" s="249">
        <v>0</v>
      </c>
      <c r="P757" s="253"/>
      <c r="Q757" s="249"/>
      <c r="R757" s="255" t="s">
        <v>738</v>
      </c>
      <c r="S757" s="248" t="s">
        <v>815</v>
      </c>
      <c r="T757" s="248" t="s">
        <v>705</v>
      </c>
      <c r="U757" s="248" t="s">
        <v>2103</v>
      </c>
      <c r="V757" s="248"/>
      <c r="W757" s="248" t="s">
        <v>729</v>
      </c>
      <c r="X757" s="248"/>
      <c r="Y757" s="255"/>
      <c r="Z757" s="255"/>
      <c r="AA757" s="256">
        <f t="shared" ca="1" si="41"/>
        <v>15.083333333333334</v>
      </c>
      <c r="AB757" s="257" t="e">
        <f>+VLOOKUP(#REF!,'[3]CÁN BỘ'!F$8:AX$1037,COLUMN('[3]CÁN BỘ'!$AP$42)-5,0)</f>
        <v>#REF!</v>
      </c>
      <c r="AC757" s="258"/>
    </row>
    <row r="758" spans="1:30" ht="15.75" customHeight="1" x14ac:dyDescent="0.3">
      <c r="A758" s="248">
        <f>+SUBTOTAL(3,$C$6:C758)</f>
        <v>753</v>
      </c>
      <c r="B758" s="249" t="s">
        <v>2143</v>
      </c>
      <c r="C758" s="249" t="s">
        <v>2099</v>
      </c>
      <c r="D758" s="249" t="s">
        <v>2142</v>
      </c>
      <c r="E758" s="250" t="s">
        <v>200</v>
      </c>
      <c r="F758" s="249">
        <f t="shared" si="43"/>
        <v>1983</v>
      </c>
      <c r="G758" s="251">
        <v>30480</v>
      </c>
      <c r="H758" s="248" t="s">
        <v>2108</v>
      </c>
      <c r="I758" s="252" t="str">
        <f>VLOOKUP(H758,'[2]Bảng mã ngạch'!$A$2:$B$71,2,0)</f>
        <v>Giáo viên THPT (hạng II)</v>
      </c>
      <c r="J758" s="249" t="s">
        <v>692</v>
      </c>
      <c r="K758" s="249">
        <v>0</v>
      </c>
      <c r="L758" s="249" t="s">
        <v>1097</v>
      </c>
      <c r="M758" s="249" t="s">
        <v>1097</v>
      </c>
      <c r="N758" s="249"/>
      <c r="O758" s="249" t="s">
        <v>1097</v>
      </c>
      <c r="P758" s="253"/>
      <c r="Q758" s="249"/>
      <c r="R758" s="255" t="s">
        <v>754</v>
      </c>
      <c r="S758" s="248"/>
      <c r="T758" s="248"/>
      <c r="U758" s="248" t="s">
        <v>2103</v>
      </c>
      <c r="V758" s="248"/>
      <c r="W758" s="254" t="s">
        <v>717</v>
      </c>
      <c r="X758" s="248"/>
      <c r="Y758" s="255">
        <v>38477</v>
      </c>
      <c r="Z758" s="255">
        <v>38842</v>
      </c>
      <c r="AA758" s="256">
        <f t="shared" ca="1" si="41"/>
        <v>18.5</v>
      </c>
      <c r="AB758" s="257" t="e">
        <f>+VLOOKUP(#REF!,'[3]CÁN BỘ'!F$8:AX$1037,COLUMN('[3]CÁN BỘ'!$AP$42)-5,0)</f>
        <v>#REF!</v>
      </c>
      <c r="AC758" s="258"/>
    </row>
    <row r="759" spans="1:30" ht="15.75" customHeight="1" x14ac:dyDescent="0.3">
      <c r="A759" s="248">
        <f>+SUBTOTAL(3,$C$6:C759)</f>
        <v>754</v>
      </c>
      <c r="B759" s="249" t="s">
        <v>2144</v>
      </c>
      <c r="C759" s="249" t="s">
        <v>2099</v>
      </c>
      <c r="D759" s="249" t="s">
        <v>2142</v>
      </c>
      <c r="E759" s="248" t="s">
        <v>200</v>
      </c>
      <c r="F759" s="249">
        <f t="shared" si="43"/>
        <v>1984</v>
      </c>
      <c r="G759" s="251">
        <v>30968</v>
      </c>
      <c r="H759" s="248" t="s">
        <v>2108</v>
      </c>
      <c r="I759" s="252" t="str">
        <f>VLOOKUP(H759,'[2]Bảng mã ngạch'!$A$2:$B$71,2,0)</f>
        <v>Giáo viên THPT (hạng II)</v>
      </c>
      <c r="J759" s="249" t="s">
        <v>690</v>
      </c>
      <c r="K759" s="249">
        <v>0</v>
      </c>
      <c r="L759" s="249" t="s">
        <v>1097</v>
      </c>
      <c r="M759" s="249" t="s">
        <v>1108</v>
      </c>
      <c r="N759" s="249"/>
      <c r="O759" s="249" t="s">
        <v>218</v>
      </c>
      <c r="P759" s="253"/>
      <c r="Q759" s="249"/>
      <c r="R759" s="255" t="s">
        <v>771</v>
      </c>
      <c r="S759" s="248"/>
      <c r="T759" s="248"/>
      <c r="U759" s="248" t="s">
        <v>2103</v>
      </c>
      <c r="V759" s="248"/>
      <c r="W759" s="248">
        <v>0</v>
      </c>
      <c r="X759" s="248"/>
      <c r="Y759" s="255">
        <v>40700</v>
      </c>
      <c r="Z759" s="255">
        <v>41066</v>
      </c>
      <c r="AA759" s="256">
        <f t="shared" ca="1" si="41"/>
        <v>19.833333333333332</v>
      </c>
      <c r="AB759" s="257" t="e">
        <f>+VLOOKUP(#REF!,'[3]CÁN BỘ'!F$8:AX$1037,COLUMN('[3]CÁN BỘ'!$AP$42)-5,0)</f>
        <v>#REF!</v>
      </c>
      <c r="AC759" s="258"/>
    </row>
    <row r="760" spans="1:30" ht="15.75" customHeight="1" x14ac:dyDescent="0.3">
      <c r="A760" s="248">
        <f>+SUBTOTAL(3,$C$6:C760)</f>
        <v>755</v>
      </c>
      <c r="B760" s="249" t="s">
        <v>2145</v>
      </c>
      <c r="C760" s="249" t="s">
        <v>2099</v>
      </c>
      <c r="D760" s="252" t="s">
        <v>2142</v>
      </c>
      <c r="E760" s="248" t="s">
        <v>200</v>
      </c>
      <c r="F760" s="249">
        <f t="shared" si="43"/>
        <v>1972</v>
      </c>
      <c r="G760" s="251">
        <v>26653</v>
      </c>
      <c r="H760" s="248" t="s">
        <v>699</v>
      </c>
      <c r="I760" s="252" t="str">
        <f>VLOOKUP(H760,'[2]Bảng mã ngạch'!$A$2:$B$71,2,0)</f>
        <v>Giảng viên chính (hạng II)</v>
      </c>
      <c r="J760" s="249" t="s">
        <v>692</v>
      </c>
      <c r="K760" s="249">
        <v>0</v>
      </c>
      <c r="L760" s="249" t="s">
        <v>1097</v>
      </c>
      <c r="M760" s="249" t="s">
        <v>1110</v>
      </c>
      <c r="N760" s="249"/>
      <c r="O760" s="249" t="s">
        <v>1097</v>
      </c>
      <c r="P760" s="253"/>
      <c r="Q760" s="249" t="s">
        <v>765</v>
      </c>
      <c r="R760" s="255" t="s">
        <v>754</v>
      </c>
      <c r="S760" s="248" t="s">
        <v>815</v>
      </c>
      <c r="T760" s="248"/>
      <c r="U760" s="248"/>
      <c r="V760" s="248"/>
      <c r="W760" s="248" t="s">
        <v>705</v>
      </c>
      <c r="X760" s="248" t="s">
        <v>704</v>
      </c>
      <c r="Y760" s="255">
        <v>35504</v>
      </c>
      <c r="Z760" s="255">
        <v>35869</v>
      </c>
      <c r="AA760" s="256">
        <f t="shared" ca="1" si="41"/>
        <v>8</v>
      </c>
      <c r="AB760" s="257" t="e">
        <f>+VLOOKUP(#REF!,'[3]CÁN BỘ'!F$8:AX$1037,COLUMN('[3]CÁN BỘ'!$AP$42)-5,0)</f>
        <v>#REF!</v>
      </c>
      <c r="AC760" s="258"/>
    </row>
    <row r="761" spans="1:30" ht="15.75" customHeight="1" x14ac:dyDescent="0.3">
      <c r="A761" s="248">
        <f>+SUBTOTAL(3,$C$6:C761)</f>
        <v>756</v>
      </c>
      <c r="B761" s="249" t="s">
        <v>2146</v>
      </c>
      <c r="C761" s="249" t="s">
        <v>2099</v>
      </c>
      <c r="D761" s="249" t="s">
        <v>2142</v>
      </c>
      <c r="E761" s="250" t="s">
        <v>200</v>
      </c>
      <c r="F761" s="249">
        <f t="shared" si="43"/>
        <v>1972</v>
      </c>
      <c r="G761" s="251">
        <v>26370</v>
      </c>
      <c r="H761" s="248" t="s">
        <v>2108</v>
      </c>
      <c r="I761" s="252" t="str">
        <f>VLOOKUP(H761,'[2]Bảng mã ngạch'!$A$2:$B$71,2,0)</f>
        <v>Giáo viên THPT (hạng II)</v>
      </c>
      <c r="J761" s="249" t="s">
        <v>692</v>
      </c>
      <c r="K761" s="249">
        <v>0</v>
      </c>
      <c r="L761" s="249" t="s">
        <v>1097</v>
      </c>
      <c r="M761" s="249" t="s">
        <v>1097</v>
      </c>
      <c r="N761" s="249"/>
      <c r="O761" s="249" t="s">
        <v>2023</v>
      </c>
      <c r="P761" s="253"/>
      <c r="Q761" s="249"/>
      <c r="R761" s="255" t="s">
        <v>862</v>
      </c>
      <c r="S761" s="248" t="s">
        <v>1042</v>
      </c>
      <c r="T761" s="248"/>
      <c r="U761" s="248" t="s">
        <v>2103</v>
      </c>
      <c r="V761" s="248"/>
      <c r="W761" s="248" t="s">
        <v>705</v>
      </c>
      <c r="X761" s="248" t="s">
        <v>704</v>
      </c>
      <c r="Y761" s="255">
        <v>36678</v>
      </c>
      <c r="Z761" s="255">
        <v>37043</v>
      </c>
      <c r="AA761" s="256">
        <f t="shared" ca="1" si="41"/>
        <v>7.25</v>
      </c>
      <c r="AB761" s="257" t="e">
        <f>+VLOOKUP(#REF!,'[3]CÁN BỘ'!F$8:AX$1037,COLUMN('[3]CÁN BỘ'!$AP$42)-5,0)</f>
        <v>#REF!</v>
      </c>
      <c r="AC761" s="258"/>
    </row>
    <row r="762" spans="1:30" ht="15.75" customHeight="1" x14ac:dyDescent="0.3">
      <c r="A762" s="248">
        <f>+SUBTOTAL(3,$C$6:C762)</f>
        <v>757</v>
      </c>
      <c r="B762" s="249" t="s">
        <v>2147</v>
      </c>
      <c r="C762" s="249" t="s">
        <v>2099</v>
      </c>
      <c r="D762" s="249" t="s">
        <v>2142</v>
      </c>
      <c r="E762" s="248" t="s">
        <v>200</v>
      </c>
      <c r="F762" s="249">
        <v>1982</v>
      </c>
      <c r="G762" s="251">
        <v>30031</v>
      </c>
      <c r="H762" s="248" t="s">
        <v>1861</v>
      </c>
      <c r="I762" s="252" t="str">
        <f>VLOOKUP(H762,'[2]Bảng mã ngạch'!$A$2:$B$71,2,0)</f>
        <v>Giáo viên THPT (hạng III)</v>
      </c>
      <c r="J762" s="249" t="s">
        <v>690</v>
      </c>
      <c r="K762" s="249">
        <v>0</v>
      </c>
      <c r="L762" s="249" t="s">
        <v>1097</v>
      </c>
      <c r="M762" s="249" t="s">
        <v>2148</v>
      </c>
      <c r="N762" s="249"/>
      <c r="O762" s="249" t="s">
        <v>218</v>
      </c>
      <c r="P762" s="253"/>
      <c r="Q762" s="249"/>
      <c r="R762" s="248" t="s">
        <v>754</v>
      </c>
      <c r="S762" s="248"/>
      <c r="T762" s="248"/>
      <c r="U762" s="248" t="s">
        <v>2103</v>
      </c>
      <c r="V762" s="248"/>
      <c r="W762" s="248">
        <v>0</v>
      </c>
      <c r="X762" s="248"/>
      <c r="Y762" s="255">
        <v>39401</v>
      </c>
      <c r="Z762" s="255">
        <v>39767</v>
      </c>
      <c r="AA762" s="256">
        <f t="shared" ca="1" si="41"/>
        <v>17.25</v>
      </c>
      <c r="AB762" s="257" t="e">
        <f>+VLOOKUP(#REF!,'[3]CÁN BỘ'!F$8:AX$1037,COLUMN('[3]CÁN BỘ'!$AP$42)-5,0)</f>
        <v>#REF!</v>
      </c>
      <c r="AC762" s="258"/>
    </row>
    <row r="763" spans="1:30" s="264" customFormat="1" ht="15.75" customHeight="1" x14ac:dyDescent="0.3">
      <c r="A763" s="248">
        <f>+SUBTOTAL(3,$C$6:C763)</f>
        <v>758</v>
      </c>
      <c r="B763" s="249" t="s">
        <v>2149</v>
      </c>
      <c r="C763" s="249" t="s">
        <v>2099</v>
      </c>
      <c r="D763" s="249" t="s">
        <v>2142</v>
      </c>
      <c r="E763" s="250" t="s">
        <v>200</v>
      </c>
      <c r="F763" s="249">
        <f>YEAR(G763)</f>
        <v>1981</v>
      </c>
      <c r="G763" s="251">
        <v>29724</v>
      </c>
      <c r="H763" s="248" t="s">
        <v>2108</v>
      </c>
      <c r="I763" s="252" t="str">
        <f>VLOOKUP(H763,'[2]Bảng mã ngạch'!$A$2:$B$71,2,0)</f>
        <v>Giáo viên THPT (hạng II)</v>
      </c>
      <c r="J763" s="249" t="s">
        <v>690</v>
      </c>
      <c r="K763" s="249">
        <v>0</v>
      </c>
      <c r="L763" s="249" t="s">
        <v>1097</v>
      </c>
      <c r="M763" s="249" t="s">
        <v>1098</v>
      </c>
      <c r="N763" s="249"/>
      <c r="O763" s="249" t="s">
        <v>2150</v>
      </c>
      <c r="P763" s="253"/>
      <c r="Q763" s="249"/>
      <c r="R763" s="255" t="s">
        <v>754</v>
      </c>
      <c r="S763" s="248"/>
      <c r="T763" s="248"/>
      <c r="U763" s="248" t="s">
        <v>2103</v>
      </c>
      <c r="V763" s="248"/>
      <c r="W763" s="254" t="s">
        <v>717</v>
      </c>
      <c r="X763" s="248"/>
      <c r="Y763" s="255">
        <v>38161</v>
      </c>
      <c r="Z763" s="255">
        <v>38526</v>
      </c>
      <c r="AA763" s="256">
        <f t="shared" ca="1" si="41"/>
        <v>16.416666666666668</v>
      </c>
      <c r="AB763" s="257" t="e">
        <f>+VLOOKUP(#REF!,'[3]CÁN BỘ'!F$8:AX$1037,COLUMN('[3]CÁN BỘ'!$AP$42)-5,0)</f>
        <v>#REF!</v>
      </c>
      <c r="AC763" s="258"/>
      <c r="AD763" s="236"/>
    </row>
    <row r="764" spans="1:30" ht="15.75" customHeight="1" x14ac:dyDescent="0.3">
      <c r="A764" s="248">
        <f>+SUBTOTAL(3,$C$6:C764)</f>
        <v>759</v>
      </c>
      <c r="B764" s="249" t="s">
        <v>2151</v>
      </c>
      <c r="C764" s="249" t="s">
        <v>2099</v>
      </c>
      <c r="D764" s="249" t="s">
        <v>2142</v>
      </c>
      <c r="E764" s="250" t="s">
        <v>200</v>
      </c>
      <c r="F764" s="249">
        <f>YEAR(G764)</f>
        <v>1970</v>
      </c>
      <c r="G764" s="251">
        <v>25590</v>
      </c>
      <c r="H764" s="248" t="s">
        <v>1861</v>
      </c>
      <c r="I764" s="252" t="str">
        <f>VLOOKUP(H764,'[2]Bảng mã ngạch'!$A$2:$B$71,2,0)</f>
        <v>Giáo viên THPT (hạng III)</v>
      </c>
      <c r="J764" s="249" t="s">
        <v>690</v>
      </c>
      <c r="K764" s="249">
        <v>0</v>
      </c>
      <c r="L764" s="249" t="s">
        <v>1097</v>
      </c>
      <c r="M764" s="249" t="s">
        <v>1097</v>
      </c>
      <c r="N764" s="249"/>
      <c r="O764" s="249" t="s">
        <v>218</v>
      </c>
      <c r="P764" s="253"/>
      <c r="Q764" s="249"/>
      <c r="R764" s="248" t="s">
        <v>754</v>
      </c>
      <c r="S764" s="248"/>
      <c r="T764" s="248"/>
      <c r="U764" s="248" t="s">
        <v>2103</v>
      </c>
      <c r="V764" s="248"/>
      <c r="W764" s="254" t="s">
        <v>724</v>
      </c>
      <c r="X764" s="248"/>
      <c r="Y764" s="255">
        <v>38118</v>
      </c>
      <c r="Z764" s="255">
        <v>38487</v>
      </c>
      <c r="AA764" s="256">
        <f t="shared" ca="1" si="41"/>
        <v>5.083333333333333</v>
      </c>
      <c r="AB764" s="257" t="e">
        <f>+VLOOKUP(#REF!,'[3]CÁN BỘ'!F$8:AX$1037,COLUMN('[3]CÁN BỘ'!$AP$42)-5,0)</f>
        <v>#REF!</v>
      </c>
      <c r="AC764" s="258"/>
    </row>
    <row r="765" spans="1:30" ht="15.75" customHeight="1" x14ac:dyDescent="0.3">
      <c r="A765" s="248">
        <f>+SUBTOTAL(3,$C$6:C765)</f>
        <v>760</v>
      </c>
      <c r="B765" s="249" t="s">
        <v>2152</v>
      </c>
      <c r="C765" s="249" t="s">
        <v>2099</v>
      </c>
      <c r="D765" s="249" t="s">
        <v>2142</v>
      </c>
      <c r="E765" s="250" t="s">
        <v>201</v>
      </c>
      <c r="F765" s="249">
        <f>YEAR(G765)</f>
        <v>1985</v>
      </c>
      <c r="G765" s="251">
        <v>31365</v>
      </c>
      <c r="H765" s="248" t="s">
        <v>1861</v>
      </c>
      <c r="I765" s="252" t="str">
        <f>VLOOKUP(H765,'[2]Bảng mã ngạch'!$A$2:$B$71,2,0)</f>
        <v>Giáo viên THPT (hạng III)</v>
      </c>
      <c r="J765" s="249" t="s">
        <v>692</v>
      </c>
      <c r="K765" s="249">
        <v>0</v>
      </c>
      <c r="L765" s="249" t="s">
        <v>1097</v>
      </c>
      <c r="M765" s="249" t="s">
        <v>1097</v>
      </c>
      <c r="N765" s="249"/>
      <c r="O765" s="249" t="s">
        <v>2013</v>
      </c>
      <c r="P765" s="253"/>
      <c r="Q765" s="249"/>
      <c r="R765" s="255" t="s">
        <v>754</v>
      </c>
      <c r="S765" s="248"/>
      <c r="T765" s="248"/>
      <c r="U765" s="248" t="s">
        <v>2103</v>
      </c>
      <c r="V765" s="248"/>
      <c r="W765" s="248">
        <v>0</v>
      </c>
      <c r="X765" s="248"/>
      <c r="Y765" s="255">
        <v>38516</v>
      </c>
      <c r="Z765" s="255">
        <v>38850</v>
      </c>
      <c r="AA765" s="256">
        <f t="shared" ca="1" si="41"/>
        <v>15.916666666666666</v>
      </c>
      <c r="AB765" s="257" t="e">
        <f>+VLOOKUP(#REF!,'[3]CÁN BỘ'!F$8:AX$1037,COLUMN('[3]CÁN BỘ'!$AP$42)-5,0)</f>
        <v>#REF!</v>
      </c>
      <c r="AC765" s="258"/>
    </row>
    <row r="766" spans="1:30" ht="15.75" customHeight="1" x14ac:dyDescent="0.3">
      <c r="A766" s="248">
        <f>+SUBTOTAL(3,$C$6:C766)</f>
        <v>761</v>
      </c>
      <c r="B766" s="249" t="s">
        <v>2153</v>
      </c>
      <c r="C766" s="249" t="s">
        <v>2099</v>
      </c>
      <c r="D766" s="249" t="s">
        <v>2142</v>
      </c>
      <c r="E766" s="248" t="s">
        <v>201</v>
      </c>
      <c r="F766" s="249">
        <f>YEAR(G766)</f>
        <v>1980</v>
      </c>
      <c r="G766" s="251">
        <v>29548</v>
      </c>
      <c r="H766" s="248" t="s">
        <v>2108</v>
      </c>
      <c r="I766" s="252" t="str">
        <f>VLOOKUP(H766,'[2]Bảng mã ngạch'!$A$2:$B$71,2,0)</f>
        <v>Giáo viên THPT (hạng II)</v>
      </c>
      <c r="J766" s="249" t="s">
        <v>690</v>
      </c>
      <c r="K766" s="249">
        <v>0</v>
      </c>
      <c r="L766" s="249" t="s">
        <v>1097</v>
      </c>
      <c r="M766" s="249" t="s">
        <v>1098</v>
      </c>
      <c r="N766" s="249"/>
      <c r="O766" s="249" t="s">
        <v>218</v>
      </c>
      <c r="P766" s="253"/>
      <c r="Q766" s="249"/>
      <c r="R766" s="255" t="s">
        <v>754</v>
      </c>
      <c r="S766" s="248"/>
      <c r="T766" s="248"/>
      <c r="U766" s="248" t="s">
        <v>2103</v>
      </c>
      <c r="V766" s="248"/>
      <c r="W766" s="248">
        <v>0</v>
      </c>
      <c r="X766" s="248"/>
      <c r="Y766" s="255"/>
      <c r="Z766" s="255"/>
      <c r="AA766" s="256">
        <f t="shared" ca="1" si="41"/>
        <v>10.916666666666666</v>
      </c>
      <c r="AB766" s="257" t="e">
        <f>+VLOOKUP(#REF!,'[3]CÁN BỘ'!F$8:AX$1037,COLUMN('[3]CÁN BỘ'!$AP$42)-5,0)</f>
        <v>#REF!</v>
      </c>
      <c r="AC766" s="258"/>
    </row>
    <row r="767" spans="1:30" s="264" customFormat="1" ht="15.75" customHeight="1" x14ac:dyDescent="0.3">
      <c r="A767" s="248">
        <f>+SUBTOTAL(3,$C$6:C767)</f>
        <v>762</v>
      </c>
      <c r="B767" s="249" t="s">
        <v>2154</v>
      </c>
      <c r="C767" s="249" t="s">
        <v>2099</v>
      </c>
      <c r="D767" s="249" t="s">
        <v>2142</v>
      </c>
      <c r="E767" s="248" t="s">
        <v>201</v>
      </c>
      <c r="F767" s="249">
        <v>1979</v>
      </c>
      <c r="G767" s="251">
        <v>29128</v>
      </c>
      <c r="H767" s="248" t="s">
        <v>2108</v>
      </c>
      <c r="I767" s="252" t="str">
        <f>VLOOKUP(H767,'[2]Bảng mã ngạch'!$A$2:$B$71,2,0)</f>
        <v>Giáo viên THPT (hạng II)</v>
      </c>
      <c r="J767" s="249" t="s">
        <v>690</v>
      </c>
      <c r="K767" s="249">
        <v>0</v>
      </c>
      <c r="L767" s="249" t="s">
        <v>1097</v>
      </c>
      <c r="M767" s="249" t="s">
        <v>1097</v>
      </c>
      <c r="N767" s="249"/>
      <c r="O767" s="249" t="s">
        <v>218</v>
      </c>
      <c r="P767" s="253"/>
      <c r="Q767" s="249"/>
      <c r="R767" s="255" t="s">
        <v>754</v>
      </c>
      <c r="S767" s="248"/>
      <c r="T767" s="248"/>
      <c r="U767" s="248" t="s">
        <v>2103</v>
      </c>
      <c r="V767" s="248"/>
      <c r="W767" s="248">
        <v>0</v>
      </c>
      <c r="X767" s="248"/>
      <c r="Y767" s="255">
        <v>37064</v>
      </c>
      <c r="Z767" s="255">
        <v>37429</v>
      </c>
      <c r="AA767" s="256">
        <f t="shared" ca="1" si="41"/>
        <v>9.8333333333333339</v>
      </c>
      <c r="AB767" s="257" t="e">
        <f>+VLOOKUP(#REF!,'[3]CÁN BỘ'!F$8:AX$1037,COLUMN('[3]CÁN BỘ'!$AP$42)-5,0)</f>
        <v>#REF!</v>
      </c>
      <c r="AC767" s="258"/>
      <c r="AD767" s="236"/>
    </row>
    <row r="768" spans="1:30" ht="15.75" customHeight="1" x14ac:dyDescent="0.3">
      <c r="A768" s="248">
        <f>+SUBTOTAL(3,$C$6:C768)</f>
        <v>763</v>
      </c>
      <c r="B768" s="249" t="s">
        <v>2155</v>
      </c>
      <c r="C768" s="249" t="s">
        <v>2099</v>
      </c>
      <c r="D768" s="249" t="s">
        <v>2142</v>
      </c>
      <c r="E768" s="248" t="s">
        <v>201</v>
      </c>
      <c r="F768" s="249">
        <f t="shared" ref="F768:F773" si="44">YEAR(G768)</f>
        <v>1980</v>
      </c>
      <c r="G768" s="251">
        <v>29383</v>
      </c>
      <c r="H768" s="248" t="s">
        <v>2108</v>
      </c>
      <c r="I768" s="252" t="str">
        <f>VLOOKUP(H768,'[2]Bảng mã ngạch'!$A$2:$B$71,2,0)</f>
        <v>Giáo viên THPT (hạng II)</v>
      </c>
      <c r="J768" s="249" t="s">
        <v>690</v>
      </c>
      <c r="K768" s="249">
        <v>0</v>
      </c>
      <c r="L768" s="249" t="s">
        <v>1097</v>
      </c>
      <c r="M768" s="249" t="s">
        <v>1140</v>
      </c>
      <c r="N768" s="249"/>
      <c r="O768" s="249" t="s">
        <v>218</v>
      </c>
      <c r="P768" s="253"/>
      <c r="Q768" s="249"/>
      <c r="R768" s="255" t="s">
        <v>754</v>
      </c>
      <c r="S768" s="248" t="s">
        <v>868</v>
      </c>
      <c r="T768" s="248"/>
      <c r="U768" s="248" t="s">
        <v>2103</v>
      </c>
      <c r="V768" s="248"/>
      <c r="W768" s="248">
        <v>0</v>
      </c>
      <c r="X768" s="248"/>
      <c r="Y768" s="255">
        <v>41466</v>
      </c>
      <c r="Z768" s="255">
        <v>41831</v>
      </c>
      <c r="AA768" s="256">
        <f t="shared" ca="1" si="41"/>
        <v>10.5</v>
      </c>
      <c r="AB768" s="257" t="e">
        <f>+VLOOKUP(#REF!,'[3]CÁN BỘ'!F$8:AX$1037,COLUMN('[3]CÁN BỘ'!$AP$42)-5,0)</f>
        <v>#REF!</v>
      </c>
      <c r="AC768" s="258"/>
    </row>
    <row r="769" spans="1:30" ht="15.75" customHeight="1" x14ac:dyDescent="0.3">
      <c r="A769" s="248">
        <f>+SUBTOTAL(3,$C$6:C769)</f>
        <v>764</v>
      </c>
      <c r="B769" s="249" t="s">
        <v>2156</v>
      </c>
      <c r="C769" s="249" t="s">
        <v>2099</v>
      </c>
      <c r="D769" s="249" t="s">
        <v>2142</v>
      </c>
      <c r="E769" s="250" t="s">
        <v>200</v>
      </c>
      <c r="F769" s="249">
        <f t="shared" si="44"/>
        <v>1983</v>
      </c>
      <c r="G769" s="251">
        <v>30330</v>
      </c>
      <c r="H769" s="248" t="s">
        <v>1861</v>
      </c>
      <c r="I769" s="252" t="str">
        <f>VLOOKUP(H769,'[2]Bảng mã ngạch'!$A$2:$B$71,2,0)</f>
        <v>Giáo viên THPT (hạng III)</v>
      </c>
      <c r="J769" s="249" t="s">
        <v>692</v>
      </c>
      <c r="K769" s="249">
        <v>0</v>
      </c>
      <c r="L769" s="249" t="s">
        <v>1097</v>
      </c>
      <c r="M769" s="249" t="s">
        <v>1097</v>
      </c>
      <c r="N769" s="249"/>
      <c r="O769" s="249" t="s">
        <v>1097</v>
      </c>
      <c r="P769" s="253">
        <v>43922</v>
      </c>
      <c r="Q769" s="249"/>
      <c r="R769" s="255" t="s">
        <v>1303</v>
      </c>
      <c r="S769" s="248"/>
      <c r="T769" s="248"/>
      <c r="U769" s="248"/>
      <c r="V769" s="248"/>
      <c r="W769" s="248">
        <v>0</v>
      </c>
      <c r="X769" s="248" t="s">
        <v>704</v>
      </c>
      <c r="Y769" s="255">
        <v>41053</v>
      </c>
      <c r="Z769" s="255">
        <v>41418</v>
      </c>
      <c r="AA769" s="256">
        <f t="shared" ca="1" si="41"/>
        <v>18.083333333333332</v>
      </c>
      <c r="AB769" s="257" t="e">
        <f>+VLOOKUP(#REF!,'[3]CÁN BỘ'!F$8:AX$1037,COLUMN('[3]CÁN BỘ'!$AP$42)-5,0)</f>
        <v>#REF!</v>
      </c>
      <c r="AC769" s="258"/>
    </row>
    <row r="770" spans="1:30" ht="15.75" customHeight="1" x14ac:dyDescent="0.3">
      <c r="A770" s="248">
        <f>+SUBTOTAL(3,$C$6:C770)</f>
        <v>765</v>
      </c>
      <c r="B770" s="249" t="s">
        <v>2157</v>
      </c>
      <c r="C770" s="249" t="s">
        <v>2099</v>
      </c>
      <c r="D770" s="249" t="s">
        <v>2142</v>
      </c>
      <c r="E770" s="250" t="s">
        <v>200</v>
      </c>
      <c r="F770" s="249">
        <f t="shared" si="44"/>
        <v>1981</v>
      </c>
      <c r="G770" s="251">
        <v>29844</v>
      </c>
      <c r="H770" s="248" t="s">
        <v>2108</v>
      </c>
      <c r="I770" s="252" t="str">
        <f>VLOOKUP(H770,'[2]Bảng mã ngạch'!$A$2:$B$71,2,0)</f>
        <v>Giáo viên THPT (hạng II)</v>
      </c>
      <c r="J770" s="249" t="s">
        <v>690</v>
      </c>
      <c r="K770" s="249">
        <v>0</v>
      </c>
      <c r="L770" s="249" t="s">
        <v>2158</v>
      </c>
      <c r="M770" s="249" t="s">
        <v>1097</v>
      </c>
      <c r="N770" s="249"/>
      <c r="O770" s="249" t="s">
        <v>218</v>
      </c>
      <c r="P770" s="253"/>
      <c r="Q770" s="249"/>
      <c r="R770" s="248"/>
      <c r="S770" s="248"/>
      <c r="T770" s="248">
        <v>0</v>
      </c>
      <c r="U770" s="248" t="s">
        <v>2103</v>
      </c>
      <c r="V770" s="248"/>
      <c r="W770" s="254" t="s">
        <v>717</v>
      </c>
      <c r="X770" s="248"/>
      <c r="Y770" s="255">
        <v>38154</v>
      </c>
      <c r="Z770" s="255">
        <v>38519</v>
      </c>
      <c r="AA770" s="256">
        <f t="shared" ca="1" si="41"/>
        <v>16.75</v>
      </c>
      <c r="AB770" s="257" t="e">
        <f>+VLOOKUP(#REF!,'[3]CÁN BỘ'!F$8:AX$1037,COLUMN('[3]CÁN BỘ'!$AP$42)-5,0)</f>
        <v>#REF!</v>
      </c>
      <c r="AC770" s="258"/>
    </row>
    <row r="771" spans="1:30" s="264" customFormat="1" ht="15.75" customHeight="1" x14ac:dyDescent="0.3">
      <c r="A771" s="248">
        <f>+SUBTOTAL(3,$C$6:C771)</f>
        <v>766</v>
      </c>
      <c r="B771" s="249" t="s">
        <v>2159</v>
      </c>
      <c r="C771" s="249" t="s">
        <v>2099</v>
      </c>
      <c r="D771" s="249" t="s">
        <v>2142</v>
      </c>
      <c r="E771" s="248" t="s">
        <v>200</v>
      </c>
      <c r="F771" s="249">
        <f t="shared" si="44"/>
        <v>1978</v>
      </c>
      <c r="G771" s="251">
        <v>28772</v>
      </c>
      <c r="H771" s="248" t="s">
        <v>1861</v>
      </c>
      <c r="I771" s="252" t="str">
        <f>VLOOKUP(H771,'[2]Bảng mã ngạch'!$A$2:$B$71,2,0)</f>
        <v>Giáo viên THPT (hạng III)</v>
      </c>
      <c r="J771" s="249" t="s">
        <v>690</v>
      </c>
      <c r="K771" s="249">
        <v>0</v>
      </c>
      <c r="L771" s="249" t="s">
        <v>1097</v>
      </c>
      <c r="M771" s="249" t="s">
        <v>2028</v>
      </c>
      <c r="N771" s="249"/>
      <c r="O771" s="249" t="s">
        <v>218</v>
      </c>
      <c r="P771" s="253"/>
      <c r="Q771" s="249"/>
      <c r="R771" s="255" t="s">
        <v>782</v>
      </c>
      <c r="S771" s="248" t="s">
        <v>815</v>
      </c>
      <c r="T771" s="248"/>
      <c r="U771" s="248" t="s">
        <v>2103</v>
      </c>
      <c r="V771" s="248"/>
      <c r="W771" s="248">
        <v>0</v>
      </c>
      <c r="X771" s="248"/>
      <c r="Y771" s="255">
        <v>41559</v>
      </c>
      <c r="Z771" s="255">
        <v>41924</v>
      </c>
      <c r="AA771" s="256">
        <f t="shared" ca="1" si="41"/>
        <v>13.833333333333334</v>
      </c>
      <c r="AB771" s="257" t="e">
        <f>+VLOOKUP(#REF!,'[3]CÁN BỘ'!F$8:AX$1037,COLUMN('[3]CÁN BỘ'!$AP$42)-5,0)</f>
        <v>#REF!</v>
      </c>
      <c r="AC771" s="258"/>
      <c r="AD771" s="236"/>
    </row>
    <row r="772" spans="1:30" ht="15.75" customHeight="1" x14ac:dyDescent="0.3">
      <c r="A772" s="248">
        <f>+SUBTOTAL(3,$C$6:C772)</f>
        <v>767</v>
      </c>
      <c r="B772" s="249" t="s">
        <v>2160</v>
      </c>
      <c r="C772" s="249" t="s">
        <v>2099</v>
      </c>
      <c r="D772" s="249" t="s">
        <v>2142</v>
      </c>
      <c r="E772" s="250" t="s">
        <v>200</v>
      </c>
      <c r="F772" s="249">
        <f t="shared" si="44"/>
        <v>1970</v>
      </c>
      <c r="G772" s="251">
        <v>25778</v>
      </c>
      <c r="H772" s="248" t="s">
        <v>2161</v>
      </c>
      <c r="I772" s="252" t="str">
        <f>VLOOKUP(H772,'[2]Bảng mã ngạch'!$A$2:$B$71,2,0)</f>
        <v>Giáo viên THPT (hạng I)</v>
      </c>
      <c r="J772" s="249" t="s">
        <v>692</v>
      </c>
      <c r="K772" s="249">
        <v>0</v>
      </c>
      <c r="L772" s="249" t="s">
        <v>1097</v>
      </c>
      <c r="M772" s="249" t="s">
        <v>1110</v>
      </c>
      <c r="N772" s="249"/>
      <c r="O772" s="249" t="s">
        <v>2162</v>
      </c>
      <c r="P772" s="253"/>
      <c r="Q772" s="249"/>
      <c r="R772" s="248" t="s">
        <v>754</v>
      </c>
      <c r="S772" s="248"/>
      <c r="T772" s="248" t="s">
        <v>705</v>
      </c>
      <c r="U772" s="248"/>
      <c r="V772" s="248"/>
      <c r="W772" s="248">
        <v>0</v>
      </c>
      <c r="X772" s="248"/>
      <c r="Y772" s="255">
        <v>36962</v>
      </c>
      <c r="Z772" s="255">
        <v>37327</v>
      </c>
      <c r="AA772" s="256">
        <f t="shared" ca="1" si="41"/>
        <v>5.666666666666667</v>
      </c>
      <c r="AB772" s="257" t="e">
        <f>+VLOOKUP(#REF!,'[3]CÁN BỘ'!F$8:AX$1037,COLUMN('[3]CÁN BỘ'!$AP$42)-5,0)</f>
        <v>#REF!</v>
      </c>
      <c r="AC772" s="258"/>
    </row>
    <row r="773" spans="1:30" ht="15.75" customHeight="1" x14ac:dyDescent="0.3">
      <c r="A773" s="248">
        <f>+SUBTOTAL(3,$C$6:C773)</f>
        <v>768</v>
      </c>
      <c r="B773" s="249" t="s">
        <v>2163</v>
      </c>
      <c r="C773" s="249" t="s">
        <v>2099</v>
      </c>
      <c r="D773" s="249" t="s">
        <v>2164</v>
      </c>
      <c r="E773" s="248" t="s">
        <v>200</v>
      </c>
      <c r="F773" s="249">
        <f t="shared" si="44"/>
        <v>1973</v>
      </c>
      <c r="G773" s="251">
        <v>26893</v>
      </c>
      <c r="H773" s="248" t="s">
        <v>1861</v>
      </c>
      <c r="I773" s="252" t="str">
        <f>VLOOKUP(H773,'[2]Bảng mã ngạch'!$A$2:$B$71,2,0)</f>
        <v>Giáo viên THPT (hạng III)</v>
      </c>
      <c r="J773" s="249" t="s">
        <v>692</v>
      </c>
      <c r="K773" s="249">
        <v>0</v>
      </c>
      <c r="L773" s="249" t="s">
        <v>1052</v>
      </c>
      <c r="M773" s="249" t="s">
        <v>1052</v>
      </c>
      <c r="N773" s="249"/>
      <c r="O773" s="249" t="s">
        <v>2065</v>
      </c>
      <c r="P773" s="253"/>
      <c r="Q773" s="249"/>
      <c r="R773" s="248" t="s">
        <v>771</v>
      </c>
      <c r="S773" s="248"/>
      <c r="T773" s="248"/>
      <c r="U773" s="248" t="s">
        <v>2103</v>
      </c>
      <c r="V773" s="248"/>
      <c r="W773" s="248">
        <v>0</v>
      </c>
      <c r="X773" s="248"/>
      <c r="Y773" s="255">
        <v>38118</v>
      </c>
      <c r="Z773" s="255">
        <v>38483</v>
      </c>
      <c r="AA773" s="256">
        <f t="shared" ca="1" si="41"/>
        <v>8.6666666666666661</v>
      </c>
      <c r="AB773" s="257" t="e">
        <f>+VLOOKUP(#REF!,'[3]CÁN BỘ'!F$8:AX$1037,COLUMN('[3]CÁN BỘ'!$AP$42)-5,0)</f>
        <v>#REF!</v>
      </c>
      <c r="AC773" s="258"/>
    </row>
    <row r="774" spans="1:30" s="264" customFormat="1" ht="15.75" customHeight="1" x14ac:dyDescent="0.3">
      <c r="A774" s="248">
        <f>+SUBTOTAL(3,$C$6:C774)</f>
        <v>769</v>
      </c>
      <c r="B774" s="249" t="s">
        <v>2165</v>
      </c>
      <c r="C774" s="249" t="s">
        <v>2099</v>
      </c>
      <c r="D774" s="249" t="s">
        <v>2164</v>
      </c>
      <c r="E774" s="250" t="s">
        <v>201</v>
      </c>
      <c r="F774" s="249">
        <v>1972</v>
      </c>
      <c r="G774" s="251">
        <v>26644</v>
      </c>
      <c r="H774" s="248" t="s">
        <v>2108</v>
      </c>
      <c r="I774" s="252" t="str">
        <f>VLOOKUP(H774,'[2]Bảng mã ngạch'!$A$2:$B$71,2,0)</f>
        <v>Giáo viên THPT (hạng II)</v>
      </c>
      <c r="J774" s="249" t="s">
        <v>690</v>
      </c>
      <c r="K774" s="249">
        <v>0</v>
      </c>
      <c r="L774" s="249" t="s">
        <v>1068</v>
      </c>
      <c r="M774" s="249" t="s">
        <v>1068</v>
      </c>
      <c r="N774" s="249"/>
      <c r="O774" s="249" t="s">
        <v>218</v>
      </c>
      <c r="P774" s="253"/>
      <c r="Q774" s="249"/>
      <c r="R774" s="248"/>
      <c r="S774" s="248"/>
      <c r="T774" s="248"/>
      <c r="U774" s="248" t="s">
        <v>2103</v>
      </c>
      <c r="V774" s="248"/>
      <c r="W774" s="248" t="s">
        <v>758</v>
      </c>
      <c r="X774" s="248"/>
      <c r="Y774" s="255">
        <v>37363</v>
      </c>
      <c r="Z774" s="255">
        <v>37728</v>
      </c>
      <c r="AA774" s="256">
        <f t="shared" ca="1" si="41"/>
        <v>3</v>
      </c>
      <c r="AB774" s="257" t="e">
        <f>+VLOOKUP(#REF!,'[3]CÁN BỘ'!F$8:AX$1037,COLUMN('[3]CÁN BỘ'!$AP$42)-5,0)</f>
        <v>#REF!</v>
      </c>
      <c r="AC774" s="258"/>
      <c r="AD774" s="236"/>
    </row>
    <row r="775" spans="1:30" ht="15.75" customHeight="1" x14ac:dyDescent="0.3">
      <c r="A775" s="248">
        <f>+SUBTOTAL(3,$C$6:C775)</f>
        <v>770</v>
      </c>
      <c r="B775" s="249" t="s">
        <v>2166</v>
      </c>
      <c r="C775" s="249" t="s">
        <v>2099</v>
      </c>
      <c r="D775" s="249" t="s">
        <v>2164</v>
      </c>
      <c r="E775" s="248" t="s">
        <v>201</v>
      </c>
      <c r="F775" s="249">
        <f t="shared" ref="F775:F804" si="45">YEAR(G775)</f>
        <v>1973</v>
      </c>
      <c r="G775" s="251">
        <v>26971</v>
      </c>
      <c r="H775" s="248" t="s">
        <v>2161</v>
      </c>
      <c r="I775" s="252" t="str">
        <f>VLOOKUP(H775,'[2]Bảng mã ngạch'!$A$2:$B$71,2,0)</f>
        <v>Giáo viên THPT (hạng I)</v>
      </c>
      <c r="J775" s="249" t="s">
        <v>692</v>
      </c>
      <c r="K775" s="249">
        <v>0</v>
      </c>
      <c r="L775" s="249" t="s">
        <v>1094</v>
      </c>
      <c r="M775" s="249" t="s">
        <v>1094</v>
      </c>
      <c r="N775" s="249"/>
      <c r="O775" s="249" t="s">
        <v>2167</v>
      </c>
      <c r="P775" s="253"/>
      <c r="Q775" s="249"/>
      <c r="R775" s="255" t="s">
        <v>754</v>
      </c>
      <c r="S775" s="248"/>
      <c r="T775" s="248"/>
      <c r="U775" s="248"/>
      <c r="V775" s="248"/>
      <c r="W775" s="254" t="s">
        <v>724</v>
      </c>
      <c r="X775" s="248"/>
      <c r="Y775" s="255">
        <v>37644</v>
      </c>
      <c r="Z775" s="255">
        <v>38009</v>
      </c>
      <c r="AA775" s="256">
        <f t="shared" ca="1" si="41"/>
        <v>3.9166666666666665</v>
      </c>
      <c r="AB775" s="257" t="e">
        <f>+VLOOKUP(#REF!,'[3]CÁN BỘ'!F$8:AX$1037,COLUMN('[3]CÁN BỘ'!$AP$42)-5,0)</f>
        <v>#REF!</v>
      </c>
      <c r="AC775" s="258"/>
    </row>
    <row r="776" spans="1:30" ht="15.75" customHeight="1" x14ac:dyDescent="0.3">
      <c r="A776" s="248">
        <f>+SUBTOTAL(3,$C$6:C776)</f>
        <v>771</v>
      </c>
      <c r="B776" s="249" t="s">
        <v>2168</v>
      </c>
      <c r="C776" s="249" t="s">
        <v>2099</v>
      </c>
      <c r="D776" s="249" t="s">
        <v>2169</v>
      </c>
      <c r="E776" s="248" t="s">
        <v>201</v>
      </c>
      <c r="F776" s="249">
        <f t="shared" si="45"/>
        <v>1985</v>
      </c>
      <c r="G776" s="251">
        <v>31393</v>
      </c>
      <c r="H776" s="248" t="s">
        <v>1861</v>
      </c>
      <c r="I776" s="252" t="str">
        <f>VLOOKUP(H776,'[2]Bảng mã ngạch'!$A$2:$B$71,2,0)</f>
        <v>Giáo viên THPT (hạng III)</v>
      </c>
      <c r="J776" s="249" t="s">
        <v>690</v>
      </c>
      <c r="K776" s="249">
        <v>0</v>
      </c>
      <c r="L776" s="249" t="s">
        <v>1036</v>
      </c>
      <c r="M776" s="249" t="s">
        <v>1040</v>
      </c>
      <c r="N776" s="249"/>
      <c r="O776" s="249" t="s">
        <v>218</v>
      </c>
      <c r="P776" s="253"/>
      <c r="Q776" s="249"/>
      <c r="R776" s="255" t="s">
        <v>771</v>
      </c>
      <c r="S776" s="248"/>
      <c r="T776" s="248"/>
      <c r="U776" s="248" t="s">
        <v>2103</v>
      </c>
      <c r="V776" s="248"/>
      <c r="W776" s="248">
        <v>0</v>
      </c>
      <c r="X776" s="248"/>
      <c r="Y776" s="255">
        <v>38851</v>
      </c>
      <c r="Z776" s="255">
        <v>39216</v>
      </c>
      <c r="AA776" s="256">
        <f t="shared" ca="1" si="41"/>
        <v>16</v>
      </c>
      <c r="AB776" s="257" t="e">
        <f>+VLOOKUP(#REF!,'[3]CÁN BỘ'!F$8:AX$1037,COLUMN('[3]CÁN BỘ'!$AP$42)-5,0)</f>
        <v>#REF!</v>
      </c>
      <c r="AC776" s="258"/>
    </row>
    <row r="777" spans="1:30" s="264" customFormat="1" ht="15.75" customHeight="1" x14ac:dyDescent="0.3">
      <c r="A777" s="248">
        <f>+SUBTOTAL(3,$C$6:C777)</f>
        <v>772</v>
      </c>
      <c r="B777" s="249" t="s">
        <v>2170</v>
      </c>
      <c r="C777" s="249" t="s">
        <v>2099</v>
      </c>
      <c r="D777" s="249" t="s">
        <v>2169</v>
      </c>
      <c r="E777" s="250" t="s">
        <v>201</v>
      </c>
      <c r="F777" s="249">
        <f t="shared" si="45"/>
        <v>1985</v>
      </c>
      <c r="G777" s="251">
        <v>31077</v>
      </c>
      <c r="H777" s="248" t="s">
        <v>1861</v>
      </c>
      <c r="I777" s="252" t="str">
        <f>VLOOKUP(H777,'[2]Bảng mã ngạch'!$A$2:$B$71,2,0)</f>
        <v>Giáo viên THPT (hạng III)</v>
      </c>
      <c r="J777" s="249" t="s">
        <v>690</v>
      </c>
      <c r="K777" s="249">
        <v>0</v>
      </c>
      <c r="L777" s="249" t="s">
        <v>1040</v>
      </c>
      <c r="M777" s="249">
        <v>0</v>
      </c>
      <c r="N777" s="249"/>
      <c r="O777" s="249" t="s">
        <v>218</v>
      </c>
      <c r="P777" s="253"/>
      <c r="Q777" s="249"/>
      <c r="R777" s="255" t="s">
        <v>754</v>
      </c>
      <c r="S777" s="248"/>
      <c r="T777" s="248"/>
      <c r="U777" s="248" t="s">
        <v>2103</v>
      </c>
      <c r="V777" s="248"/>
      <c r="W777" s="248" t="s">
        <v>1048</v>
      </c>
      <c r="X777" s="248"/>
      <c r="Y777" s="255"/>
      <c r="Z777" s="255"/>
      <c r="AA777" s="256">
        <f t="shared" ca="1" si="41"/>
        <v>15.166666666666666</v>
      </c>
      <c r="AB777" s="257" t="e">
        <f>+VLOOKUP(#REF!,'[3]CÁN BỘ'!F$8:AX$1037,COLUMN('[3]CÁN BỘ'!$AP$42)-5,0)</f>
        <v>#REF!</v>
      </c>
      <c r="AC777" s="258"/>
      <c r="AD777" s="236"/>
    </row>
    <row r="778" spans="1:30" s="264" customFormat="1" ht="15.75" customHeight="1" x14ac:dyDescent="0.3">
      <c r="A778" s="248">
        <f>+SUBTOTAL(3,$C$6:C778)</f>
        <v>773</v>
      </c>
      <c r="B778" s="249" t="s">
        <v>2171</v>
      </c>
      <c r="C778" s="249" t="s">
        <v>2099</v>
      </c>
      <c r="D778" s="249" t="s">
        <v>2169</v>
      </c>
      <c r="E778" s="250" t="s">
        <v>201</v>
      </c>
      <c r="F778" s="249">
        <f t="shared" si="45"/>
        <v>1980</v>
      </c>
      <c r="G778" s="251">
        <v>29317</v>
      </c>
      <c r="H778" s="248" t="s">
        <v>2108</v>
      </c>
      <c r="I778" s="252" t="str">
        <f>VLOOKUP(H778,'[2]Bảng mã ngạch'!$A$2:$B$71,2,0)</f>
        <v>Giáo viên THPT (hạng II)</v>
      </c>
      <c r="J778" s="249" t="s">
        <v>690</v>
      </c>
      <c r="K778" s="249">
        <v>0</v>
      </c>
      <c r="L778" s="249" t="s">
        <v>1036</v>
      </c>
      <c r="M778" s="249" t="s">
        <v>1040</v>
      </c>
      <c r="N778" s="249"/>
      <c r="O778" s="249" t="s">
        <v>218</v>
      </c>
      <c r="P778" s="253"/>
      <c r="Q778" s="249"/>
      <c r="R778" s="255" t="s">
        <v>754</v>
      </c>
      <c r="S778" s="248"/>
      <c r="T778" s="248"/>
      <c r="U778" s="248" t="s">
        <v>2103</v>
      </c>
      <c r="V778" s="248"/>
      <c r="W778" s="248">
        <v>0</v>
      </c>
      <c r="X778" s="248"/>
      <c r="Y778" s="255">
        <v>41776</v>
      </c>
      <c r="Z778" s="255">
        <v>42141</v>
      </c>
      <c r="AA778" s="256">
        <f t="shared" ca="1" si="41"/>
        <v>10.333333333333334</v>
      </c>
      <c r="AB778" s="257" t="e">
        <f>+VLOOKUP(#REF!,'[3]CÁN BỘ'!F$8:AX$1037,COLUMN('[3]CÁN BỘ'!$AP$42)-5,0)</f>
        <v>#REF!</v>
      </c>
      <c r="AC778" s="258"/>
      <c r="AD778" s="236"/>
    </row>
    <row r="779" spans="1:30" ht="15.75" customHeight="1" x14ac:dyDescent="0.3">
      <c r="A779" s="248">
        <f>+SUBTOTAL(3,$C$6:C779)</f>
        <v>774</v>
      </c>
      <c r="B779" s="249" t="s">
        <v>2172</v>
      </c>
      <c r="C779" s="249" t="s">
        <v>2099</v>
      </c>
      <c r="D779" s="249" t="s">
        <v>2169</v>
      </c>
      <c r="E779" s="248" t="s">
        <v>201</v>
      </c>
      <c r="F779" s="249">
        <f t="shared" si="45"/>
        <v>1981</v>
      </c>
      <c r="G779" s="251">
        <v>29894</v>
      </c>
      <c r="H779" s="248" t="s">
        <v>2108</v>
      </c>
      <c r="I779" s="252" t="str">
        <f>VLOOKUP(H779,'[2]Bảng mã ngạch'!$A$2:$B$71,2,0)</f>
        <v>Giáo viên THPT (hạng II)</v>
      </c>
      <c r="J779" s="249" t="s">
        <v>690</v>
      </c>
      <c r="K779" s="249">
        <v>0</v>
      </c>
      <c r="L779" s="249" t="s">
        <v>1036</v>
      </c>
      <c r="M779" s="249" t="s">
        <v>1040</v>
      </c>
      <c r="N779" s="249"/>
      <c r="O779" s="249" t="s">
        <v>218</v>
      </c>
      <c r="P779" s="253"/>
      <c r="Q779" s="249"/>
      <c r="R779" s="255" t="s">
        <v>771</v>
      </c>
      <c r="S779" s="248"/>
      <c r="T779" s="248"/>
      <c r="U779" s="248" t="s">
        <v>2103</v>
      </c>
      <c r="V779" s="248"/>
      <c r="W779" s="248">
        <v>0</v>
      </c>
      <c r="X779" s="248"/>
      <c r="Y779" s="255">
        <v>41053</v>
      </c>
      <c r="Z779" s="255">
        <v>41418</v>
      </c>
      <c r="AA779" s="256">
        <f t="shared" ca="1" si="41"/>
        <v>11.916666666666666</v>
      </c>
      <c r="AB779" s="257" t="e">
        <f>+VLOOKUP(#REF!,'[3]CÁN BỘ'!F$8:AX$1037,COLUMN('[3]CÁN BỘ'!$AP$42)-5,0)</f>
        <v>#REF!</v>
      </c>
      <c r="AC779" s="258"/>
    </row>
    <row r="780" spans="1:30" s="264" customFormat="1" ht="15.75" customHeight="1" x14ac:dyDescent="0.3">
      <c r="A780" s="248">
        <f>+SUBTOTAL(3,$C$6:C780)</f>
        <v>775</v>
      </c>
      <c r="B780" s="249" t="s">
        <v>2173</v>
      </c>
      <c r="C780" s="249" t="s">
        <v>2099</v>
      </c>
      <c r="D780" s="249" t="s">
        <v>2174</v>
      </c>
      <c r="E780" s="250" t="s">
        <v>201</v>
      </c>
      <c r="F780" s="249">
        <f t="shared" si="45"/>
        <v>1979</v>
      </c>
      <c r="G780" s="251">
        <v>28898</v>
      </c>
      <c r="H780" s="248" t="s">
        <v>1861</v>
      </c>
      <c r="I780" s="252" t="str">
        <f>VLOOKUP(H780,'[2]Bảng mã ngạch'!$A$2:$B$71,2,0)</f>
        <v>Giáo viên THPT (hạng III)</v>
      </c>
      <c r="J780" s="249" t="s">
        <v>690</v>
      </c>
      <c r="K780" s="249">
        <v>0</v>
      </c>
      <c r="L780" s="249" t="s">
        <v>1036</v>
      </c>
      <c r="M780" s="249" t="s">
        <v>1036</v>
      </c>
      <c r="N780" s="249"/>
      <c r="O780" s="249" t="s">
        <v>218</v>
      </c>
      <c r="P780" s="253"/>
      <c r="Q780" s="249"/>
      <c r="R780" s="255" t="s">
        <v>771</v>
      </c>
      <c r="S780" s="248"/>
      <c r="T780" s="248"/>
      <c r="U780" s="248" t="s">
        <v>2103</v>
      </c>
      <c r="V780" s="248"/>
      <c r="W780" s="254" t="s">
        <v>724</v>
      </c>
      <c r="X780" s="248"/>
      <c r="Y780" s="255"/>
      <c r="Z780" s="255"/>
      <c r="AA780" s="256">
        <f t="shared" ca="1" si="41"/>
        <v>9.1666666666666661</v>
      </c>
      <c r="AB780" s="257" t="e">
        <f>+VLOOKUP(#REF!,'[3]CÁN BỘ'!F$8:AX$1037,COLUMN('[3]CÁN BỘ'!$AP$42)-5,0)</f>
        <v>#REF!</v>
      </c>
      <c r="AC780" s="258"/>
      <c r="AD780" s="236"/>
    </row>
    <row r="781" spans="1:30" s="264" customFormat="1" ht="15.75" customHeight="1" x14ac:dyDescent="0.3">
      <c r="A781" s="248">
        <f>+SUBTOTAL(3,$C$6:C781)</f>
        <v>776</v>
      </c>
      <c r="B781" s="249" t="s">
        <v>2175</v>
      </c>
      <c r="C781" s="249" t="s">
        <v>2099</v>
      </c>
      <c r="D781" s="249" t="s">
        <v>2169</v>
      </c>
      <c r="E781" s="248" t="s">
        <v>201</v>
      </c>
      <c r="F781" s="249">
        <f t="shared" si="45"/>
        <v>1977</v>
      </c>
      <c r="G781" s="251">
        <v>28176</v>
      </c>
      <c r="H781" s="248" t="s">
        <v>2108</v>
      </c>
      <c r="I781" s="252" t="str">
        <f>VLOOKUP(H781,'[2]Bảng mã ngạch'!$A$2:$B$71,2,0)</f>
        <v>Giáo viên THPT (hạng II)</v>
      </c>
      <c r="J781" s="249" t="s">
        <v>690</v>
      </c>
      <c r="K781" s="249">
        <v>0</v>
      </c>
      <c r="L781" s="249" t="s">
        <v>1036</v>
      </c>
      <c r="M781" s="249" t="s">
        <v>1040</v>
      </c>
      <c r="N781" s="249"/>
      <c r="O781" s="249" t="s">
        <v>218</v>
      </c>
      <c r="P781" s="253"/>
      <c r="Q781" s="249"/>
      <c r="R781" s="248"/>
      <c r="S781" s="248"/>
      <c r="T781" s="248"/>
      <c r="U781" s="248" t="s">
        <v>2103</v>
      </c>
      <c r="V781" s="248"/>
      <c r="W781" s="248">
        <v>0</v>
      </c>
      <c r="X781" s="248"/>
      <c r="Y781" s="255">
        <v>40700</v>
      </c>
      <c r="Z781" s="255">
        <v>41066</v>
      </c>
      <c r="AA781" s="256">
        <f t="shared" ca="1" si="41"/>
        <v>7.166666666666667</v>
      </c>
      <c r="AB781" s="257" t="e">
        <f>+VLOOKUP(#REF!,'[3]CÁN BỘ'!F$8:AX$1037,COLUMN('[3]CÁN BỘ'!$AP$42)-5,0)</f>
        <v>#REF!</v>
      </c>
      <c r="AC781" s="258"/>
      <c r="AD781" s="236"/>
    </row>
    <row r="782" spans="1:30" ht="15.75" customHeight="1" x14ac:dyDescent="0.3">
      <c r="A782" s="248">
        <f>+SUBTOTAL(3,$C$6:C782)</f>
        <v>777</v>
      </c>
      <c r="B782" s="249" t="s">
        <v>2176</v>
      </c>
      <c r="C782" s="249" t="s">
        <v>2099</v>
      </c>
      <c r="D782" s="252" t="s">
        <v>2169</v>
      </c>
      <c r="E782" s="250" t="s">
        <v>201</v>
      </c>
      <c r="F782" s="249">
        <f t="shared" si="45"/>
        <v>1978</v>
      </c>
      <c r="G782" s="251">
        <v>28647</v>
      </c>
      <c r="H782" s="248" t="s">
        <v>2108</v>
      </c>
      <c r="I782" s="252" t="str">
        <f>VLOOKUP(H782,'[2]Bảng mã ngạch'!$A$2:$B$71,2,0)</f>
        <v>Giáo viên THPT (hạng II)</v>
      </c>
      <c r="J782" s="249" t="s">
        <v>690</v>
      </c>
      <c r="K782" s="249">
        <v>0</v>
      </c>
      <c r="L782" s="249" t="s">
        <v>1553</v>
      </c>
      <c r="M782" s="249" t="s">
        <v>1553</v>
      </c>
      <c r="N782" s="249"/>
      <c r="O782" s="249" t="s">
        <v>218</v>
      </c>
      <c r="P782" s="253"/>
      <c r="Q782" s="249"/>
      <c r="R782" s="248"/>
      <c r="S782" s="248"/>
      <c r="T782" s="248"/>
      <c r="U782" s="248" t="s">
        <v>2103</v>
      </c>
      <c r="V782" s="248"/>
      <c r="W782" s="248">
        <v>0</v>
      </c>
      <c r="X782" s="248"/>
      <c r="Y782" s="255">
        <v>38855</v>
      </c>
      <c r="Z782" s="255">
        <v>39220</v>
      </c>
      <c r="AA782" s="256">
        <f t="shared" ca="1" si="41"/>
        <v>8.5</v>
      </c>
      <c r="AB782" s="257" t="e">
        <f>+VLOOKUP(#REF!,'[3]CÁN BỘ'!F$8:AX$1037,COLUMN('[3]CÁN BỘ'!$AP$42)-5,0)</f>
        <v>#REF!</v>
      </c>
      <c r="AC782" s="258"/>
    </row>
    <row r="783" spans="1:30" ht="15.75" customHeight="1" x14ac:dyDescent="0.3">
      <c r="A783" s="248">
        <f>+SUBTOTAL(3,$C$6:C783)</f>
        <v>778</v>
      </c>
      <c r="B783" s="249" t="s">
        <v>2177</v>
      </c>
      <c r="C783" s="249" t="s">
        <v>2099</v>
      </c>
      <c r="D783" s="249" t="s">
        <v>2169</v>
      </c>
      <c r="E783" s="250" t="s">
        <v>201</v>
      </c>
      <c r="F783" s="249">
        <f t="shared" si="45"/>
        <v>1982</v>
      </c>
      <c r="G783" s="251">
        <v>29997</v>
      </c>
      <c r="H783" s="248" t="s">
        <v>2108</v>
      </c>
      <c r="I783" s="252" t="str">
        <f>VLOOKUP(H783,'[2]Bảng mã ngạch'!$A$2:$B$71,2,0)</f>
        <v>Giáo viên THPT (hạng II)</v>
      </c>
      <c r="J783" s="249" t="s">
        <v>690</v>
      </c>
      <c r="K783" s="249">
        <v>0</v>
      </c>
      <c r="L783" s="249" t="s">
        <v>1036</v>
      </c>
      <c r="M783" s="249" t="s">
        <v>1040</v>
      </c>
      <c r="N783" s="249"/>
      <c r="O783" s="249" t="s">
        <v>218</v>
      </c>
      <c r="P783" s="253"/>
      <c r="Q783" s="249"/>
      <c r="R783" s="255" t="s">
        <v>754</v>
      </c>
      <c r="S783" s="248"/>
      <c r="T783" s="248"/>
      <c r="U783" s="248" t="s">
        <v>2103</v>
      </c>
      <c r="V783" s="248"/>
      <c r="W783" s="248" t="s">
        <v>705</v>
      </c>
      <c r="X783" s="248"/>
      <c r="Y783" s="255">
        <v>39060</v>
      </c>
      <c r="Z783" s="255">
        <v>39425</v>
      </c>
      <c r="AA783" s="256">
        <f t="shared" ca="1" si="41"/>
        <v>12.166666666666666</v>
      </c>
      <c r="AB783" s="257" t="e">
        <f>+VLOOKUP(#REF!,'[3]CÁN BỘ'!F$8:AX$1037,COLUMN('[3]CÁN BỘ'!$AP$42)-5,0)</f>
        <v>#REF!</v>
      </c>
      <c r="AC783" s="258"/>
    </row>
    <row r="784" spans="1:30" ht="15.75" customHeight="1" x14ac:dyDescent="0.3">
      <c r="A784" s="248">
        <f>+SUBTOTAL(3,$C$6:C784)</f>
        <v>779</v>
      </c>
      <c r="B784" s="249" t="s">
        <v>2178</v>
      </c>
      <c r="C784" s="249" t="s">
        <v>2099</v>
      </c>
      <c r="D784" s="249" t="s">
        <v>2179</v>
      </c>
      <c r="E784" s="248" t="s">
        <v>200</v>
      </c>
      <c r="F784" s="249">
        <f t="shared" si="45"/>
        <v>1985</v>
      </c>
      <c r="G784" s="251">
        <v>31105</v>
      </c>
      <c r="H784" s="248" t="s">
        <v>1861</v>
      </c>
      <c r="I784" s="252" t="str">
        <f>VLOOKUP(H784,'[2]Bảng mã ngạch'!$A$2:$B$71,2,0)</f>
        <v>Giáo viên THPT (hạng III)</v>
      </c>
      <c r="J784" s="249" t="s">
        <v>690</v>
      </c>
      <c r="K784" s="249">
        <v>0</v>
      </c>
      <c r="L784" s="249" t="s">
        <v>1052</v>
      </c>
      <c r="M784" s="249" t="s">
        <v>2065</v>
      </c>
      <c r="N784" s="249"/>
      <c r="O784" s="249" t="s">
        <v>218</v>
      </c>
      <c r="P784" s="253"/>
      <c r="Q784" s="249"/>
      <c r="R784" s="255" t="s">
        <v>771</v>
      </c>
      <c r="S784" s="248"/>
      <c r="T784" s="248"/>
      <c r="U784" s="248" t="s">
        <v>2103</v>
      </c>
      <c r="V784" s="248"/>
      <c r="W784" s="254" t="s">
        <v>717</v>
      </c>
      <c r="X784" s="248"/>
      <c r="Y784" s="255">
        <v>39213</v>
      </c>
      <c r="Z784" s="255">
        <v>39579</v>
      </c>
      <c r="AA784" s="256">
        <f t="shared" ca="1" si="41"/>
        <v>20.25</v>
      </c>
      <c r="AB784" s="257" t="e">
        <f>+VLOOKUP(#REF!,'[3]CÁN BỘ'!F$8:AX$1037,COLUMN('[3]CÁN BỘ'!$AP$42)-5,0)</f>
        <v>#REF!</v>
      </c>
      <c r="AC784" s="258"/>
    </row>
    <row r="785" spans="1:29" ht="15.75" customHeight="1" x14ac:dyDescent="0.3">
      <c r="A785" s="248">
        <f>+SUBTOTAL(3,$C$6:C785)</f>
        <v>780</v>
      </c>
      <c r="B785" s="249" t="s">
        <v>2180</v>
      </c>
      <c r="C785" s="249" t="s">
        <v>2099</v>
      </c>
      <c r="D785" s="249" t="s">
        <v>2179</v>
      </c>
      <c r="E785" s="248" t="s">
        <v>201</v>
      </c>
      <c r="F785" s="249">
        <f t="shared" si="45"/>
        <v>1984</v>
      </c>
      <c r="G785" s="251">
        <v>30715</v>
      </c>
      <c r="H785" s="248" t="s">
        <v>1861</v>
      </c>
      <c r="I785" s="252" t="str">
        <f>VLOOKUP(H785,'[2]Bảng mã ngạch'!$A$2:$B$71,2,0)</f>
        <v>Giáo viên THPT (hạng III)</v>
      </c>
      <c r="J785" s="249" t="s">
        <v>690</v>
      </c>
      <c r="K785" s="249">
        <v>0</v>
      </c>
      <c r="L785" s="249" t="s">
        <v>1052</v>
      </c>
      <c r="M785" s="249" t="s">
        <v>1052</v>
      </c>
      <c r="N785" s="249"/>
      <c r="O785" s="249" t="s">
        <v>218</v>
      </c>
      <c r="P785" s="253"/>
      <c r="Q785" s="249"/>
      <c r="R785" s="255" t="s">
        <v>771</v>
      </c>
      <c r="S785" s="248"/>
      <c r="T785" s="248" t="s">
        <v>705</v>
      </c>
      <c r="U785" s="248" t="s">
        <v>2103</v>
      </c>
      <c r="V785" s="248"/>
      <c r="W785" s="248" t="s">
        <v>1012</v>
      </c>
      <c r="X785" s="248"/>
      <c r="Y785" s="255"/>
      <c r="Z785" s="255"/>
      <c r="AA785" s="256">
        <f t="shared" ca="1" si="41"/>
        <v>14.166666666666666</v>
      </c>
      <c r="AB785" s="257" t="e">
        <f>+VLOOKUP(#REF!,'[3]CÁN BỘ'!F$8:AX$1037,COLUMN('[3]CÁN BỘ'!$AP$42)-5,0)</f>
        <v>#REF!</v>
      </c>
      <c r="AC785" s="258"/>
    </row>
    <row r="786" spans="1:29" ht="15.75" customHeight="1" x14ac:dyDescent="0.3">
      <c r="A786" s="248">
        <f>+SUBTOTAL(3,$C$6:C786)</f>
        <v>781</v>
      </c>
      <c r="B786" s="249" t="s">
        <v>2181</v>
      </c>
      <c r="C786" s="249" t="s">
        <v>2099</v>
      </c>
      <c r="D786" s="249" t="s">
        <v>2179</v>
      </c>
      <c r="E786" s="250" t="s">
        <v>200</v>
      </c>
      <c r="F786" s="249">
        <f t="shared" si="45"/>
        <v>1976</v>
      </c>
      <c r="G786" s="251">
        <v>28073</v>
      </c>
      <c r="H786" s="248" t="s">
        <v>1861</v>
      </c>
      <c r="I786" s="252" t="str">
        <f>VLOOKUP(H786,'[2]Bảng mã ngạch'!$A$2:$B$71,2,0)</f>
        <v>Giáo viên THPT (hạng III)</v>
      </c>
      <c r="J786" s="249" t="s">
        <v>692</v>
      </c>
      <c r="K786" s="249">
        <v>0</v>
      </c>
      <c r="L786" s="249" t="s">
        <v>1052</v>
      </c>
      <c r="M786" s="249" t="s">
        <v>1084</v>
      </c>
      <c r="N786" s="249"/>
      <c r="O786" s="249" t="s">
        <v>1052</v>
      </c>
      <c r="P786" s="253"/>
      <c r="Q786" s="249"/>
      <c r="R786" s="255" t="s">
        <v>782</v>
      </c>
      <c r="S786" s="248" t="s">
        <v>815</v>
      </c>
      <c r="T786" s="248"/>
      <c r="U786" s="248"/>
      <c r="V786" s="248"/>
      <c r="W786" s="254" t="s">
        <v>717</v>
      </c>
      <c r="X786" s="248" t="s">
        <v>779</v>
      </c>
      <c r="Y786" s="255">
        <v>39417</v>
      </c>
      <c r="Z786" s="255">
        <v>39783</v>
      </c>
      <c r="AA786" s="256">
        <f t="shared" ca="1" si="41"/>
        <v>11.916666666666666</v>
      </c>
      <c r="AB786" s="257" t="e">
        <f>+VLOOKUP(#REF!,'[3]CÁN BỘ'!F$8:AX$1037,COLUMN('[3]CÁN BỘ'!$AP$42)-5,0)</f>
        <v>#REF!</v>
      </c>
      <c r="AC786" s="258"/>
    </row>
    <row r="787" spans="1:29" ht="15.75" customHeight="1" x14ac:dyDescent="0.3">
      <c r="A787" s="248">
        <f>+SUBTOTAL(3,$C$6:C787)</f>
        <v>782</v>
      </c>
      <c r="B787" s="249" t="s">
        <v>2182</v>
      </c>
      <c r="C787" s="249" t="s">
        <v>2099</v>
      </c>
      <c r="D787" s="249" t="s">
        <v>2179</v>
      </c>
      <c r="E787" s="248" t="s">
        <v>200</v>
      </c>
      <c r="F787" s="249">
        <f t="shared" si="45"/>
        <v>1981</v>
      </c>
      <c r="G787" s="251">
        <v>29725</v>
      </c>
      <c r="H787" s="248" t="s">
        <v>2108</v>
      </c>
      <c r="I787" s="252" t="str">
        <f>VLOOKUP(H787,'[2]Bảng mã ngạch'!$A$2:$B$71,2,0)</f>
        <v>Giáo viên THPT (hạng II)</v>
      </c>
      <c r="J787" s="249" t="s">
        <v>690</v>
      </c>
      <c r="K787" s="249">
        <v>0</v>
      </c>
      <c r="L787" s="249" t="s">
        <v>1052</v>
      </c>
      <c r="M787" s="249" t="s">
        <v>1084</v>
      </c>
      <c r="N787" s="249"/>
      <c r="O787" s="249" t="s">
        <v>218</v>
      </c>
      <c r="P787" s="253"/>
      <c r="Q787" s="249"/>
      <c r="R787" s="248"/>
      <c r="S787" s="248"/>
      <c r="T787" s="248"/>
      <c r="U787" s="248" t="s">
        <v>2103</v>
      </c>
      <c r="V787" s="248"/>
      <c r="W787" s="248">
        <v>0</v>
      </c>
      <c r="X787" s="248"/>
      <c r="Y787" s="255">
        <v>37819</v>
      </c>
      <c r="Z787" s="255">
        <v>38185</v>
      </c>
      <c r="AA787" s="256">
        <f t="shared" ca="1" si="41"/>
        <v>16.416666666666668</v>
      </c>
      <c r="AB787" s="257" t="e">
        <f>+VLOOKUP(#REF!,'[3]CÁN BỘ'!F$8:AX$1037,COLUMN('[3]CÁN BỘ'!$AP$42)-5,0)</f>
        <v>#REF!</v>
      </c>
      <c r="AC787" s="258"/>
    </row>
    <row r="788" spans="1:29" ht="15.75" customHeight="1" x14ac:dyDescent="0.3">
      <c r="A788" s="248">
        <f>+SUBTOTAL(3,$C$6:C788)</f>
        <v>783</v>
      </c>
      <c r="B788" s="249" t="s">
        <v>2183</v>
      </c>
      <c r="C788" s="249" t="s">
        <v>2099</v>
      </c>
      <c r="D788" s="252" t="s">
        <v>2179</v>
      </c>
      <c r="E788" s="250" t="s">
        <v>200</v>
      </c>
      <c r="F788" s="249">
        <f t="shared" si="45"/>
        <v>1972</v>
      </c>
      <c r="G788" s="251">
        <v>26645</v>
      </c>
      <c r="H788" s="248" t="s">
        <v>699</v>
      </c>
      <c r="I788" s="252" t="str">
        <f>VLOOKUP(H788,'[2]Bảng mã ngạch'!$A$2:$B$71,2,0)</f>
        <v>Giảng viên chính (hạng II)</v>
      </c>
      <c r="J788" s="249" t="s">
        <v>692</v>
      </c>
      <c r="K788" s="249">
        <v>0</v>
      </c>
      <c r="L788" s="249" t="s">
        <v>1052</v>
      </c>
      <c r="M788" s="249" t="s">
        <v>1052</v>
      </c>
      <c r="N788" s="249"/>
      <c r="O788" s="249" t="s">
        <v>1256</v>
      </c>
      <c r="P788" s="253"/>
      <c r="Q788" s="249" t="s">
        <v>765</v>
      </c>
      <c r="R788" s="255" t="s">
        <v>754</v>
      </c>
      <c r="S788" s="248"/>
      <c r="T788" s="248"/>
      <c r="U788" s="248"/>
      <c r="V788" s="248"/>
      <c r="W788" s="248">
        <v>0</v>
      </c>
      <c r="X788" s="248" t="s">
        <v>704</v>
      </c>
      <c r="Y788" s="255">
        <v>37696</v>
      </c>
      <c r="Z788" s="255">
        <v>38062</v>
      </c>
      <c r="AA788" s="256">
        <f t="shared" ca="1" si="41"/>
        <v>8</v>
      </c>
      <c r="AB788" s="257" t="e">
        <f>+VLOOKUP(#REF!,'[3]CÁN BỘ'!F$8:AX$1037,COLUMN('[3]CÁN BỘ'!$AP$42)-5,0)</f>
        <v>#REF!</v>
      </c>
      <c r="AC788" s="258"/>
    </row>
    <row r="789" spans="1:29" ht="15.75" customHeight="1" x14ac:dyDescent="0.3">
      <c r="A789" s="248">
        <f>+SUBTOTAL(3,$C$6:C789)</f>
        <v>784</v>
      </c>
      <c r="B789" s="249" t="s">
        <v>2184</v>
      </c>
      <c r="C789" s="249" t="s">
        <v>2099</v>
      </c>
      <c r="D789" s="249" t="s">
        <v>2179</v>
      </c>
      <c r="E789" s="248" t="s">
        <v>200</v>
      </c>
      <c r="F789" s="249">
        <f t="shared" si="45"/>
        <v>1981</v>
      </c>
      <c r="G789" s="251">
        <v>29680</v>
      </c>
      <c r="H789" s="248" t="s">
        <v>1861</v>
      </c>
      <c r="I789" s="252" t="str">
        <f>VLOOKUP(H789,'[2]Bảng mã ngạch'!$A$2:$B$71,2,0)</f>
        <v>Giáo viên THPT (hạng III)</v>
      </c>
      <c r="J789" s="249" t="s">
        <v>690</v>
      </c>
      <c r="K789" s="249">
        <v>0</v>
      </c>
      <c r="L789" s="249" t="s">
        <v>1052</v>
      </c>
      <c r="M789" s="249" t="s">
        <v>2185</v>
      </c>
      <c r="N789" s="249"/>
      <c r="O789" s="249" t="s">
        <v>218</v>
      </c>
      <c r="P789" s="253"/>
      <c r="Q789" s="249"/>
      <c r="R789" s="248"/>
      <c r="S789" s="248"/>
      <c r="T789" s="248"/>
      <c r="U789" s="248" t="s">
        <v>2103</v>
      </c>
      <c r="V789" s="248"/>
      <c r="W789" s="248">
        <v>0</v>
      </c>
      <c r="X789" s="248"/>
      <c r="Y789" s="255"/>
      <c r="Z789" s="255"/>
      <c r="AA789" s="256">
        <f t="shared" ref="AA789:AA796" ca="1" si="46">IF(E789="nữ",660-DATEDIF(G789,TODAY(),"m"),720-DATEDIF(G789,TODAY(),"m"))/12</f>
        <v>16.333333333333332</v>
      </c>
      <c r="AB789" s="257" t="e">
        <f>+VLOOKUP(#REF!,'[3]CÁN BỘ'!F$8:AX$1037,COLUMN('[3]CÁN BỘ'!$AP$42)-5,0)</f>
        <v>#REF!</v>
      </c>
      <c r="AC789" s="258"/>
    </row>
    <row r="790" spans="1:29" ht="15.75" customHeight="1" x14ac:dyDescent="0.3">
      <c r="A790" s="248">
        <f>+SUBTOTAL(3,$C$6:C790)</f>
        <v>785</v>
      </c>
      <c r="B790" s="249" t="s">
        <v>2186</v>
      </c>
      <c r="C790" s="249" t="s">
        <v>2099</v>
      </c>
      <c r="D790" s="249" t="s">
        <v>2187</v>
      </c>
      <c r="E790" s="248" t="s">
        <v>200</v>
      </c>
      <c r="F790" s="249">
        <f t="shared" si="45"/>
        <v>1976</v>
      </c>
      <c r="G790" s="251">
        <v>27980</v>
      </c>
      <c r="H790" s="248" t="s">
        <v>2108</v>
      </c>
      <c r="I790" s="252" t="str">
        <f>VLOOKUP(H790,'[2]Bảng mã ngạch'!$A$2:$B$71,2,0)</f>
        <v>Giáo viên THPT (hạng II)</v>
      </c>
      <c r="J790" s="249" t="s">
        <v>241</v>
      </c>
      <c r="K790" s="249">
        <v>0</v>
      </c>
      <c r="L790" s="249" t="s">
        <v>1147</v>
      </c>
      <c r="M790" s="249">
        <v>0</v>
      </c>
      <c r="N790" s="249"/>
      <c r="O790" s="249" t="s">
        <v>218</v>
      </c>
      <c r="P790" s="253"/>
      <c r="Q790" s="249"/>
      <c r="R790" s="255" t="s">
        <v>754</v>
      </c>
      <c r="S790" s="248"/>
      <c r="T790" s="248"/>
      <c r="U790" s="248" t="s">
        <v>2103</v>
      </c>
      <c r="V790" s="248"/>
      <c r="W790" s="254" t="s">
        <v>717</v>
      </c>
      <c r="X790" s="248"/>
      <c r="Y790" s="255">
        <v>36068</v>
      </c>
      <c r="Z790" s="255">
        <v>36433</v>
      </c>
      <c r="AA790" s="256">
        <f t="shared" ca="1" si="46"/>
        <v>11.666666666666666</v>
      </c>
      <c r="AB790" s="257" t="e">
        <f>+VLOOKUP(#REF!,'[3]CÁN BỘ'!F$8:AX$1037,COLUMN('[3]CÁN BỘ'!$AP$42)-5,0)</f>
        <v>#REF!</v>
      </c>
      <c r="AC790" s="258"/>
    </row>
    <row r="791" spans="1:29" ht="15.75" customHeight="1" x14ac:dyDescent="0.3">
      <c r="A791" s="248">
        <f>+SUBTOTAL(3,$C$6:C791)</f>
        <v>786</v>
      </c>
      <c r="B791" s="249" t="s">
        <v>2188</v>
      </c>
      <c r="C791" s="249" t="s">
        <v>2099</v>
      </c>
      <c r="D791" s="249" t="s">
        <v>2187</v>
      </c>
      <c r="E791" s="250" t="s">
        <v>201</v>
      </c>
      <c r="F791" s="249">
        <f t="shared" si="45"/>
        <v>1973</v>
      </c>
      <c r="G791" s="251">
        <v>26867</v>
      </c>
      <c r="H791" s="248" t="s">
        <v>2108</v>
      </c>
      <c r="I791" s="252" t="str">
        <f>VLOOKUP(H791,'[2]Bảng mã ngạch'!$A$2:$B$71,2,0)</f>
        <v>Giáo viên THPT (hạng II)</v>
      </c>
      <c r="J791" s="249" t="s">
        <v>690</v>
      </c>
      <c r="K791" s="249">
        <v>0</v>
      </c>
      <c r="L791" s="249" t="s">
        <v>1023</v>
      </c>
      <c r="M791" s="249" t="s">
        <v>1561</v>
      </c>
      <c r="N791" s="249"/>
      <c r="O791" s="249" t="s">
        <v>218</v>
      </c>
      <c r="P791" s="253"/>
      <c r="Q791" s="249"/>
      <c r="R791" s="255" t="s">
        <v>771</v>
      </c>
      <c r="S791" s="248"/>
      <c r="T791" s="248"/>
      <c r="U791" s="248" t="s">
        <v>2103</v>
      </c>
      <c r="V791" s="248"/>
      <c r="W791" s="248">
        <v>0</v>
      </c>
      <c r="X791" s="248"/>
      <c r="Y791" s="255">
        <v>38728</v>
      </c>
      <c r="Z791" s="255">
        <v>39093</v>
      </c>
      <c r="AA791" s="256">
        <f t="shared" ca="1" si="46"/>
        <v>3.5833333333333335</v>
      </c>
      <c r="AB791" s="257" t="e">
        <f>+VLOOKUP(#REF!,'[3]CÁN BỘ'!F$8:AX$1037,COLUMN('[3]CÁN BỘ'!$AP$42)-5,0)</f>
        <v>#REF!</v>
      </c>
      <c r="AC791" s="258"/>
    </row>
    <row r="792" spans="1:29" ht="15.75" customHeight="1" x14ac:dyDescent="0.3">
      <c r="A792" s="248">
        <f>+SUBTOTAL(3,$C$6:C792)</f>
        <v>787</v>
      </c>
      <c r="B792" s="249" t="s">
        <v>2189</v>
      </c>
      <c r="C792" s="249" t="s">
        <v>2099</v>
      </c>
      <c r="D792" s="249" t="s">
        <v>2190</v>
      </c>
      <c r="E792" s="250" t="s">
        <v>201</v>
      </c>
      <c r="F792" s="249">
        <f t="shared" si="45"/>
        <v>1983</v>
      </c>
      <c r="G792" s="251">
        <v>30434</v>
      </c>
      <c r="H792" s="248" t="s">
        <v>714</v>
      </c>
      <c r="I792" s="252" t="str">
        <f>VLOOKUP(H792,'[2]Bảng mã ngạch'!$A$2:$B$71,2,0)</f>
        <v>Chuyên viên</v>
      </c>
      <c r="J792" s="249" t="s">
        <v>241</v>
      </c>
      <c r="K792" s="249"/>
      <c r="L792" s="249" t="s">
        <v>2191</v>
      </c>
      <c r="M792" s="249">
        <v>0</v>
      </c>
      <c r="N792" s="249"/>
      <c r="O792" s="249">
        <v>0</v>
      </c>
      <c r="P792" s="253"/>
      <c r="Q792" s="249"/>
      <c r="R792" s="248" t="s">
        <v>754</v>
      </c>
      <c r="S792" s="248"/>
      <c r="T792" s="248"/>
      <c r="U792" s="248"/>
      <c r="V792" s="248"/>
      <c r="W792" s="248">
        <v>0</v>
      </c>
      <c r="X792" s="248"/>
      <c r="Y792" s="255">
        <v>41282</v>
      </c>
      <c r="Z792" s="255">
        <v>41647</v>
      </c>
      <c r="AA792" s="256">
        <f t="shared" ca="1" si="46"/>
        <v>13.416666666666666</v>
      </c>
      <c r="AB792" s="257" t="e">
        <f>+VLOOKUP(#REF!,'[3]CÁN BỘ'!F$8:AX$1037,COLUMN('[3]CÁN BỘ'!$AP$42)-5,0)</f>
        <v>#REF!</v>
      </c>
      <c r="AC792" s="258"/>
    </row>
    <row r="793" spans="1:29" ht="15.75" customHeight="1" x14ac:dyDescent="0.3">
      <c r="A793" s="248">
        <f>+SUBTOTAL(3,$C$6:C793)</f>
        <v>788</v>
      </c>
      <c r="B793" s="249" t="s">
        <v>2192</v>
      </c>
      <c r="C793" s="249" t="s">
        <v>2099</v>
      </c>
      <c r="D793" s="249" t="s">
        <v>1495</v>
      </c>
      <c r="E793" s="250" t="s">
        <v>201</v>
      </c>
      <c r="F793" s="249">
        <f t="shared" si="45"/>
        <v>1984</v>
      </c>
      <c r="G793" s="251">
        <v>30734</v>
      </c>
      <c r="H793" s="248" t="s">
        <v>714</v>
      </c>
      <c r="I793" s="252" t="str">
        <f>VLOOKUP(H793,'[2]Bảng mã ngạch'!$A$2:$B$71,2,0)</f>
        <v>Chuyên viên</v>
      </c>
      <c r="J793" s="249" t="s">
        <v>241</v>
      </c>
      <c r="K793" s="249">
        <v>0</v>
      </c>
      <c r="L793" s="249" t="s">
        <v>1122</v>
      </c>
      <c r="M793" s="249">
        <v>0</v>
      </c>
      <c r="N793" s="249"/>
      <c r="O793" s="249" t="s">
        <v>218</v>
      </c>
      <c r="P793" s="253"/>
      <c r="Q793" s="249"/>
      <c r="R793" s="248" t="s">
        <v>754</v>
      </c>
      <c r="S793" s="248"/>
      <c r="T793" s="248"/>
      <c r="U793" s="248"/>
      <c r="V793" s="248"/>
      <c r="W793" s="254" t="s">
        <v>724</v>
      </c>
      <c r="X793" s="248"/>
      <c r="Y793" s="255">
        <v>40303</v>
      </c>
      <c r="Z793" s="255">
        <v>40668</v>
      </c>
      <c r="AA793" s="256">
        <f t="shared" ca="1" si="46"/>
        <v>14.166666666666666</v>
      </c>
      <c r="AB793" s="257" t="e">
        <f>+VLOOKUP(#REF!,'[3]CÁN BỘ'!F$8:AX$1037,COLUMN('[3]CÁN BỘ'!$AP$42)-5,0)</f>
        <v>#REF!</v>
      </c>
      <c r="AC793" s="258"/>
    </row>
    <row r="794" spans="1:29" ht="15.75" customHeight="1" x14ac:dyDescent="0.3">
      <c r="A794" s="248">
        <f>+SUBTOTAL(3,$C$6:C794)</f>
        <v>789</v>
      </c>
      <c r="B794" s="249" t="s">
        <v>2193</v>
      </c>
      <c r="C794" s="249" t="s">
        <v>2099</v>
      </c>
      <c r="D794" s="249" t="s">
        <v>1495</v>
      </c>
      <c r="E794" s="248" t="s">
        <v>201</v>
      </c>
      <c r="F794" s="249">
        <f t="shared" si="45"/>
        <v>1982</v>
      </c>
      <c r="G794" s="251">
        <v>30195</v>
      </c>
      <c r="H794" s="248" t="s">
        <v>714</v>
      </c>
      <c r="I794" s="252" t="str">
        <f>VLOOKUP(H794,'[2]Bảng mã ngạch'!$A$2:$B$71,2,0)</f>
        <v>Chuyên viên</v>
      </c>
      <c r="J794" s="249" t="s">
        <v>690</v>
      </c>
      <c r="K794" s="249">
        <v>0</v>
      </c>
      <c r="L794" s="249" t="s">
        <v>1036</v>
      </c>
      <c r="M794" s="249" t="s">
        <v>2194</v>
      </c>
      <c r="N794" s="249"/>
      <c r="O794" s="249" t="s">
        <v>218</v>
      </c>
      <c r="P794" s="253"/>
      <c r="Q794" s="249"/>
      <c r="R794" s="248" t="s">
        <v>754</v>
      </c>
      <c r="S794" s="248"/>
      <c r="T794" s="248"/>
      <c r="U794" s="248"/>
      <c r="V794" s="248"/>
      <c r="W794" s="254" t="s">
        <v>724</v>
      </c>
      <c r="X794" s="248"/>
      <c r="Y794" s="255"/>
      <c r="Z794" s="255"/>
      <c r="AA794" s="256">
        <f t="shared" ca="1" si="46"/>
        <v>12.75</v>
      </c>
      <c r="AB794" s="257" t="e">
        <f>+VLOOKUP(#REF!,'[3]CÁN BỘ'!F$8:AX$1037,COLUMN('[3]CÁN BỘ'!$AP$42)-5,0)</f>
        <v>#REF!</v>
      </c>
      <c r="AC794" s="258"/>
    </row>
    <row r="795" spans="1:29" ht="15.75" customHeight="1" x14ac:dyDescent="0.3">
      <c r="A795" s="248">
        <f>+SUBTOTAL(3,$C$6:C795)</f>
        <v>790</v>
      </c>
      <c r="B795" s="249" t="s">
        <v>2195</v>
      </c>
      <c r="C795" s="249" t="s">
        <v>2099</v>
      </c>
      <c r="D795" s="249" t="s">
        <v>1495</v>
      </c>
      <c r="E795" s="248" t="s">
        <v>201</v>
      </c>
      <c r="F795" s="249">
        <f t="shared" si="45"/>
        <v>1977</v>
      </c>
      <c r="G795" s="251">
        <v>28374</v>
      </c>
      <c r="H795" s="248" t="s">
        <v>714</v>
      </c>
      <c r="I795" s="252" t="str">
        <f>VLOOKUP(H795,'[2]Bảng mã ngạch'!$A$2:$B$71,2,0)</f>
        <v>Chuyên viên</v>
      </c>
      <c r="J795" s="249" t="s">
        <v>241</v>
      </c>
      <c r="K795" s="249">
        <v>0</v>
      </c>
      <c r="L795" s="249" t="s">
        <v>867</v>
      </c>
      <c r="M795" s="249">
        <v>0</v>
      </c>
      <c r="N795" s="249"/>
      <c r="O795" s="249" t="s">
        <v>218</v>
      </c>
      <c r="P795" s="253"/>
      <c r="Q795" s="249"/>
      <c r="R795" s="248" t="s">
        <v>754</v>
      </c>
      <c r="S795" s="248" t="s">
        <v>1160</v>
      </c>
      <c r="T795" s="248"/>
      <c r="U795" s="248"/>
      <c r="V795" s="248"/>
      <c r="W795" s="254" t="s">
        <v>724</v>
      </c>
      <c r="X795" s="248"/>
      <c r="Y795" s="255">
        <v>38510</v>
      </c>
      <c r="Z795" s="255">
        <v>38875</v>
      </c>
      <c r="AA795" s="256">
        <f t="shared" ca="1" si="46"/>
        <v>7.75</v>
      </c>
      <c r="AB795" s="257" t="e">
        <f>+VLOOKUP(#REF!,'[3]CÁN BỘ'!F$8:AX$1037,COLUMN('[3]CÁN BỘ'!$AP$42)-5,0)</f>
        <v>#REF!</v>
      </c>
      <c r="AC795" s="258"/>
    </row>
    <row r="796" spans="1:29" ht="15.75" customHeight="1" x14ac:dyDescent="0.3">
      <c r="A796" s="248">
        <f>+SUBTOTAL(3,$C$6:C796)</f>
        <v>791</v>
      </c>
      <c r="B796" s="249" t="s">
        <v>2196</v>
      </c>
      <c r="C796" s="249" t="s">
        <v>2099</v>
      </c>
      <c r="D796" s="249"/>
      <c r="E796" s="250" t="s">
        <v>201</v>
      </c>
      <c r="F796" s="249">
        <f t="shared" si="45"/>
        <v>1995</v>
      </c>
      <c r="G796" s="251">
        <v>34913</v>
      </c>
      <c r="H796" s="248" t="s">
        <v>1861</v>
      </c>
      <c r="I796" s="252" t="str">
        <f>VLOOKUP(H796,'[2]Bảng mã ngạch'!$A$2:$B$71,2,0)</f>
        <v>Giáo viên THPT (hạng III)</v>
      </c>
      <c r="J796" s="249" t="s">
        <v>241</v>
      </c>
      <c r="K796" s="249"/>
      <c r="L796" s="249" t="s">
        <v>1747</v>
      </c>
      <c r="M796" s="249">
        <v>0</v>
      </c>
      <c r="N796" s="249"/>
      <c r="O796" s="249">
        <v>0</v>
      </c>
      <c r="P796" s="253"/>
      <c r="Q796" s="249"/>
      <c r="R796" s="255" t="s">
        <v>2197</v>
      </c>
      <c r="S796" s="248"/>
      <c r="T796" s="248"/>
      <c r="U796" s="248"/>
      <c r="V796" s="248"/>
      <c r="W796" s="248"/>
      <c r="X796" s="248"/>
      <c r="Y796" s="248"/>
      <c r="Z796" s="248"/>
      <c r="AA796" s="256">
        <f t="shared" ca="1" si="46"/>
        <v>25.666666666666668</v>
      </c>
      <c r="AB796" s="257" t="e">
        <f>+VLOOKUP(#REF!,'[3]CÁN BỘ'!F$8:AX$1037,COLUMN('[3]CÁN BỘ'!$AP$42)-5,0)</f>
        <v>#REF!</v>
      </c>
      <c r="AC796" s="258"/>
    </row>
    <row r="797" spans="1:29" ht="15.75" customHeight="1" x14ac:dyDescent="0.3">
      <c r="A797" s="248">
        <f>+SUBTOTAL(3,$C$6:C797)</f>
        <v>792</v>
      </c>
      <c r="B797" s="249" t="s">
        <v>2198</v>
      </c>
      <c r="C797" s="249" t="s">
        <v>2099</v>
      </c>
      <c r="D797" s="249"/>
      <c r="E797" s="250" t="s">
        <v>200</v>
      </c>
      <c r="F797" s="249">
        <f t="shared" si="45"/>
        <v>1996</v>
      </c>
      <c r="G797" s="251">
        <v>35173</v>
      </c>
      <c r="H797" s="250" t="s">
        <v>1861</v>
      </c>
      <c r="I797" s="252" t="s">
        <v>2199</v>
      </c>
      <c r="J797" s="249" t="s">
        <v>241</v>
      </c>
      <c r="K797" s="249"/>
      <c r="L797" s="259"/>
      <c r="M797" s="249"/>
      <c r="N797" s="249"/>
      <c r="O797" s="249"/>
      <c r="P797" s="253"/>
      <c r="Q797" s="249"/>
      <c r="R797" s="248"/>
      <c r="S797" s="248"/>
      <c r="T797" s="248"/>
      <c r="U797" s="248"/>
      <c r="V797" s="248"/>
      <c r="W797" s="248"/>
      <c r="X797" s="248"/>
      <c r="Y797" s="255">
        <v>0</v>
      </c>
      <c r="Z797" s="255">
        <v>0</v>
      </c>
      <c r="AA797" s="263"/>
      <c r="AB797" s="257" t="e">
        <f>+VLOOKUP(#REF!,'[3]CÁN BỘ'!F$8:AX$1037,COLUMN('[3]CÁN BỘ'!$AP$42)-5,0)</f>
        <v>#REF!</v>
      </c>
      <c r="AC797" s="258"/>
    </row>
    <row r="798" spans="1:29" ht="15.75" customHeight="1" x14ac:dyDescent="0.3">
      <c r="A798" s="248">
        <f>+SUBTOTAL(3,$C$6:C798)</f>
        <v>793</v>
      </c>
      <c r="B798" s="249" t="s">
        <v>2200</v>
      </c>
      <c r="C798" s="249" t="s">
        <v>2099</v>
      </c>
      <c r="D798" s="249"/>
      <c r="E798" s="250" t="s">
        <v>200</v>
      </c>
      <c r="F798" s="249">
        <f t="shared" si="45"/>
        <v>1995</v>
      </c>
      <c r="G798" s="251">
        <v>34934</v>
      </c>
      <c r="H798" s="250" t="s">
        <v>1861</v>
      </c>
      <c r="I798" s="252" t="str">
        <f>VLOOKUP(H798,'[2]Bảng mã ngạch'!$A$2:$B$71,2,0)</f>
        <v>Giáo viên THPT (hạng III)</v>
      </c>
      <c r="J798" s="249" t="s">
        <v>690</v>
      </c>
      <c r="K798" s="249"/>
      <c r="L798" s="249" t="s">
        <v>2201</v>
      </c>
      <c r="M798" s="249" t="s">
        <v>2201</v>
      </c>
      <c r="N798" s="249"/>
      <c r="O798" s="249"/>
      <c r="P798" s="253"/>
      <c r="Q798" s="249"/>
      <c r="R798" s="248"/>
      <c r="S798" s="248"/>
      <c r="T798" s="248"/>
      <c r="U798" s="248"/>
      <c r="V798" s="248"/>
      <c r="W798" s="248"/>
      <c r="X798" s="248"/>
      <c r="Y798" s="255">
        <v>42880</v>
      </c>
      <c r="Z798" s="255">
        <v>43245</v>
      </c>
      <c r="AA798" s="263"/>
      <c r="AB798" s="257" t="e">
        <f>+VLOOKUP(#REF!,'[3]CÁN BỘ'!F$8:AX$1037,COLUMN('[3]CÁN BỘ'!$AP$42)-5,0)</f>
        <v>#REF!</v>
      </c>
      <c r="AC798" s="258"/>
    </row>
    <row r="799" spans="1:29" ht="15.75" customHeight="1" x14ac:dyDescent="0.3">
      <c r="A799" s="248">
        <f>+SUBTOTAL(3,$C$6:C799)</f>
        <v>794</v>
      </c>
      <c r="B799" s="249" t="s">
        <v>2202</v>
      </c>
      <c r="C799" s="249" t="s">
        <v>2099</v>
      </c>
      <c r="D799" s="249"/>
      <c r="E799" s="250" t="s">
        <v>201</v>
      </c>
      <c r="F799" s="249">
        <f t="shared" si="45"/>
        <v>1985</v>
      </c>
      <c r="G799" s="251">
        <v>31409</v>
      </c>
      <c r="H799" s="250" t="s">
        <v>1861</v>
      </c>
      <c r="I799" s="252" t="str">
        <f>VLOOKUP(H799,'[2]Bảng mã ngạch'!$A$2:$B$71,2,0)</f>
        <v>Giáo viên THPT (hạng III)</v>
      </c>
      <c r="J799" s="249" t="s">
        <v>692</v>
      </c>
      <c r="K799" s="249"/>
      <c r="L799" s="259"/>
      <c r="M799" s="249"/>
      <c r="N799" s="249"/>
      <c r="O799" s="249" t="s">
        <v>2203</v>
      </c>
      <c r="P799" s="253"/>
      <c r="Q799" s="249"/>
      <c r="R799" s="248"/>
      <c r="S799" s="248"/>
      <c r="T799" s="248"/>
      <c r="U799" s="248"/>
      <c r="V799" s="248"/>
      <c r="W799" s="248"/>
      <c r="X799" s="248"/>
      <c r="Y799" s="248"/>
      <c r="Z799" s="248"/>
      <c r="AA799" s="263"/>
      <c r="AB799" s="257" t="e">
        <f>+VLOOKUP(#REF!,'[3]CÁN BỘ'!F$8:AX$1037,COLUMN('[3]CÁN BỘ'!$AP$42)-5,0)</f>
        <v>#REF!</v>
      </c>
      <c r="AC799" s="258"/>
    </row>
    <row r="800" spans="1:29" ht="15.75" customHeight="1" x14ac:dyDescent="0.3">
      <c r="A800" s="248">
        <f>+SUBTOTAL(3,$C$6:C800)</f>
        <v>795</v>
      </c>
      <c r="B800" s="249" t="s">
        <v>2204</v>
      </c>
      <c r="C800" s="249" t="s">
        <v>2099</v>
      </c>
      <c r="D800" s="249"/>
      <c r="E800" s="250" t="s">
        <v>201</v>
      </c>
      <c r="F800" s="249">
        <f t="shared" si="45"/>
        <v>1995</v>
      </c>
      <c r="G800" s="251">
        <v>34913</v>
      </c>
      <c r="H800" s="248" t="s">
        <v>1861</v>
      </c>
      <c r="I800" s="252" t="str">
        <f>VLOOKUP(H800,'[2]Bảng mã ngạch'!$A$2:$B$71,2,0)</f>
        <v>Giáo viên THPT (hạng III)</v>
      </c>
      <c r="J800" s="249" t="s">
        <v>241</v>
      </c>
      <c r="K800" s="249"/>
      <c r="L800" s="249" t="s">
        <v>1747</v>
      </c>
      <c r="M800" s="249">
        <v>0</v>
      </c>
      <c r="N800" s="249"/>
      <c r="O800" s="249">
        <v>0</v>
      </c>
      <c r="P800" s="253"/>
      <c r="Q800" s="249"/>
      <c r="R800" s="248"/>
      <c r="S800" s="248"/>
      <c r="T800" s="248"/>
      <c r="U800" s="248"/>
      <c r="V800" s="248"/>
      <c r="W800" s="248"/>
      <c r="X800" s="248"/>
      <c r="Y800" s="248"/>
      <c r="Z800" s="248"/>
      <c r="AA800" s="256">
        <f ca="1">IF(E800="nữ",660-DATEDIF(G800,TODAY(),"m"),720-DATEDIF(G800,TODAY(),"m"))/12</f>
        <v>25.666666666666668</v>
      </c>
      <c r="AB800" s="257" t="e">
        <f>+VLOOKUP(#REF!,'[3]CÁN BỘ'!F$8:AX$1037,COLUMN('[3]CÁN BỘ'!$AP$42)-5,0)</f>
        <v>#REF!</v>
      </c>
      <c r="AC800" s="258"/>
    </row>
    <row r="801" spans="1:29" ht="15.75" customHeight="1" x14ac:dyDescent="0.3">
      <c r="A801" s="248">
        <f>+SUBTOTAL(3,$C$6:C801)</f>
        <v>796</v>
      </c>
      <c r="B801" s="249" t="s">
        <v>2205</v>
      </c>
      <c r="C801" s="249" t="s">
        <v>2099</v>
      </c>
      <c r="D801" s="249"/>
      <c r="E801" s="250" t="s">
        <v>201</v>
      </c>
      <c r="F801" s="249">
        <f t="shared" si="45"/>
        <v>1998</v>
      </c>
      <c r="G801" s="251">
        <v>36031</v>
      </c>
      <c r="H801" s="250" t="s">
        <v>1861</v>
      </c>
      <c r="I801" s="252" t="str">
        <f>VLOOKUP(H801,'[2]Bảng mã ngạch'!$A$2:$B$71,2,0)</f>
        <v>Giáo viên THPT (hạng III)</v>
      </c>
      <c r="J801" s="249" t="s">
        <v>241</v>
      </c>
      <c r="K801" s="249"/>
      <c r="L801" s="259"/>
      <c r="M801" s="249"/>
      <c r="N801" s="249"/>
      <c r="O801" s="249"/>
      <c r="P801" s="253"/>
      <c r="Q801" s="249"/>
      <c r="R801" s="248"/>
      <c r="S801" s="248"/>
      <c r="T801" s="248"/>
      <c r="U801" s="248"/>
      <c r="V801" s="248"/>
      <c r="W801" s="248"/>
      <c r="X801" s="248"/>
      <c r="Y801" s="248"/>
      <c r="Z801" s="248"/>
      <c r="AA801" s="263"/>
      <c r="AB801" s="257" t="e">
        <f>+VLOOKUP(#REF!,'[3]CÁN BỘ'!F$8:AX$1037,COLUMN('[3]CÁN BỘ'!$AP$42)-5,0)</f>
        <v>#REF!</v>
      </c>
      <c r="AC801" s="258"/>
    </row>
    <row r="802" spans="1:29" ht="15.75" customHeight="1" x14ac:dyDescent="0.3">
      <c r="A802" s="248">
        <f>+SUBTOTAL(3,$C$6:C802)</f>
        <v>797</v>
      </c>
      <c r="B802" s="249" t="s">
        <v>2206</v>
      </c>
      <c r="C802" s="249" t="s">
        <v>2207</v>
      </c>
      <c r="D802" s="252" t="s">
        <v>1181</v>
      </c>
      <c r="E802" s="248" t="s">
        <v>201</v>
      </c>
      <c r="F802" s="249">
        <f t="shared" si="45"/>
        <v>1977</v>
      </c>
      <c r="G802" s="251">
        <v>28243</v>
      </c>
      <c r="H802" s="248" t="s">
        <v>708</v>
      </c>
      <c r="I802" s="252" t="str">
        <f>VLOOKUP(H802,'[2]Bảng mã ngạch'!$A$2:$B$71,2,0)</f>
        <v>Giảng viên (hạng III)</v>
      </c>
      <c r="J802" s="249" t="s">
        <v>692</v>
      </c>
      <c r="K802" s="249">
        <v>0</v>
      </c>
      <c r="L802" s="249" t="s">
        <v>1182</v>
      </c>
      <c r="M802" s="249" t="s">
        <v>1471</v>
      </c>
      <c r="N802" s="249"/>
      <c r="O802" s="249" t="s">
        <v>1874</v>
      </c>
      <c r="P802" s="253"/>
      <c r="Q802" s="249" t="s">
        <v>765</v>
      </c>
      <c r="R802" s="255" t="s">
        <v>771</v>
      </c>
      <c r="S802" s="248"/>
      <c r="T802" s="248" t="s">
        <v>705</v>
      </c>
      <c r="U802" s="248" t="s">
        <v>783</v>
      </c>
      <c r="V802" s="248"/>
      <c r="W802" s="248">
        <v>0</v>
      </c>
      <c r="X802" s="248"/>
      <c r="Y802" s="255">
        <v>40374</v>
      </c>
      <c r="Z802" s="255">
        <v>40739</v>
      </c>
      <c r="AA802" s="256">
        <f t="shared" ref="AA802:AA810" ca="1" si="47">IF(E802="nữ",660-DATEDIF(G802,TODAY(),"m"),720-DATEDIF(G802,TODAY(),"m"))/12</f>
        <v>7.416666666666667</v>
      </c>
      <c r="AB802" s="257" t="e">
        <f>+VLOOKUP(#REF!,'[3]CÁN BỘ'!F$8:AX$1037,COLUMN('[3]CÁN BỘ'!$AP$42)-5,0)</f>
        <v>#REF!</v>
      </c>
      <c r="AC802" s="258"/>
    </row>
    <row r="803" spans="1:29" ht="15.75" customHeight="1" x14ac:dyDescent="0.3">
      <c r="A803" s="248">
        <f>+SUBTOTAL(3,$C$6:C803)</f>
        <v>798</v>
      </c>
      <c r="B803" s="249" t="s">
        <v>2208</v>
      </c>
      <c r="C803" s="249" t="s">
        <v>2207</v>
      </c>
      <c r="D803" s="249" t="s">
        <v>1105</v>
      </c>
      <c r="E803" s="248" t="s">
        <v>201</v>
      </c>
      <c r="F803" s="249">
        <f t="shared" si="45"/>
        <v>1984</v>
      </c>
      <c r="G803" s="251">
        <v>30841</v>
      </c>
      <c r="H803" s="248" t="s">
        <v>708</v>
      </c>
      <c r="I803" s="252" t="str">
        <f>VLOOKUP(H803,'[2]Bảng mã ngạch'!$A$2:$B$71,2,0)</f>
        <v>Giảng viên (hạng III)</v>
      </c>
      <c r="J803" s="249" t="s">
        <v>692</v>
      </c>
      <c r="K803" s="249">
        <v>0</v>
      </c>
      <c r="L803" s="249" t="s">
        <v>1023</v>
      </c>
      <c r="M803" s="249" t="s">
        <v>726</v>
      </c>
      <c r="N803" s="249"/>
      <c r="O803" s="249" t="s">
        <v>1023</v>
      </c>
      <c r="P803" s="253"/>
      <c r="Q803" s="249" t="s">
        <v>765</v>
      </c>
      <c r="R803" s="255" t="s">
        <v>754</v>
      </c>
      <c r="S803" s="248" t="s">
        <v>768</v>
      </c>
      <c r="T803" s="248" t="s">
        <v>705</v>
      </c>
      <c r="U803" s="248" t="s">
        <v>702</v>
      </c>
      <c r="V803" s="248"/>
      <c r="W803" s="248" t="s">
        <v>705</v>
      </c>
      <c r="X803" s="248"/>
      <c r="Y803" s="255">
        <v>38701</v>
      </c>
      <c r="Z803" s="255">
        <v>39066</v>
      </c>
      <c r="AA803" s="256">
        <f t="shared" ca="1" si="47"/>
        <v>14.5</v>
      </c>
      <c r="AB803" s="257" t="e">
        <f>+VLOOKUP(#REF!,'[3]CÁN BỘ'!F$8:AX$1037,COLUMN('[3]CÁN BỘ'!$AP$42)-5,0)</f>
        <v>#REF!</v>
      </c>
      <c r="AC803" s="258"/>
    </row>
    <row r="804" spans="1:29" ht="15.75" customHeight="1" x14ac:dyDescent="0.3">
      <c r="A804" s="248">
        <f>+SUBTOTAL(3,$C$6:C804)</f>
        <v>799</v>
      </c>
      <c r="B804" s="249" t="s">
        <v>2209</v>
      </c>
      <c r="C804" s="249" t="s">
        <v>2207</v>
      </c>
      <c r="D804" s="249" t="s">
        <v>2210</v>
      </c>
      <c r="E804" s="248" t="s">
        <v>201</v>
      </c>
      <c r="F804" s="249">
        <f t="shared" si="45"/>
        <v>1985</v>
      </c>
      <c r="G804" s="251">
        <v>31134</v>
      </c>
      <c r="H804" s="248" t="s">
        <v>2211</v>
      </c>
      <c r="I804" s="252" t="str">
        <f>VLOOKUP(H804,'[2]Bảng mã ngạch'!$A$2:$B$71,2,0)</f>
        <v>Giáo viên tiểu học (hạng II)</v>
      </c>
      <c r="J804" s="249" t="s">
        <v>690</v>
      </c>
      <c r="K804" s="249">
        <v>0</v>
      </c>
      <c r="L804" s="249" t="s">
        <v>1781</v>
      </c>
      <c r="M804" s="249" t="s">
        <v>1781</v>
      </c>
      <c r="N804" s="249"/>
      <c r="O804" s="249" t="s">
        <v>218</v>
      </c>
      <c r="P804" s="253"/>
      <c r="Q804" s="249"/>
      <c r="R804" s="255" t="s">
        <v>771</v>
      </c>
      <c r="S804" s="248" t="s">
        <v>80</v>
      </c>
      <c r="T804" s="248"/>
      <c r="U804" s="248" t="s">
        <v>2212</v>
      </c>
      <c r="V804" s="248"/>
      <c r="W804" s="248" t="s">
        <v>758</v>
      </c>
      <c r="X804" s="248" t="s">
        <v>704</v>
      </c>
      <c r="Y804" s="255">
        <v>40001</v>
      </c>
      <c r="Z804" s="255">
        <v>40366</v>
      </c>
      <c r="AA804" s="256">
        <f t="shared" ca="1" si="47"/>
        <v>15.333333333333334</v>
      </c>
      <c r="AB804" s="257" t="e">
        <f>+VLOOKUP(#REF!,'[3]CÁN BỘ'!F$8:AX$1037,COLUMN('[3]CÁN BỘ'!$AP$42)-5,0)</f>
        <v>#REF!</v>
      </c>
      <c r="AC804" s="258"/>
    </row>
    <row r="805" spans="1:29" ht="15.75" customHeight="1" x14ac:dyDescent="0.3">
      <c r="A805" s="248">
        <f>+SUBTOTAL(3,$C$6:C805)</f>
        <v>800</v>
      </c>
      <c r="B805" s="249" t="s">
        <v>2213</v>
      </c>
      <c r="C805" s="249" t="s">
        <v>2207</v>
      </c>
      <c r="D805" s="249" t="s">
        <v>2214</v>
      </c>
      <c r="E805" s="250" t="s">
        <v>201</v>
      </c>
      <c r="F805" s="249">
        <v>1974</v>
      </c>
      <c r="G805" s="251">
        <v>27035</v>
      </c>
      <c r="H805" s="248" t="s">
        <v>2211</v>
      </c>
      <c r="I805" s="252" t="str">
        <f>VLOOKUP(H805,'[2]Bảng mã ngạch'!$A$2:$B$71,2,0)</f>
        <v>Giáo viên tiểu học (hạng II)</v>
      </c>
      <c r="J805" s="249" t="s">
        <v>690</v>
      </c>
      <c r="K805" s="249">
        <v>0</v>
      </c>
      <c r="L805" s="249" t="s">
        <v>1328</v>
      </c>
      <c r="M805" s="249" t="s">
        <v>1055</v>
      </c>
      <c r="N805" s="249"/>
      <c r="O805" s="249" t="s">
        <v>218</v>
      </c>
      <c r="P805" s="253"/>
      <c r="Q805" s="249"/>
      <c r="R805" s="255" t="s">
        <v>771</v>
      </c>
      <c r="S805" s="248" t="s">
        <v>80</v>
      </c>
      <c r="T805" s="248"/>
      <c r="U805" s="248" t="s">
        <v>2212</v>
      </c>
      <c r="V805" s="248"/>
      <c r="W805" s="254" t="s">
        <v>895</v>
      </c>
      <c r="X805" s="248"/>
      <c r="Y805" s="255">
        <v>36558</v>
      </c>
      <c r="Z805" s="255">
        <v>36924</v>
      </c>
      <c r="AA805" s="256">
        <f t="shared" ca="1" si="47"/>
        <v>4.083333333333333</v>
      </c>
      <c r="AB805" s="257" t="e">
        <f>+VLOOKUP(#REF!,'[3]CÁN BỘ'!F$8:AX$1037,COLUMN('[3]CÁN BỘ'!$AP$42)-5,0)</f>
        <v>#REF!</v>
      </c>
      <c r="AC805" s="258"/>
    </row>
    <row r="806" spans="1:29" ht="15.75" customHeight="1" x14ac:dyDescent="0.3">
      <c r="A806" s="248">
        <f>+SUBTOTAL(3,$C$6:C806)</f>
        <v>801</v>
      </c>
      <c r="B806" s="249" t="s">
        <v>2215</v>
      </c>
      <c r="C806" s="249" t="s">
        <v>2207</v>
      </c>
      <c r="D806" s="249" t="s">
        <v>2214</v>
      </c>
      <c r="E806" s="248" t="s">
        <v>201</v>
      </c>
      <c r="F806" s="249">
        <f t="shared" ref="F806:F835" si="48">YEAR(G806)</f>
        <v>1990</v>
      </c>
      <c r="G806" s="251">
        <v>32993</v>
      </c>
      <c r="H806" s="248" t="s">
        <v>2211</v>
      </c>
      <c r="I806" s="252" t="str">
        <f>VLOOKUP(H806,'[2]Bảng mã ngạch'!$A$2:$B$71,2,0)</f>
        <v>Giáo viên tiểu học (hạng II)</v>
      </c>
      <c r="J806" s="249" t="s">
        <v>690</v>
      </c>
      <c r="K806" s="249">
        <v>0</v>
      </c>
      <c r="L806" s="249" t="s">
        <v>1122</v>
      </c>
      <c r="M806" s="249" t="s">
        <v>1328</v>
      </c>
      <c r="N806" s="249"/>
      <c r="O806" s="249" t="s">
        <v>218</v>
      </c>
      <c r="P806" s="253"/>
      <c r="Q806" s="249"/>
      <c r="R806" s="255" t="s">
        <v>754</v>
      </c>
      <c r="S806" s="248"/>
      <c r="T806" s="248"/>
      <c r="U806" s="248" t="s">
        <v>2212</v>
      </c>
      <c r="V806" s="248"/>
      <c r="W806" s="254" t="s">
        <v>717</v>
      </c>
      <c r="X806" s="248"/>
      <c r="Y806" s="255">
        <v>41608</v>
      </c>
      <c r="Z806" s="255">
        <v>41973</v>
      </c>
      <c r="AA806" s="256">
        <f t="shared" ca="1" si="47"/>
        <v>20.416666666666668</v>
      </c>
      <c r="AB806" s="257" t="e">
        <f>+VLOOKUP(#REF!,'[3]CÁN BỘ'!F$8:AX$1037,COLUMN('[3]CÁN BỘ'!$AP$42)-5,0)</f>
        <v>#REF!</v>
      </c>
      <c r="AC806" s="258"/>
    </row>
    <row r="807" spans="1:29" ht="15.75" customHeight="1" x14ac:dyDescent="0.3">
      <c r="A807" s="248">
        <f>+SUBTOTAL(3,$C$6:C807)</f>
        <v>802</v>
      </c>
      <c r="B807" s="249" t="s">
        <v>2216</v>
      </c>
      <c r="C807" s="249" t="s">
        <v>2207</v>
      </c>
      <c r="D807" s="249" t="s">
        <v>2214</v>
      </c>
      <c r="E807" s="250" t="s">
        <v>201</v>
      </c>
      <c r="F807" s="249">
        <f t="shared" si="48"/>
        <v>1992</v>
      </c>
      <c r="G807" s="251">
        <v>33610</v>
      </c>
      <c r="H807" s="248" t="s">
        <v>2211</v>
      </c>
      <c r="I807" s="252" t="str">
        <f>VLOOKUP(H807,'[2]Bảng mã ngạch'!$A$2:$B$71,2,0)</f>
        <v>Giáo viên tiểu học (hạng II)</v>
      </c>
      <c r="J807" s="249" t="s">
        <v>690</v>
      </c>
      <c r="K807" s="249">
        <v>0</v>
      </c>
      <c r="L807" s="249" t="s">
        <v>2217</v>
      </c>
      <c r="M807" s="249" t="s">
        <v>2162</v>
      </c>
      <c r="N807" s="249"/>
      <c r="O807" s="249">
        <v>0</v>
      </c>
      <c r="P807" s="253"/>
      <c r="Q807" s="249"/>
      <c r="R807" s="248"/>
      <c r="S807" s="248" t="s">
        <v>815</v>
      </c>
      <c r="T807" s="248"/>
      <c r="U807" s="248" t="s">
        <v>2212</v>
      </c>
      <c r="V807" s="248"/>
      <c r="W807" s="248">
        <v>0</v>
      </c>
      <c r="X807" s="248"/>
      <c r="Y807" s="255">
        <v>41061</v>
      </c>
      <c r="Z807" s="255">
        <v>41426</v>
      </c>
      <c r="AA807" s="256">
        <f t="shared" ca="1" si="47"/>
        <v>22.083333333333332</v>
      </c>
      <c r="AB807" s="257" t="e">
        <f>+VLOOKUP(#REF!,'[3]CÁN BỘ'!F$8:AX$1037,COLUMN('[3]CÁN BỘ'!$AP$42)-5,0)</f>
        <v>#REF!</v>
      </c>
      <c r="AC807" s="258"/>
    </row>
    <row r="808" spans="1:29" ht="15.75" customHeight="1" x14ac:dyDescent="0.3">
      <c r="A808" s="248">
        <f>+SUBTOTAL(3,$C$6:C808)</f>
        <v>803</v>
      </c>
      <c r="B808" s="249" t="s">
        <v>2218</v>
      </c>
      <c r="C808" s="249" t="s">
        <v>2207</v>
      </c>
      <c r="D808" s="249" t="s">
        <v>2214</v>
      </c>
      <c r="E808" s="248" t="s">
        <v>201</v>
      </c>
      <c r="F808" s="249">
        <f t="shared" si="48"/>
        <v>1989</v>
      </c>
      <c r="G808" s="251">
        <v>32692</v>
      </c>
      <c r="H808" s="248" t="s">
        <v>2211</v>
      </c>
      <c r="I808" s="252" t="str">
        <f>VLOOKUP(H808,'[2]Bảng mã ngạch'!$A$2:$B$71,2,0)</f>
        <v>Giáo viên tiểu học (hạng II)</v>
      </c>
      <c r="J808" s="249" t="s">
        <v>690</v>
      </c>
      <c r="K808" s="249">
        <v>0</v>
      </c>
      <c r="L808" s="249" t="s">
        <v>1781</v>
      </c>
      <c r="M808" s="249" t="s">
        <v>1781</v>
      </c>
      <c r="N808" s="249"/>
      <c r="O808" s="249" t="s">
        <v>218</v>
      </c>
      <c r="P808" s="253"/>
      <c r="Q808" s="249"/>
      <c r="R808" s="255" t="s">
        <v>771</v>
      </c>
      <c r="S808" s="248"/>
      <c r="T808" s="248"/>
      <c r="U808" s="248" t="s">
        <v>2212</v>
      </c>
      <c r="V808" s="248"/>
      <c r="W808" s="254" t="s">
        <v>895</v>
      </c>
      <c r="X808" s="248"/>
      <c r="Y808" s="255">
        <v>40667</v>
      </c>
      <c r="Z808" s="255">
        <v>41033</v>
      </c>
      <c r="AA808" s="256">
        <f t="shared" ca="1" si="47"/>
        <v>19.583333333333332</v>
      </c>
      <c r="AB808" s="257" t="e">
        <f>+VLOOKUP(#REF!,'[3]CÁN BỘ'!F$8:AX$1037,COLUMN('[3]CÁN BỘ'!$AP$42)-5,0)</f>
        <v>#REF!</v>
      </c>
      <c r="AC808" s="258"/>
    </row>
    <row r="809" spans="1:29" ht="15.75" customHeight="1" x14ac:dyDescent="0.3">
      <c r="A809" s="248">
        <f>+SUBTOTAL(3,$C$6:C809)</f>
        <v>804</v>
      </c>
      <c r="B809" s="249" t="s">
        <v>2219</v>
      </c>
      <c r="C809" s="249" t="s">
        <v>2207</v>
      </c>
      <c r="D809" s="249" t="s">
        <v>2214</v>
      </c>
      <c r="E809" s="250" t="s">
        <v>201</v>
      </c>
      <c r="F809" s="249">
        <f t="shared" si="48"/>
        <v>1977</v>
      </c>
      <c r="G809" s="251">
        <v>28372</v>
      </c>
      <c r="H809" s="248" t="s">
        <v>2211</v>
      </c>
      <c r="I809" s="252" t="str">
        <f>VLOOKUP(H809,'[2]Bảng mã ngạch'!$A$2:$B$71,2,0)</f>
        <v>Giáo viên tiểu học (hạng II)</v>
      </c>
      <c r="J809" s="249" t="s">
        <v>241</v>
      </c>
      <c r="K809" s="249">
        <v>0</v>
      </c>
      <c r="L809" s="249" t="s">
        <v>1781</v>
      </c>
      <c r="M809" s="249">
        <v>0</v>
      </c>
      <c r="N809" s="249"/>
      <c r="O809" s="249" t="s">
        <v>218</v>
      </c>
      <c r="P809" s="253"/>
      <c r="Q809" s="249"/>
      <c r="R809" s="255" t="s">
        <v>771</v>
      </c>
      <c r="S809" s="248"/>
      <c r="T809" s="248"/>
      <c r="U809" s="248" t="s">
        <v>2212</v>
      </c>
      <c r="V809" s="248"/>
      <c r="W809" s="254" t="s">
        <v>724</v>
      </c>
      <c r="X809" s="248"/>
      <c r="Y809" s="255">
        <v>36722</v>
      </c>
      <c r="Z809" s="255">
        <v>37087</v>
      </c>
      <c r="AA809" s="256">
        <f t="shared" ca="1" si="47"/>
        <v>7.75</v>
      </c>
      <c r="AB809" s="257" t="e">
        <f>+VLOOKUP(#REF!,'[3]CÁN BỘ'!F$8:AX$1037,COLUMN('[3]CÁN BỘ'!$AP$42)-5,0)</f>
        <v>#REF!</v>
      </c>
      <c r="AC809" s="258"/>
    </row>
    <row r="810" spans="1:29" ht="15.75" customHeight="1" x14ac:dyDescent="0.3">
      <c r="A810" s="248">
        <f>+SUBTOTAL(3,$C$6:C810)</f>
        <v>805</v>
      </c>
      <c r="B810" s="249" t="s">
        <v>2220</v>
      </c>
      <c r="C810" s="249" t="s">
        <v>2207</v>
      </c>
      <c r="D810" s="249" t="s">
        <v>2214</v>
      </c>
      <c r="E810" s="248" t="s">
        <v>201</v>
      </c>
      <c r="F810" s="249">
        <f t="shared" si="48"/>
        <v>1982</v>
      </c>
      <c r="G810" s="251">
        <v>30250</v>
      </c>
      <c r="H810" s="248" t="s">
        <v>2221</v>
      </c>
      <c r="I810" s="252" t="str">
        <f>VLOOKUP(H810,'[2]Bảng mã ngạch'!$A$2:$B$71,2,0)</f>
        <v>Giáo viên tiểu học (hạng IV)</v>
      </c>
      <c r="J810" s="249" t="s">
        <v>690</v>
      </c>
      <c r="K810" s="249"/>
      <c r="L810" s="249" t="s">
        <v>1747</v>
      </c>
      <c r="M810" s="249" t="s">
        <v>813</v>
      </c>
      <c r="N810" s="249"/>
      <c r="O810" s="249">
        <v>0</v>
      </c>
      <c r="P810" s="253"/>
      <c r="Q810" s="249"/>
      <c r="R810" s="255" t="s">
        <v>738</v>
      </c>
      <c r="S810" s="248" t="s">
        <v>815</v>
      </c>
      <c r="T810" s="248"/>
      <c r="U810" s="248"/>
      <c r="V810" s="248"/>
      <c r="W810" s="254" t="s">
        <v>895</v>
      </c>
      <c r="X810" s="248"/>
      <c r="Y810" s="255">
        <v>39785</v>
      </c>
      <c r="Z810" s="255">
        <v>40150</v>
      </c>
      <c r="AA810" s="256">
        <f t="shared" ca="1" si="47"/>
        <v>12.916666666666666</v>
      </c>
      <c r="AB810" s="257" t="e">
        <f>+VLOOKUP(#REF!,'[3]CÁN BỘ'!F$8:AX$1037,COLUMN('[3]CÁN BỘ'!$AP$42)-5,0)</f>
        <v>#REF!</v>
      </c>
      <c r="AC810" s="258"/>
    </row>
    <row r="811" spans="1:29" ht="15.75" customHeight="1" x14ac:dyDescent="0.3">
      <c r="A811" s="248">
        <f>+SUBTOTAL(3,$C$6:C811)</f>
        <v>806</v>
      </c>
      <c r="B811" s="249" t="s">
        <v>2222</v>
      </c>
      <c r="C811" s="249" t="s">
        <v>2207</v>
      </c>
      <c r="D811" s="249" t="s">
        <v>2214</v>
      </c>
      <c r="E811" s="250" t="s">
        <v>201</v>
      </c>
      <c r="F811" s="249">
        <f t="shared" si="48"/>
        <v>1999</v>
      </c>
      <c r="G811" s="251">
        <v>36240</v>
      </c>
      <c r="H811" s="250" t="s">
        <v>2223</v>
      </c>
      <c r="I811" s="252" t="s">
        <v>2224</v>
      </c>
      <c r="J811" s="249" t="s">
        <v>241</v>
      </c>
      <c r="K811" s="249"/>
      <c r="L811" s="259"/>
      <c r="M811" s="249"/>
      <c r="N811" s="249"/>
      <c r="O811" s="249"/>
      <c r="P811" s="253"/>
      <c r="Q811" s="249"/>
      <c r="R811" s="248"/>
      <c r="S811" s="248"/>
      <c r="T811" s="248"/>
      <c r="U811" s="248"/>
      <c r="V811" s="248"/>
      <c r="W811" s="248"/>
      <c r="X811" s="248"/>
      <c r="Y811" s="248"/>
      <c r="Z811" s="248"/>
      <c r="AA811" s="263"/>
      <c r="AB811" s="257" t="e">
        <f>+VLOOKUP(#REF!,'[3]CÁN BỘ'!F$8:AX$1037,COLUMN('[3]CÁN BỘ'!$AP$42)-5,0)</f>
        <v>#REF!</v>
      </c>
      <c r="AC811" s="258"/>
    </row>
    <row r="812" spans="1:29" ht="15.75" customHeight="1" x14ac:dyDescent="0.3">
      <c r="A812" s="248">
        <f>+SUBTOTAL(3,$C$6:C812)</f>
        <v>807</v>
      </c>
      <c r="B812" s="249" t="s">
        <v>2225</v>
      </c>
      <c r="C812" s="249" t="s">
        <v>2207</v>
      </c>
      <c r="D812" s="249" t="s">
        <v>2214</v>
      </c>
      <c r="E812" s="250" t="s">
        <v>201</v>
      </c>
      <c r="F812" s="249">
        <f t="shared" si="48"/>
        <v>1988</v>
      </c>
      <c r="G812" s="251">
        <v>32162</v>
      </c>
      <c r="H812" s="248" t="s">
        <v>2211</v>
      </c>
      <c r="I812" s="252" t="str">
        <f>VLOOKUP(H812,'[2]Bảng mã ngạch'!$A$2:$B$71,2,0)</f>
        <v>Giáo viên tiểu học (hạng II)</v>
      </c>
      <c r="J812" s="249" t="s">
        <v>241</v>
      </c>
      <c r="K812" s="249">
        <v>0</v>
      </c>
      <c r="L812" s="249" t="s">
        <v>1781</v>
      </c>
      <c r="M812" s="249">
        <v>0</v>
      </c>
      <c r="N812" s="249"/>
      <c r="O812" s="249">
        <v>0</v>
      </c>
      <c r="P812" s="253"/>
      <c r="Q812" s="249"/>
      <c r="R812" s="255" t="s">
        <v>771</v>
      </c>
      <c r="S812" s="248"/>
      <c r="T812" s="248"/>
      <c r="U812" s="248" t="s">
        <v>2212</v>
      </c>
      <c r="V812" s="248"/>
      <c r="W812" s="254" t="s">
        <v>895</v>
      </c>
      <c r="X812" s="248"/>
      <c r="Y812" s="255">
        <v>40369</v>
      </c>
      <c r="Z812" s="255">
        <v>40734</v>
      </c>
      <c r="AA812" s="256">
        <f ca="1">IF(E812="nữ",660-DATEDIF(G812,TODAY(),"m"),720-DATEDIF(G812,TODAY(),"m"))/12</f>
        <v>18.083333333333332</v>
      </c>
      <c r="AB812" s="257" t="e">
        <f>+VLOOKUP(#REF!,'[3]CÁN BỘ'!F$8:AX$1037,COLUMN('[3]CÁN BỘ'!$AP$42)-5,0)</f>
        <v>#REF!</v>
      </c>
      <c r="AC812" s="258"/>
    </row>
    <row r="813" spans="1:29" ht="15.75" customHeight="1" x14ac:dyDescent="0.3">
      <c r="A813" s="248">
        <f>+SUBTOTAL(3,$C$6:C813)</f>
        <v>808</v>
      </c>
      <c r="B813" s="249" t="s">
        <v>2226</v>
      </c>
      <c r="C813" s="249" t="s">
        <v>2207</v>
      </c>
      <c r="D813" s="249" t="s">
        <v>2214</v>
      </c>
      <c r="E813" s="248" t="s">
        <v>201</v>
      </c>
      <c r="F813" s="249">
        <f t="shared" si="48"/>
        <v>1991</v>
      </c>
      <c r="G813" s="251">
        <v>33366</v>
      </c>
      <c r="H813" s="248" t="s">
        <v>2211</v>
      </c>
      <c r="I813" s="252" t="str">
        <f>VLOOKUP(H813,'[2]Bảng mã ngạch'!$A$2:$B$71,2,0)</f>
        <v>Giáo viên tiểu học (hạng II)</v>
      </c>
      <c r="J813" s="249" t="s">
        <v>241</v>
      </c>
      <c r="K813" s="249"/>
      <c r="L813" s="249" t="s">
        <v>2217</v>
      </c>
      <c r="M813" s="249">
        <v>0</v>
      </c>
      <c r="N813" s="249"/>
      <c r="O813" s="249">
        <v>0</v>
      </c>
      <c r="P813" s="253"/>
      <c r="Q813" s="249"/>
      <c r="R813" s="248" t="s">
        <v>771</v>
      </c>
      <c r="S813" s="248" t="s">
        <v>815</v>
      </c>
      <c r="T813" s="248"/>
      <c r="U813" s="248" t="s">
        <v>2212</v>
      </c>
      <c r="V813" s="248"/>
      <c r="W813" s="248">
        <v>0</v>
      </c>
      <c r="X813" s="248"/>
      <c r="Y813" s="255">
        <v>41780</v>
      </c>
      <c r="Z813" s="255">
        <v>42145</v>
      </c>
      <c r="AA813" s="256">
        <f ca="1">IF(E813="nữ",660-DATEDIF(G813,TODAY(),"m"),720-DATEDIF(G813,TODAY(),"m"))/12</f>
        <v>21.416666666666668</v>
      </c>
      <c r="AB813" s="257" t="e">
        <f>+VLOOKUP(#REF!,'[3]CÁN BỘ'!F$8:AX$1037,COLUMN('[3]CÁN BỘ'!$AP$42)-5,0)</f>
        <v>#REF!</v>
      </c>
      <c r="AC813" s="258"/>
    </row>
    <row r="814" spans="1:29" ht="15.75" customHeight="1" x14ac:dyDescent="0.3">
      <c r="A814" s="248">
        <f>+SUBTOTAL(3,$C$6:C814)</f>
        <v>809</v>
      </c>
      <c r="B814" s="249" t="s">
        <v>2227</v>
      </c>
      <c r="C814" s="249" t="s">
        <v>2207</v>
      </c>
      <c r="D814" s="249" t="s">
        <v>2214</v>
      </c>
      <c r="E814" s="250" t="s">
        <v>201</v>
      </c>
      <c r="F814" s="249">
        <f t="shared" si="48"/>
        <v>1991</v>
      </c>
      <c r="G814" s="251">
        <v>33426</v>
      </c>
      <c r="H814" s="248" t="s">
        <v>2211</v>
      </c>
      <c r="I814" s="252" t="str">
        <f>VLOOKUP(H814,'[2]Bảng mã ngạch'!$A$2:$B$71,2,0)</f>
        <v>Giáo viên tiểu học (hạng II)</v>
      </c>
      <c r="J814" s="249" t="s">
        <v>690</v>
      </c>
      <c r="K814" s="249"/>
      <c r="L814" s="249" t="s">
        <v>2217</v>
      </c>
      <c r="M814" s="249" t="s">
        <v>2228</v>
      </c>
      <c r="N814" s="249"/>
      <c r="O814" s="249">
        <v>0</v>
      </c>
      <c r="P814" s="253"/>
      <c r="Q814" s="249"/>
      <c r="R814" s="248"/>
      <c r="S814" s="248" t="s">
        <v>815</v>
      </c>
      <c r="T814" s="248"/>
      <c r="U814" s="248" t="s">
        <v>2212</v>
      </c>
      <c r="V814" s="248"/>
      <c r="W814" s="254" t="s">
        <v>895</v>
      </c>
      <c r="X814" s="248"/>
      <c r="Y814" s="255">
        <v>41456</v>
      </c>
      <c r="Z814" s="255">
        <v>41821</v>
      </c>
      <c r="AA814" s="256">
        <f ca="1">IF(E814="nữ",660-DATEDIF(G814,TODAY(),"m"),720-DATEDIF(G814,TODAY(),"m"))/12</f>
        <v>21.583333333333332</v>
      </c>
      <c r="AB814" s="257" t="e">
        <f>+VLOOKUP(#REF!,'[3]CÁN BỘ'!F$8:AX$1037,COLUMN('[3]CÁN BỘ'!$AP$42)-5,0)</f>
        <v>#REF!</v>
      </c>
      <c r="AC814" s="258"/>
    </row>
    <row r="815" spans="1:29" ht="15.75" customHeight="1" x14ac:dyDescent="0.3">
      <c r="A815" s="248">
        <f>+SUBTOTAL(3,$C$6:C815)</f>
        <v>810</v>
      </c>
      <c r="B815" s="249" t="s">
        <v>2229</v>
      </c>
      <c r="C815" s="249" t="s">
        <v>2207</v>
      </c>
      <c r="D815" s="249" t="s">
        <v>2214</v>
      </c>
      <c r="E815" s="248" t="s">
        <v>201</v>
      </c>
      <c r="F815" s="249">
        <f t="shared" si="48"/>
        <v>1996</v>
      </c>
      <c r="G815" s="251">
        <v>35131</v>
      </c>
      <c r="H815" s="248" t="s">
        <v>2221</v>
      </c>
      <c r="I815" s="252" t="str">
        <f>VLOOKUP(H815,'[2]Bảng mã ngạch'!$A$2:$B$71,2,0)</f>
        <v>Giáo viên tiểu học (hạng IV)</v>
      </c>
      <c r="J815" s="249" t="s">
        <v>241</v>
      </c>
      <c r="K815" s="249"/>
      <c r="L815" s="249" t="s">
        <v>1328</v>
      </c>
      <c r="M815" s="249">
        <v>0</v>
      </c>
      <c r="N815" s="249"/>
      <c r="O815" s="249">
        <v>0</v>
      </c>
      <c r="P815" s="253"/>
      <c r="Q815" s="249"/>
      <c r="R815" s="255" t="s">
        <v>738</v>
      </c>
      <c r="S815" s="248"/>
      <c r="T815" s="248"/>
      <c r="U815" s="248"/>
      <c r="V815" s="248"/>
      <c r="W815" s="254" t="s">
        <v>895</v>
      </c>
      <c r="X815" s="248"/>
      <c r="Y815" s="255">
        <v>43185</v>
      </c>
      <c r="Z815" s="255">
        <v>43550</v>
      </c>
      <c r="AA815" s="256">
        <f ca="1">IF(E815="nữ",660-DATEDIF(G815,TODAY(),"m"),720-DATEDIF(G815,TODAY(),"m"))/12</f>
        <v>26.25</v>
      </c>
      <c r="AB815" s="257" t="e">
        <f>+VLOOKUP(#REF!,'[3]CÁN BỘ'!F$8:AX$1037,COLUMN('[3]CÁN BỘ'!$AP$42)-5,0)</f>
        <v>#REF!</v>
      </c>
      <c r="AC815" s="258"/>
    </row>
    <row r="816" spans="1:29" ht="15.75" customHeight="1" x14ac:dyDescent="0.3">
      <c r="A816" s="248">
        <f>+SUBTOTAL(3,$C$6:C816)</f>
        <v>811</v>
      </c>
      <c r="B816" s="249" t="s">
        <v>2230</v>
      </c>
      <c r="C816" s="249" t="s">
        <v>2207</v>
      </c>
      <c r="D816" s="249" t="s">
        <v>2214</v>
      </c>
      <c r="E816" s="250" t="s">
        <v>201</v>
      </c>
      <c r="F816" s="249">
        <f t="shared" si="48"/>
        <v>1997</v>
      </c>
      <c r="G816" s="251">
        <v>35592</v>
      </c>
      <c r="H816" s="250" t="s">
        <v>2221</v>
      </c>
      <c r="I816" s="252" t="str">
        <f>VLOOKUP(H816,'[2]Bảng mã ngạch'!$A$2:$B$71,2,0)</f>
        <v>Giáo viên tiểu học (hạng IV)</v>
      </c>
      <c r="J816" s="249" t="s">
        <v>241</v>
      </c>
      <c r="K816" s="249"/>
      <c r="L816" s="259"/>
      <c r="M816" s="249"/>
      <c r="N816" s="249"/>
      <c r="O816" s="249"/>
      <c r="P816" s="253"/>
      <c r="Q816" s="249"/>
      <c r="R816" s="248"/>
      <c r="S816" s="248"/>
      <c r="T816" s="248"/>
      <c r="U816" s="248"/>
      <c r="V816" s="248"/>
      <c r="W816" s="248"/>
      <c r="X816" s="248"/>
      <c r="Y816" s="248"/>
      <c r="Z816" s="248"/>
      <c r="AA816" s="263"/>
      <c r="AB816" s="257" t="e">
        <f>+VLOOKUP(#REF!,'[3]CÁN BỘ'!F$8:AX$1037,COLUMN('[3]CÁN BỘ'!$AP$42)-5,0)</f>
        <v>#REF!</v>
      </c>
      <c r="AC816" s="258"/>
    </row>
    <row r="817" spans="1:29" ht="15.75" customHeight="1" x14ac:dyDescent="0.3">
      <c r="A817" s="248">
        <f>+SUBTOTAL(3,$C$6:C817)</f>
        <v>812</v>
      </c>
      <c r="B817" s="249" t="s">
        <v>2231</v>
      </c>
      <c r="C817" s="249" t="s">
        <v>2207</v>
      </c>
      <c r="D817" s="249" t="s">
        <v>2214</v>
      </c>
      <c r="E817" s="248" t="s">
        <v>201</v>
      </c>
      <c r="F817" s="249">
        <f t="shared" si="48"/>
        <v>1995</v>
      </c>
      <c r="G817" s="251">
        <v>34757</v>
      </c>
      <c r="H817" s="248" t="s">
        <v>2221</v>
      </c>
      <c r="I817" s="252" t="str">
        <f>VLOOKUP(H817,'[2]Bảng mã ngạch'!$A$2:$B$71,2,0)</f>
        <v>Giáo viên tiểu học (hạng IV)</v>
      </c>
      <c r="J817" s="249" t="s">
        <v>690</v>
      </c>
      <c r="K817" s="249"/>
      <c r="L817" s="249" t="s">
        <v>1328</v>
      </c>
      <c r="M817" s="249" t="s">
        <v>1328</v>
      </c>
      <c r="N817" s="249"/>
      <c r="O817" s="249">
        <v>0</v>
      </c>
      <c r="P817" s="253"/>
      <c r="Q817" s="249"/>
      <c r="R817" s="255" t="s">
        <v>738</v>
      </c>
      <c r="S817" s="248"/>
      <c r="T817" s="248"/>
      <c r="U817" s="248"/>
      <c r="V817" s="248"/>
      <c r="W817" s="254" t="s">
        <v>895</v>
      </c>
      <c r="X817" s="248"/>
      <c r="Y817" s="248"/>
      <c r="Z817" s="248"/>
      <c r="AA817" s="256">
        <f t="shared" ref="AA817:AA835" ca="1" si="49">IF(E817="nữ",660-DATEDIF(G817,TODAY(),"m"),720-DATEDIF(G817,TODAY(),"m"))/12</f>
        <v>25.25</v>
      </c>
      <c r="AB817" s="257" t="e">
        <f>+VLOOKUP(#REF!,'[3]CÁN BỘ'!F$8:AX$1037,COLUMN('[3]CÁN BỘ'!$AP$42)-5,0)</f>
        <v>#REF!</v>
      </c>
      <c r="AC817" s="258"/>
    </row>
    <row r="818" spans="1:29" ht="15.75" customHeight="1" x14ac:dyDescent="0.3">
      <c r="A818" s="248">
        <f>+SUBTOTAL(3,$C$6:C818)</f>
        <v>813</v>
      </c>
      <c r="B818" s="249" t="s">
        <v>2232</v>
      </c>
      <c r="C818" s="249" t="s">
        <v>2207</v>
      </c>
      <c r="D818" s="249" t="s">
        <v>2214</v>
      </c>
      <c r="E818" s="248" t="s">
        <v>201</v>
      </c>
      <c r="F818" s="249">
        <f t="shared" si="48"/>
        <v>1977</v>
      </c>
      <c r="G818" s="251">
        <v>28389</v>
      </c>
      <c r="H818" s="248" t="s">
        <v>2211</v>
      </c>
      <c r="I818" s="252" t="str">
        <f>VLOOKUP(H818,'[2]Bảng mã ngạch'!$A$2:$B$71,2,0)</f>
        <v>Giáo viên tiểu học (hạng II)</v>
      </c>
      <c r="J818" s="249" t="s">
        <v>690</v>
      </c>
      <c r="K818" s="249">
        <v>0</v>
      </c>
      <c r="L818" s="249" t="s">
        <v>1781</v>
      </c>
      <c r="M818" s="249" t="s">
        <v>1781</v>
      </c>
      <c r="N818" s="249"/>
      <c r="O818" s="249" t="s">
        <v>218</v>
      </c>
      <c r="P818" s="253"/>
      <c r="Q818" s="249"/>
      <c r="R818" s="255" t="s">
        <v>771</v>
      </c>
      <c r="S818" s="248"/>
      <c r="T818" s="248"/>
      <c r="U818" s="248" t="s">
        <v>2212</v>
      </c>
      <c r="V818" s="248"/>
      <c r="W818" s="254" t="s">
        <v>895</v>
      </c>
      <c r="X818" s="248"/>
      <c r="Y818" s="255">
        <v>39227</v>
      </c>
      <c r="Z818" s="255">
        <v>39593</v>
      </c>
      <c r="AA818" s="256">
        <f t="shared" ca="1" si="49"/>
        <v>7.75</v>
      </c>
      <c r="AB818" s="257" t="e">
        <f>+VLOOKUP(#REF!,'[3]CÁN BỘ'!F$8:AX$1037,COLUMN('[3]CÁN BỘ'!$AP$42)-5,0)</f>
        <v>#REF!</v>
      </c>
      <c r="AC818" s="258"/>
    </row>
    <row r="819" spans="1:29" ht="31.5" customHeight="1" x14ac:dyDescent="0.3">
      <c r="A819" s="248">
        <f>+SUBTOTAL(3,$C$6:C819)</f>
        <v>814</v>
      </c>
      <c r="B819" s="249" t="s">
        <v>2233</v>
      </c>
      <c r="C819" s="249" t="s">
        <v>2207</v>
      </c>
      <c r="D819" s="249" t="s">
        <v>2214</v>
      </c>
      <c r="E819" s="248" t="s">
        <v>201</v>
      </c>
      <c r="F819" s="249">
        <f t="shared" si="48"/>
        <v>1989</v>
      </c>
      <c r="G819" s="251">
        <v>32528</v>
      </c>
      <c r="H819" s="248" t="s">
        <v>2211</v>
      </c>
      <c r="I819" s="252" t="str">
        <f>VLOOKUP(H819,'[2]Bảng mã ngạch'!$A$2:$B$71,2,0)</f>
        <v>Giáo viên tiểu học (hạng II)</v>
      </c>
      <c r="J819" s="249" t="s">
        <v>241</v>
      </c>
      <c r="K819" s="249">
        <v>0</v>
      </c>
      <c r="L819" s="249" t="s">
        <v>1781</v>
      </c>
      <c r="M819" s="249">
        <v>0</v>
      </c>
      <c r="N819" s="249"/>
      <c r="O819" s="249" t="s">
        <v>218</v>
      </c>
      <c r="P819" s="253"/>
      <c r="Q819" s="249"/>
      <c r="R819" s="255" t="s">
        <v>771</v>
      </c>
      <c r="S819" s="248"/>
      <c r="T819" s="248"/>
      <c r="U819" s="248" t="s">
        <v>2212</v>
      </c>
      <c r="V819" s="248"/>
      <c r="W819" s="248" t="s">
        <v>705</v>
      </c>
      <c r="X819" s="248"/>
      <c r="Y819" s="255">
        <v>40667</v>
      </c>
      <c r="Z819" s="255">
        <v>41033</v>
      </c>
      <c r="AA819" s="256">
        <f t="shared" ca="1" si="49"/>
        <v>19.083333333333332</v>
      </c>
      <c r="AB819" s="257" t="e">
        <f>+VLOOKUP(#REF!,'[3]CÁN BỘ'!F$8:AX$1037,COLUMN('[3]CÁN BỘ'!$AP$42)-5,0)</f>
        <v>#REF!</v>
      </c>
      <c r="AC819" s="258"/>
    </row>
    <row r="820" spans="1:29" ht="15.75" customHeight="1" x14ac:dyDescent="0.3">
      <c r="A820" s="248">
        <f>+SUBTOTAL(3,$C$6:C820)</f>
        <v>815</v>
      </c>
      <c r="B820" s="249" t="s">
        <v>2234</v>
      </c>
      <c r="C820" s="249" t="s">
        <v>2207</v>
      </c>
      <c r="D820" s="249" t="s">
        <v>2235</v>
      </c>
      <c r="E820" s="248" t="s">
        <v>201</v>
      </c>
      <c r="F820" s="249">
        <f t="shared" si="48"/>
        <v>1989</v>
      </c>
      <c r="G820" s="251">
        <v>32608</v>
      </c>
      <c r="H820" s="248" t="s">
        <v>2211</v>
      </c>
      <c r="I820" s="252" t="str">
        <f>VLOOKUP(H820,'[2]Bảng mã ngạch'!$A$2:$B$71,2,0)</f>
        <v>Giáo viên tiểu học (hạng II)</v>
      </c>
      <c r="J820" s="249" t="s">
        <v>690</v>
      </c>
      <c r="K820" s="249">
        <v>0</v>
      </c>
      <c r="L820" s="249" t="s">
        <v>2217</v>
      </c>
      <c r="M820" s="249">
        <v>0</v>
      </c>
      <c r="N820" s="249"/>
      <c r="O820" s="249">
        <v>0</v>
      </c>
      <c r="P820" s="253"/>
      <c r="Q820" s="249"/>
      <c r="R820" s="248"/>
      <c r="S820" s="248" t="s">
        <v>815</v>
      </c>
      <c r="T820" s="248"/>
      <c r="U820" s="248" t="s">
        <v>2212</v>
      </c>
      <c r="V820" s="248"/>
      <c r="W820" s="254" t="s">
        <v>895</v>
      </c>
      <c r="X820" s="248"/>
      <c r="Y820" s="255"/>
      <c r="Z820" s="255"/>
      <c r="AA820" s="256">
        <f t="shared" ca="1" si="49"/>
        <v>19.333333333333332</v>
      </c>
      <c r="AB820" s="257" t="e">
        <f>+VLOOKUP(#REF!,'[3]CÁN BỘ'!F$8:AX$1037,COLUMN('[3]CÁN BỘ'!$AP$42)-5,0)</f>
        <v>#REF!</v>
      </c>
      <c r="AC820" s="258"/>
    </row>
    <row r="821" spans="1:29" ht="15.75" customHeight="1" x14ac:dyDescent="0.3">
      <c r="A821" s="248">
        <f>+SUBTOTAL(3,$C$6:C821)</f>
        <v>816</v>
      </c>
      <c r="B821" s="249" t="s">
        <v>2236</v>
      </c>
      <c r="C821" s="249" t="s">
        <v>2207</v>
      </c>
      <c r="D821" s="249" t="s">
        <v>2235</v>
      </c>
      <c r="E821" s="250" t="s">
        <v>201</v>
      </c>
      <c r="F821" s="249">
        <f t="shared" si="48"/>
        <v>1990</v>
      </c>
      <c r="G821" s="251">
        <v>33221</v>
      </c>
      <c r="H821" s="248" t="s">
        <v>2221</v>
      </c>
      <c r="I821" s="252" t="str">
        <f>VLOOKUP(H821,'[2]Bảng mã ngạch'!$A$2:$B$71,2,0)</f>
        <v>Giáo viên tiểu học (hạng IV)</v>
      </c>
      <c r="J821" s="249" t="s">
        <v>241</v>
      </c>
      <c r="K821" s="249">
        <v>0</v>
      </c>
      <c r="L821" s="249" t="s">
        <v>2237</v>
      </c>
      <c r="M821" s="249">
        <v>0</v>
      </c>
      <c r="N821" s="249"/>
      <c r="O821" s="249" t="s">
        <v>218</v>
      </c>
      <c r="P821" s="253"/>
      <c r="Q821" s="249"/>
      <c r="R821" s="255" t="s">
        <v>738</v>
      </c>
      <c r="S821" s="248"/>
      <c r="T821" s="248"/>
      <c r="U821" s="248"/>
      <c r="V821" s="248"/>
      <c r="W821" s="254" t="s">
        <v>717</v>
      </c>
      <c r="X821" s="248"/>
      <c r="Y821" s="255">
        <v>43983</v>
      </c>
      <c r="Z821" s="255">
        <v>0</v>
      </c>
      <c r="AA821" s="256">
        <f t="shared" ca="1" si="49"/>
        <v>21</v>
      </c>
      <c r="AB821" s="257" t="e">
        <f>+VLOOKUP(#REF!,'[3]CÁN BỘ'!F$8:AX$1037,COLUMN('[3]CÁN BỘ'!$AP$42)-5,0)</f>
        <v>#REF!</v>
      </c>
      <c r="AC821" s="258"/>
    </row>
    <row r="822" spans="1:29" ht="15.75" customHeight="1" x14ac:dyDescent="0.3">
      <c r="A822" s="248">
        <f>+SUBTOTAL(3,$C$6:C822)</f>
        <v>817</v>
      </c>
      <c r="B822" s="249" t="s">
        <v>2238</v>
      </c>
      <c r="C822" s="249" t="s">
        <v>2207</v>
      </c>
      <c r="D822" s="249" t="s">
        <v>2235</v>
      </c>
      <c r="E822" s="248" t="s">
        <v>201</v>
      </c>
      <c r="F822" s="249">
        <f t="shared" si="48"/>
        <v>1982</v>
      </c>
      <c r="G822" s="251">
        <v>30301</v>
      </c>
      <c r="H822" s="248" t="s">
        <v>2221</v>
      </c>
      <c r="I822" s="252" t="str">
        <f>VLOOKUP(H822,'[2]Bảng mã ngạch'!$A$2:$B$71,2,0)</f>
        <v>Giáo viên tiểu học (hạng IV)</v>
      </c>
      <c r="J822" s="249" t="s">
        <v>690</v>
      </c>
      <c r="K822" s="249"/>
      <c r="L822" s="259"/>
      <c r="M822" s="249" t="s">
        <v>2239</v>
      </c>
      <c r="N822" s="249"/>
      <c r="O822" s="249">
        <v>0</v>
      </c>
      <c r="P822" s="253"/>
      <c r="Q822" s="249"/>
      <c r="R822" s="248"/>
      <c r="S822" s="248"/>
      <c r="T822" s="248"/>
      <c r="U822" s="248"/>
      <c r="V822" s="248"/>
      <c r="W822" s="248"/>
      <c r="X822" s="248"/>
      <c r="Y822" s="248"/>
      <c r="Z822" s="248"/>
      <c r="AA822" s="256">
        <f t="shared" ca="1" si="49"/>
        <v>13</v>
      </c>
      <c r="AB822" s="257" t="e">
        <f>+VLOOKUP(#REF!,'[3]CÁN BỘ'!F$8:AX$1037,COLUMN('[3]CÁN BỘ'!$AP$42)-5,0)</f>
        <v>#REF!</v>
      </c>
      <c r="AC822" s="258"/>
    </row>
    <row r="823" spans="1:29" ht="15.75" customHeight="1" x14ac:dyDescent="0.3">
      <c r="A823" s="248">
        <f>+SUBTOTAL(3,$C$6:C823)</f>
        <v>818</v>
      </c>
      <c r="B823" s="249" t="s">
        <v>2240</v>
      </c>
      <c r="C823" s="249" t="s">
        <v>2207</v>
      </c>
      <c r="D823" s="249" t="s">
        <v>2235</v>
      </c>
      <c r="E823" s="250" t="s">
        <v>201</v>
      </c>
      <c r="F823" s="249">
        <f t="shared" si="48"/>
        <v>1982</v>
      </c>
      <c r="G823" s="251">
        <v>30256</v>
      </c>
      <c r="H823" s="248" t="s">
        <v>2211</v>
      </c>
      <c r="I823" s="252" t="str">
        <f>VLOOKUP(H823,'[2]Bảng mã ngạch'!$A$2:$B$71,2,0)</f>
        <v>Giáo viên tiểu học (hạng II)</v>
      </c>
      <c r="J823" s="249" t="s">
        <v>241</v>
      </c>
      <c r="K823" s="249">
        <v>0</v>
      </c>
      <c r="L823" s="249" t="s">
        <v>2217</v>
      </c>
      <c r="M823" s="249">
        <v>0</v>
      </c>
      <c r="N823" s="249"/>
      <c r="O823" s="249">
        <v>0</v>
      </c>
      <c r="P823" s="253"/>
      <c r="Q823" s="249"/>
      <c r="R823" s="248"/>
      <c r="S823" s="248" t="s">
        <v>815</v>
      </c>
      <c r="T823" s="248"/>
      <c r="U823" s="248" t="s">
        <v>2212</v>
      </c>
      <c r="V823" s="248"/>
      <c r="W823" s="248">
        <v>0</v>
      </c>
      <c r="X823" s="248"/>
      <c r="Y823" s="255">
        <v>40919</v>
      </c>
      <c r="Z823" s="255">
        <v>41285</v>
      </c>
      <c r="AA823" s="256">
        <f t="shared" ca="1" si="49"/>
        <v>12.916666666666666</v>
      </c>
      <c r="AB823" s="257" t="e">
        <f>+VLOOKUP(#REF!,'[3]CÁN BỘ'!F$8:AX$1037,COLUMN('[3]CÁN BỘ'!$AP$42)-5,0)</f>
        <v>#REF!</v>
      </c>
      <c r="AC823" s="258"/>
    </row>
    <row r="824" spans="1:29" ht="15.75" customHeight="1" x14ac:dyDescent="0.3">
      <c r="A824" s="248">
        <f>+SUBTOTAL(3,$C$6:C824)</f>
        <v>819</v>
      </c>
      <c r="B824" s="249" t="s">
        <v>2241</v>
      </c>
      <c r="C824" s="249" t="s">
        <v>2207</v>
      </c>
      <c r="D824" s="249" t="s">
        <v>2235</v>
      </c>
      <c r="E824" s="250" t="s">
        <v>1534</v>
      </c>
      <c r="F824" s="249">
        <f t="shared" si="48"/>
        <v>1987</v>
      </c>
      <c r="G824" s="251">
        <v>31967</v>
      </c>
      <c r="H824" s="248" t="s">
        <v>2221</v>
      </c>
      <c r="I824" s="252" t="str">
        <f>VLOOKUP(H824,'[2]Bảng mã ngạch'!$A$2:$B$71,2,0)</f>
        <v>Giáo viên tiểu học (hạng IV)</v>
      </c>
      <c r="J824" s="249" t="s">
        <v>690</v>
      </c>
      <c r="K824" s="249"/>
      <c r="L824" s="259"/>
      <c r="M824" s="249" t="s">
        <v>813</v>
      </c>
      <c r="N824" s="249"/>
      <c r="O824" s="249">
        <v>0</v>
      </c>
      <c r="P824" s="253"/>
      <c r="Q824" s="249"/>
      <c r="R824" s="255" t="s">
        <v>955</v>
      </c>
      <c r="S824" s="248"/>
      <c r="T824" s="248"/>
      <c r="U824" s="248"/>
      <c r="V824" s="248"/>
      <c r="W824" s="248"/>
      <c r="X824" s="248"/>
      <c r="Y824" s="255">
        <v>42138</v>
      </c>
      <c r="Z824" s="255">
        <v>42504</v>
      </c>
      <c r="AA824" s="263">
        <f t="shared" ca="1" si="49"/>
        <v>17.583333333333332</v>
      </c>
      <c r="AB824" s="257" t="e">
        <f>+VLOOKUP(#REF!,'[3]CÁN BỘ'!F$8:AX$1037,COLUMN('[3]CÁN BỘ'!$AP$42)-5,0)</f>
        <v>#REF!</v>
      </c>
      <c r="AC824" s="258"/>
    </row>
    <row r="825" spans="1:29" ht="15.75" customHeight="1" x14ac:dyDescent="0.3">
      <c r="A825" s="248">
        <f>+SUBTOTAL(3,$C$6:C825)</f>
        <v>820</v>
      </c>
      <c r="B825" s="249" t="s">
        <v>2242</v>
      </c>
      <c r="C825" s="249" t="s">
        <v>2207</v>
      </c>
      <c r="D825" s="249" t="s">
        <v>2243</v>
      </c>
      <c r="E825" s="248" t="s">
        <v>201</v>
      </c>
      <c r="F825" s="249">
        <f t="shared" si="48"/>
        <v>1993</v>
      </c>
      <c r="G825" s="251">
        <v>34139</v>
      </c>
      <c r="H825" s="248" t="s">
        <v>2221</v>
      </c>
      <c r="I825" s="252" t="str">
        <f>VLOOKUP(H825,'[2]Bảng mã ngạch'!$A$2:$B$71,2,0)</f>
        <v>Giáo viên tiểu học (hạng IV)</v>
      </c>
      <c r="J825" s="249" t="s">
        <v>690</v>
      </c>
      <c r="K825" s="249"/>
      <c r="L825" s="259"/>
      <c r="M825" s="249" t="s">
        <v>1097</v>
      </c>
      <c r="N825" s="249"/>
      <c r="O825" s="249">
        <v>0</v>
      </c>
      <c r="P825" s="253"/>
      <c r="Q825" s="249"/>
      <c r="R825" s="255" t="s">
        <v>738</v>
      </c>
      <c r="S825" s="248" t="s">
        <v>815</v>
      </c>
      <c r="T825" s="248"/>
      <c r="U825" s="248"/>
      <c r="V825" s="248"/>
      <c r="W825" s="248"/>
      <c r="X825" s="248"/>
      <c r="Y825" s="255">
        <v>42078</v>
      </c>
      <c r="Z825" s="255">
        <v>42444</v>
      </c>
      <c r="AA825" s="256">
        <f t="shared" ca="1" si="49"/>
        <v>23.5</v>
      </c>
      <c r="AB825" s="257" t="e">
        <f>+VLOOKUP(#REF!,'[3]CÁN BỘ'!F$8:AX$1037,COLUMN('[3]CÁN BỘ'!$AP$42)-5,0)</f>
        <v>#REF!</v>
      </c>
      <c r="AC825" s="258"/>
    </row>
    <row r="826" spans="1:29" ht="15.75" customHeight="1" x14ac:dyDescent="0.3">
      <c r="A826" s="248">
        <f>+SUBTOTAL(3,$C$6:C826)</f>
        <v>821</v>
      </c>
      <c r="B826" s="249" t="s">
        <v>2244</v>
      </c>
      <c r="C826" s="249" t="s">
        <v>2207</v>
      </c>
      <c r="D826" s="249" t="s">
        <v>2235</v>
      </c>
      <c r="E826" s="250" t="s">
        <v>201</v>
      </c>
      <c r="F826" s="249">
        <f t="shared" si="48"/>
        <v>1989</v>
      </c>
      <c r="G826" s="251">
        <v>32521</v>
      </c>
      <c r="H826" s="248" t="s">
        <v>2211</v>
      </c>
      <c r="I826" s="252" t="str">
        <f>VLOOKUP(H826,'[2]Bảng mã ngạch'!$A$2:$B$71,2,0)</f>
        <v>Giáo viên tiểu học (hạng II)</v>
      </c>
      <c r="J826" s="249" t="s">
        <v>690</v>
      </c>
      <c r="K826" s="249">
        <v>0</v>
      </c>
      <c r="L826" s="249" t="s">
        <v>1781</v>
      </c>
      <c r="M826" s="249" t="s">
        <v>1328</v>
      </c>
      <c r="N826" s="249"/>
      <c r="O826" s="249" t="s">
        <v>218</v>
      </c>
      <c r="P826" s="253"/>
      <c r="Q826" s="249"/>
      <c r="R826" s="248" t="s">
        <v>771</v>
      </c>
      <c r="S826" s="248"/>
      <c r="T826" s="248"/>
      <c r="U826" s="248" t="s">
        <v>2212</v>
      </c>
      <c r="V826" s="248"/>
      <c r="W826" s="254" t="s">
        <v>717</v>
      </c>
      <c r="X826" s="248"/>
      <c r="Y826" s="255">
        <v>40369</v>
      </c>
      <c r="Z826" s="255">
        <v>40734</v>
      </c>
      <c r="AA826" s="256">
        <f t="shared" ca="1" si="49"/>
        <v>19.083333333333332</v>
      </c>
      <c r="AB826" s="257" t="e">
        <f>+VLOOKUP(#REF!,'[3]CÁN BỘ'!F$8:AX$1037,COLUMN('[3]CÁN BỘ'!$AP$42)-5,0)</f>
        <v>#REF!</v>
      </c>
      <c r="AC826" s="258"/>
    </row>
    <row r="827" spans="1:29" ht="31.5" customHeight="1" x14ac:dyDescent="0.3">
      <c r="A827" s="248">
        <f>+SUBTOTAL(3,$C$6:C827)</f>
        <v>822</v>
      </c>
      <c r="B827" s="249" t="s">
        <v>2245</v>
      </c>
      <c r="C827" s="249" t="s">
        <v>2207</v>
      </c>
      <c r="D827" s="249" t="s">
        <v>2235</v>
      </c>
      <c r="E827" s="250" t="s">
        <v>201</v>
      </c>
      <c r="F827" s="249">
        <f t="shared" si="48"/>
        <v>1995</v>
      </c>
      <c r="G827" s="251">
        <v>34793</v>
      </c>
      <c r="H827" s="248" t="s">
        <v>2221</v>
      </c>
      <c r="I827" s="252" t="str">
        <f>VLOOKUP(H827,'[2]Bảng mã ngạch'!$A$2:$B$71,2,0)</f>
        <v>Giáo viên tiểu học (hạng IV)</v>
      </c>
      <c r="J827" s="249" t="s">
        <v>241</v>
      </c>
      <c r="K827" s="249"/>
      <c r="L827" s="259"/>
      <c r="M827" s="249">
        <v>0</v>
      </c>
      <c r="N827" s="249"/>
      <c r="O827" s="249">
        <v>0</v>
      </c>
      <c r="P827" s="253"/>
      <c r="Q827" s="249"/>
      <c r="R827" s="248"/>
      <c r="S827" s="248"/>
      <c r="T827" s="248"/>
      <c r="U827" s="248"/>
      <c r="V827" s="248"/>
      <c r="W827" s="248"/>
      <c r="X827" s="248"/>
      <c r="Y827" s="248"/>
      <c r="Z827" s="248"/>
      <c r="AA827" s="256">
        <f t="shared" ca="1" si="49"/>
        <v>25.333333333333332</v>
      </c>
      <c r="AB827" s="257" t="e">
        <f>+VLOOKUP(#REF!,'[3]CÁN BỘ'!F$8:AX$1037,COLUMN('[3]CÁN BỘ'!$AP$42)-5,0)</f>
        <v>#REF!</v>
      </c>
      <c r="AC827" s="258"/>
    </row>
    <row r="828" spans="1:29" ht="15.75" customHeight="1" x14ac:dyDescent="0.3">
      <c r="A828" s="248">
        <f>+SUBTOTAL(3,$C$6:C828)</f>
        <v>823</v>
      </c>
      <c r="B828" s="268" t="s">
        <v>2246</v>
      </c>
      <c r="C828" s="249" t="s">
        <v>2207</v>
      </c>
      <c r="D828" s="268" t="s">
        <v>2235</v>
      </c>
      <c r="E828" s="272" t="s">
        <v>201</v>
      </c>
      <c r="F828" s="268">
        <f t="shared" si="48"/>
        <v>1986</v>
      </c>
      <c r="G828" s="270">
        <v>31634</v>
      </c>
      <c r="H828" s="248" t="s">
        <v>2221</v>
      </c>
      <c r="I828" s="271" t="str">
        <f>VLOOKUP(H828,'[2]Bảng mã ngạch'!$A$2:$B$71,2,0)</f>
        <v>Giáo viên tiểu học (hạng IV)</v>
      </c>
      <c r="J828" s="268" t="s">
        <v>690</v>
      </c>
      <c r="K828" s="268"/>
      <c r="L828" s="259"/>
      <c r="M828" s="249" t="s">
        <v>850</v>
      </c>
      <c r="N828" s="249"/>
      <c r="O828" s="249">
        <v>0</v>
      </c>
      <c r="P828" s="253"/>
      <c r="Q828" s="249"/>
      <c r="R828" s="255" t="s">
        <v>1118</v>
      </c>
      <c r="S828" s="272"/>
      <c r="T828" s="272"/>
      <c r="U828" s="272"/>
      <c r="V828" s="272"/>
      <c r="W828" s="272"/>
      <c r="X828" s="272"/>
      <c r="Y828" s="255">
        <v>39613</v>
      </c>
      <c r="Z828" s="255">
        <v>39978</v>
      </c>
      <c r="AA828" s="274">
        <f t="shared" ca="1" si="49"/>
        <v>16.666666666666668</v>
      </c>
      <c r="AB828" s="257" t="e">
        <f>+VLOOKUP(#REF!,'[3]CÁN BỘ'!F$8:AX$1037,COLUMN('[3]CÁN BỘ'!$AP$42)-5,0)</f>
        <v>#REF!</v>
      </c>
      <c r="AC828" s="258"/>
    </row>
    <row r="829" spans="1:29" ht="15.75" customHeight="1" x14ac:dyDescent="0.3">
      <c r="A829" s="248">
        <f>+SUBTOTAL(3,$C$6:C829)</f>
        <v>824</v>
      </c>
      <c r="B829" s="249" t="s">
        <v>2247</v>
      </c>
      <c r="C829" s="249" t="s">
        <v>2207</v>
      </c>
      <c r="D829" s="249" t="s">
        <v>2235</v>
      </c>
      <c r="E829" s="248" t="s">
        <v>201</v>
      </c>
      <c r="F829" s="249">
        <f t="shared" si="48"/>
        <v>1992</v>
      </c>
      <c r="G829" s="251">
        <v>33644</v>
      </c>
      <c r="H829" s="248" t="s">
        <v>2211</v>
      </c>
      <c r="I829" s="252" t="str">
        <f>VLOOKUP(H829,'[2]Bảng mã ngạch'!$A$2:$B$71,2,0)</f>
        <v>Giáo viên tiểu học (hạng II)</v>
      </c>
      <c r="J829" s="249" t="s">
        <v>241</v>
      </c>
      <c r="K829" s="249"/>
      <c r="L829" s="249" t="s">
        <v>1747</v>
      </c>
      <c r="M829" s="249">
        <v>0</v>
      </c>
      <c r="N829" s="249"/>
      <c r="O829" s="249">
        <v>0</v>
      </c>
      <c r="P829" s="253"/>
      <c r="Q829" s="249"/>
      <c r="R829" s="248"/>
      <c r="S829" s="248"/>
      <c r="T829" s="248"/>
      <c r="U829" s="248" t="s">
        <v>2212</v>
      </c>
      <c r="V829" s="248"/>
      <c r="W829" s="254" t="s">
        <v>895</v>
      </c>
      <c r="X829" s="248"/>
      <c r="Y829" s="255">
        <v>41780</v>
      </c>
      <c r="Z829" s="255">
        <v>42145</v>
      </c>
      <c r="AA829" s="256">
        <f t="shared" ca="1" si="49"/>
        <v>22.166666666666668</v>
      </c>
      <c r="AB829" s="257" t="e">
        <f>+VLOOKUP(#REF!,'[3]CÁN BỘ'!F$8:AX$1037,COLUMN('[3]CÁN BỘ'!$AP$42)-5,0)</f>
        <v>#REF!</v>
      </c>
      <c r="AC829" s="258"/>
    </row>
    <row r="830" spans="1:29" ht="15.75" customHeight="1" x14ac:dyDescent="0.3">
      <c r="A830" s="248">
        <f>+SUBTOTAL(3,$C$6:C830)</f>
        <v>825</v>
      </c>
      <c r="B830" s="249" t="s">
        <v>2248</v>
      </c>
      <c r="C830" s="249" t="s">
        <v>2207</v>
      </c>
      <c r="D830" s="249" t="s">
        <v>2235</v>
      </c>
      <c r="E830" s="248" t="s">
        <v>201</v>
      </c>
      <c r="F830" s="249">
        <f t="shared" si="48"/>
        <v>1974</v>
      </c>
      <c r="G830" s="251">
        <v>27113</v>
      </c>
      <c r="H830" s="248" t="s">
        <v>2211</v>
      </c>
      <c r="I830" s="252" t="str">
        <f>VLOOKUP(H830,'[2]Bảng mã ngạch'!$A$2:$B$71,2,0)</f>
        <v>Giáo viên tiểu học (hạng II)</v>
      </c>
      <c r="J830" s="249" t="s">
        <v>241</v>
      </c>
      <c r="K830" s="249"/>
      <c r="L830" s="259"/>
      <c r="M830" s="249">
        <v>0</v>
      </c>
      <c r="N830" s="249"/>
      <c r="O830" s="249">
        <v>0</v>
      </c>
      <c r="P830" s="253"/>
      <c r="Q830" s="249"/>
      <c r="R830" s="248"/>
      <c r="S830" s="248" t="s">
        <v>815</v>
      </c>
      <c r="T830" s="248"/>
      <c r="U830" s="248" t="s">
        <v>2212</v>
      </c>
      <c r="V830" s="248"/>
      <c r="W830" s="254" t="s">
        <v>895</v>
      </c>
      <c r="X830" s="248"/>
      <c r="Y830" s="255">
        <v>35455</v>
      </c>
      <c r="Z830" s="255">
        <v>35820</v>
      </c>
      <c r="AA830" s="256">
        <f t="shared" ca="1" si="49"/>
        <v>4.333333333333333</v>
      </c>
      <c r="AB830" s="257" t="e">
        <f>+VLOOKUP(#REF!,'[3]CÁN BỘ'!F$8:AX$1037,COLUMN('[3]CÁN BỘ'!$AP$42)-5,0)</f>
        <v>#REF!</v>
      </c>
      <c r="AC830" s="258"/>
    </row>
    <row r="831" spans="1:29" ht="15.75" customHeight="1" x14ac:dyDescent="0.3">
      <c r="A831" s="248">
        <f>+SUBTOTAL(3,$C$6:C831)</f>
        <v>826</v>
      </c>
      <c r="B831" s="249" t="s">
        <v>2249</v>
      </c>
      <c r="C831" s="249" t="s">
        <v>2207</v>
      </c>
      <c r="D831" s="249" t="s">
        <v>2235</v>
      </c>
      <c r="E831" s="250" t="s">
        <v>201</v>
      </c>
      <c r="F831" s="249">
        <f t="shared" si="48"/>
        <v>1993</v>
      </c>
      <c r="G831" s="251">
        <v>34082</v>
      </c>
      <c r="H831" s="248" t="s">
        <v>2211</v>
      </c>
      <c r="I831" s="252" t="str">
        <f>VLOOKUP(H831,'[2]Bảng mã ngạch'!$A$2:$B$71,2,0)</f>
        <v>Giáo viên tiểu học (hạng II)</v>
      </c>
      <c r="J831" s="249" t="s">
        <v>241</v>
      </c>
      <c r="K831" s="249"/>
      <c r="L831" s="249" t="s">
        <v>1328</v>
      </c>
      <c r="M831" s="249">
        <v>0</v>
      </c>
      <c r="N831" s="249"/>
      <c r="O831" s="249">
        <v>0</v>
      </c>
      <c r="P831" s="253"/>
      <c r="Q831" s="249"/>
      <c r="R831" s="248" t="s">
        <v>782</v>
      </c>
      <c r="S831" s="248" t="s">
        <v>815</v>
      </c>
      <c r="T831" s="248"/>
      <c r="U831" s="248" t="s">
        <v>2212</v>
      </c>
      <c r="V831" s="248"/>
      <c r="W831" s="248">
        <v>0</v>
      </c>
      <c r="X831" s="248"/>
      <c r="Y831" s="255">
        <v>42181</v>
      </c>
      <c r="Z831" s="255">
        <v>42547</v>
      </c>
      <c r="AA831" s="256">
        <f t="shared" ca="1" si="49"/>
        <v>23.333333333333332</v>
      </c>
      <c r="AB831" s="257" t="e">
        <f>+VLOOKUP(#REF!,'[3]CÁN BỘ'!F$8:AX$1037,COLUMN('[3]CÁN BỘ'!$AP$42)-5,0)</f>
        <v>#REF!</v>
      </c>
      <c r="AC831" s="258"/>
    </row>
    <row r="832" spans="1:29" ht="15.75" customHeight="1" x14ac:dyDescent="0.3">
      <c r="A832" s="248">
        <f>+SUBTOTAL(3,$C$6:C832)</f>
        <v>827</v>
      </c>
      <c r="B832" s="249" t="s">
        <v>2250</v>
      </c>
      <c r="C832" s="249" t="s">
        <v>2207</v>
      </c>
      <c r="D832" s="249" t="s">
        <v>2243</v>
      </c>
      <c r="E832" s="248" t="s">
        <v>200</v>
      </c>
      <c r="F832" s="249">
        <f t="shared" si="48"/>
        <v>1990</v>
      </c>
      <c r="G832" s="251">
        <v>33020</v>
      </c>
      <c r="H832" s="248" t="s">
        <v>2221</v>
      </c>
      <c r="I832" s="252" t="str">
        <f>VLOOKUP(H832,'[2]Bảng mã ngạch'!$A$2:$B$71,2,0)</f>
        <v>Giáo viên tiểu học (hạng IV)</v>
      </c>
      <c r="J832" s="249" t="s">
        <v>690</v>
      </c>
      <c r="K832" s="249">
        <v>0</v>
      </c>
      <c r="L832" s="249" t="s">
        <v>776</v>
      </c>
      <c r="M832" s="249" t="s">
        <v>1147</v>
      </c>
      <c r="N832" s="249"/>
      <c r="O832" s="249" t="s">
        <v>218</v>
      </c>
      <c r="P832" s="253"/>
      <c r="Q832" s="249"/>
      <c r="R832" s="255" t="s">
        <v>738</v>
      </c>
      <c r="S832" s="248" t="s">
        <v>815</v>
      </c>
      <c r="T832" s="248"/>
      <c r="U832" s="248"/>
      <c r="V832" s="248"/>
      <c r="W832" s="254" t="s">
        <v>717</v>
      </c>
      <c r="X832" s="248"/>
      <c r="Y832" s="255"/>
      <c r="Z832" s="255"/>
      <c r="AA832" s="256">
        <f t="shared" ca="1" si="49"/>
        <v>25.5</v>
      </c>
      <c r="AB832" s="257" t="e">
        <f>+VLOOKUP(#REF!,'[3]CÁN BỘ'!F$8:AX$1037,COLUMN('[3]CÁN BỘ'!$AP$42)-5,0)</f>
        <v>#REF!</v>
      </c>
      <c r="AC832" s="258"/>
    </row>
    <row r="833" spans="1:29" ht="15.75" customHeight="1" x14ac:dyDescent="0.3">
      <c r="A833" s="248">
        <f>+SUBTOTAL(3,$C$6:C833)</f>
        <v>828</v>
      </c>
      <c r="B833" s="249" t="s">
        <v>2251</v>
      </c>
      <c r="C833" s="249" t="s">
        <v>2207</v>
      </c>
      <c r="D833" s="249" t="s">
        <v>2243</v>
      </c>
      <c r="E833" s="250" t="s">
        <v>201</v>
      </c>
      <c r="F833" s="249">
        <f t="shared" si="48"/>
        <v>1981</v>
      </c>
      <c r="G833" s="251">
        <v>29733</v>
      </c>
      <c r="H833" s="248" t="s">
        <v>2252</v>
      </c>
      <c r="I833" s="252" t="str">
        <f>VLOOKUP(H833,'[2]Bảng mã ngạch'!$A$2:$B$71,2,0)</f>
        <v>Giáo viên THCS (hạng II)</v>
      </c>
      <c r="J833" s="249" t="s">
        <v>241</v>
      </c>
      <c r="K833" s="249"/>
      <c r="L833" s="249" t="s">
        <v>1110</v>
      </c>
      <c r="M833" s="249">
        <v>0</v>
      </c>
      <c r="N833" s="249"/>
      <c r="O833" s="249">
        <v>0</v>
      </c>
      <c r="P833" s="253"/>
      <c r="Q833" s="249"/>
      <c r="R833" s="248" t="s">
        <v>782</v>
      </c>
      <c r="S833" s="248" t="s">
        <v>815</v>
      </c>
      <c r="T833" s="248"/>
      <c r="U833" s="248"/>
      <c r="V833" s="248"/>
      <c r="W833" s="248">
        <v>0</v>
      </c>
      <c r="X833" s="248"/>
      <c r="Y833" s="255">
        <v>40149</v>
      </c>
      <c r="Z833" s="255">
        <v>40514</v>
      </c>
      <c r="AA833" s="256">
        <f t="shared" ca="1" si="49"/>
        <v>11.5</v>
      </c>
      <c r="AB833" s="257" t="e">
        <f>+VLOOKUP(#REF!,'[3]CÁN BỘ'!F$8:AX$1037,COLUMN('[3]CÁN BỘ'!$AP$42)-5,0)</f>
        <v>#REF!</v>
      </c>
      <c r="AC833" s="258"/>
    </row>
    <row r="834" spans="1:29" ht="15.75" customHeight="1" x14ac:dyDescent="0.3">
      <c r="A834" s="248">
        <f>+SUBTOTAL(3,$C$6:C834)</f>
        <v>829</v>
      </c>
      <c r="B834" s="249" t="s">
        <v>2253</v>
      </c>
      <c r="C834" s="249" t="s">
        <v>2207</v>
      </c>
      <c r="D834" s="252" t="s">
        <v>2164</v>
      </c>
      <c r="E834" s="248" t="s">
        <v>200</v>
      </c>
      <c r="F834" s="249">
        <f t="shared" si="48"/>
        <v>1973</v>
      </c>
      <c r="G834" s="251">
        <v>26816</v>
      </c>
      <c r="H834" s="248" t="s">
        <v>699</v>
      </c>
      <c r="I834" s="252" t="str">
        <f>VLOOKUP(H834,'[2]Bảng mã ngạch'!$A$2:$B$71,2,0)</f>
        <v>Giảng viên chính (hạng II)</v>
      </c>
      <c r="J834" s="249" t="s">
        <v>692</v>
      </c>
      <c r="K834" s="249">
        <v>0</v>
      </c>
      <c r="L834" s="249" t="s">
        <v>1838</v>
      </c>
      <c r="M834" s="249" t="s">
        <v>914</v>
      </c>
      <c r="N834" s="249"/>
      <c r="O834" s="249" t="s">
        <v>1122</v>
      </c>
      <c r="P834" s="253"/>
      <c r="Q834" s="249" t="s">
        <v>765</v>
      </c>
      <c r="R834" s="255" t="s">
        <v>862</v>
      </c>
      <c r="S834" s="248" t="s">
        <v>1042</v>
      </c>
      <c r="T834" s="248"/>
      <c r="U834" s="248" t="s">
        <v>769</v>
      </c>
      <c r="V834" s="248" t="s">
        <v>705</v>
      </c>
      <c r="W834" s="254" t="s">
        <v>724</v>
      </c>
      <c r="X834" s="248" t="s">
        <v>704</v>
      </c>
      <c r="Y834" s="255">
        <v>38054</v>
      </c>
      <c r="Z834" s="255">
        <v>38419</v>
      </c>
      <c r="AA834" s="256">
        <f t="shared" ca="1" si="49"/>
        <v>8.5</v>
      </c>
      <c r="AB834" s="257" t="e">
        <f>+VLOOKUP(#REF!,'[3]CÁN BỘ'!F$8:AX$1037,COLUMN('[3]CÁN BỘ'!$AP$42)-5,0)</f>
        <v>#REF!</v>
      </c>
      <c r="AC834" s="258"/>
    </row>
    <row r="835" spans="1:29" ht="15.75" customHeight="1" x14ac:dyDescent="0.3">
      <c r="A835" s="248">
        <f>+SUBTOTAL(3,$C$6:C835)</f>
        <v>830</v>
      </c>
      <c r="B835" s="249" t="s">
        <v>2254</v>
      </c>
      <c r="C835" s="249" t="s">
        <v>2207</v>
      </c>
      <c r="D835" s="249" t="s">
        <v>2255</v>
      </c>
      <c r="E835" s="250" t="s">
        <v>200</v>
      </c>
      <c r="F835" s="249">
        <f t="shared" si="48"/>
        <v>1979</v>
      </c>
      <c r="G835" s="251">
        <v>29110</v>
      </c>
      <c r="H835" s="248" t="s">
        <v>2256</v>
      </c>
      <c r="I835" s="252" t="s">
        <v>2257</v>
      </c>
      <c r="J835" s="249" t="s">
        <v>690</v>
      </c>
      <c r="K835" s="249"/>
      <c r="L835" s="249" t="s">
        <v>1097</v>
      </c>
      <c r="M835" s="249" t="s">
        <v>1097</v>
      </c>
      <c r="N835" s="249"/>
      <c r="O835" s="249">
        <v>0</v>
      </c>
      <c r="P835" s="253"/>
      <c r="Q835" s="249"/>
      <c r="R835" s="248"/>
      <c r="S835" s="248"/>
      <c r="T835" s="248"/>
      <c r="U835" s="248"/>
      <c r="V835" s="248"/>
      <c r="W835" s="248"/>
      <c r="X835" s="248"/>
      <c r="Y835" s="255">
        <v>39116</v>
      </c>
      <c r="Z835" s="255">
        <v>39481</v>
      </c>
      <c r="AA835" s="256">
        <f t="shared" ca="1" si="49"/>
        <v>14.75</v>
      </c>
      <c r="AB835" s="257" t="e">
        <f>+VLOOKUP(#REF!,'[3]CÁN BỘ'!F$8:AX$1037,COLUMN('[3]CÁN BỘ'!$AP$42)-5,0)</f>
        <v>#REF!</v>
      </c>
      <c r="AC835" s="258"/>
    </row>
    <row r="836" spans="1:29" ht="15.75" customHeight="1" x14ac:dyDescent="0.3">
      <c r="A836" s="248">
        <f>+SUBTOTAL(3,$C$6:C836)</f>
        <v>831</v>
      </c>
      <c r="B836" s="249" t="s">
        <v>2258</v>
      </c>
      <c r="C836" s="249" t="s">
        <v>2207</v>
      </c>
      <c r="D836" s="249" t="s">
        <v>2255</v>
      </c>
      <c r="E836" s="250" t="s">
        <v>201</v>
      </c>
      <c r="F836" s="249">
        <f>+YEAR(G836)</f>
        <v>1985</v>
      </c>
      <c r="G836" s="251">
        <v>31306</v>
      </c>
      <c r="H836" s="250" t="s">
        <v>2259</v>
      </c>
      <c r="I836" s="252" t="str">
        <f>VLOOKUP(H836,'[2]Bảng mã ngạch'!$A$2:$B$71,2,0)</f>
        <v>Giáo viên THCS (hạng III)</v>
      </c>
      <c r="J836" s="249" t="s">
        <v>690</v>
      </c>
      <c r="K836" s="249"/>
      <c r="L836" s="249" t="s">
        <v>2009</v>
      </c>
      <c r="M836" s="249"/>
      <c r="N836" s="249"/>
      <c r="O836" s="249"/>
      <c r="P836" s="253"/>
      <c r="Q836" s="249"/>
      <c r="R836" s="255" t="s">
        <v>727</v>
      </c>
      <c r="S836" s="248" t="s">
        <v>1160</v>
      </c>
      <c r="T836" s="248"/>
      <c r="U836" s="248"/>
      <c r="V836" s="248"/>
      <c r="W836" s="248"/>
      <c r="X836" s="248"/>
      <c r="Y836" s="248"/>
      <c r="Z836" s="248"/>
      <c r="AA836" s="263"/>
      <c r="AB836" s="257" t="e">
        <f>+VLOOKUP(#REF!,'[3]CÁN BỘ'!F$8:AX$1037,COLUMN('[3]CÁN BỘ'!$AP$42)-5,0)</f>
        <v>#REF!</v>
      </c>
      <c r="AC836" s="258"/>
    </row>
    <row r="837" spans="1:29" ht="15.75" customHeight="1" x14ac:dyDescent="0.3">
      <c r="A837" s="248">
        <f>+SUBTOTAL(3,$C$6:C837)</f>
        <v>832</v>
      </c>
      <c r="B837" s="249" t="s">
        <v>2260</v>
      </c>
      <c r="C837" s="249" t="s">
        <v>2207</v>
      </c>
      <c r="D837" s="249" t="s">
        <v>2255</v>
      </c>
      <c r="E837" s="248" t="s">
        <v>201</v>
      </c>
      <c r="F837" s="249">
        <f t="shared" ref="F837:F863" si="50">YEAR(G837)</f>
        <v>1976</v>
      </c>
      <c r="G837" s="251">
        <v>27937</v>
      </c>
      <c r="H837" s="248" t="s">
        <v>2252</v>
      </c>
      <c r="I837" s="252" t="str">
        <f>VLOOKUP(H837,'[2]Bảng mã ngạch'!$A$2:$B$71,2,0)</f>
        <v>Giáo viên THCS (hạng II)</v>
      </c>
      <c r="J837" s="249" t="s">
        <v>690</v>
      </c>
      <c r="K837" s="249">
        <v>0</v>
      </c>
      <c r="L837" s="249" t="s">
        <v>1052</v>
      </c>
      <c r="M837" s="249" t="s">
        <v>1084</v>
      </c>
      <c r="N837" s="249"/>
      <c r="O837" s="249" t="s">
        <v>218</v>
      </c>
      <c r="P837" s="253"/>
      <c r="Q837" s="249"/>
      <c r="R837" s="255" t="s">
        <v>754</v>
      </c>
      <c r="S837" s="248"/>
      <c r="T837" s="248" t="s">
        <v>705</v>
      </c>
      <c r="U837" s="248"/>
      <c r="V837" s="248"/>
      <c r="W837" s="254" t="s">
        <v>895</v>
      </c>
      <c r="X837" s="248"/>
      <c r="Y837" s="255">
        <v>37162</v>
      </c>
      <c r="Z837" s="255">
        <v>37527</v>
      </c>
      <c r="AA837" s="256">
        <f t="shared" ref="AA837:AA846" ca="1" si="51">IF(E837="nữ",660-DATEDIF(G837,TODAY(),"m"),720-DATEDIF(G837,TODAY(),"m"))/12</f>
        <v>6.583333333333333</v>
      </c>
      <c r="AB837" s="257" t="e">
        <f>+VLOOKUP(#REF!,'[3]CÁN BỘ'!F$8:AX$1037,COLUMN('[3]CÁN BỘ'!$AP$42)-5,0)</f>
        <v>#REF!</v>
      </c>
      <c r="AC837" s="258"/>
    </row>
    <row r="838" spans="1:29" ht="15.75" customHeight="1" x14ac:dyDescent="0.3">
      <c r="A838" s="248">
        <f>+SUBTOTAL(3,$C$6:C838)</f>
        <v>833</v>
      </c>
      <c r="B838" s="249" t="s">
        <v>2261</v>
      </c>
      <c r="C838" s="249" t="s">
        <v>2207</v>
      </c>
      <c r="D838" s="249" t="s">
        <v>2255</v>
      </c>
      <c r="E838" s="250" t="s">
        <v>2262</v>
      </c>
      <c r="F838" s="249">
        <f t="shared" si="50"/>
        <v>1997</v>
      </c>
      <c r="G838" s="251">
        <v>35488</v>
      </c>
      <c r="H838" s="250" t="s">
        <v>2259</v>
      </c>
      <c r="I838" s="252" t="str">
        <f>VLOOKUP(H838,'[2]Bảng mã ngạch'!$A$2:$B$71,2,0)</f>
        <v>Giáo viên THCS (hạng III)</v>
      </c>
      <c r="J838" s="249" t="s">
        <v>241</v>
      </c>
      <c r="K838" s="249"/>
      <c r="L838" s="249" t="s">
        <v>2016</v>
      </c>
      <c r="M838" s="249">
        <v>0</v>
      </c>
      <c r="N838" s="249"/>
      <c r="O838" s="249">
        <v>0</v>
      </c>
      <c r="P838" s="253"/>
      <c r="Q838" s="249"/>
      <c r="R838" s="248"/>
      <c r="S838" s="248"/>
      <c r="T838" s="248"/>
      <c r="U838" s="248"/>
      <c r="V838" s="248"/>
      <c r="W838" s="248"/>
      <c r="X838" s="248"/>
      <c r="Y838" s="255">
        <v>43462</v>
      </c>
      <c r="Z838" s="255">
        <v>43827</v>
      </c>
      <c r="AA838" s="263">
        <f t="shared" ca="1" si="51"/>
        <v>32.25</v>
      </c>
      <c r="AB838" s="257" t="e">
        <f>+VLOOKUP(#REF!,'[3]CÁN BỘ'!F$8:AX$1037,COLUMN('[3]CÁN BỘ'!$AP$42)-5,0)</f>
        <v>#REF!</v>
      </c>
      <c r="AC838" s="258"/>
    </row>
    <row r="839" spans="1:29" ht="15.75" customHeight="1" x14ac:dyDescent="0.3">
      <c r="A839" s="248">
        <f>+SUBTOTAL(3,$C$6:C839)</f>
        <v>834</v>
      </c>
      <c r="B839" s="249" t="s">
        <v>2263</v>
      </c>
      <c r="C839" s="249" t="s">
        <v>2207</v>
      </c>
      <c r="D839" s="249" t="s">
        <v>2255</v>
      </c>
      <c r="E839" s="250" t="s">
        <v>200</v>
      </c>
      <c r="F839" s="249">
        <f t="shared" si="50"/>
        <v>1988</v>
      </c>
      <c r="G839" s="251">
        <v>32460</v>
      </c>
      <c r="H839" s="248" t="s">
        <v>2259</v>
      </c>
      <c r="I839" s="252" t="str">
        <f>VLOOKUP(H839,'[2]Bảng mã ngạch'!$A$2:$B$71,2,0)</f>
        <v>Giáo viên THCS (hạng III)</v>
      </c>
      <c r="J839" s="249" t="s">
        <v>690</v>
      </c>
      <c r="K839" s="249">
        <v>0</v>
      </c>
      <c r="L839" s="249" t="s">
        <v>2016</v>
      </c>
      <c r="M839" s="249" t="s">
        <v>1265</v>
      </c>
      <c r="N839" s="249"/>
      <c r="O839" s="249">
        <v>0</v>
      </c>
      <c r="P839" s="253"/>
      <c r="Q839" s="249"/>
      <c r="R839" s="255" t="s">
        <v>2264</v>
      </c>
      <c r="S839" s="248" t="s">
        <v>1042</v>
      </c>
      <c r="T839" s="248"/>
      <c r="U839" s="248"/>
      <c r="V839" s="248"/>
      <c r="W839" s="254" t="s">
        <v>717</v>
      </c>
      <c r="X839" s="248"/>
      <c r="Y839" s="255">
        <v>42919</v>
      </c>
      <c r="Z839" s="255">
        <v>43284</v>
      </c>
      <c r="AA839" s="256">
        <f t="shared" ca="1" si="51"/>
        <v>23.916666666666668</v>
      </c>
      <c r="AB839" s="257" t="e">
        <f>+VLOOKUP(#REF!,'[3]CÁN BỘ'!F$8:AX$1037,COLUMN('[3]CÁN BỘ'!$AP$42)-5,0)</f>
        <v>#REF!</v>
      </c>
      <c r="AC839" s="258"/>
    </row>
    <row r="840" spans="1:29" ht="15.75" customHeight="1" x14ac:dyDescent="0.3">
      <c r="A840" s="248">
        <f>+SUBTOTAL(3,$C$6:C840)</f>
        <v>835</v>
      </c>
      <c r="B840" s="249" t="s">
        <v>2265</v>
      </c>
      <c r="C840" s="249" t="s">
        <v>2207</v>
      </c>
      <c r="D840" s="249" t="s">
        <v>2255</v>
      </c>
      <c r="E840" s="248" t="s">
        <v>201</v>
      </c>
      <c r="F840" s="249">
        <f t="shared" si="50"/>
        <v>1991</v>
      </c>
      <c r="G840" s="251">
        <v>33349</v>
      </c>
      <c r="H840" s="248" t="s">
        <v>2252</v>
      </c>
      <c r="I840" s="252" t="str">
        <f>VLOOKUP(H840,'[2]Bảng mã ngạch'!$A$2:$B$71,2,0)</f>
        <v>Giáo viên THCS (hạng II)</v>
      </c>
      <c r="J840" s="249" t="s">
        <v>690</v>
      </c>
      <c r="K840" s="249">
        <v>0</v>
      </c>
      <c r="L840" s="249" t="s">
        <v>1098</v>
      </c>
      <c r="M840" s="249" t="s">
        <v>1098</v>
      </c>
      <c r="N840" s="249"/>
      <c r="O840" s="249" t="s">
        <v>218</v>
      </c>
      <c r="P840" s="253"/>
      <c r="Q840" s="249"/>
      <c r="R840" s="255" t="s">
        <v>782</v>
      </c>
      <c r="S840" s="248"/>
      <c r="T840" s="248"/>
      <c r="U840" s="248"/>
      <c r="V840" s="248"/>
      <c r="W840" s="254" t="s">
        <v>895</v>
      </c>
      <c r="X840" s="248"/>
      <c r="Y840" s="255">
        <v>40494</v>
      </c>
      <c r="Z840" s="255">
        <v>40859</v>
      </c>
      <c r="AA840" s="256">
        <f t="shared" ca="1" si="51"/>
        <v>21.333333333333332</v>
      </c>
      <c r="AB840" s="257" t="e">
        <f>+VLOOKUP(#REF!,'[3]CÁN BỘ'!F$8:AX$1037,COLUMN('[3]CÁN BỘ'!$AP$42)-5,0)</f>
        <v>#REF!</v>
      </c>
      <c r="AC840" s="258"/>
    </row>
    <row r="841" spans="1:29" ht="15.75" customHeight="1" x14ac:dyDescent="0.3">
      <c r="A841" s="248">
        <f>+SUBTOTAL(3,$C$6:C841)</f>
        <v>836</v>
      </c>
      <c r="B841" s="249" t="s">
        <v>2266</v>
      </c>
      <c r="C841" s="249" t="s">
        <v>2207</v>
      </c>
      <c r="D841" s="249" t="s">
        <v>2255</v>
      </c>
      <c r="E841" s="250" t="s">
        <v>201</v>
      </c>
      <c r="F841" s="249">
        <f t="shared" si="50"/>
        <v>1973</v>
      </c>
      <c r="G841" s="251">
        <v>26816</v>
      </c>
      <c r="H841" s="248" t="s">
        <v>2252</v>
      </c>
      <c r="I841" s="252" t="str">
        <f>VLOOKUP(H841,'[2]Bảng mã ngạch'!$A$2:$B$71,2,0)</f>
        <v>Giáo viên THCS (hạng II)</v>
      </c>
      <c r="J841" s="249" t="s">
        <v>690</v>
      </c>
      <c r="K841" s="249">
        <v>0</v>
      </c>
      <c r="L841" s="249" t="s">
        <v>1068</v>
      </c>
      <c r="M841" s="249" t="s">
        <v>2267</v>
      </c>
      <c r="N841" s="249"/>
      <c r="O841" s="249" t="s">
        <v>218</v>
      </c>
      <c r="P841" s="253"/>
      <c r="Q841" s="249"/>
      <c r="R841" s="248" t="s">
        <v>771</v>
      </c>
      <c r="S841" s="248" t="s">
        <v>815</v>
      </c>
      <c r="T841" s="248"/>
      <c r="U841" s="248"/>
      <c r="V841" s="248"/>
      <c r="W841" s="254" t="s">
        <v>724</v>
      </c>
      <c r="X841" s="248"/>
      <c r="Y841" s="255">
        <v>37267</v>
      </c>
      <c r="Z841" s="255">
        <v>37632</v>
      </c>
      <c r="AA841" s="256">
        <f t="shared" ca="1" si="51"/>
        <v>3.5</v>
      </c>
      <c r="AB841" s="257" t="e">
        <f>+VLOOKUP(#REF!,'[3]CÁN BỘ'!F$8:AX$1037,COLUMN('[3]CÁN BỘ'!$AP$42)-5,0)</f>
        <v>#REF!</v>
      </c>
      <c r="AC841" s="258"/>
    </row>
    <row r="842" spans="1:29" ht="15.75" customHeight="1" x14ac:dyDescent="0.3">
      <c r="A842" s="248">
        <f>+SUBTOTAL(3,$C$6:C842)</f>
        <v>837</v>
      </c>
      <c r="B842" s="249" t="s">
        <v>2268</v>
      </c>
      <c r="C842" s="249" t="s">
        <v>2207</v>
      </c>
      <c r="D842" s="249" t="s">
        <v>2255</v>
      </c>
      <c r="E842" s="250" t="s">
        <v>201</v>
      </c>
      <c r="F842" s="249">
        <f t="shared" si="50"/>
        <v>1982</v>
      </c>
      <c r="G842" s="251">
        <v>30019</v>
      </c>
      <c r="H842" s="248" t="s">
        <v>2259</v>
      </c>
      <c r="I842" s="252" t="str">
        <f>VLOOKUP(H842,'[2]Bảng mã ngạch'!$A$2:$B$71,2,0)</f>
        <v>Giáo viên THCS (hạng III)</v>
      </c>
      <c r="J842" s="249" t="s">
        <v>690</v>
      </c>
      <c r="K842" s="249"/>
      <c r="L842" s="249" t="s">
        <v>867</v>
      </c>
      <c r="M842" s="249" t="s">
        <v>867</v>
      </c>
      <c r="N842" s="249"/>
      <c r="O842" s="249">
        <v>0</v>
      </c>
      <c r="P842" s="253"/>
      <c r="Q842" s="249"/>
      <c r="R842" s="255" t="s">
        <v>738</v>
      </c>
      <c r="S842" s="248" t="s">
        <v>868</v>
      </c>
      <c r="T842" s="248" t="s">
        <v>705</v>
      </c>
      <c r="U842" s="248"/>
      <c r="V842" s="248"/>
      <c r="W842" s="248">
        <v>0</v>
      </c>
      <c r="X842" s="248"/>
      <c r="Y842" s="255"/>
      <c r="Z842" s="255"/>
      <c r="AA842" s="256">
        <f t="shared" ca="1" si="51"/>
        <v>12.25</v>
      </c>
      <c r="AB842" s="257" t="e">
        <f>+VLOOKUP(#REF!,'[3]CÁN BỘ'!F$8:AX$1037,COLUMN('[3]CÁN BỘ'!$AP$42)-5,0)</f>
        <v>#REF!</v>
      </c>
      <c r="AC842" s="258"/>
    </row>
    <row r="843" spans="1:29" ht="15.75" customHeight="1" x14ac:dyDescent="0.3">
      <c r="A843" s="248">
        <f>+SUBTOTAL(3,$C$6:C843)</f>
        <v>838</v>
      </c>
      <c r="B843" s="249" t="s">
        <v>2269</v>
      </c>
      <c r="C843" s="249" t="s">
        <v>2207</v>
      </c>
      <c r="D843" s="249" t="s">
        <v>2270</v>
      </c>
      <c r="E843" s="248" t="s">
        <v>201</v>
      </c>
      <c r="F843" s="249">
        <f t="shared" si="50"/>
        <v>1982</v>
      </c>
      <c r="G843" s="251">
        <v>29999</v>
      </c>
      <c r="H843" s="248" t="s">
        <v>2259</v>
      </c>
      <c r="I843" s="252" t="str">
        <f>VLOOKUP(H843,'[2]Bảng mã ngạch'!$A$2:$B$71,2,0)</f>
        <v>Giáo viên THCS (hạng III)</v>
      </c>
      <c r="J843" s="249" t="s">
        <v>241</v>
      </c>
      <c r="K843" s="249"/>
      <c r="L843" s="259"/>
      <c r="M843" s="249">
        <v>0</v>
      </c>
      <c r="N843" s="249"/>
      <c r="O843" s="249">
        <v>0</v>
      </c>
      <c r="P843" s="253"/>
      <c r="Q843" s="249"/>
      <c r="R843" s="248" t="s">
        <v>771</v>
      </c>
      <c r="S843" s="248" t="s">
        <v>815</v>
      </c>
      <c r="T843" s="248"/>
      <c r="U843" s="248"/>
      <c r="V843" s="248"/>
      <c r="W843" s="248">
        <v>0</v>
      </c>
      <c r="X843" s="248"/>
      <c r="Y843" s="255">
        <v>39967</v>
      </c>
      <c r="Z843" s="255">
        <v>40332</v>
      </c>
      <c r="AA843" s="256">
        <f t="shared" ca="1" si="51"/>
        <v>12.166666666666666</v>
      </c>
      <c r="AB843" s="257" t="e">
        <f>+VLOOKUP(#REF!,'[3]CÁN BỘ'!F$8:AX$1037,COLUMN('[3]CÁN BỘ'!$AP$42)-5,0)</f>
        <v>#REF!</v>
      </c>
      <c r="AC843" s="258"/>
    </row>
    <row r="844" spans="1:29" ht="15.75" customHeight="1" x14ac:dyDescent="0.3">
      <c r="A844" s="248">
        <f>+SUBTOTAL(3,$C$6:C844)</f>
        <v>839</v>
      </c>
      <c r="B844" s="249" t="s">
        <v>2271</v>
      </c>
      <c r="C844" s="249" t="s">
        <v>2207</v>
      </c>
      <c r="D844" s="249" t="s">
        <v>2270</v>
      </c>
      <c r="E844" s="248" t="s">
        <v>201</v>
      </c>
      <c r="F844" s="249">
        <f t="shared" si="50"/>
        <v>1989</v>
      </c>
      <c r="G844" s="251">
        <v>32818</v>
      </c>
      <c r="H844" s="248" t="s">
        <v>2259</v>
      </c>
      <c r="I844" s="252" t="str">
        <f>VLOOKUP(H844,'[2]Bảng mã ngạch'!$A$2:$B$71,2,0)</f>
        <v>Giáo viên THCS (hạng III)</v>
      </c>
      <c r="J844" s="249" t="s">
        <v>690</v>
      </c>
      <c r="K844" s="249">
        <v>0</v>
      </c>
      <c r="L844" s="249" t="s">
        <v>1747</v>
      </c>
      <c r="M844" s="249" t="s">
        <v>850</v>
      </c>
      <c r="N844" s="249"/>
      <c r="O844" s="249">
        <v>0</v>
      </c>
      <c r="P844" s="253"/>
      <c r="Q844" s="249"/>
      <c r="R844" s="255" t="s">
        <v>2272</v>
      </c>
      <c r="S844" s="248" t="s">
        <v>815</v>
      </c>
      <c r="T844" s="248"/>
      <c r="U844" s="248"/>
      <c r="V844" s="248"/>
      <c r="W844" s="248">
        <v>0</v>
      </c>
      <c r="X844" s="248"/>
      <c r="Y844" s="255">
        <v>41345</v>
      </c>
      <c r="Z844" s="255">
        <v>41710</v>
      </c>
      <c r="AA844" s="256">
        <f t="shared" ca="1" si="51"/>
        <v>19.916666666666668</v>
      </c>
      <c r="AB844" s="257" t="e">
        <f>+VLOOKUP(#REF!,'[3]CÁN BỘ'!F$8:AX$1037,COLUMN('[3]CÁN BỘ'!$AP$42)-5,0)</f>
        <v>#REF!</v>
      </c>
      <c r="AC844" s="258"/>
    </row>
    <row r="845" spans="1:29" ht="15.75" customHeight="1" x14ac:dyDescent="0.3">
      <c r="A845" s="248">
        <f>+SUBTOTAL(3,$C$6:C845)</f>
        <v>840</v>
      </c>
      <c r="B845" s="249" t="s">
        <v>2273</v>
      </c>
      <c r="C845" s="249" t="s">
        <v>2207</v>
      </c>
      <c r="D845" s="249" t="s">
        <v>2270</v>
      </c>
      <c r="E845" s="248" t="s">
        <v>200</v>
      </c>
      <c r="F845" s="249">
        <f t="shared" si="50"/>
        <v>1976</v>
      </c>
      <c r="G845" s="251">
        <v>27966</v>
      </c>
      <c r="H845" s="248" t="s">
        <v>2252</v>
      </c>
      <c r="I845" s="252" t="str">
        <f>VLOOKUP(H845,'[2]Bảng mã ngạch'!$A$2:$B$71,2,0)</f>
        <v>Giáo viên THCS (hạng II)</v>
      </c>
      <c r="J845" s="249" t="s">
        <v>241</v>
      </c>
      <c r="K845" s="249">
        <v>0</v>
      </c>
      <c r="L845" s="249" t="s">
        <v>1299</v>
      </c>
      <c r="M845" s="249">
        <v>0</v>
      </c>
      <c r="N845" s="249"/>
      <c r="O845" s="249" t="s">
        <v>218</v>
      </c>
      <c r="P845" s="253"/>
      <c r="Q845" s="249"/>
      <c r="R845" s="248"/>
      <c r="S845" s="248"/>
      <c r="T845" s="248"/>
      <c r="U845" s="248"/>
      <c r="V845" s="248"/>
      <c r="W845" s="254" t="s">
        <v>717</v>
      </c>
      <c r="X845" s="248"/>
      <c r="Y845" s="255">
        <v>41684</v>
      </c>
      <c r="Z845" s="255">
        <v>42049</v>
      </c>
      <c r="AA845" s="256">
        <f t="shared" ca="1" si="51"/>
        <v>11.666666666666666</v>
      </c>
      <c r="AB845" s="257" t="e">
        <f>+VLOOKUP(#REF!,'[3]CÁN BỘ'!F$8:AX$1037,COLUMN('[3]CÁN BỘ'!$AP$42)-5,0)</f>
        <v>#REF!</v>
      </c>
      <c r="AC845" s="258"/>
    </row>
    <row r="846" spans="1:29" ht="15.75" customHeight="1" x14ac:dyDescent="0.3">
      <c r="A846" s="248">
        <f>+SUBTOTAL(3,$C$6:C846)</f>
        <v>841</v>
      </c>
      <c r="B846" s="249" t="s">
        <v>2274</v>
      </c>
      <c r="C846" s="249" t="s">
        <v>2207</v>
      </c>
      <c r="D846" s="249" t="s">
        <v>2270</v>
      </c>
      <c r="E846" s="248" t="s">
        <v>201</v>
      </c>
      <c r="F846" s="249">
        <f t="shared" si="50"/>
        <v>1990</v>
      </c>
      <c r="G846" s="251">
        <v>33134</v>
      </c>
      <c r="H846" s="248" t="s">
        <v>2259</v>
      </c>
      <c r="I846" s="252" t="str">
        <f>VLOOKUP(H846,'[2]Bảng mã ngạch'!$A$2:$B$71,2,0)</f>
        <v>Giáo viên THCS (hạng III)</v>
      </c>
      <c r="J846" s="249" t="s">
        <v>690</v>
      </c>
      <c r="K846" s="249"/>
      <c r="L846" s="259"/>
      <c r="M846" s="249" t="s">
        <v>1036</v>
      </c>
      <c r="N846" s="249"/>
      <c r="O846" s="249">
        <v>0</v>
      </c>
      <c r="P846" s="253"/>
      <c r="Q846" s="249"/>
      <c r="R846" s="255" t="s">
        <v>738</v>
      </c>
      <c r="S846" s="248" t="s">
        <v>815</v>
      </c>
      <c r="T846" s="248"/>
      <c r="U846" s="248"/>
      <c r="V846" s="248"/>
      <c r="W846" s="248">
        <v>0</v>
      </c>
      <c r="X846" s="248"/>
      <c r="Y846" s="255"/>
      <c r="Z846" s="255"/>
      <c r="AA846" s="256">
        <f t="shared" ca="1" si="51"/>
        <v>20.75</v>
      </c>
      <c r="AB846" s="257" t="e">
        <f>+VLOOKUP(#REF!,'[3]CÁN BỘ'!F$8:AX$1037,COLUMN('[3]CÁN BỘ'!$AP$42)-5,0)</f>
        <v>#REF!</v>
      </c>
      <c r="AC846" s="258"/>
    </row>
    <row r="847" spans="1:29" ht="15.75" customHeight="1" x14ac:dyDescent="0.3">
      <c r="A847" s="248">
        <f>+SUBTOTAL(3,$C$6:C847)</f>
        <v>842</v>
      </c>
      <c r="B847" s="249" t="s">
        <v>2275</v>
      </c>
      <c r="C847" s="249" t="s">
        <v>2207</v>
      </c>
      <c r="D847" s="249" t="s">
        <v>2270</v>
      </c>
      <c r="E847" s="250" t="s">
        <v>201</v>
      </c>
      <c r="F847" s="249">
        <f t="shared" si="50"/>
        <v>1980</v>
      </c>
      <c r="G847" s="251">
        <v>29226</v>
      </c>
      <c r="H847" s="250" t="s">
        <v>2256</v>
      </c>
      <c r="I847" s="252" t="s">
        <v>2257</v>
      </c>
      <c r="J847" s="249" t="s">
        <v>690</v>
      </c>
      <c r="K847" s="249"/>
      <c r="L847" s="259"/>
      <c r="M847" s="249" t="s">
        <v>2194</v>
      </c>
      <c r="N847" s="249"/>
      <c r="O847" s="249"/>
      <c r="P847" s="253"/>
      <c r="Q847" s="249"/>
      <c r="R847" s="248"/>
      <c r="S847" s="248"/>
      <c r="T847" s="248"/>
      <c r="U847" s="248"/>
      <c r="V847" s="248"/>
      <c r="W847" s="248"/>
      <c r="X847" s="248"/>
      <c r="Y847" s="255">
        <v>0</v>
      </c>
      <c r="Z847" s="255">
        <v>0</v>
      </c>
      <c r="AA847" s="263"/>
      <c r="AB847" s="257" t="e">
        <f>+VLOOKUP(#REF!,'[3]CÁN BỘ'!F$8:AX$1037,COLUMN('[3]CÁN BỘ'!$AP$42)-5,0)</f>
        <v>#REF!</v>
      </c>
      <c r="AC847" s="258"/>
    </row>
    <row r="848" spans="1:29" ht="15.75" customHeight="1" x14ac:dyDescent="0.3">
      <c r="A848" s="248">
        <f>+SUBTOTAL(3,$C$6:C848)</f>
        <v>843</v>
      </c>
      <c r="B848" s="249" t="s">
        <v>2276</v>
      </c>
      <c r="C848" s="249" t="s">
        <v>2207</v>
      </c>
      <c r="D848" s="249" t="s">
        <v>2270</v>
      </c>
      <c r="E848" s="248" t="s">
        <v>201</v>
      </c>
      <c r="F848" s="249">
        <f t="shared" si="50"/>
        <v>1977</v>
      </c>
      <c r="G848" s="251">
        <v>28476</v>
      </c>
      <c r="H848" s="248" t="s">
        <v>2252</v>
      </c>
      <c r="I848" s="252" t="str">
        <f>VLOOKUP(H848,'[2]Bảng mã ngạch'!$A$2:$B$71,2,0)</f>
        <v>Giáo viên THCS (hạng II)</v>
      </c>
      <c r="J848" s="249" t="s">
        <v>241</v>
      </c>
      <c r="K848" s="249">
        <v>0</v>
      </c>
      <c r="L848" s="249" t="s">
        <v>813</v>
      </c>
      <c r="M848" s="249">
        <v>0</v>
      </c>
      <c r="N848" s="249"/>
      <c r="O848" s="249">
        <v>0</v>
      </c>
      <c r="P848" s="253"/>
      <c r="Q848" s="249"/>
      <c r="R848" s="248"/>
      <c r="S848" s="248" t="s">
        <v>815</v>
      </c>
      <c r="T848" s="248" t="s">
        <v>705</v>
      </c>
      <c r="U848" s="248"/>
      <c r="V848" s="248"/>
      <c r="W848" s="254" t="s">
        <v>895</v>
      </c>
      <c r="X848" s="248"/>
      <c r="Y848" s="255">
        <v>39382</v>
      </c>
      <c r="Z848" s="255">
        <v>39748</v>
      </c>
      <c r="AA848" s="256">
        <f ca="1">IF(E848="nữ",660-DATEDIF(G848,TODAY(),"m"),720-DATEDIF(G848,TODAY(),"m"))/12</f>
        <v>8</v>
      </c>
      <c r="AB848" s="257" t="e">
        <f>+VLOOKUP(#REF!,'[3]CÁN BỘ'!F$8:AX$1037,COLUMN('[3]CÁN BỘ'!$AP$42)-5,0)</f>
        <v>#REF!</v>
      </c>
      <c r="AC848" s="258"/>
    </row>
    <row r="849" spans="1:29" ht="15.75" customHeight="1" x14ac:dyDescent="0.3">
      <c r="A849" s="248">
        <f>+SUBTOTAL(3,$C$6:C849)</f>
        <v>844</v>
      </c>
      <c r="B849" s="249" t="s">
        <v>2277</v>
      </c>
      <c r="C849" s="249" t="s">
        <v>2207</v>
      </c>
      <c r="D849" s="249" t="s">
        <v>2270</v>
      </c>
      <c r="E849" s="250" t="s">
        <v>201</v>
      </c>
      <c r="F849" s="249">
        <f t="shared" si="50"/>
        <v>1969</v>
      </c>
      <c r="G849" s="251">
        <v>25240</v>
      </c>
      <c r="H849" s="248" t="s">
        <v>2278</v>
      </c>
      <c r="I849" s="252" t="str">
        <f>VLOOKUP(H849,'[2]Bảng mã ngạch'!$A$2:$B$71,2,0)</f>
        <v>Giáo viên THCS (hạng I)</v>
      </c>
      <c r="J849" s="249" t="s">
        <v>241</v>
      </c>
      <c r="K849" s="249">
        <v>0</v>
      </c>
      <c r="L849" s="249" t="s">
        <v>1040</v>
      </c>
      <c r="M849" s="249">
        <v>0</v>
      </c>
      <c r="N849" s="249"/>
      <c r="O849" s="249" t="s">
        <v>218</v>
      </c>
      <c r="P849" s="253"/>
      <c r="Q849" s="249"/>
      <c r="R849" s="255" t="s">
        <v>2279</v>
      </c>
      <c r="S849" s="248"/>
      <c r="T849" s="248"/>
      <c r="U849" s="248"/>
      <c r="V849" s="248"/>
      <c r="W849" s="254" t="s">
        <v>724</v>
      </c>
      <c r="X849" s="248"/>
      <c r="Y849" s="255">
        <v>36984</v>
      </c>
      <c r="Z849" s="255">
        <v>37349</v>
      </c>
      <c r="AA849" s="256">
        <f ca="1">IF(E849="nữ",660-DATEDIF(G849,TODAY(),"m"),720-DATEDIF(G849,TODAY(),"m"))/12</f>
        <v>-0.83333333333333337</v>
      </c>
      <c r="AB849" s="257" t="e">
        <f>+VLOOKUP(#REF!,'[3]CÁN BỘ'!F$8:AX$1037,COLUMN('[3]CÁN BỘ'!$AP$42)-5,0)</f>
        <v>#REF!</v>
      </c>
      <c r="AC849" s="258"/>
    </row>
    <row r="850" spans="1:29" ht="15.75" customHeight="1" x14ac:dyDescent="0.3">
      <c r="A850" s="248">
        <f>+SUBTOTAL(3,$C$6:C850)</f>
        <v>845</v>
      </c>
      <c r="B850" s="249" t="s">
        <v>2280</v>
      </c>
      <c r="C850" s="249" t="s">
        <v>2207</v>
      </c>
      <c r="D850" s="249" t="s">
        <v>2270</v>
      </c>
      <c r="E850" s="250" t="s">
        <v>201</v>
      </c>
      <c r="F850" s="249">
        <f t="shared" si="50"/>
        <v>1998</v>
      </c>
      <c r="G850" s="251">
        <v>35832</v>
      </c>
      <c r="H850" s="250" t="s">
        <v>2256</v>
      </c>
      <c r="I850" s="252" t="s">
        <v>2257</v>
      </c>
      <c r="J850" s="249" t="s">
        <v>241</v>
      </c>
      <c r="K850" s="249"/>
      <c r="L850" s="259"/>
      <c r="M850" s="249"/>
      <c r="N850" s="249"/>
      <c r="O850" s="249"/>
      <c r="P850" s="253"/>
      <c r="Q850" s="249"/>
      <c r="R850" s="248"/>
      <c r="S850" s="248"/>
      <c r="T850" s="248"/>
      <c r="U850" s="248"/>
      <c r="V850" s="248"/>
      <c r="W850" s="248"/>
      <c r="X850" s="248"/>
      <c r="Y850" s="248"/>
      <c r="Z850" s="248"/>
      <c r="AA850" s="263"/>
      <c r="AB850" s="257" t="e">
        <f>+VLOOKUP(#REF!,'[3]CÁN BỘ'!F$8:AX$1037,COLUMN('[3]CÁN BỘ'!$AP$42)-5,0)</f>
        <v>#REF!</v>
      </c>
      <c r="AC850" s="258"/>
    </row>
    <row r="851" spans="1:29" ht="15.75" customHeight="1" x14ac:dyDescent="0.3">
      <c r="A851" s="248">
        <f>+SUBTOTAL(3,$C$6:C851)</f>
        <v>846</v>
      </c>
      <c r="B851" s="249" t="s">
        <v>2281</v>
      </c>
      <c r="C851" s="249" t="s">
        <v>2207</v>
      </c>
      <c r="D851" s="249" t="s">
        <v>2270</v>
      </c>
      <c r="E851" s="248" t="s">
        <v>201</v>
      </c>
      <c r="F851" s="249">
        <f t="shared" si="50"/>
        <v>1990</v>
      </c>
      <c r="G851" s="251">
        <v>33092</v>
      </c>
      <c r="H851" s="248" t="s">
        <v>2252</v>
      </c>
      <c r="I851" s="252" t="str">
        <f>VLOOKUP(H851,'[2]Bảng mã ngạch'!$A$2:$B$71,2,0)</f>
        <v>Giáo viên THCS (hạng II)</v>
      </c>
      <c r="J851" s="249" t="s">
        <v>241</v>
      </c>
      <c r="K851" s="249">
        <v>0</v>
      </c>
      <c r="L851" s="249" t="s">
        <v>2282</v>
      </c>
      <c r="M851" s="249">
        <v>0</v>
      </c>
      <c r="N851" s="249"/>
      <c r="O851" s="249">
        <v>0</v>
      </c>
      <c r="P851" s="253"/>
      <c r="Q851" s="249"/>
      <c r="R851" s="255" t="s">
        <v>738</v>
      </c>
      <c r="S851" s="248"/>
      <c r="T851" s="248"/>
      <c r="U851" s="248"/>
      <c r="V851" s="248"/>
      <c r="W851" s="248">
        <v>0</v>
      </c>
      <c r="X851" s="248"/>
      <c r="Y851" s="255"/>
      <c r="Z851" s="255"/>
      <c r="AA851" s="256">
        <f ca="1">IF(E851="nữ",660-DATEDIF(G851,TODAY(),"m"),720-DATEDIF(G851,TODAY(),"m"))/12</f>
        <v>20.666666666666668</v>
      </c>
      <c r="AB851" s="257" t="e">
        <f>+VLOOKUP(#REF!,'[3]CÁN BỘ'!F$8:AX$1037,COLUMN('[3]CÁN BỘ'!$AP$42)-5,0)</f>
        <v>#REF!</v>
      </c>
      <c r="AC851" s="258"/>
    </row>
    <row r="852" spans="1:29" ht="15.75" customHeight="1" x14ac:dyDescent="0.3">
      <c r="A852" s="248">
        <f>+SUBTOTAL(3,$C$6:C852)</f>
        <v>847</v>
      </c>
      <c r="B852" s="249" t="s">
        <v>2283</v>
      </c>
      <c r="C852" s="249" t="s">
        <v>2207</v>
      </c>
      <c r="D852" s="249" t="s">
        <v>2270</v>
      </c>
      <c r="E852" s="250" t="s">
        <v>201</v>
      </c>
      <c r="F852" s="249">
        <f t="shared" si="50"/>
        <v>1978</v>
      </c>
      <c r="G852" s="251">
        <v>28565</v>
      </c>
      <c r="H852" s="248" t="s">
        <v>2252</v>
      </c>
      <c r="I852" s="252" t="str">
        <f>VLOOKUP(H852,'[2]Bảng mã ngạch'!$A$2:$B$71,2,0)</f>
        <v>Giáo viên THCS (hạng II)</v>
      </c>
      <c r="J852" s="249" t="s">
        <v>690</v>
      </c>
      <c r="K852" s="249">
        <v>0</v>
      </c>
      <c r="L852" s="249" t="s">
        <v>2284</v>
      </c>
      <c r="M852" s="249" t="s">
        <v>1034</v>
      </c>
      <c r="N852" s="249"/>
      <c r="O852" s="249">
        <v>0</v>
      </c>
      <c r="P852" s="253"/>
      <c r="Q852" s="249"/>
      <c r="R852" s="248"/>
      <c r="S852" s="248"/>
      <c r="T852" s="248"/>
      <c r="U852" s="248"/>
      <c r="V852" s="248"/>
      <c r="W852" s="248" t="s">
        <v>758</v>
      </c>
      <c r="X852" s="248"/>
      <c r="Y852" s="255">
        <v>40175</v>
      </c>
      <c r="Z852" s="255">
        <v>40540</v>
      </c>
      <c r="AA852" s="256">
        <f ca="1">IF(E852="nữ",660-DATEDIF(G852,TODAY(),"m"),720-DATEDIF(G852,TODAY(),"m"))/12</f>
        <v>8.25</v>
      </c>
      <c r="AB852" s="257" t="e">
        <f>+VLOOKUP(#REF!,'[3]CÁN BỘ'!F$8:AX$1037,COLUMN('[3]CÁN BỘ'!$AP$42)-5,0)</f>
        <v>#REF!</v>
      </c>
      <c r="AC852" s="258"/>
    </row>
    <row r="853" spans="1:29" ht="15.75" customHeight="1" x14ac:dyDescent="0.3">
      <c r="A853" s="248">
        <f>+SUBTOTAL(3,$C$6:C853)</f>
        <v>848</v>
      </c>
      <c r="B853" s="249" t="s">
        <v>2285</v>
      </c>
      <c r="C853" s="249" t="s">
        <v>2207</v>
      </c>
      <c r="D853" s="249" t="s">
        <v>2270</v>
      </c>
      <c r="E853" s="250" t="s">
        <v>201</v>
      </c>
      <c r="F853" s="249">
        <f t="shared" si="50"/>
        <v>1997</v>
      </c>
      <c r="G853" s="251">
        <v>35662</v>
      </c>
      <c r="H853" s="250" t="s">
        <v>2259</v>
      </c>
      <c r="I853" s="252" t="str">
        <f>VLOOKUP(H853,'[2]Bảng mã ngạch'!$A$2:$B$71,2,0)</f>
        <v>Giáo viên THCS (hạng III)</v>
      </c>
      <c r="J853" s="249" t="s">
        <v>241</v>
      </c>
      <c r="K853" s="249"/>
      <c r="L853" s="259"/>
      <c r="M853" s="249"/>
      <c r="N853" s="249"/>
      <c r="O853" s="249"/>
      <c r="P853" s="253"/>
      <c r="Q853" s="249"/>
      <c r="R853" s="248"/>
      <c r="S853" s="248"/>
      <c r="T853" s="248"/>
      <c r="U853" s="248"/>
      <c r="V853" s="248"/>
      <c r="W853" s="248"/>
      <c r="X853" s="248"/>
      <c r="Y853" s="255">
        <v>42851</v>
      </c>
      <c r="Z853" s="255">
        <v>43216</v>
      </c>
      <c r="AA853" s="263">
        <f ca="1">IF(E853="nữ",660-DATEDIF(G853,TODAY(),"m"),720-DATEDIF(G853,TODAY(),"m"))/12</f>
        <v>27.666666666666668</v>
      </c>
      <c r="AB853" s="257" t="e">
        <f>+VLOOKUP(#REF!,'[3]CÁN BỘ'!F$8:AX$1037,COLUMN('[3]CÁN BỘ'!$AP$42)-5,0)</f>
        <v>#REF!</v>
      </c>
      <c r="AC853" s="258"/>
    </row>
    <row r="854" spans="1:29" ht="15.75" customHeight="1" x14ac:dyDescent="0.3">
      <c r="A854" s="248">
        <f>+SUBTOTAL(3,$C$6:C854)</f>
        <v>849</v>
      </c>
      <c r="B854" s="249" t="s">
        <v>2286</v>
      </c>
      <c r="C854" s="249" t="s">
        <v>2207</v>
      </c>
      <c r="D854" s="249" t="s">
        <v>2270</v>
      </c>
      <c r="E854" s="250" t="s">
        <v>201</v>
      </c>
      <c r="F854" s="249">
        <f t="shared" si="50"/>
        <v>1999</v>
      </c>
      <c r="G854" s="251">
        <v>36297</v>
      </c>
      <c r="H854" s="250" t="s">
        <v>2256</v>
      </c>
      <c r="I854" s="252" t="s">
        <v>2257</v>
      </c>
      <c r="J854" s="249" t="s">
        <v>241</v>
      </c>
      <c r="K854" s="249"/>
      <c r="L854" s="259"/>
      <c r="M854" s="249"/>
      <c r="N854" s="249"/>
      <c r="O854" s="249"/>
      <c r="P854" s="253"/>
      <c r="Q854" s="249"/>
      <c r="R854" s="248"/>
      <c r="S854" s="248"/>
      <c r="T854" s="248"/>
      <c r="U854" s="248"/>
      <c r="V854" s="248"/>
      <c r="W854" s="248"/>
      <c r="X854" s="248"/>
      <c r="Y854" s="255">
        <v>0</v>
      </c>
      <c r="Z854" s="255">
        <v>0</v>
      </c>
      <c r="AA854" s="263"/>
      <c r="AB854" s="257" t="e">
        <f>+VLOOKUP(#REF!,'[3]CÁN BỘ'!F$8:AX$1037,COLUMN('[3]CÁN BỘ'!$AP$42)-5,0)</f>
        <v>#REF!</v>
      </c>
      <c r="AC854" s="258"/>
    </row>
    <row r="855" spans="1:29" ht="15.75" customHeight="1" x14ac:dyDescent="0.3">
      <c r="A855" s="248">
        <f>+SUBTOTAL(3,$C$6:C855)</f>
        <v>850</v>
      </c>
      <c r="B855" s="249" t="s">
        <v>2287</v>
      </c>
      <c r="C855" s="249" t="s">
        <v>2207</v>
      </c>
      <c r="D855" s="249" t="s">
        <v>2270</v>
      </c>
      <c r="E855" s="250" t="s">
        <v>201</v>
      </c>
      <c r="F855" s="249">
        <f t="shared" si="50"/>
        <v>1979</v>
      </c>
      <c r="G855" s="251">
        <v>29211</v>
      </c>
      <c r="H855" s="248" t="s">
        <v>2252</v>
      </c>
      <c r="I855" s="252" t="str">
        <f>VLOOKUP(H855,'[2]Bảng mã ngạch'!$A$2:$B$71,2,0)</f>
        <v>Giáo viên THCS (hạng II)</v>
      </c>
      <c r="J855" s="249" t="s">
        <v>690</v>
      </c>
      <c r="K855" s="249">
        <v>0</v>
      </c>
      <c r="L855" s="249" t="s">
        <v>2284</v>
      </c>
      <c r="M855" s="249" t="s">
        <v>2162</v>
      </c>
      <c r="N855" s="249"/>
      <c r="O855" s="249">
        <v>0</v>
      </c>
      <c r="P855" s="253"/>
      <c r="Q855" s="249"/>
      <c r="R855" s="255" t="s">
        <v>771</v>
      </c>
      <c r="S855" s="248"/>
      <c r="T855" s="248"/>
      <c r="U855" s="248"/>
      <c r="V855" s="248"/>
      <c r="W855" s="248">
        <v>0</v>
      </c>
      <c r="X855" s="248"/>
      <c r="Y855" s="255">
        <v>41555</v>
      </c>
      <c r="Z855" s="255">
        <v>41920</v>
      </c>
      <c r="AA855" s="256">
        <f t="shared" ref="AA855:AA876" ca="1" si="52">IF(E855="nữ",660-DATEDIF(G855,TODAY(),"m"),720-DATEDIF(G855,TODAY(),"m"))/12</f>
        <v>10</v>
      </c>
      <c r="AB855" s="257" t="e">
        <f>+VLOOKUP(#REF!,'[3]CÁN BỘ'!F$8:AX$1037,COLUMN('[3]CÁN BỘ'!$AP$42)-5,0)</f>
        <v>#REF!</v>
      </c>
      <c r="AC855" s="258"/>
    </row>
    <row r="856" spans="1:29" ht="15.75" customHeight="1" x14ac:dyDescent="0.3">
      <c r="A856" s="248">
        <f>+SUBTOTAL(3,$C$6:C856)</f>
        <v>851</v>
      </c>
      <c r="B856" s="268" t="s">
        <v>2288</v>
      </c>
      <c r="C856" s="249" t="s">
        <v>2207</v>
      </c>
      <c r="D856" s="249" t="s">
        <v>2270</v>
      </c>
      <c r="E856" s="272" t="s">
        <v>200</v>
      </c>
      <c r="F856" s="268">
        <f t="shared" si="50"/>
        <v>1983</v>
      </c>
      <c r="G856" s="270">
        <v>30505</v>
      </c>
      <c r="H856" s="272" t="s">
        <v>2259</v>
      </c>
      <c r="I856" s="271" t="str">
        <f>VLOOKUP(H856,'[2]Bảng mã ngạch'!$A$2:$B$71,2,0)</f>
        <v>Giáo viên THCS (hạng III)</v>
      </c>
      <c r="J856" s="268" t="s">
        <v>690</v>
      </c>
      <c r="K856" s="268">
        <v>0</v>
      </c>
      <c r="L856" s="268" t="s">
        <v>1147</v>
      </c>
      <c r="M856" s="249" t="s">
        <v>1147</v>
      </c>
      <c r="N856" s="249"/>
      <c r="O856" s="249" t="s">
        <v>218</v>
      </c>
      <c r="P856" s="253"/>
      <c r="Q856" s="249"/>
      <c r="R856" s="272"/>
      <c r="S856" s="272"/>
      <c r="T856" s="272"/>
      <c r="U856" s="272"/>
      <c r="V856" s="272"/>
      <c r="W856" s="254" t="s">
        <v>724</v>
      </c>
      <c r="X856" s="272"/>
      <c r="Y856" s="255">
        <v>40687</v>
      </c>
      <c r="Z856" s="255">
        <v>41053</v>
      </c>
      <c r="AA856" s="274">
        <f t="shared" ca="1" si="52"/>
        <v>18.583333333333332</v>
      </c>
      <c r="AB856" s="257" t="e">
        <f>+VLOOKUP(#REF!,'[3]CÁN BỘ'!F$8:AX$1037,COLUMN('[3]CÁN BỘ'!$AP$42)-5,0)</f>
        <v>#REF!</v>
      </c>
      <c r="AC856" s="258"/>
    </row>
    <row r="857" spans="1:29" ht="15.75" customHeight="1" x14ac:dyDescent="0.3">
      <c r="A857" s="248">
        <f>+SUBTOTAL(3,$C$6:C857)</f>
        <v>852</v>
      </c>
      <c r="B857" s="249" t="s">
        <v>2289</v>
      </c>
      <c r="C857" s="249" t="s">
        <v>2207</v>
      </c>
      <c r="D857" s="249" t="s">
        <v>2290</v>
      </c>
      <c r="E857" s="250" t="s">
        <v>201</v>
      </c>
      <c r="F857" s="249">
        <f t="shared" si="50"/>
        <v>1985</v>
      </c>
      <c r="G857" s="251">
        <v>31139</v>
      </c>
      <c r="H857" s="248" t="s">
        <v>714</v>
      </c>
      <c r="I857" s="252" t="str">
        <f>VLOOKUP(H857,'[2]Bảng mã ngạch'!$A$2:$B$71,2,0)</f>
        <v>Chuyên viên</v>
      </c>
      <c r="J857" s="249" t="s">
        <v>241</v>
      </c>
      <c r="K857" s="249">
        <v>0</v>
      </c>
      <c r="L857" s="249" t="s">
        <v>813</v>
      </c>
      <c r="M857" s="249">
        <v>0</v>
      </c>
      <c r="N857" s="249"/>
      <c r="O857" s="249" t="s">
        <v>218</v>
      </c>
      <c r="P857" s="253"/>
      <c r="Q857" s="249"/>
      <c r="R857" s="248"/>
      <c r="S857" s="248"/>
      <c r="T857" s="248"/>
      <c r="U857" s="248"/>
      <c r="V857" s="248" t="s">
        <v>720</v>
      </c>
      <c r="W857" s="254" t="s">
        <v>895</v>
      </c>
      <c r="X857" s="248"/>
      <c r="Y857" s="255">
        <v>42866</v>
      </c>
      <c r="Z857" s="255">
        <v>43231</v>
      </c>
      <c r="AA857" s="256">
        <f t="shared" ca="1" si="52"/>
        <v>15.333333333333334</v>
      </c>
      <c r="AB857" s="257" t="e">
        <f>+VLOOKUP(#REF!,'[3]CÁN BỘ'!F$8:AX$1037,COLUMN('[3]CÁN BỘ'!$AP$42)-5,0)</f>
        <v>#REF!</v>
      </c>
      <c r="AC857" s="258"/>
    </row>
    <row r="858" spans="1:29" ht="15.75" customHeight="1" x14ac:dyDescent="0.3">
      <c r="A858" s="248">
        <f>+SUBTOTAL(3,$C$6:C858)</f>
        <v>853</v>
      </c>
      <c r="B858" s="249" t="s">
        <v>2291</v>
      </c>
      <c r="C858" s="249" t="s">
        <v>2207</v>
      </c>
      <c r="D858" s="249" t="s">
        <v>2290</v>
      </c>
      <c r="E858" s="250" t="s">
        <v>200</v>
      </c>
      <c r="F858" s="249">
        <f t="shared" si="50"/>
        <v>1966</v>
      </c>
      <c r="G858" s="251">
        <v>24227</v>
      </c>
      <c r="H858" s="248" t="s">
        <v>756</v>
      </c>
      <c r="I858" s="252" t="str">
        <f>VLOOKUP(H858,'[2]Bảng mã ngạch'!$A$2:$B$71,2,0)</f>
        <v>Nhân viên bảo vệ</v>
      </c>
      <c r="J858" s="249" t="s">
        <v>241</v>
      </c>
      <c r="K858" s="249">
        <v>0</v>
      </c>
      <c r="L858" s="249" t="s">
        <v>1149</v>
      </c>
      <c r="M858" s="249">
        <v>0</v>
      </c>
      <c r="N858" s="249"/>
      <c r="O858" s="249" t="s">
        <v>218</v>
      </c>
      <c r="P858" s="253"/>
      <c r="Q858" s="249"/>
      <c r="R858" s="248" t="s">
        <v>771</v>
      </c>
      <c r="S858" s="248"/>
      <c r="T858" s="248" t="s">
        <v>705</v>
      </c>
      <c r="U858" s="248"/>
      <c r="V858" s="248"/>
      <c r="W858" s="248">
        <v>0</v>
      </c>
      <c r="X858" s="248"/>
      <c r="Y858" s="255"/>
      <c r="Z858" s="255"/>
      <c r="AA858" s="256">
        <f t="shared" ca="1" si="52"/>
        <v>1.4166666666666667</v>
      </c>
      <c r="AB858" s="257" t="e">
        <f>+VLOOKUP(#REF!,'[3]CÁN BỘ'!F$8:AX$1037,COLUMN('[3]CÁN BỘ'!$AP$42)-5,0)</f>
        <v>#REF!</v>
      </c>
      <c r="AC858" s="258"/>
    </row>
    <row r="859" spans="1:29" ht="15.75" customHeight="1" x14ac:dyDescent="0.3">
      <c r="A859" s="248">
        <f>+SUBTOTAL(3,$C$6:C859)</f>
        <v>854</v>
      </c>
      <c r="B859" s="249" t="s">
        <v>2292</v>
      </c>
      <c r="C859" s="249" t="s">
        <v>2207</v>
      </c>
      <c r="D859" s="249" t="s">
        <v>2290</v>
      </c>
      <c r="E859" s="248" t="s">
        <v>200</v>
      </c>
      <c r="F859" s="249">
        <f t="shared" si="50"/>
        <v>1973</v>
      </c>
      <c r="G859" s="251">
        <v>26803</v>
      </c>
      <c r="H859" s="248" t="s">
        <v>719</v>
      </c>
      <c r="I859" s="252" t="str">
        <f>VLOOKUP(H859,'[2]Bảng mã ngạch'!$A$2:$B$71,2,0)</f>
        <v>Kỹ thuật viên</v>
      </c>
      <c r="J859" s="249" t="s">
        <v>241</v>
      </c>
      <c r="K859" s="249"/>
      <c r="L859" s="249" t="s">
        <v>813</v>
      </c>
      <c r="M859" s="249">
        <v>0</v>
      </c>
      <c r="N859" s="249"/>
      <c r="O859" s="249">
        <v>0</v>
      </c>
      <c r="P859" s="253"/>
      <c r="Q859" s="249"/>
      <c r="R859" s="248"/>
      <c r="S859" s="248" t="s">
        <v>815</v>
      </c>
      <c r="T859" s="248"/>
      <c r="U859" s="248"/>
      <c r="V859" s="248" t="s">
        <v>720</v>
      </c>
      <c r="W859" s="254" t="s">
        <v>895</v>
      </c>
      <c r="X859" s="248"/>
      <c r="Y859" s="248"/>
      <c r="Z859" s="255"/>
      <c r="AA859" s="256">
        <f t="shared" ca="1" si="52"/>
        <v>8.4166666666666661</v>
      </c>
      <c r="AB859" s="257" t="e">
        <f>+VLOOKUP(#REF!,'[3]CÁN BỘ'!F$8:AX$1037,COLUMN('[3]CÁN BỘ'!$AP$42)-5,0)</f>
        <v>#REF!</v>
      </c>
      <c r="AC859" s="258"/>
    </row>
    <row r="860" spans="1:29" ht="15.75" customHeight="1" x14ac:dyDescent="0.3">
      <c r="A860" s="248">
        <f>+SUBTOTAL(3,$C$6:C860)</f>
        <v>855</v>
      </c>
      <c r="B860" s="249" t="s">
        <v>2293</v>
      </c>
      <c r="C860" s="249" t="s">
        <v>2207</v>
      </c>
      <c r="D860" s="249" t="s">
        <v>2290</v>
      </c>
      <c r="E860" s="250" t="s">
        <v>201</v>
      </c>
      <c r="F860" s="249">
        <f t="shared" si="50"/>
        <v>1992</v>
      </c>
      <c r="G860" s="251">
        <v>33916</v>
      </c>
      <c r="H860" s="248" t="s">
        <v>1154</v>
      </c>
      <c r="I860" s="252" t="str">
        <f>VLOOKUP(H860,'[2]Bảng mã ngạch'!$A$2:$B$71,2,0)</f>
        <v>Kế toán viên</v>
      </c>
      <c r="J860" s="249" t="s">
        <v>241</v>
      </c>
      <c r="K860" s="249">
        <v>0</v>
      </c>
      <c r="L860" s="249" t="s">
        <v>747</v>
      </c>
      <c r="M860" s="249">
        <v>0</v>
      </c>
      <c r="N860" s="249"/>
      <c r="O860" s="249">
        <v>0</v>
      </c>
      <c r="P860" s="253"/>
      <c r="Q860" s="249"/>
      <c r="R860" s="255" t="s">
        <v>738</v>
      </c>
      <c r="S860" s="248" t="s">
        <v>815</v>
      </c>
      <c r="T860" s="248"/>
      <c r="U860" s="248"/>
      <c r="V860" s="248" t="s">
        <v>720</v>
      </c>
      <c r="W860" s="248">
        <v>0</v>
      </c>
      <c r="X860" s="248"/>
      <c r="Y860" s="255">
        <v>41794</v>
      </c>
      <c r="Z860" s="255">
        <v>42159</v>
      </c>
      <c r="AA860" s="256">
        <f t="shared" ca="1" si="52"/>
        <v>22.916666666666668</v>
      </c>
      <c r="AB860" s="257" t="e">
        <f>+VLOOKUP(#REF!,'[3]CÁN BỘ'!F$8:AX$1037,COLUMN('[3]CÁN BỘ'!$AP$42)-5,0)</f>
        <v>#REF!</v>
      </c>
      <c r="AC860" s="258"/>
    </row>
    <row r="861" spans="1:29" ht="15.75" customHeight="1" x14ac:dyDescent="0.3">
      <c r="A861" s="248">
        <f>+SUBTOTAL(3,$C$6:C861)</f>
        <v>856</v>
      </c>
      <c r="B861" s="249" t="s">
        <v>2294</v>
      </c>
      <c r="C861" s="249" t="s">
        <v>2207</v>
      </c>
      <c r="D861" s="249" t="s">
        <v>2290</v>
      </c>
      <c r="E861" s="248" t="s">
        <v>201</v>
      </c>
      <c r="F861" s="249">
        <f t="shared" si="50"/>
        <v>1991</v>
      </c>
      <c r="G861" s="251">
        <v>33301</v>
      </c>
      <c r="H861" s="248" t="s">
        <v>714</v>
      </c>
      <c r="I861" s="252" t="str">
        <f>VLOOKUP(H861,'[2]Bảng mã ngạch'!$A$2:$B$71,2,0)</f>
        <v>Chuyên viên</v>
      </c>
      <c r="J861" s="249" t="s">
        <v>241</v>
      </c>
      <c r="K861" s="249"/>
      <c r="L861" s="249" t="s">
        <v>2295</v>
      </c>
      <c r="M861" s="249">
        <v>0</v>
      </c>
      <c r="N861" s="249"/>
      <c r="O861" s="249">
        <v>0</v>
      </c>
      <c r="P861" s="253"/>
      <c r="Q861" s="249"/>
      <c r="R861" s="255" t="s">
        <v>738</v>
      </c>
      <c r="S861" s="248"/>
      <c r="T861" s="248"/>
      <c r="U861" s="248"/>
      <c r="V861" s="248"/>
      <c r="W861" s="254" t="s">
        <v>895</v>
      </c>
      <c r="X861" s="248"/>
      <c r="Y861" s="248"/>
      <c r="Z861" s="255"/>
      <c r="AA861" s="256">
        <f t="shared" ca="1" si="52"/>
        <v>21.25</v>
      </c>
      <c r="AB861" s="257" t="e">
        <f>+VLOOKUP(#REF!,'[3]CÁN BỘ'!F$8:AX$1037,COLUMN('[3]CÁN BỘ'!$AP$42)-5,0)</f>
        <v>#REF!</v>
      </c>
      <c r="AC861" s="258"/>
    </row>
    <row r="862" spans="1:29" ht="15.75" customHeight="1" x14ac:dyDescent="0.3">
      <c r="A862" s="248">
        <f>+SUBTOTAL(3,$C$6:C862)</f>
        <v>857</v>
      </c>
      <c r="B862" s="249" t="s">
        <v>2296</v>
      </c>
      <c r="C862" s="249" t="s">
        <v>2207</v>
      </c>
      <c r="D862" s="249" t="s">
        <v>2290</v>
      </c>
      <c r="E862" s="248" t="s">
        <v>200</v>
      </c>
      <c r="F862" s="249">
        <f t="shared" si="50"/>
        <v>1962</v>
      </c>
      <c r="G862" s="251">
        <v>22997</v>
      </c>
      <c r="H862" s="248" t="s">
        <v>756</v>
      </c>
      <c r="I862" s="252" t="str">
        <f>VLOOKUP(H862,'[2]Bảng mã ngạch'!$A$2:$B$71,2,0)</f>
        <v>Nhân viên bảo vệ</v>
      </c>
      <c r="J862" s="249" t="s">
        <v>1427</v>
      </c>
      <c r="K862" s="249">
        <v>0</v>
      </c>
      <c r="L862" s="259">
        <v>0</v>
      </c>
      <c r="M862" s="249">
        <v>0</v>
      </c>
      <c r="N862" s="249"/>
      <c r="O862" s="249">
        <v>0</v>
      </c>
      <c r="P862" s="253"/>
      <c r="Q862" s="249"/>
      <c r="R862" s="248" t="s">
        <v>771</v>
      </c>
      <c r="S862" s="248" t="s">
        <v>80</v>
      </c>
      <c r="T862" s="248"/>
      <c r="U862" s="248"/>
      <c r="V862" s="248"/>
      <c r="W862" s="248">
        <v>0</v>
      </c>
      <c r="X862" s="248"/>
      <c r="Y862" s="255">
        <v>34502</v>
      </c>
      <c r="Z862" s="255">
        <v>34867</v>
      </c>
      <c r="AA862" s="256">
        <f t="shared" ca="1" si="52"/>
        <v>-2</v>
      </c>
      <c r="AB862" s="257" t="e">
        <f>+VLOOKUP(#REF!,'[3]CÁN BỘ'!F$8:AX$1037,COLUMN('[3]CÁN BỘ'!$AP$42)-5,0)</f>
        <v>#REF!</v>
      </c>
      <c r="AC862" s="258"/>
    </row>
    <row r="863" spans="1:29" ht="15.75" customHeight="1" x14ac:dyDescent="0.3">
      <c r="A863" s="248">
        <f>+SUBTOTAL(3,$C$6:C863)</f>
        <v>858</v>
      </c>
      <c r="B863" s="249" t="s">
        <v>2297</v>
      </c>
      <c r="C863" s="249" t="s">
        <v>2298</v>
      </c>
      <c r="D863" s="249"/>
      <c r="E863" s="248" t="s">
        <v>200</v>
      </c>
      <c r="F863" s="249">
        <f t="shared" si="50"/>
        <v>1966</v>
      </c>
      <c r="G863" s="251">
        <v>24158</v>
      </c>
      <c r="H863" s="248" t="s">
        <v>714</v>
      </c>
      <c r="I863" s="252" t="str">
        <f>VLOOKUP(H863,'[2]Bảng mã ngạch'!$A$2:$B$71,2,0)</f>
        <v>Chuyên viên</v>
      </c>
      <c r="J863" s="249" t="s">
        <v>690</v>
      </c>
      <c r="K863" s="249">
        <v>0</v>
      </c>
      <c r="L863" s="249" t="s">
        <v>1097</v>
      </c>
      <c r="M863" s="249" t="s">
        <v>1098</v>
      </c>
      <c r="N863" s="249"/>
      <c r="O863" s="249" t="s">
        <v>218</v>
      </c>
      <c r="P863" s="253"/>
      <c r="Q863" s="249"/>
      <c r="R863" s="248"/>
      <c r="S863" s="248"/>
      <c r="T863" s="248"/>
      <c r="U863" s="248"/>
      <c r="V863" s="248"/>
      <c r="W863" s="248" t="s">
        <v>758</v>
      </c>
      <c r="X863" s="248" t="s">
        <v>704</v>
      </c>
      <c r="Y863" s="255">
        <v>32120</v>
      </c>
      <c r="Z863" s="255">
        <v>32486</v>
      </c>
      <c r="AA863" s="256">
        <f t="shared" ca="1" si="52"/>
        <v>1.1666666666666667</v>
      </c>
      <c r="AB863" s="257" t="e">
        <f>+VLOOKUP(#REF!,'[3]CÁN BỘ'!F$8:AX$1037,COLUMN('[3]CÁN BỘ'!$AP$42)-5,0)</f>
        <v>#REF!</v>
      </c>
      <c r="AC863" s="258"/>
    </row>
    <row r="864" spans="1:29" ht="15.75" customHeight="1" x14ac:dyDescent="0.3">
      <c r="A864" s="248">
        <f>+SUBTOTAL(3,$C$6:C864)</f>
        <v>859</v>
      </c>
      <c r="B864" s="249" t="s">
        <v>2299</v>
      </c>
      <c r="C864" s="249" t="s">
        <v>2300</v>
      </c>
      <c r="D864" s="249"/>
      <c r="E864" s="250" t="s">
        <v>200</v>
      </c>
      <c r="F864" s="249">
        <v>1979</v>
      </c>
      <c r="G864" s="251">
        <v>28900</v>
      </c>
      <c r="H864" s="248" t="s">
        <v>714</v>
      </c>
      <c r="I864" s="252" t="str">
        <f>VLOOKUP(H864,'[2]Bảng mã ngạch'!$A$2:$B$71,2,0)</f>
        <v>Chuyên viên</v>
      </c>
      <c r="J864" s="249" t="s">
        <v>690</v>
      </c>
      <c r="K864" s="249">
        <v>0</v>
      </c>
      <c r="L864" s="249" t="s">
        <v>882</v>
      </c>
      <c r="M864" s="249" t="s">
        <v>1316</v>
      </c>
      <c r="N864" s="249"/>
      <c r="O864" s="249" t="s">
        <v>218</v>
      </c>
      <c r="P864" s="253"/>
      <c r="Q864" s="249"/>
      <c r="R864" s="248"/>
      <c r="S864" s="248"/>
      <c r="T864" s="248"/>
      <c r="U864" s="248"/>
      <c r="V864" s="248" t="s">
        <v>1063</v>
      </c>
      <c r="W864" s="254" t="s">
        <v>724</v>
      </c>
      <c r="X864" s="248"/>
      <c r="Y864" s="255">
        <v>39535</v>
      </c>
      <c r="Z864" s="255">
        <v>39900</v>
      </c>
      <c r="AA864" s="256">
        <f t="shared" ca="1" si="52"/>
        <v>14.166666666666666</v>
      </c>
      <c r="AB864" s="257" t="e">
        <f>+VLOOKUP(#REF!,'[3]CÁN BỘ'!F$8:AX$1037,COLUMN('[3]CÁN BỘ'!$AP$42)-5,0)</f>
        <v>#REF!</v>
      </c>
      <c r="AC864" s="258"/>
    </row>
    <row r="865" spans="1:29" ht="15.75" customHeight="1" x14ac:dyDescent="0.3">
      <c r="A865" s="248">
        <f>+SUBTOTAL(3,$C$6:C865)</f>
        <v>860</v>
      </c>
      <c r="B865" s="249" t="s">
        <v>2301</v>
      </c>
      <c r="C865" s="249" t="s">
        <v>2300</v>
      </c>
      <c r="D865" s="249"/>
      <c r="E865" s="248" t="s">
        <v>200</v>
      </c>
      <c r="F865" s="249">
        <f t="shared" ref="F865:F876" si="53">YEAR(G865)</f>
        <v>1978</v>
      </c>
      <c r="G865" s="251">
        <v>28701</v>
      </c>
      <c r="H865" s="248" t="s">
        <v>714</v>
      </c>
      <c r="I865" s="252" t="s">
        <v>1045</v>
      </c>
      <c r="J865" s="249" t="s">
        <v>692</v>
      </c>
      <c r="K865" s="249">
        <v>0</v>
      </c>
      <c r="L865" s="249" t="s">
        <v>1097</v>
      </c>
      <c r="M865" s="249" t="s">
        <v>1316</v>
      </c>
      <c r="N865" s="249"/>
      <c r="O865" s="249" t="s">
        <v>1055</v>
      </c>
      <c r="P865" s="253">
        <v>44136</v>
      </c>
      <c r="Q865" s="249"/>
      <c r="R865" s="248" t="s">
        <v>1078</v>
      </c>
      <c r="S865" s="248"/>
      <c r="T865" s="248" t="s">
        <v>705</v>
      </c>
      <c r="U865" s="248"/>
      <c r="V865" s="248" t="s">
        <v>728</v>
      </c>
      <c r="W865" s="254" t="s">
        <v>724</v>
      </c>
      <c r="X865" s="248" t="s">
        <v>2302</v>
      </c>
      <c r="Y865" s="255">
        <v>43489</v>
      </c>
      <c r="Z865" s="255">
        <v>43854</v>
      </c>
      <c r="AA865" s="256">
        <f t="shared" ca="1" si="52"/>
        <v>13.666666666666666</v>
      </c>
      <c r="AB865" s="257" t="e">
        <f>+VLOOKUP(#REF!,'[3]CÁN BỘ'!F$8:AX$1037,COLUMN('[3]CÁN BỘ'!$AP$42)-5,0)</f>
        <v>#REF!</v>
      </c>
      <c r="AC865" s="258"/>
    </row>
    <row r="866" spans="1:29" ht="15.75" customHeight="1" x14ac:dyDescent="0.3">
      <c r="A866" s="248">
        <f>+SUBTOTAL(3,$C$6:C866)</f>
        <v>861</v>
      </c>
      <c r="B866" s="249" t="s">
        <v>2303</v>
      </c>
      <c r="C866" s="249" t="s">
        <v>2304</v>
      </c>
      <c r="D866" s="249" t="s">
        <v>1828</v>
      </c>
      <c r="E866" s="250" t="s">
        <v>200</v>
      </c>
      <c r="F866" s="249">
        <f t="shared" si="53"/>
        <v>1975</v>
      </c>
      <c r="G866" s="251">
        <v>27500</v>
      </c>
      <c r="H866" s="248" t="s">
        <v>699</v>
      </c>
      <c r="I866" s="252" t="str">
        <f>VLOOKUP(H866,'[2]Bảng mã ngạch'!$A$2:$B$71,2,0)</f>
        <v>Giảng viên chính (hạng II)</v>
      </c>
      <c r="J866" s="249" t="s">
        <v>692</v>
      </c>
      <c r="K866" s="249">
        <v>0</v>
      </c>
      <c r="L866" s="249" t="s">
        <v>737</v>
      </c>
      <c r="M866" s="249" t="s">
        <v>737</v>
      </c>
      <c r="N866" s="249"/>
      <c r="O866" s="249" t="s">
        <v>737</v>
      </c>
      <c r="P866" s="253"/>
      <c r="Q866" s="249" t="s">
        <v>873</v>
      </c>
      <c r="R866" s="248"/>
      <c r="S866" s="248"/>
      <c r="T866" s="248" t="s">
        <v>705</v>
      </c>
      <c r="U866" s="248" t="s">
        <v>769</v>
      </c>
      <c r="V866" s="248"/>
      <c r="W866" s="248" t="s">
        <v>729</v>
      </c>
      <c r="X866" s="248" t="s">
        <v>832</v>
      </c>
      <c r="Y866" s="255">
        <v>38057</v>
      </c>
      <c r="Z866" s="255">
        <v>38422</v>
      </c>
      <c r="AA866" s="256">
        <f t="shared" ca="1" si="52"/>
        <v>10.333333333333334</v>
      </c>
      <c r="AB866" s="257" t="e">
        <f>+VLOOKUP(#REF!,'[3]CÁN BỘ'!F$8:AX$1037,COLUMN('[3]CÁN BỘ'!$AP$42)-5,0)</f>
        <v>#REF!</v>
      </c>
      <c r="AC866" s="258"/>
    </row>
    <row r="867" spans="1:29" ht="15.75" customHeight="1" x14ac:dyDescent="0.3">
      <c r="A867" s="248">
        <f>+SUBTOTAL(3,$C$6:C867)</f>
        <v>862</v>
      </c>
      <c r="B867" s="249" t="s">
        <v>2305</v>
      </c>
      <c r="C867" s="249" t="s">
        <v>2304</v>
      </c>
      <c r="D867" s="252" t="s">
        <v>1181</v>
      </c>
      <c r="E867" s="248" t="s">
        <v>200</v>
      </c>
      <c r="F867" s="249">
        <f t="shared" si="53"/>
        <v>1968</v>
      </c>
      <c r="G867" s="251">
        <v>25170</v>
      </c>
      <c r="H867" s="248" t="s">
        <v>870</v>
      </c>
      <c r="I867" s="252" t="str">
        <f>VLOOKUP(H867,'[2]Bảng mã ngạch'!$A$2:$B$71,2,0)</f>
        <v>Giảng viên cao cấp (hạng I)</v>
      </c>
      <c r="J867" s="249" t="s">
        <v>692</v>
      </c>
      <c r="K867" s="249" t="s">
        <v>871</v>
      </c>
      <c r="L867" s="249" t="s">
        <v>1182</v>
      </c>
      <c r="M867" s="249" t="s">
        <v>1884</v>
      </c>
      <c r="N867" s="249"/>
      <c r="O867" s="249" t="s">
        <v>1183</v>
      </c>
      <c r="P867" s="253"/>
      <c r="Q867" s="249" t="s">
        <v>873</v>
      </c>
      <c r="R867" s="255" t="s">
        <v>2306</v>
      </c>
      <c r="S867" s="248"/>
      <c r="T867" s="248" t="s">
        <v>705</v>
      </c>
      <c r="U867" s="248" t="s">
        <v>875</v>
      </c>
      <c r="V867" s="248"/>
      <c r="W867" s="248" t="s">
        <v>2307</v>
      </c>
      <c r="X867" s="248" t="s">
        <v>832</v>
      </c>
      <c r="Y867" s="255">
        <v>35325</v>
      </c>
      <c r="Z867" s="255">
        <v>35690</v>
      </c>
      <c r="AA867" s="256">
        <f t="shared" ca="1" si="52"/>
        <v>4</v>
      </c>
      <c r="AB867" s="257" t="e">
        <f>+VLOOKUP(#REF!,'[3]CÁN BỘ'!F$8:AX$1037,COLUMN('[3]CÁN BỘ'!$AP$42)-5,0)</f>
        <v>#REF!</v>
      </c>
      <c r="AC867" s="258"/>
    </row>
    <row r="868" spans="1:29" ht="15.75" customHeight="1" x14ac:dyDescent="0.3">
      <c r="A868" s="248">
        <f>+SUBTOTAL(3,$C$6:C868)</f>
        <v>863</v>
      </c>
      <c r="B868" s="249" t="s">
        <v>2308</v>
      </c>
      <c r="C868" s="249" t="s">
        <v>2304</v>
      </c>
      <c r="D868" s="249" t="s">
        <v>1105</v>
      </c>
      <c r="E868" s="250" t="s">
        <v>200</v>
      </c>
      <c r="F868" s="249">
        <f t="shared" si="53"/>
        <v>1982</v>
      </c>
      <c r="G868" s="251">
        <v>30017</v>
      </c>
      <c r="H868" s="248" t="s">
        <v>708</v>
      </c>
      <c r="I868" s="252" t="str">
        <f>VLOOKUP(H868,'[2]Bảng mã ngạch'!$A$2:$B$71,2,0)</f>
        <v>Giảng viên (hạng III)</v>
      </c>
      <c r="J868" s="249" t="s">
        <v>692</v>
      </c>
      <c r="K868" s="249">
        <v>0</v>
      </c>
      <c r="L868" s="249" t="s">
        <v>1023</v>
      </c>
      <c r="M868" s="249" t="s">
        <v>1024</v>
      </c>
      <c r="N868" s="249"/>
      <c r="O868" s="249" t="s">
        <v>1023</v>
      </c>
      <c r="P868" s="253"/>
      <c r="Q868" s="249" t="s">
        <v>765</v>
      </c>
      <c r="R868" s="255" t="s">
        <v>1176</v>
      </c>
      <c r="S868" s="248" t="s">
        <v>768</v>
      </c>
      <c r="T868" s="248">
        <v>2018</v>
      </c>
      <c r="U868" s="248" t="s">
        <v>834</v>
      </c>
      <c r="V868" s="248"/>
      <c r="W868" s="248">
        <v>0</v>
      </c>
      <c r="X868" s="248" t="s">
        <v>704</v>
      </c>
      <c r="Y868" s="255">
        <v>38386</v>
      </c>
      <c r="Z868" s="255">
        <v>38751</v>
      </c>
      <c r="AA868" s="256">
        <f t="shared" ca="1" si="52"/>
        <v>17.25</v>
      </c>
      <c r="AB868" s="257" t="e">
        <f>+VLOOKUP(#REF!,'[3]CÁN BỘ'!F$8:AX$1037,COLUMN('[3]CÁN BỘ'!$AP$42)-5,0)</f>
        <v>#REF!</v>
      </c>
      <c r="AC868" s="258"/>
    </row>
    <row r="869" spans="1:29" ht="15.75" customHeight="1" x14ac:dyDescent="0.3">
      <c r="A869" s="248">
        <f>+SUBTOTAL(3,$C$6:C869)</f>
        <v>864</v>
      </c>
      <c r="B869" s="249" t="s">
        <v>2309</v>
      </c>
      <c r="C869" s="249" t="s">
        <v>2304</v>
      </c>
      <c r="D869" s="249" t="s">
        <v>1105</v>
      </c>
      <c r="E869" s="248" t="s">
        <v>200</v>
      </c>
      <c r="F869" s="249">
        <f t="shared" si="53"/>
        <v>1978</v>
      </c>
      <c r="G869" s="251">
        <v>28674</v>
      </c>
      <c r="H869" s="248" t="s">
        <v>699</v>
      </c>
      <c r="I869" s="252" t="str">
        <f>VLOOKUP(H869,'[2]Bảng mã ngạch'!$A$2:$B$71,2,0)</f>
        <v>Giảng viên chính (hạng II)</v>
      </c>
      <c r="J869" s="249" t="s">
        <v>692</v>
      </c>
      <c r="K869" s="249">
        <v>0</v>
      </c>
      <c r="L869" s="249" t="s">
        <v>1023</v>
      </c>
      <c r="M869" s="249" t="s">
        <v>1023</v>
      </c>
      <c r="N869" s="249"/>
      <c r="O869" s="249" t="s">
        <v>1023</v>
      </c>
      <c r="P869" s="253"/>
      <c r="Q869" s="249" t="s">
        <v>873</v>
      </c>
      <c r="R869" s="255" t="s">
        <v>774</v>
      </c>
      <c r="S869" s="248"/>
      <c r="T869" s="248" t="s">
        <v>705</v>
      </c>
      <c r="U869" s="248" t="s">
        <v>702</v>
      </c>
      <c r="V869" s="248"/>
      <c r="W869" s="248" t="s">
        <v>1012</v>
      </c>
      <c r="X869" s="248" t="s">
        <v>832</v>
      </c>
      <c r="Y869" s="255">
        <v>35898</v>
      </c>
      <c r="Z869" s="255">
        <v>36263</v>
      </c>
      <c r="AA869" s="256">
        <f t="shared" ca="1" si="52"/>
        <v>13.583333333333334</v>
      </c>
      <c r="AB869" s="257" t="e">
        <f>+VLOOKUP(#REF!,'[3]CÁN BỘ'!F$8:AX$1037,COLUMN('[3]CÁN BỘ'!$AP$42)-5,0)</f>
        <v>#REF!</v>
      </c>
      <c r="AC869" s="258"/>
    </row>
    <row r="870" spans="1:29" ht="15.75" customHeight="1" x14ac:dyDescent="0.3">
      <c r="A870" s="248">
        <f>+SUBTOTAL(3,$C$6:C870)</f>
        <v>865</v>
      </c>
      <c r="B870" s="249" t="s">
        <v>2310</v>
      </c>
      <c r="C870" s="249" t="s">
        <v>2304</v>
      </c>
      <c r="D870" s="249" t="s">
        <v>1701</v>
      </c>
      <c r="E870" s="250" t="s">
        <v>201</v>
      </c>
      <c r="F870" s="249">
        <f t="shared" si="53"/>
        <v>1978</v>
      </c>
      <c r="G870" s="251">
        <v>28782</v>
      </c>
      <c r="H870" s="248" t="s">
        <v>870</v>
      </c>
      <c r="I870" s="252" t="str">
        <f>VLOOKUP(H870,'[2]Bảng mã ngạch'!$A$2:$B$71,2,0)</f>
        <v>Giảng viên cao cấp (hạng I)</v>
      </c>
      <c r="J870" s="249" t="s">
        <v>692</v>
      </c>
      <c r="K870" s="249" t="s">
        <v>871</v>
      </c>
      <c r="L870" s="249" t="s">
        <v>2311</v>
      </c>
      <c r="M870" s="249" t="s">
        <v>2312</v>
      </c>
      <c r="N870" s="249"/>
      <c r="O870" s="249" t="s">
        <v>1121</v>
      </c>
      <c r="P870" s="253"/>
      <c r="Q870" s="249"/>
      <c r="R870" s="255" t="s">
        <v>1143</v>
      </c>
      <c r="S870" s="248"/>
      <c r="T870" s="248" t="s">
        <v>705</v>
      </c>
      <c r="U870" s="248" t="s">
        <v>769</v>
      </c>
      <c r="V870" s="248"/>
      <c r="W870" s="248" t="s">
        <v>2313</v>
      </c>
      <c r="X870" s="248" t="s">
        <v>832</v>
      </c>
      <c r="Y870" s="255">
        <v>39958</v>
      </c>
      <c r="Z870" s="255">
        <v>40323</v>
      </c>
      <c r="AA870" s="256">
        <f t="shared" ca="1" si="52"/>
        <v>8.8333333333333339</v>
      </c>
      <c r="AB870" s="257" t="e">
        <f>+VLOOKUP(#REF!,'[3]CÁN BỘ'!F$8:AX$1037,COLUMN('[3]CÁN BỘ'!$AP$42)-5,0)</f>
        <v>#REF!</v>
      </c>
      <c r="AC870" s="258"/>
    </row>
    <row r="871" spans="1:29" ht="15.75" customHeight="1" x14ac:dyDescent="0.3">
      <c r="A871" s="248">
        <f>+SUBTOTAL(3,$C$6:C871)</f>
        <v>866</v>
      </c>
      <c r="B871" s="249" t="s">
        <v>2314</v>
      </c>
      <c r="C871" s="249" t="s">
        <v>2304</v>
      </c>
      <c r="D871" s="252" t="s">
        <v>2315</v>
      </c>
      <c r="E871" s="250" t="s">
        <v>200</v>
      </c>
      <c r="F871" s="249">
        <f t="shared" si="53"/>
        <v>1977</v>
      </c>
      <c r="G871" s="251">
        <v>28151</v>
      </c>
      <c r="H871" s="248" t="s">
        <v>870</v>
      </c>
      <c r="I871" s="252" t="str">
        <f>VLOOKUP(H871,'[2]Bảng mã ngạch'!$A$2:$B$71,2,0)</f>
        <v>Giảng viên cao cấp (hạng I)</v>
      </c>
      <c r="J871" s="249" t="s">
        <v>692</v>
      </c>
      <c r="K871" s="249" t="s">
        <v>2049</v>
      </c>
      <c r="L871" s="249" t="s">
        <v>1052</v>
      </c>
      <c r="M871" s="249" t="s">
        <v>1084</v>
      </c>
      <c r="N871" s="249"/>
      <c r="O871" s="249" t="s">
        <v>1084</v>
      </c>
      <c r="P871" s="253"/>
      <c r="Q871" s="249" t="s">
        <v>873</v>
      </c>
      <c r="R871" s="248"/>
      <c r="S871" s="248"/>
      <c r="T871" s="248"/>
      <c r="U871" s="248" t="s">
        <v>875</v>
      </c>
      <c r="V871" s="248" t="s">
        <v>705</v>
      </c>
      <c r="W871" s="254" t="s">
        <v>2316</v>
      </c>
      <c r="X871" s="248" t="s">
        <v>832</v>
      </c>
      <c r="Y871" s="255">
        <v>37340</v>
      </c>
      <c r="Z871" s="255">
        <v>37705</v>
      </c>
      <c r="AA871" s="256">
        <f t="shared" ca="1" si="52"/>
        <v>12.166666666666666</v>
      </c>
      <c r="AB871" s="257" t="e">
        <f>+VLOOKUP(#REF!,'[3]CÁN BỘ'!F$8:AX$1037,COLUMN('[3]CÁN BỘ'!$AP$42)-5,0)</f>
        <v>#REF!</v>
      </c>
      <c r="AC871" s="258"/>
    </row>
    <row r="872" spans="1:29" ht="15.75" customHeight="1" x14ac:dyDescent="0.3">
      <c r="A872" s="248">
        <f>+SUBTOTAL(3,$C$6:C872)</f>
        <v>867</v>
      </c>
      <c r="B872" s="249" t="s">
        <v>2317</v>
      </c>
      <c r="C872" s="249" t="s">
        <v>2304</v>
      </c>
      <c r="D872" s="249" t="s">
        <v>865</v>
      </c>
      <c r="E872" s="248" t="s">
        <v>200</v>
      </c>
      <c r="F872" s="249">
        <f t="shared" si="53"/>
        <v>1972</v>
      </c>
      <c r="G872" s="251">
        <v>26605</v>
      </c>
      <c r="H872" s="248" t="s">
        <v>699</v>
      </c>
      <c r="I872" s="252" t="str">
        <f>VLOOKUP(H872,'[2]Bảng mã ngạch'!$A$2:$B$71,2,0)</f>
        <v>Giảng viên chính (hạng II)</v>
      </c>
      <c r="J872" s="249" t="s">
        <v>692</v>
      </c>
      <c r="K872" s="249">
        <v>0</v>
      </c>
      <c r="L872" s="249" t="s">
        <v>813</v>
      </c>
      <c r="M872" s="249" t="s">
        <v>813</v>
      </c>
      <c r="N872" s="249"/>
      <c r="O872" s="249" t="s">
        <v>813</v>
      </c>
      <c r="P872" s="253"/>
      <c r="Q872" s="249" t="s">
        <v>873</v>
      </c>
      <c r="R872" s="248"/>
      <c r="S872" s="248"/>
      <c r="T872" s="248" t="s">
        <v>705</v>
      </c>
      <c r="U872" s="248" t="s">
        <v>769</v>
      </c>
      <c r="V872" s="248"/>
      <c r="W872" s="254" t="s">
        <v>2318</v>
      </c>
      <c r="X872" s="248" t="s">
        <v>832</v>
      </c>
      <c r="Y872" s="255">
        <v>34552</v>
      </c>
      <c r="Z872" s="255">
        <v>34917</v>
      </c>
      <c r="AA872" s="256">
        <f t="shared" ca="1" si="52"/>
        <v>7.916666666666667</v>
      </c>
      <c r="AB872" s="257" t="e">
        <f>+VLOOKUP(#REF!,'[3]CÁN BỘ'!F$8:AX$1037,COLUMN('[3]CÁN BỘ'!$AP$42)-5,0)</f>
        <v>#REF!</v>
      </c>
      <c r="AC872" s="258"/>
    </row>
    <row r="873" spans="1:29" ht="15.75" customHeight="1" x14ac:dyDescent="0.3">
      <c r="A873" s="248">
        <f>+SUBTOTAL(3,$C$6:C873)</f>
        <v>868</v>
      </c>
      <c r="B873" s="249" t="s">
        <v>2319</v>
      </c>
      <c r="C873" s="249" t="s">
        <v>2304</v>
      </c>
      <c r="D873" s="249"/>
      <c r="E873" s="250" t="s">
        <v>200</v>
      </c>
      <c r="F873" s="249">
        <f t="shared" si="53"/>
        <v>1978</v>
      </c>
      <c r="G873" s="251">
        <v>28552</v>
      </c>
      <c r="H873" s="248" t="s">
        <v>714</v>
      </c>
      <c r="I873" s="252" t="str">
        <f>VLOOKUP(H873,'[2]Bảng mã ngạch'!$A$2:$B$71,2,0)</f>
        <v>Chuyên viên</v>
      </c>
      <c r="J873" s="249" t="s">
        <v>690</v>
      </c>
      <c r="K873" s="249">
        <v>0</v>
      </c>
      <c r="L873" s="249" t="s">
        <v>813</v>
      </c>
      <c r="M873" s="249">
        <v>0</v>
      </c>
      <c r="N873" s="249"/>
      <c r="O873" s="249" t="s">
        <v>218</v>
      </c>
      <c r="P873" s="253"/>
      <c r="Q873" s="249"/>
      <c r="R873" s="248"/>
      <c r="S873" s="248"/>
      <c r="T873" s="248"/>
      <c r="U873" s="248"/>
      <c r="V873" s="248"/>
      <c r="W873" s="254" t="s">
        <v>724</v>
      </c>
      <c r="X873" s="248" t="s">
        <v>779</v>
      </c>
      <c r="Y873" s="255">
        <v>40456</v>
      </c>
      <c r="Z873" s="255">
        <v>38751</v>
      </c>
      <c r="AA873" s="256">
        <f t="shared" ca="1" si="52"/>
        <v>13.25</v>
      </c>
      <c r="AB873" s="257" t="e">
        <f>+VLOOKUP(#REF!,'[3]CÁN BỘ'!F$8:AX$1037,COLUMN('[3]CÁN BỘ'!$AP$42)-5,0)</f>
        <v>#REF!</v>
      </c>
      <c r="AC873" s="258"/>
    </row>
    <row r="874" spans="1:29" ht="15.75" customHeight="1" x14ac:dyDescent="0.3">
      <c r="A874" s="248">
        <f>+SUBTOTAL(3,$C$6:C874)</f>
        <v>869</v>
      </c>
      <c r="B874" s="249" t="s">
        <v>2320</v>
      </c>
      <c r="C874" s="249" t="s">
        <v>2304</v>
      </c>
      <c r="D874" s="249"/>
      <c r="E874" s="248" t="s">
        <v>200</v>
      </c>
      <c r="F874" s="249">
        <f t="shared" si="53"/>
        <v>1982</v>
      </c>
      <c r="G874" s="251">
        <v>30030</v>
      </c>
      <c r="H874" s="248" t="s">
        <v>714</v>
      </c>
      <c r="I874" s="252" t="str">
        <f>VLOOKUP(H874,'[2]Bảng mã ngạch'!$A$2:$B$71,2,0)</f>
        <v>Chuyên viên</v>
      </c>
      <c r="J874" s="249" t="s">
        <v>690</v>
      </c>
      <c r="K874" s="249">
        <v>0</v>
      </c>
      <c r="L874" s="249" t="s">
        <v>1036</v>
      </c>
      <c r="M874" s="249" t="s">
        <v>1839</v>
      </c>
      <c r="N874" s="249"/>
      <c r="O874" s="249" t="s">
        <v>1036</v>
      </c>
      <c r="P874" s="253"/>
      <c r="Q874" s="249"/>
      <c r="R874" s="248"/>
      <c r="S874" s="248"/>
      <c r="T874" s="248"/>
      <c r="U874" s="248"/>
      <c r="V874" s="248" t="s">
        <v>1063</v>
      </c>
      <c r="W874" s="248" t="s">
        <v>1048</v>
      </c>
      <c r="X874" s="248" t="s">
        <v>704</v>
      </c>
      <c r="Y874" s="255">
        <v>37800</v>
      </c>
      <c r="Z874" s="255">
        <v>38166</v>
      </c>
      <c r="AA874" s="256">
        <f t="shared" ca="1" si="52"/>
        <v>17.25</v>
      </c>
      <c r="AB874" s="257" t="e">
        <f>+VLOOKUP(#REF!,'[3]CÁN BỘ'!F$8:AX$1037,COLUMN('[3]CÁN BỘ'!$AP$42)-5,0)</f>
        <v>#REF!</v>
      </c>
      <c r="AC874" s="258"/>
    </row>
    <row r="875" spans="1:29" ht="15.75" customHeight="1" x14ac:dyDescent="0.3">
      <c r="A875" s="248">
        <f>+SUBTOTAL(3,$C$6:C875)</f>
        <v>870</v>
      </c>
      <c r="B875" s="249" t="s">
        <v>2321</v>
      </c>
      <c r="C875" s="249" t="s">
        <v>2304</v>
      </c>
      <c r="D875" s="249"/>
      <c r="E875" s="250" t="s">
        <v>200</v>
      </c>
      <c r="F875" s="249">
        <f t="shared" si="53"/>
        <v>1990</v>
      </c>
      <c r="G875" s="251">
        <v>32921</v>
      </c>
      <c r="H875" s="248" t="s">
        <v>714</v>
      </c>
      <c r="I875" s="252" t="str">
        <f>VLOOKUP(H875,'[2]Bảng mã ngạch'!$A$2:$B$71,2,0)</f>
        <v>Chuyên viên</v>
      </c>
      <c r="J875" s="249" t="s">
        <v>690</v>
      </c>
      <c r="K875" s="249">
        <v>0</v>
      </c>
      <c r="L875" s="249" t="s">
        <v>1325</v>
      </c>
      <c r="M875" s="249">
        <v>0</v>
      </c>
      <c r="N875" s="249"/>
      <c r="O875" s="249" t="s">
        <v>218</v>
      </c>
      <c r="P875" s="253"/>
      <c r="Q875" s="249"/>
      <c r="R875" s="248"/>
      <c r="S875" s="248" t="s">
        <v>815</v>
      </c>
      <c r="T875" s="248"/>
      <c r="U875" s="248"/>
      <c r="V875" s="248" t="s">
        <v>728</v>
      </c>
      <c r="W875" s="254" t="s">
        <v>724</v>
      </c>
      <c r="X875" s="248" t="s">
        <v>832</v>
      </c>
      <c r="Y875" s="255">
        <v>42846</v>
      </c>
      <c r="Z875" s="255">
        <v>43211</v>
      </c>
      <c r="AA875" s="256">
        <f t="shared" ca="1" si="52"/>
        <v>25.166666666666668</v>
      </c>
      <c r="AB875" s="257" t="e">
        <f>+VLOOKUP(#REF!,'[3]CÁN BỘ'!F$8:AX$1037,COLUMN('[3]CÁN BỘ'!$AP$42)-5,0)</f>
        <v>#REF!</v>
      </c>
      <c r="AC875" s="258"/>
    </row>
    <row r="876" spans="1:29" ht="15.75" customHeight="1" x14ac:dyDescent="0.3">
      <c r="A876" s="248">
        <f>+SUBTOTAL(3,$C$6:C876)</f>
        <v>871</v>
      </c>
      <c r="B876" s="249" t="s">
        <v>2322</v>
      </c>
      <c r="C876" s="249" t="s">
        <v>2304</v>
      </c>
      <c r="D876" s="249"/>
      <c r="E876" s="250" t="s">
        <v>201</v>
      </c>
      <c r="F876" s="249">
        <f t="shared" si="53"/>
        <v>1994</v>
      </c>
      <c r="G876" s="251">
        <v>34505</v>
      </c>
      <c r="H876" s="248" t="s">
        <v>714</v>
      </c>
      <c r="I876" s="252" t="str">
        <f>VLOOKUP(H876,'[2]Bảng mã ngạch'!$A$2:$B$71,2,0)</f>
        <v>Chuyên viên</v>
      </c>
      <c r="J876" s="249" t="s">
        <v>241</v>
      </c>
      <c r="K876" s="249"/>
      <c r="L876" s="249" t="s">
        <v>1276</v>
      </c>
      <c r="M876" s="249">
        <v>0</v>
      </c>
      <c r="N876" s="249"/>
      <c r="O876" s="249">
        <v>0</v>
      </c>
      <c r="P876" s="253"/>
      <c r="Q876" s="249"/>
      <c r="R876" s="255" t="s">
        <v>738</v>
      </c>
      <c r="S876" s="248" t="s">
        <v>815</v>
      </c>
      <c r="T876" s="248" t="s">
        <v>705</v>
      </c>
      <c r="U876" s="248"/>
      <c r="V876" s="248" t="s">
        <v>728</v>
      </c>
      <c r="W876" s="254" t="s">
        <v>724</v>
      </c>
      <c r="X876" s="248"/>
      <c r="Y876" s="255"/>
      <c r="Z876" s="255"/>
      <c r="AA876" s="256">
        <f t="shared" ca="1" si="52"/>
        <v>24.5</v>
      </c>
      <c r="AB876" s="257" t="e">
        <f>+VLOOKUP(#REF!,'[3]CÁN BỘ'!F$8:AX$1037,COLUMN('[3]CÁN BỘ'!$AP$42)-5,0)</f>
        <v>#REF!</v>
      </c>
      <c r="AC876" s="258"/>
    </row>
    <row r="877" spans="1:29" ht="15.75" customHeight="1" x14ac:dyDescent="0.3">
      <c r="A877" s="248">
        <f>+SUBTOTAL(3,$C$6:C877)</f>
        <v>872</v>
      </c>
      <c r="B877" s="268" t="s">
        <v>2323</v>
      </c>
      <c r="C877" s="249" t="s">
        <v>2304</v>
      </c>
      <c r="D877" s="268"/>
      <c r="E877" s="269" t="s">
        <v>201</v>
      </c>
      <c r="F877" s="249">
        <f>+YEAR(G877)</f>
        <v>1995</v>
      </c>
      <c r="G877" s="270">
        <v>34948</v>
      </c>
      <c r="H877" s="269" t="s">
        <v>714</v>
      </c>
      <c r="I877" s="271" t="str">
        <f>VLOOKUP(H877,'[2]Bảng mã ngạch'!$A$2:$B$71,2,0)</f>
        <v>Chuyên viên</v>
      </c>
      <c r="J877" s="268" t="s">
        <v>241</v>
      </c>
      <c r="K877" s="268"/>
      <c r="L877" s="259">
        <v>0</v>
      </c>
      <c r="M877" s="249"/>
      <c r="N877" s="249"/>
      <c r="O877" s="249"/>
      <c r="P877" s="261"/>
      <c r="Q877" s="249"/>
      <c r="R877" s="255" t="s">
        <v>754</v>
      </c>
      <c r="S877" s="272"/>
      <c r="T877" s="272"/>
      <c r="U877" s="272"/>
      <c r="V877" s="272"/>
      <c r="W877" s="272"/>
      <c r="X877" s="272"/>
      <c r="Y877" s="272"/>
      <c r="Z877" s="272"/>
      <c r="AA877" s="273"/>
      <c r="AB877" s="257" t="e">
        <f>+VLOOKUP(#REF!,'[3]CÁN BỘ'!F$8:AX$1037,COLUMN('[3]CÁN BỘ'!$AP$42)-5,0)</f>
        <v>#REF!</v>
      </c>
      <c r="AC877" s="258"/>
    </row>
    <row r="878" spans="1:29" ht="15.75" customHeight="1" x14ac:dyDescent="0.3">
      <c r="A878" s="248">
        <f>+SUBTOTAL(3,$C$6:C878)</f>
        <v>873</v>
      </c>
      <c r="B878" s="249" t="s">
        <v>2324</v>
      </c>
      <c r="C878" s="249" t="s">
        <v>2325</v>
      </c>
      <c r="D878" s="252" t="s">
        <v>1067</v>
      </c>
      <c r="E878" s="248" t="s">
        <v>200</v>
      </c>
      <c r="F878" s="249">
        <f t="shared" ref="F878:F941" si="54">YEAR(G878)</f>
        <v>1976</v>
      </c>
      <c r="G878" s="251">
        <v>27842</v>
      </c>
      <c r="H878" s="248" t="s">
        <v>870</v>
      </c>
      <c r="I878" s="252" t="str">
        <f>VLOOKUP(H878,'[2]Bảng mã ngạch'!$A$2:$B$71,2,0)</f>
        <v>Giảng viên cao cấp (hạng I)</v>
      </c>
      <c r="J878" s="249" t="s">
        <v>692</v>
      </c>
      <c r="K878" s="249" t="s">
        <v>871</v>
      </c>
      <c r="L878" s="249" t="s">
        <v>1068</v>
      </c>
      <c r="M878" s="249" t="s">
        <v>1068</v>
      </c>
      <c r="N878" s="249"/>
      <c r="O878" s="249" t="s">
        <v>1068</v>
      </c>
      <c r="P878" s="253"/>
      <c r="Q878" s="249" t="s">
        <v>765</v>
      </c>
      <c r="R878" s="255" t="s">
        <v>1143</v>
      </c>
      <c r="S878" s="255" t="s">
        <v>80</v>
      </c>
      <c r="T878" s="248">
        <v>0</v>
      </c>
      <c r="U878" s="248" t="s">
        <v>875</v>
      </c>
      <c r="V878" s="248"/>
      <c r="W878" s="254" t="s">
        <v>703</v>
      </c>
      <c r="X878" s="248" t="s">
        <v>832</v>
      </c>
      <c r="Y878" s="255">
        <v>41263</v>
      </c>
      <c r="Z878" s="255">
        <v>41628</v>
      </c>
      <c r="AA878" s="256">
        <f t="shared" ref="AA878:AA888" ca="1" si="55">IF(E878="nữ",660-DATEDIF(G878,TODAY(),"m"),720-DATEDIF(G878,TODAY(),"m"))/12</f>
        <v>11.25</v>
      </c>
      <c r="AB878" s="257" t="e">
        <f>+VLOOKUP(#REF!,'[3]CÁN BỘ'!F$8:AX$1037,COLUMN('[3]CÁN BỘ'!$AP$42)-5,0)</f>
        <v>#REF!</v>
      </c>
      <c r="AC878" s="258"/>
    </row>
    <row r="879" spans="1:29" ht="15.75" customHeight="1" x14ac:dyDescent="0.3">
      <c r="A879" s="248">
        <f>+SUBTOTAL(3,$C$6:C879)</f>
        <v>874</v>
      </c>
      <c r="B879" s="249" t="s">
        <v>2326</v>
      </c>
      <c r="C879" s="249" t="s">
        <v>2325</v>
      </c>
      <c r="D879" s="252" t="s">
        <v>1067</v>
      </c>
      <c r="E879" s="248" t="s">
        <v>201</v>
      </c>
      <c r="F879" s="249">
        <f t="shared" si="54"/>
        <v>1985</v>
      </c>
      <c r="G879" s="251">
        <v>31105</v>
      </c>
      <c r="H879" s="248" t="s">
        <v>708</v>
      </c>
      <c r="I879" s="252" t="str">
        <f>VLOOKUP(H879,'[2]Bảng mã ngạch'!$A$2:$B$71,2,0)</f>
        <v>Giảng viên (hạng III)</v>
      </c>
      <c r="J879" s="249" t="s">
        <v>690</v>
      </c>
      <c r="K879" s="249">
        <v>0</v>
      </c>
      <c r="L879" s="249" t="s">
        <v>1068</v>
      </c>
      <c r="M879" s="249" t="s">
        <v>2327</v>
      </c>
      <c r="N879" s="249"/>
      <c r="O879" s="249" t="s">
        <v>218</v>
      </c>
      <c r="P879" s="253"/>
      <c r="Q879" s="249"/>
      <c r="R879" s="255" t="s">
        <v>831</v>
      </c>
      <c r="S879" s="248"/>
      <c r="T879" s="248" t="s">
        <v>705</v>
      </c>
      <c r="U879" s="248"/>
      <c r="V879" s="248"/>
      <c r="W879" s="248">
        <v>0</v>
      </c>
      <c r="X879" s="248"/>
      <c r="Y879" s="255"/>
      <c r="Z879" s="255"/>
      <c r="AA879" s="256">
        <f t="shared" ca="1" si="55"/>
        <v>15.25</v>
      </c>
      <c r="AB879" s="257" t="e">
        <f>+VLOOKUP(#REF!,'[3]CÁN BỘ'!F$8:AX$1037,COLUMN('[3]CÁN BỘ'!$AP$42)-5,0)</f>
        <v>#REF!</v>
      </c>
      <c r="AC879" s="258"/>
    </row>
    <row r="880" spans="1:29" ht="15.75" customHeight="1" x14ac:dyDescent="0.3">
      <c r="A880" s="248">
        <f>+SUBTOTAL(3,$C$6:C880)</f>
        <v>875</v>
      </c>
      <c r="B880" s="249" t="s">
        <v>2328</v>
      </c>
      <c r="C880" s="249" t="s">
        <v>2325</v>
      </c>
      <c r="D880" s="252" t="s">
        <v>1067</v>
      </c>
      <c r="E880" s="250" t="s">
        <v>200</v>
      </c>
      <c r="F880" s="249">
        <f t="shared" si="54"/>
        <v>1983</v>
      </c>
      <c r="G880" s="251">
        <v>30445</v>
      </c>
      <c r="H880" s="248" t="s">
        <v>708</v>
      </c>
      <c r="I880" s="252" t="str">
        <f>VLOOKUP(H880,'[2]Bảng mã ngạch'!$A$2:$B$71,2,0)</f>
        <v>Giảng viên (hạng III)</v>
      </c>
      <c r="J880" s="249" t="s">
        <v>692</v>
      </c>
      <c r="K880" s="249">
        <v>0</v>
      </c>
      <c r="L880" s="249" t="s">
        <v>2329</v>
      </c>
      <c r="M880" s="249" t="s">
        <v>2330</v>
      </c>
      <c r="N880" s="249"/>
      <c r="O880" s="249" t="s">
        <v>2331</v>
      </c>
      <c r="P880" s="253"/>
      <c r="Q880" s="249"/>
      <c r="R880" s="255" t="s">
        <v>1085</v>
      </c>
      <c r="S880" s="248" t="s">
        <v>768</v>
      </c>
      <c r="T880" s="248" t="s">
        <v>705</v>
      </c>
      <c r="U880" s="248" t="s">
        <v>702</v>
      </c>
      <c r="V880" s="248"/>
      <c r="W880" s="254" t="s">
        <v>717</v>
      </c>
      <c r="X880" s="248"/>
      <c r="Y880" s="255">
        <v>41697</v>
      </c>
      <c r="Z880" s="255">
        <v>42062</v>
      </c>
      <c r="AA880" s="256">
        <f t="shared" ca="1" si="55"/>
        <v>18.416666666666668</v>
      </c>
      <c r="AB880" s="257" t="e">
        <f>+VLOOKUP(#REF!,'[3]CÁN BỘ'!F$8:AX$1037,COLUMN('[3]CÁN BỘ'!$AP$42)-5,0)</f>
        <v>#REF!</v>
      </c>
      <c r="AC880" s="258"/>
    </row>
    <row r="881" spans="1:29" ht="15.75" customHeight="1" x14ac:dyDescent="0.3">
      <c r="A881" s="248">
        <f>+SUBTOTAL(3,$C$6:C881)</f>
        <v>876</v>
      </c>
      <c r="B881" s="249" t="s">
        <v>2332</v>
      </c>
      <c r="C881" s="249" t="s">
        <v>2325</v>
      </c>
      <c r="D881" s="252" t="s">
        <v>1067</v>
      </c>
      <c r="E881" s="248" t="s">
        <v>201</v>
      </c>
      <c r="F881" s="249">
        <f t="shared" si="54"/>
        <v>1986</v>
      </c>
      <c r="G881" s="251">
        <v>31652</v>
      </c>
      <c r="H881" s="248" t="s">
        <v>708</v>
      </c>
      <c r="I881" s="252" t="str">
        <f>VLOOKUP(H881,'[2]Bảng mã ngạch'!$A$2:$B$71,2,0)</f>
        <v>Giảng viên (hạng III)</v>
      </c>
      <c r="J881" s="249" t="s">
        <v>692</v>
      </c>
      <c r="K881" s="249">
        <v>0</v>
      </c>
      <c r="L881" s="249" t="s">
        <v>1068</v>
      </c>
      <c r="M881" s="249" t="s">
        <v>1061</v>
      </c>
      <c r="N881" s="249"/>
      <c r="O881" s="249" t="s">
        <v>1061</v>
      </c>
      <c r="P881" s="253"/>
      <c r="Q881" s="249" t="s">
        <v>765</v>
      </c>
      <c r="R881" s="255" t="s">
        <v>1623</v>
      </c>
      <c r="S881" s="248"/>
      <c r="T881" s="248" t="s">
        <v>705</v>
      </c>
      <c r="U881" s="248" t="s">
        <v>702</v>
      </c>
      <c r="V881" s="248"/>
      <c r="W881" s="248" t="s">
        <v>750</v>
      </c>
      <c r="X881" s="248"/>
      <c r="Y881" s="255"/>
      <c r="Z881" s="255"/>
      <c r="AA881" s="256">
        <f t="shared" ca="1" si="55"/>
        <v>16.75</v>
      </c>
      <c r="AB881" s="257" t="e">
        <f>+VLOOKUP(#REF!,'[3]CÁN BỘ'!F$8:AX$1037,COLUMN('[3]CÁN BỘ'!$AP$42)-5,0)</f>
        <v>#REF!</v>
      </c>
      <c r="AC881" s="258"/>
    </row>
    <row r="882" spans="1:29" ht="15.75" customHeight="1" x14ac:dyDescent="0.3">
      <c r="A882" s="248">
        <f>+SUBTOTAL(3,$C$6:C882)</f>
        <v>877</v>
      </c>
      <c r="B882" s="249" t="s">
        <v>2333</v>
      </c>
      <c r="C882" s="249" t="s">
        <v>2325</v>
      </c>
      <c r="D882" s="252" t="s">
        <v>1067</v>
      </c>
      <c r="E882" s="250" t="s">
        <v>201</v>
      </c>
      <c r="F882" s="249">
        <f t="shared" si="54"/>
        <v>1974</v>
      </c>
      <c r="G882" s="251">
        <v>27188</v>
      </c>
      <c r="H882" s="248" t="s">
        <v>714</v>
      </c>
      <c r="I882" s="252" t="str">
        <f>VLOOKUP(H882,'[2]Bảng mã ngạch'!$A$2:$B$71,2,0)</f>
        <v>Chuyên viên</v>
      </c>
      <c r="J882" s="249" t="s">
        <v>690</v>
      </c>
      <c r="K882" s="249"/>
      <c r="L882" s="259" t="s">
        <v>2051</v>
      </c>
      <c r="M882" s="249" t="s">
        <v>2051</v>
      </c>
      <c r="N882" s="249"/>
      <c r="O882" s="249">
        <v>0</v>
      </c>
      <c r="P882" s="253"/>
      <c r="Q882" s="249"/>
      <c r="R882" s="255" t="s">
        <v>738</v>
      </c>
      <c r="S882" s="248"/>
      <c r="T882" s="248" t="s">
        <v>705</v>
      </c>
      <c r="U882" s="248"/>
      <c r="V882" s="248" t="s">
        <v>720</v>
      </c>
      <c r="W882" s="248" t="s">
        <v>1012</v>
      </c>
      <c r="X882" s="248"/>
      <c r="Y882" s="255">
        <v>41263</v>
      </c>
      <c r="Z882" s="255">
        <v>41628</v>
      </c>
      <c r="AA882" s="256">
        <f t="shared" ca="1" si="55"/>
        <v>4.5</v>
      </c>
      <c r="AB882" s="257" t="e">
        <f>+VLOOKUP(#REF!,'[3]CÁN BỘ'!F$8:AX$1037,COLUMN('[3]CÁN BỘ'!$AP$42)-5,0)</f>
        <v>#REF!</v>
      </c>
      <c r="AC882" s="258"/>
    </row>
    <row r="883" spans="1:29" ht="15.75" customHeight="1" x14ac:dyDescent="0.3">
      <c r="A883" s="248">
        <f>+SUBTOTAL(3,$C$6:C883)</f>
        <v>878</v>
      </c>
      <c r="B883" s="249" t="s">
        <v>2334</v>
      </c>
      <c r="C883" s="249" t="s">
        <v>2325</v>
      </c>
      <c r="D883" s="252" t="s">
        <v>1067</v>
      </c>
      <c r="E883" s="250" t="s">
        <v>201</v>
      </c>
      <c r="F883" s="249">
        <f t="shared" si="54"/>
        <v>1983</v>
      </c>
      <c r="G883" s="251">
        <v>30579</v>
      </c>
      <c r="H883" s="248" t="s">
        <v>714</v>
      </c>
      <c r="I883" s="252" t="str">
        <f>VLOOKUP(H883,'[2]Bảng mã ngạch'!$A$2:$B$71,2,0)</f>
        <v>Chuyên viên</v>
      </c>
      <c r="J883" s="249" t="s">
        <v>690</v>
      </c>
      <c r="K883" s="249">
        <v>0</v>
      </c>
      <c r="L883" s="249" t="s">
        <v>2335</v>
      </c>
      <c r="M883" s="249" t="s">
        <v>1629</v>
      </c>
      <c r="N883" s="249"/>
      <c r="O883" s="249" t="s">
        <v>218</v>
      </c>
      <c r="P883" s="253"/>
      <c r="Q883" s="249"/>
      <c r="R883" s="248"/>
      <c r="S883" s="248"/>
      <c r="T883" s="248"/>
      <c r="U883" s="248"/>
      <c r="V883" s="248"/>
      <c r="W883" s="254" t="s">
        <v>724</v>
      </c>
      <c r="X883" s="248"/>
      <c r="Y883" s="255">
        <v>39459</v>
      </c>
      <c r="Z883" s="255">
        <v>39825</v>
      </c>
      <c r="AA883" s="256">
        <f t="shared" ca="1" si="55"/>
        <v>13.75</v>
      </c>
      <c r="AB883" s="257" t="e">
        <f>+VLOOKUP(#REF!,'[3]CÁN BỘ'!F$8:AX$1037,COLUMN('[3]CÁN BỘ'!$AP$42)-5,0)</f>
        <v>#REF!</v>
      </c>
      <c r="AC883" s="258"/>
    </row>
    <row r="884" spans="1:29" ht="15.75" customHeight="1" x14ac:dyDescent="0.3">
      <c r="A884" s="248">
        <f>+SUBTOTAL(3,$C$6:C884)</f>
        <v>879</v>
      </c>
      <c r="B884" s="249" t="s">
        <v>2336</v>
      </c>
      <c r="C884" s="249" t="s">
        <v>2325</v>
      </c>
      <c r="D884" s="252" t="s">
        <v>1067</v>
      </c>
      <c r="E884" s="250" t="s">
        <v>200</v>
      </c>
      <c r="F884" s="249">
        <f t="shared" si="54"/>
        <v>1979</v>
      </c>
      <c r="G884" s="251">
        <v>29108</v>
      </c>
      <c r="H884" s="248" t="s">
        <v>699</v>
      </c>
      <c r="I884" s="252" t="str">
        <f>VLOOKUP(H884,'[2]Bảng mã ngạch'!$A$2:$B$71,2,0)</f>
        <v>Giảng viên chính (hạng II)</v>
      </c>
      <c r="J884" s="249" t="s">
        <v>692</v>
      </c>
      <c r="K884" s="249">
        <v>0</v>
      </c>
      <c r="L884" s="249" t="s">
        <v>1068</v>
      </c>
      <c r="M884" s="249" t="s">
        <v>1077</v>
      </c>
      <c r="N884" s="249"/>
      <c r="O884" s="249" t="s">
        <v>1068</v>
      </c>
      <c r="P884" s="253"/>
      <c r="Q884" s="249" t="s">
        <v>765</v>
      </c>
      <c r="R884" s="255" t="s">
        <v>955</v>
      </c>
      <c r="S884" s="248"/>
      <c r="T884" s="248">
        <v>2016</v>
      </c>
      <c r="U884" s="248" t="s">
        <v>702</v>
      </c>
      <c r="V884" s="248"/>
      <c r="W884" s="254" t="s">
        <v>724</v>
      </c>
      <c r="X884" s="248" t="s">
        <v>704</v>
      </c>
      <c r="Y884" s="255">
        <v>39143</v>
      </c>
      <c r="Z884" s="255">
        <v>39509</v>
      </c>
      <c r="AA884" s="256">
        <f t="shared" ca="1" si="55"/>
        <v>14.75</v>
      </c>
      <c r="AB884" s="257" t="e">
        <f>+VLOOKUP(#REF!,'[3]CÁN BỘ'!F$8:AX$1037,COLUMN('[3]CÁN BỘ'!$AP$42)-5,0)</f>
        <v>#REF!</v>
      </c>
      <c r="AC884" s="258"/>
    </row>
    <row r="885" spans="1:29" ht="15.75" customHeight="1" x14ac:dyDescent="0.3">
      <c r="A885" s="248">
        <f>+SUBTOTAL(3,$C$6:C885)</f>
        <v>880</v>
      </c>
      <c r="B885" s="249" t="s">
        <v>2337</v>
      </c>
      <c r="C885" s="249" t="s">
        <v>2325</v>
      </c>
      <c r="D885" s="252" t="s">
        <v>1067</v>
      </c>
      <c r="E885" s="248" t="s">
        <v>200</v>
      </c>
      <c r="F885" s="249">
        <f t="shared" si="54"/>
        <v>1987</v>
      </c>
      <c r="G885" s="251">
        <v>31822</v>
      </c>
      <c r="H885" s="248" t="s">
        <v>708</v>
      </c>
      <c r="I885" s="252" t="str">
        <f>VLOOKUP(H885,'[2]Bảng mã ngạch'!$A$2:$B$71,2,0)</f>
        <v>Giảng viên (hạng III)</v>
      </c>
      <c r="J885" s="249" t="s">
        <v>690</v>
      </c>
      <c r="K885" s="249">
        <v>0</v>
      </c>
      <c r="L885" s="249" t="s">
        <v>1068</v>
      </c>
      <c r="M885" s="249" t="s">
        <v>1061</v>
      </c>
      <c r="N885" s="249"/>
      <c r="O885" s="249" t="s">
        <v>218</v>
      </c>
      <c r="P885" s="253"/>
      <c r="Q885" s="249"/>
      <c r="R885" s="255" t="s">
        <v>771</v>
      </c>
      <c r="S885" s="248"/>
      <c r="T885" s="248" t="s">
        <v>705</v>
      </c>
      <c r="U885" s="248"/>
      <c r="V885" s="248"/>
      <c r="W885" s="254" t="s">
        <v>724</v>
      </c>
      <c r="X885" s="248"/>
      <c r="Y885" s="255"/>
      <c r="Z885" s="255" t="s">
        <v>705</v>
      </c>
      <c r="AA885" s="256">
        <f t="shared" ca="1" si="55"/>
        <v>22.166666666666668</v>
      </c>
      <c r="AB885" s="257" t="e">
        <f>+VLOOKUP(#REF!,'[3]CÁN BỘ'!F$8:AX$1037,COLUMN('[3]CÁN BỘ'!$AP$42)-5,0)</f>
        <v>#REF!</v>
      </c>
      <c r="AC885" s="258"/>
    </row>
    <row r="886" spans="1:29" ht="15.75" customHeight="1" x14ac:dyDescent="0.3">
      <c r="A886" s="248">
        <f>+SUBTOTAL(3,$C$6:C886)</f>
        <v>881</v>
      </c>
      <c r="B886" s="249" t="s">
        <v>2338</v>
      </c>
      <c r="C886" s="249" t="s">
        <v>2325</v>
      </c>
      <c r="D886" s="252" t="s">
        <v>2339</v>
      </c>
      <c r="E886" s="250" t="s">
        <v>200</v>
      </c>
      <c r="F886" s="249">
        <f t="shared" si="54"/>
        <v>1982</v>
      </c>
      <c r="G886" s="251">
        <v>30133</v>
      </c>
      <c r="H886" s="248" t="s">
        <v>708</v>
      </c>
      <c r="I886" s="252" t="str">
        <f>VLOOKUP(H886,'[2]Bảng mã ngạch'!$A$2:$B$71,2,0)</f>
        <v>Giảng viên (hạng III)</v>
      </c>
      <c r="J886" s="249" t="s">
        <v>692</v>
      </c>
      <c r="K886" s="249">
        <v>0</v>
      </c>
      <c r="L886" s="249" t="s">
        <v>1182</v>
      </c>
      <c r="M886" s="249" t="s">
        <v>1469</v>
      </c>
      <c r="N886" s="249"/>
      <c r="O886" s="249" t="s">
        <v>1094</v>
      </c>
      <c r="P886" s="253">
        <v>43678</v>
      </c>
      <c r="Q886" s="249"/>
      <c r="R886" s="255" t="s">
        <v>782</v>
      </c>
      <c r="S886" s="248"/>
      <c r="T886" s="248" t="s">
        <v>705</v>
      </c>
      <c r="U886" s="248" t="s">
        <v>702</v>
      </c>
      <c r="V886" s="248"/>
      <c r="W886" s="254" t="s">
        <v>717</v>
      </c>
      <c r="X886" s="248"/>
      <c r="Y886" s="255">
        <v>36435</v>
      </c>
      <c r="Z886" s="255">
        <v>36801</v>
      </c>
      <c r="AA886" s="256">
        <f t="shared" ca="1" si="55"/>
        <v>17.583333333333332</v>
      </c>
      <c r="AB886" s="257" t="e">
        <f>+VLOOKUP(#REF!,'[3]CÁN BỘ'!F$8:AX$1037,COLUMN('[3]CÁN BỘ'!$AP$42)-5,0)</f>
        <v>#REF!</v>
      </c>
      <c r="AC886" s="258"/>
    </row>
    <row r="887" spans="1:29" ht="15.75" customHeight="1" x14ac:dyDescent="0.3">
      <c r="A887" s="248">
        <f>+SUBTOTAL(3,$C$6:C887)</f>
        <v>882</v>
      </c>
      <c r="B887" s="249" t="s">
        <v>2340</v>
      </c>
      <c r="C887" s="249" t="s">
        <v>2325</v>
      </c>
      <c r="D887" s="252" t="s">
        <v>2339</v>
      </c>
      <c r="E887" s="248" t="s">
        <v>200</v>
      </c>
      <c r="F887" s="249">
        <f t="shared" si="54"/>
        <v>1984</v>
      </c>
      <c r="G887" s="251">
        <v>30941</v>
      </c>
      <c r="H887" s="248" t="s">
        <v>708</v>
      </c>
      <c r="I887" s="252" t="str">
        <f>VLOOKUP(H887,'[2]Bảng mã ngạch'!$A$2:$B$71,2,0)</f>
        <v>Giảng viên (hạng III)</v>
      </c>
      <c r="J887" s="249" t="s">
        <v>692</v>
      </c>
      <c r="K887" s="249">
        <v>0</v>
      </c>
      <c r="L887" s="249" t="s">
        <v>1182</v>
      </c>
      <c r="M887" s="249" t="s">
        <v>1471</v>
      </c>
      <c r="N887" s="249"/>
      <c r="O887" s="249" t="s">
        <v>1094</v>
      </c>
      <c r="P887" s="253"/>
      <c r="Q887" s="249"/>
      <c r="R887" s="248" t="s">
        <v>782</v>
      </c>
      <c r="S887" s="248"/>
      <c r="T887" s="248" t="s">
        <v>705</v>
      </c>
      <c r="U887" s="248" t="s">
        <v>702</v>
      </c>
      <c r="V887" s="248"/>
      <c r="W887" s="254" t="s">
        <v>717</v>
      </c>
      <c r="X887" s="248" t="s">
        <v>779</v>
      </c>
      <c r="Y887" s="255">
        <v>42328</v>
      </c>
      <c r="Z887" s="255">
        <v>42694</v>
      </c>
      <c r="AA887" s="256">
        <f t="shared" ca="1" si="55"/>
        <v>19.75</v>
      </c>
      <c r="AB887" s="257" t="e">
        <f>+VLOOKUP(#REF!,'[3]CÁN BỘ'!F$8:AX$1037,COLUMN('[3]CÁN BỘ'!$AP$42)-5,0)</f>
        <v>#REF!</v>
      </c>
      <c r="AC887" s="258"/>
    </row>
    <row r="888" spans="1:29" ht="15.75" customHeight="1" x14ac:dyDescent="0.3">
      <c r="A888" s="248">
        <f>+SUBTOTAL(3,$C$6:C888)</f>
        <v>883</v>
      </c>
      <c r="B888" s="249" t="s">
        <v>2341</v>
      </c>
      <c r="C888" s="249" t="s">
        <v>2325</v>
      </c>
      <c r="D888" s="252" t="s">
        <v>2339</v>
      </c>
      <c r="E888" s="250" t="s">
        <v>201</v>
      </c>
      <c r="F888" s="249">
        <f t="shared" si="54"/>
        <v>1980</v>
      </c>
      <c r="G888" s="251">
        <v>29510</v>
      </c>
      <c r="H888" s="248" t="s">
        <v>708</v>
      </c>
      <c r="I888" s="252" t="str">
        <f>VLOOKUP(H888,'[2]Bảng mã ngạch'!$A$2:$B$71,2,0)</f>
        <v>Giảng viên (hạng III)</v>
      </c>
      <c r="J888" s="249" t="s">
        <v>692</v>
      </c>
      <c r="K888" s="249">
        <v>0</v>
      </c>
      <c r="L888" s="249" t="s">
        <v>1182</v>
      </c>
      <c r="M888" s="249" t="s">
        <v>1469</v>
      </c>
      <c r="N888" s="249"/>
      <c r="O888" s="249" t="s">
        <v>2342</v>
      </c>
      <c r="P888" s="253"/>
      <c r="Q888" s="249" t="s">
        <v>765</v>
      </c>
      <c r="R888" s="255" t="s">
        <v>977</v>
      </c>
      <c r="S888" s="248"/>
      <c r="T888" s="248" t="s">
        <v>705</v>
      </c>
      <c r="U888" s="248"/>
      <c r="V888" s="248"/>
      <c r="W888" s="248" t="s">
        <v>1048</v>
      </c>
      <c r="X888" s="248"/>
      <c r="Y888" s="255"/>
      <c r="Z888" s="255"/>
      <c r="AA888" s="256">
        <f t="shared" ca="1" si="55"/>
        <v>10.833333333333334</v>
      </c>
      <c r="AB888" s="257" t="e">
        <f>+VLOOKUP(#REF!,'[3]CÁN BỘ'!F$8:AX$1037,COLUMN('[3]CÁN BỘ'!$AP$42)-5,0)</f>
        <v>#REF!</v>
      </c>
      <c r="AC888" s="258"/>
    </row>
    <row r="889" spans="1:29" ht="15.75" customHeight="1" x14ac:dyDescent="0.3">
      <c r="A889" s="248">
        <f>+SUBTOTAL(3,$C$6:C889)</f>
        <v>884</v>
      </c>
      <c r="B889" s="249" t="s">
        <v>2343</v>
      </c>
      <c r="C889" s="249" t="s">
        <v>2325</v>
      </c>
      <c r="D889" s="249" t="s">
        <v>2339</v>
      </c>
      <c r="E889" s="250" t="s">
        <v>201</v>
      </c>
      <c r="F889" s="249">
        <f t="shared" si="54"/>
        <v>1994</v>
      </c>
      <c r="G889" s="251">
        <v>34350</v>
      </c>
      <c r="H889" s="250" t="s">
        <v>708</v>
      </c>
      <c r="I889" s="252" t="str">
        <f>VLOOKUP(H889,'[2]Bảng mã ngạch'!$A$2:$B$71,2,0)</f>
        <v>Giảng viên (hạng III)</v>
      </c>
      <c r="J889" s="249" t="s">
        <v>2344</v>
      </c>
      <c r="K889" s="249"/>
      <c r="L889" s="259" t="s">
        <v>2345</v>
      </c>
      <c r="M889" s="249"/>
      <c r="N889" s="249"/>
      <c r="O889" s="249"/>
      <c r="P889" s="253"/>
      <c r="Q889" s="249"/>
      <c r="R889" s="248"/>
      <c r="S889" s="248"/>
      <c r="T889" s="248"/>
      <c r="U889" s="248"/>
      <c r="V889" s="248"/>
      <c r="W889" s="248"/>
      <c r="X889" s="248"/>
      <c r="Y889" s="248"/>
      <c r="Z889" s="255"/>
      <c r="AA889" s="263"/>
      <c r="AB889" s="257" t="e">
        <f>+VLOOKUP(#REF!,'[3]CÁN BỘ'!F$8:AX$1037,COLUMN('[3]CÁN BỘ'!$AP$42)-5,0)</f>
        <v>#REF!</v>
      </c>
      <c r="AC889" s="258"/>
    </row>
    <row r="890" spans="1:29" ht="15.75" customHeight="1" x14ac:dyDescent="0.3">
      <c r="A890" s="248">
        <f>+SUBTOTAL(3,$C$6:C890)</f>
        <v>885</v>
      </c>
      <c r="B890" s="249" t="s">
        <v>2346</v>
      </c>
      <c r="C890" s="249" t="s">
        <v>2325</v>
      </c>
      <c r="D890" s="252" t="s">
        <v>2339</v>
      </c>
      <c r="E890" s="250" t="s">
        <v>200</v>
      </c>
      <c r="F890" s="249">
        <f t="shared" si="54"/>
        <v>1986</v>
      </c>
      <c r="G890" s="251">
        <v>31688</v>
      </c>
      <c r="H890" s="248" t="s">
        <v>708</v>
      </c>
      <c r="I890" s="252" t="str">
        <f>VLOOKUP(H890,'[2]Bảng mã ngạch'!$A$2:$B$71,2,0)</f>
        <v>Giảng viên (hạng III)</v>
      </c>
      <c r="J890" s="249" t="s">
        <v>690</v>
      </c>
      <c r="K890" s="249">
        <v>0</v>
      </c>
      <c r="L890" s="249" t="s">
        <v>1182</v>
      </c>
      <c r="M890" s="249" t="s">
        <v>1471</v>
      </c>
      <c r="N890" s="249"/>
      <c r="O890" s="249" t="s">
        <v>218</v>
      </c>
      <c r="P890" s="253"/>
      <c r="Q890" s="249" t="s">
        <v>765</v>
      </c>
      <c r="R890" s="255" t="s">
        <v>771</v>
      </c>
      <c r="S890" s="248"/>
      <c r="T890" s="248" t="s">
        <v>705</v>
      </c>
      <c r="U890" s="248"/>
      <c r="V890" s="248"/>
      <c r="W890" s="254" t="s">
        <v>724</v>
      </c>
      <c r="X890" s="248"/>
      <c r="Y890" s="255">
        <v>39438</v>
      </c>
      <c r="Z890" s="255">
        <v>39804</v>
      </c>
      <c r="AA890" s="256">
        <f t="shared" ref="AA890:AA936" ca="1" si="56">IF(E890="nữ",660-DATEDIF(G890,TODAY(),"m"),720-DATEDIF(G890,TODAY(),"m"))/12</f>
        <v>21.833333333333332</v>
      </c>
      <c r="AB890" s="257" t="e">
        <f>+VLOOKUP(#REF!,'[3]CÁN BỘ'!F$8:AX$1037,COLUMN('[3]CÁN BỘ'!$AP$42)-5,0)</f>
        <v>#REF!</v>
      </c>
      <c r="AC890" s="258"/>
    </row>
    <row r="891" spans="1:29" ht="15.75" customHeight="1" x14ac:dyDescent="0.3">
      <c r="A891" s="248">
        <f>+SUBTOTAL(3,$C$6:C891)</f>
        <v>886</v>
      </c>
      <c r="B891" s="249" t="s">
        <v>2347</v>
      </c>
      <c r="C891" s="249" t="s">
        <v>2325</v>
      </c>
      <c r="D891" s="252" t="s">
        <v>2348</v>
      </c>
      <c r="E891" s="248" t="s">
        <v>201</v>
      </c>
      <c r="F891" s="249">
        <f t="shared" si="54"/>
        <v>1979</v>
      </c>
      <c r="G891" s="251">
        <v>29044</v>
      </c>
      <c r="H891" s="248" t="s">
        <v>708</v>
      </c>
      <c r="I891" s="252" t="str">
        <f>VLOOKUP(H891,'[2]Bảng mã ngạch'!$A$2:$B$71,2,0)</f>
        <v>Giảng viên (hạng III)</v>
      </c>
      <c r="J891" s="249" t="s">
        <v>692</v>
      </c>
      <c r="K891" s="249">
        <v>0</v>
      </c>
      <c r="L891" s="249" t="s">
        <v>2348</v>
      </c>
      <c r="M891" s="249" t="s">
        <v>2349</v>
      </c>
      <c r="N891" s="249"/>
      <c r="O891" s="249" t="s">
        <v>2350</v>
      </c>
      <c r="P891" s="253">
        <v>44753</v>
      </c>
      <c r="Q891" s="249"/>
      <c r="R891" s="255" t="s">
        <v>754</v>
      </c>
      <c r="S891" s="248"/>
      <c r="T891" s="248">
        <v>0</v>
      </c>
      <c r="U891" s="248"/>
      <c r="V891" s="248"/>
      <c r="W891" s="248" t="s">
        <v>2351</v>
      </c>
      <c r="X891" s="248"/>
      <c r="Y891" s="255">
        <v>38665</v>
      </c>
      <c r="Z891" s="255">
        <v>39030</v>
      </c>
      <c r="AA891" s="256">
        <f t="shared" ca="1" si="56"/>
        <v>9.5833333333333339</v>
      </c>
      <c r="AB891" s="257" t="e">
        <f>+VLOOKUP(#REF!,'[3]CÁN BỘ'!F$8:AX$1037,COLUMN('[3]CÁN BỘ'!$AP$42)-5,0)</f>
        <v>#REF!</v>
      </c>
      <c r="AC891" s="258"/>
    </row>
    <row r="892" spans="1:29" ht="15.75" customHeight="1" x14ac:dyDescent="0.3">
      <c r="A892" s="248">
        <f>+SUBTOTAL(3,$C$6:C892)</f>
        <v>887</v>
      </c>
      <c r="B892" s="249" t="s">
        <v>2352</v>
      </c>
      <c r="C892" s="249" t="s">
        <v>2325</v>
      </c>
      <c r="D892" s="252" t="s">
        <v>2348</v>
      </c>
      <c r="E892" s="250" t="s">
        <v>201</v>
      </c>
      <c r="F892" s="249">
        <f t="shared" si="54"/>
        <v>1983</v>
      </c>
      <c r="G892" s="251">
        <v>30590</v>
      </c>
      <c r="H892" s="248" t="s">
        <v>708</v>
      </c>
      <c r="I892" s="252" t="str">
        <f>VLOOKUP(H892,'[2]Bảng mã ngạch'!$A$2:$B$71,2,0)</f>
        <v>Giảng viên (hạng III)</v>
      </c>
      <c r="J892" s="249" t="s">
        <v>692</v>
      </c>
      <c r="K892" s="249">
        <v>0</v>
      </c>
      <c r="L892" s="249" t="s">
        <v>2348</v>
      </c>
      <c r="M892" s="249" t="s">
        <v>2353</v>
      </c>
      <c r="N892" s="249"/>
      <c r="O892" s="249" t="s">
        <v>1094</v>
      </c>
      <c r="P892" s="253">
        <v>43435</v>
      </c>
      <c r="Q892" s="249"/>
      <c r="R892" s="255" t="s">
        <v>862</v>
      </c>
      <c r="S892" s="255" t="s">
        <v>2354</v>
      </c>
      <c r="T892" s="248" t="s">
        <v>705</v>
      </c>
      <c r="U892" s="248" t="s">
        <v>702</v>
      </c>
      <c r="V892" s="248"/>
      <c r="W892" s="248" t="s">
        <v>705</v>
      </c>
      <c r="X892" s="248" t="s">
        <v>779</v>
      </c>
      <c r="Y892" s="255">
        <v>37420</v>
      </c>
      <c r="Z892" s="255">
        <v>37785</v>
      </c>
      <c r="AA892" s="256">
        <f t="shared" ca="1" si="56"/>
        <v>13.833333333333334</v>
      </c>
      <c r="AB892" s="257" t="e">
        <f>+VLOOKUP(#REF!,'[3]CÁN BỘ'!F$8:AX$1037,COLUMN('[3]CÁN BỘ'!$AP$42)-5,0)</f>
        <v>#REF!</v>
      </c>
      <c r="AC892" s="258"/>
    </row>
    <row r="893" spans="1:29" ht="15.75" customHeight="1" x14ac:dyDescent="0.3">
      <c r="A893" s="248">
        <f>+SUBTOTAL(3,$C$6:C893)</f>
        <v>888</v>
      </c>
      <c r="B893" s="249" t="s">
        <v>2355</v>
      </c>
      <c r="C893" s="249" t="s">
        <v>2325</v>
      </c>
      <c r="D893" s="252" t="s">
        <v>2348</v>
      </c>
      <c r="E893" s="250" t="s">
        <v>200</v>
      </c>
      <c r="F893" s="249">
        <f t="shared" si="54"/>
        <v>1983</v>
      </c>
      <c r="G893" s="251">
        <v>30635</v>
      </c>
      <c r="H893" s="248" t="s">
        <v>708</v>
      </c>
      <c r="I893" s="252" t="str">
        <f>VLOOKUP(H893,'[2]Bảng mã ngạch'!$A$2:$B$71,2,0)</f>
        <v>Giảng viên (hạng III)</v>
      </c>
      <c r="J893" s="249" t="s">
        <v>692</v>
      </c>
      <c r="K893" s="249">
        <v>0</v>
      </c>
      <c r="L893" s="249" t="s">
        <v>2348</v>
      </c>
      <c r="M893" s="249" t="s">
        <v>2356</v>
      </c>
      <c r="N893" s="249"/>
      <c r="O893" s="249" t="s">
        <v>1094</v>
      </c>
      <c r="P893" s="253">
        <v>43556</v>
      </c>
      <c r="Q893" s="249"/>
      <c r="R893" s="255" t="s">
        <v>862</v>
      </c>
      <c r="S893" s="248" t="s">
        <v>1042</v>
      </c>
      <c r="T893" s="248" t="s">
        <v>705</v>
      </c>
      <c r="U893" s="248" t="s">
        <v>702</v>
      </c>
      <c r="V893" s="248"/>
      <c r="W893" s="254" t="s">
        <v>717</v>
      </c>
      <c r="X893" s="248" t="s">
        <v>779</v>
      </c>
      <c r="Y893" s="255">
        <v>41544</v>
      </c>
      <c r="Z893" s="255">
        <v>41909</v>
      </c>
      <c r="AA893" s="256">
        <f t="shared" ca="1" si="56"/>
        <v>18.916666666666668</v>
      </c>
      <c r="AB893" s="257" t="e">
        <f>+VLOOKUP(#REF!,'[3]CÁN BỘ'!F$8:AX$1037,COLUMN('[3]CÁN BỘ'!$AP$42)-5,0)</f>
        <v>#REF!</v>
      </c>
      <c r="AC893" s="258"/>
    </row>
    <row r="894" spans="1:29" ht="15.75" customHeight="1" x14ac:dyDescent="0.3">
      <c r="A894" s="248">
        <f>+SUBTOTAL(3,$C$6:C894)</f>
        <v>889</v>
      </c>
      <c r="B894" s="249" t="s">
        <v>2357</v>
      </c>
      <c r="C894" s="249" t="s">
        <v>2325</v>
      </c>
      <c r="D894" s="252" t="s">
        <v>2348</v>
      </c>
      <c r="E894" s="248" t="s">
        <v>201</v>
      </c>
      <c r="F894" s="249">
        <f t="shared" si="54"/>
        <v>1988</v>
      </c>
      <c r="G894" s="251">
        <v>32250</v>
      </c>
      <c r="H894" s="248" t="s">
        <v>708</v>
      </c>
      <c r="I894" s="252" t="str">
        <f>VLOOKUP(H894,'[2]Bảng mã ngạch'!$A$2:$B$71,2,0)</f>
        <v>Giảng viên (hạng III)</v>
      </c>
      <c r="J894" s="249" t="s">
        <v>690</v>
      </c>
      <c r="K894" s="249">
        <v>0</v>
      </c>
      <c r="L894" s="249" t="s">
        <v>2348</v>
      </c>
      <c r="M894" s="249" t="s">
        <v>2353</v>
      </c>
      <c r="N894" s="249"/>
      <c r="O894" s="249" t="s">
        <v>218</v>
      </c>
      <c r="P894" s="253"/>
      <c r="Q894" s="249"/>
      <c r="R894" s="255" t="s">
        <v>915</v>
      </c>
      <c r="S894" s="248"/>
      <c r="T894" s="248" t="s">
        <v>705</v>
      </c>
      <c r="U894" s="248"/>
      <c r="V894" s="248"/>
      <c r="W894" s="254" t="s">
        <v>717</v>
      </c>
      <c r="X894" s="248"/>
      <c r="Y894" s="255">
        <v>41263</v>
      </c>
      <c r="Z894" s="255">
        <v>41628</v>
      </c>
      <c r="AA894" s="256">
        <f t="shared" ca="1" si="56"/>
        <v>18.333333333333332</v>
      </c>
      <c r="AB894" s="257" t="e">
        <f>+VLOOKUP(#REF!,'[3]CÁN BỘ'!F$8:AX$1037,COLUMN('[3]CÁN BỘ'!$AP$42)-5,0)</f>
        <v>#REF!</v>
      </c>
      <c r="AC894" s="258"/>
    </row>
    <row r="895" spans="1:29" ht="15.75" customHeight="1" x14ac:dyDescent="0.3">
      <c r="A895" s="248">
        <f>+SUBTOTAL(3,$C$6:C895)</f>
        <v>890</v>
      </c>
      <c r="B895" s="249" t="s">
        <v>2358</v>
      </c>
      <c r="C895" s="249" t="s">
        <v>2325</v>
      </c>
      <c r="D895" s="252" t="s">
        <v>2348</v>
      </c>
      <c r="E895" s="248" t="s">
        <v>201</v>
      </c>
      <c r="F895" s="249">
        <f t="shared" si="54"/>
        <v>1985</v>
      </c>
      <c r="G895" s="251">
        <v>31264</v>
      </c>
      <c r="H895" s="248" t="s">
        <v>708</v>
      </c>
      <c r="I895" s="252" t="str">
        <f>VLOOKUP(H895,'[2]Bảng mã ngạch'!$A$2:$B$71,2,0)</f>
        <v>Giảng viên (hạng III)</v>
      </c>
      <c r="J895" s="249" t="s">
        <v>690</v>
      </c>
      <c r="K895" s="249">
        <v>0</v>
      </c>
      <c r="L895" s="249" t="s">
        <v>813</v>
      </c>
      <c r="M895" s="249" t="s">
        <v>2359</v>
      </c>
      <c r="N895" s="249"/>
      <c r="O895" s="249" t="s">
        <v>218</v>
      </c>
      <c r="P895" s="253"/>
      <c r="Q895" s="249"/>
      <c r="R895" s="255" t="s">
        <v>754</v>
      </c>
      <c r="S895" s="248"/>
      <c r="T895" s="248"/>
      <c r="U895" s="248"/>
      <c r="V895" s="248"/>
      <c r="W895" s="248"/>
      <c r="X895" s="248"/>
      <c r="Y895" s="248"/>
      <c r="Z895" s="255"/>
      <c r="AA895" s="256">
        <f t="shared" ca="1" si="56"/>
        <v>15.666666666666666</v>
      </c>
      <c r="AB895" s="257" t="e">
        <f>+VLOOKUP(#REF!,'[3]CÁN BỘ'!F$8:AX$1037,COLUMN('[3]CÁN BỘ'!$AP$42)-5,0)</f>
        <v>#REF!</v>
      </c>
      <c r="AC895" s="258"/>
    </row>
    <row r="896" spans="1:29" ht="15.75" customHeight="1" x14ac:dyDescent="0.3">
      <c r="A896" s="248">
        <f>+SUBTOTAL(3,$C$6:C896)</f>
        <v>891</v>
      </c>
      <c r="B896" s="249" t="s">
        <v>2360</v>
      </c>
      <c r="C896" s="249" t="s">
        <v>2361</v>
      </c>
      <c r="D896" s="249" t="s">
        <v>1179</v>
      </c>
      <c r="E896" s="248" t="s">
        <v>200</v>
      </c>
      <c r="F896" s="249">
        <f t="shared" si="54"/>
        <v>1989</v>
      </c>
      <c r="G896" s="251">
        <v>32607</v>
      </c>
      <c r="H896" s="248" t="s">
        <v>708</v>
      </c>
      <c r="I896" s="252" t="str">
        <f>VLOOKUP(H896,'[2]Bảng mã ngạch'!$A$2:$B$71,2,0)</f>
        <v>Giảng viên (hạng III)</v>
      </c>
      <c r="J896" s="249" t="s">
        <v>692</v>
      </c>
      <c r="K896" s="249">
        <v>0</v>
      </c>
      <c r="L896" s="249" t="s">
        <v>1019</v>
      </c>
      <c r="M896" s="249" t="s">
        <v>2362</v>
      </c>
      <c r="N896" s="249"/>
      <c r="O896" s="249" t="s">
        <v>2363</v>
      </c>
      <c r="P896" s="253">
        <v>44608</v>
      </c>
      <c r="Q896" s="249"/>
      <c r="R896" s="255" t="s">
        <v>987</v>
      </c>
      <c r="S896" s="248"/>
      <c r="T896" s="248" t="s">
        <v>705</v>
      </c>
      <c r="U896" s="248"/>
      <c r="V896" s="248"/>
      <c r="W896" s="248">
        <v>0</v>
      </c>
      <c r="X896" s="248"/>
      <c r="Y896" s="255"/>
      <c r="Z896" s="255"/>
      <c r="AA896" s="256">
        <f t="shared" ca="1" si="56"/>
        <v>24.333333333333332</v>
      </c>
      <c r="AB896" s="257" t="e">
        <f>+VLOOKUP(#REF!,'[3]CÁN BỘ'!F$8:AX$1037,COLUMN('[3]CÁN BỘ'!$AP$42)-5,0)</f>
        <v>#REF!</v>
      </c>
      <c r="AC896" s="258"/>
    </row>
    <row r="897" spans="1:29" ht="15.75" customHeight="1" x14ac:dyDescent="0.3">
      <c r="A897" s="248">
        <f>+SUBTOTAL(3,$C$6:C897)</f>
        <v>892</v>
      </c>
      <c r="B897" s="249" t="s">
        <v>2364</v>
      </c>
      <c r="C897" s="249" t="s">
        <v>2361</v>
      </c>
      <c r="D897" s="249" t="s">
        <v>1179</v>
      </c>
      <c r="E897" s="250" t="s">
        <v>201</v>
      </c>
      <c r="F897" s="249">
        <f t="shared" si="54"/>
        <v>1971</v>
      </c>
      <c r="G897" s="251">
        <v>25959</v>
      </c>
      <c r="H897" s="248" t="s">
        <v>714</v>
      </c>
      <c r="I897" s="252" t="str">
        <f>VLOOKUP(H897,'[2]Bảng mã ngạch'!$A$2:$B$71,2,0)</f>
        <v>Chuyên viên</v>
      </c>
      <c r="J897" s="249" t="s">
        <v>241</v>
      </c>
      <c r="K897" s="249">
        <v>0</v>
      </c>
      <c r="L897" s="249" t="s">
        <v>1081</v>
      </c>
      <c r="M897" s="249">
        <v>0</v>
      </c>
      <c r="N897" s="249"/>
      <c r="O897" s="249" t="s">
        <v>218</v>
      </c>
      <c r="P897" s="253"/>
      <c r="Q897" s="249"/>
      <c r="R897" s="255" t="s">
        <v>1118</v>
      </c>
      <c r="S897" s="248"/>
      <c r="T897" s="248" t="s">
        <v>705</v>
      </c>
      <c r="U897" s="248"/>
      <c r="V897" s="248"/>
      <c r="W897" s="254" t="s">
        <v>724</v>
      </c>
      <c r="X897" s="248"/>
      <c r="Y897" s="255"/>
      <c r="Z897" s="255"/>
      <c r="AA897" s="256">
        <f t="shared" ca="1" si="56"/>
        <v>1.1666666666666667</v>
      </c>
      <c r="AB897" s="257" t="e">
        <f>+VLOOKUP(#REF!,'[3]CÁN BỘ'!F$8:AX$1037,COLUMN('[3]CÁN BỘ'!$AP$42)-5,0)</f>
        <v>#REF!</v>
      </c>
      <c r="AC897" s="258"/>
    </row>
    <row r="898" spans="1:29" ht="15.75" customHeight="1" x14ac:dyDescent="0.3">
      <c r="A898" s="248">
        <f>+SUBTOTAL(3,$C$6:C898)</f>
        <v>893</v>
      </c>
      <c r="B898" s="249" t="s">
        <v>2365</v>
      </c>
      <c r="C898" s="249" t="s">
        <v>2361</v>
      </c>
      <c r="D898" s="249" t="s">
        <v>1179</v>
      </c>
      <c r="E898" s="248" t="s">
        <v>200</v>
      </c>
      <c r="F898" s="249">
        <f t="shared" si="54"/>
        <v>1963</v>
      </c>
      <c r="G898" s="251">
        <v>23238</v>
      </c>
      <c r="H898" s="248" t="s">
        <v>708</v>
      </c>
      <c r="I898" s="252" t="str">
        <f>VLOOKUP(H898,'[2]Bảng mã ngạch'!$A$2:$B$71,2,0)</f>
        <v>Giảng viên (hạng III)</v>
      </c>
      <c r="J898" s="249" t="s">
        <v>690</v>
      </c>
      <c r="K898" s="249">
        <v>0</v>
      </c>
      <c r="L898" s="249" t="s">
        <v>1052</v>
      </c>
      <c r="M898" s="249" t="s">
        <v>2366</v>
      </c>
      <c r="N898" s="249"/>
      <c r="O898" s="249" t="s">
        <v>218</v>
      </c>
      <c r="P898" s="253"/>
      <c r="Q898" s="249" t="s">
        <v>765</v>
      </c>
      <c r="R898" s="255" t="s">
        <v>771</v>
      </c>
      <c r="S898" s="248"/>
      <c r="T898" s="248" t="s">
        <v>705</v>
      </c>
      <c r="U898" s="248" t="s">
        <v>783</v>
      </c>
      <c r="V898" s="248"/>
      <c r="W898" s="248">
        <v>0</v>
      </c>
      <c r="X898" s="248"/>
      <c r="Y898" s="255">
        <v>36763</v>
      </c>
      <c r="Z898" s="255">
        <v>37128</v>
      </c>
      <c r="AA898" s="256">
        <f t="shared" ca="1" si="56"/>
        <v>-1.3333333333333333</v>
      </c>
      <c r="AB898" s="257" t="e">
        <f>+VLOOKUP(#REF!,'[3]CÁN BỘ'!F$8:AX$1037,COLUMN('[3]CÁN BỘ'!$AP$42)-5,0)</f>
        <v>#REF!</v>
      </c>
      <c r="AC898" s="258"/>
    </row>
    <row r="899" spans="1:29" ht="15.75" customHeight="1" x14ac:dyDescent="0.3">
      <c r="A899" s="248">
        <f>+SUBTOTAL(3,$C$6:C899)</f>
        <v>894</v>
      </c>
      <c r="B899" s="249" t="s">
        <v>2367</v>
      </c>
      <c r="C899" s="249" t="s">
        <v>2361</v>
      </c>
      <c r="D899" s="249" t="s">
        <v>1179</v>
      </c>
      <c r="E899" s="248" t="s">
        <v>200</v>
      </c>
      <c r="F899" s="249">
        <f t="shared" si="54"/>
        <v>1979</v>
      </c>
      <c r="G899" s="251">
        <v>29041</v>
      </c>
      <c r="H899" s="248" t="s">
        <v>699</v>
      </c>
      <c r="I899" s="252" t="str">
        <f>VLOOKUP(H899,'[2]Bảng mã ngạch'!$A$2:$B$71,2,0)</f>
        <v>Giảng viên chính (hạng II)</v>
      </c>
      <c r="J899" s="249" t="s">
        <v>692</v>
      </c>
      <c r="K899" s="249">
        <v>0</v>
      </c>
      <c r="L899" s="249" t="s">
        <v>1052</v>
      </c>
      <c r="M899" s="249" t="s">
        <v>1084</v>
      </c>
      <c r="N899" s="249"/>
      <c r="O899" s="249" t="s">
        <v>1084</v>
      </c>
      <c r="P899" s="253"/>
      <c r="Q899" s="249" t="s">
        <v>765</v>
      </c>
      <c r="R899" s="255" t="s">
        <v>2368</v>
      </c>
      <c r="S899" s="248"/>
      <c r="T899" s="248" t="s">
        <v>705</v>
      </c>
      <c r="U899" s="248" t="s">
        <v>702</v>
      </c>
      <c r="V899" s="248"/>
      <c r="W899" s="254" t="s">
        <v>724</v>
      </c>
      <c r="X899" s="248" t="s">
        <v>704</v>
      </c>
      <c r="Y899" s="255">
        <v>37057</v>
      </c>
      <c r="Z899" s="255">
        <v>37422</v>
      </c>
      <c r="AA899" s="256">
        <f t="shared" ca="1" si="56"/>
        <v>14.583333333333334</v>
      </c>
      <c r="AB899" s="257" t="e">
        <f>+VLOOKUP(#REF!,'[3]CÁN BỘ'!F$8:AX$1037,COLUMN('[3]CÁN BỘ'!$AP$42)-5,0)</f>
        <v>#REF!</v>
      </c>
      <c r="AC899" s="258"/>
    </row>
    <row r="900" spans="1:29" ht="15.75" customHeight="1" x14ac:dyDescent="0.3">
      <c r="A900" s="248">
        <f>+SUBTOTAL(3,$C$6:C900)</f>
        <v>895</v>
      </c>
      <c r="B900" s="249" t="s">
        <v>2369</v>
      </c>
      <c r="C900" s="249" t="s">
        <v>2361</v>
      </c>
      <c r="D900" s="249" t="s">
        <v>1179</v>
      </c>
      <c r="E900" s="250" t="s">
        <v>200</v>
      </c>
      <c r="F900" s="249">
        <f t="shared" si="54"/>
        <v>1985</v>
      </c>
      <c r="G900" s="251">
        <v>31081</v>
      </c>
      <c r="H900" s="248" t="s">
        <v>708</v>
      </c>
      <c r="I900" s="252" t="str">
        <f>VLOOKUP(H900,'[2]Bảng mã ngạch'!$A$2:$B$71,2,0)</f>
        <v>Giảng viên (hạng III)</v>
      </c>
      <c r="J900" s="249" t="s">
        <v>690</v>
      </c>
      <c r="K900" s="249">
        <v>0</v>
      </c>
      <c r="L900" s="249" t="s">
        <v>1052</v>
      </c>
      <c r="M900" s="249" t="s">
        <v>2370</v>
      </c>
      <c r="N900" s="249"/>
      <c r="O900" s="249" t="s">
        <v>218</v>
      </c>
      <c r="P900" s="253"/>
      <c r="Q900" s="249"/>
      <c r="R900" s="255" t="s">
        <v>799</v>
      </c>
      <c r="S900" s="248" t="s">
        <v>815</v>
      </c>
      <c r="T900" s="248" t="s">
        <v>705</v>
      </c>
      <c r="U900" s="248" t="s">
        <v>783</v>
      </c>
      <c r="V900" s="248"/>
      <c r="W900" s="248">
        <v>0</v>
      </c>
      <c r="X900" s="248"/>
      <c r="Y900" s="255"/>
      <c r="Z900" s="255" t="s">
        <v>705</v>
      </c>
      <c r="AA900" s="256">
        <f t="shared" ca="1" si="56"/>
        <v>20.166666666666668</v>
      </c>
      <c r="AB900" s="257" t="e">
        <f>+VLOOKUP(#REF!,'[3]CÁN BỘ'!F$8:AX$1037,COLUMN('[3]CÁN BỘ'!$AP$42)-5,0)</f>
        <v>#REF!</v>
      </c>
      <c r="AC900" s="258"/>
    </row>
    <row r="901" spans="1:29" ht="15.75" customHeight="1" x14ac:dyDescent="0.3">
      <c r="A901" s="248">
        <f>+SUBTOTAL(3,$C$6:C901)</f>
        <v>896</v>
      </c>
      <c r="B901" s="249" t="s">
        <v>2371</v>
      </c>
      <c r="C901" s="249" t="s">
        <v>2361</v>
      </c>
      <c r="D901" s="249" t="s">
        <v>1179</v>
      </c>
      <c r="E901" s="248" t="s">
        <v>200</v>
      </c>
      <c r="F901" s="249">
        <f t="shared" si="54"/>
        <v>1979</v>
      </c>
      <c r="G901" s="251">
        <v>28951</v>
      </c>
      <c r="H901" s="248" t="s">
        <v>708</v>
      </c>
      <c r="I901" s="252" t="str">
        <f>VLOOKUP(H901,'[2]Bảng mã ngạch'!$A$2:$B$71,2,0)</f>
        <v>Giảng viên (hạng III)</v>
      </c>
      <c r="J901" s="249" t="s">
        <v>690</v>
      </c>
      <c r="K901" s="249">
        <v>0</v>
      </c>
      <c r="L901" s="249" t="s">
        <v>1019</v>
      </c>
      <c r="M901" s="249" t="s">
        <v>2372</v>
      </c>
      <c r="N901" s="249"/>
      <c r="O901" s="249" t="s">
        <v>218</v>
      </c>
      <c r="P901" s="253"/>
      <c r="Q901" s="249"/>
      <c r="R901" s="255" t="s">
        <v>754</v>
      </c>
      <c r="S901" s="248"/>
      <c r="T901" s="248">
        <v>0</v>
      </c>
      <c r="U901" s="248"/>
      <c r="V901" s="248"/>
      <c r="W901" s="248">
        <v>0</v>
      </c>
      <c r="X901" s="248"/>
      <c r="Y901" s="255"/>
      <c r="Z901" s="255"/>
      <c r="AA901" s="256">
        <f t="shared" ca="1" si="56"/>
        <v>14.333333333333334</v>
      </c>
      <c r="AB901" s="257" t="e">
        <f>+VLOOKUP(#REF!,'[3]CÁN BỘ'!F$8:AX$1037,COLUMN('[3]CÁN BỘ'!$AP$42)-5,0)</f>
        <v>#REF!</v>
      </c>
      <c r="AC901" s="258"/>
    </row>
    <row r="902" spans="1:29" ht="15.75" customHeight="1" x14ac:dyDescent="0.3">
      <c r="A902" s="248">
        <f>+SUBTOTAL(3,$C$6:C902)</f>
        <v>897</v>
      </c>
      <c r="B902" s="249" t="s">
        <v>2373</v>
      </c>
      <c r="C902" s="249" t="s">
        <v>2361</v>
      </c>
      <c r="D902" s="249" t="s">
        <v>1179</v>
      </c>
      <c r="E902" s="250" t="s">
        <v>200</v>
      </c>
      <c r="F902" s="249">
        <f t="shared" si="54"/>
        <v>1990</v>
      </c>
      <c r="G902" s="251">
        <v>33234</v>
      </c>
      <c r="H902" s="248" t="s">
        <v>708</v>
      </c>
      <c r="I902" s="252" t="str">
        <f>VLOOKUP(H902,'[2]Bảng mã ngạch'!$A$2:$B$71,2,0)</f>
        <v>Giảng viên (hạng III)</v>
      </c>
      <c r="J902" s="249" t="s">
        <v>241</v>
      </c>
      <c r="K902" s="249">
        <v>0</v>
      </c>
      <c r="L902" s="249" t="s">
        <v>1501</v>
      </c>
      <c r="M902" s="249">
        <v>0</v>
      </c>
      <c r="N902" s="249"/>
      <c r="O902" s="249">
        <v>0</v>
      </c>
      <c r="P902" s="253"/>
      <c r="Q902" s="249"/>
      <c r="R902" s="248" t="s">
        <v>782</v>
      </c>
      <c r="S902" s="248" t="s">
        <v>815</v>
      </c>
      <c r="T902" s="248">
        <v>2018</v>
      </c>
      <c r="U902" s="248"/>
      <c r="V902" s="248"/>
      <c r="W902" s="254" t="s">
        <v>895</v>
      </c>
      <c r="X902" s="248"/>
      <c r="Y902" s="255">
        <v>43613</v>
      </c>
      <c r="Z902" s="255">
        <v>43979</v>
      </c>
      <c r="AA902" s="256">
        <f t="shared" ca="1" si="56"/>
        <v>26.083333333333332</v>
      </c>
      <c r="AB902" s="257" t="e">
        <f>+VLOOKUP(#REF!,'[3]CÁN BỘ'!F$8:AX$1037,COLUMN('[3]CÁN BỘ'!$AP$42)-5,0)</f>
        <v>#REF!</v>
      </c>
      <c r="AC902" s="258"/>
    </row>
    <row r="903" spans="1:29" ht="15.75" customHeight="1" x14ac:dyDescent="0.3">
      <c r="A903" s="248">
        <f>+SUBTOTAL(3,$C$6:C903)</f>
        <v>898</v>
      </c>
      <c r="B903" s="249" t="s">
        <v>2374</v>
      </c>
      <c r="C903" s="249" t="s">
        <v>2361</v>
      </c>
      <c r="D903" s="249" t="s">
        <v>2375</v>
      </c>
      <c r="E903" s="250" t="s">
        <v>200</v>
      </c>
      <c r="F903" s="249">
        <f t="shared" si="54"/>
        <v>1993</v>
      </c>
      <c r="G903" s="251">
        <v>34312</v>
      </c>
      <c r="H903" s="250" t="s">
        <v>708</v>
      </c>
      <c r="I903" s="252" t="str">
        <f>VLOOKUP(H903,'[2]Bảng mã ngạch'!$A$2:$B$71,2,0)</f>
        <v>Giảng viên (hạng III)</v>
      </c>
      <c r="J903" s="249" t="s">
        <v>690</v>
      </c>
      <c r="K903" s="249"/>
      <c r="L903" s="249" t="s">
        <v>2376</v>
      </c>
      <c r="M903" s="249" t="s">
        <v>2376</v>
      </c>
      <c r="N903" s="249"/>
      <c r="O903" s="249"/>
      <c r="P903" s="253"/>
      <c r="Q903" s="249"/>
      <c r="R903" s="248"/>
      <c r="S903" s="248"/>
      <c r="T903" s="248"/>
      <c r="U903" s="248"/>
      <c r="V903" s="248"/>
      <c r="W903" s="248"/>
      <c r="X903" s="248"/>
      <c r="Y903" s="248"/>
      <c r="Z903" s="255"/>
      <c r="AA903" s="263">
        <f t="shared" ca="1" si="56"/>
        <v>29</v>
      </c>
      <c r="AB903" s="257" t="e">
        <f>+VLOOKUP(#REF!,'[3]CÁN BỘ'!F$8:AX$1037,COLUMN('[3]CÁN BỘ'!$AP$42)-5,0)</f>
        <v>#REF!</v>
      </c>
      <c r="AC903" s="258"/>
    </row>
    <row r="904" spans="1:29" ht="15.75" customHeight="1" x14ac:dyDescent="0.3">
      <c r="A904" s="248">
        <f>+SUBTOTAL(3,$C$6:C904)</f>
        <v>899</v>
      </c>
      <c r="B904" s="249" t="s">
        <v>2377</v>
      </c>
      <c r="C904" s="249" t="s">
        <v>2361</v>
      </c>
      <c r="D904" s="249" t="s">
        <v>2376</v>
      </c>
      <c r="E904" s="250" t="s">
        <v>200</v>
      </c>
      <c r="F904" s="249">
        <f t="shared" si="54"/>
        <v>1986</v>
      </c>
      <c r="G904" s="251">
        <v>31756</v>
      </c>
      <c r="H904" s="248" t="s">
        <v>708</v>
      </c>
      <c r="I904" s="252" t="str">
        <f>VLOOKUP(H904,'[2]Bảng mã ngạch'!$A$2:$B$71,2,0)</f>
        <v>Giảng viên (hạng III)</v>
      </c>
      <c r="J904" s="249" t="s">
        <v>690</v>
      </c>
      <c r="K904" s="249">
        <v>0</v>
      </c>
      <c r="L904" s="249" t="s">
        <v>2378</v>
      </c>
      <c r="M904" s="249" t="s">
        <v>1019</v>
      </c>
      <c r="N904" s="249"/>
      <c r="O904" s="249" t="s">
        <v>218</v>
      </c>
      <c r="P904" s="253"/>
      <c r="Q904" s="249"/>
      <c r="R904" s="255" t="s">
        <v>778</v>
      </c>
      <c r="S904" s="248" t="s">
        <v>815</v>
      </c>
      <c r="T904" s="248">
        <v>2018</v>
      </c>
      <c r="U904" s="248" t="s">
        <v>783</v>
      </c>
      <c r="V904" s="248"/>
      <c r="W904" s="248">
        <v>0</v>
      </c>
      <c r="X904" s="248"/>
      <c r="Y904" s="255">
        <v>42328</v>
      </c>
      <c r="Z904" s="255">
        <v>42694</v>
      </c>
      <c r="AA904" s="256">
        <f t="shared" ca="1" si="56"/>
        <v>22</v>
      </c>
      <c r="AB904" s="257" t="e">
        <f>+VLOOKUP(#REF!,'[3]CÁN BỘ'!F$8:AX$1037,COLUMN('[3]CÁN BỘ'!$AP$42)-5,0)</f>
        <v>#REF!</v>
      </c>
      <c r="AC904" s="258"/>
    </row>
    <row r="905" spans="1:29" ht="15.75" customHeight="1" x14ac:dyDescent="0.3">
      <c r="A905" s="248">
        <f>+SUBTOTAL(3,$C$6:C905)</f>
        <v>900</v>
      </c>
      <c r="B905" s="249" t="s">
        <v>2379</v>
      </c>
      <c r="C905" s="249" t="s">
        <v>2361</v>
      </c>
      <c r="D905" s="249" t="s">
        <v>2375</v>
      </c>
      <c r="E905" s="250" t="s">
        <v>200</v>
      </c>
      <c r="F905" s="249">
        <f t="shared" si="54"/>
        <v>1995</v>
      </c>
      <c r="G905" s="251">
        <v>34747</v>
      </c>
      <c r="H905" s="250" t="s">
        <v>708</v>
      </c>
      <c r="I905" s="252" t="str">
        <f>VLOOKUP(H905,'[2]Bảng mã ngạch'!$A$2:$B$71,2,0)</f>
        <v>Giảng viên (hạng III)</v>
      </c>
      <c r="J905" s="249" t="s">
        <v>241</v>
      </c>
      <c r="K905" s="249"/>
      <c r="L905" s="249" t="s">
        <v>2376</v>
      </c>
      <c r="M905" s="249"/>
      <c r="N905" s="249"/>
      <c r="O905" s="249"/>
      <c r="P905" s="253"/>
      <c r="Q905" s="249"/>
      <c r="R905" s="248"/>
      <c r="S905" s="248"/>
      <c r="T905" s="248"/>
      <c r="U905" s="248"/>
      <c r="V905" s="248"/>
      <c r="W905" s="248"/>
      <c r="X905" s="248"/>
      <c r="Y905" s="248"/>
      <c r="Z905" s="255"/>
      <c r="AA905" s="263">
        <f t="shared" ca="1" si="56"/>
        <v>30.166666666666668</v>
      </c>
      <c r="AB905" s="257" t="e">
        <f>+VLOOKUP(#REF!,'[3]CÁN BỘ'!F$8:AX$1037,COLUMN('[3]CÁN BỘ'!$AP$42)-5,0)</f>
        <v>#REF!</v>
      </c>
      <c r="AC905" s="258"/>
    </row>
    <row r="906" spans="1:29" ht="15.75" customHeight="1" x14ac:dyDescent="0.3">
      <c r="A906" s="248">
        <f>+SUBTOTAL(3,$C$6:C906)</f>
        <v>901</v>
      </c>
      <c r="B906" s="249" t="s">
        <v>2380</v>
      </c>
      <c r="C906" s="249" t="s">
        <v>2361</v>
      </c>
      <c r="D906" s="249" t="s">
        <v>2376</v>
      </c>
      <c r="E906" s="248" t="s">
        <v>200</v>
      </c>
      <c r="F906" s="249">
        <f t="shared" si="54"/>
        <v>1978</v>
      </c>
      <c r="G906" s="251">
        <v>28520</v>
      </c>
      <c r="H906" s="248" t="s">
        <v>708</v>
      </c>
      <c r="I906" s="252" t="str">
        <f>VLOOKUP(H906,'[2]Bảng mã ngạch'!$A$2:$B$71,2,0)</f>
        <v>Giảng viên (hạng III)</v>
      </c>
      <c r="J906" s="249" t="s">
        <v>690</v>
      </c>
      <c r="K906" s="249">
        <v>0</v>
      </c>
      <c r="L906" s="249" t="s">
        <v>1019</v>
      </c>
      <c r="M906" s="249" t="s">
        <v>2372</v>
      </c>
      <c r="N906" s="249"/>
      <c r="O906" s="249" t="s">
        <v>218</v>
      </c>
      <c r="P906" s="253"/>
      <c r="Q906" s="249"/>
      <c r="R906" s="255" t="s">
        <v>771</v>
      </c>
      <c r="S906" s="248"/>
      <c r="T906" s="248" t="s">
        <v>705</v>
      </c>
      <c r="U906" s="248" t="s">
        <v>783</v>
      </c>
      <c r="V906" s="248"/>
      <c r="W906" s="248" t="s">
        <v>1012</v>
      </c>
      <c r="X906" s="248"/>
      <c r="Y906" s="255">
        <v>41263</v>
      </c>
      <c r="Z906" s="255">
        <v>41628</v>
      </c>
      <c r="AA906" s="256">
        <f t="shared" ca="1" si="56"/>
        <v>13.166666666666666</v>
      </c>
      <c r="AB906" s="257" t="e">
        <f>+VLOOKUP(#REF!,'[3]CÁN BỘ'!F$8:AX$1037,COLUMN('[3]CÁN BỘ'!$AP$42)-5,0)</f>
        <v>#REF!</v>
      </c>
      <c r="AC906" s="258"/>
    </row>
    <row r="907" spans="1:29" ht="15.75" customHeight="1" x14ac:dyDescent="0.3">
      <c r="A907" s="248">
        <f>+SUBTOTAL(3,$C$6:C907)</f>
        <v>902</v>
      </c>
      <c r="B907" s="249" t="s">
        <v>2381</v>
      </c>
      <c r="C907" s="249" t="s">
        <v>2361</v>
      </c>
      <c r="D907" s="249" t="s">
        <v>2375</v>
      </c>
      <c r="E907" s="250" t="s">
        <v>200</v>
      </c>
      <c r="F907" s="249">
        <f t="shared" si="54"/>
        <v>1995</v>
      </c>
      <c r="G907" s="251">
        <v>34900</v>
      </c>
      <c r="H907" s="250" t="s">
        <v>708</v>
      </c>
      <c r="I907" s="252" t="str">
        <f>VLOOKUP(H907,'[2]Bảng mã ngạch'!$A$2:$B$71,2,0)</f>
        <v>Giảng viên (hạng III)</v>
      </c>
      <c r="J907" s="249" t="s">
        <v>241</v>
      </c>
      <c r="K907" s="249"/>
      <c r="L907" s="259" t="s">
        <v>2382</v>
      </c>
      <c r="M907" s="249"/>
      <c r="N907" s="249"/>
      <c r="O907" s="249"/>
      <c r="P907" s="253"/>
      <c r="Q907" s="249"/>
      <c r="R907" s="248"/>
      <c r="S907" s="248"/>
      <c r="T907" s="248"/>
      <c r="U907" s="248"/>
      <c r="V907" s="248"/>
      <c r="W907" s="248"/>
      <c r="X907" s="248"/>
      <c r="Y907" s="248"/>
      <c r="Z907" s="255"/>
      <c r="AA907" s="263">
        <f t="shared" ca="1" si="56"/>
        <v>30.583333333333332</v>
      </c>
      <c r="AB907" s="257" t="e">
        <f>+VLOOKUP(#REF!,'[3]CÁN BỘ'!F$8:AX$1037,COLUMN('[3]CÁN BỘ'!$AP$42)-5,0)</f>
        <v>#REF!</v>
      </c>
      <c r="AC907" s="258"/>
    </row>
    <row r="908" spans="1:29" ht="15.75" customHeight="1" x14ac:dyDescent="0.3">
      <c r="A908" s="248">
        <f>+SUBTOTAL(3,$C$6:C908)</f>
        <v>903</v>
      </c>
      <c r="B908" s="249" t="s">
        <v>2383</v>
      </c>
      <c r="C908" s="249" t="s">
        <v>2361</v>
      </c>
      <c r="D908" s="249" t="s">
        <v>2375</v>
      </c>
      <c r="E908" s="248" t="s">
        <v>200</v>
      </c>
      <c r="F908" s="249">
        <f t="shared" si="54"/>
        <v>1980</v>
      </c>
      <c r="G908" s="251">
        <v>29317</v>
      </c>
      <c r="H908" s="248" t="s">
        <v>699</v>
      </c>
      <c r="I908" s="252" t="str">
        <f>VLOOKUP(H908,'[2]Bảng mã ngạch'!$A$2:$B$71,2,0)</f>
        <v>Giảng viên chính (hạng II)</v>
      </c>
      <c r="J908" s="249" t="s">
        <v>692</v>
      </c>
      <c r="K908" s="249">
        <v>0</v>
      </c>
      <c r="L908" s="249" t="s">
        <v>1052</v>
      </c>
      <c r="M908" s="249" t="s">
        <v>1084</v>
      </c>
      <c r="N908" s="249"/>
      <c r="O908" s="249" t="s">
        <v>1084</v>
      </c>
      <c r="P908" s="253"/>
      <c r="Q908" s="249" t="s">
        <v>765</v>
      </c>
      <c r="R908" s="255" t="s">
        <v>2384</v>
      </c>
      <c r="S908" s="248"/>
      <c r="T908" s="248" t="s">
        <v>705</v>
      </c>
      <c r="U908" s="248" t="s">
        <v>702</v>
      </c>
      <c r="V908" s="248"/>
      <c r="W908" s="248" t="s">
        <v>705</v>
      </c>
      <c r="X908" s="248" t="s">
        <v>704</v>
      </c>
      <c r="Y908" s="255">
        <v>37420</v>
      </c>
      <c r="Z908" s="255">
        <v>37785</v>
      </c>
      <c r="AA908" s="256">
        <f t="shared" ca="1" si="56"/>
        <v>15.333333333333334</v>
      </c>
      <c r="AB908" s="257" t="e">
        <f>+VLOOKUP(#REF!,'[3]CÁN BỘ'!F$8:AX$1037,COLUMN('[3]CÁN BỘ'!$AP$42)-5,0)</f>
        <v>#REF!</v>
      </c>
      <c r="AC908" s="258"/>
    </row>
    <row r="909" spans="1:29" ht="15.75" customHeight="1" x14ac:dyDescent="0.3">
      <c r="A909" s="248">
        <f>+SUBTOTAL(3,$C$6:C909)</f>
        <v>904</v>
      </c>
      <c r="B909" s="249" t="s">
        <v>2385</v>
      </c>
      <c r="C909" s="249" t="s">
        <v>2361</v>
      </c>
      <c r="D909" s="249" t="s">
        <v>2386</v>
      </c>
      <c r="E909" s="248" t="s">
        <v>200</v>
      </c>
      <c r="F909" s="249">
        <f t="shared" si="54"/>
        <v>1980</v>
      </c>
      <c r="G909" s="251">
        <v>29572</v>
      </c>
      <c r="H909" s="248" t="s">
        <v>708</v>
      </c>
      <c r="I909" s="252" t="str">
        <f>VLOOKUP(H909,'[2]Bảng mã ngạch'!$A$2:$B$71,2,0)</f>
        <v>Giảng viên (hạng III)</v>
      </c>
      <c r="J909" s="249" t="s">
        <v>692</v>
      </c>
      <c r="K909" s="249">
        <v>0</v>
      </c>
      <c r="L909" s="249" t="s">
        <v>1019</v>
      </c>
      <c r="M909" s="249" t="s">
        <v>2372</v>
      </c>
      <c r="N909" s="249"/>
      <c r="O909" s="249" t="s">
        <v>218</v>
      </c>
      <c r="P909" s="253"/>
      <c r="Q909" s="249"/>
      <c r="R909" s="255" t="s">
        <v>1085</v>
      </c>
      <c r="S909" s="248"/>
      <c r="T909" s="248">
        <v>0</v>
      </c>
      <c r="U909" s="248" t="s">
        <v>783</v>
      </c>
      <c r="V909" s="248"/>
      <c r="W909" s="248">
        <v>0</v>
      </c>
      <c r="X909" s="248" t="s">
        <v>779</v>
      </c>
      <c r="Y909" s="255">
        <v>39438</v>
      </c>
      <c r="Z909" s="255">
        <v>39804</v>
      </c>
      <c r="AA909" s="256">
        <f t="shared" ca="1" si="56"/>
        <v>16</v>
      </c>
      <c r="AB909" s="257" t="e">
        <f>+VLOOKUP(#REF!,'[3]CÁN BỘ'!F$8:AX$1037,COLUMN('[3]CÁN BỘ'!$AP$42)-5,0)</f>
        <v>#REF!</v>
      </c>
      <c r="AC909" s="258"/>
    </row>
    <row r="910" spans="1:29" ht="15.75" customHeight="1" x14ac:dyDescent="0.3">
      <c r="A910" s="248">
        <f>+SUBTOTAL(3,$C$6:C910)</f>
        <v>905</v>
      </c>
      <c r="B910" s="249" t="s">
        <v>2387</v>
      </c>
      <c r="C910" s="249" t="s">
        <v>2361</v>
      </c>
      <c r="D910" s="249" t="s">
        <v>2386</v>
      </c>
      <c r="E910" s="250" t="s">
        <v>200</v>
      </c>
      <c r="F910" s="249">
        <f t="shared" si="54"/>
        <v>1981</v>
      </c>
      <c r="G910" s="251">
        <v>29946</v>
      </c>
      <c r="H910" s="248" t="s">
        <v>699</v>
      </c>
      <c r="I910" s="252" t="str">
        <f>VLOOKUP(H910,'[2]Bảng mã ngạch'!$A$2:$B$71,2,0)</f>
        <v>Giảng viên chính (hạng II)</v>
      </c>
      <c r="J910" s="249" t="s">
        <v>692</v>
      </c>
      <c r="K910" s="249">
        <v>0</v>
      </c>
      <c r="L910" s="249" t="s">
        <v>1019</v>
      </c>
      <c r="M910" s="249" t="s">
        <v>2372</v>
      </c>
      <c r="N910" s="249"/>
      <c r="O910" s="249" t="s">
        <v>1052</v>
      </c>
      <c r="P910" s="253"/>
      <c r="Q910" s="249"/>
      <c r="R910" s="255" t="s">
        <v>782</v>
      </c>
      <c r="S910" s="248"/>
      <c r="T910" s="248">
        <v>0</v>
      </c>
      <c r="U910" s="248" t="s">
        <v>702</v>
      </c>
      <c r="V910" s="248"/>
      <c r="W910" s="248">
        <v>0</v>
      </c>
      <c r="X910" s="248" t="s">
        <v>1064</v>
      </c>
      <c r="Y910" s="255">
        <v>42720</v>
      </c>
      <c r="Z910" s="255">
        <v>43085</v>
      </c>
      <c r="AA910" s="256">
        <f t="shared" ca="1" si="56"/>
        <v>17.083333333333332</v>
      </c>
      <c r="AB910" s="257" t="e">
        <f>+VLOOKUP(#REF!,'[3]CÁN BỘ'!F$8:AX$1037,COLUMN('[3]CÁN BỘ'!$AP$42)-5,0)</f>
        <v>#REF!</v>
      </c>
      <c r="AC910" s="258"/>
    </row>
    <row r="911" spans="1:29" ht="15.75" customHeight="1" x14ac:dyDescent="0.3">
      <c r="A911" s="248">
        <f>+SUBTOTAL(3,$C$6:C911)</f>
        <v>906</v>
      </c>
      <c r="B911" s="249" t="s">
        <v>2388</v>
      </c>
      <c r="C911" s="249" t="s">
        <v>2361</v>
      </c>
      <c r="D911" s="249" t="s">
        <v>2386</v>
      </c>
      <c r="E911" s="250" t="s">
        <v>200</v>
      </c>
      <c r="F911" s="249">
        <f t="shared" si="54"/>
        <v>1978</v>
      </c>
      <c r="G911" s="251">
        <v>28722</v>
      </c>
      <c r="H911" s="248" t="s">
        <v>708</v>
      </c>
      <c r="I911" s="252" t="str">
        <f>VLOOKUP(H911,'[2]Bảng mã ngạch'!$A$2:$B$71,2,0)</f>
        <v>Giảng viên (hạng III)</v>
      </c>
      <c r="J911" s="249" t="s">
        <v>692</v>
      </c>
      <c r="K911" s="249">
        <v>0</v>
      </c>
      <c r="L911" s="249" t="s">
        <v>1019</v>
      </c>
      <c r="M911" s="249" t="s">
        <v>2372</v>
      </c>
      <c r="N911" s="249"/>
      <c r="O911" s="249" t="s">
        <v>867</v>
      </c>
      <c r="P911" s="253"/>
      <c r="Q911" s="249"/>
      <c r="R911" s="255" t="s">
        <v>774</v>
      </c>
      <c r="S911" s="248" t="s">
        <v>2014</v>
      </c>
      <c r="T911" s="248" t="s">
        <v>705</v>
      </c>
      <c r="U911" s="248" t="s">
        <v>783</v>
      </c>
      <c r="V911" s="248"/>
      <c r="W911" s="248">
        <v>0</v>
      </c>
      <c r="X911" s="248" t="s">
        <v>779</v>
      </c>
      <c r="Y911" s="255">
        <v>39143</v>
      </c>
      <c r="Z911" s="255">
        <v>39509</v>
      </c>
      <c r="AA911" s="256">
        <f t="shared" ca="1" si="56"/>
        <v>13.666666666666666</v>
      </c>
      <c r="AB911" s="257" t="e">
        <f>+VLOOKUP(#REF!,'[3]CÁN BỘ'!F$8:AX$1037,COLUMN('[3]CÁN BỘ'!$AP$42)-5,0)</f>
        <v>#REF!</v>
      </c>
      <c r="AC911" s="258"/>
    </row>
    <row r="912" spans="1:29" ht="15.75" customHeight="1" x14ac:dyDescent="0.3">
      <c r="A912" s="248">
        <f>+SUBTOTAL(3,$C$6:C912)</f>
        <v>907</v>
      </c>
      <c r="B912" s="249" t="s">
        <v>2389</v>
      </c>
      <c r="C912" s="249" t="s">
        <v>2361</v>
      </c>
      <c r="D912" s="249" t="s">
        <v>2386</v>
      </c>
      <c r="E912" s="248" t="s">
        <v>201</v>
      </c>
      <c r="F912" s="249">
        <f t="shared" si="54"/>
        <v>1980</v>
      </c>
      <c r="G912" s="251">
        <v>29287</v>
      </c>
      <c r="H912" s="248" t="s">
        <v>708</v>
      </c>
      <c r="I912" s="252" t="str">
        <f>VLOOKUP(H912,'[2]Bảng mã ngạch'!$A$2:$B$71,2,0)</f>
        <v>Giảng viên (hạng III)</v>
      </c>
      <c r="J912" s="249" t="s">
        <v>690</v>
      </c>
      <c r="K912" s="249">
        <v>0</v>
      </c>
      <c r="L912" s="249" t="s">
        <v>1029</v>
      </c>
      <c r="M912" s="249" t="s">
        <v>2372</v>
      </c>
      <c r="N912" s="249"/>
      <c r="O912" s="249" t="s">
        <v>218</v>
      </c>
      <c r="P912" s="253"/>
      <c r="Q912" s="249"/>
      <c r="R912" s="248" t="s">
        <v>771</v>
      </c>
      <c r="S912" s="248"/>
      <c r="T912" s="248" t="s">
        <v>705</v>
      </c>
      <c r="U912" s="248"/>
      <c r="V912" s="248"/>
      <c r="W912" s="248" t="s">
        <v>750</v>
      </c>
      <c r="X912" s="248"/>
      <c r="Y912" s="255"/>
      <c r="Z912" s="255" t="s">
        <v>705</v>
      </c>
      <c r="AA912" s="256">
        <f t="shared" ca="1" si="56"/>
        <v>10.25</v>
      </c>
      <c r="AB912" s="257" t="e">
        <f>+VLOOKUP(#REF!,'[3]CÁN BỘ'!F$8:AX$1037,COLUMN('[3]CÁN BỘ'!$AP$42)-5,0)</f>
        <v>#REF!</v>
      </c>
      <c r="AC912" s="258"/>
    </row>
    <row r="913" spans="1:29" ht="15.75" customHeight="1" x14ac:dyDescent="0.3">
      <c r="A913" s="248">
        <f>+SUBTOTAL(3,$C$6:C913)</f>
        <v>908</v>
      </c>
      <c r="B913" s="249" t="s">
        <v>2390</v>
      </c>
      <c r="C913" s="249" t="s">
        <v>2361</v>
      </c>
      <c r="D913" s="249" t="s">
        <v>2386</v>
      </c>
      <c r="E913" s="250" t="s">
        <v>201</v>
      </c>
      <c r="F913" s="249">
        <f t="shared" si="54"/>
        <v>1981</v>
      </c>
      <c r="G913" s="251">
        <v>29662</v>
      </c>
      <c r="H913" s="248" t="s">
        <v>708</v>
      </c>
      <c r="I913" s="252" t="str">
        <f>VLOOKUP(H913,'[2]Bảng mã ngạch'!$A$2:$B$71,2,0)</f>
        <v>Giảng viên (hạng III)</v>
      </c>
      <c r="J913" s="249" t="s">
        <v>690</v>
      </c>
      <c r="K913" s="249">
        <v>0</v>
      </c>
      <c r="L913" s="249" t="s">
        <v>1111</v>
      </c>
      <c r="M913" s="249" t="s">
        <v>2372</v>
      </c>
      <c r="N913" s="249"/>
      <c r="O913" s="249" t="s">
        <v>218</v>
      </c>
      <c r="P913" s="253"/>
      <c r="Q913" s="249"/>
      <c r="R913" s="255" t="s">
        <v>754</v>
      </c>
      <c r="S913" s="248"/>
      <c r="T913" s="248">
        <v>0</v>
      </c>
      <c r="U913" s="248" t="s">
        <v>702</v>
      </c>
      <c r="V913" s="248"/>
      <c r="W913" s="248">
        <v>0</v>
      </c>
      <c r="X913" s="248"/>
      <c r="Y913" s="255">
        <v>41565</v>
      </c>
      <c r="Z913" s="255">
        <v>41930</v>
      </c>
      <c r="AA913" s="256">
        <f t="shared" ca="1" si="56"/>
        <v>11.25</v>
      </c>
      <c r="AB913" s="257" t="e">
        <f>+VLOOKUP(#REF!,'[3]CÁN BỘ'!F$8:AX$1037,COLUMN('[3]CÁN BỘ'!$AP$42)-5,0)</f>
        <v>#REF!</v>
      </c>
      <c r="AC913" s="258"/>
    </row>
    <row r="914" spans="1:29" ht="15.75" customHeight="1" x14ac:dyDescent="0.3">
      <c r="A914" s="248">
        <f>+SUBTOTAL(3,$C$6:C914)</f>
        <v>909</v>
      </c>
      <c r="B914" s="249" t="s">
        <v>2391</v>
      </c>
      <c r="C914" s="249" t="s">
        <v>2361</v>
      </c>
      <c r="D914" s="249" t="s">
        <v>2386</v>
      </c>
      <c r="E914" s="250" t="s">
        <v>201</v>
      </c>
      <c r="F914" s="249">
        <f t="shared" si="54"/>
        <v>1979</v>
      </c>
      <c r="G914" s="251">
        <v>28990</v>
      </c>
      <c r="H914" s="248" t="s">
        <v>870</v>
      </c>
      <c r="I914" s="252" t="str">
        <f>VLOOKUP(H914,'[2]Bảng mã ngạch'!$A$2:$B$71,2,0)</f>
        <v>Giảng viên cao cấp (hạng I)</v>
      </c>
      <c r="J914" s="249" t="s">
        <v>692</v>
      </c>
      <c r="K914" s="249" t="s">
        <v>871</v>
      </c>
      <c r="L914" s="249" t="s">
        <v>1019</v>
      </c>
      <c r="M914" s="249" t="s">
        <v>1031</v>
      </c>
      <c r="N914" s="249"/>
      <c r="O914" s="249" t="s">
        <v>2392</v>
      </c>
      <c r="P914" s="253"/>
      <c r="Q914" s="249"/>
      <c r="R914" s="248" t="s">
        <v>1623</v>
      </c>
      <c r="S914" s="248"/>
      <c r="T914" s="248" t="s">
        <v>705</v>
      </c>
      <c r="U914" s="248" t="s">
        <v>875</v>
      </c>
      <c r="V914" s="248"/>
      <c r="W914" s="248">
        <v>0</v>
      </c>
      <c r="X914" s="248" t="s">
        <v>1586</v>
      </c>
      <c r="Y914" s="255">
        <v>41263</v>
      </c>
      <c r="Z914" s="255">
        <v>41628</v>
      </c>
      <c r="AA914" s="256">
        <f t="shared" ca="1" si="56"/>
        <v>9.4166666666666661</v>
      </c>
      <c r="AB914" s="257" t="e">
        <f>+VLOOKUP(#REF!,'[3]CÁN BỘ'!F$8:AX$1037,COLUMN('[3]CÁN BỘ'!$AP$42)-5,0)</f>
        <v>#REF!</v>
      </c>
      <c r="AC914" s="258"/>
    </row>
    <row r="915" spans="1:29" ht="15.75" customHeight="1" x14ac:dyDescent="0.3">
      <c r="A915" s="248">
        <f>+SUBTOTAL(3,$C$6:C915)</f>
        <v>910</v>
      </c>
      <c r="B915" s="249" t="s">
        <v>2393</v>
      </c>
      <c r="C915" s="249" t="s">
        <v>2361</v>
      </c>
      <c r="D915" s="249" t="s">
        <v>2386</v>
      </c>
      <c r="E915" s="250" t="s">
        <v>200</v>
      </c>
      <c r="F915" s="249">
        <f t="shared" si="54"/>
        <v>1988</v>
      </c>
      <c r="G915" s="251">
        <v>32276</v>
      </c>
      <c r="H915" s="248" t="s">
        <v>708</v>
      </c>
      <c r="I915" s="252" t="str">
        <f>VLOOKUP(H915,'[2]Bảng mã ngạch'!$A$2:$B$71,2,0)</f>
        <v>Giảng viên (hạng III)</v>
      </c>
      <c r="J915" s="249" t="s">
        <v>692</v>
      </c>
      <c r="K915" s="249">
        <v>0</v>
      </c>
      <c r="L915" s="249" t="s">
        <v>1019</v>
      </c>
      <c r="M915" s="249" t="s">
        <v>2394</v>
      </c>
      <c r="N915" s="249"/>
      <c r="O915" s="249" t="s">
        <v>218</v>
      </c>
      <c r="P915" s="253"/>
      <c r="Q915" s="249"/>
      <c r="R915" s="255" t="s">
        <v>711</v>
      </c>
      <c r="S915" s="248"/>
      <c r="T915" s="248" t="s">
        <v>705</v>
      </c>
      <c r="U915" s="248"/>
      <c r="V915" s="248"/>
      <c r="W915" s="248" t="s">
        <v>1048</v>
      </c>
      <c r="X915" s="248"/>
      <c r="Y915" s="255"/>
      <c r="Z915" s="255"/>
      <c r="AA915" s="256">
        <f t="shared" ca="1" si="56"/>
        <v>23.416666666666668</v>
      </c>
      <c r="AB915" s="257" t="e">
        <f>+VLOOKUP(#REF!,'[3]CÁN BỘ'!F$8:AX$1037,COLUMN('[3]CÁN BỘ'!$AP$42)-5,0)</f>
        <v>#REF!</v>
      </c>
      <c r="AC915" s="258"/>
    </row>
    <row r="916" spans="1:29" ht="15.75" customHeight="1" x14ac:dyDescent="0.3">
      <c r="A916" s="248">
        <f>+SUBTOTAL(3,$C$6:C916)</f>
        <v>911</v>
      </c>
      <c r="B916" s="249" t="s">
        <v>2395</v>
      </c>
      <c r="C916" s="249" t="s">
        <v>2361</v>
      </c>
      <c r="D916" s="249" t="s">
        <v>1389</v>
      </c>
      <c r="E916" s="248" t="s">
        <v>200</v>
      </c>
      <c r="F916" s="249">
        <f t="shared" si="54"/>
        <v>1986</v>
      </c>
      <c r="G916" s="251">
        <v>31603</v>
      </c>
      <c r="H916" s="248" t="s">
        <v>708</v>
      </c>
      <c r="I916" s="252" t="str">
        <f>VLOOKUP(H916,'[2]Bảng mã ngạch'!$A$2:$B$71,2,0)</f>
        <v>Giảng viên (hạng III)</v>
      </c>
      <c r="J916" s="249" t="s">
        <v>692</v>
      </c>
      <c r="K916" s="249">
        <v>0</v>
      </c>
      <c r="L916" s="249" t="s">
        <v>1019</v>
      </c>
      <c r="M916" s="249" t="s">
        <v>2396</v>
      </c>
      <c r="N916" s="249"/>
      <c r="O916" s="249" t="s">
        <v>2397</v>
      </c>
      <c r="P916" s="253"/>
      <c r="Q916" s="249"/>
      <c r="R916" s="255" t="s">
        <v>711</v>
      </c>
      <c r="S916" s="248"/>
      <c r="T916" s="248">
        <v>0</v>
      </c>
      <c r="U916" s="248" t="s">
        <v>783</v>
      </c>
      <c r="V916" s="248"/>
      <c r="W916" s="248">
        <v>0</v>
      </c>
      <c r="X916" s="248" t="s">
        <v>779</v>
      </c>
      <c r="Y916" s="255">
        <v>39828</v>
      </c>
      <c r="Z916" s="255">
        <v>40193</v>
      </c>
      <c r="AA916" s="256">
        <f t="shared" ca="1" si="56"/>
        <v>21.583333333333332</v>
      </c>
      <c r="AB916" s="257" t="e">
        <f>+VLOOKUP(#REF!,'[3]CÁN BỘ'!F$8:AX$1037,COLUMN('[3]CÁN BỘ'!$AP$42)-5,0)</f>
        <v>#REF!</v>
      </c>
      <c r="AC916" s="258"/>
    </row>
    <row r="917" spans="1:29" ht="15.75" customHeight="1" x14ac:dyDescent="0.3">
      <c r="A917" s="248">
        <f>+SUBTOTAL(3,$C$6:C917)</f>
        <v>912</v>
      </c>
      <c r="B917" s="249" t="s">
        <v>2398</v>
      </c>
      <c r="C917" s="249" t="s">
        <v>2361</v>
      </c>
      <c r="D917" s="249" t="s">
        <v>1389</v>
      </c>
      <c r="E917" s="248" t="s">
        <v>200</v>
      </c>
      <c r="F917" s="249">
        <f t="shared" si="54"/>
        <v>1980</v>
      </c>
      <c r="G917" s="251">
        <v>29377</v>
      </c>
      <c r="H917" s="248" t="s">
        <v>708</v>
      </c>
      <c r="I917" s="252" t="str">
        <f>VLOOKUP(H917,'[2]Bảng mã ngạch'!$A$2:$B$71,2,0)</f>
        <v>Giảng viên (hạng III)</v>
      </c>
      <c r="J917" s="249" t="s">
        <v>690</v>
      </c>
      <c r="K917" s="249">
        <v>0</v>
      </c>
      <c r="L917" s="249" t="s">
        <v>1019</v>
      </c>
      <c r="M917" s="249" t="s">
        <v>2372</v>
      </c>
      <c r="N917" s="249"/>
      <c r="O917" s="249" t="s">
        <v>218</v>
      </c>
      <c r="P917" s="253"/>
      <c r="Q917" s="249"/>
      <c r="R917" s="248"/>
      <c r="S917" s="248"/>
      <c r="T917" s="248" t="s">
        <v>705</v>
      </c>
      <c r="U917" s="248"/>
      <c r="V917" s="248"/>
      <c r="W917" s="248" t="s">
        <v>750</v>
      </c>
      <c r="X917" s="248"/>
      <c r="Y917" s="255"/>
      <c r="Z917" s="255"/>
      <c r="AA917" s="256">
        <f t="shared" ca="1" si="56"/>
        <v>15.5</v>
      </c>
      <c r="AB917" s="257" t="e">
        <f>+VLOOKUP(#REF!,'[3]CÁN BỘ'!F$8:AX$1037,COLUMN('[3]CÁN BỘ'!$AP$42)-5,0)</f>
        <v>#REF!</v>
      </c>
      <c r="AC917" s="258"/>
    </row>
    <row r="918" spans="1:29" ht="15.75" customHeight="1" x14ac:dyDescent="0.3">
      <c r="A918" s="248">
        <f>+SUBTOTAL(3,$C$6:C918)</f>
        <v>913</v>
      </c>
      <c r="B918" s="249" t="s">
        <v>2399</v>
      </c>
      <c r="C918" s="249" t="s">
        <v>2361</v>
      </c>
      <c r="D918" s="249" t="s">
        <v>2400</v>
      </c>
      <c r="E918" s="248" t="s">
        <v>200</v>
      </c>
      <c r="F918" s="249">
        <f t="shared" si="54"/>
        <v>1973</v>
      </c>
      <c r="G918" s="251">
        <v>26970</v>
      </c>
      <c r="H918" s="248" t="s">
        <v>699</v>
      </c>
      <c r="I918" s="252" t="str">
        <f>VLOOKUP(H918,'[2]Bảng mã ngạch'!$A$2:$B$71,2,0)</f>
        <v>Giảng viên chính (hạng II)</v>
      </c>
      <c r="J918" s="249" t="s">
        <v>692</v>
      </c>
      <c r="K918" s="249">
        <v>0</v>
      </c>
      <c r="L918" s="249" t="s">
        <v>1174</v>
      </c>
      <c r="M918" s="249" t="s">
        <v>867</v>
      </c>
      <c r="N918" s="249"/>
      <c r="O918" s="249" t="s">
        <v>1081</v>
      </c>
      <c r="P918" s="253"/>
      <c r="Q918" s="249" t="s">
        <v>765</v>
      </c>
      <c r="R918" s="248" t="s">
        <v>977</v>
      </c>
      <c r="S918" s="248" t="s">
        <v>868</v>
      </c>
      <c r="T918" s="248" t="s">
        <v>705</v>
      </c>
      <c r="U918" s="248" t="s">
        <v>702</v>
      </c>
      <c r="V918" s="248"/>
      <c r="W918" s="254" t="s">
        <v>717</v>
      </c>
      <c r="X918" s="248"/>
      <c r="Y918" s="255">
        <v>38300</v>
      </c>
      <c r="Z918" s="255">
        <v>38665</v>
      </c>
      <c r="AA918" s="256">
        <f t="shared" ca="1" si="56"/>
        <v>8.9166666666666661</v>
      </c>
      <c r="AB918" s="257" t="e">
        <f>+VLOOKUP(#REF!,'[3]CÁN BỘ'!F$8:AX$1037,COLUMN('[3]CÁN BỘ'!$AP$42)-5,0)</f>
        <v>#REF!</v>
      </c>
      <c r="AC918" s="258"/>
    </row>
    <row r="919" spans="1:29" ht="15.75" customHeight="1" x14ac:dyDescent="0.3">
      <c r="A919" s="248">
        <f>+SUBTOTAL(3,$C$6:C919)</f>
        <v>914</v>
      </c>
      <c r="B919" s="249" t="s">
        <v>2401</v>
      </c>
      <c r="C919" s="249" t="s">
        <v>2361</v>
      </c>
      <c r="D919" s="249" t="s">
        <v>2400</v>
      </c>
      <c r="E919" s="248" t="s">
        <v>201</v>
      </c>
      <c r="F919" s="249">
        <f t="shared" si="54"/>
        <v>1976</v>
      </c>
      <c r="G919" s="251">
        <v>27840</v>
      </c>
      <c r="H919" s="248" t="s">
        <v>714</v>
      </c>
      <c r="I919" s="252" t="str">
        <f>VLOOKUP(H919,'[2]Bảng mã ngạch'!$A$2:$B$71,2,0)</f>
        <v>Chuyên viên</v>
      </c>
      <c r="J919" s="249" t="s">
        <v>690</v>
      </c>
      <c r="K919" s="249">
        <v>0</v>
      </c>
      <c r="L919" s="249" t="s">
        <v>813</v>
      </c>
      <c r="M919" s="249" t="s">
        <v>1055</v>
      </c>
      <c r="N919" s="249"/>
      <c r="O919" s="249" t="s">
        <v>218</v>
      </c>
      <c r="P919" s="253"/>
      <c r="Q919" s="249"/>
      <c r="R919" s="248"/>
      <c r="S919" s="248"/>
      <c r="T919" s="248"/>
      <c r="U919" s="248"/>
      <c r="V919" s="248" t="s">
        <v>1063</v>
      </c>
      <c r="W919" s="254" t="s">
        <v>724</v>
      </c>
      <c r="X919" s="248"/>
      <c r="Y919" s="255">
        <v>41697</v>
      </c>
      <c r="Z919" s="255">
        <v>42062</v>
      </c>
      <c r="AA919" s="256">
        <f t="shared" ca="1" si="56"/>
        <v>6.25</v>
      </c>
      <c r="AB919" s="257" t="e">
        <f>+VLOOKUP(#REF!,'[3]CÁN BỘ'!F$8:AX$1037,COLUMN('[3]CÁN BỘ'!$AP$42)-5,0)</f>
        <v>#REF!</v>
      </c>
      <c r="AC919" s="258"/>
    </row>
    <row r="920" spans="1:29" ht="15.75" customHeight="1" x14ac:dyDescent="0.3">
      <c r="A920" s="248">
        <f>+SUBTOTAL(3,$C$6:C920)</f>
        <v>915</v>
      </c>
      <c r="B920" s="249" t="s">
        <v>2402</v>
      </c>
      <c r="C920" s="249" t="s">
        <v>2361</v>
      </c>
      <c r="D920" s="249" t="s">
        <v>2400</v>
      </c>
      <c r="E920" s="248" t="s">
        <v>200</v>
      </c>
      <c r="F920" s="249">
        <f t="shared" si="54"/>
        <v>1971</v>
      </c>
      <c r="G920" s="251">
        <v>26226</v>
      </c>
      <c r="H920" s="248" t="s">
        <v>699</v>
      </c>
      <c r="I920" s="252" t="str">
        <f>VLOOKUP(H920,'[2]Bảng mã ngạch'!$A$2:$B$71,2,0)</f>
        <v>Giảng viên chính (hạng II)</v>
      </c>
      <c r="J920" s="249" t="s">
        <v>692</v>
      </c>
      <c r="K920" s="249">
        <v>0</v>
      </c>
      <c r="L920" s="249" t="s">
        <v>867</v>
      </c>
      <c r="M920" s="249" t="s">
        <v>2403</v>
      </c>
      <c r="N920" s="249"/>
      <c r="O920" s="249" t="s">
        <v>2404</v>
      </c>
      <c r="P920" s="253"/>
      <c r="Q920" s="249" t="s">
        <v>765</v>
      </c>
      <c r="R920" s="255" t="s">
        <v>774</v>
      </c>
      <c r="S920" s="248" t="s">
        <v>868</v>
      </c>
      <c r="T920" s="248" t="s">
        <v>705</v>
      </c>
      <c r="U920" s="248" t="s">
        <v>769</v>
      </c>
      <c r="V920" s="248"/>
      <c r="W920" s="254" t="s">
        <v>724</v>
      </c>
      <c r="X920" s="248" t="s">
        <v>704</v>
      </c>
      <c r="Y920" s="255">
        <v>36435</v>
      </c>
      <c r="Z920" s="255">
        <v>36801</v>
      </c>
      <c r="AA920" s="256">
        <f t="shared" ca="1" si="56"/>
        <v>6.833333333333333</v>
      </c>
      <c r="AB920" s="257" t="e">
        <f>+VLOOKUP(#REF!,'[3]CÁN BỘ'!F$8:AX$1037,COLUMN('[3]CÁN BỘ'!$AP$42)-5,0)</f>
        <v>#REF!</v>
      </c>
      <c r="AC920" s="258"/>
    </row>
    <row r="921" spans="1:29" ht="15.75" customHeight="1" x14ac:dyDescent="0.3">
      <c r="A921" s="248">
        <f>+SUBTOTAL(3,$C$6:C921)</f>
        <v>916</v>
      </c>
      <c r="B921" s="249" t="s">
        <v>2405</v>
      </c>
      <c r="C921" s="249" t="s">
        <v>2361</v>
      </c>
      <c r="D921" s="249" t="s">
        <v>2400</v>
      </c>
      <c r="E921" s="250" t="s">
        <v>200</v>
      </c>
      <c r="F921" s="249">
        <f t="shared" si="54"/>
        <v>1971</v>
      </c>
      <c r="G921" s="251">
        <v>26089</v>
      </c>
      <c r="H921" s="248" t="s">
        <v>699</v>
      </c>
      <c r="I921" s="252" t="str">
        <f>VLOOKUP(H921,'[2]Bảng mã ngạch'!$A$2:$B$71,2,0)</f>
        <v>Giảng viên chính (hạng II)</v>
      </c>
      <c r="J921" s="249" t="s">
        <v>690</v>
      </c>
      <c r="K921" s="249">
        <v>0</v>
      </c>
      <c r="L921" s="249" t="s">
        <v>1097</v>
      </c>
      <c r="M921" s="249" t="s">
        <v>2406</v>
      </c>
      <c r="N921" s="249"/>
      <c r="O921" s="249" t="s">
        <v>218</v>
      </c>
      <c r="P921" s="253"/>
      <c r="Q921" s="249" t="s">
        <v>765</v>
      </c>
      <c r="R921" s="255" t="s">
        <v>971</v>
      </c>
      <c r="S921" s="248" t="s">
        <v>868</v>
      </c>
      <c r="T921" s="248" t="s">
        <v>705</v>
      </c>
      <c r="U921" s="248" t="s">
        <v>702</v>
      </c>
      <c r="V921" s="248"/>
      <c r="W921" s="254" t="s">
        <v>724</v>
      </c>
      <c r="X921" s="248"/>
      <c r="Y921" s="255">
        <v>37623</v>
      </c>
      <c r="Z921" s="255">
        <v>37988</v>
      </c>
      <c r="AA921" s="256">
        <f t="shared" ca="1" si="56"/>
        <v>6.5</v>
      </c>
      <c r="AB921" s="257" t="e">
        <f>+VLOOKUP(#REF!,'[3]CÁN BỘ'!F$8:AX$1037,COLUMN('[3]CÁN BỘ'!$AP$42)-5,0)</f>
        <v>#REF!</v>
      </c>
      <c r="AC921" s="258"/>
    </row>
    <row r="922" spans="1:29" ht="15.75" customHeight="1" x14ac:dyDescent="0.3">
      <c r="A922" s="248">
        <f>+SUBTOTAL(3,$C$6:C922)</f>
        <v>917</v>
      </c>
      <c r="B922" s="249" t="s">
        <v>2407</v>
      </c>
      <c r="C922" s="249" t="s">
        <v>2361</v>
      </c>
      <c r="D922" s="249" t="s">
        <v>2400</v>
      </c>
      <c r="E922" s="248" t="s">
        <v>201</v>
      </c>
      <c r="F922" s="249">
        <f t="shared" si="54"/>
        <v>1987</v>
      </c>
      <c r="G922" s="251">
        <v>31833</v>
      </c>
      <c r="H922" s="248" t="s">
        <v>708</v>
      </c>
      <c r="I922" s="252" t="str">
        <f>VLOOKUP(H922,'[2]Bảng mã ngạch'!$A$2:$B$71,2,0)</f>
        <v>Giảng viên (hạng III)</v>
      </c>
      <c r="J922" s="249" t="s">
        <v>690</v>
      </c>
      <c r="K922" s="249">
        <v>0</v>
      </c>
      <c r="L922" s="249" t="s">
        <v>867</v>
      </c>
      <c r="M922" s="249" t="s">
        <v>1219</v>
      </c>
      <c r="N922" s="249"/>
      <c r="O922" s="249" t="s">
        <v>218</v>
      </c>
      <c r="P922" s="253"/>
      <c r="Q922" s="249" t="s">
        <v>765</v>
      </c>
      <c r="R922" s="248" t="s">
        <v>977</v>
      </c>
      <c r="S922" s="248" t="s">
        <v>868</v>
      </c>
      <c r="T922" s="248">
        <v>0</v>
      </c>
      <c r="U922" s="248" t="s">
        <v>783</v>
      </c>
      <c r="V922" s="248"/>
      <c r="W922" s="248">
        <v>0</v>
      </c>
      <c r="X922" s="248"/>
      <c r="Y922" s="255">
        <v>39476</v>
      </c>
      <c r="Z922" s="255">
        <v>39842</v>
      </c>
      <c r="AA922" s="256">
        <f t="shared" ca="1" si="56"/>
        <v>17.25</v>
      </c>
      <c r="AB922" s="257" t="e">
        <f>+VLOOKUP(#REF!,'[3]CÁN BỘ'!F$8:AX$1037,COLUMN('[3]CÁN BỘ'!$AP$42)-5,0)</f>
        <v>#REF!</v>
      </c>
      <c r="AC922" s="258"/>
    </row>
    <row r="923" spans="1:29" ht="15.75" customHeight="1" x14ac:dyDescent="0.3">
      <c r="A923" s="248">
        <f>+SUBTOTAL(3,$C$6:C923)</f>
        <v>918</v>
      </c>
      <c r="B923" s="249" t="s">
        <v>2408</v>
      </c>
      <c r="C923" s="249" t="s">
        <v>2361</v>
      </c>
      <c r="D923" s="249" t="s">
        <v>2400</v>
      </c>
      <c r="E923" s="250" t="s">
        <v>201</v>
      </c>
      <c r="F923" s="249">
        <f t="shared" si="54"/>
        <v>1988</v>
      </c>
      <c r="G923" s="251">
        <v>32413</v>
      </c>
      <c r="H923" s="248" t="s">
        <v>708</v>
      </c>
      <c r="I923" s="252" t="str">
        <f>VLOOKUP(H923,'[2]Bảng mã ngạch'!$A$2:$B$71,2,0)</f>
        <v>Giảng viên (hạng III)</v>
      </c>
      <c r="J923" s="249" t="s">
        <v>690</v>
      </c>
      <c r="K923" s="249">
        <v>0</v>
      </c>
      <c r="L923" s="249" t="s">
        <v>867</v>
      </c>
      <c r="M923" s="249" t="s">
        <v>2009</v>
      </c>
      <c r="N923" s="249"/>
      <c r="O923" s="249" t="s">
        <v>218</v>
      </c>
      <c r="P923" s="253"/>
      <c r="Q923" s="249" t="s">
        <v>765</v>
      </c>
      <c r="R923" s="255" t="s">
        <v>754</v>
      </c>
      <c r="S923" s="248" t="s">
        <v>868</v>
      </c>
      <c r="T923" s="248" t="s">
        <v>705</v>
      </c>
      <c r="U923" s="248" t="s">
        <v>783</v>
      </c>
      <c r="V923" s="248"/>
      <c r="W923" s="254" t="s">
        <v>717</v>
      </c>
      <c r="X923" s="248"/>
      <c r="Y923" s="255">
        <v>39595</v>
      </c>
      <c r="Z923" s="255">
        <v>39960</v>
      </c>
      <c r="AA923" s="256">
        <f t="shared" ca="1" si="56"/>
        <v>18.833333333333332</v>
      </c>
      <c r="AB923" s="257" t="e">
        <f>+VLOOKUP(#REF!,'[3]CÁN BỘ'!F$8:AX$1037,COLUMN('[3]CÁN BỘ'!$AP$42)-5,0)</f>
        <v>#REF!</v>
      </c>
      <c r="AC923" s="258"/>
    </row>
    <row r="924" spans="1:29" ht="15.75" customHeight="1" x14ac:dyDescent="0.3">
      <c r="A924" s="248">
        <f>+SUBTOTAL(3,$C$6:C924)</f>
        <v>919</v>
      </c>
      <c r="B924" s="249" t="s">
        <v>2409</v>
      </c>
      <c r="C924" s="249" t="s">
        <v>2361</v>
      </c>
      <c r="D924" s="249" t="s">
        <v>2400</v>
      </c>
      <c r="E924" s="248" t="s">
        <v>200</v>
      </c>
      <c r="F924" s="249">
        <f t="shared" si="54"/>
        <v>1978</v>
      </c>
      <c r="G924" s="251">
        <v>28595</v>
      </c>
      <c r="H924" s="248" t="s">
        <v>708</v>
      </c>
      <c r="I924" s="252" t="str">
        <f>VLOOKUP(H924,'[2]Bảng mã ngạch'!$A$2:$B$71,2,0)</f>
        <v>Giảng viên (hạng III)</v>
      </c>
      <c r="J924" s="249" t="s">
        <v>692</v>
      </c>
      <c r="K924" s="249">
        <v>0</v>
      </c>
      <c r="L924" s="249" t="s">
        <v>867</v>
      </c>
      <c r="M924" s="249" t="s">
        <v>867</v>
      </c>
      <c r="N924" s="249"/>
      <c r="O924" s="249" t="s">
        <v>867</v>
      </c>
      <c r="P924" s="253"/>
      <c r="Q924" s="249"/>
      <c r="R924" s="255" t="s">
        <v>802</v>
      </c>
      <c r="S924" s="248" t="s">
        <v>2014</v>
      </c>
      <c r="T924" s="248" t="s">
        <v>705</v>
      </c>
      <c r="U924" s="248"/>
      <c r="V924" s="248"/>
      <c r="W924" s="248">
        <v>0</v>
      </c>
      <c r="X924" s="248"/>
      <c r="Y924" s="255"/>
      <c r="Z924" s="255" t="s">
        <v>705</v>
      </c>
      <c r="AA924" s="256">
        <f t="shared" ca="1" si="56"/>
        <v>13.333333333333334</v>
      </c>
      <c r="AB924" s="257" t="e">
        <f>+VLOOKUP(#REF!,'[3]CÁN BỘ'!F$8:AX$1037,COLUMN('[3]CÁN BỘ'!$AP$42)-5,0)</f>
        <v>#REF!</v>
      </c>
      <c r="AC924" s="258"/>
    </row>
    <row r="925" spans="1:29" ht="15.75" customHeight="1" x14ac:dyDescent="0.3">
      <c r="A925" s="248">
        <f>+SUBTOTAL(3,$C$6:C925)</f>
        <v>920</v>
      </c>
      <c r="B925" s="249" t="s">
        <v>2410</v>
      </c>
      <c r="C925" s="249" t="s">
        <v>2361</v>
      </c>
      <c r="D925" s="249" t="s">
        <v>2411</v>
      </c>
      <c r="E925" s="248" t="s">
        <v>201</v>
      </c>
      <c r="F925" s="249">
        <f t="shared" si="54"/>
        <v>1975</v>
      </c>
      <c r="G925" s="251">
        <v>27742</v>
      </c>
      <c r="H925" s="248" t="s">
        <v>699</v>
      </c>
      <c r="I925" s="252" t="str">
        <f>VLOOKUP(H925,'[2]Bảng mã ngạch'!$A$2:$B$71,2,0)</f>
        <v>Giảng viên chính (hạng II)</v>
      </c>
      <c r="J925" s="249" t="s">
        <v>690</v>
      </c>
      <c r="K925" s="249">
        <v>0</v>
      </c>
      <c r="L925" s="249" t="s">
        <v>1097</v>
      </c>
      <c r="M925" s="249" t="s">
        <v>2406</v>
      </c>
      <c r="N925" s="249"/>
      <c r="O925" s="249" t="s">
        <v>218</v>
      </c>
      <c r="P925" s="253"/>
      <c r="Q925" s="249" t="s">
        <v>765</v>
      </c>
      <c r="R925" s="255" t="s">
        <v>754</v>
      </c>
      <c r="S925" s="248" t="s">
        <v>868</v>
      </c>
      <c r="T925" s="248" t="s">
        <v>705</v>
      </c>
      <c r="U925" s="248" t="s">
        <v>702</v>
      </c>
      <c r="V925" s="248"/>
      <c r="W925" s="248">
        <v>0</v>
      </c>
      <c r="X925" s="248"/>
      <c r="Y925" s="255"/>
      <c r="Z925" s="255"/>
      <c r="AA925" s="256">
        <f t="shared" ca="1" si="56"/>
        <v>6</v>
      </c>
      <c r="AB925" s="257" t="e">
        <f>+VLOOKUP(#REF!,'[3]CÁN BỘ'!F$8:AX$1037,COLUMN('[3]CÁN BỘ'!$AP$42)-5,0)</f>
        <v>#REF!</v>
      </c>
      <c r="AC925" s="258"/>
    </row>
    <row r="926" spans="1:29" ht="15.75" customHeight="1" x14ac:dyDescent="0.3">
      <c r="A926" s="248">
        <f>+SUBTOTAL(3,$C$6:C926)</f>
        <v>921</v>
      </c>
      <c r="B926" s="249" t="s">
        <v>2412</v>
      </c>
      <c r="C926" s="249" t="s">
        <v>2361</v>
      </c>
      <c r="D926" s="249" t="s">
        <v>2411</v>
      </c>
      <c r="E926" s="250" t="s">
        <v>200</v>
      </c>
      <c r="F926" s="249">
        <f t="shared" si="54"/>
        <v>1987</v>
      </c>
      <c r="G926" s="251">
        <v>31811</v>
      </c>
      <c r="H926" s="248" t="s">
        <v>708</v>
      </c>
      <c r="I926" s="252" t="str">
        <f>VLOOKUP(H926,'[2]Bảng mã ngạch'!$A$2:$B$71,2,0)</f>
        <v>Giảng viên (hạng III)</v>
      </c>
      <c r="J926" s="249" t="s">
        <v>690</v>
      </c>
      <c r="K926" s="249">
        <v>0</v>
      </c>
      <c r="L926" s="249" t="s">
        <v>867</v>
      </c>
      <c r="M926" s="249" t="s">
        <v>867</v>
      </c>
      <c r="N926" s="249"/>
      <c r="O926" s="249" t="s">
        <v>218</v>
      </c>
      <c r="P926" s="253"/>
      <c r="Q926" s="249"/>
      <c r="R926" s="248" t="s">
        <v>782</v>
      </c>
      <c r="S926" s="248" t="s">
        <v>868</v>
      </c>
      <c r="T926" s="248" t="s">
        <v>705</v>
      </c>
      <c r="U926" s="248"/>
      <c r="V926" s="248"/>
      <c r="W926" s="248">
        <v>0</v>
      </c>
      <c r="X926" s="248"/>
      <c r="Y926" s="255"/>
      <c r="Z926" s="255" t="s">
        <v>705</v>
      </c>
      <c r="AA926" s="256">
        <f t="shared" ca="1" si="56"/>
        <v>22.166666666666668</v>
      </c>
      <c r="AB926" s="257" t="e">
        <f>+VLOOKUP(#REF!,'[3]CÁN BỘ'!F$8:AX$1037,COLUMN('[3]CÁN BỘ'!$AP$42)-5,0)</f>
        <v>#REF!</v>
      </c>
      <c r="AC926" s="258"/>
    </row>
    <row r="927" spans="1:29" ht="15.75" customHeight="1" x14ac:dyDescent="0.3">
      <c r="A927" s="248">
        <f>+SUBTOTAL(3,$C$6:C927)</f>
        <v>922</v>
      </c>
      <c r="B927" s="249" t="s">
        <v>2413</v>
      </c>
      <c r="C927" s="249" t="s">
        <v>2361</v>
      </c>
      <c r="D927" s="249" t="s">
        <v>2411</v>
      </c>
      <c r="E927" s="250" t="s">
        <v>201</v>
      </c>
      <c r="F927" s="249">
        <f t="shared" si="54"/>
        <v>1980</v>
      </c>
      <c r="G927" s="251">
        <v>29241</v>
      </c>
      <c r="H927" s="248" t="s">
        <v>708</v>
      </c>
      <c r="I927" s="252" t="str">
        <f>VLOOKUP(H927,'[2]Bảng mã ngạch'!$A$2:$B$71,2,0)</f>
        <v>Giảng viên (hạng III)</v>
      </c>
      <c r="J927" s="249" t="s">
        <v>690</v>
      </c>
      <c r="K927" s="249">
        <v>0</v>
      </c>
      <c r="L927" s="249" t="s">
        <v>867</v>
      </c>
      <c r="M927" s="249" t="s">
        <v>867</v>
      </c>
      <c r="N927" s="249"/>
      <c r="O927" s="249" t="s">
        <v>218</v>
      </c>
      <c r="P927" s="253"/>
      <c r="Q927" s="249" t="s">
        <v>765</v>
      </c>
      <c r="R927" s="255" t="s">
        <v>782</v>
      </c>
      <c r="S927" s="248" t="s">
        <v>868</v>
      </c>
      <c r="T927" s="248" t="s">
        <v>705</v>
      </c>
      <c r="U927" s="248" t="s">
        <v>783</v>
      </c>
      <c r="V927" s="248"/>
      <c r="W927" s="248" t="s">
        <v>705</v>
      </c>
      <c r="X927" s="248"/>
      <c r="Y927" s="255"/>
      <c r="Z927" s="255"/>
      <c r="AA927" s="256">
        <f t="shared" ca="1" si="56"/>
        <v>10.083333333333334</v>
      </c>
      <c r="AB927" s="257" t="e">
        <f>+VLOOKUP(#REF!,'[3]CÁN BỘ'!F$8:AX$1037,COLUMN('[3]CÁN BỘ'!$AP$42)-5,0)</f>
        <v>#REF!</v>
      </c>
      <c r="AC927" s="258"/>
    </row>
    <row r="928" spans="1:29" ht="15.75" customHeight="1" x14ac:dyDescent="0.3">
      <c r="A928" s="248">
        <f>+SUBTOTAL(3,$C$6:C928)</f>
        <v>923</v>
      </c>
      <c r="B928" s="249" t="s">
        <v>2414</v>
      </c>
      <c r="C928" s="249" t="s">
        <v>2361</v>
      </c>
      <c r="D928" s="249" t="s">
        <v>2411</v>
      </c>
      <c r="E928" s="248" t="s">
        <v>200</v>
      </c>
      <c r="F928" s="249">
        <f t="shared" si="54"/>
        <v>1969</v>
      </c>
      <c r="G928" s="251">
        <v>25517</v>
      </c>
      <c r="H928" s="248" t="s">
        <v>699</v>
      </c>
      <c r="I928" s="252" t="str">
        <f>VLOOKUP(H928,'[2]Bảng mã ngạch'!$A$2:$B$71,2,0)</f>
        <v>Giảng viên chính (hạng II)</v>
      </c>
      <c r="J928" s="249" t="s">
        <v>692</v>
      </c>
      <c r="K928" s="249">
        <v>0</v>
      </c>
      <c r="L928" s="249" t="s">
        <v>1097</v>
      </c>
      <c r="M928" s="249" t="s">
        <v>867</v>
      </c>
      <c r="N928" s="249"/>
      <c r="O928" s="249" t="s">
        <v>867</v>
      </c>
      <c r="P928" s="253"/>
      <c r="Q928" s="249" t="s">
        <v>765</v>
      </c>
      <c r="R928" s="255" t="s">
        <v>754</v>
      </c>
      <c r="S928" s="248" t="s">
        <v>2014</v>
      </c>
      <c r="T928" s="248" t="s">
        <v>705</v>
      </c>
      <c r="U928" s="248" t="s">
        <v>769</v>
      </c>
      <c r="V928" s="248"/>
      <c r="W928" s="248">
        <v>0</v>
      </c>
      <c r="X928" s="248" t="s">
        <v>704</v>
      </c>
      <c r="Y928" s="255">
        <v>34846</v>
      </c>
      <c r="Z928" s="255">
        <v>35212</v>
      </c>
      <c r="AA928" s="256">
        <f t="shared" ca="1" si="56"/>
        <v>4.916666666666667</v>
      </c>
      <c r="AB928" s="257" t="e">
        <f>+VLOOKUP(#REF!,'[3]CÁN BỘ'!F$8:AX$1037,COLUMN('[3]CÁN BỘ'!$AP$42)-5,0)</f>
        <v>#REF!</v>
      </c>
      <c r="AC928" s="258"/>
    </row>
    <row r="929" spans="1:29" ht="15.75" customHeight="1" x14ac:dyDescent="0.3">
      <c r="A929" s="248">
        <f>+SUBTOTAL(3,$C$6:C929)</f>
        <v>924</v>
      </c>
      <c r="B929" s="249" t="s">
        <v>2415</v>
      </c>
      <c r="C929" s="249" t="s">
        <v>2361</v>
      </c>
      <c r="D929" s="249" t="s">
        <v>2315</v>
      </c>
      <c r="E929" s="248" t="s">
        <v>200</v>
      </c>
      <c r="F929" s="249">
        <f t="shared" si="54"/>
        <v>1986</v>
      </c>
      <c r="G929" s="251">
        <v>31444</v>
      </c>
      <c r="H929" s="248" t="s">
        <v>708</v>
      </c>
      <c r="I929" s="252" t="str">
        <f>VLOOKUP(H929,'[2]Bảng mã ngạch'!$A$2:$B$71,2,0)</f>
        <v>Giảng viên (hạng III)</v>
      </c>
      <c r="J929" s="249" t="s">
        <v>690</v>
      </c>
      <c r="K929" s="249">
        <v>0</v>
      </c>
      <c r="L929" s="249" t="s">
        <v>1019</v>
      </c>
      <c r="M929" s="249" t="s">
        <v>2362</v>
      </c>
      <c r="N929" s="249"/>
      <c r="O929" s="249" t="s">
        <v>218</v>
      </c>
      <c r="P929" s="253"/>
      <c r="Q929" s="249"/>
      <c r="R929" s="255" t="s">
        <v>754</v>
      </c>
      <c r="S929" s="248"/>
      <c r="T929" s="248" t="s">
        <v>705</v>
      </c>
      <c r="U929" s="248" t="s">
        <v>783</v>
      </c>
      <c r="V929" s="248"/>
      <c r="W929" s="254" t="s">
        <v>895</v>
      </c>
      <c r="X929" s="248"/>
      <c r="Y929" s="255">
        <v>41263</v>
      </c>
      <c r="Z929" s="255">
        <v>41628</v>
      </c>
      <c r="AA929" s="256">
        <f t="shared" ca="1" si="56"/>
        <v>21.166666666666668</v>
      </c>
      <c r="AB929" s="257" t="e">
        <f>+VLOOKUP(#REF!,'[3]CÁN BỘ'!F$8:AX$1037,COLUMN('[3]CÁN BỘ'!$AP$42)-5,0)</f>
        <v>#REF!</v>
      </c>
      <c r="AC929" s="258"/>
    </row>
    <row r="930" spans="1:29" ht="15.75" customHeight="1" x14ac:dyDescent="0.3">
      <c r="A930" s="248">
        <f>+SUBTOTAL(3,$C$6:C930)</f>
        <v>925</v>
      </c>
      <c r="B930" s="249" t="s">
        <v>2416</v>
      </c>
      <c r="C930" s="249" t="s">
        <v>2361</v>
      </c>
      <c r="D930" s="249" t="s">
        <v>2315</v>
      </c>
      <c r="E930" s="248" t="s">
        <v>201</v>
      </c>
      <c r="F930" s="249">
        <f t="shared" si="54"/>
        <v>1980</v>
      </c>
      <c r="G930" s="251">
        <v>29296</v>
      </c>
      <c r="H930" s="248" t="s">
        <v>714</v>
      </c>
      <c r="I930" s="252" t="str">
        <f>VLOOKUP(H930,'[2]Bảng mã ngạch'!$A$2:$B$71,2,0)</f>
        <v>Chuyên viên</v>
      </c>
      <c r="J930" s="249" t="s">
        <v>690</v>
      </c>
      <c r="K930" s="249">
        <v>0</v>
      </c>
      <c r="L930" s="249" t="s">
        <v>1036</v>
      </c>
      <c r="M930" s="249" t="s">
        <v>1839</v>
      </c>
      <c r="N930" s="249"/>
      <c r="O930" s="249" t="s">
        <v>218</v>
      </c>
      <c r="P930" s="253"/>
      <c r="Q930" s="249"/>
      <c r="R930" s="248" t="s">
        <v>754</v>
      </c>
      <c r="S930" s="248"/>
      <c r="T930" s="248" t="s">
        <v>705</v>
      </c>
      <c r="U930" s="248"/>
      <c r="V930" s="248"/>
      <c r="W930" s="254" t="s">
        <v>724</v>
      </c>
      <c r="X930" s="248"/>
      <c r="Y930" s="255">
        <v>36925</v>
      </c>
      <c r="Z930" s="255">
        <v>37290</v>
      </c>
      <c r="AA930" s="256">
        <f t="shared" ca="1" si="56"/>
        <v>10.25</v>
      </c>
      <c r="AB930" s="257" t="e">
        <f>+VLOOKUP(#REF!,'[3]CÁN BỘ'!F$8:AX$1037,COLUMN('[3]CÁN BỘ'!$AP$42)-5,0)</f>
        <v>#REF!</v>
      </c>
      <c r="AC930" s="258"/>
    </row>
    <row r="931" spans="1:29" ht="15.75" customHeight="1" x14ac:dyDescent="0.3">
      <c r="A931" s="248">
        <f>+SUBTOTAL(3,$C$6:C931)</f>
        <v>926</v>
      </c>
      <c r="B931" s="249" t="s">
        <v>2417</v>
      </c>
      <c r="C931" s="249" t="s">
        <v>2361</v>
      </c>
      <c r="D931" s="249" t="s">
        <v>2315</v>
      </c>
      <c r="E931" s="250" t="s">
        <v>200</v>
      </c>
      <c r="F931" s="249">
        <f t="shared" si="54"/>
        <v>1972</v>
      </c>
      <c r="G931" s="251">
        <v>26613</v>
      </c>
      <c r="H931" s="248" t="s">
        <v>870</v>
      </c>
      <c r="I931" s="252" t="str">
        <f>VLOOKUP(H931,'[2]Bảng mã ngạch'!$A$2:$B$71,2,0)</f>
        <v>Giảng viên cao cấp (hạng I)</v>
      </c>
      <c r="J931" s="249" t="s">
        <v>692</v>
      </c>
      <c r="K931" s="249" t="s">
        <v>871</v>
      </c>
      <c r="L931" s="249" t="s">
        <v>1097</v>
      </c>
      <c r="M931" s="249" t="s">
        <v>867</v>
      </c>
      <c r="N931" s="249"/>
      <c r="O931" s="249" t="s">
        <v>867</v>
      </c>
      <c r="P931" s="253"/>
      <c r="Q931" s="249" t="s">
        <v>765</v>
      </c>
      <c r="R931" s="255" t="s">
        <v>987</v>
      </c>
      <c r="S931" s="248" t="s">
        <v>2014</v>
      </c>
      <c r="T931" s="248" t="s">
        <v>705</v>
      </c>
      <c r="U931" s="248" t="s">
        <v>1190</v>
      </c>
      <c r="V931" s="248"/>
      <c r="W931" s="248" t="s">
        <v>758</v>
      </c>
      <c r="X931" s="248" t="s">
        <v>704</v>
      </c>
      <c r="Y931" s="255">
        <v>38287</v>
      </c>
      <c r="Z931" s="255">
        <v>38652</v>
      </c>
      <c r="AA931" s="256">
        <f t="shared" ca="1" si="56"/>
        <v>7.916666666666667</v>
      </c>
      <c r="AB931" s="257" t="e">
        <f>+VLOOKUP(#REF!,'[3]CÁN BỘ'!F$8:AX$1037,COLUMN('[3]CÁN BỘ'!$AP$42)-5,0)</f>
        <v>#REF!</v>
      </c>
      <c r="AC931" s="258"/>
    </row>
    <row r="932" spans="1:29" ht="15.75" customHeight="1" x14ac:dyDescent="0.3">
      <c r="A932" s="248">
        <f>+SUBTOTAL(3,$C$6:C932)</f>
        <v>927</v>
      </c>
      <c r="B932" s="249" t="s">
        <v>2418</v>
      </c>
      <c r="C932" s="249" t="s">
        <v>2361</v>
      </c>
      <c r="D932" s="249" t="s">
        <v>2315</v>
      </c>
      <c r="E932" s="248" t="s">
        <v>200</v>
      </c>
      <c r="F932" s="249">
        <f t="shared" si="54"/>
        <v>1989</v>
      </c>
      <c r="G932" s="251">
        <v>32637</v>
      </c>
      <c r="H932" s="248" t="s">
        <v>708</v>
      </c>
      <c r="I932" s="252" t="str">
        <f>VLOOKUP(H932,'[2]Bảng mã ngạch'!$A$2:$B$71,2,0)</f>
        <v>Giảng viên (hạng III)</v>
      </c>
      <c r="J932" s="249" t="s">
        <v>690</v>
      </c>
      <c r="K932" s="249">
        <v>0</v>
      </c>
      <c r="L932" s="249" t="s">
        <v>1019</v>
      </c>
      <c r="M932" s="249" t="s">
        <v>2362</v>
      </c>
      <c r="N932" s="249"/>
      <c r="O932" s="249" t="s">
        <v>218</v>
      </c>
      <c r="P932" s="253"/>
      <c r="Q932" s="249"/>
      <c r="R932" s="248">
        <v>0</v>
      </c>
      <c r="S932" s="248"/>
      <c r="T932" s="248">
        <v>2018</v>
      </c>
      <c r="U932" s="248"/>
      <c r="V932" s="248"/>
      <c r="W932" s="248">
        <v>0</v>
      </c>
      <c r="X932" s="248"/>
      <c r="Y932" s="255"/>
      <c r="Z932" s="255"/>
      <c r="AA932" s="256">
        <f t="shared" ca="1" si="56"/>
        <v>24.416666666666668</v>
      </c>
      <c r="AB932" s="257" t="e">
        <f>+VLOOKUP(#REF!,'[3]CÁN BỘ'!F$8:AX$1037,COLUMN('[3]CÁN BỘ'!$AP$42)-5,0)</f>
        <v>#REF!</v>
      </c>
      <c r="AC932" s="258"/>
    </row>
    <row r="933" spans="1:29" ht="15.75" customHeight="1" x14ac:dyDescent="0.3">
      <c r="A933" s="248">
        <f>+SUBTOTAL(3,$C$6:C933)</f>
        <v>928</v>
      </c>
      <c r="B933" s="249" t="s">
        <v>2419</v>
      </c>
      <c r="C933" s="249" t="s">
        <v>2361</v>
      </c>
      <c r="D933" s="249" t="s">
        <v>2315</v>
      </c>
      <c r="E933" s="250" t="s">
        <v>200</v>
      </c>
      <c r="F933" s="249">
        <f t="shared" si="54"/>
        <v>1985</v>
      </c>
      <c r="G933" s="251">
        <v>31120</v>
      </c>
      <c r="H933" s="248" t="s">
        <v>708</v>
      </c>
      <c r="I933" s="252" t="str">
        <f>VLOOKUP(H933,'[2]Bảng mã ngạch'!$A$2:$B$71,2,0)</f>
        <v>Giảng viên (hạng III)</v>
      </c>
      <c r="J933" s="249" t="s">
        <v>690</v>
      </c>
      <c r="K933" s="249">
        <v>0</v>
      </c>
      <c r="L933" s="249" t="s">
        <v>1019</v>
      </c>
      <c r="M933" s="249" t="s">
        <v>2362</v>
      </c>
      <c r="N933" s="249"/>
      <c r="O933" s="249" t="s">
        <v>2420</v>
      </c>
      <c r="P933" s="253"/>
      <c r="Q933" s="249"/>
      <c r="R933" s="255" t="s">
        <v>1026</v>
      </c>
      <c r="S933" s="248"/>
      <c r="T933" s="248" t="s">
        <v>705</v>
      </c>
      <c r="U933" s="248" t="s">
        <v>783</v>
      </c>
      <c r="V933" s="248"/>
      <c r="W933" s="254" t="s">
        <v>724</v>
      </c>
      <c r="X933" s="248" t="s">
        <v>704</v>
      </c>
      <c r="Y933" s="255">
        <v>39582</v>
      </c>
      <c r="Z933" s="255">
        <v>39947</v>
      </c>
      <c r="AA933" s="256">
        <f t="shared" ca="1" si="56"/>
        <v>20.25</v>
      </c>
      <c r="AB933" s="257" t="e">
        <f>+VLOOKUP(#REF!,'[3]CÁN BỘ'!F$8:AX$1037,COLUMN('[3]CÁN BỘ'!$AP$42)-5,0)</f>
        <v>#REF!</v>
      </c>
      <c r="AC933" s="258"/>
    </row>
    <row r="934" spans="1:29" ht="15.75" customHeight="1" x14ac:dyDescent="0.3">
      <c r="A934" s="248">
        <f>+SUBTOTAL(3,$C$6:C934)</f>
        <v>929</v>
      </c>
      <c r="B934" s="249" t="s">
        <v>2421</v>
      </c>
      <c r="C934" s="249" t="s">
        <v>2361</v>
      </c>
      <c r="D934" s="249" t="s">
        <v>2315</v>
      </c>
      <c r="E934" s="248" t="s">
        <v>200</v>
      </c>
      <c r="F934" s="249">
        <f t="shared" si="54"/>
        <v>1987</v>
      </c>
      <c r="G934" s="251">
        <v>31800</v>
      </c>
      <c r="H934" s="248" t="s">
        <v>708</v>
      </c>
      <c r="I934" s="252" t="str">
        <f>VLOOKUP(H934,'[2]Bảng mã ngạch'!$A$2:$B$71,2,0)</f>
        <v>Giảng viên (hạng III)</v>
      </c>
      <c r="J934" s="249" t="s">
        <v>692</v>
      </c>
      <c r="K934" s="249">
        <v>0</v>
      </c>
      <c r="L934" s="249" t="s">
        <v>1019</v>
      </c>
      <c r="M934" s="249" t="s">
        <v>2396</v>
      </c>
      <c r="N934" s="249"/>
      <c r="O934" s="249" t="s">
        <v>1023</v>
      </c>
      <c r="P934" s="253"/>
      <c r="Q934" s="249"/>
      <c r="R934" s="255" t="s">
        <v>711</v>
      </c>
      <c r="S934" s="248"/>
      <c r="T934" s="248" t="s">
        <v>705</v>
      </c>
      <c r="U934" s="248" t="s">
        <v>783</v>
      </c>
      <c r="V934" s="248"/>
      <c r="W934" s="248">
        <v>0</v>
      </c>
      <c r="X934" s="248"/>
      <c r="Y934" s="255"/>
      <c r="Z934" s="255"/>
      <c r="AA934" s="256">
        <f t="shared" ca="1" si="56"/>
        <v>22.083333333333332</v>
      </c>
      <c r="AB934" s="257" t="e">
        <f>+VLOOKUP(#REF!,'[3]CÁN BỘ'!F$8:AX$1037,COLUMN('[3]CÁN BỘ'!$AP$42)-5,0)</f>
        <v>#REF!</v>
      </c>
      <c r="AC934" s="258"/>
    </row>
    <row r="935" spans="1:29" ht="15.75" customHeight="1" x14ac:dyDescent="0.3">
      <c r="A935" s="248">
        <f>+SUBTOTAL(3,$C$6:C935)</f>
        <v>930</v>
      </c>
      <c r="B935" s="249" t="s">
        <v>2422</v>
      </c>
      <c r="C935" s="249" t="s">
        <v>2361</v>
      </c>
      <c r="D935" s="249" t="s">
        <v>2315</v>
      </c>
      <c r="E935" s="248" t="s">
        <v>200</v>
      </c>
      <c r="F935" s="249">
        <f t="shared" si="54"/>
        <v>1990</v>
      </c>
      <c r="G935" s="251">
        <v>33008</v>
      </c>
      <c r="H935" s="248" t="s">
        <v>708</v>
      </c>
      <c r="I935" s="252" t="str">
        <f>VLOOKUP(H935,'[2]Bảng mã ngạch'!$A$2:$B$71,2,0)</f>
        <v>Giảng viên (hạng III)</v>
      </c>
      <c r="J935" s="249" t="s">
        <v>690</v>
      </c>
      <c r="K935" s="249">
        <v>0</v>
      </c>
      <c r="L935" s="249" t="s">
        <v>2420</v>
      </c>
      <c r="M935" s="249">
        <v>0</v>
      </c>
      <c r="N935" s="249"/>
      <c r="O935" s="249" t="s">
        <v>218</v>
      </c>
      <c r="P935" s="253"/>
      <c r="Q935" s="249"/>
      <c r="R935" s="255" t="s">
        <v>782</v>
      </c>
      <c r="S935" s="248"/>
      <c r="T935" s="248"/>
      <c r="U935" s="248"/>
      <c r="V935" s="248" t="s">
        <v>705</v>
      </c>
      <c r="W935" s="254" t="s">
        <v>717</v>
      </c>
      <c r="X935" s="248"/>
      <c r="Y935" s="255"/>
      <c r="Z935" s="255" t="s">
        <v>705</v>
      </c>
      <c r="AA935" s="256">
        <f t="shared" ca="1" si="56"/>
        <v>25.416666666666668</v>
      </c>
      <c r="AB935" s="257" t="e">
        <f>+VLOOKUP(#REF!,'[3]CÁN BỘ'!F$8:AX$1037,COLUMN('[3]CÁN BỘ'!$AP$42)-5,0)</f>
        <v>#REF!</v>
      </c>
      <c r="AC935" s="258"/>
    </row>
    <row r="936" spans="1:29" ht="15.75" customHeight="1" x14ac:dyDescent="0.3">
      <c r="A936" s="248">
        <f>+SUBTOTAL(3,$C$6:C936)</f>
        <v>931</v>
      </c>
      <c r="B936" s="249" t="s">
        <v>2423</v>
      </c>
      <c r="C936" s="249" t="s">
        <v>2361</v>
      </c>
      <c r="D936" s="249" t="s">
        <v>2315</v>
      </c>
      <c r="E936" s="250" t="s">
        <v>200</v>
      </c>
      <c r="F936" s="249">
        <f t="shared" si="54"/>
        <v>1986</v>
      </c>
      <c r="G936" s="251">
        <v>31746</v>
      </c>
      <c r="H936" s="248" t="s">
        <v>708</v>
      </c>
      <c r="I936" s="252" t="str">
        <f>VLOOKUP(H936,'[2]Bảng mã ngạch'!$A$2:$B$71,2,0)</f>
        <v>Giảng viên (hạng III)</v>
      </c>
      <c r="J936" s="249" t="s">
        <v>690</v>
      </c>
      <c r="K936" s="249">
        <v>0</v>
      </c>
      <c r="L936" s="249" t="s">
        <v>1019</v>
      </c>
      <c r="M936" s="249" t="s">
        <v>2424</v>
      </c>
      <c r="N936" s="249"/>
      <c r="O936" s="249" t="s">
        <v>218</v>
      </c>
      <c r="P936" s="253"/>
      <c r="Q936" s="249"/>
      <c r="R936" s="255" t="s">
        <v>754</v>
      </c>
      <c r="S936" s="248"/>
      <c r="T936" s="248"/>
      <c r="U936" s="248" t="s">
        <v>783</v>
      </c>
      <c r="V936" s="248" t="s">
        <v>705</v>
      </c>
      <c r="W936" s="254" t="s">
        <v>895</v>
      </c>
      <c r="X936" s="248"/>
      <c r="Y936" s="255">
        <v>41263</v>
      </c>
      <c r="Z936" s="255">
        <v>41628</v>
      </c>
      <c r="AA936" s="256">
        <f t="shared" ca="1" si="56"/>
        <v>22</v>
      </c>
      <c r="AB936" s="257" t="e">
        <f>+VLOOKUP(#REF!,'[3]CÁN BỘ'!F$8:AX$1037,COLUMN('[3]CÁN BỘ'!$AP$42)-5,0)</f>
        <v>#REF!</v>
      </c>
      <c r="AC936" s="258"/>
    </row>
    <row r="937" spans="1:29" ht="15.75" customHeight="1" x14ac:dyDescent="0.3">
      <c r="A937" s="248">
        <f>+SUBTOTAL(3,$C$6:C937)</f>
        <v>932</v>
      </c>
      <c r="B937" s="249" t="s">
        <v>2425</v>
      </c>
      <c r="C937" s="249" t="s">
        <v>2361</v>
      </c>
      <c r="D937" s="249"/>
      <c r="E937" s="250" t="s">
        <v>200</v>
      </c>
      <c r="F937" s="249">
        <f t="shared" si="54"/>
        <v>1989</v>
      </c>
      <c r="G937" s="251">
        <v>32650</v>
      </c>
      <c r="H937" s="250" t="s">
        <v>708</v>
      </c>
      <c r="I937" s="252" t="str">
        <f>VLOOKUP(H937,'[2]Bảng mã ngạch'!$A$2:$B$71,2,0)</f>
        <v>Giảng viên (hạng III)</v>
      </c>
      <c r="J937" s="249" t="s">
        <v>2426</v>
      </c>
      <c r="K937" s="249"/>
      <c r="L937" s="249" t="s">
        <v>2427</v>
      </c>
      <c r="M937" s="249"/>
      <c r="N937" s="249"/>
      <c r="O937" s="249"/>
      <c r="P937" s="253"/>
      <c r="Q937" s="249"/>
      <c r="R937" s="248"/>
      <c r="S937" s="248"/>
      <c r="T937" s="248"/>
      <c r="U937" s="248"/>
      <c r="V937" s="248"/>
      <c r="W937" s="248"/>
      <c r="X937" s="248"/>
      <c r="Y937" s="248"/>
      <c r="Z937" s="248"/>
      <c r="AA937" s="263"/>
      <c r="AB937" s="257" t="e">
        <f>+VLOOKUP(#REF!,'[3]CÁN BỘ'!F$8:AX$1037,COLUMN('[3]CÁN BỘ'!$AP$42)-5,0)</f>
        <v>#REF!</v>
      </c>
      <c r="AC937" s="258"/>
    </row>
    <row r="938" spans="1:29" ht="15.75" customHeight="1" x14ac:dyDescent="0.3">
      <c r="A938" s="248">
        <f>+SUBTOTAL(3,$C$6:C938)</f>
        <v>933</v>
      </c>
      <c r="B938" s="249" t="s">
        <v>2428</v>
      </c>
      <c r="C938" s="249" t="s">
        <v>2429</v>
      </c>
      <c r="D938" s="249" t="s">
        <v>2400</v>
      </c>
      <c r="E938" s="250" t="s">
        <v>200</v>
      </c>
      <c r="F938" s="249">
        <f t="shared" si="54"/>
        <v>1975</v>
      </c>
      <c r="G938" s="251">
        <v>27718</v>
      </c>
      <c r="H938" s="248" t="s">
        <v>699</v>
      </c>
      <c r="I938" s="252" t="str">
        <f>VLOOKUP(H938,'[2]Bảng mã ngạch'!$A$2:$B$71,2,0)</f>
        <v>Giảng viên chính (hạng II)</v>
      </c>
      <c r="J938" s="249" t="s">
        <v>692</v>
      </c>
      <c r="K938" s="249">
        <v>0</v>
      </c>
      <c r="L938" s="249" t="s">
        <v>1097</v>
      </c>
      <c r="M938" s="249" t="s">
        <v>947</v>
      </c>
      <c r="N938" s="249"/>
      <c r="O938" s="249" t="s">
        <v>2430</v>
      </c>
      <c r="P938" s="253"/>
      <c r="Q938" s="249" t="s">
        <v>830</v>
      </c>
      <c r="R938" s="255" t="s">
        <v>1026</v>
      </c>
      <c r="S938" s="248" t="s">
        <v>2431</v>
      </c>
      <c r="T938" s="248"/>
      <c r="U938" s="248" t="s">
        <v>769</v>
      </c>
      <c r="V938" s="248" t="s">
        <v>705</v>
      </c>
      <c r="W938" s="248" t="s">
        <v>705</v>
      </c>
      <c r="X938" s="248" t="s">
        <v>704</v>
      </c>
      <c r="Y938" s="255">
        <v>39057</v>
      </c>
      <c r="Z938" s="255">
        <v>39422</v>
      </c>
      <c r="AA938" s="256">
        <f t="shared" ref="AA938:AA973" ca="1" si="57">IF(E938="nữ",660-DATEDIF(G938,TODAY(),"m"),720-DATEDIF(G938,TODAY(),"m"))/12</f>
        <v>10.916666666666666</v>
      </c>
      <c r="AB938" s="257" t="e">
        <f>+VLOOKUP(#REF!,'[3]CÁN BỘ'!F$8:AX$1037,COLUMN('[3]CÁN BỘ'!$AP$42)-5,0)</f>
        <v>#REF!</v>
      </c>
      <c r="AC938" s="258"/>
    </row>
    <row r="939" spans="1:29" ht="15.75" customHeight="1" x14ac:dyDescent="0.3">
      <c r="A939" s="248">
        <f>+SUBTOTAL(3,$C$6:C939)</f>
        <v>934</v>
      </c>
      <c r="B939" s="249" t="s">
        <v>2432</v>
      </c>
      <c r="C939" s="249" t="s">
        <v>2429</v>
      </c>
      <c r="D939" s="249" t="s">
        <v>2433</v>
      </c>
      <c r="E939" s="248" t="s">
        <v>200</v>
      </c>
      <c r="F939" s="249">
        <f t="shared" si="54"/>
        <v>1987</v>
      </c>
      <c r="G939" s="251">
        <v>31958</v>
      </c>
      <c r="H939" s="248" t="s">
        <v>714</v>
      </c>
      <c r="I939" s="252" t="str">
        <f>VLOOKUP(H939,'[2]Bảng mã ngạch'!$A$2:$B$71,2,0)</f>
        <v>Chuyên viên</v>
      </c>
      <c r="J939" s="249" t="s">
        <v>241</v>
      </c>
      <c r="K939" s="249">
        <v>0</v>
      </c>
      <c r="L939" s="249" t="s">
        <v>963</v>
      </c>
      <c r="M939" s="249">
        <v>0</v>
      </c>
      <c r="N939" s="249"/>
      <c r="O939" s="249">
        <v>0</v>
      </c>
      <c r="P939" s="253"/>
      <c r="Q939" s="249"/>
      <c r="R939" s="255" t="s">
        <v>738</v>
      </c>
      <c r="S939" s="248" t="s">
        <v>815</v>
      </c>
      <c r="T939" s="248"/>
      <c r="U939" s="248"/>
      <c r="V939" s="248" t="s">
        <v>728</v>
      </c>
      <c r="W939" s="254" t="s">
        <v>724</v>
      </c>
      <c r="X939" s="248"/>
      <c r="Y939" s="255">
        <v>43775</v>
      </c>
      <c r="Z939" s="255">
        <v>0</v>
      </c>
      <c r="AA939" s="256">
        <f t="shared" ca="1" si="57"/>
        <v>22.583333333333332</v>
      </c>
      <c r="AB939" s="257" t="e">
        <f>+VLOOKUP(#REF!,'[3]CÁN BỘ'!F$8:AX$1037,COLUMN('[3]CÁN BỘ'!$AP$42)-5,0)</f>
        <v>#REF!</v>
      </c>
      <c r="AC939" s="258"/>
    </row>
    <row r="940" spans="1:29" ht="15.75" customHeight="1" x14ac:dyDescent="0.3">
      <c r="A940" s="248">
        <f>+SUBTOTAL(3,$C$6:C940)</f>
        <v>935</v>
      </c>
      <c r="B940" s="249" t="s">
        <v>2434</v>
      </c>
      <c r="C940" s="249" t="s">
        <v>2429</v>
      </c>
      <c r="D940" s="249" t="s">
        <v>2433</v>
      </c>
      <c r="E940" s="250" t="s">
        <v>200</v>
      </c>
      <c r="F940" s="249">
        <f t="shared" si="54"/>
        <v>1980</v>
      </c>
      <c r="G940" s="251">
        <v>29261</v>
      </c>
      <c r="H940" s="248" t="s">
        <v>708</v>
      </c>
      <c r="I940" s="252" t="str">
        <f>VLOOKUP(H940,'[2]Bảng mã ngạch'!$A$2:$B$71,2,0)</f>
        <v>Giảng viên (hạng III)</v>
      </c>
      <c r="J940" s="249" t="s">
        <v>692</v>
      </c>
      <c r="K940" s="249">
        <v>0</v>
      </c>
      <c r="L940" s="249" t="s">
        <v>1068</v>
      </c>
      <c r="M940" s="249" t="s">
        <v>1970</v>
      </c>
      <c r="N940" s="249"/>
      <c r="O940" s="249" t="s">
        <v>1068</v>
      </c>
      <c r="P940" s="253"/>
      <c r="Q940" s="249" t="s">
        <v>765</v>
      </c>
      <c r="R940" s="255" t="s">
        <v>774</v>
      </c>
      <c r="S940" s="248" t="s">
        <v>768</v>
      </c>
      <c r="T940" s="248">
        <v>2018</v>
      </c>
      <c r="U940" s="248" t="s">
        <v>834</v>
      </c>
      <c r="V940" s="248"/>
      <c r="W940" s="254" t="s">
        <v>717</v>
      </c>
      <c r="X940" s="248" t="s">
        <v>779</v>
      </c>
      <c r="Y940" s="255">
        <v>37287</v>
      </c>
      <c r="Z940" s="255">
        <v>37652</v>
      </c>
      <c r="AA940" s="256">
        <f t="shared" ca="1" si="57"/>
        <v>15.166666666666666</v>
      </c>
      <c r="AB940" s="257" t="e">
        <f>+VLOOKUP(#REF!,'[4]CÁN BỘ'!F$8:CL$1600,COLUMN('[4]CÁN BỘ'!$CL$17)-5,0)</f>
        <v>#REF!</v>
      </c>
      <c r="AC940" s="280" t="e">
        <f>+#REF!-#REF!</f>
        <v>#REF!</v>
      </c>
    </row>
    <row r="941" spans="1:29" ht="15.75" customHeight="1" x14ac:dyDescent="0.3">
      <c r="A941" s="248">
        <f>+SUBTOTAL(3,$C$6:C941)</f>
        <v>936</v>
      </c>
      <c r="B941" s="249" t="s">
        <v>2435</v>
      </c>
      <c r="C941" s="249" t="s">
        <v>2429</v>
      </c>
      <c r="D941" s="249" t="s">
        <v>2433</v>
      </c>
      <c r="E941" s="250" t="s">
        <v>200</v>
      </c>
      <c r="F941" s="249">
        <f t="shared" si="54"/>
        <v>1980</v>
      </c>
      <c r="G941" s="251">
        <v>29582</v>
      </c>
      <c r="H941" s="248" t="s">
        <v>699</v>
      </c>
      <c r="I941" s="252" t="str">
        <f>VLOOKUP(H941,'[2]Bảng mã ngạch'!$A$2:$B$71,2,0)</f>
        <v>Giảng viên chính (hạng II)</v>
      </c>
      <c r="J941" s="249" t="s">
        <v>692</v>
      </c>
      <c r="K941" s="249">
        <v>0</v>
      </c>
      <c r="L941" s="249" t="s">
        <v>747</v>
      </c>
      <c r="M941" s="249" t="s">
        <v>747</v>
      </c>
      <c r="N941" s="249"/>
      <c r="O941" s="249" t="s">
        <v>1081</v>
      </c>
      <c r="P941" s="253"/>
      <c r="Q941" s="249"/>
      <c r="R941" s="255" t="s">
        <v>1640</v>
      </c>
      <c r="S941" s="248"/>
      <c r="T941" s="248" t="s">
        <v>705</v>
      </c>
      <c r="U941" s="248"/>
      <c r="V941" s="248"/>
      <c r="W941" s="254" t="s">
        <v>724</v>
      </c>
      <c r="X941" s="248" t="s">
        <v>779</v>
      </c>
      <c r="Y941" s="255">
        <v>41159</v>
      </c>
      <c r="Z941" s="255">
        <v>41524</v>
      </c>
      <c r="AA941" s="256">
        <f t="shared" ca="1" si="57"/>
        <v>16.083333333333332</v>
      </c>
      <c r="AB941" s="257" t="e">
        <f>+VLOOKUP(#REF!,'[4]CÁN BỘ'!F$8:CL$1600,COLUMN('[4]CÁN BỘ'!$CL$17)-5,0)</f>
        <v>#REF!</v>
      </c>
      <c r="AC941" s="280" t="e">
        <f>+#REF!-#REF!</f>
        <v>#REF!</v>
      </c>
    </row>
    <row r="942" spans="1:29" ht="15.75" customHeight="1" x14ac:dyDescent="0.3">
      <c r="A942" s="248">
        <f>+SUBTOTAL(3,$C$6:C942)</f>
        <v>937</v>
      </c>
      <c r="B942" s="249" t="s">
        <v>2436</v>
      </c>
      <c r="C942" s="249" t="s">
        <v>2429</v>
      </c>
      <c r="D942" s="249" t="s">
        <v>2433</v>
      </c>
      <c r="E942" s="248" t="s">
        <v>201</v>
      </c>
      <c r="F942" s="249">
        <f t="shared" ref="F942:F950" si="58">YEAR(G942)</f>
        <v>1975</v>
      </c>
      <c r="G942" s="251">
        <v>27646</v>
      </c>
      <c r="H942" s="248" t="s">
        <v>870</v>
      </c>
      <c r="I942" s="252" t="str">
        <f>VLOOKUP(H942,'[2]Bảng mã ngạch'!$A$2:$B$71,2,0)</f>
        <v>Giảng viên cao cấp (hạng I)</v>
      </c>
      <c r="J942" s="249" t="s">
        <v>692</v>
      </c>
      <c r="K942" s="249" t="s">
        <v>871</v>
      </c>
      <c r="L942" s="249" t="s">
        <v>1182</v>
      </c>
      <c r="M942" s="249" t="s">
        <v>1251</v>
      </c>
      <c r="N942" s="249"/>
      <c r="O942" s="249" t="s">
        <v>1251</v>
      </c>
      <c r="P942" s="253"/>
      <c r="Q942" s="249" t="s">
        <v>873</v>
      </c>
      <c r="R942" s="255" t="s">
        <v>1143</v>
      </c>
      <c r="S942" s="248" t="s">
        <v>768</v>
      </c>
      <c r="T942" s="248"/>
      <c r="U942" s="248" t="s">
        <v>875</v>
      </c>
      <c r="V942" s="248"/>
      <c r="W942" s="248" t="s">
        <v>758</v>
      </c>
      <c r="X942" s="248" t="s">
        <v>2302</v>
      </c>
      <c r="Y942" s="255">
        <v>38120</v>
      </c>
      <c r="Z942" s="255">
        <v>38485</v>
      </c>
      <c r="AA942" s="256">
        <f t="shared" ca="1" si="57"/>
        <v>5.75</v>
      </c>
      <c r="AB942" s="257" t="e">
        <f>+VLOOKUP(#REF!,'[4]CÁN BỘ'!F$8:CL$1600,COLUMN('[4]CÁN BỘ'!$CL$17)-5,0)</f>
        <v>#REF!</v>
      </c>
      <c r="AC942" s="280" t="e">
        <f>+#REF!-#REF!</f>
        <v>#REF!</v>
      </c>
    </row>
    <row r="943" spans="1:29" ht="15.75" customHeight="1" x14ac:dyDescent="0.3">
      <c r="A943" s="248">
        <f>+SUBTOTAL(3,$C$6:C943)</f>
        <v>938</v>
      </c>
      <c r="B943" s="249" t="s">
        <v>2437</v>
      </c>
      <c r="C943" s="249" t="s">
        <v>2429</v>
      </c>
      <c r="D943" s="249" t="s">
        <v>2433</v>
      </c>
      <c r="E943" s="248" t="s">
        <v>201</v>
      </c>
      <c r="F943" s="249">
        <f t="shared" si="58"/>
        <v>1987</v>
      </c>
      <c r="G943" s="251">
        <v>32099</v>
      </c>
      <c r="H943" s="248" t="s">
        <v>719</v>
      </c>
      <c r="I943" s="252" t="str">
        <f>VLOOKUP(H943,'[2]Bảng mã ngạch'!$A$2:$B$71,2,0)</f>
        <v>Kỹ thuật viên</v>
      </c>
      <c r="J943" s="249" t="s">
        <v>690</v>
      </c>
      <c r="K943" s="249"/>
      <c r="L943" s="249" t="s">
        <v>867</v>
      </c>
      <c r="M943" s="249" t="s">
        <v>2009</v>
      </c>
      <c r="N943" s="249"/>
      <c r="O943" s="249">
        <v>0</v>
      </c>
      <c r="P943" s="253"/>
      <c r="Q943" s="249"/>
      <c r="R943" s="255" t="s">
        <v>738</v>
      </c>
      <c r="S943" s="248" t="s">
        <v>868</v>
      </c>
      <c r="T943" s="248"/>
      <c r="U943" s="248"/>
      <c r="V943" s="248" t="s">
        <v>720</v>
      </c>
      <c r="W943" s="254" t="s">
        <v>895</v>
      </c>
      <c r="X943" s="248"/>
      <c r="Y943" s="255"/>
      <c r="Z943" s="255"/>
      <c r="AA943" s="256">
        <f t="shared" ca="1" si="57"/>
        <v>17.916666666666668</v>
      </c>
      <c r="AB943" s="257" t="e">
        <f>+VLOOKUP(#REF!,'[3]CÁN BỘ'!F$8:AX$1037,COLUMN('[3]CÁN BỘ'!$AP$42)-5,0)</f>
        <v>#REF!</v>
      </c>
      <c r="AC943" s="258"/>
    </row>
    <row r="944" spans="1:29" ht="15.75" customHeight="1" x14ac:dyDescent="0.3">
      <c r="A944" s="248">
        <f>+SUBTOTAL(3,$C$6:C944)</f>
        <v>939</v>
      </c>
      <c r="B944" s="249" t="s">
        <v>2438</v>
      </c>
      <c r="C944" s="249" t="s">
        <v>2429</v>
      </c>
      <c r="D944" s="249" t="s">
        <v>2433</v>
      </c>
      <c r="E944" s="248" t="s">
        <v>201</v>
      </c>
      <c r="F944" s="249">
        <f t="shared" si="58"/>
        <v>1984</v>
      </c>
      <c r="G944" s="251">
        <v>30761</v>
      </c>
      <c r="H944" s="248" t="s">
        <v>714</v>
      </c>
      <c r="I944" s="252" t="str">
        <f>VLOOKUP(H944,'[2]Bảng mã ngạch'!$A$2:$B$71,2,0)</f>
        <v>Chuyên viên</v>
      </c>
      <c r="J944" s="249" t="s">
        <v>241</v>
      </c>
      <c r="K944" s="249">
        <v>0</v>
      </c>
      <c r="L944" s="249" t="s">
        <v>1068</v>
      </c>
      <c r="M944" s="249">
        <v>0</v>
      </c>
      <c r="N944" s="249"/>
      <c r="O944" s="249" t="s">
        <v>218</v>
      </c>
      <c r="P944" s="253"/>
      <c r="Q944" s="249"/>
      <c r="R944" s="248"/>
      <c r="S944" s="248"/>
      <c r="T944" s="248"/>
      <c r="U944" s="248"/>
      <c r="V944" s="248"/>
      <c r="W944" s="254" t="s">
        <v>717</v>
      </c>
      <c r="X944" s="248"/>
      <c r="Y944" s="255"/>
      <c r="Z944" s="255"/>
      <c r="AA944" s="256">
        <f t="shared" ca="1" si="57"/>
        <v>14.25</v>
      </c>
      <c r="AB944" s="257" t="e">
        <f>+VLOOKUP(#REF!,'[3]CÁN BỘ'!F$8:AX$1037,COLUMN('[3]CÁN BỘ'!$AP$42)-5,0)</f>
        <v>#REF!</v>
      </c>
      <c r="AC944" s="258"/>
    </row>
    <row r="945" spans="1:29" ht="15.75" customHeight="1" x14ac:dyDescent="0.3">
      <c r="A945" s="248">
        <f>+SUBTOTAL(3,$C$6:C945)</f>
        <v>940</v>
      </c>
      <c r="B945" s="249" t="s">
        <v>2439</v>
      </c>
      <c r="C945" s="249" t="s">
        <v>2429</v>
      </c>
      <c r="D945" s="249" t="s">
        <v>2433</v>
      </c>
      <c r="E945" s="250" t="s">
        <v>201</v>
      </c>
      <c r="F945" s="249">
        <f t="shared" si="58"/>
        <v>1985</v>
      </c>
      <c r="G945" s="251">
        <v>31409</v>
      </c>
      <c r="H945" s="248" t="s">
        <v>714</v>
      </c>
      <c r="I945" s="252" t="str">
        <f>VLOOKUP(H945,'[2]Bảng mã ngạch'!$A$2:$B$71,2,0)</f>
        <v>Chuyên viên</v>
      </c>
      <c r="J945" s="249" t="s">
        <v>690</v>
      </c>
      <c r="K945" s="249">
        <v>0</v>
      </c>
      <c r="L945" s="249" t="s">
        <v>813</v>
      </c>
      <c r="M945" s="249">
        <v>0</v>
      </c>
      <c r="N945" s="249"/>
      <c r="O945" s="249" t="s">
        <v>218</v>
      </c>
      <c r="P945" s="253"/>
      <c r="Q945" s="249"/>
      <c r="R945" s="248" t="s">
        <v>2440</v>
      </c>
      <c r="S945" s="255" t="s">
        <v>2441</v>
      </c>
      <c r="T945" s="248" t="s">
        <v>705</v>
      </c>
      <c r="U945" s="248"/>
      <c r="V945" s="248"/>
      <c r="W945" s="254" t="s">
        <v>724</v>
      </c>
      <c r="X945" s="248"/>
      <c r="Y945" s="255">
        <v>42556</v>
      </c>
      <c r="Z945" s="255">
        <v>42921</v>
      </c>
      <c r="AA945" s="256">
        <f t="shared" ca="1" si="57"/>
        <v>16.083333333333332</v>
      </c>
      <c r="AB945" s="257" t="e">
        <f>+VLOOKUP(#REF!,'[3]CÁN BỘ'!F$8:AX$1037,COLUMN('[3]CÁN BỘ'!$AP$42)-5,0)</f>
        <v>#REF!</v>
      </c>
      <c r="AC945" s="258"/>
    </row>
    <row r="946" spans="1:29" ht="15.75" customHeight="1" x14ac:dyDescent="0.3">
      <c r="A946" s="248">
        <f>+SUBTOTAL(3,$C$6:C946)</f>
        <v>941</v>
      </c>
      <c r="B946" s="249" t="s">
        <v>2442</v>
      </c>
      <c r="C946" s="249" t="s">
        <v>2429</v>
      </c>
      <c r="D946" s="249" t="s">
        <v>1606</v>
      </c>
      <c r="E946" s="248" t="s">
        <v>201</v>
      </c>
      <c r="F946" s="249">
        <f t="shared" si="58"/>
        <v>1977</v>
      </c>
      <c r="G946" s="251">
        <v>28442</v>
      </c>
      <c r="H946" s="248" t="s">
        <v>699</v>
      </c>
      <c r="I946" s="252" t="str">
        <f>VLOOKUP(H946,'[2]Bảng mã ngạch'!$A$2:$B$71,2,0)</f>
        <v>Giảng viên chính (hạng II)</v>
      </c>
      <c r="J946" s="249" t="s">
        <v>692</v>
      </c>
      <c r="K946" s="249">
        <v>0</v>
      </c>
      <c r="L946" s="249" t="s">
        <v>1522</v>
      </c>
      <c r="M946" s="249" t="s">
        <v>2443</v>
      </c>
      <c r="N946" s="249"/>
      <c r="O946" s="249" t="s">
        <v>2444</v>
      </c>
      <c r="P946" s="253"/>
      <c r="Q946" s="249" t="s">
        <v>765</v>
      </c>
      <c r="R946" s="255" t="s">
        <v>774</v>
      </c>
      <c r="S946" s="248"/>
      <c r="T946" s="248">
        <v>2016</v>
      </c>
      <c r="U946" s="248"/>
      <c r="V946" s="248" t="s">
        <v>705</v>
      </c>
      <c r="W946" s="248" t="s">
        <v>705</v>
      </c>
      <c r="X946" s="248" t="s">
        <v>704</v>
      </c>
      <c r="Y946" s="255">
        <v>37075</v>
      </c>
      <c r="Z946" s="255">
        <v>37440</v>
      </c>
      <c r="AA946" s="256">
        <f t="shared" ca="1" si="57"/>
        <v>7.916666666666667</v>
      </c>
      <c r="AB946" s="257" t="e">
        <f>+VLOOKUP(#REF!,'[3]CÁN BỘ'!F$8:AX$1037,COLUMN('[3]CÁN BỘ'!$AP$42)-5,0)</f>
        <v>#REF!</v>
      </c>
      <c r="AC946" s="258"/>
    </row>
    <row r="947" spans="1:29" ht="15.75" customHeight="1" x14ac:dyDescent="0.3">
      <c r="A947" s="248">
        <f>+SUBTOTAL(3,$C$6:C947)</f>
        <v>942</v>
      </c>
      <c r="B947" s="249" t="s">
        <v>2445</v>
      </c>
      <c r="C947" s="249" t="s">
        <v>2429</v>
      </c>
      <c r="D947" s="249" t="s">
        <v>1187</v>
      </c>
      <c r="E947" s="248" t="s">
        <v>200</v>
      </c>
      <c r="F947" s="249">
        <f t="shared" si="58"/>
        <v>1977</v>
      </c>
      <c r="G947" s="251">
        <v>28441</v>
      </c>
      <c r="H947" s="248" t="s">
        <v>699</v>
      </c>
      <c r="I947" s="252" t="str">
        <f>VLOOKUP(H947,'[2]Bảng mã ngạch'!$A$2:$B$71,2,0)</f>
        <v>Giảng viên chính (hạng II)</v>
      </c>
      <c r="J947" s="249" t="s">
        <v>692</v>
      </c>
      <c r="K947" s="249">
        <v>0</v>
      </c>
      <c r="L947" s="249" t="s">
        <v>1068</v>
      </c>
      <c r="M947" s="249" t="s">
        <v>1077</v>
      </c>
      <c r="N947" s="249"/>
      <c r="O947" s="249" t="s">
        <v>2446</v>
      </c>
      <c r="P947" s="253"/>
      <c r="Q947" s="249" t="s">
        <v>765</v>
      </c>
      <c r="R947" s="248" t="s">
        <v>1640</v>
      </c>
      <c r="S947" s="248"/>
      <c r="T947" s="248"/>
      <c r="U947" s="248" t="s">
        <v>769</v>
      </c>
      <c r="V947" s="248"/>
      <c r="W947" s="248" t="s">
        <v>705</v>
      </c>
      <c r="X947" s="248" t="s">
        <v>832</v>
      </c>
      <c r="Y947" s="255">
        <v>38708</v>
      </c>
      <c r="Z947" s="255">
        <v>39073</v>
      </c>
      <c r="AA947" s="256">
        <f t="shared" ca="1" si="57"/>
        <v>12.916666666666666</v>
      </c>
      <c r="AB947" s="257" t="e">
        <f>+VLOOKUP(#REF!,'[4]CÁN BỘ'!F$8:CL$1600,COLUMN('[4]CÁN BỘ'!$CL$17)-5,0)</f>
        <v>#REF!</v>
      </c>
      <c r="AC947" s="280" t="e">
        <f>+#REF!-#REF!</f>
        <v>#REF!</v>
      </c>
    </row>
    <row r="948" spans="1:29" ht="15.75" customHeight="1" x14ac:dyDescent="0.3">
      <c r="A948" s="248">
        <f>+SUBTOTAL(3,$C$6:C948)</f>
        <v>943</v>
      </c>
      <c r="B948" s="249" t="s">
        <v>2447</v>
      </c>
      <c r="C948" s="249" t="s">
        <v>2429</v>
      </c>
      <c r="D948" s="249" t="s">
        <v>2448</v>
      </c>
      <c r="E948" s="248" t="s">
        <v>200</v>
      </c>
      <c r="F948" s="249">
        <f t="shared" si="58"/>
        <v>1981</v>
      </c>
      <c r="G948" s="251">
        <v>29646</v>
      </c>
      <c r="H948" s="248" t="s">
        <v>719</v>
      </c>
      <c r="I948" s="252" t="str">
        <f>VLOOKUP(H948,'[2]Bảng mã ngạch'!$A$2:$B$71,2,0)</f>
        <v>Kỹ thuật viên</v>
      </c>
      <c r="J948" s="249" t="s">
        <v>690</v>
      </c>
      <c r="K948" s="249">
        <v>0</v>
      </c>
      <c r="L948" s="249" t="s">
        <v>1140</v>
      </c>
      <c r="M948" s="249">
        <v>0</v>
      </c>
      <c r="N948" s="249"/>
      <c r="O948" s="249" t="s">
        <v>218</v>
      </c>
      <c r="P948" s="253"/>
      <c r="Q948" s="249"/>
      <c r="R948" s="248"/>
      <c r="S948" s="248" t="s">
        <v>1160</v>
      </c>
      <c r="T948" s="248"/>
      <c r="U948" s="248"/>
      <c r="V948" s="248" t="s">
        <v>720</v>
      </c>
      <c r="W948" s="254" t="s">
        <v>717</v>
      </c>
      <c r="X948" s="248"/>
      <c r="Y948" s="255"/>
      <c r="Z948" s="255"/>
      <c r="AA948" s="256">
        <f t="shared" ca="1" si="57"/>
        <v>16.25</v>
      </c>
      <c r="AB948" s="257" t="e">
        <f>+VLOOKUP(#REF!,'[3]CÁN BỘ'!F$8:AX$1037,COLUMN('[3]CÁN BỘ'!$AP$42)-5,0)</f>
        <v>#REF!</v>
      </c>
      <c r="AC948" s="258"/>
    </row>
    <row r="949" spans="1:29" ht="15.75" customHeight="1" x14ac:dyDescent="0.3">
      <c r="A949" s="248">
        <f>+SUBTOTAL(3,$C$6:C949)</f>
        <v>944</v>
      </c>
      <c r="B949" s="249" t="s">
        <v>2449</v>
      </c>
      <c r="C949" s="249" t="s">
        <v>2429</v>
      </c>
      <c r="D949" s="249" t="s">
        <v>2448</v>
      </c>
      <c r="E949" s="250" t="s">
        <v>200</v>
      </c>
      <c r="F949" s="249">
        <f t="shared" si="58"/>
        <v>1979</v>
      </c>
      <c r="G949" s="251">
        <v>28960</v>
      </c>
      <c r="H949" s="248" t="s">
        <v>714</v>
      </c>
      <c r="I949" s="252" t="str">
        <f>VLOOKUP(H949,'[2]Bảng mã ngạch'!$A$2:$B$71,2,0)</f>
        <v>Chuyên viên</v>
      </c>
      <c r="J949" s="249" t="s">
        <v>690</v>
      </c>
      <c r="K949" s="249">
        <v>0</v>
      </c>
      <c r="L949" s="249" t="s">
        <v>1140</v>
      </c>
      <c r="M949" s="249" t="s">
        <v>1141</v>
      </c>
      <c r="N949" s="249"/>
      <c r="O949" s="249" t="s">
        <v>218</v>
      </c>
      <c r="P949" s="253"/>
      <c r="Q949" s="249"/>
      <c r="R949" s="248"/>
      <c r="S949" s="248" t="s">
        <v>868</v>
      </c>
      <c r="T949" s="248"/>
      <c r="U949" s="248"/>
      <c r="V949" s="248" t="s">
        <v>720</v>
      </c>
      <c r="W949" s="254" t="s">
        <v>724</v>
      </c>
      <c r="X949" s="248"/>
      <c r="Y949" s="255"/>
      <c r="Z949" s="255"/>
      <c r="AA949" s="256">
        <f t="shared" ca="1" si="57"/>
        <v>14.333333333333334</v>
      </c>
      <c r="AB949" s="257" t="e">
        <f>+VLOOKUP(#REF!,'[3]CÁN BỘ'!F$8:AX$1037,COLUMN('[3]CÁN BỘ'!$AP$42)-5,0)</f>
        <v>#REF!</v>
      </c>
      <c r="AC949" s="258"/>
    </row>
    <row r="950" spans="1:29" ht="15.75" customHeight="1" x14ac:dyDescent="0.3">
      <c r="A950" s="248">
        <f>+SUBTOTAL(3,$C$6:C950)</f>
        <v>945</v>
      </c>
      <c r="B950" s="249" t="s">
        <v>2450</v>
      </c>
      <c r="C950" s="249" t="s">
        <v>2429</v>
      </c>
      <c r="D950" s="249" t="s">
        <v>2448</v>
      </c>
      <c r="E950" s="248" t="s">
        <v>200</v>
      </c>
      <c r="F950" s="249">
        <f t="shared" si="58"/>
        <v>1978</v>
      </c>
      <c r="G950" s="251">
        <v>28798</v>
      </c>
      <c r="H950" s="248" t="s">
        <v>708</v>
      </c>
      <c r="I950" s="252" t="str">
        <f>VLOOKUP(H950,'[2]Bảng mã ngạch'!$A$2:$B$71,2,0)</f>
        <v>Giảng viên (hạng III)</v>
      </c>
      <c r="J950" s="249" t="s">
        <v>690</v>
      </c>
      <c r="K950" s="249">
        <v>0</v>
      </c>
      <c r="L950" s="249" t="s">
        <v>1140</v>
      </c>
      <c r="M950" s="249" t="s">
        <v>1141</v>
      </c>
      <c r="N950" s="249"/>
      <c r="O950" s="249" t="s">
        <v>218</v>
      </c>
      <c r="P950" s="253"/>
      <c r="Q950" s="249" t="s">
        <v>765</v>
      </c>
      <c r="R950" s="255" t="s">
        <v>1078</v>
      </c>
      <c r="S950" s="248" t="s">
        <v>868</v>
      </c>
      <c r="T950" s="248"/>
      <c r="U950" s="248" t="s">
        <v>769</v>
      </c>
      <c r="V950" s="248"/>
      <c r="W950" s="248" t="s">
        <v>1048</v>
      </c>
      <c r="X950" s="248" t="s">
        <v>704</v>
      </c>
      <c r="Y950" s="255">
        <v>39466</v>
      </c>
      <c r="Z950" s="255">
        <v>39832</v>
      </c>
      <c r="AA950" s="256">
        <f t="shared" ca="1" si="57"/>
        <v>13.916666666666666</v>
      </c>
      <c r="AB950" s="257" t="e">
        <f>+VLOOKUP(#REF!,'[4]CÁN BỘ'!F$8:CL$1600,COLUMN('[4]CÁN BỘ'!$CL$17)-5,0)</f>
        <v>#REF!</v>
      </c>
      <c r="AC950" s="280" t="e">
        <f>+#REF!-#REF!</f>
        <v>#REF!</v>
      </c>
    </row>
    <row r="951" spans="1:29" ht="15.75" customHeight="1" x14ac:dyDescent="0.3">
      <c r="A951" s="248">
        <f>+SUBTOTAL(3,$C$6:C951)</f>
        <v>946</v>
      </c>
      <c r="B951" s="249" t="s">
        <v>2451</v>
      </c>
      <c r="C951" s="249" t="s">
        <v>2429</v>
      </c>
      <c r="D951" s="249" t="s">
        <v>2448</v>
      </c>
      <c r="E951" s="250" t="s">
        <v>200</v>
      </c>
      <c r="F951" s="249">
        <f>+YEAR(G951)</f>
        <v>1978</v>
      </c>
      <c r="G951" s="251">
        <v>28545</v>
      </c>
      <c r="H951" s="289" t="s">
        <v>719</v>
      </c>
      <c r="I951" s="252" t="str">
        <f>VLOOKUP(H951,'[2]Bảng mã ngạch'!$A$2:$B$71,2,0)</f>
        <v>Kỹ thuật viên</v>
      </c>
      <c r="J951" s="249" t="s">
        <v>241</v>
      </c>
      <c r="K951" s="249"/>
      <c r="L951" s="249" t="s">
        <v>867</v>
      </c>
      <c r="M951" s="249">
        <v>0</v>
      </c>
      <c r="N951" s="249"/>
      <c r="O951" s="249">
        <v>0</v>
      </c>
      <c r="P951" s="253"/>
      <c r="Q951" s="249"/>
      <c r="R951" s="248"/>
      <c r="S951" s="248" t="s">
        <v>1160</v>
      </c>
      <c r="T951" s="248"/>
      <c r="U951" s="248"/>
      <c r="V951" s="248"/>
      <c r="W951" s="248"/>
      <c r="X951" s="248"/>
      <c r="Y951" s="248"/>
      <c r="Z951" s="248"/>
      <c r="AA951" s="263">
        <f t="shared" ca="1" si="57"/>
        <v>13.166666666666666</v>
      </c>
      <c r="AB951" s="257" t="e">
        <f>+VLOOKUP(#REF!,'[3]CÁN BỘ'!F$8:AX$1037,COLUMN('[3]CÁN BỘ'!$AP$42)-5,0)</f>
        <v>#REF!</v>
      </c>
      <c r="AC951" s="258"/>
    </row>
    <row r="952" spans="1:29" ht="15.75" customHeight="1" x14ac:dyDescent="0.3">
      <c r="A952" s="248">
        <f>+SUBTOTAL(3,$C$6:C952)</f>
        <v>947</v>
      </c>
      <c r="B952" s="249" t="s">
        <v>2452</v>
      </c>
      <c r="C952" s="249" t="s">
        <v>2429</v>
      </c>
      <c r="D952" s="249" t="s">
        <v>2448</v>
      </c>
      <c r="E952" s="248" t="s">
        <v>200</v>
      </c>
      <c r="F952" s="249">
        <f t="shared" ref="F952:F1014" si="59">YEAR(G952)</f>
        <v>1978</v>
      </c>
      <c r="G952" s="251">
        <v>28722</v>
      </c>
      <c r="H952" s="248" t="s">
        <v>1234</v>
      </c>
      <c r="I952" s="252" t="str">
        <f>VLOOKUP(H952,'[2]Bảng mã ngạch'!$A$2:$B$71,2,0)</f>
        <v>Chuyên viên chính</v>
      </c>
      <c r="J952" s="249" t="s">
        <v>690</v>
      </c>
      <c r="K952" s="249">
        <v>0</v>
      </c>
      <c r="L952" s="249" t="s">
        <v>867</v>
      </c>
      <c r="M952" s="249" t="s">
        <v>2009</v>
      </c>
      <c r="N952" s="249"/>
      <c r="O952" s="249">
        <v>0</v>
      </c>
      <c r="P952" s="253"/>
      <c r="Q952" s="249"/>
      <c r="R952" s="248"/>
      <c r="S952" s="248" t="s">
        <v>868</v>
      </c>
      <c r="T952" s="248"/>
      <c r="U952" s="248"/>
      <c r="V952" s="248" t="s">
        <v>1236</v>
      </c>
      <c r="W952" s="248">
        <v>0</v>
      </c>
      <c r="X952" s="248" t="s">
        <v>704</v>
      </c>
      <c r="Y952" s="255">
        <v>37795</v>
      </c>
      <c r="Z952" s="255">
        <v>38161</v>
      </c>
      <c r="AA952" s="256">
        <f t="shared" ca="1" si="57"/>
        <v>13.666666666666666</v>
      </c>
      <c r="AB952" s="257" t="e">
        <f>+VLOOKUP(#REF!,'[4]CÁN BỘ'!F$8:CL$1600,COLUMN('[4]CÁN BỘ'!$CL$17)-5,0)</f>
        <v>#REF!</v>
      </c>
      <c r="AC952" s="280" t="e">
        <f>+#REF!-#REF!</f>
        <v>#REF!</v>
      </c>
    </row>
    <row r="953" spans="1:29" ht="15.75" customHeight="1" x14ac:dyDescent="0.3">
      <c r="A953" s="248">
        <f>+SUBTOTAL(3,$C$6:C953)</f>
        <v>948</v>
      </c>
      <c r="B953" s="249" t="s">
        <v>2453</v>
      </c>
      <c r="C953" s="249" t="s">
        <v>2429</v>
      </c>
      <c r="D953" s="249" t="s">
        <v>2448</v>
      </c>
      <c r="E953" s="248" t="s">
        <v>200</v>
      </c>
      <c r="F953" s="249">
        <f t="shared" si="59"/>
        <v>1980</v>
      </c>
      <c r="G953" s="251">
        <v>29314</v>
      </c>
      <c r="H953" s="248" t="s">
        <v>714</v>
      </c>
      <c r="I953" s="252" t="str">
        <f>VLOOKUP(H953,'[2]Bảng mã ngạch'!$A$2:$B$71,2,0)</f>
        <v>Chuyên viên</v>
      </c>
      <c r="J953" s="249" t="s">
        <v>690</v>
      </c>
      <c r="K953" s="249">
        <v>0</v>
      </c>
      <c r="L953" s="249" t="s">
        <v>1140</v>
      </c>
      <c r="M953" s="249">
        <v>0</v>
      </c>
      <c r="N953" s="249"/>
      <c r="O953" s="249" t="s">
        <v>218</v>
      </c>
      <c r="P953" s="253"/>
      <c r="Q953" s="249"/>
      <c r="R953" s="248"/>
      <c r="S953" s="248" t="s">
        <v>1160</v>
      </c>
      <c r="T953" s="248"/>
      <c r="U953" s="248"/>
      <c r="V953" s="248" t="s">
        <v>728</v>
      </c>
      <c r="W953" s="254" t="s">
        <v>724</v>
      </c>
      <c r="X953" s="248"/>
      <c r="Y953" s="255">
        <v>37984</v>
      </c>
      <c r="Z953" s="255">
        <v>38350</v>
      </c>
      <c r="AA953" s="256">
        <f t="shared" ca="1" si="57"/>
        <v>15.333333333333334</v>
      </c>
      <c r="AB953" s="257" t="e">
        <f>+VLOOKUP(#REF!,'[4]CÁN BỘ'!F$8:CL$1600,COLUMN('[4]CÁN BỘ'!$CL$17)-5,0)</f>
        <v>#REF!</v>
      </c>
      <c r="AC953" s="280" t="e">
        <f>+#REF!-#REF!</f>
        <v>#REF!</v>
      </c>
    </row>
    <row r="954" spans="1:29" ht="15.75" customHeight="1" x14ac:dyDescent="0.3">
      <c r="A954" s="248">
        <f>+SUBTOTAL(3,$C$6:C954)</f>
        <v>949</v>
      </c>
      <c r="B954" s="249" t="s">
        <v>2454</v>
      </c>
      <c r="C954" s="249" t="s">
        <v>2429</v>
      </c>
      <c r="D954" s="249" t="s">
        <v>2448</v>
      </c>
      <c r="E954" s="250" t="s">
        <v>200</v>
      </c>
      <c r="F954" s="249">
        <f t="shared" si="59"/>
        <v>1987</v>
      </c>
      <c r="G954" s="251">
        <v>31846</v>
      </c>
      <c r="H954" s="248" t="s">
        <v>714</v>
      </c>
      <c r="I954" s="252" t="str">
        <f>VLOOKUP(H954,'[2]Bảng mã ngạch'!$A$2:$B$71,2,0)</f>
        <v>Chuyên viên</v>
      </c>
      <c r="J954" s="249" t="s">
        <v>690</v>
      </c>
      <c r="K954" s="249">
        <v>0</v>
      </c>
      <c r="L954" s="249" t="s">
        <v>2455</v>
      </c>
      <c r="M954" s="249" t="s">
        <v>2009</v>
      </c>
      <c r="N954" s="249"/>
      <c r="O954" s="249" t="s">
        <v>218</v>
      </c>
      <c r="P954" s="253"/>
      <c r="Q954" s="249"/>
      <c r="R954" s="248"/>
      <c r="S954" s="248" t="s">
        <v>868</v>
      </c>
      <c r="T954" s="248" t="s">
        <v>705</v>
      </c>
      <c r="U954" s="248"/>
      <c r="V954" s="248" t="s">
        <v>1063</v>
      </c>
      <c r="W954" s="254" t="s">
        <v>724</v>
      </c>
      <c r="X954" s="248"/>
      <c r="Y954" s="255">
        <v>39829</v>
      </c>
      <c r="Z954" s="255">
        <v>40194</v>
      </c>
      <c r="AA954" s="256">
        <f t="shared" ca="1" si="57"/>
        <v>22.25</v>
      </c>
      <c r="AB954" s="257" t="e">
        <f>+VLOOKUP(#REF!,'[3]CÁN BỘ'!F$8:AX$1037,COLUMN('[3]CÁN BỘ'!$AP$42)-5,0)</f>
        <v>#REF!</v>
      </c>
      <c r="AC954" s="258"/>
    </row>
    <row r="955" spans="1:29" ht="15.75" customHeight="1" x14ac:dyDescent="0.3">
      <c r="A955" s="248">
        <f>+SUBTOTAL(3,$C$6:C955)</f>
        <v>950</v>
      </c>
      <c r="B955" s="249" t="s">
        <v>2456</v>
      </c>
      <c r="C955" s="249" t="s">
        <v>2429</v>
      </c>
      <c r="D955" s="249" t="s">
        <v>2448</v>
      </c>
      <c r="E955" s="248" t="s">
        <v>200</v>
      </c>
      <c r="F955" s="249">
        <f t="shared" si="59"/>
        <v>1980</v>
      </c>
      <c r="G955" s="251">
        <v>29350</v>
      </c>
      <c r="H955" s="248" t="s">
        <v>722</v>
      </c>
      <c r="I955" s="252" t="str">
        <f>VLOOKUP(H955,'[2]Bảng mã ngạch'!$A$2:$B$71,2,0)</f>
        <v>Kỹ sư</v>
      </c>
      <c r="J955" s="249" t="s">
        <v>241</v>
      </c>
      <c r="K955" s="249">
        <v>0</v>
      </c>
      <c r="L955" s="249" t="s">
        <v>867</v>
      </c>
      <c r="M955" s="249">
        <v>0</v>
      </c>
      <c r="N955" s="249"/>
      <c r="O955" s="249" t="s">
        <v>218</v>
      </c>
      <c r="P955" s="253"/>
      <c r="Q955" s="249"/>
      <c r="R955" s="248"/>
      <c r="S955" s="248" t="s">
        <v>1160</v>
      </c>
      <c r="T955" s="248"/>
      <c r="U955" s="248"/>
      <c r="V955" s="248"/>
      <c r="W955" s="254" t="s">
        <v>724</v>
      </c>
      <c r="X955" s="248" t="s">
        <v>784</v>
      </c>
      <c r="Y955" s="255"/>
      <c r="Z955" s="255"/>
      <c r="AA955" s="256">
        <f t="shared" ca="1" si="57"/>
        <v>15.416666666666666</v>
      </c>
      <c r="AB955" s="257" t="e">
        <f>+VLOOKUP(#REF!,'[3]CÁN BỘ'!F$8:AX$1037,COLUMN('[3]CÁN BỘ'!$AP$42)-5,0)</f>
        <v>#REF!</v>
      </c>
      <c r="AC955" s="258"/>
    </row>
    <row r="956" spans="1:29" ht="15.75" customHeight="1" x14ac:dyDescent="0.3">
      <c r="A956" s="248">
        <f>+SUBTOTAL(3,$C$6:C956)</f>
        <v>951</v>
      </c>
      <c r="B956" s="249" t="s">
        <v>2457</v>
      </c>
      <c r="C956" s="249" t="s">
        <v>2429</v>
      </c>
      <c r="D956" s="249" t="s">
        <v>2458</v>
      </c>
      <c r="E956" s="250" t="s">
        <v>200</v>
      </c>
      <c r="F956" s="249">
        <f t="shared" si="59"/>
        <v>1978</v>
      </c>
      <c r="G956" s="251">
        <v>28711</v>
      </c>
      <c r="H956" s="248" t="s">
        <v>699</v>
      </c>
      <c r="I956" s="252" t="str">
        <f>VLOOKUP(H956,'[2]Bảng mã ngạch'!$A$2:$B$71,2,0)</f>
        <v>Giảng viên chính (hạng II)</v>
      </c>
      <c r="J956" s="249" t="s">
        <v>692</v>
      </c>
      <c r="K956" s="249">
        <v>0</v>
      </c>
      <c r="L956" s="249" t="s">
        <v>867</v>
      </c>
      <c r="M956" s="249" t="s">
        <v>2459</v>
      </c>
      <c r="N956" s="249"/>
      <c r="O956" s="249" t="s">
        <v>1219</v>
      </c>
      <c r="P956" s="253"/>
      <c r="Q956" s="249" t="s">
        <v>765</v>
      </c>
      <c r="R956" s="255" t="s">
        <v>2460</v>
      </c>
      <c r="S956" s="248" t="s">
        <v>2014</v>
      </c>
      <c r="T956" s="248" t="s">
        <v>705</v>
      </c>
      <c r="U956" s="248"/>
      <c r="V956" s="248"/>
      <c r="W956" s="254" t="s">
        <v>724</v>
      </c>
      <c r="X956" s="248" t="s">
        <v>704</v>
      </c>
      <c r="Y956" s="255">
        <v>38706</v>
      </c>
      <c r="Z956" s="255">
        <v>39071</v>
      </c>
      <c r="AA956" s="256">
        <f t="shared" ca="1" si="57"/>
        <v>13.666666666666666</v>
      </c>
      <c r="AB956" s="257" t="e">
        <f>+VLOOKUP(#REF!,'[4]CÁN BỘ'!F$8:CL$1600,COLUMN('[4]CÁN BỘ'!$CL$17)-5,0)</f>
        <v>#REF!</v>
      </c>
      <c r="AC956" s="280" t="e">
        <f>+#REF!-#REF!</f>
        <v>#REF!</v>
      </c>
    </row>
    <row r="957" spans="1:29" ht="15.75" customHeight="1" x14ac:dyDescent="0.3">
      <c r="A957" s="248">
        <f>+SUBTOTAL(3,$C$6:C957)</f>
        <v>952</v>
      </c>
      <c r="B957" s="249" t="s">
        <v>2461</v>
      </c>
      <c r="C957" s="249" t="s">
        <v>2429</v>
      </c>
      <c r="D957" s="249" t="s">
        <v>2458</v>
      </c>
      <c r="E957" s="250" t="s">
        <v>200</v>
      </c>
      <c r="F957" s="249">
        <f t="shared" si="59"/>
        <v>1986</v>
      </c>
      <c r="G957" s="251">
        <v>31474</v>
      </c>
      <c r="H957" s="248" t="s">
        <v>708</v>
      </c>
      <c r="I957" s="252" t="str">
        <f>VLOOKUP(H957,'[2]Bảng mã ngạch'!$A$2:$B$71,2,0)</f>
        <v>Giảng viên (hạng III)</v>
      </c>
      <c r="J957" s="249" t="s">
        <v>690</v>
      </c>
      <c r="K957" s="249">
        <v>0</v>
      </c>
      <c r="L957" s="249" t="s">
        <v>867</v>
      </c>
      <c r="M957" s="249" t="s">
        <v>867</v>
      </c>
      <c r="N957" s="249"/>
      <c r="O957" s="249" t="s">
        <v>218</v>
      </c>
      <c r="P957" s="253"/>
      <c r="Q957" s="249"/>
      <c r="R957" s="255" t="s">
        <v>771</v>
      </c>
      <c r="S957" s="248" t="s">
        <v>868</v>
      </c>
      <c r="T957" s="248" t="s">
        <v>705</v>
      </c>
      <c r="U957" s="248" t="s">
        <v>783</v>
      </c>
      <c r="V957" s="248"/>
      <c r="W957" s="254" t="s">
        <v>724</v>
      </c>
      <c r="X957" s="248"/>
      <c r="Y957" s="255">
        <v>43056</v>
      </c>
      <c r="Z957" s="255">
        <v>43421</v>
      </c>
      <c r="AA957" s="256">
        <f t="shared" ca="1" si="57"/>
        <v>21.25</v>
      </c>
      <c r="AB957" s="257" t="e">
        <f>+VLOOKUP(#REF!,'[3]CÁN BỘ'!F$8:AX$1037,COLUMN('[3]CÁN BỘ'!$AP$42)-5,0)</f>
        <v>#REF!</v>
      </c>
      <c r="AC957" s="258"/>
    </row>
    <row r="958" spans="1:29" ht="15.75" customHeight="1" x14ac:dyDescent="0.3">
      <c r="A958" s="248">
        <f>+SUBTOTAL(3,$C$6:C958)</f>
        <v>953</v>
      </c>
      <c r="B958" s="249" t="s">
        <v>2462</v>
      </c>
      <c r="C958" s="249" t="s">
        <v>2429</v>
      </c>
      <c r="D958" s="249" t="s">
        <v>2458</v>
      </c>
      <c r="E958" s="250" t="s">
        <v>201</v>
      </c>
      <c r="F958" s="249">
        <f t="shared" si="59"/>
        <v>1988</v>
      </c>
      <c r="G958" s="251">
        <v>32417</v>
      </c>
      <c r="H958" s="248" t="s">
        <v>714</v>
      </c>
      <c r="I958" s="252" t="str">
        <f>VLOOKUP(H958,'[2]Bảng mã ngạch'!$A$2:$B$71,2,0)</f>
        <v>Chuyên viên</v>
      </c>
      <c r="J958" s="249" t="s">
        <v>690</v>
      </c>
      <c r="K958" s="249">
        <v>0</v>
      </c>
      <c r="L958" s="249" t="s">
        <v>1094</v>
      </c>
      <c r="M958" s="249" t="s">
        <v>1094</v>
      </c>
      <c r="N958" s="249"/>
      <c r="O958" s="249" t="s">
        <v>218</v>
      </c>
      <c r="P958" s="253"/>
      <c r="Q958" s="249"/>
      <c r="R958" s="248"/>
      <c r="S958" s="248"/>
      <c r="T958" s="248" t="s">
        <v>705</v>
      </c>
      <c r="U958" s="248"/>
      <c r="V958" s="248" t="s">
        <v>728</v>
      </c>
      <c r="W958" s="248" t="s">
        <v>1145</v>
      </c>
      <c r="X958" s="248"/>
      <c r="Y958" s="255"/>
      <c r="Z958" s="255"/>
      <c r="AA958" s="256">
        <f t="shared" ca="1" si="57"/>
        <v>18.833333333333332</v>
      </c>
      <c r="AB958" s="257" t="e">
        <f>+VLOOKUP(#REF!,'[3]CÁN BỘ'!F$8:AX$1037,COLUMN('[3]CÁN BỘ'!$AP$42)-5,0)</f>
        <v>#REF!</v>
      </c>
      <c r="AC958" s="258"/>
    </row>
    <row r="959" spans="1:29" ht="15.75" customHeight="1" x14ac:dyDescent="0.3">
      <c r="A959" s="248">
        <f>+SUBTOTAL(3,$C$6:C959)</f>
        <v>954</v>
      </c>
      <c r="B959" s="249" t="s">
        <v>2463</v>
      </c>
      <c r="C959" s="249" t="s">
        <v>2429</v>
      </c>
      <c r="D959" s="249" t="s">
        <v>2458</v>
      </c>
      <c r="E959" s="248" t="s">
        <v>200</v>
      </c>
      <c r="F959" s="249">
        <f t="shared" si="59"/>
        <v>1980</v>
      </c>
      <c r="G959" s="251">
        <v>29254</v>
      </c>
      <c r="H959" s="248" t="s">
        <v>708</v>
      </c>
      <c r="I959" s="252" t="str">
        <f>VLOOKUP(H959,'[2]Bảng mã ngạch'!$A$2:$B$71,2,0)</f>
        <v>Giảng viên (hạng III)</v>
      </c>
      <c r="J959" s="249" t="s">
        <v>692</v>
      </c>
      <c r="K959" s="249">
        <v>0</v>
      </c>
      <c r="L959" s="249" t="s">
        <v>2348</v>
      </c>
      <c r="M959" s="249" t="s">
        <v>2464</v>
      </c>
      <c r="N959" s="249"/>
      <c r="O959" s="249" t="s">
        <v>2464</v>
      </c>
      <c r="P959" s="253"/>
      <c r="Q959" s="249"/>
      <c r="R959" s="255" t="s">
        <v>774</v>
      </c>
      <c r="S959" s="255" t="s">
        <v>2465</v>
      </c>
      <c r="T959" s="248" t="s">
        <v>705</v>
      </c>
      <c r="U959" s="248" t="s">
        <v>783</v>
      </c>
      <c r="V959" s="248"/>
      <c r="W959" s="248">
        <v>0</v>
      </c>
      <c r="X959" s="248" t="s">
        <v>779</v>
      </c>
      <c r="Y959" s="255">
        <v>40713</v>
      </c>
      <c r="Z959" s="255">
        <v>41079</v>
      </c>
      <c r="AA959" s="256">
        <f t="shared" ca="1" si="57"/>
        <v>15.166666666666666</v>
      </c>
      <c r="AB959" s="257" t="e">
        <f>+VLOOKUP(#REF!,'[3]CÁN BỘ'!F$8:AX$1037,COLUMN('[3]CÁN BỘ'!$AP$42)-5,0)</f>
        <v>#REF!</v>
      </c>
      <c r="AC959" s="258"/>
    </row>
    <row r="960" spans="1:29" ht="15.75" customHeight="1" x14ac:dyDescent="0.3">
      <c r="A960" s="248">
        <f>+SUBTOTAL(3,$C$6:C960)</f>
        <v>955</v>
      </c>
      <c r="B960" s="249" t="s">
        <v>2466</v>
      </c>
      <c r="C960" s="249" t="s">
        <v>2429</v>
      </c>
      <c r="D960" s="249" t="s">
        <v>2458</v>
      </c>
      <c r="E960" s="248" t="s">
        <v>200</v>
      </c>
      <c r="F960" s="249">
        <f t="shared" si="59"/>
        <v>1985</v>
      </c>
      <c r="G960" s="251">
        <v>31233</v>
      </c>
      <c r="H960" s="248" t="s">
        <v>708</v>
      </c>
      <c r="I960" s="252" t="str">
        <f>VLOOKUP(H960,'[2]Bảng mã ngạch'!$A$2:$B$71,2,0)</f>
        <v>Giảng viên (hạng III)</v>
      </c>
      <c r="J960" s="249" t="s">
        <v>690</v>
      </c>
      <c r="K960" s="249">
        <v>0</v>
      </c>
      <c r="L960" s="249" t="s">
        <v>867</v>
      </c>
      <c r="M960" s="249" t="s">
        <v>1219</v>
      </c>
      <c r="N960" s="249"/>
      <c r="O960" s="249" t="s">
        <v>218</v>
      </c>
      <c r="P960" s="253"/>
      <c r="Q960" s="249"/>
      <c r="R960" s="255" t="s">
        <v>799</v>
      </c>
      <c r="S960" s="248" t="s">
        <v>868</v>
      </c>
      <c r="T960" s="248" t="s">
        <v>705</v>
      </c>
      <c r="U960" s="248" t="s">
        <v>783</v>
      </c>
      <c r="V960" s="248"/>
      <c r="W960" s="254" t="s">
        <v>717</v>
      </c>
      <c r="X960" s="248"/>
      <c r="Y960" s="255">
        <v>41778</v>
      </c>
      <c r="Z960" s="255">
        <v>42143</v>
      </c>
      <c r="AA960" s="256">
        <f t="shared" ca="1" si="57"/>
        <v>20.583333333333332</v>
      </c>
      <c r="AB960" s="257" t="e">
        <f>+VLOOKUP(#REF!,'[3]CÁN BỘ'!F$8:AX$1037,COLUMN('[3]CÁN BỘ'!$AP$42)-5,0)</f>
        <v>#REF!</v>
      </c>
      <c r="AC960" s="258"/>
    </row>
    <row r="961" spans="1:29" ht="15.75" customHeight="1" x14ac:dyDescent="0.3">
      <c r="A961" s="248">
        <f>+SUBTOTAL(3,$C$6:C961)</f>
        <v>956</v>
      </c>
      <c r="B961" s="249" t="s">
        <v>2467</v>
      </c>
      <c r="C961" s="249" t="s">
        <v>2429</v>
      </c>
      <c r="D961" s="249" t="s">
        <v>2458</v>
      </c>
      <c r="E961" s="250" t="s">
        <v>200</v>
      </c>
      <c r="F961" s="249">
        <f t="shared" si="59"/>
        <v>1974</v>
      </c>
      <c r="G961" s="251">
        <v>27323</v>
      </c>
      <c r="H961" s="248" t="s">
        <v>699</v>
      </c>
      <c r="I961" s="252" t="str">
        <f>VLOOKUP(H961,'[2]Bảng mã ngạch'!$A$2:$B$71,2,0)</f>
        <v>Giảng viên chính (hạng II)</v>
      </c>
      <c r="J961" s="249" t="s">
        <v>692</v>
      </c>
      <c r="K961" s="249">
        <v>0</v>
      </c>
      <c r="L961" s="249" t="s">
        <v>1097</v>
      </c>
      <c r="M961" s="249" t="s">
        <v>2468</v>
      </c>
      <c r="N961" s="249"/>
      <c r="O961" s="249" t="s">
        <v>2468</v>
      </c>
      <c r="P961" s="253"/>
      <c r="Q961" s="249"/>
      <c r="R961" s="255" t="s">
        <v>774</v>
      </c>
      <c r="S961" s="248"/>
      <c r="T961" s="248" t="s">
        <v>705</v>
      </c>
      <c r="U961" s="248" t="s">
        <v>702</v>
      </c>
      <c r="V961" s="248"/>
      <c r="W961" s="254" t="s">
        <v>703</v>
      </c>
      <c r="X961" s="248" t="s">
        <v>704</v>
      </c>
      <c r="Y961" s="255">
        <v>41426</v>
      </c>
      <c r="Z961" s="255">
        <v>41791</v>
      </c>
      <c r="AA961" s="256">
        <f t="shared" ca="1" si="57"/>
        <v>9.8333333333333339</v>
      </c>
      <c r="AB961" s="257" t="e">
        <f>+VLOOKUP(#REF!,'[4]CÁN BỘ'!F$8:CL$1600,COLUMN('[4]CÁN BỘ'!$CL$17)-5,0)</f>
        <v>#REF!</v>
      </c>
      <c r="AC961" s="280" t="e">
        <f>+#REF!-#REF!</f>
        <v>#REF!</v>
      </c>
    </row>
    <row r="962" spans="1:29" ht="15.75" customHeight="1" x14ac:dyDescent="0.3">
      <c r="A962" s="248">
        <f>+SUBTOTAL(3,$C$6:C962)</f>
        <v>957</v>
      </c>
      <c r="B962" s="249" t="s">
        <v>2469</v>
      </c>
      <c r="C962" s="249" t="s">
        <v>2429</v>
      </c>
      <c r="D962" s="249" t="s">
        <v>2458</v>
      </c>
      <c r="E962" s="248" t="s">
        <v>200</v>
      </c>
      <c r="F962" s="249">
        <f t="shared" si="59"/>
        <v>1975</v>
      </c>
      <c r="G962" s="251">
        <v>27461</v>
      </c>
      <c r="H962" s="248" t="s">
        <v>714</v>
      </c>
      <c r="I962" s="252" t="str">
        <f>VLOOKUP(H962,'[2]Bảng mã ngạch'!$A$2:$B$71,2,0)</f>
        <v>Chuyên viên</v>
      </c>
      <c r="J962" s="249" t="s">
        <v>241</v>
      </c>
      <c r="K962" s="249">
        <v>0</v>
      </c>
      <c r="L962" s="249" t="s">
        <v>2470</v>
      </c>
      <c r="M962" s="249">
        <v>0</v>
      </c>
      <c r="N962" s="249"/>
      <c r="O962" s="249" t="s">
        <v>218</v>
      </c>
      <c r="P962" s="253"/>
      <c r="Q962" s="249"/>
      <c r="R962" s="248"/>
      <c r="S962" s="248"/>
      <c r="T962" s="248"/>
      <c r="U962" s="248"/>
      <c r="V962" s="248"/>
      <c r="W962" s="254" t="s">
        <v>724</v>
      </c>
      <c r="X962" s="248"/>
      <c r="Y962" s="255">
        <v>41137</v>
      </c>
      <c r="Z962" s="255">
        <v>41502</v>
      </c>
      <c r="AA962" s="256">
        <f t="shared" ca="1" si="57"/>
        <v>10.25</v>
      </c>
      <c r="AB962" s="257" t="e">
        <f>+VLOOKUP(#REF!,'[3]CÁN BỘ'!F$8:AX$1037,COLUMN('[3]CÁN BỘ'!$AP$42)-5,0)</f>
        <v>#REF!</v>
      </c>
      <c r="AC962" s="258"/>
    </row>
    <row r="963" spans="1:29" ht="15.75" customHeight="1" x14ac:dyDescent="0.3">
      <c r="A963" s="248">
        <f>+SUBTOTAL(3,$C$6:C963)</f>
        <v>958</v>
      </c>
      <c r="B963" s="249" t="s">
        <v>2471</v>
      </c>
      <c r="C963" s="249" t="s">
        <v>2429</v>
      </c>
      <c r="D963" s="249" t="s">
        <v>2458</v>
      </c>
      <c r="E963" s="248" t="s">
        <v>200</v>
      </c>
      <c r="F963" s="249">
        <f t="shared" si="59"/>
        <v>1981</v>
      </c>
      <c r="G963" s="251">
        <v>29924</v>
      </c>
      <c r="H963" s="248" t="s">
        <v>699</v>
      </c>
      <c r="I963" s="252" t="str">
        <f>VLOOKUP(H963,'[2]Bảng mã ngạch'!$A$2:$B$71,2,0)</f>
        <v>Giảng viên chính (hạng II)</v>
      </c>
      <c r="J963" s="249" t="s">
        <v>692</v>
      </c>
      <c r="K963" s="249">
        <v>0</v>
      </c>
      <c r="L963" s="249" t="s">
        <v>867</v>
      </c>
      <c r="M963" s="249" t="s">
        <v>1219</v>
      </c>
      <c r="N963" s="249"/>
      <c r="O963" s="249" t="s">
        <v>2472</v>
      </c>
      <c r="P963" s="253"/>
      <c r="Q963" s="249" t="s">
        <v>830</v>
      </c>
      <c r="R963" s="255" t="s">
        <v>831</v>
      </c>
      <c r="S963" s="248" t="s">
        <v>2014</v>
      </c>
      <c r="T963" s="248">
        <v>2016</v>
      </c>
      <c r="U963" s="248" t="s">
        <v>702</v>
      </c>
      <c r="V963" s="248"/>
      <c r="W963" s="254" t="s">
        <v>724</v>
      </c>
      <c r="X963" s="248" t="s">
        <v>704</v>
      </c>
      <c r="Y963" s="255">
        <v>39466</v>
      </c>
      <c r="Z963" s="255">
        <v>39832</v>
      </c>
      <c r="AA963" s="256">
        <f t="shared" ca="1" si="57"/>
        <v>17</v>
      </c>
      <c r="AB963" s="257" t="e">
        <f>+VLOOKUP(#REF!,'[4]CÁN BỘ'!F$8:CL$1600,COLUMN('[4]CÁN BỘ'!$CL$17)-5,0)</f>
        <v>#REF!</v>
      </c>
      <c r="AC963" s="280" t="e">
        <f>+#REF!-#REF!</f>
        <v>#REF!</v>
      </c>
    </row>
    <row r="964" spans="1:29" ht="15.75" customHeight="1" x14ac:dyDescent="0.3">
      <c r="A964" s="248">
        <f>+SUBTOTAL(3,$C$6:C964)</f>
        <v>959</v>
      </c>
      <c r="B964" s="249" t="s">
        <v>2473</v>
      </c>
      <c r="C964" s="249" t="s">
        <v>2429</v>
      </c>
      <c r="D964" s="249" t="s">
        <v>2458</v>
      </c>
      <c r="E964" s="250" t="s">
        <v>200</v>
      </c>
      <c r="F964" s="249">
        <f t="shared" si="59"/>
        <v>1987</v>
      </c>
      <c r="G964" s="251">
        <v>32083</v>
      </c>
      <c r="H964" s="248" t="s">
        <v>708</v>
      </c>
      <c r="I964" s="252" t="str">
        <f>VLOOKUP(H964,'[2]Bảng mã ngạch'!$A$2:$B$71,2,0)</f>
        <v>Giảng viên (hạng III)</v>
      </c>
      <c r="J964" s="249" t="s">
        <v>690</v>
      </c>
      <c r="K964" s="249">
        <v>0</v>
      </c>
      <c r="L964" s="249" t="s">
        <v>867</v>
      </c>
      <c r="M964" s="249" t="s">
        <v>867</v>
      </c>
      <c r="N964" s="249"/>
      <c r="O964" s="249">
        <v>0</v>
      </c>
      <c r="P964" s="253"/>
      <c r="Q964" s="249"/>
      <c r="R964" s="255" t="s">
        <v>799</v>
      </c>
      <c r="S964" s="248" t="s">
        <v>868</v>
      </c>
      <c r="T964" s="248">
        <v>0</v>
      </c>
      <c r="U964" s="248"/>
      <c r="V964" s="248"/>
      <c r="W964" s="248">
        <v>0</v>
      </c>
      <c r="X964" s="248"/>
      <c r="Y964" s="255">
        <v>43711</v>
      </c>
      <c r="Z964" s="255">
        <v>44077</v>
      </c>
      <c r="AA964" s="256">
        <f t="shared" ca="1" si="57"/>
        <v>22.916666666666668</v>
      </c>
      <c r="AB964" s="257" t="e">
        <f>+VLOOKUP(#REF!,'[3]CÁN BỘ'!F$8:AX$1037,COLUMN('[3]CÁN BỘ'!$AP$42)-5,0)</f>
        <v>#REF!</v>
      </c>
      <c r="AC964" s="258"/>
    </row>
    <row r="965" spans="1:29" ht="15.75" customHeight="1" x14ac:dyDescent="0.3">
      <c r="A965" s="248">
        <f>+SUBTOTAL(3,$C$6:C965)</f>
        <v>960</v>
      </c>
      <c r="B965" s="249" t="s">
        <v>2474</v>
      </c>
      <c r="C965" s="249" t="s">
        <v>2429</v>
      </c>
      <c r="D965" s="249" t="s">
        <v>2475</v>
      </c>
      <c r="E965" s="250" t="s">
        <v>201</v>
      </c>
      <c r="F965" s="249">
        <f t="shared" si="59"/>
        <v>1989</v>
      </c>
      <c r="G965" s="251">
        <v>32813</v>
      </c>
      <c r="H965" s="248" t="s">
        <v>714</v>
      </c>
      <c r="I965" s="252" t="str">
        <f>VLOOKUP(H965,'[2]Bảng mã ngạch'!$A$2:$B$71,2,0)</f>
        <v>Chuyên viên</v>
      </c>
      <c r="J965" s="249" t="s">
        <v>690</v>
      </c>
      <c r="K965" s="249">
        <v>0</v>
      </c>
      <c r="L965" s="249" t="s">
        <v>2476</v>
      </c>
      <c r="M965" s="249" t="s">
        <v>1082</v>
      </c>
      <c r="N965" s="249"/>
      <c r="O965" s="249" t="s">
        <v>218</v>
      </c>
      <c r="P965" s="253"/>
      <c r="Q965" s="249"/>
      <c r="R965" s="255" t="s">
        <v>971</v>
      </c>
      <c r="S965" s="248" t="s">
        <v>815</v>
      </c>
      <c r="T965" s="248"/>
      <c r="U965" s="248"/>
      <c r="V965" s="248" t="s">
        <v>720</v>
      </c>
      <c r="W965" s="254" t="s">
        <v>724</v>
      </c>
      <c r="X965" s="248"/>
      <c r="Y965" s="255">
        <v>42009</v>
      </c>
      <c r="Z965" s="255">
        <v>42374</v>
      </c>
      <c r="AA965" s="256">
        <f t="shared" ca="1" si="57"/>
        <v>19.916666666666668</v>
      </c>
      <c r="AB965" s="257" t="e">
        <f>+VLOOKUP(#REF!,'[3]CÁN BỘ'!F$8:AX$1037,COLUMN('[3]CÁN BỘ'!$AP$42)-5,0)</f>
        <v>#REF!</v>
      </c>
      <c r="AC965" s="258"/>
    </row>
    <row r="966" spans="1:29" ht="15.75" customHeight="1" x14ac:dyDescent="0.3">
      <c r="A966" s="248">
        <f>+SUBTOTAL(3,$C$6:C966)</f>
        <v>961</v>
      </c>
      <c r="B966" s="249" t="s">
        <v>2477</v>
      </c>
      <c r="C966" s="249" t="s">
        <v>2429</v>
      </c>
      <c r="D966" s="249" t="s">
        <v>2475</v>
      </c>
      <c r="E966" s="250" t="s">
        <v>200</v>
      </c>
      <c r="F966" s="249">
        <f t="shared" si="59"/>
        <v>1991</v>
      </c>
      <c r="G966" s="251">
        <v>33539</v>
      </c>
      <c r="H966" s="248" t="s">
        <v>708</v>
      </c>
      <c r="I966" s="252" t="str">
        <f>VLOOKUP(H966,'[2]Bảng mã ngạch'!$A$2:$B$71,2,0)</f>
        <v>Giảng viên (hạng III)</v>
      </c>
      <c r="J966" s="249" t="s">
        <v>690</v>
      </c>
      <c r="K966" s="249">
        <v>0</v>
      </c>
      <c r="L966" s="249" t="s">
        <v>944</v>
      </c>
      <c r="M966" s="249" t="s">
        <v>2478</v>
      </c>
      <c r="N966" s="249"/>
      <c r="O966" s="249">
        <v>0</v>
      </c>
      <c r="P966" s="253"/>
      <c r="Q966" s="249"/>
      <c r="R966" s="255" t="s">
        <v>799</v>
      </c>
      <c r="S966" s="248" t="s">
        <v>815</v>
      </c>
      <c r="T966" s="248">
        <v>2018</v>
      </c>
      <c r="U966" s="248"/>
      <c r="V966" s="248"/>
      <c r="W966" s="248">
        <v>0</v>
      </c>
      <c r="X966" s="248"/>
      <c r="Y966" s="255"/>
      <c r="Z966" s="255"/>
      <c r="AA966" s="256">
        <f t="shared" ca="1" si="57"/>
        <v>26.916666666666668</v>
      </c>
      <c r="AB966" s="257" t="e">
        <f>+VLOOKUP(#REF!,'[3]CÁN BỘ'!F$8:AX$1037,COLUMN('[3]CÁN BỘ'!$AP$42)-5,0)</f>
        <v>#REF!</v>
      </c>
      <c r="AC966" s="258"/>
    </row>
    <row r="967" spans="1:29" ht="15.75" customHeight="1" x14ac:dyDescent="0.3">
      <c r="A967" s="248">
        <f>+SUBTOTAL(3,$C$6:C967)</f>
        <v>962</v>
      </c>
      <c r="B967" s="249" t="s">
        <v>2479</v>
      </c>
      <c r="C967" s="249" t="s">
        <v>2429</v>
      </c>
      <c r="D967" s="249" t="s">
        <v>2475</v>
      </c>
      <c r="E967" s="250" t="s">
        <v>200</v>
      </c>
      <c r="F967" s="249">
        <f t="shared" si="59"/>
        <v>1978</v>
      </c>
      <c r="G967" s="251">
        <v>28691</v>
      </c>
      <c r="H967" s="248" t="s">
        <v>719</v>
      </c>
      <c r="I967" s="252" t="str">
        <f>VLOOKUP(H967,'[2]Bảng mã ngạch'!$A$2:$B$71,2,0)</f>
        <v>Kỹ thuật viên</v>
      </c>
      <c r="J967" s="249" t="s">
        <v>690</v>
      </c>
      <c r="K967" s="249">
        <v>0</v>
      </c>
      <c r="L967" s="249" t="s">
        <v>1052</v>
      </c>
      <c r="M967" s="249" t="s">
        <v>1174</v>
      </c>
      <c r="N967" s="249"/>
      <c r="O967" s="249" t="s">
        <v>218</v>
      </c>
      <c r="P967" s="253"/>
      <c r="Q967" s="249"/>
      <c r="R967" s="248"/>
      <c r="S967" s="248"/>
      <c r="T967" s="248"/>
      <c r="U967" s="248"/>
      <c r="V967" s="248" t="s">
        <v>720</v>
      </c>
      <c r="W967" s="248" t="s">
        <v>705</v>
      </c>
      <c r="X967" s="248"/>
      <c r="Y967" s="255"/>
      <c r="Z967" s="255"/>
      <c r="AA967" s="256">
        <f t="shared" ca="1" si="57"/>
        <v>13.583333333333334</v>
      </c>
      <c r="AB967" s="257" t="e">
        <f>+VLOOKUP(#REF!,'[3]CÁN BỘ'!F$8:AX$1037,COLUMN('[3]CÁN BỘ'!$AP$42)-5,0)</f>
        <v>#REF!</v>
      </c>
      <c r="AC967" s="258"/>
    </row>
    <row r="968" spans="1:29" ht="15.75" customHeight="1" x14ac:dyDescent="0.3">
      <c r="A968" s="248">
        <f>+SUBTOTAL(3,$C$6:C968)</f>
        <v>963</v>
      </c>
      <c r="B968" s="249" t="s">
        <v>2480</v>
      </c>
      <c r="C968" s="249" t="s">
        <v>2429</v>
      </c>
      <c r="D968" s="249" t="s">
        <v>2475</v>
      </c>
      <c r="E968" s="248" t="s">
        <v>200</v>
      </c>
      <c r="F968" s="249">
        <f t="shared" si="59"/>
        <v>1978</v>
      </c>
      <c r="G968" s="251">
        <v>28523</v>
      </c>
      <c r="H968" s="248" t="s">
        <v>708</v>
      </c>
      <c r="I968" s="252" t="str">
        <f>VLOOKUP(H968,'[2]Bảng mã ngạch'!$A$2:$B$71,2,0)</f>
        <v>Giảng viên (hạng III)</v>
      </c>
      <c r="J968" s="249" t="s">
        <v>692</v>
      </c>
      <c r="K968" s="249"/>
      <c r="L968" s="249" t="s">
        <v>2481</v>
      </c>
      <c r="M968" s="249" t="s">
        <v>2185</v>
      </c>
      <c r="N968" s="249"/>
      <c r="O968" s="249" t="s">
        <v>2185</v>
      </c>
      <c r="P968" s="253"/>
      <c r="Q968" s="249" t="s">
        <v>765</v>
      </c>
      <c r="R968" s="248"/>
      <c r="S968" s="248"/>
      <c r="T968" s="248">
        <v>2018</v>
      </c>
      <c r="U968" s="248" t="s">
        <v>834</v>
      </c>
      <c r="V968" s="248"/>
      <c r="W968" s="248" t="s">
        <v>1048</v>
      </c>
      <c r="X968" s="248"/>
      <c r="Y968" s="255">
        <v>37666</v>
      </c>
      <c r="Z968" s="255">
        <v>38031</v>
      </c>
      <c r="AA968" s="256">
        <f t="shared" ca="1" si="57"/>
        <v>13.166666666666666</v>
      </c>
      <c r="AB968" s="257" t="e">
        <f>+VLOOKUP(#REF!,'[4]CÁN BỘ'!F$8:CL$1600,COLUMN('[4]CÁN BỘ'!$CL$17)-5,0)</f>
        <v>#REF!</v>
      </c>
      <c r="AC968" s="280" t="e">
        <f>+#REF!-#REF!</f>
        <v>#REF!</v>
      </c>
    </row>
    <row r="969" spans="1:29" ht="15.75" customHeight="1" x14ac:dyDescent="0.3">
      <c r="A969" s="248">
        <f>+SUBTOTAL(3,$C$6:C969)</f>
        <v>964</v>
      </c>
      <c r="B969" s="249" t="s">
        <v>2482</v>
      </c>
      <c r="C969" s="249" t="s">
        <v>2429</v>
      </c>
      <c r="D969" s="249" t="s">
        <v>2475</v>
      </c>
      <c r="E969" s="250" t="s">
        <v>201</v>
      </c>
      <c r="F969" s="249">
        <f t="shared" si="59"/>
        <v>1993</v>
      </c>
      <c r="G969" s="251">
        <v>34240</v>
      </c>
      <c r="H969" s="248" t="s">
        <v>719</v>
      </c>
      <c r="I969" s="252" t="str">
        <f>VLOOKUP(H969,'[2]Bảng mã ngạch'!$A$2:$B$71,2,0)</f>
        <v>Kỹ thuật viên</v>
      </c>
      <c r="J969" s="249" t="s">
        <v>690</v>
      </c>
      <c r="K969" s="249">
        <v>0</v>
      </c>
      <c r="L969" s="249" t="s">
        <v>1219</v>
      </c>
      <c r="M969" s="249">
        <v>0</v>
      </c>
      <c r="N969" s="249"/>
      <c r="O969" s="249">
        <v>0</v>
      </c>
      <c r="P969" s="253"/>
      <c r="Q969" s="249"/>
      <c r="R969" s="255" t="s">
        <v>738</v>
      </c>
      <c r="S969" s="248" t="s">
        <v>1220</v>
      </c>
      <c r="T969" s="248"/>
      <c r="U969" s="248"/>
      <c r="V969" s="248" t="s">
        <v>720</v>
      </c>
      <c r="W969" s="248" t="s">
        <v>1012</v>
      </c>
      <c r="X969" s="248"/>
      <c r="Y969" s="255"/>
      <c r="Z969" s="255"/>
      <c r="AA969" s="256">
        <f t="shared" ca="1" si="57"/>
        <v>23.833333333333332</v>
      </c>
      <c r="AB969" s="257" t="e">
        <f>+VLOOKUP(#REF!,'[3]CÁN BỘ'!F$8:AX$1037,COLUMN('[3]CÁN BỘ'!$AP$42)-5,0)</f>
        <v>#REF!</v>
      </c>
      <c r="AC969" s="258"/>
    </row>
    <row r="970" spans="1:29" ht="15.75" customHeight="1" x14ac:dyDescent="0.3">
      <c r="A970" s="248">
        <f>+SUBTOTAL(3,$C$6:C970)</f>
        <v>965</v>
      </c>
      <c r="B970" s="249" t="s">
        <v>2483</v>
      </c>
      <c r="C970" s="249" t="s">
        <v>2429</v>
      </c>
      <c r="D970" s="249" t="s">
        <v>2475</v>
      </c>
      <c r="E970" s="248" t="s">
        <v>201</v>
      </c>
      <c r="F970" s="249">
        <f t="shared" si="59"/>
        <v>1982</v>
      </c>
      <c r="G970" s="251">
        <v>30111</v>
      </c>
      <c r="H970" s="248" t="s">
        <v>708</v>
      </c>
      <c r="I970" s="252" t="str">
        <f>VLOOKUP(H970,'[2]Bảng mã ngạch'!$A$2:$B$71,2,0)</f>
        <v>Giảng viên (hạng III)</v>
      </c>
      <c r="J970" s="249" t="s">
        <v>692</v>
      </c>
      <c r="K970" s="249">
        <v>0</v>
      </c>
      <c r="L970" s="249" t="s">
        <v>1068</v>
      </c>
      <c r="M970" s="249" t="s">
        <v>1952</v>
      </c>
      <c r="N970" s="249"/>
      <c r="O970" s="249" t="s">
        <v>1068</v>
      </c>
      <c r="P970" s="253"/>
      <c r="Q970" s="249" t="s">
        <v>830</v>
      </c>
      <c r="R970" s="255" t="s">
        <v>1303</v>
      </c>
      <c r="S970" s="248" t="s">
        <v>768</v>
      </c>
      <c r="T970" s="248" t="s">
        <v>705</v>
      </c>
      <c r="U970" s="248" t="s">
        <v>702</v>
      </c>
      <c r="V970" s="248"/>
      <c r="W970" s="248">
        <v>0</v>
      </c>
      <c r="X970" s="248" t="s">
        <v>704</v>
      </c>
      <c r="Y970" s="255">
        <v>37107</v>
      </c>
      <c r="Z970" s="255">
        <v>37472</v>
      </c>
      <c r="AA970" s="256">
        <f t="shared" ca="1" si="57"/>
        <v>12.5</v>
      </c>
      <c r="AB970" s="257" t="e">
        <f>+VLOOKUP(#REF!,'[4]CÁN BỘ'!F$8:CL$1600,COLUMN('[4]CÁN BỘ'!$CL$17)-5,0)</f>
        <v>#REF!</v>
      </c>
      <c r="AC970" s="280" t="e">
        <f>+#REF!-#REF!</f>
        <v>#REF!</v>
      </c>
    </row>
    <row r="971" spans="1:29" ht="15.75" customHeight="1" x14ac:dyDescent="0.3">
      <c r="A971" s="248">
        <f>+SUBTOTAL(3,$C$6:C971)</f>
        <v>966</v>
      </c>
      <c r="B971" s="249" t="s">
        <v>2484</v>
      </c>
      <c r="C971" s="249" t="s">
        <v>2429</v>
      </c>
      <c r="D971" s="249" t="s">
        <v>2475</v>
      </c>
      <c r="E971" s="248" t="s">
        <v>200</v>
      </c>
      <c r="F971" s="249">
        <f t="shared" si="59"/>
        <v>1986</v>
      </c>
      <c r="G971" s="251">
        <v>31625</v>
      </c>
      <c r="H971" s="248" t="s">
        <v>714</v>
      </c>
      <c r="I971" s="252" t="str">
        <f>VLOOKUP(H971,'[2]Bảng mã ngạch'!$A$2:$B$71,2,0)</f>
        <v>Chuyên viên</v>
      </c>
      <c r="J971" s="249" t="s">
        <v>690</v>
      </c>
      <c r="K971" s="249">
        <v>0</v>
      </c>
      <c r="L971" s="249" t="s">
        <v>1040</v>
      </c>
      <c r="M971" s="249" t="s">
        <v>1055</v>
      </c>
      <c r="N971" s="265">
        <v>44529</v>
      </c>
      <c r="O971" s="249" t="s">
        <v>218</v>
      </c>
      <c r="P971" s="253"/>
      <c r="Q971" s="249"/>
      <c r="R971" s="248"/>
      <c r="S971" s="248" t="s">
        <v>815</v>
      </c>
      <c r="T971" s="248"/>
      <c r="U971" s="248"/>
      <c r="V971" s="248" t="s">
        <v>720</v>
      </c>
      <c r="W971" s="254" t="s">
        <v>717</v>
      </c>
      <c r="X971" s="248"/>
      <c r="Y971" s="255">
        <v>39916</v>
      </c>
      <c r="Z971" s="255">
        <v>40281</v>
      </c>
      <c r="AA971" s="256">
        <f t="shared" ca="1" si="57"/>
        <v>21.666666666666668</v>
      </c>
      <c r="AB971" s="257" t="e">
        <f>+VLOOKUP(#REF!,'[3]CÁN BỘ'!F$8:AX$1037,COLUMN('[3]CÁN BỘ'!$AP$42)-5,0)</f>
        <v>#REF!</v>
      </c>
      <c r="AC971" s="258"/>
    </row>
    <row r="972" spans="1:29" ht="15.75" customHeight="1" x14ac:dyDescent="0.3">
      <c r="A972" s="248">
        <f>+SUBTOTAL(3,$C$6:C972)</f>
        <v>967</v>
      </c>
      <c r="B972" s="249" t="s">
        <v>2485</v>
      </c>
      <c r="C972" s="249" t="s">
        <v>2429</v>
      </c>
      <c r="D972" s="249" t="s">
        <v>2475</v>
      </c>
      <c r="E972" s="248" t="s">
        <v>200</v>
      </c>
      <c r="F972" s="249">
        <f t="shared" si="59"/>
        <v>1981</v>
      </c>
      <c r="G972" s="251">
        <v>29668</v>
      </c>
      <c r="H972" s="248" t="s">
        <v>714</v>
      </c>
      <c r="I972" s="252" t="str">
        <f>VLOOKUP(H972,'[2]Bảng mã ngạch'!$A$2:$B$71,2,0)</f>
        <v>Chuyên viên</v>
      </c>
      <c r="J972" s="249" t="s">
        <v>241</v>
      </c>
      <c r="K972" s="249"/>
      <c r="L972" s="249" t="s">
        <v>1140</v>
      </c>
      <c r="M972" s="249">
        <v>0</v>
      </c>
      <c r="N972" s="249"/>
      <c r="O972" s="249">
        <v>0</v>
      </c>
      <c r="P972" s="253"/>
      <c r="Q972" s="249"/>
      <c r="R972" s="255" t="s">
        <v>738</v>
      </c>
      <c r="S972" s="248" t="s">
        <v>1160</v>
      </c>
      <c r="T972" s="248"/>
      <c r="U972" s="248"/>
      <c r="V972" s="248" t="s">
        <v>720</v>
      </c>
      <c r="W972" s="254" t="s">
        <v>724</v>
      </c>
      <c r="X972" s="248"/>
      <c r="Y972" s="255"/>
      <c r="Z972" s="255"/>
      <c r="AA972" s="256">
        <f t="shared" ca="1" si="57"/>
        <v>16.25</v>
      </c>
      <c r="AB972" s="257" t="e">
        <f>+VLOOKUP(#REF!,'[3]CÁN BỘ'!F$8:AX$1037,COLUMN('[3]CÁN BỘ'!$AP$42)-5,0)</f>
        <v>#REF!</v>
      </c>
      <c r="AC972" s="258"/>
    </row>
    <row r="973" spans="1:29" ht="15.75" customHeight="1" x14ac:dyDescent="0.3">
      <c r="A973" s="248">
        <f>+SUBTOTAL(3,$C$6:C973)</f>
        <v>968</v>
      </c>
      <c r="B973" s="249" t="s">
        <v>2486</v>
      </c>
      <c r="C973" s="249" t="s">
        <v>2429</v>
      </c>
      <c r="D973" s="249" t="s">
        <v>2487</v>
      </c>
      <c r="E973" s="250" t="s">
        <v>201</v>
      </c>
      <c r="F973" s="249">
        <f t="shared" si="59"/>
        <v>1995</v>
      </c>
      <c r="G973" s="251">
        <v>34706</v>
      </c>
      <c r="H973" s="248" t="s">
        <v>1745</v>
      </c>
      <c r="I973" s="252" t="str">
        <f>VLOOKUP(H973,'[2]Bảng mã ngạch'!$A$2:$B$71,2,0)</f>
        <v>Giáo viên mầm non (hạng III)</v>
      </c>
      <c r="J973" s="249" t="s">
        <v>241</v>
      </c>
      <c r="K973" s="249"/>
      <c r="L973" s="249" t="s">
        <v>1122</v>
      </c>
      <c r="M973" s="249">
        <v>0</v>
      </c>
      <c r="N973" s="249"/>
      <c r="O973" s="249">
        <v>0</v>
      </c>
      <c r="P973" s="253"/>
      <c r="Q973" s="249"/>
      <c r="R973" s="255" t="s">
        <v>727</v>
      </c>
      <c r="S973" s="248" t="s">
        <v>815</v>
      </c>
      <c r="T973" s="248"/>
      <c r="U973" s="248" t="s">
        <v>1742</v>
      </c>
      <c r="V973" s="248"/>
      <c r="W973" s="248">
        <v>0</v>
      </c>
      <c r="X973" s="248"/>
      <c r="Y973" s="255">
        <v>42296</v>
      </c>
      <c r="Z973" s="255">
        <v>42662</v>
      </c>
      <c r="AA973" s="256">
        <f t="shared" ca="1" si="57"/>
        <v>25.083333333333332</v>
      </c>
      <c r="AB973" s="257" t="e">
        <f>+VLOOKUP(#REF!,'[3]CÁN BỘ'!F$8:AX$1037,COLUMN('[3]CÁN BỘ'!$AP$42)-5,0)</f>
        <v>#REF!</v>
      </c>
      <c r="AC973" s="258"/>
    </row>
    <row r="974" spans="1:29" ht="15.75" customHeight="1" x14ac:dyDescent="0.3">
      <c r="A974" s="248">
        <f>+SUBTOTAL(3,$C$6:C974)</f>
        <v>969</v>
      </c>
      <c r="B974" s="249" t="s">
        <v>2488</v>
      </c>
      <c r="C974" s="249" t="s">
        <v>2429</v>
      </c>
      <c r="D974" s="249" t="s">
        <v>2487</v>
      </c>
      <c r="E974" s="250" t="s">
        <v>201</v>
      </c>
      <c r="F974" s="249">
        <f t="shared" si="59"/>
        <v>1996</v>
      </c>
      <c r="G974" s="251">
        <v>35328</v>
      </c>
      <c r="H974" s="250" t="s">
        <v>714</v>
      </c>
      <c r="I974" s="252" t="str">
        <f>VLOOKUP(H974,'[2]Bảng mã ngạch'!$A$2:$B$71,2,0)</f>
        <v>Chuyên viên</v>
      </c>
      <c r="J974" s="249" t="s">
        <v>241</v>
      </c>
      <c r="K974" s="249"/>
      <c r="L974" s="259" t="s">
        <v>2489</v>
      </c>
      <c r="M974" s="249"/>
      <c r="N974" s="249"/>
      <c r="O974" s="249"/>
      <c r="P974" s="253"/>
      <c r="Q974" s="249"/>
      <c r="R974" s="248"/>
      <c r="S974" s="248"/>
      <c r="T974" s="248"/>
      <c r="U974" s="248"/>
      <c r="V974" s="248"/>
      <c r="W974" s="248"/>
      <c r="X974" s="248"/>
      <c r="Y974" s="248"/>
      <c r="Z974" s="255"/>
      <c r="AA974" s="263"/>
      <c r="AB974" s="257" t="e">
        <f>+VLOOKUP(#REF!,'[3]CÁN BỘ'!F$8:AX$1037,COLUMN('[3]CÁN BỘ'!$AP$42)-5,0)</f>
        <v>#REF!</v>
      </c>
      <c r="AC974" s="258"/>
    </row>
    <row r="975" spans="1:29" ht="15.75" customHeight="1" x14ac:dyDescent="0.3">
      <c r="A975" s="248">
        <f>+SUBTOTAL(3,$C$6:C975)</f>
        <v>970</v>
      </c>
      <c r="B975" s="249" t="s">
        <v>2490</v>
      </c>
      <c r="C975" s="249" t="s">
        <v>2429</v>
      </c>
      <c r="D975" s="249" t="s">
        <v>2487</v>
      </c>
      <c r="E975" s="248" t="s">
        <v>201</v>
      </c>
      <c r="F975" s="249">
        <f t="shared" si="59"/>
        <v>1981</v>
      </c>
      <c r="G975" s="251">
        <v>29886</v>
      </c>
      <c r="H975" s="248" t="s">
        <v>714</v>
      </c>
      <c r="I975" s="252" t="str">
        <f>VLOOKUP(H975,'[2]Bảng mã ngạch'!$A$2:$B$71,2,0)</f>
        <v>Chuyên viên</v>
      </c>
      <c r="J975" s="249" t="s">
        <v>690</v>
      </c>
      <c r="K975" s="249">
        <v>0</v>
      </c>
      <c r="L975" s="249" t="s">
        <v>1036</v>
      </c>
      <c r="M975" s="249" t="s">
        <v>1839</v>
      </c>
      <c r="N975" s="249"/>
      <c r="O975" s="249" t="s">
        <v>218</v>
      </c>
      <c r="P975" s="253"/>
      <c r="Q975" s="249"/>
      <c r="R975" s="248"/>
      <c r="S975" s="248"/>
      <c r="T975" s="248"/>
      <c r="U975" s="248"/>
      <c r="V975" s="248" t="s">
        <v>728</v>
      </c>
      <c r="W975" s="254" t="s">
        <v>724</v>
      </c>
      <c r="X975" s="248" t="s">
        <v>704</v>
      </c>
      <c r="Y975" s="255">
        <v>42515</v>
      </c>
      <c r="Z975" s="255">
        <v>42880</v>
      </c>
      <c r="AA975" s="256">
        <f ca="1">IF(E975="nữ",660-DATEDIF(G975,TODAY(),"m"),720-DATEDIF(G975,TODAY(),"m"))/12</f>
        <v>11.916666666666666</v>
      </c>
      <c r="AB975" s="257" t="e">
        <f>+VLOOKUP(#REF!,'[3]CÁN BỘ'!F$8:AX$1037,COLUMN('[3]CÁN BỘ'!$AP$42)-5,0)</f>
        <v>#REF!</v>
      </c>
      <c r="AC975" s="258"/>
    </row>
    <row r="976" spans="1:29" ht="15.75" customHeight="1" x14ac:dyDescent="0.3">
      <c r="A976" s="248">
        <f>+SUBTOTAL(3,$C$6:C976)</f>
        <v>971</v>
      </c>
      <c r="B976" s="249" t="s">
        <v>2491</v>
      </c>
      <c r="C976" s="249" t="s">
        <v>2429</v>
      </c>
      <c r="D976" s="249" t="s">
        <v>2487</v>
      </c>
      <c r="E976" s="250" t="s">
        <v>201</v>
      </c>
      <c r="F976" s="249">
        <f t="shared" si="59"/>
        <v>1998</v>
      </c>
      <c r="G976" s="251">
        <v>36152</v>
      </c>
      <c r="H976" s="250" t="s">
        <v>714</v>
      </c>
      <c r="I976" s="252" t="str">
        <f>VLOOKUP(H976,'[2]Bảng mã ngạch'!$A$2:$B$71,2,0)</f>
        <v>Chuyên viên</v>
      </c>
      <c r="J976" s="249" t="s">
        <v>241</v>
      </c>
      <c r="K976" s="249"/>
      <c r="L976" s="259" t="s">
        <v>1121</v>
      </c>
      <c r="M976" s="249"/>
      <c r="N976" s="249"/>
      <c r="O976" s="249"/>
      <c r="P976" s="253"/>
      <c r="Q976" s="249"/>
      <c r="R976" s="248"/>
      <c r="S976" s="248"/>
      <c r="T976" s="248"/>
      <c r="U976" s="248"/>
      <c r="V976" s="248"/>
      <c r="W976" s="248"/>
      <c r="X976" s="248"/>
      <c r="Y976" s="248"/>
      <c r="Z976" s="255"/>
      <c r="AA976" s="263"/>
      <c r="AB976" s="257" t="e">
        <f>+VLOOKUP(#REF!,'[3]CÁN BỘ'!F$8:AX$1037,COLUMN('[3]CÁN BỘ'!$AP$42)-5,0)</f>
        <v>#REF!</v>
      </c>
      <c r="AC976" s="258"/>
    </row>
    <row r="977" spans="1:29" ht="15.75" customHeight="1" x14ac:dyDescent="0.3">
      <c r="A977" s="248">
        <f>+SUBTOTAL(3,$C$6:C977)</f>
        <v>972</v>
      </c>
      <c r="B977" s="249" t="s">
        <v>2492</v>
      </c>
      <c r="C977" s="249" t="s">
        <v>2493</v>
      </c>
      <c r="D977" s="249" t="s">
        <v>716</v>
      </c>
      <c r="E977" s="250" t="s">
        <v>201</v>
      </c>
      <c r="F977" s="249">
        <f t="shared" si="59"/>
        <v>1985</v>
      </c>
      <c r="G977" s="251">
        <v>31364</v>
      </c>
      <c r="H977" s="248" t="s">
        <v>708</v>
      </c>
      <c r="I977" s="252" t="str">
        <f>VLOOKUP(H977,'[2]Bảng mã ngạch'!$A$2:$B$71,2,0)</f>
        <v>Giảng viên (hạng III)</v>
      </c>
      <c r="J977" s="249" t="s">
        <v>690</v>
      </c>
      <c r="K977" s="249">
        <v>0</v>
      </c>
      <c r="L977" s="249" t="s">
        <v>744</v>
      </c>
      <c r="M977" s="249" t="s">
        <v>716</v>
      </c>
      <c r="N977" s="249"/>
      <c r="O977" s="249" t="s">
        <v>218</v>
      </c>
      <c r="P977" s="253"/>
      <c r="Q977" s="249"/>
      <c r="R977" s="255" t="s">
        <v>754</v>
      </c>
      <c r="S977" s="248" t="s">
        <v>815</v>
      </c>
      <c r="T977" s="248" t="s">
        <v>705</v>
      </c>
      <c r="U977" s="248" t="s">
        <v>783</v>
      </c>
      <c r="V977" s="248"/>
      <c r="W977" s="248" t="s">
        <v>1048</v>
      </c>
      <c r="X977" s="248" t="s">
        <v>779</v>
      </c>
      <c r="Y977" s="255"/>
      <c r="Z977" s="255" t="s">
        <v>705</v>
      </c>
      <c r="AA977" s="256">
        <f t="shared" ref="AA977:AA1014" ca="1" si="60">IF(E977="nữ",660-DATEDIF(G977,TODAY(),"m"),720-DATEDIF(G977,TODAY(),"m"))/12</f>
        <v>15.916666666666666</v>
      </c>
      <c r="AB977" s="257" t="e">
        <f>+VLOOKUP(#REF!,'[3]CÁN BỘ'!F$8:AX$1037,COLUMN('[3]CÁN BỘ'!$AP$42)-5,0)</f>
        <v>#REF!</v>
      </c>
      <c r="AC977" s="258"/>
    </row>
    <row r="978" spans="1:29" ht="15.75" customHeight="1" x14ac:dyDescent="0.3">
      <c r="A978" s="248">
        <f>+SUBTOTAL(3,$C$6:C978)</f>
        <v>973</v>
      </c>
      <c r="B978" s="249" t="s">
        <v>2494</v>
      </c>
      <c r="C978" s="249" t="s">
        <v>2493</v>
      </c>
      <c r="D978" s="249" t="s">
        <v>716</v>
      </c>
      <c r="E978" s="248" t="s">
        <v>201</v>
      </c>
      <c r="F978" s="249">
        <f t="shared" si="59"/>
        <v>1986</v>
      </c>
      <c r="G978" s="251">
        <v>31490</v>
      </c>
      <c r="H978" s="248" t="s">
        <v>708</v>
      </c>
      <c r="I978" s="252" t="str">
        <f>VLOOKUP(H978,'[2]Bảng mã ngạch'!$A$2:$B$71,2,0)</f>
        <v>Giảng viên (hạng III)</v>
      </c>
      <c r="J978" s="249" t="s">
        <v>692</v>
      </c>
      <c r="K978" s="249">
        <v>0</v>
      </c>
      <c r="L978" s="249" t="s">
        <v>1103</v>
      </c>
      <c r="M978" s="249" t="s">
        <v>716</v>
      </c>
      <c r="N978" s="249"/>
      <c r="O978" s="249" t="s">
        <v>1068</v>
      </c>
      <c r="P978" s="253">
        <v>43221</v>
      </c>
      <c r="Q978" s="249"/>
      <c r="R978" s="255" t="s">
        <v>771</v>
      </c>
      <c r="S978" s="248"/>
      <c r="T978" s="248" t="s">
        <v>705</v>
      </c>
      <c r="U978" s="248" t="s">
        <v>783</v>
      </c>
      <c r="V978" s="248"/>
      <c r="W978" s="248" t="s">
        <v>758</v>
      </c>
      <c r="X978" s="248"/>
      <c r="Y978" s="255">
        <v>39693</v>
      </c>
      <c r="Z978" s="255">
        <v>40058</v>
      </c>
      <c r="AA978" s="256">
        <f t="shared" ca="1" si="60"/>
        <v>16.25</v>
      </c>
      <c r="AB978" s="257" t="e">
        <f>+VLOOKUP(#REF!,'[3]CÁN BỘ'!F$8:AX$1037,COLUMN('[3]CÁN BỘ'!$AP$42)-5,0)</f>
        <v>#REF!</v>
      </c>
      <c r="AC978" s="258"/>
    </row>
    <row r="979" spans="1:29" ht="15.75" customHeight="1" x14ac:dyDescent="0.3">
      <c r="A979" s="248">
        <f>+SUBTOTAL(3,$C$6:C979)</f>
        <v>974</v>
      </c>
      <c r="B979" s="249" t="s">
        <v>2495</v>
      </c>
      <c r="C979" s="249" t="s">
        <v>2493</v>
      </c>
      <c r="D979" s="249" t="s">
        <v>716</v>
      </c>
      <c r="E979" s="248" t="s">
        <v>200</v>
      </c>
      <c r="F979" s="249">
        <f t="shared" si="59"/>
        <v>1982</v>
      </c>
      <c r="G979" s="251">
        <v>29973</v>
      </c>
      <c r="H979" s="248" t="s">
        <v>708</v>
      </c>
      <c r="I979" s="252" t="str">
        <f>VLOOKUP(H979,'[2]Bảng mã ngạch'!$A$2:$B$71,2,0)</f>
        <v>Giảng viên (hạng III)</v>
      </c>
      <c r="J979" s="249" t="s">
        <v>692</v>
      </c>
      <c r="K979" s="249">
        <v>0</v>
      </c>
      <c r="L979" s="249" t="s">
        <v>715</v>
      </c>
      <c r="M979" s="249" t="s">
        <v>716</v>
      </c>
      <c r="N979" s="249"/>
      <c r="O979" s="249" t="s">
        <v>716</v>
      </c>
      <c r="P979" s="253"/>
      <c r="Q979" s="249"/>
      <c r="R979" s="255" t="s">
        <v>2496</v>
      </c>
      <c r="S979" s="248"/>
      <c r="T979" s="248" t="s">
        <v>705</v>
      </c>
      <c r="U979" s="248" t="s">
        <v>783</v>
      </c>
      <c r="V979" s="248"/>
      <c r="W979" s="254" t="s">
        <v>724</v>
      </c>
      <c r="X979" s="248" t="s">
        <v>779</v>
      </c>
      <c r="Y979" s="255">
        <v>41254</v>
      </c>
      <c r="Z979" s="255">
        <v>41619</v>
      </c>
      <c r="AA979" s="256">
        <f t="shared" ca="1" si="60"/>
        <v>17.083333333333332</v>
      </c>
      <c r="AB979" s="257" t="e">
        <f>+VLOOKUP(#REF!,'[3]CÁN BỘ'!F$8:AX$1037,COLUMN('[3]CÁN BỘ'!$AP$42)-5,0)</f>
        <v>#REF!</v>
      </c>
      <c r="AC979" s="258"/>
    </row>
    <row r="980" spans="1:29" ht="15.75" customHeight="1" x14ac:dyDescent="0.3">
      <c r="A980" s="248">
        <f>+SUBTOTAL(3,$C$6:C980)</f>
        <v>975</v>
      </c>
      <c r="B980" s="249" t="s">
        <v>2497</v>
      </c>
      <c r="C980" s="249" t="s">
        <v>2493</v>
      </c>
      <c r="D980" s="249" t="s">
        <v>716</v>
      </c>
      <c r="E980" s="248" t="s">
        <v>201</v>
      </c>
      <c r="F980" s="249">
        <f t="shared" si="59"/>
        <v>1978</v>
      </c>
      <c r="G980" s="251">
        <v>28787</v>
      </c>
      <c r="H980" s="248" t="s">
        <v>708</v>
      </c>
      <c r="I980" s="252" t="str">
        <f>VLOOKUP(H980,'[2]Bảng mã ngạch'!$A$2:$B$71,2,0)</f>
        <v>Giảng viên (hạng III)</v>
      </c>
      <c r="J980" s="249" t="s">
        <v>690</v>
      </c>
      <c r="K980" s="249">
        <v>0</v>
      </c>
      <c r="L980" s="249" t="s">
        <v>2498</v>
      </c>
      <c r="M980" s="249" t="s">
        <v>2499</v>
      </c>
      <c r="N980" s="249"/>
      <c r="O980" s="249" t="s">
        <v>218</v>
      </c>
      <c r="P980" s="253"/>
      <c r="Q980" s="249"/>
      <c r="R980" s="255" t="s">
        <v>754</v>
      </c>
      <c r="S980" s="248"/>
      <c r="T980" s="248">
        <v>0</v>
      </c>
      <c r="U980" s="248" t="s">
        <v>783</v>
      </c>
      <c r="V980" s="248"/>
      <c r="W980" s="248">
        <v>0</v>
      </c>
      <c r="X980" s="248"/>
      <c r="Y980" s="255"/>
      <c r="Z980" s="255"/>
      <c r="AA980" s="256">
        <f t="shared" ca="1" si="60"/>
        <v>8.8333333333333339</v>
      </c>
      <c r="AB980" s="257" t="e">
        <f>+VLOOKUP(#REF!,'[3]CÁN BỘ'!F$8:AX$1037,COLUMN('[3]CÁN BỘ'!$AP$42)-5,0)</f>
        <v>#REF!</v>
      </c>
      <c r="AC980" s="258"/>
    </row>
    <row r="981" spans="1:29" ht="15.75" customHeight="1" x14ac:dyDescent="0.3">
      <c r="A981" s="248">
        <f>+SUBTOTAL(3,$C$6:C981)</f>
        <v>976</v>
      </c>
      <c r="B981" s="249" t="s">
        <v>2500</v>
      </c>
      <c r="C981" s="249" t="s">
        <v>2493</v>
      </c>
      <c r="D981" s="249" t="s">
        <v>716</v>
      </c>
      <c r="E981" s="250" t="s">
        <v>201</v>
      </c>
      <c r="F981" s="249">
        <f t="shared" si="59"/>
        <v>1977</v>
      </c>
      <c r="G981" s="251">
        <v>28356</v>
      </c>
      <c r="H981" s="248" t="s">
        <v>699</v>
      </c>
      <c r="I981" s="252" t="str">
        <f>VLOOKUP(H981,'[2]Bảng mã ngạch'!$A$2:$B$71,2,0)</f>
        <v>Giảng viên chính (hạng II)</v>
      </c>
      <c r="J981" s="249" t="s">
        <v>692</v>
      </c>
      <c r="K981" s="249">
        <v>0</v>
      </c>
      <c r="L981" s="249" t="s">
        <v>1068</v>
      </c>
      <c r="M981" s="249" t="s">
        <v>1068</v>
      </c>
      <c r="N981" s="249"/>
      <c r="O981" s="249" t="s">
        <v>1068</v>
      </c>
      <c r="P981" s="253"/>
      <c r="Q981" s="249"/>
      <c r="R981" s="255" t="s">
        <v>1143</v>
      </c>
      <c r="S981" s="248"/>
      <c r="T981" s="248" t="s">
        <v>705</v>
      </c>
      <c r="U981" s="248" t="s">
        <v>783</v>
      </c>
      <c r="V981" s="248"/>
      <c r="W981" s="248">
        <v>0</v>
      </c>
      <c r="X981" s="248" t="s">
        <v>832</v>
      </c>
      <c r="Y981" s="255">
        <v>37440</v>
      </c>
      <c r="Z981" s="255">
        <v>37805</v>
      </c>
      <c r="AA981" s="256">
        <f t="shared" ca="1" si="60"/>
        <v>7.666666666666667</v>
      </c>
      <c r="AB981" s="257" t="e">
        <f>+VLOOKUP(#REF!,'[3]CÁN BỘ'!F$8:AX$1037,COLUMN('[3]CÁN BỘ'!$AP$42)-5,0)</f>
        <v>#REF!</v>
      </c>
      <c r="AC981" s="258"/>
    </row>
    <row r="982" spans="1:29" ht="15.75" customHeight="1" x14ac:dyDescent="0.3">
      <c r="A982" s="248">
        <f>+SUBTOTAL(3,$C$6:C982)</f>
        <v>977</v>
      </c>
      <c r="B982" s="249" t="s">
        <v>2501</v>
      </c>
      <c r="C982" s="249" t="s">
        <v>2493</v>
      </c>
      <c r="D982" s="249" t="s">
        <v>716</v>
      </c>
      <c r="E982" s="248" t="s">
        <v>201</v>
      </c>
      <c r="F982" s="249">
        <f t="shared" si="59"/>
        <v>1981</v>
      </c>
      <c r="G982" s="251">
        <v>29688</v>
      </c>
      <c r="H982" s="248" t="s">
        <v>708</v>
      </c>
      <c r="I982" s="252" t="str">
        <f>VLOOKUP(H982,'[2]Bảng mã ngạch'!$A$2:$B$71,2,0)</f>
        <v>Giảng viên (hạng III)</v>
      </c>
      <c r="J982" s="249" t="s">
        <v>692</v>
      </c>
      <c r="K982" s="249">
        <v>0</v>
      </c>
      <c r="L982" s="249" t="s">
        <v>715</v>
      </c>
      <c r="M982" s="249" t="s">
        <v>2350</v>
      </c>
      <c r="N982" s="249"/>
      <c r="O982" s="249" t="s">
        <v>2350</v>
      </c>
      <c r="P982" s="253">
        <v>44438</v>
      </c>
      <c r="Q982" s="249"/>
      <c r="R982" s="255" t="s">
        <v>2502</v>
      </c>
      <c r="S982" s="248"/>
      <c r="T982" s="248" t="s">
        <v>705</v>
      </c>
      <c r="U982" s="248"/>
      <c r="V982" s="248"/>
      <c r="W982" s="248" t="s">
        <v>750</v>
      </c>
      <c r="X982" s="248"/>
      <c r="Y982" s="255">
        <v>43644</v>
      </c>
      <c r="Z982" s="255">
        <v>44010</v>
      </c>
      <c r="AA982" s="256">
        <f t="shared" ca="1" si="60"/>
        <v>11.333333333333334</v>
      </c>
      <c r="AB982" s="257" t="e">
        <f>+VLOOKUP(#REF!,'[3]CÁN BỘ'!F$8:AX$1037,COLUMN('[3]CÁN BỘ'!$AP$42)-5,0)</f>
        <v>#REF!</v>
      </c>
      <c r="AC982" s="258"/>
    </row>
    <row r="983" spans="1:29" ht="15.75" customHeight="1" x14ac:dyDescent="0.3">
      <c r="A983" s="248">
        <f>+SUBTOTAL(3,$C$6:C983)</f>
        <v>978</v>
      </c>
      <c r="B983" s="249" t="s">
        <v>2503</v>
      </c>
      <c r="C983" s="249" t="s">
        <v>2493</v>
      </c>
      <c r="D983" s="249" t="s">
        <v>716</v>
      </c>
      <c r="E983" s="250" t="s">
        <v>201</v>
      </c>
      <c r="F983" s="249">
        <f t="shared" si="59"/>
        <v>1985</v>
      </c>
      <c r="G983" s="251">
        <v>31052</v>
      </c>
      <c r="H983" s="248" t="s">
        <v>708</v>
      </c>
      <c r="I983" s="252" t="str">
        <f>VLOOKUP(H983,'[2]Bảng mã ngạch'!$A$2:$B$71,2,0)</f>
        <v>Giảng viên (hạng III)</v>
      </c>
      <c r="J983" s="249" t="s">
        <v>692</v>
      </c>
      <c r="K983" s="249">
        <v>0</v>
      </c>
      <c r="L983" s="249" t="s">
        <v>744</v>
      </c>
      <c r="M983" s="249" t="s">
        <v>716</v>
      </c>
      <c r="N983" s="249"/>
      <c r="O983" s="249" t="s">
        <v>1254</v>
      </c>
      <c r="P983" s="253"/>
      <c r="Q983" s="249"/>
      <c r="R983" s="255" t="s">
        <v>771</v>
      </c>
      <c r="S983" s="248"/>
      <c r="T983" s="248" t="s">
        <v>705</v>
      </c>
      <c r="U983" s="248" t="s">
        <v>783</v>
      </c>
      <c r="V983" s="248"/>
      <c r="W983" s="248">
        <v>0</v>
      </c>
      <c r="X983" s="248"/>
      <c r="Y983" s="255">
        <v>40969</v>
      </c>
      <c r="Z983" s="255">
        <v>41334</v>
      </c>
      <c r="AA983" s="256">
        <f t="shared" ca="1" si="60"/>
        <v>15.083333333333334</v>
      </c>
      <c r="AB983" s="257" t="e">
        <f>+VLOOKUP(#REF!,'[3]CÁN BỘ'!F$8:AX$1037,COLUMN('[3]CÁN BỘ'!$AP$42)-5,0)</f>
        <v>#REF!</v>
      </c>
      <c r="AC983" s="258"/>
    </row>
    <row r="984" spans="1:29" ht="15.75" customHeight="1" x14ac:dyDescent="0.3">
      <c r="A984" s="248">
        <f>+SUBTOTAL(3,$C$6:C984)</f>
        <v>979</v>
      </c>
      <c r="B984" s="249" t="s">
        <v>2504</v>
      </c>
      <c r="C984" s="249" t="s">
        <v>2493</v>
      </c>
      <c r="D984" s="249" t="s">
        <v>716</v>
      </c>
      <c r="E984" s="248" t="s">
        <v>200</v>
      </c>
      <c r="F984" s="249">
        <f t="shared" si="59"/>
        <v>1982</v>
      </c>
      <c r="G984" s="251">
        <v>30294</v>
      </c>
      <c r="H984" s="248" t="s">
        <v>708</v>
      </c>
      <c r="I984" s="252" t="str">
        <f>VLOOKUP(H984,'[2]Bảng mã ngạch'!$A$2:$B$71,2,0)</f>
        <v>Giảng viên (hạng III)</v>
      </c>
      <c r="J984" s="249" t="s">
        <v>690</v>
      </c>
      <c r="K984" s="249">
        <v>0</v>
      </c>
      <c r="L984" s="249" t="s">
        <v>2505</v>
      </c>
      <c r="M984" s="249" t="s">
        <v>716</v>
      </c>
      <c r="N984" s="249"/>
      <c r="O984" s="249" t="s">
        <v>218</v>
      </c>
      <c r="P984" s="253"/>
      <c r="Q984" s="249"/>
      <c r="R984" s="255" t="s">
        <v>754</v>
      </c>
      <c r="S984" s="248"/>
      <c r="T984" s="248" t="s">
        <v>705</v>
      </c>
      <c r="U984" s="248" t="s">
        <v>783</v>
      </c>
      <c r="V984" s="248"/>
      <c r="W984" s="248">
        <v>0</v>
      </c>
      <c r="X984" s="248"/>
      <c r="Y984" s="255">
        <v>39456</v>
      </c>
      <c r="Z984" s="255">
        <v>39822</v>
      </c>
      <c r="AA984" s="256">
        <f t="shared" ca="1" si="60"/>
        <v>18</v>
      </c>
      <c r="AB984" s="257" t="e">
        <f>+VLOOKUP(#REF!,'[3]CÁN BỘ'!F$8:AX$1037,COLUMN('[3]CÁN BỘ'!$AP$42)-5,0)</f>
        <v>#REF!</v>
      </c>
      <c r="AC984" s="258"/>
    </row>
    <row r="985" spans="1:29" ht="15.75" customHeight="1" x14ac:dyDescent="0.3">
      <c r="A985" s="248">
        <f>+SUBTOTAL(3,$C$6:C985)</f>
        <v>980</v>
      </c>
      <c r="B985" s="249" t="s">
        <v>2506</v>
      </c>
      <c r="C985" s="249" t="s">
        <v>2493</v>
      </c>
      <c r="D985" s="249" t="s">
        <v>716</v>
      </c>
      <c r="E985" s="248" t="s">
        <v>201</v>
      </c>
      <c r="F985" s="249">
        <f t="shared" si="59"/>
        <v>1982</v>
      </c>
      <c r="G985" s="251">
        <v>30210</v>
      </c>
      <c r="H985" s="248" t="s">
        <v>699</v>
      </c>
      <c r="I985" s="252" t="str">
        <f>VLOOKUP(H985,'[2]Bảng mã ngạch'!$A$2:$B$71,2,0)</f>
        <v>Giảng viên chính (hạng II)</v>
      </c>
      <c r="J985" s="249" t="s">
        <v>692</v>
      </c>
      <c r="K985" s="249">
        <v>0</v>
      </c>
      <c r="L985" s="249" t="s">
        <v>744</v>
      </c>
      <c r="M985" s="249" t="s">
        <v>2507</v>
      </c>
      <c r="N985" s="249"/>
      <c r="O985" s="249" t="s">
        <v>1068</v>
      </c>
      <c r="P985" s="253"/>
      <c r="Q985" s="249"/>
      <c r="R985" s="255" t="s">
        <v>754</v>
      </c>
      <c r="S985" s="248"/>
      <c r="T985" s="248" t="s">
        <v>705</v>
      </c>
      <c r="U985" s="248" t="s">
        <v>783</v>
      </c>
      <c r="V985" s="248"/>
      <c r="W985" s="248" t="s">
        <v>758</v>
      </c>
      <c r="X985" s="248"/>
      <c r="Y985" s="255"/>
      <c r="Z985" s="255"/>
      <c r="AA985" s="256">
        <f t="shared" ca="1" si="60"/>
        <v>12.75</v>
      </c>
      <c r="AB985" s="257" t="e">
        <f>+VLOOKUP(#REF!,'[3]CÁN BỘ'!F$8:AX$1037,COLUMN('[3]CÁN BỘ'!$AP$42)-5,0)</f>
        <v>#REF!</v>
      </c>
      <c r="AC985" s="258"/>
    </row>
    <row r="986" spans="1:29" ht="15.75" customHeight="1" x14ac:dyDescent="0.3">
      <c r="A986" s="248">
        <f>+SUBTOTAL(3,$C$6:C986)</f>
        <v>981</v>
      </c>
      <c r="B986" s="249" t="s">
        <v>2508</v>
      </c>
      <c r="C986" s="249" t="s">
        <v>2493</v>
      </c>
      <c r="D986" s="249" t="s">
        <v>716</v>
      </c>
      <c r="E986" s="250" t="s">
        <v>201</v>
      </c>
      <c r="F986" s="249">
        <f t="shared" si="59"/>
        <v>1986</v>
      </c>
      <c r="G986" s="251">
        <v>31516</v>
      </c>
      <c r="H986" s="248" t="s">
        <v>708</v>
      </c>
      <c r="I986" s="252" t="str">
        <f>VLOOKUP(H986,'[2]Bảng mã ngạch'!$A$2:$B$71,2,0)</f>
        <v>Giảng viên (hạng III)</v>
      </c>
      <c r="J986" s="249" t="s">
        <v>692</v>
      </c>
      <c r="K986" s="249">
        <v>0</v>
      </c>
      <c r="L986" s="249" t="s">
        <v>744</v>
      </c>
      <c r="M986" s="249" t="s">
        <v>716</v>
      </c>
      <c r="N986" s="249"/>
      <c r="O986" s="249" t="s">
        <v>1068</v>
      </c>
      <c r="P986" s="253"/>
      <c r="Q986" s="249"/>
      <c r="R986" s="255" t="s">
        <v>782</v>
      </c>
      <c r="S986" s="248"/>
      <c r="T986" s="248" t="s">
        <v>705</v>
      </c>
      <c r="U986" s="248"/>
      <c r="V986" s="248"/>
      <c r="W986" s="248">
        <v>0</v>
      </c>
      <c r="X986" s="248" t="s">
        <v>779</v>
      </c>
      <c r="Y986" s="255">
        <v>39371</v>
      </c>
      <c r="Z986" s="255">
        <v>39737</v>
      </c>
      <c r="AA986" s="256">
        <f t="shared" ca="1" si="60"/>
        <v>16.333333333333332</v>
      </c>
      <c r="AB986" s="257" t="e">
        <f>+VLOOKUP(#REF!,'[3]CÁN BỘ'!F$8:AX$1037,COLUMN('[3]CÁN BỘ'!$AP$42)-5,0)</f>
        <v>#REF!</v>
      </c>
      <c r="AC986" s="258"/>
    </row>
    <row r="987" spans="1:29" ht="15.75" customHeight="1" x14ac:dyDescent="0.3">
      <c r="A987" s="248">
        <f>+SUBTOTAL(3,$C$6:C987)</f>
        <v>982</v>
      </c>
      <c r="B987" s="249" t="s">
        <v>2509</v>
      </c>
      <c r="C987" s="249" t="s">
        <v>2493</v>
      </c>
      <c r="D987" s="249" t="s">
        <v>716</v>
      </c>
      <c r="E987" s="248" t="s">
        <v>200</v>
      </c>
      <c r="F987" s="249">
        <f t="shared" si="59"/>
        <v>1982</v>
      </c>
      <c r="G987" s="251">
        <v>29961</v>
      </c>
      <c r="H987" s="248" t="s">
        <v>708</v>
      </c>
      <c r="I987" s="252" t="str">
        <f>VLOOKUP(H987,'[2]Bảng mã ngạch'!$A$2:$B$71,2,0)</f>
        <v>Giảng viên (hạng III)</v>
      </c>
      <c r="J987" s="249" t="s">
        <v>690</v>
      </c>
      <c r="K987" s="249">
        <v>0</v>
      </c>
      <c r="L987" s="249" t="s">
        <v>1068</v>
      </c>
      <c r="M987" s="249" t="s">
        <v>1077</v>
      </c>
      <c r="N987" s="249"/>
      <c r="O987" s="249" t="s">
        <v>2082</v>
      </c>
      <c r="P987" s="253"/>
      <c r="Q987" s="249"/>
      <c r="R987" s="255" t="s">
        <v>771</v>
      </c>
      <c r="S987" s="248"/>
      <c r="T987" s="248" t="s">
        <v>705</v>
      </c>
      <c r="U987" s="248" t="s">
        <v>783</v>
      </c>
      <c r="V987" s="248"/>
      <c r="W987" s="254" t="s">
        <v>724</v>
      </c>
      <c r="X987" s="248"/>
      <c r="Y987" s="255">
        <v>42898</v>
      </c>
      <c r="Z987" s="255">
        <v>43263</v>
      </c>
      <c r="AA987" s="256">
        <f t="shared" ca="1" si="60"/>
        <v>17.083333333333332</v>
      </c>
      <c r="AB987" s="257" t="e">
        <f>+VLOOKUP(#REF!,'[3]CÁN BỘ'!F$8:AX$1037,COLUMN('[3]CÁN BỘ'!$AP$42)-5,0)</f>
        <v>#REF!</v>
      </c>
      <c r="AC987" s="258"/>
    </row>
    <row r="988" spans="1:29" ht="15.75" customHeight="1" x14ac:dyDescent="0.3">
      <c r="A988" s="248">
        <f>+SUBTOTAL(3,$C$6:C988)</f>
        <v>983</v>
      </c>
      <c r="B988" s="249" t="s">
        <v>2510</v>
      </c>
      <c r="C988" s="249" t="s">
        <v>2493</v>
      </c>
      <c r="D988" s="249" t="s">
        <v>707</v>
      </c>
      <c r="E988" s="248" t="s">
        <v>201</v>
      </c>
      <c r="F988" s="249">
        <f t="shared" si="59"/>
        <v>1983</v>
      </c>
      <c r="G988" s="251">
        <v>30513</v>
      </c>
      <c r="H988" s="248" t="s">
        <v>708</v>
      </c>
      <c r="I988" s="252" t="str">
        <f>VLOOKUP(H988,'[2]Bảng mã ngạch'!$A$2:$B$71,2,0)</f>
        <v>Giảng viên (hạng III)</v>
      </c>
      <c r="J988" s="249" t="s">
        <v>690</v>
      </c>
      <c r="K988" s="249">
        <v>0</v>
      </c>
      <c r="L988" s="249" t="s">
        <v>2511</v>
      </c>
      <c r="M988" s="249" t="s">
        <v>2512</v>
      </c>
      <c r="N988" s="249"/>
      <c r="O988" s="249" t="s">
        <v>218</v>
      </c>
      <c r="P988" s="253"/>
      <c r="Q988" s="249"/>
      <c r="R988" s="248" t="s">
        <v>977</v>
      </c>
      <c r="S988" s="248"/>
      <c r="T988" s="248" t="s">
        <v>705</v>
      </c>
      <c r="U988" s="248" t="s">
        <v>783</v>
      </c>
      <c r="V988" s="248"/>
      <c r="W988" s="248">
        <v>0</v>
      </c>
      <c r="X988" s="248"/>
      <c r="Y988" s="255"/>
      <c r="Z988" s="255"/>
      <c r="AA988" s="256">
        <f t="shared" ca="1" si="60"/>
        <v>13.583333333333334</v>
      </c>
      <c r="AB988" s="257" t="e">
        <f>+VLOOKUP(#REF!,'[3]CÁN BỘ'!F$8:AX$1037,COLUMN('[3]CÁN BỘ'!$AP$42)-5,0)</f>
        <v>#REF!</v>
      </c>
      <c r="AC988" s="258"/>
    </row>
    <row r="989" spans="1:29" ht="15.75" customHeight="1" x14ac:dyDescent="0.3">
      <c r="A989" s="248">
        <f>+SUBTOTAL(3,$C$6:C989)</f>
        <v>984</v>
      </c>
      <c r="B989" s="249" t="s">
        <v>2513</v>
      </c>
      <c r="C989" s="249" t="s">
        <v>2493</v>
      </c>
      <c r="D989" s="249" t="s">
        <v>707</v>
      </c>
      <c r="E989" s="250" t="s">
        <v>200</v>
      </c>
      <c r="F989" s="249">
        <f t="shared" si="59"/>
        <v>1979</v>
      </c>
      <c r="G989" s="251">
        <v>29173</v>
      </c>
      <c r="H989" s="248" t="s">
        <v>708</v>
      </c>
      <c r="I989" s="252" t="str">
        <f>VLOOKUP(H989,'[2]Bảng mã ngạch'!$A$2:$B$71,2,0)</f>
        <v>Giảng viên (hạng III)</v>
      </c>
      <c r="J989" s="249" t="s">
        <v>692</v>
      </c>
      <c r="K989" s="249">
        <v>0</v>
      </c>
      <c r="L989" s="249" t="s">
        <v>709</v>
      </c>
      <c r="M989" s="249" t="s">
        <v>2514</v>
      </c>
      <c r="N989" s="249"/>
      <c r="O989" s="249" t="s">
        <v>710</v>
      </c>
      <c r="P989" s="253"/>
      <c r="Q989" s="249"/>
      <c r="R989" s="255" t="s">
        <v>711</v>
      </c>
      <c r="S989" s="248"/>
      <c r="T989" s="248">
        <v>0</v>
      </c>
      <c r="U989" s="248" t="s">
        <v>783</v>
      </c>
      <c r="V989" s="248"/>
      <c r="W989" s="248">
        <v>0</v>
      </c>
      <c r="X989" s="248"/>
      <c r="Y989" s="255">
        <v>37041</v>
      </c>
      <c r="Z989" s="255">
        <v>37406</v>
      </c>
      <c r="AA989" s="256">
        <f t="shared" ca="1" si="60"/>
        <v>14.916666666666666</v>
      </c>
      <c r="AB989" s="257" t="e">
        <f>+VLOOKUP(#REF!,'[3]CÁN BỘ'!F$8:AX$1037,COLUMN('[3]CÁN BỘ'!$AP$42)-5,0)</f>
        <v>#REF!</v>
      </c>
      <c r="AC989" s="258"/>
    </row>
    <row r="990" spans="1:29" ht="15.75" customHeight="1" x14ac:dyDescent="0.3">
      <c r="A990" s="248">
        <f>+SUBTOTAL(3,$C$6:C990)</f>
        <v>985</v>
      </c>
      <c r="B990" s="249" t="s">
        <v>2515</v>
      </c>
      <c r="C990" s="249" t="s">
        <v>2493</v>
      </c>
      <c r="D990" s="249" t="s">
        <v>707</v>
      </c>
      <c r="E990" s="248" t="s">
        <v>200</v>
      </c>
      <c r="F990" s="249">
        <f t="shared" si="59"/>
        <v>1982</v>
      </c>
      <c r="G990" s="251">
        <v>29971</v>
      </c>
      <c r="H990" s="248" t="s">
        <v>708</v>
      </c>
      <c r="I990" s="252" t="str">
        <f>VLOOKUP(H990,'[2]Bảng mã ngạch'!$A$2:$B$71,2,0)</f>
        <v>Giảng viên (hạng III)</v>
      </c>
      <c r="J990" s="249" t="s">
        <v>692</v>
      </c>
      <c r="K990" s="249">
        <v>0</v>
      </c>
      <c r="L990" s="249" t="s">
        <v>709</v>
      </c>
      <c r="M990" s="249" t="s">
        <v>2514</v>
      </c>
      <c r="N990" s="249"/>
      <c r="O990" s="249" t="s">
        <v>2514</v>
      </c>
      <c r="P990" s="261" t="s">
        <v>790</v>
      </c>
      <c r="Q990" s="249"/>
      <c r="R990" s="255" t="s">
        <v>774</v>
      </c>
      <c r="S990" s="248"/>
      <c r="T990" s="248" t="s">
        <v>705</v>
      </c>
      <c r="U990" s="248" t="s">
        <v>783</v>
      </c>
      <c r="V990" s="248"/>
      <c r="W990" s="248">
        <v>0</v>
      </c>
      <c r="X990" s="248"/>
      <c r="Y990" s="255">
        <v>38505</v>
      </c>
      <c r="Z990" s="255">
        <v>38870</v>
      </c>
      <c r="AA990" s="256">
        <f t="shared" ca="1" si="60"/>
        <v>17.083333333333332</v>
      </c>
      <c r="AB990" s="257" t="e">
        <f>+VLOOKUP(#REF!,'[3]CÁN BỘ'!F$8:AX$1037,COLUMN('[3]CÁN BỘ'!$AP$42)-5,0)</f>
        <v>#REF!</v>
      </c>
      <c r="AC990" s="258"/>
    </row>
    <row r="991" spans="1:29" ht="15.75" customHeight="1" x14ac:dyDescent="0.3">
      <c r="A991" s="248">
        <f>+SUBTOTAL(3,$C$6:C991)</f>
        <v>986</v>
      </c>
      <c r="B991" s="249" t="s">
        <v>2516</v>
      </c>
      <c r="C991" s="249" t="s">
        <v>2493</v>
      </c>
      <c r="D991" s="249" t="s">
        <v>887</v>
      </c>
      <c r="E991" s="250" t="s">
        <v>200</v>
      </c>
      <c r="F991" s="249">
        <f t="shared" si="59"/>
        <v>1988</v>
      </c>
      <c r="G991" s="251">
        <v>32313</v>
      </c>
      <c r="H991" s="248" t="s">
        <v>708</v>
      </c>
      <c r="I991" s="252" t="str">
        <f>VLOOKUP(H991,'[2]Bảng mã ngạch'!$A$2:$B$71,2,0)</f>
        <v>Giảng viên (hạng III)</v>
      </c>
      <c r="J991" s="249" t="s">
        <v>690</v>
      </c>
      <c r="K991" s="249">
        <v>0</v>
      </c>
      <c r="L991" s="249" t="s">
        <v>1299</v>
      </c>
      <c r="M991" s="249" t="s">
        <v>887</v>
      </c>
      <c r="N991" s="249"/>
      <c r="O991" s="249" t="s">
        <v>218</v>
      </c>
      <c r="P991" s="253"/>
      <c r="Q991" s="249"/>
      <c r="R991" s="255" t="s">
        <v>754</v>
      </c>
      <c r="S991" s="248" t="s">
        <v>815</v>
      </c>
      <c r="T991" s="248" t="s">
        <v>705</v>
      </c>
      <c r="U991" s="248" t="s">
        <v>783</v>
      </c>
      <c r="V991" s="248"/>
      <c r="W991" s="248" t="s">
        <v>758</v>
      </c>
      <c r="X991" s="248"/>
      <c r="Y991" s="255"/>
      <c r="Z991" s="255" t="s">
        <v>705</v>
      </c>
      <c r="AA991" s="256">
        <f t="shared" ca="1" si="60"/>
        <v>23.5</v>
      </c>
      <c r="AB991" s="257" t="e">
        <f>+VLOOKUP(#REF!,'[3]CÁN BỘ'!F$8:AX$1037,COLUMN('[3]CÁN BỘ'!$AP$42)-5,0)</f>
        <v>#REF!</v>
      </c>
      <c r="AC991" s="258"/>
    </row>
    <row r="992" spans="1:29" ht="15.75" customHeight="1" x14ac:dyDescent="0.3">
      <c r="A992" s="248">
        <f>+SUBTOTAL(3,$C$6:C992)</f>
        <v>987</v>
      </c>
      <c r="B992" s="249" t="s">
        <v>2517</v>
      </c>
      <c r="C992" s="249" t="s">
        <v>2493</v>
      </c>
      <c r="D992" s="249" t="s">
        <v>887</v>
      </c>
      <c r="E992" s="248" t="s">
        <v>201</v>
      </c>
      <c r="F992" s="249">
        <f t="shared" si="59"/>
        <v>1987</v>
      </c>
      <c r="G992" s="251">
        <v>31844</v>
      </c>
      <c r="H992" s="248" t="s">
        <v>708</v>
      </c>
      <c r="I992" s="252" t="str">
        <f>VLOOKUP(H992,'[2]Bảng mã ngạch'!$A$2:$B$71,2,0)</f>
        <v>Giảng viên (hạng III)</v>
      </c>
      <c r="J992" s="249" t="s">
        <v>690</v>
      </c>
      <c r="K992" s="249">
        <v>0</v>
      </c>
      <c r="L992" s="249" t="s">
        <v>2518</v>
      </c>
      <c r="M992" s="249" t="s">
        <v>2519</v>
      </c>
      <c r="N992" s="249"/>
      <c r="O992" s="249" t="s">
        <v>887</v>
      </c>
      <c r="P992" s="253"/>
      <c r="Q992" s="249"/>
      <c r="R992" s="255" t="s">
        <v>782</v>
      </c>
      <c r="S992" s="248"/>
      <c r="T992" s="248" t="s">
        <v>705</v>
      </c>
      <c r="U992" s="248" t="s">
        <v>783</v>
      </c>
      <c r="V992" s="248"/>
      <c r="W992" s="254" t="s">
        <v>724</v>
      </c>
      <c r="X992" s="248"/>
      <c r="Y992" s="255">
        <v>43168</v>
      </c>
      <c r="Z992" s="255">
        <v>43533</v>
      </c>
      <c r="AA992" s="256">
        <f t="shared" ca="1" si="60"/>
        <v>17.25</v>
      </c>
      <c r="AB992" s="257" t="e">
        <f>+VLOOKUP(#REF!,'[3]CÁN BỘ'!F$8:AX$1037,COLUMN('[3]CÁN BỘ'!$AP$42)-5,0)</f>
        <v>#REF!</v>
      </c>
      <c r="AC992" s="258"/>
    </row>
    <row r="993" spans="1:29" ht="15.75" customHeight="1" x14ac:dyDescent="0.3">
      <c r="A993" s="248">
        <f>+SUBTOTAL(3,$C$6:C993)</f>
        <v>988</v>
      </c>
      <c r="B993" s="249" t="s">
        <v>2520</v>
      </c>
      <c r="C993" s="249" t="s">
        <v>2493</v>
      </c>
      <c r="D993" s="249" t="s">
        <v>887</v>
      </c>
      <c r="E993" s="250" t="s">
        <v>200</v>
      </c>
      <c r="F993" s="249">
        <f t="shared" si="59"/>
        <v>1979</v>
      </c>
      <c r="G993" s="251">
        <v>29007</v>
      </c>
      <c r="H993" s="248" t="s">
        <v>708</v>
      </c>
      <c r="I993" s="252" t="str">
        <f>VLOOKUP(H993,'[2]Bảng mã ngạch'!$A$2:$B$71,2,0)</f>
        <v>Giảng viên (hạng III)</v>
      </c>
      <c r="J993" s="249" t="s">
        <v>692</v>
      </c>
      <c r="K993" s="249">
        <v>0</v>
      </c>
      <c r="L993" s="249" t="s">
        <v>1299</v>
      </c>
      <c r="M993" s="249" t="s">
        <v>1300</v>
      </c>
      <c r="N993" s="249"/>
      <c r="O993" s="249" t="s">
        <v>2521</v>
      </c>
      <c r="P993" s="253"/>
      <c r="Q993" s="249" t="s">
        <v>765</v>
      </c>
      <c r="R993" s="255" t="s">
        <v>1176</v>
      </c>
      <c r="S993" s="248"/>
      <c r="T993" s="248">
        <v>2018</v>
      </c>
      <c r="U993" s="248" t="s">
        <v>783</v>
      </c>
      <c r="V993" s="248"/>
      <c r="W993" s="248" t="s">
        <v>729</v>
      </c>
      <c r="X993" s="248" t="s">
        <v>779</v>
      </c>
      <c r="Y993" s="255">
        <v>42358</v>
      </c>
      <c r="Z993" s="255">
        <v>42724</v>
      </c>
      <c r="AA993" s="256">
        <f t="shared" ca="1" si="60"/>
        <v>14.5</v>
      </c>
      <c r="AB993" s="257" t="e">
        <f>+VLOOKUP(#REF!,'[3]CÁN BỘ'!F$8:AX$1037,COLUMN('[3]CÁN BỘ'!$AP$42)-5,0)</f>
        <v>#REF!</v>
      </c>
      <c r="AC993" s="258"/>
    </row>
    <row r="994" spans="1:29" ht="15.75" customHeight="1" x14ac:dyDescent="0.3">
      <c r="A994" s="248">
        <f>+SUBTOTAL(3,$C$6:C994)</f>
        <v>989</v>
      </c>
      <c r="B994" s="249" t="s">
        <v>2522</v>
      </c>
      <c r="C994" s="249" t="s">
        <v>2493</v>
      </c>
      <c r="D994" s="249" t="s">
        <v>887</v>
      </c>
      <c r="E994" s="250" t="s">
        <v>201</v>
      </c>
      <c r="F994" s="249">
        <f t="shared" si="59"/>
        <v>1987</v>
      </c>
      <c r="G994" s="251">
        <v>32005</v>
      </c>
      <c r="H994" s="248" t="s">
        <v>708</v>
      </c>
      <c r="I994" s="252" t="str">
        <f>VLOOKUP(H994,'[2]Bảng mã ngạch'!$A$2:$B$71,2,0)</f>
        <v>Giảng viên (hạng III)</v>
      </c>
      <c r="J994" s="249" t="s">
        <v>690</v>
      </c>
      <c r="K994" s="249">
        <v>0</v>
      </c>
      <c r="L994" s="249" t="s">
        <v>887</v>
      </c>
      <c r="M994" s="249" t="s">
        <v>887</v>
      </c>
      <c r="N994" s="249"/>
      <c r="O994" s="249" t="s">
        <v>218</v>
      </c>
      <c r="P994" s="253"/>
      <c r="Q994" s="249"/>
      <c r="R994" s="255" t="s">
        <v>754</v>
      </c>
      <c r="S994" s="248"/>
      <c r="T994" s="248">
        <v>0</v>
      </c>
      <c r="U994" s="248" t="s">
        <v>783</v>
      </c>
      <c r="V994" s="248"/>
      <c r="W994" s="254" t="s">
        <v>724</v>
      </c>
      <c r="X994" s="248"/>
      <c r="Y994" s="255">
        <v>43168</v>
      </c>
      <c r="Z994" s="255">
        <v>43533</v>
      </c>
      <c r="AA994" s="256">
        <f t="shared" ca="1" si="60"/>
        <v>17.666666666666668</v>
      </c>
      <c r="AB994" s="257" t="e">
        <f>+VLOOKUP(#REF!,'[3]CÁN BỘ'!F$8:AX$1037,COLUMN('[3]CÁN BỘ'!$AP$42)-5,0)</f>
        <v>#REF!</v>
      </c>
      <c r="AC994" s="258"/>
    </row>
    <row r="995" spans="1:29" ht="15.75" customHeight="1" x14ac:dyDescent="0.3">
      <c r="A995" s="248">
        <f>+SUBTOTAL(3,$C$6:C995)</f>
        <v>990</v>
      </c>
      <c r="B995" s="249" t="s">
        <v>2523</v>
      </c>
      <c r="C995" s="249" t="s">
        <v>2493</v>
      </c>
      <c r="D995" s="249" t="s">
        <v>2524</v>
      </c>
      <c r="E995" s="248" t="s">
        <v>200</v>
      </c>
      <c r="F995" s="249">
        <f t="shared" si="59"/>
        <v>1976</v>
      </c>
      <c r="G995" s="251">
        <v>28122</v>
      </c>
      <c r="H995" s="248" t="s">
        <v>708</v>
      </c>
      <c r="I995" s="252" t="str">
        <f>VLOOKUP(H995,'[2]Bảng mã ngạch'!$A$2:$B$71,2,0)</f>
        <v>Giảng viên (hạng III)</v>
      </c>
      <c r="J995" s="249" t="s">
        <v>690</v>
      </c>
      <c r="K995" s="249">
        <v>0</v>
      </c>
      <c r="L995" s="249" t="s">
        <v>1299</v>
      </c>
      <c r="M995" s="249" t="s">
        <v>1794</v>
      </c>
      <c r="N995" s="249"/>
      <c r="O995" s="249" t="s">
        <v>218</v>
      </c>
      <c r="P995" s="253"/>
      <c r="Q995" s="249" t="s">
        <v>765</v>
      </c>
      <c r="R995" s="255" t="s">
        <v>771</v>
      </c>
      <c r="S995" s="248"/>
      <c r="T995" s="248" t="s">
        <v>705</v>
      </c>
      <c r="U995" s="248" t="s">
        <v>783</v>
      </c>
      <c r="V995" s="248"/>
      <c r="W995" s="248"/>
      <c r="X995" s="248" t="s">
        <v>704</v>
      </c>
      <c r="Y995" s="255">
        <v>38512</v>
      </c>
      <c r="Z995" s="255">
        <v>38877</v>
      </c>
      <c r="AA995" s="256">
        <f t="shared" ca="1" si="60"/>
        <v>12.083333333333334</v>
      </c>
      <c r="AB995" s="257" t="e">
        <f>+VLOOKUP(#REF!,'[3]CÁN BỘ'!F$8:AX$1037,COLUMN('[3]CÁN BỘ'!$AP$42)-5,0)</f>
        <v>#REF!</v>
      </c>
      <c r="AC995" s="258"/>
    </row>
    <row r="996" spans="1:29" ht="15.75" customHeight="1" x14ac:dyDescent="0.3">
      <c r="A996" s="248">
        <f>+SUBTOTAL(3,$C$6:C996)</f>
        <v>991</v>
      </c>
      <c r="B996" s="249" t="s">
        <v>2525</v>
      </c>
      <c r="C996" s="249" t="s">
        <v>2493</v>
      </c>
      <c r="D996" s="249" t="s">
        <v>2524</v>
      </c>
      <c r="E996" s="250" t="s">
        <v>200</v>
      </c>
      <c r="F996" s="249">
        <f t="shared" si="59"/>
        <v>1984</v>
      </c>
      <c r="G996" s="251">
        <v>30867</v>
      </c>
      <c r="H996" s="248" t="s">
        <v>708</v>
      </c>
      <c r="I996" s="252" t="str">
        <f>VLOOKUP(H996,'[2]Bảng mã ngạch'!$A$2:$B$71,2,0)</f>
        <v>Giảng viên (hạng III)</v>
      </c>
      <c r="J996" s="249" t="s">
        <v>690</v>
      </c>
      <c r="K996" s="249">
        <v>0</v>
      </c>
      <c r="L996" s="249" t="s">
        <v>2518</v>
      </c>
      <c r="M996" s="249" t="s">
        <v>2526</v>
      </c>
      <c r="N996" s="249"/>
      <c r="O996" s="249" t="s">
        <v>218</v>
      </c>
      <c r="P996" s="253"/>
      <c r="Q996" s="249"/>
      <c r="R996" s="255" t="s">
        <v>754</v>
      </c>
      <c r="S996" s="248"/>
      <c r="T996" s="248">
        <v>0</v>
      </c>
      <c r="U996" s="248"/>
      <c r="V996" s="248"/>
      <c r="W996" s="248">
        <v>0</v>
      </c>
      <c r="X996" s="248"/>
      <c r="Y996" s="255"/>
      <c r="Z996" s="255" t="s">
        <v>705</v>
      </c>
      <c r="AA996" s="256">
        <f t="shared" ca="1" si="60"/>
        <v>19.583333333333332</v>
      </c>
      <c r="AB996" s="257" t="e">
        <f>+VLOOKUP(#REF!,'[3]CÁN BỘ'!F$8:AX$1037,COLUMN('[3]CÁN BỘ'!$AP$42)-5,0)</f>
        <v>#REF!</v>
      </c>
      <c r="AC996" s="258"/>
    </row>
    <row r="997" spans="1:29" ht="15.75" customHeight="1" x14ac:dyDescent="0.3">
      <c r="A997" s="248">
        <f>+SUBTOTAL(3,$C$6:C997)</f>
        <v>992</v>
      </c>
      <c r="B997" s="249" t="s">
        <v>2527</v>
      </c>
      <c r="C997" s="249" t="s">
        <v>2493</v>
      </c>
      <c r="D997" s="249" t="s">
        <v>2524</v>
      </c>
      <c r="E997" s="248" t="s">
        <v>201</v>
      </c>
      <c r="F997" s="249">
        <f t="shared" si="59"/>
        <v>1991</v>
      </c>
      <c r="G997" s="251">
        <v>33469</v>
      </c>
      <c r="H997" s="248" t="s">
        <v>708</v>
      </c>
      <c r="I997" s="252" t="str">
        <f>VLOOKUP(H997,'[2]Bảng mã ngạch'!$A$2:$B$71,2,0)</f>
        <v>Giảng viên (hạng III)</v>
      </c>
      <c r="J997" s="249" t="s">
        <v>690</v>
      </c>
      <c r="K997" s="249"/>
      <c r="L997" s="259" t="s">
        <v>2528</v>
      </c>
      <c r="M997" s="249" t="s">
        <v>2528</v>
      </c>
      <c r="N997" s="249"/>
      <c r="O997" s="249">
        <v>0</v>
      </c>
      <c r="P997" s="253"/>
      <c r="Q997" s="249"/>
      <c r="R997" s="248" t="s">
        <v>754</v>
      </c>
      <c r="S997" s="248" t="s">
        <v>815</v>
      </c>
      <c r="T997" s="248">
        <v>2018</v>
      </c>
      <c r="U997" s="248"/>
      <c r="V997" s="248"/>
      <c r="W997" s="248" t="s">
        <v>705</v>
      </c>
      <c r="X997" s="248"/>
      <c r="Y997" s="255"/>
      <c r="Z997" s="255"/>
      <c r="AA997" s="256">
        <f t="shared" ca="1" si="60"/>
        <v>21.666666666666668</v>
      </c>
      <c r="AB997" s="257" t="e">
        <f>+VLOOKUP(#REF!,'[3]CÁN BỘ'!F$8:AX$1037,COLUMN('[3]CÁN BỘ'!$AP$42)-5,0)</f>
        <v>#REF!</v>
      </c>
      <c r="AC997" s="258"/>
    </row>
    <row r="998" spans="1:29" ht="15.75" customHeight="1" x14ac:dyDescent="0.3">
      <c r="A998" s="248">
        <f>+SUBTOTAL(3,$C$6:C998)</f>
        <v>993</v>
      </c>
      <c r="B998" s="249" t="s">
        <v>2529</v>
      </c>
      <c r="C998" s="249" t="s">
        <v>2493</v>
      </c>
      <c r="D998" s="249" t="s">
        <v>2524</v>
      </c>
      <c r="E998" s="248" t="s">
        <v>201</v>
      </c>
      <c r="F998" s="249">
        <f t="shared" si="59"/>
        <v>1991</v>
      </c>
      <c r="G998" s="251">
        <v>33240</v>
      </c>
      <c r="H998" s="248" t="s">
        <v>708</v>
      </c>
      <c r="I998" s="252" t="str">
        <f>VLOOKUP(H998,'[2]Bảng mã ngạch'!$A$2:$B$71,2,0)</f>
        <v>Giảng viên (hạng III)</v>
      </c>
      <c r="J998" s="249" t="s">
        <v>690</v>
      </c>
      <c r="K998" s="249">
        <v>0</v>
      </c>
      <c r="L998" s="249" t="s">
        <v>1061</v>
      </c>
      <c r="M998" s="249" t="s">
        <v>1061</v>
      </c>
      <c r="N998" s="249"/>
      <c r="O998" s="249" t="s">
        <v>218</v>
      </c>
      <c r="P998" s="253"/>
      <c r="Q998" s="249"/>
      <c r="R998" s="255" t="s">
        <v>754</v>
      </c>
      <c r="S998" s="248"/>
      <c r="T998" s="248" t="s">
        <v>705</v>
      </c>
      <c r="U998" s="248"/>
      <c r="V998" s="248"/>
      <c r="W998" s="248" t="s">
        <v>750</v>
      </c>
      <c r="X998" s="248"/>
      <c r="Y998" s="255"/>
      <c r="Z998" s="255" t="s">
        <v>705</v>
      </c>
      <c r="AA998" s="256">
        <f t="shared" ca="1" si="60"/>
        <v>21.083333333333332</v>
      </c>
      <c r="AB998" s="257" t="e">
        <f>+VLOOKUP(#REF!,'[3]CÁN BỘ'!F$8:AX$1037,COLUMN('[3]CÁN BỘ'!$AP$42)-5,0)</f>
        <v>#REF!</v>
      </c>
      <c r="AC998" s="258"/>
    </row>
    <row r="999" spans="1:29" ht="15.75" customHeight="1" x14ac:dyDescent="0.3">
      <c r="A999" s="248">
        <f>+SUBTOTAL(3,$C$6:C999)</f>
        <v>994</v>
      </c>
      <c r="B999" s="249" t="s">
        <v>2530</v>
      </c>
      <c r="C999" s="249" t="s">
        <v>2493</v>
      </c>
      <c r="D999" s="249" t="s">
        <v>2524</v>
      </c>
      <c r="E999" s="248" t="s">
        <v>201</v>
      </c>
      <c r="F999" s="249">
        <f t="shared" si="59"/>
        <v>1986</v>
      </c>
      <c r="G999" s="251">
        <v>31420</v>
      </c>
      <c r="H999" s="248" t="s">
        <v>708</v>
      </c>
      <c r="I999" s="252" t="str">
        <f>VLOOKUP(H999,'[2]Bảng mã ngạch'!$A$2:$B$71,2,0)</f>
        <v>Giảng viên (hạng III)</v>
      </c>
      <c r="J999" s="249" t="s">
        <v>690</v>
      </c>
      <c r="K999" s="249">
        <v>0</v>
      </c>
      <c r="L999" s="249" t="s">
        <v>1061</v>
      </c>
      <c r="M999" s="249" t="s">
        <v>1061</v>
      </c>
      <c r="N999" s="249"/>
      <c r="O999" s="249" t="s">
        <v>218</v>
      </c>
      <c r="P999" s="253"/>
      <c r="Q999" s="249"/>
      <c r="R999" s="255" t="s">
        <v>754</v>
      </c>
      <c r="S999" s="248"/>
      <c r="T999" s="248" t="s">
        <v>705</v>
      </c>
      <c r="U999" s="248" t="s">
        <v>783</v>
      </c>
      <c r="V999" s="248"/>
      <c r="W999" s="254" t="s">
        <v>717</v>
      </c>
      <c r="X999" s="248"/>
      <c r="Y999" s="255"/>
      <c r="Z999" s="255"/>
      <c r="AA999" s="256">
        <f t="shared" ca="1" si="60"/>
        <v>16.083333333333332</v>
      </c>
      <c r="AB999" s="257" t="e">
        <f>+VLOOKUP(#REF!,'[3]CÁN BỘ'!F$8:AX$1037,COLUMN('[3]CÁN BỘ'!$AP$42)-5,0)</f>
        <v>#REF!</v>
      </c>
      <c r="AC999" s="258"/>
    </row>
    <row r="1000" spans="1:29" ht="15.75" customHeight="1" x14ac:dyDescent="0.3">
      <c r="A1000" s="248">
        <f>+SUBTOTAL(3,$C$6:C1000)</f>
        <v>995</v>
      </c>
      <c r="B1000" s="249" t="s">
        <v>2531</v>
      </c>
      <c r="C1000" s="249" t="s">
        <v>2493</v>
      </c>
      <c r="D1000" s="249" t="s">
        <v>2524</v>
      </c>
      <c r="E1000" s="250" t="s">
        <v>201</v>
      </c>
      <c r="F1000" s="249">
        <f t="shared" si="59"/>
        <v>1982</v>
      </c>
      <c r="G1000" s="251">
        <v>30178</v>
      </c>
      <c r="H1000" s="248" t="s">
        <v>870</v>
      </c>
      <c r="I1000" s="252" t="str">
        <f>VLOOKUP(H1000,'[2]Bảng mã ngạch'!$A$2:$B$71,2,0)</f>
        <v>Giảng viên cao cấp (hạng I)</v>
      </c>
      <c r="J1000" s="249" t="s">
        <v>692</v>
      </c>
      <c r="K1000" s="249" t="s">
        <v>871</v>
      </c>
      <c r="L1000" s="249" t="s">
        <v>1515</v>
      </c>
      <c r="M1000" s="249" t="s">
        <v>1794</v>
      </c>
      <c r="N1000" s="249"/>
      <c r="O1000" s="249" t="s">
        <v>1794</v>
      </c>
      <c r="P1000" s="253"/>
      <c r="Q1000" s="249" t="s">
        <v>765</v>
      </c>
      <c r="R1000" s="255" t="s">
        <v>1143</v>
      </c>
      <c r="S1000" s="248"/>
      <c r="T1000" s="248" t="s">
        <v>705</v>
      </c>
      <c r="U1000" s="248" t="s">
        <v>769</v>
      </c>
      <c r="V1000" s="248"/>
      <c r="W1000" s="248">
        <v>0</v>
      </c>
      <c r="X1000" s="248" t="s">
        <v>704</v>
      </c>
      <c r="Y1000" s="255">
        <v>41282</v>
      </c>
      <c r="Z1000" s="255">
        <v>41647</v>
      </c>
      <c r="AA1000" s="256">
        <f t="shared" ca="1" si="60"/>
        <v>12.666666666666666</v>
      </c>
      <c r="AB1000" s="257" t="e">
        <f>+VLOOKUP(#REF!,'[3]CÁN BỘ'!F$8:AX$1037,COLUMN('[3]CÁN BỘ'!$AP$42)-5,0)</f>
        <v>#REF!</v>
      </c>
      <c r="AC1000" s="258"/>
    </row>
    <row r="1001" spans="1:29" ht="15.75" customHeight="1" x14ac:dyDescent="0.3">
      <c r="A1001" s="248">
        <f>+SUBTOTAL(3,$C$6:C1001)</f>
        <v>996</v>
      </c>
      <c r="B1001" s="249" t="s">
        <v>2532</v>
      </c>
      <c r="C1001" s="249" t="s">
        <v>2493</v>
      </c>
      <c r="D1001" s="249" t="s">
        <v>2524</v>
      </c>
      <c r="E1001" s="248" t="s">
        <v>200</v>
      </c>
      <c r="F1001" s="249">
        <f t="shared" si="59"/>
        <v>1976</v>
      </c>
      <c r="G1001" s="251">
        <v>28091</v>
      </c>
      <c r="H1001" s="248" t="s">
        <v>708</v>
      </c>
      <c r="I1001" s="252" t="str">
        <f>VLOOKUP(H1001,'[2]Bảng mã ngạch'!$A$2:$B$71,2,0)</f>
        <v>Giảng viên (hạng III)</v>
      </c>
      <c r="J1001" s="249" t="s">
        <v>690</v>
      </c>
      <c r="K1001" s="249">
        <v>0</v>
      </c>
      <c r="L1001" s="249" t="s">
        <v>1299</v>
      </c>
      <c r="M1001" s="249" t="s">
        <v>2512</v>
      </c>
      <c r="N1001" s="249"/>
      <c r="O1001" s="249" t="s">
        <v>218</v>
      </c>
      <c r="P1001" s="253"/>
      <c r="Q1001" s="249"/>
      <c r="R1001" s="248" t="s">
        <v>771</v>
      </c>
      <c r="S1001" s="248"/>
      <c r="T1001" s="248">
        <v>2018</v>
      </c>
      <c r="U1001" s="248" t="s">
        <v>783</v>
      </c>
      <c r="V1001" s="248"/>
      <c r="W1001" s="254" t="s">
        <v>717</v>
      </c>
      <c r="X1001" s="248"/>
      <c r="Y1001" s="255"/>
      <c r="Z1001" s="255"/>
      <c r="AA1001" s="256">
        <f t="shared" ca="1" si="60"/>
        <v>12</v>
      </c>
      <c r="AB1001" s="257" t="e">
        <f>+VLOOKUP(#REF!,'[3]CÁN BỘ'!F$8:AX$1037,COLUMN('[3]CÁN BỘ'!$AP$42)-5,0)</f>
        <v>#REF!</v>
      </c>
      <c r="AC1001" s="258"/>
    </row>
    <row r="1002" spans="1:29" ht="15.75" customHeight="1" x14ac:dyDescent="0.3">
      <c r="A1002" s="248">
        <f>+SUBTOTAL(3,$C$6:C1002)</f>
        <v>997</v>
      </c>
      <c r="B1002" s="249" t="s">
        <v>2533</v>
      </c>
      <c r="C1002" s="249" t="s">
        <v>2493</v>
      </c>
      <c r="D1002" s="249" t="s">
        <v>2534</v>
      </c>
      <c r="E1002" s="248" t="s">
        <v>201</v>
      </c>
      <c r="F1002" s="249">
        <f t="shared" si="59"/>
        <v>1986</v>
      </c>
      <c r="G1002" s="251">
        <v>31568</v>
      </c>
      <c r="H1002" s="248" t="s">
        <v>708</v>
      </c>
      <c r="I1002" s="252" t="str">
        <f>VLOOKUP(H1002,'[2]Bảng mã ngạch'!$A$2:$B$71,2,0)</f>
        <v>Giảng viên (hạng III)</v>
      </c>
      <c r="J1002" s="249" t="s">
        <v>692</v>
      </c>
      <c r="K1002" s="249">
        <v>0</v>
      </c>
      <c r="L1002" s="249" t="s">
        <v>2535</v>
      </c>
      <c r="M1002" s="249" t="s">
        <v>2536</v>
      </c>
      <c r="N1002" s="249"/>
      <c r="O1002" s="249" t="s">
        <v>2537</v>
      </c>
      <c r="P1002" s="253">
        <v>44415</v>
      </c>
      <c r="Q1002" s="249"/>
      <c r="R1002" s="255" t="s">
        <v>738</v>
      </c>
      <c r="S1002" s="248"/>
      <c r="T1002" s="248" t="s">
        <v>705</v>
      </c>
      <c r="U1002" s="248" t="s">
        <v>783</v>
      </c>
      <c r="V1002" s="248"/>
      <c r="W1002" s="248" t="s">
        <v>1012</v>
      </c>
      <c r="X1002" s="248"/>
      <c r="Y1002" s="255"/>
      <c r="Z1002" s="255"/>
      <c r="AA1002" s="256">
        <f t="shared" ca="1" si="60"/>
        <v>16.5</v>
      </c>
      <c r="AB1002" s="257" t="e">
        <f>+VLOOKUP(#REF!,'[3]CÁN BỘ'!F$8:AX$1037,COLUMN('[3]CÁN BỘ'!$AP$42)-5,0)</f>
        <v>#REF!</v>
      </c>
      <c r="AC1002" s="258"/>
    </row>
    <row r="1003" spans="1:29" ht="15.75" customHeight="1" x14ac:dyDescent="0.3">
      <c r="A1003" s="248">
        <f>+SUBTOTAL(3,$C$6:C1003)</f>
        <v>998</v>
      </c>
      <c r="B1003" s="249" t="s">
        <v>2538</v>
      </c>
      <c r="C1003" s="249" t="s">
        <v>2493</v>
      </c>
      <c r="D1003" s="249" t="s">
        <v>2534</v>
      </c>
      <c r="E1003" s="250" t="s">
        <v>200</v>
      </c>
      <c r="F1003" s="249">
        <f t="shared" si="59"/>
        <v>1979</v>
      </c>
      <c r="G1003" s="251">
        <v>28949</v>
      </c>
      <c r="H1003" s="248" t="s">
        <v>708</v>
      </c>
      <c r="I1003" s="252" t="str">
        <f>VLOOKUP(H1003,'[2]Bảng mã ngạch'!$A$2:$B$71,2,0)</f>
        <v>Giảng viên (hạng III)</v>
      </c>
      <c r="J1003" s="249" t="s">
        <v>692</v>
      </c>
      <c r="K1003" s="249">
        <v>0</v>
      </c>
      <c r="L1003" s="249" t="s">
        <v>809</v>
      </c>
      <c r="M1003" s="249" t="s">
        <v>809</v>
      </c>
      <c r="N1003" s="249"/>
      <c r="O1003" s="249" t="s">
        <v>2539</v>
      </c>
      <c r="P1003" s="253"/>
      <c r="Q1003" s="249"/>
      <c r="R1003" s="255" t="s">
        <v>771</v>
      </c>
      <c r="S1003" s="248"/>
      <c r="T1003" s="248">
        <v>0</v>
      </c>
      <c r="U1003" s="248" t="s">
        <v>783</v>
      </c>
      <c r="V1003" s="248"/>
      <c r="W1003" s="254" t="s">
        <v>724</v>
      </c>
      <c r="X1003" s="248" t="s">
        <v>779</v>
      </c>
      <c r="Y1003" s="255">
        <v>36298</v>
      </c>
      <c r="Z1003" s="255">
        <v>36664</v>
      </c>
      <c r="AA1003" s="256">
        <f t="shared" ca="1" si="60"/>
        <v>14.333333333333334</v>
      </c>
      <c r="AB1003" s="257" t="e">
        <f>+VLOOKUP(#REF!,'[3]CÁN BỘ'!F$8:AX$1037,COLUMN('[3]CÁN BỘ'!$AP$42)-5,0)</f>
        <v>#REF!</v>
      </c>
      <c r="AC1003" s="258"/>
    </row>
    <row r="1004" spans="1:29" ht="15.75" customHeight="1" x14ac:dyDescent="0.3">
      <c r="A1004" s="248">
        <f>+SUBTOTAL(3,$C$6:C1004)</f>
        <v>999</v>
      </c>
      <c r="B1004" s="249" t="s">
        <v>2540</v>
      </c>
      <c r="C1004" s="249" t="s">
        <v>2493</v>
      </c>
      <c r="D1004" s="249" t="s">
        <v>2534</v>
      </c>
      <c r="E1004" s="248" t="s">
        <v>200</v>
      </c>
      <c r="F1004" s="249">
        <f t="shared" si="59"/>
        <v>1980</v>
      </c>
      <c r="G1004" s="251">
        <v>29440</v>
      </c>
      <c r="H1004" s="248" t="s">
        <v>708</v>
      </c>
      <c r="I1004" s="252" t="str">
        <f>VLOOKUP(H1004,'[2]Bảng mã ngạch'!$A$2:$B$71,2,0)</f>
        <v>Giảng viên (hạng III)</v>
      </c>
      <c r="J1004" s="249" t="s">
        <v>692</v>
      </c>
      <c r="K1004" s="249">
        <v>0</v>
      </c>
      <c r="L1004" s="249" t="s">
        <v>1068</v>
      </c>
      <c r="M1004" s="249" t="s">
        <v>809</v>
      </c>
      <c r="N1004" s="249"/>
      <c r="O1004" s="249" t="s">
        <v>1278</v>
      </c>
      <c r="P1004" s="253"/>
      <c r="Q1004" s="249"/>
      <c r="R1004" s="248" t="s">
        <v>2541</v>
      </c>
      <c r="S1004" s="248"/>
      <c r="T1004" s="248" t="s">
        <v>705</v>
      </c>
      <c r="U1004" s="248" t="s">
        <v>702</v>
      </c>
      <c r="V1004" s="248"/>
      <c r="W1004" s="248" t="s">
        <v>1012</v>
      </c>
      <c r="X1004" s="248" t="s">
        <v>704</v>
      </c>
      <c r="Y1004" s="255">
        <v>37795</v>
      </c>
      <c r="Z1004" s="255">
        <v>38161</v>
      </c>
      <c r="AA1004" s="256">
        <f t="shared" ca="1" si="60"/>
        <v>15.666666666666666</v>
      </c>
      <c r="AB1004" s="257" t="e">
        <f>+VLOOKUP(#REF!,'[3]CÁN BỘ'!F$8:AX$1037,COLUMN('[3]CÁN BỘ'!$AP$42)-5,0)</f>
        <v>#REF!</v>
      </c>
      <c r="AC1004" s="258"/>
    </row>
    <row r="1005" spans="1:29" ht="15.75" customHeight="1" x14ac:dyDescent="0.3">
      <c r="A1005" s="248">
        <f>+SUBTOTAL(3,$C$6:C1005)</f>
        <v>1000</v>
      </c>
      <c r="B1005" s="249" t="s">
        <v>2542</v>
      </c>
      <c r="C1005" s="249" t="s">
        <v>2493</v>
      </c>
      <c r="D1005" s="249" t="s">
        <v>2534</v>
      </c>
      <c r="E1005" s="248" t="s">
        <v>201</v>
      </c>
      <c r="F1005" s="249">
        <f t="shared" si="59"/>
        <v>1981</v>
      </c>
      <c r="G1005" s="251">
        <v>29821</v>
      </c>
      <c r="H1005" s="248" t="s">
        <v>708</v>
      </c>
      <c r="I1005" s="252" t="str">
        <f>VLOOKUP(H1005,'[2]Bảng mã ngạch'!$A$2:$B$71,2,0)</f>
        <v>Giảng viên (hạng III)</v>
      </c>
      <c r="J1005" s="249" t="s">
        <v>692</v>
      </c>
      <c r="K1005" s="249">
        <v>0</v>
      </c>
      <c r="L1005" s="249" t="s">
        <v>809</v>
      </c>
      <c r="M1005" s="249" t="s">
        <v>809</v>
      </c>
      <c r="N1005" s="249"/>
      <c r="O1005" s="249" t="s">
        <v>2543</v>
      </c>
      <c r="P1005" s="253">
        <v>43862</v>
      </c>
      <c r="Q1005" s="249"/>
      <c r="R1005" s="255" t="s">
        <v>925</v>
      </c>
      <c r="S1005" s="248"/>
      <c r="T1005" s="248" t="s">
        <v>705</v>
      </c>
      <c r="U1005" s="248"/>
      <c r="V1005" s="248"/>
      <c r="W1005" s="248">
        <v>0</v>
      </c>
      <c r="X1005" s="248"/>
      <c r="Y1005" s="255"/>
      <c r="Z1005" s="255"/>
      <c r="AA1005" s="256">
        <f t="shared" ca="1" si="60"/>
        <v>11.666666666666666</v>
      </c>
      <c r="AB1005" s="257" t="e">
        <f>+VLOOKUP(#REF!,'[3]CÁN BỘ'!F$8:AX$1037,COLUMN('[3]CÁN BỘ'!$AP$42)-5,0)</f>
        <v>#REF!</v>
      </c>
      <c r="AC1005" s="258"/>
    </row>
    <row r="1006" spans="1:29" ht="15.75" customHeight="1" x14ac:dyDescent="0.3">
      <c r="A1006" s="248">
        <f>+SUBTOTAL(3,$C$6:C1006)</f>
        <v>1001</v>
      </c>
      <c r="B1006" s="249" t="s">
        <v>2544</v>
      </c>
      <c r="C1006" s="249" t="s">
        <v>2493</v>
      </c>
      <c r="D1006" s="249" t="s">
        <v>2534</v>
      </c>
      <c r="E1006" s="250" t="s">
        <v>201</v>
      </c>
      <c r="F1006" s="249">
        <f t="shared" si="59"/>
        <v>1978</v>
      </c>
      <c r="G1006" s="251">
        <v>28810</v>
      </c>
      <c r="H1006" s="248" t="s">
        <v>708</v>
      </c>
      <c r="I1006" s="252" t="str">
        <f>VLOOKUP(H1006,'[2]Bảng mã ngạch'!$A$2:$B$71,2,0)</f>
        <v>Giảng viên (hạng III)</v>
      </c>
      <c r="J1006" s="249" t="s">
        <v>692</v>
      </c>
      <c r="K1006" s="249">
        <v>0</v>
      </c>
      <c r="L1006" s="249" t="s">
        <v>809</v>
      </c>
      <c r="M1006" s="249" t="s">
        <v>809</v>
      </c>
      <c r="N1006" s="249"/>
      <c r="O1006" s="249" t="s">
        <v>2539</v>
      </c>
      <c r="P1006" s="261" t="s">
        <v>1593</v>
      </c>
      <c r="Q1006" s="249"/>
      <c r="R1006" s="248" t="s">
        <v>754</v>
      </c>
      <c r="S1006" s="248"/>
      <c r="T1006" s="248" t="s">
        <v>705</v>
      </c>
      <c r="U1006" s="248" t="s">
        <v>783</v>
      </c>
      <c r="V1006" s="248"/>
      <c r="W1006" s="248">
        <v>0</v>
      </c>
      <c r="X1006" s="248"/>
      <c r="Y1006" s="255"/>
      <c r="Z1006" s="255"/>
      <c r="AA1006" s="256">
        <f t="shared" ca="1" si="60"/>
        <v>8.9166666666666661</v>
      </c>
      <c r="AB1006" s="257" t="e">
        <f>+VLOOKUP(#REF!,'[3]CÁN BỘ'!F$8:AX$1037,COLUMN('[3]CÁN BỘ'!$AP$42)-5,0)</f>
        <v>#REF!</v>
      </c>
      <c r="AC1006" s="258"/>
    </row>
    <row r="1007" spans="1:29" ht="15.75" customHeight="1" x14ac:dyDescent="0.3">
      <c r="A1007" s="248">
        <f>+SUBTOTAL(3,$C$6:C1007)</f>
        <v>1002</v>
      </c>
      <c r="B1007" s="249" t="s">
        <v>2545</v>
      </c>
      <c r="C1007" s="249" t="s">
        <v>2493</v>
      </c>
      <c r="D1007" s="249" t="s">
        <v>2534</v>
      </c>
      <c r="E1007" s="248" t="s">
        <v>200</v>
      </c>
      <c r="F1007" s="249">
        <f t="shared" si="59"/>
        <v>1976</v>
      </c>
      <c r="G1007" s="251">
        <v>27774</v>
      </c>
      <c r="H1007" s="248" t="s">
        <v>708</v>
      </c>
      <c r="I1007" s="252" t="str">
        <f>VLOOKUP(H1007,'[2]Bảng mã ngạch'!$A$2:$B$71,2,0)</f>
        <v>Giảng viên (hạng III)</v>
      </c>
      <c r="J1007" s="249" t="s">
        <v>692</v>
      </c>
      <c r="K1007" s="249">
        <v>0</v>
      </c>
      <c r="L1007" s="249" t="s">
        <v>809</v>
      </c>
      <c r="M1007" s="249" t="s">
        <v>809</v>
      </c>
      <c r="N1007" s="249"/>
      <c r="O1007" s="249" t="s">
        <v>2350</v>
      </c>
      <c r="P1007" s="253"/>
      <c r="Q1007" s="249"/>
      <c r="R1007" s="255" t="s">
        <v>1085</v>
      </c>
      <c r="S1007" s="248"/>
      <c r="T1007" s="248">
        <v>2018</v>
      </c>
      <c r="U1007" s="248" t="s">
        <v>783</v>
      </c>
      <c r="V1007" s="248"/>
      <c r="W1007" s="248" t="s">
        <v>705</v>
      </c>
      <c r="X1007" s="248"/>
      <c r="Y1007" s="255"/>
      <c r="Z1007" s="255"/>
      <c r="AA1007" s="256">
        <f t="shared" ca="1" si="60"/>
        <v>11.083333333333334</v>
      </c>
      <c r="AB1007" s="257" t="e">
        <f>+VLOOKUP(#REF!,'[3]CÁN BỘ'!F$8:AX$1037,COLUMN('[3]CÁN BỘ'!$AP$42)-5,0)</f>
        <v>#REF!</v>
      </c>
      <c r="AC1007" s="258"/>
    </row>
    <row r="1008" spans="1:29" ht="15.75" customHeight="1" x14ac:dyDescent="0.3">
      <c r="A1008" s="248">
        <f>+SUBTOTAL(3,$C$6:C1008)</f>
        <v>1003</v>
      </c>
      <c r="B1008" s="249" t="s">
        <v>2546</v>
      </c>
      <c r="C1008" s="249" t="s">
        <v>2493</v>
      </c>
      <c r="D1008" s="249" t="s">
        <v>2534</v>
      </c>
      <c r="E1008" s="248" t="s">
        <v>201</v>
      </c>
      <c r="F1008" s="249">
        <f t="shared" si="59"/>
        <v>1981</v>
      </c>
      <c r="G1008" s="251">
        <v>29822</v>
      </c>
      <c r="H1008" s="248" t="s">
        <v>699</v>
      </c>
      <c r="I1008" s="252" t="str">
        <f>VLOOKUP(H1008,'[2]Bảng mã ngạch'!$A$2:$B$71,2,0)</f>
        <v>Giảng viên chính (hạng II)</v>
      </c>
      <c r="J1008" s="249" t="s">
        <v>692</v>
      </c>
      <c r="K1008" s="249">
        <v>0</v>
      </c>
      <c r="L1008" s="249" t="s">
        <v>809</v>
      </c>
      <c r="M1008" s="249" t="s">
        <v>809</v>
      </c>
      <c r="N1008" s="249"/>
      <c r="O1008" s="249" t="s">
        <v>2539</v>
      </c>
      <c r="P1008" s="253">
        <v>43770</v>
      </c>
      <c r="Q1008" s="249"/>
      <c r="R1008" s="255" t="s">
        <v>1303</v>
      </c>
      <c r="S1008" s="248"/>
      <c r="T1008" s="248">
        <v>0</v>
      </c>
      <c r="U1008" s="248" t="s">
        <v>783</v>
      </c>
      <c r="V1008" s="248"/>
      <c r="W1008" s="248">
        <v>0</v>
      </c>
      <c r="X1008" s="248" t="s">
        <v>779</v>
      </c>
      <c r="Y1008" s="255">
        <v>41123</v>
      </c>
      <c r="Z1008" s="255">
        <v>41488</v>
      </c>
      <c r="AA1008" s="256">
        <f t="shared" ca="1" si="60"/>
        <v>11.666666666666666</v>
      </c>
      <c r="AB1008" s="257" t="e">
        <f>+VLOOKUP(#REF!,'[3]CÁN BỘ'!F$8:AX$1037,COLUMN('[3]CÁN BỘ'!$AP$42)-5,0)</f>
        <v>#REF!</v>
      </c>
      <c r="AC1008" s="258"/>
    </row>
    <row r="1009" spans="1:30" ht="15.75" customHeight="1" x14ac:dyDescent="0.3">
      <c r="A1009" s="248">
        <f>+SUBTOTAL(3,$C$6:C1009)</f>
        <v>1004</v>
      </c>
      <c r="B1009" s="249" t="s">
        <v>2547</v>
      </c>
      <c r="C1009" s="249" t="s">
        <v>2493</v>
      </c>
      <c r="D1009" s="249" t="s">
        <v>2534</v>
      </c>
      <c r="E1009" s="250" t="s">
        <v>201</v>
      </c>
      <c r="F1009" s="249">
        <f t="shared" si="59"/>
        <v>1979</v>
      </c>
      <c r="G1009" s="251">
        <v>29000</v>
      </c>
      <c r="H1009" s="248" t="s">
        <v>708</v>
      </c>
      <c r="I1009" s="252" t="str">
        <f>VLOOKUP(H1009,'[2]Bảng mã ngạch'!$A$2:$B$71,2,0)</f>
        <v>Giảng viên (hạng III)</v>
      </c>
      <c r="J1009" s="249" t="s">
        <v>692</v>
      </c>
      <c r="K1009" s="249">
        <v>0</v>
      </c>
      <c r="L1009" s="249" t="s">
        <v>809</v>
      </c>
      <c r="M1009" s="249" t="s">
        <v>809</v>
      </c>
      <c r="N1009" s="249"/>
      <c r="O1009" s="249" t="s">
        <v>1278</v>
      </c>
      <c r="P1009" s="253">
        <v>44105</v>
      </c>
      <c r="Q1009" s="249"/>
      <c r="R1009" s="248"/>
      <c r="S1009" s="248"/>
      <c r="T1009" s="248" t="s">
        <v>705</v>
      </c>
      <c r="U1009" s="248" t="s">
        <v>783</v>
      </c>
      <c r="V1009" s="248"/>
      <c r="W1009" s="254" t="s">
        <v>717</v>
      </c>
      <c r="X1009" s="248"/>
      <c r="Y1009" s="255">
        <v>41746</v>
      </c>
      <c r="Z1009" s="255">
        <v>42111</v>
      </c>
      <c r="AA1009" s="256">
        <f t="shared" ca="1" si="60"/>
        <v>9.5</v>
      </c>
      <c r="AB1009" s="257" t="e">
        <f>+VLOOKUP(#REF!,'[3]CÁN BỘ'!F$8:AX$1037,COLUMN('[3]CÁN BỘ'!$AP$42)-5,0)</f>
        <v>#REF!</v>
      </c>
      <c r="AC1009" s="258"/>
    </row>
    <row r="1010" spans="1:30" ht="15.75" customHeight="1" x14ac:dyDescent="0.3">
      <c r="A1010" s="248">
        <f>+SUBTOTAL(3,$C$6:C1010)</f>
        <v>1005</v>
      </c>
      <c r="B1010" s="249" t="s">
        <v>2548</v>
      </c>
      <c r="C1010" s="249" t="s">
        <v>2493</v>
      </c>
      <c r="D1010" s="249" t="s">
        <v>2534</v>
      </c>
      <c r="E1010" s="248" t="s">
        <v>201</v>
      </c>
      <c r="F1010" s="249">
        <f t="shared" si="59"/>
        <v>1980</v>
      </c>
      <c r="G1010" s="251">
        <v>29457</v>
      </c>
      <c r="H1010" s="248" t="s">
        <v>708</v>
      </c>
      <c r="I1010" s="252" t="str">
        <f>VLOOKUP(H1010,'[2]Bảng mã ngạch'!$A$2:$B$71,2,0)</f>
        <v>Giảng viên (hạng III)</v>
      </c>
      <c r="J1010" s="249" t="s">
        <v>692</v>
      </c>
      <c r="K1010" s="249">
        <v>0</v>
      </c>
      <c r="L1010" s="249" t="s">
        <v>809</v>
      </c>
      <c r="M1010" s="249" t="s">
        <v>809</v>
      </c>
      <c r="N1010" s="249"/>
      <c r="O1010" s="249" t="s">
        <v>1061</v>
      </c>
      <c r="P1010" s="253"/>
      <c r="Q1010" s="249"/>
      <c r="R1010" s="255" t="s">
        <v>925</v>
      </c>
      <c r="S1010" s="248"/>
      <c r="T1010" s="248"/>
      <c r="U1010" s="248"/>
      <c r="V1010" s="248"/>
      <c r="W1010" s="248">
        <v>0</v>
      </c>
      <c r="X1010" s="248"/>
      <c r="Y1010" s="255"/>
      <c r="Z1010" s="255" t="s">
        <v>705</v>
      </c>
      <c r="AA1010" s="256">
        <f t="shared" ca="1" si="60"/>
        <v>10.666666666666666</v>
      </c>
      <c r="AB1010" s="257" t="e">
        <f>+VLOOKUP(#REF!,'[3]CÁN BỘ'!F$8:AX$1037,COLUMN('[3]CÁN BỘ'!$AP$42)-5,0)</f>
        <v>#REF!</v>
      </c>
      <c r="AC1010" s="258"/>
    </row>
    <row r="1011" spans="1:30" ht="15.75" customHeight="1" x14ac:dyDescent="0.3">
      <c r="A1011" s="248">
        <f>+SUBTOTAL(3,$C$6:C1011)</f>
        <v>1006</v>
      </c>
      <c r="B1011" s="249" t="s">
        <v>2549</v>
      </c>
      <c r="C1011" s="249" t="s">
        <v>2493</v>
      </c>
      <c r="D1011" s="249" t="s">
        <v>2534</v>
      </c>
      <c r="E1011" s="250" t="s">
        <v>201</v>
      </c>
      <c r="F1011" s="249">
        <f t="shared" si="59"/>
        <v>1984</v>
      </c>
      <c r="G1011" s="251">
        <v>30839</v>
      </c>
      <c r="H1011" s="248" t="s">
        <v>708</v>
      </c>
      <c r="I1011" s="252" t="str">
        <f>VLOOKUP(H1011,'[2]Bảng mã ngạch'!$A$2:$B$71,2,0)</f>
        <v>Giảng viên (hạng III)</v>
      </c>
      <c r="J1011" s="249" t="s">
        <v>690</v>
      </c>
      <c r="K1011" s="249">
        <v>0</v>
      </c>
      <c r="L1011" s="249" t="s">
        <v>809</v>
      </c>
      <c r="M1011" s="249" t="s">
        <v>809</v>
      </c>
      <c r="N1011" s="249"/>
      <c r="O1011" s="249" t="s">
        <v>218</v>
      </c>
      <c r="P1011" s="253"/>
      <c r="Q1011" s="249"/>
      <c r="R1011" s="248"/>
      <c r="S1011" s="248"/>
      <c r="T1011" s="248" t="s">
        <v>705</v>
      </c>
      <c r="U1011" s="248" t="s">
        <v>783</v>
      </c>
      <c r="V1011" s="248"/>
      <c r="W1011" s="248">
        <v>0</v>
      </c>
      <c r="X1011" s="248"/>
      <c r="Y1011" s="255"/>
      <c r="Z1011" s="255"/>
      <c r="AA1011" s="256">
        <f t="shared" ca="1" si="60"/>
        <v>14.5</v>
      </c>
      <c r="AB1011" s="257" t="e">
        <f>+VLOOKUP(#REF!,'[3]CÁN BỘ'!F$8:AX$1037,COLUMN('[3]CÁN BỘ'!$AP$42)-5,0)</f>
        <v>#REF!</v>
      </c>
      <c r="AC1011" s="258"/>
    </row>
    <row r="1012" spans="1:30" s="290" customFormat="1" ht="15.75" customHeight="1" x14ac:dyDescent="0.3">
      <c r="A1012" s="248">
        <f>+SUBTOTAL(3,$C$6:C1012)</f>
        <v>1007</v>
      </c>
      <c r="B1012" s="249" t="s">
        <v>2550</v>
      </c>
      <c r="C1012" s="249" t="s">
        <v>2493</v>
      </c>
      <c r="D1012" s="249" t="s">
        <v>713</v>
      </c>
      <c r="E1012" s="250" t="s">
        <v>201</v>
      </c>
      <c r="F1012" s="249">
        <f t="shared" si="59"/>
        <v>1985</v>
      </c>
      <c r="G1012" s="251">
        <v>31057</v>
      </c>
      <c r="H1012" s="248" t="s">
        <v>714</v>
      </c>
      <c r="I1012" s="252" t="str">
        <f>VLOOKUP(H1012,'[2]Bảng mã ngạch'!$A$2:$B$71,2,0)</f>
        <v>Chuyên viên</v>
      </c>
      <c r="J1012" s="249" t="s">
        <v>241</v>
      </c>
      <c r="K1012" s="249">
        <v>0</v>
      </c>
      <c r="L1012" s="249" t="s">
        <v>747</v>
      </c>
      <c r="M1012" s="249">
        <v>0</v>
      </c>
      <c r="N1012" s="249"/>
      <c r="O1012" s="249" t="s">
        <v>218</v>
      </c>
      <c r="P1012" s="253"/>
      <c r="Q1012" s="249"/>
      <c r="R1012" s="255" t="s">
        <v>738</v>
      </c>
      <c r="S1012" s="248" t="s">
        <v>815</v>
      </c>
      <c r="T1012" s="248"/>
      <c r="U1012" s="248"/>
      <c r="V1012" s="248" t="s">
        <v>720</v>
      </c>
      <c r="W1012" s="254" t="s">
        <v>724</v>
      </c>
      <c r="X1012" s="248"/>
      <c r="Y1012" s="255"/>
      <c r="Z1012" s="255"/>
      <c r="AA1012" s="256">
        <f t="shared" ca="1" si="60"/>
        <v>15.083333333333334</v>
      </c>
      <c r="AB1012" s="257" t="e">
        <f>+VLOOKUP(#REF!,'[3]CÁN BỘ'!F$8:AX$1037,COLUMN('[3]CÁN BỘ'!$AP$42)-5,0)</f>
        <v>#REF!</v>
      </c>
      <c r="AC1012" s="258"/>
      <c r="AD1012" s="236"/>
    </row>
    <row r="1013" spans="1:30" ht="15.75" customHeight="1" x14ac:dyDescent="0.3">
      <c r="A1013" s="248">
        <f>+SUBTOTAL(3,$C$6:C1013)</f>
        <v>1008</v>
      </c>
      <c r="B1013" s="249" t="s">
        <v>2551</v>
      </c>
      <c r="C1013" s="249" t="s">
        <v>2493</v>
      </c>
      <c r="D1013" s="249" t="s">
        <v>713</v>
      </c>
      <c r="E1013" s="250" t="s">
        <v>200</v>
      </c>
      <c r="F1013" s="249">
        <f t="shared" si="59"/>
        <v>1974</v>
      </c>
      <c r="G1013" s="251">
        <v>27345</v>
      </c>
      <c r="H1013" s="248" t="s">
        <v>719</v>
      </c>
      <c r="I1013" s="252" t="str">
        <f>VLOOKUP(H1013,'[2]Bảng mã ngạch'!$A$2:$B$71,2,0)</f>
        <v>Kỹ thuật viên</v>
      </c>
      <c r="J1013" s="249" t="s">
        <v>241</v>
      </c>
      <c r="K1013" s="249">
        <v>0</v>
      </c>
      <c r="L1013" s="249" t="s">
        <v>1140</v>
      </c>
      <c r="M1013" s="249">
        <v>0</v>
      </c>
      <c r="N1013" s="249"/>
      <c r="O1013" s="249">
        <v>0</v>
      </c>
      <c r="P1013" s="253"/>
      <c r="Q1013" s="249"/>
      <c r="R1013" s="255" t="s">
        <v>2552</v>
      </c>
      <c r="S1013" s="248" t="s">
        <v>1160</v>
      </c>
      <c r="T1013" s="248"/>
      <c r="U1013" s="248"/>
      <c r="V1013" s="248"/>
      <c r="W1013" s="248">
        <v>0</v>
      </c>
      <c r="X1013" s="248"/>
      <c r="Y1013" s="255"/>
      <c r="Z1013" s="255"/>
      <c r="AA1013" s="256">
        <f t="shared" ca="1" si="60"/>
        <v>9.9166666666666661</v>
      </c>
      <c r="AB1013" s="257" t="e">
        <f>+VLOOKUP(#REF!,'[3]CÁN BỘ'!F$8:AX$1037,COLUMN('[3]CÁN BỘ'!$AP$42)-5,0)</f>
        <v>#REF!</v>
      </c>
      <c r="AC1013" s="258"/>
    </row>
    <row r="1014" spans="1:30" ht="15.75" customHeight="1" x14ac:dyDescent="0.3">
      <c r="A1014" s="248">
        <f>+SUBTOTAL(3,$C$6:C1014)</f>
        <v>1009</v>
      </c>
      <c r="B1014" s="249" t="s">
        <v>2553</v>
      </c>
      <c r="C1014" s="249" t="s">
        <v>2493</v>
      </c>
      <c r="D1014" s="249"/>
      <c r="E1014" s="248" t="s">
        <v>200</v>
      </c>
      <c r="F1014" s="249">
        <f t="shared" si="59"/>
        <v>1970</v>
      </c>
      <c r="G1014" s="251">
        <v>25813</v>
      </c>
      <c r="H1014" s="248" t="s">
        <v>756</v>
      </c>
      <c r="I1014" s="252" t="str">
        <f>VLOOKUP(H1014,'[2]Bảng mã ngạch'!$A$2:$B$71,2,0)</f>
        <v>Nhân viên bảo vệ</v>
      </c>
      <c r="J1014" s="249" t="s">
        <v>241</v>
      </c>
      <c r="K1014" s="249">
        <v>0</v>
      </c>
      <c r="L1014" s="249" t="s">
        <v>1149</v>
      </c>
      <c r="M1014" s="249">
        <v>0</v>
      </c>
      <c r="N1014" s="249"/>
      <c r="O1014" s="249" t="s">
        <v>218</v>
      </c>
      <c r="P1014" s="253"/>
      <c r="Q1014" s="249"/>
      <c r="R1014" s="248"/>
      <c r="S1014" s="248"/>
      <c r="T1014" s="248"/>
      <c r="U1014" s="248"/>
      <c r="V1014" s="248"/>
      <c r="W1014" s="248">
        <v>0</v>
      </c>
      <c r="X1014" s="248"/>
      <c r="Y1014" s="255"/>
      <c r="Z1014" s="255"/>
      <c r="AA1014" s="256">
        <f t="shared" ca="1" si="60"/>
        <v>5.75</v>
      </c>
      <c r="AB1014" s="257" t="e">
        <f>+VLOOKUP(#REF!,'[3]CÁN BỘ'!F$8:AX$1037,COLUMN('[3]CÁN BỘ'!$AP$42)-5,0)</f>
        <v>#REF!</v>
      </c>
      <c r="AC1014" s="258"/>
    </row>
    <row r="1015" spans="1:30" ht="15.75" customHeight="1" x14ac:dyDescent="0.3">
      <c r="A1015" s="248"/>
      <c r="B1015" s="279"/>
      <c r="C1015" s="249"/>
      <c r="D1015" s="249"/>
      <c r="E1015" s="250"/>
      <c r="F1015" s="249"/>
      <c r="G1015" s="251"/>
      <c r="H1015" s="250"/>
      <c r="I1015" s="252"/>
      <c r="J1015" s="249"/>
      <c r="K1015" s="249"/>
      <c r="L1015" s="249"/>
      <c r="M1015" s="249"/>
      <c r="N1015" s="249"/>
      <c r="O1015" s="249" t="s">
        <v>218</v>
      </c>
      <c r="P1015" s="253"/>
      <c r="Q1015" s="249"/>
      <c r="R1015" s="248"/>
      <c r="S1015" s="248"/>
      <c r="T1015" s="248"/>
      <c r="U1015" s="248"/>
      <c r="V1015" s="248"/>
      <c r="W1015" s="248"/>
      <c r="X1015" s="248"/>
      <c r="Y1015" s="248"/>
      <c r="Z1015" s="248"/>
      <c r="AA1015" s="263"/>
      <c r="AB1015" s="257"/>
    </row>
    <row r="1016" spans="1:30" x14ac:dyDescent="0.3">
      <c r="A1016" s="248"/>
      <c r="B1016" s="291"/>
      <c r="C1016" s="249"/>
      <c r="D1016" s="249"/>
      <c r="E1016" s="250"/>
      <c r="F1016" s="249"/>
      <c r="G1016" s="251"/>
      <c r="H1016" s="250"/>
      <c r="I1016" s="252"/>
      <c r="J1016" s="249"/>
      <c r="K1016" s="249"/>
      <c r="L1016" s="249"/>
      <c r="M1016" s="249"/>
      <c r="N1016" s="249"/>
      <c r="O1016" s="249"/>
      <c r="P1016" s="253"/>
      <c r="Q1016" s="249"/>
      <c r="R1016" s="248"/>
      <c r="S1016" s="248"/>
      <c r="T1016" s="248"/>
      <c r="U1016" s="248"/>
      <c r="V1016" s="248"/>
      <c r="W1016" s="248"/>
      <c r="X1016" s="248"/>
      <c r="Y1016" s="248"/>
      <c r="Z1016" s="248"/>
      <c r="AA1016" s="263"/>
      <c r="AB1016" s="292"/>
    </row>
    <row r="1017" spans="1:30" x14ac:dyDescent="0.3">
      <c r="A1017" s="248"/>
      <c r="B1017" s="293"/>
      <c r="C1017" s="249"/>
      <c r="D1017" s="249"/>
      <c r="E1017" s="250"/>
      <c r="F1017" s="249"/>
      <c r="G1017" s="251"/>
      <c r="H1017" s="250"/>
      <c r="I1017" s="252"/>
      <c r="J1017" s="249"/>
      <c r="K1017" s="249"/>
      <c r="L1017" s="249"/>
      <c r="M1017" s="249"/>
      <c r="N1017" s="249"/>
      <c r="O1017" s="249"/>
      <c r="P1017" s="253"/>
      <c r="Q1017" s="249"/>
      <c r="R1017" s="248"/>
      <c r="S1017" s="248"/>
      <c r="T1017" s="248"/>
      <c r="U1017" s="248"/>
      <c r="V1017" s="248"/>
      <c r="W1017" s="248"/>
      <c r="X1017" s="248"/>
      <c r="Y1017" s="248"/>
      <c r="Z1017" s="248"/>
      <c r="AA1017" s="263"/>
      <c r="AB1017" s="292"/>
    </row>
    <row r="1018" spans="1:30" x14ac:dyDescent="0.3">
      <c r="A1018" s="248"/>
      <c r="B1018" s="293"/>
      <c r="C1018" s="249"/>
      <c r="D1018" s="249"/>
      <c r="E1018" s="250"/>
      <c r="F1018" s="249"/>
      <c r="G1018" s="251"/>
      <c r="H1018" s="250"/>
      <c r="I1018" s="252"/>
      <c r="J1018" s="249"/>
      <c r="K1018" s="249"/>
      <c r="L1018" s="249"/>
      <c r="M1018" s="249"/>
      <c r="N1018" s="249"/>
      <c r="O1018" s="249"/>
      <c r="P1018" s="253"/>
      <c r="Q1018" s="249"/>
      <c r="R1018" s="248"/>
      <c r="S1018" s="248"/>
      <c r="T1018" s="248"/>
      <c r="U1018" s="248"/>
      <c r="V1018" s="248"/>
      <c r="W1018" s="248"/>
      <c r="X1018" s="248"/>
      <c r="Y1018" s="248"/>
      <c r="Z1018" s="248"/>
      <c r="AA1018" s="263"/>
      <c r="AB1018" s="292"/>
    </row>
    <row r="1019" spans="1:30" x14ac:dyDescent="0.3">
      <c r="A1019" s="248"/>
      <c r="B1019" s="294"/>
      <c r="C1019" s="249"/>
      <c r="D1019" s="249"/>
      <c r="E1019" s="250"/>
      <c r="F1019" s="249"/>
      <c r="G1019" s="251"/>
      <c r="H1019" s="250"/>
      <c r="I1019" s="252"/>
      <c r="J1019" s="249"/>
      <c r="K1019" s="249"/>
      <c r="L1019" s="249"/>
      <c r="M1019" s="249"/>
      <c r="N1019" s="249"/>
      <c r="O1019" s="249"/>
      <c r="P1019" s="253"/>
      <c r="Q1019" s="249"/>
      <c r="R1019" s="248"/>
      <c r="S1019" s="248"/>
      <c r="T1019" s="248"/>
      <c r="U1019" s="248"/>
      <c r="V1019" s="248"/>
      <c r="W1019" s="248"/>
      <c r="X1019" s="248"/>
      <c r="Y1019" s="248"/>
      <c r="Z1019" s="248"/>
      <c r="AA1019" s="263"/>
      <c r="AB1019" s="292"/>
    </row>
    <row r="1020" spans="1:30" x14ac:dyDescent="0.3">
      <c r="A1020" s="248"/>
      <c r="B1020" s="294"/>
      <c r="C1020" s="249"/>
      <c r="D1020" s="249"/>
      <c r="E1020" s="250"/>
      <c r="F1020" s="249"/>
      <c r="G1020" s="251"/>
      <c r="H1020" s="250"/>
      <c r="I1020" s="252"/>
      <c r="J1020" s="249"/>
      <c r="K1020" s="249"/>
      <c r="L1020" s="249"/>
      <c r="M1020" s="249"/>
      <c r="N1020" s="249"/>
      <c r="O1020" s="249"/>
      <c r="P1020" s="253"/>
      <c r="Q1020" s="249"/>
      <c r="R1020" s="248"/>
      <c r="S1020" s="248"/>
      <c r="T1020" s="248"/>
      <c r="U1020" s="248"/>
      <c r="V1020" s="248"/>
      <c r="W1020" s="248"/>
      <c r="X1020" s="248"/>
      <c r="Y1020" s="248"/>
      <c r="Z1020" s="248"/>
      <c r="AA1020" s="263"/>
      <c r="AB1020" s="292"/>
    </row>
  </sheetData>
  <mergeCells count="25">
    <mergeCell ref="AA4:AA5"/>
    <mergeCell ref="K4:K5"/>
    <mergeCell ref="L4:P4"/>
    <mergeCell ref="Q4:Q5"/>
    <mergeCell ref="R4:R5"/>
    <mergeCell ref="S4:S5"/>
    <mergeCell ref="T4:T5"/>
    <mergeCell ref="U4:U5"/>
    <mergeCell ref="V4:V5"/>
    <mergeCell ref="W4:W5"/>
    <mergeCell ref="X4:X5"/>
    <mergeCell ref="Y4:Z4"/>
    <mergeCell ref="J4:J5"/>
    <mergeCell ref="A1:D1"/>
    <mergeCell ref="A2:D2"/>
    <mergeCell ref="B3:D3"/>
    <mergeCell ref="A4:A5"/>
    <mergeCell ref="B4:B5"/>
    <mergeCell ref="C4:C5"/>
    <mergeCell ref="D4:D5"/>
    <mergeCell ref="E4:E5"/>
    <mergeCell ref="F4:F5"/>
    <mergeCell ref="G4:G5"/>
    <mergeCell ref="H4:H5"/>
    <mergeCell ref="I4:I5"/>
  </mergeCells>
  <conditionalFormatting sqref="B1:B1048576">
    <cfRule type="duplicateValues" dxfId="19" priority="20"/>
  </conditionalFormatting>
  <conditionalFormatting sqref="B1012">
    <cfRule type="duplicateValues" dxfId="18" priority="9"/>
    <cfRule type="duplicateValues" dxfId="17" priority="10"/>
  </conditionalFormatting>
  <conditionalFormatting sqref="B1016">
    <cfRule type="duplicateValues" dxfId="16" priority="7"/>
    <cfRule type="duplicateValues" dxfId="15" priority="8"/>
  </conditionalFormatting>
  <conditionalFormatting sqref="B1017:B1018">
    <cfRule type="duplicateValues" dxfId="14" priority="1"/>
    <cfRule type="duplicateValues" dxfId="13" priority="2"/>
    <cfRule type="duplicateValues" dxfId="12" priority="3"/>
    <cfRule type="duplicateValues" dxfId="11" priority="4"/>
    <cfRule type="duplicateValues" dxfId="10" priority="5"/>
    <cfRule type="duplicateValues" dxfId="9" priority="6"/>
  </conditionalFormatting>
  <conditionalFormatting sqref="B1019:B1020">
    <cfRule type="duplicateValues" dxfId="8" priority="18"/>
    <cfRule type="duplicateValues" dxfId="7" priority="19"/>
  </conditionalFormatting>
  <conditionalFormatting sqref="B1021:B1048576 B1:B1015">
    <cfRule type="duplicateValues" dxfId="6" priority="13"/>
    <cfRule type="duplicateValues" dxfId="5" priority="14"/>
    <cfRule type="duplicateValues" dxfId="4" priority="15"/>
  </conditionalFormatting>
  <conditionalFormatting sqref="B1021:B1048576 B1:B1016">
    <cfRule type="duplicateValues" dxfId="3" priority="16"/>
  </conditionalFormatting>
  <conditionalFormatting sqref="B1021:B1048576 B1:B1018">
    <cfRule type="duplicateValues" dxfId="2" priority="17"/>
  </conditionalFormatting>
  <conditionalFormatting sqref="B1021:B1048576 B3:B4 B6:B1011 B1013:B1015">
    <cfRule type="duplicateValues" dxfId="1" priority="11"/>
  </conditionalFormatting>
  <conditionalFormatting sqref="B1021:B1048576 B1013:B1015 B1:B1011">
    <cfRule type="duplicateValues" dxfId="0" priority="12"/>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43"/>
  <sheetViews>
    <sheetView zoomScale="90" zoomScaleNormal="90" workbookViewId="0">
      <selection activeCell="A6" sqref="A1:XFD1048576"/>
    </sheetView>
  </sheetViews>
  <sheetFormatPr defaultColWidth="9.109375" defaultRowHeight="13.2" x14ac:dyDescent="0.3"/>
  <cols>
    <col min="1" max="1" width="5.6640625" style="9" customWidth="1"/>
    <col min="2" max="2" width="43.44140625" style="9" customWidth="1"/>
    <col min="3" max="3" width="11.6640625" style="9" customWidth="1"/>
    <col min="4" max="7" width="13.6640625" style="914" customWidth="1"/>
    <col min="8" max="8" width="25.6640625" style="9" customWidth="1"/>
    <col min="9" max="16384" width="9.109375" style="9"/>
  </cols>
  <sheetData>
    <row r="1" spans="1:10" ht="27.75" customHeight="1" x14ac:dyDescent="0.3">
      <c r="A1" s="969" t="s">
        <v>113</v>
      </c>
      <c r="B1" s="969"/>
      <c r="C1" s="33"/>
      <c r="D1" s="898"/>
      <c r="E1" s="898"/>
      <c r="F1" s="898"/>
      <c r="G1" s="898"/>
      <c r="H1" s="76" t="s">
        <v>120</v>
      </c>
    </row>
    <row r="2" spans="1:10" ht="15.6" x14ac:dyDescent="0.3">
      <c r="A2" s="1048" t="s">
        <v>609</v>
      </c>
      <c r="B2" s="1048"/>
      <c r="C2" s="33"/>
      <c r="D2" s="898"/>
      <c r="E2" s="898"/>
      <c r="F2" s="898"/>
      <c r="G2" s="898"/>
      <c r="H2" s="12"/>
    </row>
    <row r="3" spans="1:10" ht="43.5" customHeight="1" x14ac:dyDescent="0.3">
      <c r="A3" s="1041" t="s">
        <v>612</v>
      </c>
      <c r="B3" s="1041"/>
      <c r="C3" s="1041"/>
      <c r="D3" s="1041"/>
      <c r="E3" s="1041"/>
      <c r="F3" s="1041"/>
      <c r="G3" s="1041"/>
      <c r="H3" s="1041"/>
    </row>
    <row r="4" spans="1:10" ht="43.5" customHeight="1" x14ac:dyDescent="0.3">
      <c r="A4" s="998" t="s">
        <v>448</v>
      </c>
      <c r="B4" s="998"/>
      <c r="C4" s="998"/>
      <c r="D4" s="998"/>
      <c r="E4" s="998"/>
      <c r="F4" s="998"/>
      <c r="G4" s="998"/>
      <c r="H4" s="998"/>
    </row>
    <row r="5" spans="1:10" x14ac:dyDescent="0.3">
      <c r="A5" s="11"/>
      <c r="B5" s="11"/>
      <c r="C5" s="11"/>
      <c r="D5" s="899"/>
      <c r="E5" s="899"/>
      <c r="F5" s="899"/>
      <c r="G5" s="899"/>
      <c r="H5" s="74"/>
    </row>
    <row r="6" spans="1:10" ht="24.9" customHeight="1" x14ac:dyDescent="0.3">
      <c r="A6" s="1152" t="s">
        <v>3</v>
      </c>
      <c r="B6" s="1152" t="s">
        <v>320</v>
      </c>
      <c r="C6" s="1152" t="s">
        <v>121</v>
      </c>
      <c r="D6" s="1151" t="s">
        <v>91</v>
      </c>
      <c r="E6" s="1151" t="s">
        <v>327</v>
      </c>
      <c r="F6" s="1151"/>
      <c r="G6" s="1151"/>
      <c r="H6" s="900" t="s">
        <v>7</v>
      </c>
    </row>
    <row r="7" spans="1:10" ht="110.25" customHeight="1" x14ac:dyDescent="0.3">
      <c r="A7" s="1152"/>
      <c r="B7" s="1152"/>
      <c r="C7" s="1152"/>
      <c r="D7" s="1151"/>
      <c r="E7" s="901" t="s">
        <v>258</v>
      </c>
      <c r="F7" s="901" t="s">
        <v>259</v>
      </c>
      <c r="G7" s="901" t="s">
        <v>260</v>
      </c>
      <c r="H7" s="900"/>
    </row>
    <row r="8" spans="1:10" ht="62.25" customHeight="1" x14ac:dyDescent="0.3">
      <c r="A8" s="900" t="s">
        <v>10</v>
      </c>
      <c r="B8" s="902" t="s">
        <v>318</v>
      </c>
      <c r="C8" s="900"/>
      <c r="D8" s="901"/>
      <c r="E8" s="901"/>
      <c r="F8" s="901">
        <v>0</v>
      </c>
      <c r="G8" s="901"/>
      <c r="H8" s="900"/>
    </row>
    <row r="9" spans="1:10" ht="21.9" customHeight="1" x14ac:dyDescent="0.3">
      <c r="A9" s="114" t="s">
        <v>12</v>
      </c>
      <c r="B9" s="903" t="s">
        <v>122</v>
      </c>
      <c r="C9" s="903"/>
      <c r="D9" s="901"/>
      <c r="E9" s="901"/>
      <c r="F9" s="901"/>
      <c r="G9" s="901"/>
      <c r="H9" s="904"/>
    </row>
    <row r="10" spans="1:10" ht="21.9" customHeight="1" x14ac:dyDescent="0.3">
      <c r="A10" s="114" t="s">
        <v>21</v>
      </c>
      <c r="B10" s="903" t="s">
        <v>123</v>
      </c>
      <c r="C10" s="903"/>
      <c r="D10" s="901"/>
      <c r="E10" s="901"/>
      <c r="F10" s="901"/>
      <c r="G10" s="901"/>
      <c r="H10" s="904"/>
    </row>
    <row r="11" spans="1:10" ht="21.9" customHeight="1" x14ac:dyDescent="0.3">
      <c r="A11" s="114" t="s">
        <v>23</v>
      </c>
      <c r="B11" s="903" t="s">
        <v>319</v>
      </c>
      <c r="C11" s="903"/>
      <c r="D11" s="901"/>
      <c r="E11" s="901"/>
      <c r="F11" s="901"/>
      <c r="G11" s="901"/>
      <c r="H11" s="904"/>
    </row>
    <row r="12" spans="1:10" ht="49.35" customHeight="1" x14ac:dyDescent="0.3">
      <c r="A12" s="900" t="s">
        <v>31</v>
      </c>
      <c r="B12" s="902" t="s">
        <v>321</v>
      </c>
      <c r="C12" s="900"/>
      <c r="D12" s="901">
        <f>D13+D14+D23+D26+D27+D28+D29</f>
        <v>640000</v>
      </c>
      <c r="E12" s="901">
        <f>+E14+E29+E23+E26+E27+E28</f>
        <v>0</v>
      </c>
      <c r="F12" s="901">
        <f>F13+F14+F23+F26+F27+F28+F29</f>
        <v>640000</v>
      </c>
      <c r="G12" s="901">
        <f>+G14+G29+G23+G26+G27+G28</f>
        <v>0</v>
      </c>
      <c r="H12" s="900"/>
      <c r="I12" s="905"/>
    </row>
    <row r="13" spans="1:10" ht="49.35" customHeight="1" x14ac:dyDescent="0.3">
      <c r="A13" s="115" t="s">
        <v>164</v>
      </c>
      <c r="B13" s="906" t="s">
        <v>322</v>
      </c>
      <c r="C13" s="906"/>
      <c r="D13" s="398"/>
      <c r="E13" s="398"/>
      <c r="F13" s="398"/>
      <c r="G13" s="398"/>
      <c r="H13" s="907"/>
    </row>
    <row r="14" spans="1:10" ht="49.35" customHeight="1" x14ac:dyDescent="0.3">
      <c r="A14" s="115" t="s">
        <v>165</v>
      </c>
      <c r="B14" s="906" t="s">
        <v>323</v>
      </c>
      <c r="C14" s="906"/>
      <c r="D14" s="398">
        <f>SUM(D15:D22)</f>
        <v>410000</v>
      </c>
      <c r="E14" s="398">
        <f>SUM(E15:E16)</f>
        <v>0</v>
      </c>
      <c r="F14" s="398">
        <f>SUM(F15:F22)</f>
        <v>410000</v>
      </c>
      <c r="G14" s="398">
        <f>SUM(G15:G16)</f>
        <v>0</v>
      </c>
      <c r="H14" s="907"/>
      <c r="I14"/>
      <c r="J14"/>
    </row>
    <row r="15" spans="1:10" ht="38.25" customHeight="1" x14ac:dyDescent="0.3">
      <c r="A15" s="114">
        <v>1</v>
      </c>
      <c r="B15" s="908" t="s">
        <v>3162</v>
      </c>
      <c r="C15" s="903" t="s">
        <v>2638</v>
      </c>
      <c r="D15" s="116">
        <v>60000</v>
      </c>
      <c r="E15" s="116"/>
      <c r="F15" s="116">
        <v>60000</v>
      </c>
      <c r="G15" s="116"/>
      <c r="H15" s="907"/>
      <c r="I15"/>
      <c r="J15"/>
    </row>
    <row r="16" spans="1:10" ht="38.25" customHeight="1" x14ac:dyDescent="0.3">
      <c r="A16" s="114">
        <v>2</v>
      </c>
      <c r="B16" s="908" t="s">
        <v>3162</v>
      </c>
      <c r="C16" s="903" t="s">
        <v>2652</v>
      </c>
      <c r="D16" s="116">
        <v>60000</v>
      </c>
      <c r="E16" s="116"/>
      <c r="F16" s="116">
        <v>60000</v>
      </c>
      <c r="G16" s="116"/>
      <c r="H16" s="907"/>
      <c r="I16"/>
      <c r="J16"/>
    </row>
    <row r="17" spans="1:10" ht="38.25" customHeight="1" thickBot="1" x14ac:dyDescent="0.35">
      <c r="A17" s="114">
        <v>3</v>
      </c>
      <c r="B17" s="903" t="s">
        <v>3074</v>
      </c>
      <c r="C17" s="903" t="s">
        <v>3075</v>
      </c>
      <c r="D17" s="116">
        <v>100000</v>
      </c>
      <c r="E17" s="116"/>
      <c r="F17" s="116">
        <v>100000</v>
      </c>
      <c r="G17" s="116"/>
      <c r="H17" s="907"/>
      <c r="I17"/>
      <c r="J17"/>
    </row>
    <row r="18" spans="1:10" ht="55.8" thickBot="1" x14ac:dyDescent="0.35">
      <c r="A18" s="114">
        <v>4</v>
      </c>
      <c r="B18" s="909" t="s">
        <v>3163</v>
      </c>
      <c r="C18" s="903" t="s">
        <v>3076</v>
      </c>
      <c r="D18" s="116">
        <v>40000</v>
      </c>
      <c r="E18" s="116"/>
      <c r="F18" s="116">
        <v>40000</v>
      </c>
      <c r="G18" s="398"/>
      <c r="H18" s="907"/>
    </row>
    <row r="19" spans="1:10" ht="55.8" thickBot="1" x14ac:dyDescent="0.35">
      <c r="A19" s="114">
        <v>5</v>
      </c>
      <c r="B19" s="910" t="s">
        <v>3164</v>
      </c>
      <c r="C19" s="903" t="s">
        <v>3076</v>
      </c>
      <c r="D19" s="116">
        <v>40000</v>
      </c>
      <c r="E19" s="116"/>
      <c r="F19" s="116">
        <v>40000</v>
      </c>
      <c r="G19" s="398"/>
      <c r="H19" s="907"/>
    </row>
    <row r="20" spans="1:10" ht="55.8" thickBot="1" x14ac:dyDescent="0.35">
      <c r="A20" s="114">
        <v>6</v>
      </c>
      <c r="B20" s="910" t="s">
        <v>3165</v>
      </c>
      <c r="C20" s="903" t="s">
        <v>3076</v>
      </c>
      <c r="D20" s="116">
        <v>40000</v>
      </c>
      <c r="E20" s="116"/>
      <c r="F20" s="116">
        <v>40000</v>
      </c>
      <c r="G20" s="116"/>
      <c r="H20" s="907"/>
      <c r="I20"/>
      <c r="J20" s="911"/>
    </row>
    <row r="21" spans="1:10" ht="55.8" thickBot="1" x14ac:dyDescent="0.35">
      <c r="A21" s="114">
        <v>7</v>
      </c>
      <c r="B21" s="910" t="s">
        <v>3170</v>
      </c>
      <c r="C21" s="903" t="s">
        <v>3076</v>
      </c>
      <c r="D21" s="116">
        <v>40000</v>
      </c>
      <c r="E21" s="394"/>
      <c r="F21" s="116">
        <v>40000</v>
      </c>
      <c r="G21" s="394"/>
      <c r="H21" s="907"/>
      <c r="J21" s="911"/>
    </row>
    <row r="22" spans="1:10" ht="50.1" customHeight="1" x14ac:dyDescent="0.3">
      <c r="A22" s="114">
        <v>8</v>
      </c>
      <c r="B22" s="903" t="s">
        <v>3169</v>
      </c>
      <c r="C22" s="903" t="s">
        <v>3072</v>
      </c>
      <c r="D22" s="116">
        <v>30000</v>
      </c>
      <c r="E22" s="116"/>
      <c r="F22" s="116">
        <v>30000</v>
      </c>
      <c r="G22" s="394"/>
      <c r="H22" s="907"/>
    </row>
    <row r="23" spans="1:10" ht="21.9" customHeight="1" x14ac:dyDescent="0.3">
      <c r="A23" s="115" t="s">
        <v>166</v>
      </c>
      <c r="B23" s="906" t="s">
        <v>325</v>
      </c>
      <c r="C23" s="906"/>
      <c r="D23" s="398">
        <f>SUM(D24:D25)</f>
        <v>100000</v>
      </c>
      <c r="E23" s="398">
        <f>E25</f>
        <v>0</v>
      </c>
      <c r="F23" s="398">
        <f>SUM(F24:F25)</f>
        <v>100000</v>
      </c>
      <c r="G23" s="398">
        <f>G25</f>
        <v>0</v>
      </c>
      <c r="H23" s="907"/>
    </row>
    <row r="24" spans="1:10" ht="21.9" customHeight="1" x14ac:dyDescent="0.3">
      <c r="A24" s="912"/>
      <c r="B24" s="912" t="s">
        <v>3166</v>
      </c>
      <c r="C24" s="912"/>
      <c r="D24" s="116">
        <f>2*40000</f>
        <v>80000</v>
      </c>
      <c r="E24" s="398"/>
      <c r="F24" s="116">
        <f>SUM(D24:E24)</f>
        <v>80000</v>
      </c>
      <c r="G24" s="398"/>
      <c r="H24" s="907"/>
    </row>
    <row r="25" spans="1:10" ht="35.85" customHeight="1" x14ac:dyDescent="0.3">
      <c r="A25" s="114"/>
      <c r="B25" s="912" t="s">
        <v>3167</v>
      </c>
      <c r="C25" s="903" t="s">
        <v>3075</v>
      </c>
      <c r="D25" s="116">
        <f>20000</f>
        <v>20000</v>
      </c>
      <c r="E25" s="116"/>
      <c r="F25" s="116">
        <f>SUM(D25:E25)</f>
        <v>20000</v>
      </c>
      <c r="G25" s="116">
        <v>0</v>
      </c>
      <c r="H25" s="907"/>
      <c r="I25"/>
      <c r="J25"/>
    </row>
    <row r="26" spans="1:10" ht="25.5" customHeight="1" x14ac:dyDescent="0.3">
      <c r="A26" s="115" t="s">
        <v>168</v>
      </c>
      <c r="B26" s="906" t="s">
        <v>176</v>
      </c>
      <c r="C26" s="906"/>
      <c r="D26" s="901"/>
      <c r="E26" s="901"/>
      <c r="F26" s="901"/>
      <c r="G26" s="901"/>
      <c r="H26" s="907"/>
    </row>
    <row r="27" spans="1:10" ht="25.5" customHeight="1" x14ac:dyDescent="0.3">
      <c r="A27" s="115" t="s">
        <v>169</v>
      </c>
      <c r="B27" s="906" t="s">
        <v>177</v>
      </c>
      <c r="C27" s="906"/>
      <c r="D27" s="398"/>
      <c r="E27" s="398"/>
      <c r="F27" s="398"/>
      <c r="G27" s="398"/>
      <c r="H27" s="907"/>
    </row>
    <row r="28" spans="1:10" ht="38.1" customHeight="1" x14ac:dyDescent="0.3">
      <c r="A28" s="115">
        <v>2.6</v>
      </c>
      <c r="B28" s="906" t="s">
        <v>221</v>
      </c>
      <c r="C28" s="903"/>
      <c r="D28" s="901"/>
      <c r="E28" s="901"/>
      <c r="F28" s="901"/>
      <c r="G28" s="901"/>
      <c r="H28" s="907"/>
    </row>
    <row r="29" spans="1:10" ht="33" customHeight="1" x14ac:dyDescent="0.3">
      <c r="A29" s="115" t="s">
        <v>170</v>
      </c>
      <c r="B29" s="906" t="s">
        <v>324</v>
      </c>
      <c r="C29" s="906"/>
      <c r="D29" s="398">
        <f>SUM(D30:D32)</f>
        <v>130000</v>
      </c>
      <c r="E29" s="398">
        <v>0</v>
      </c>
      <c r="F29" s="398">
        <f>SUM(F30:F32)</f>
        <v>130000</v>
      </c>
      <c r="G29" s="398">
        <v>0</v>
      </c>
      <c r="H29" s="907"/>
    </row>
    <row r="30" spans="1:10" ht="45" customHeight="1" x14ac:dyDescent="0.3">
      <c r="A30" s="114">
        <v>1</v>
      </c>
      <c r="B30" s="912" t="s">
        <v>2639</v>
      </c>
      <c r="C30" s="903" t="s">
        <v>3077</v>
      </c>
      <c r="D30" s="116">
        <v>60000</v>
      </c>
      <c r="E30" s="116"/>
      <c r="F30" s="116">
        <f>SUM(D30:E30)</f>
        <v>60000</v>
      </c>
      <c r="G30" s="116"/>
      <c r="H30" s="907"/>
    </row>
    <row r="31" spans="1:10" ht="33" customHeight="1" x14ac:dyDescent="0.3">
      <c r="A31" s="114">
        <v>2</v>
      </c>
      <c r="B31" s="912" t="s">
        <v>3172</v>
      </c>
      <c r="C31" s="903" t="s">
        <v>3078</v>
      </c>
      <c r="D31" s="116">
        <v>40000</v>
      </c>
      <c r="E31" s="116"/>
      <c r="F31" s="116">
        <f>SUM(D31:E31)</f>
        <v>40000</v>
      </c>
      <c r="G31" s="116"/>
      <c r="H31" s="907"/>
    </row>
    <row r="32" spans="1:10" ht="33" customHeight="1" x14ac:dyDescent="0.3">
      <c r="A32" s="114">
        <v>3</v>
      </c>
      <c r="B32" s="912" t="s">
        <v>3079</v>
      </c>
      <c r="C32" s="903" t="s">
        <v>3075</v>
      </c>
      <c r="D32" s="116">
        <v>30000</v>
      </c>
      <c r="E32" s="116"/>
      <c r="F32" s="116">
        <f>SUM(D32:E32)</f>
        <v>30000</v>
      </c>
      <c r="G32" s="116"/>
      <c r="H32" s="907"/>
    </row>
    <row r="33" spans="1:8" ht="37.5" customHeight="1" x14ac:dyDescent="0.3">
      <c r="A33" s="900" t="s">
        <v>45</v>
      </c>
      <c r="B33" s="902" t="s">
        <v>328</v>
      </c>
      <c r="C33" s="900"/>
      <c r="D33" s="901"/>
      <c r="E33" s="901"/>
      <c r="F33" s="901">
        <v>0</v>
      </c>
      <c r="G33" s="901"/>
      <c r="H33" s="900"/>
    </row>
    <row r="34" spans="1:8" ht="39" customHeight="1" x14ac:dyDescent="0.3">
      <c r="A34" s="115"/>
      <c r="B34" s="906" t="s">
        <v>326</v>
      </c>
      <c r="C34" s="906"/>
      <c r="D34" s="901"/>
      <c r="E34" s="901"/>
      <c r="F34" s="901">
        <f>F8+F12+F33</f>
        <v>640000</v>
      </c>
      <c r="G34" s="901"/>
      <c r="H34" s="907"/>
    </row>
    <row r="35" spans="1:8" ht="32.25" customHeight="1" x14ac:dyDescent="0.3">
      <c r="A35" s="39"/>
      <c r="B35" s="6"/>
      <c r="C35" s="1147" t="s">
        <v>3153</v>
      </c>
      <c r="D35" s="1147"/>
      <c r="E35" s="1147"/>
      <c r="F35" s="1147"/>
      <c r="G35" s="1147"/>
      <c r="H35" s="1147"/>
    </row>
    <row r="36" spans="1:8" s="28" customFormat="1" ht="30" customHeight="1" x14ac:dyDescent="0.3">
      <c r="A36" s="1150" t="s">
        <v>3154</v>
      </c>
      <c r="B36" s="1150"/>
      <c r="C36" s="1150"/>
      <c r="D36" s="1150"/>
      <c r="E36" s="1150"/>
      <c r="F36" s="1150"/>
      <c r="G36" s="1150"/>
      <c r="H36" s="1150"/>
    </row>
    <row r="37" spans="1:8" s="28" customFormat="1" ht="18" x14ac:dyDescent="0.3">
      <c r="B37" s="27"/>
      <c r="C37" s="84"/>
      <c r="D37" s="91"/>
      <c r="E37" s="90"/>
    </row>
    <row r="38" spans="1:8" s="28" customFormat="1" ht="18" x14ac:dyDescent="0.3">
      <c r="B38" s="27"/>
      <c r="C38" s="84"/>
      <c r="D38" s="91"/>
      <c r="E38" s="90"/>
    </row>
    <row r="39" spans="1:8" s="28" customFormat="1" ht="18" x14ac:dyDescent="0.3">
      <c r="B39" s="27"/>
      <c r="C39" s="84"/>
      <c r="D39" s="91"/>
      <c r="E39" s="90"/>
    </row>
    <row r="40" spans="1:8" s="28" customFormat="1" ht="18" x14ac:dyDescent="0.3">
      <c r="B40" s="27"/>
      <c r="C40" s="84"/>
      <c r="D40" s="91"/>
      <c r="E40" s="90"/>
    </row>
    <row r="41" spans="1:8" s="28" customFormat="1" ht="18" x14ac:dyDescent="0.3">
      <c r="B41" s="92"/>
      <c r="C41" s="1148"/>
      <c r="D41" s="1149"/>
      <c r="E41" s="90"/>
    </row>
    <row r="42" spans="1:8" x14ac:dyDescent="0.3">
      <c r="A42" s="7"/>
      <c r="B42" s="8"/>
      <c r="C42" s="8"/>
      <c r="D42" s="913"/>
      <c r="E42" s="913"/>
      <c r="F42" s="913"/>
      <c r="G42" s="913"/>
    </row>
    <row r="43" spans="1:8" x14ac:dyDescent="0.3">
      <c r="A43" s="7"/>
      <c r="B43" s="8"/>
      <c r="C43" s="8"/>
      <c r="D43" s="913"/>
      <c r="E43" s="913"/>
      <c r="F43" s="913"/>
      <c r="G43" s="913"/>
    </row>
  </sheetData>
  <mergeCells count="12">
    <mergeCell ref="A1:B1"/>
    <mergeCell ref="C35:H35"/>
    <mergeCell ref="A3:H3"/>
    <mergeCell ref="A2:B2"/>
    <mergeCell ref="C41:D41"/>
    <mergeCell ref="A36:H36"/>
    <mergeCell ref="D6:D7"/>
    <mergeCell ref="E6:G6"/>
    <mergeCell ref="A6:A7"/>
    <mergeCell ref="B6:B7"/>
    <mergeCell ref="C6:C7"/>
    <mergeCell ref="A4:H4"/>
  </mergeCells>
  <pageMargins left="0" right="0" top="0.5" bottom="0" header="0" footer="0"/>
  <pageSetup paperSize="9" scale="71"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19"/>
  <sheetViews>
    <sheetView topLeftCell="A10" workbookViewId="0">
      <selection activeCell="C16" sqref="C16"/>
    </sheetView>
  </sheetViews>
  <sheetFormatPr defaultColWidth="9" defaultRowHeight="13.8" x14ac:dyDescent="0.25"/>
  <cols>
    <col min="1" max="1" width="4.44140625" style="41" customWidth="1"/>
    <col min="2" max="2" width="66.33203125" style="41" customWidth="1"/>
    <col min="3" max="3" width="12.44140625" style="40" customWidth="1"/>
    <col min="4" max="4" width="30.109375" style="40" customWidth="1"/>
    <col min="5" max="5" width="39.109375" style="41" customWidth="1"/>
    <col min="6" max="16384" width="9" style="41"/>
  </cols>
  <sheetData>
    <row r="1" spans="1:5" ht="24.75" customHeight="1" x14ac:dyDescent="0.25">
      <c r="A1" s="1153" t="s">
        <v>113</v>
      </c>
      <c r="B1" s="1153"/>
      <c r="C1" s="128"/>
      <c r="D1" s="215" t="s">
        <v>607</v>
      </c>
    </row>
    <row r="2" spans="1:5" ht="15.6" x14ac:dyDescent="0.25">
      <c r="A2" s="1154" t="s">
        <v>609</v>
      </c>
      <c r="B2" s="1154"/>
      <c r="C2" s="128"/>
    </row>
    <row r="3" spans="1:5" ht="15.6" x14ac:dyDescent="0.25">
      <c r="A3" s="176"/>
      <c r="B3" s="176"/>
      <c r="C3" s="128"/>
    </row>
    <row r="4" spans="1:5" ht="24.9" customHeight="1" x14ac:dyDescent="0.25">
      <c r="A4" s="1154" t="s">
        <v>608</v>
      </c>
      <c r="B4" s="1154"/>
      <c r="C4" s="1154"/>
      <c r="D4" s="1154"/>
    </row>
    <row r="5" spans="1:5" x14ac:dyDescent="0.25">
      <c r="A5" s="129"/>
      <c r="B5" s="129"/>
      <c r="C5" s="74"/>
    </row>
    <row r="6" spans="1:5" ht="41.4" x14ac:dyDescent="0.25">
      <c r="A6" s="130" t="s">
        <v>3</v>
      </c>
      <c r="B6" s="210" t="s">
        <v>349</v>
      </c>
      <c r="C6" s="113" t="s">
        <v>44</v>
      </c>
      <c r="D6" s="113" t="s">
        <v>7</v>
      </c>
      <c r="E6" s="227" t="s">
        <v>652</v>
      </c>
    </row>
    <row r="7" spans="1:5" ht="24.9" customHeight="1" x14ac:dyDescent="0.25">
      <c r="A7" s="112">
        <v>1</v>
      </c>
      <c r="B7" s="211" t="s">
        <v>350</v>
      </c>
      <c r="C7" s="114">
        <v>7</v>
      </c>
      <c r="D7" s="132"/>
    </row>
    <row r="8" spans="1:5" ht="24.9" customHeight="1" x14ac:dyDescent="0.25">
      <c r="A8" s="112">
        <v>2</v>
      </c>
      <c r="B8" s="212" t="s">
        <v>351</v>
      </c>
      <c r="C8" s="114">
        <v>8</v>
      </c>
      <c r="D8" s="132"/>
    </row>
    <row r="9" spans="1:5" ht="77.25" customHeight="1" x14ac:dyDescent="0.25">
      <c r="A9" s="112">
        <v>3</v>
      </c>
      <c r="B9" s="212" t="s">
        <v>352</v>
      </c>
      <c r="C9" s="114">
        <f>3+2+1</f>
        <v>6</v>
      </c>
      <c r="D9" s="216"/>
      <c r="E9" s="227"/>
    </row>
    <row r="10" spans="1:5" ht="24.9" customHeight="1" x14ac:dyDescent="0.25">
      <c r="A10" s="112">
        <v>4</v>
      </c>
      <c r="B10" s="212" t="s">
        <v>353</v>
      </c>
      <c r="C10" s="114">
        <f>7+1+1</f>
        <v>9</v>
      </c>
      <c r="D10" s="216"/>
    </row>
    <row r="11" spans="1:5" ht="24.9" customHeight="1" x14ac:dyDescent="0.25">
      <c r="A11" s="112">
        <v>5</v>
      </c>
      <c r="B11" s="212" t="s">
        <v>354</v>
      </c>
      <c r="C11" s="114">
        <f>2+1</f>
        <v>3</v>
      </c>
      <c r="D11" s="216"/>
    </row>
    <row r="12" spans="1:5" ht="24.9" customHeight="1" x14ac:dyDescent="0.25">
      <c r="A12" s="112">
        <v>6</v>
      </c>
      <c r="B12" s="212" t="s">
        <v>355</v>
      </c>
      <c r="C12" s="131">
        <v>1</v>
      </c>
      <c r="D12" s="114"/>
    </row>
    <row r="13" spans="1:5" ht="24.9" customHeight="1" x14ac:dyDescent="0.25">
      <c r="A13" s="112">
        <v>7</v>
      </c>
      <c r="B13" s="213"/>
      <c r="C13" s="131"/>
      <c r="D13" s="114"/>
    </row>
    <row r="14" spans="1:5" ht="24.9" customHeight="1" x14ac:dyDescent="0.25">
      <c r="A14" s="112">
        <v>8</v>
      </c>
      <c r="B14" s="213"/>
      <c r="C14" s="131"/>
      <c r="D14" s="114"/>
    </row>
    <row r="15" spans="1:5" ht="24.9" customHeight="1" x14ac:dyDescent="0.25">
      <c r="A15" s="112">
        <v>9</v>
      </c>
      <c r="B15" s="213"/>
      <c r="C15" s="131"/>
      <c r="D15" s="115"/>
    </row>
    <row r="16" spans="1:5" ht="24.9" customHeight="1" x14ac:dyDescent="0.25">
      <c r="A16" s="112">
        <v>10</v>
      </c>
      <c r="B16" s="213"/>
      <c r="C16" s="217"/>
      <c r="D16" s="217"/>
    </row>
    <row r="17" spans="1:6" ht="24.9" customHeight="1" x14ac:dyDescent="0.25">
      <c r="A17" s="112">
        <v>11</v>
      </c>
      <c r="B17" s="213"/>
      <c r="C17" s="101"/>
      <c r="D17" s="216"/>
      <c r="E17" s="122"/>
      <c r="F17" s="122"/>
    </row>
    <row r="18" spans="1:6" ht="15.6" x14ac:dyDescent="0.25">
      <c r="B18" s="214"/>
      <c r="E18" s="83"/>
      <c r="F18" s="83"/>
    </row>
    <row r="19" spans="1:6" s="42" customFormat="1" ht="15.6" x14ac:dyDescent="0.25">
      <c r="B19" s="83" t="s">
        <v>610</v>
      </c>
      <c r="C19" s="83"/>
      <c r="D19" s="83" t="s">
        <v>611</v>
      </c>
      <c r="E19" s="83"/>
      <c r="F19" s="83"/>
    </row>
  </sheetData>
  <mergeCells count="3">
    <mergeCell ref="A1:B1"/>
    <mergeCell ref="A2:B2"/>
    <mergeCell ref="A4:D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26"/>
  <sheetViews>
    <sheetView topLeftCell="A7" zoomScale="88" workbookViewId="0">
      <selection activeCell="I16" sqref="I16"/>
    </sheetView>
  </sheetViews>
  <sheetFormatPr defaultColWidth="9" defaultRowHeight="15.6" x14ac:dyDescent="0.3"/>
  <cols>
    <col min="1" max="1" width="5.6640625" style="95" customWidth="1"/>
    <col min="2" max="2" width="36.109375" style="95" bestFit="1" customWidth="1"/>
    <col min="3" max="3" width="19.109375" style="95" bestFit="1" customWidth="1"/>
    <col min="4" max="4" width="8.44140625" style="95" customWidth="1"/>
    <col min="5" max="5" width="12" style="95" customWidth="1"/>
    <col min="6" max="6" width="5.6640625" style="395" customWidth="1"/>
    <col min="7" max="7" width="22.109375" style="95" bestFit="1" customWidth="1"/>
    <col min="8" max="8" width="24.109375" style="118" bestFit="1" customWidth="1"/>
    <col min="9" max="9" width="26.5546875" style="95" bestFit="1" customWidth="1"/>
    <col min="10" max="10" width="15.5546875" style="95" customWidth="1"/>
    <col min="11" max="11" width="40.33203125" style="95" customWidth="1"/>
    <col min="12" max="16384" width="9" style="95"/>
  </cols>
  <sheetData>
    <row r="1" spans="1:11" x14ac:dyDescent="0.3">
      <c r="A1" s="1155" t="s">
        <v>175</v>
      </c>
      <c r="B1" s="1155"/>
      <c r="C1" s="1156"/>
      <c r="D1" s="1156"/>
      <c r="E1" s="1156"/>
      <c r="F1" s="1156"/>
      <c r="G1" s="1156"/>
      <c r="H1" s="1156"/>
      <c r="I1" s="1156"/>
      <c r="J1" s="54" t="s">
        <v>128</v>
      </c>
    </row>
    <row r="2" spans="1:11" x14ac:dyDescent="0.3">
      <c r="A2" s="997" t="s">
        <v>609</v>
      </c>
      <c r="B2" s="997"/>
      <c r="C2" s="1156"/>
      <c r="D2" s="1156"/>
      <c r="E2" s="1156"/>
      <c r="F2" s="1156"/>
      <c r="G2" s="1156"/>
      <c r="H2" s="1156"/>
      <c r="I2" s="1156"/>
      <c r="J2" s="55"/>
    </row>
    <row r="3" spans="1:11" x14ac:dyDescent="0.3">
      <c r="A3" s="84"/>
      <c r="B3" s="84"/>
      <c r="C3" s="1156" t="s">
        <v>3121</v>
      </c>
      <c r="D3" s="1156"/>
      <c r="E3" s="1156"/>
      <c r="F3" s="1156"/>
      <c r="G3" s="1156"/>
      <c r="H3" s="1156"/>
      <c r="I3" s="1156"/>
      <c r="J3" s="55"/>
    </row>
    <row r="4" spans="1:11" x14ac:dyDescent="0.3">
      <c r="A4" s="84"/>
      <c r="B4" s="84"/>
      <c r="C4" s="1156"/>
      <c r="D4" s="1156"/>
      <c r="E4" s="1156"/>
      <c r="F4" s="1156"/>
      <c r="G4" s="1156"/>
      <c r="H4" s="1156"/>
      <c r="I4" s="1156"/>
      <c r="J4" s="55"/>
    </row>
    <row r="5" spans="1:11" x14ac:dyDescent="0.3">
      <c r="A5" s="84"/>
      <c r="B5" s="84"/>
      <c r="C5" s="1156"/>
      <c r="D5" s="1156"/>
      <c r="E5" s="1156"/>
      <c r="F5" s="1156"/>
      <c r="G5" s="1156"/>
      <c r="H5" s="1156"/>
      <c r="I5" s="1156"/>
      <c r="J5" s="55"/>
    </row>
    <row r="6" spans="1:11" x14ac:dyDescent="0.3">
      <c r="A6" s="55"/>
      <c r="B6" s="55"/>
      <c r="C6" s="1156"/>
      <c r="D6" s="1156"/>
      <c r="E6" s="1156"/>
      <c r="F6" s="1156"/>
      <c r="G6" s="1156"/>
      <c r="H6" s="1156"/>
      <c r="I6" s="1156"/>
      <c r="J6" s="55"/>
    </row>
    <row r="7" spans="1:11" ht="35.25" customHeight="1" x14ac:dyDescent="0.3">
      <c r="A7" s="1158" t="s">
        <v>447</v>
      </c>
      <c r="B7" s="1158"/>
      <c r="C7" s="1158"/>
      <c r="D7" s="1158"/>
      <c r="E7" s="1158"/>
      <c r="F7" s="1158"/>
      <c r="G7" s="1158"/>
      <c r="H7" s="1158"/>
      <c r="I7" s="1158"/>
      <c r="J7" s="1158"/>
    </row>
    <row r="8" spans="1:11" ht="44.25" customHeight="1" x14ac:dyDescent="0.3">
      <c r="A8" s="500" t="s">
        <v>127</v>
      </c>
      <c r="B8" s="501" t="s">
        <v>242</v>
      </c>
      <c r="C8" s="501" t="s">
        <v>243</v>
      </c>
      <c r="D8" s="502" t="s">
        <v>244</v>
      </c>
      <c r="E8" s="501" t="s">
        <v>245</v>
      </c>
      <c r="F8" s="501" t="s">
        <v>246</v>
      </c>
      <c r="G8" s="501" t="s">
        <v>247</v>
      </c>
      <c r="H8" s="501" t="s">
        <v>248</v>
      </c>
      <c r="I8" s="501" t="s">
        <v>249</v>
      </c>
      <c r="J8" s="501" t="s">
        <v>250</v>
      </c>
    </row>
    <row r="9" spans="1:11" ht="31.2" x14ac:dyDescent="0.3">
      <c r="A9" s="503" t="s">
        <v>10</v>
      </c>
      <c r="B9" s="504" t="s">
        <v>329</v>
      </c>
      <c r="C9" s="505"/>
      <c r="D9" s="506"/>
      <c r="E9" s="505"/>
      <c r="F9" s="505"/>
      <c r="G9" s="505"/>
      <c r="H9" s="505"/>
      <c r="I9" s="505"/>
      <c r="J9" s="505"/>
      <c r="K9" s="228" t="s">
        <v>653</v>
      </c>
    </row>
    <row r="10" spans="1:11" s="119" customFormat="1" x14ac:dyDescent="0.3">
      <c r="A10" s="507" t="s">
        <v>12</v>
      </c>
      <c r="B10" s="508" t="s">
        <v>331</v>
      </c>
      <c r="C10" s="508"/>
      <c r="D10" s="480"/>
      <c r="E10" s="481"/>
      <c r="F10" s="480"/>
      <c r="G10" s="509"/>
      <c r="H10" s="508"/>
      <c r="I10" s="508"/>
      <c r="J10" s="509"/>
    </row>
    <row r="11" spans="1:11" s="119" customFormat="1" ht="54.75" customHeight="1" x14ac:dyDescent="0.3">
      <c r="A11" s="510">
        <v>1</v>
      </c>
      <c r="B11" s="364" t="s">
        <v>2855</v>
      </c>
      <c r="C11" s="364" t="s">
        <v>2856</v>
      </c>
      <c r="D11" s="511" t="s">
        <v>251</v>
      </c>
      <c r="E11" s="364" t="s">
        <v>2857</v>
      </c>
      <c r="F11" s="365">
        <v>3</v>
      </c>
      <c r="G11" s="511" t="s">
        <v>2858</v>
      </c>
      <c r="H11" s="365" t="s">
        <v>2859</v>
      </c>
      <c r="I11" s="512" t="s">
        <v>2860</v>
      </c>
      <c r="J11" s="513" t="s">
        <v>3122</v>
      </c>
    </row>
    <row r="12" spans="1:11" ht="62.4" x14ac:dyDescent="0.3">
      <c r="A12" s="511">
        <v>2</v>
      </c>
      <c r="B12" s="514" t="s">
        <v>2656</v>
      </c>
      <c r="C12" s="515" t="s">
        <v>2656</v>
      </c>
      <c r="D12" s="511" t="s">
        <v>251</v>
      </c>
      <c r="E12" s="511" t="s">
        <v>2850</v>
      </c>
      <c r="F12" s="511">
        <v>4</v>
      </c>
      <c r="G12" s="512" t="s">
        <v>2738</v>
      </c>
      <c r="H12" s="516" t="s">
        <v>2852</v>
      </c>
      <c r="I12" s="516" t="s">
        <v>2854</v>
      </c>
      <c r="J12" s="513" t="s">
        <v>3118</v>
      </c>
    </row>
    <row r="13" spans="1:11" s="23" customFormat="1" ht="62.4" x14ac:dyDescent="0.3">
      <c r="A13" s="510">
        <v>3</v>
      </c>
      <c r="B13" s="514" t="s">
        <v>2660</v>
      </c>
      <c r="C13" s="515" t="s">
        <v>2660</v>
      </c>
      <c r="D13" s="517" t="s">
        <v>251</v>
      </c>
      <c r="E13" s="517" t="s">
        <v>2851</v>
      </c>
      <c r="F13" s="511">
        <v>4</v>
      </c>
      <c r="G13" s="512" t="s">
        <v>2738</v>
      </c>
      <c r="H13" s="516" t="s">
        <v>2853</v>
      </c>
      <c r="I13" s="515" t="s">
        <v>3124</v>
      </c>
      <c r="J13" s="513" t="s">
        <v>3118</v>
      </c>
    </row>
    <row r="14" spans="1:11" s="119" customFormat="1" ht="31.2" x14ac:dyDescent="0.3">
      <c r="A14" s="507" t="s">
        <v>21</v>
      </c>
      <c r="B14" s="508" t="s">
        <v>332</v>
      </c>
      <c r="C14" s="508"/>
      <c r="D14" s="480" t="s">
        <v>255</v>
      </c>
      <c r="E14" s="481"/>
      <c r="F14" s="480"/>
      <c r="G14" s="509"/>
      <c r="H14" s="508"/>
      <c r="I14" s="508"/>
      <c r="J14" s="509"/>
    </row>
    <row r="15" spans="1:11" ht="24.75" customHeight="1" x14ac:dyDescent="0.3">
      <c r="A15" s="511"/>
      <c r="B15" s="518" t="s">
        <v>3109</v>
      </c>
      <c r="C15" s="518"/>
      <c r="D15" s="517" t="s">
        <v>255</v>
      </c>
      <c r="E15" s="518"/>
      <c r="F15" s="519"/>
      <c r="G15" s="518"/>
      <c r="H15" s="520"/>
      <c r="I15" s="520"/>
      <c r="J15" s="518"/>
    </row>
    <row r="16" spans="1:11" ht="24.75" customHeight="1" x14ac:dyDescent="0.3">
      <c r="A16" s="503" t="s">
        <v>31</v>
      </c>
      <c r="B16" s="504" t="s">
        <v>330</v>
      </c>
      <c r="C16" s="505"/>
      <c r="D16" s="506"/>
      <c r="E16" s="505"/>
      <c r="F16" s="505"/>
      <c r="G16" s="505"/>
      <c r="H16" s="505"/>
      <c r="I16" s="505"/>
      <c r="J16" s="504"/>
    </row>
    <row r="17" spans="1:10" s="96" customFormat="1" ht="24.75" customHeight="1" x14ac:dyDescent="0.3">
      <c r="A17" s="511">
        <v>1</v>
      </c>
      <c r="B17" s="514" t="s">
        <v>3109</v>
      </c>
      <c r="C17" s="515"/>
      <c r="D17" s="517" t="s">
        <v>251</v>
      </c>
      <c r="E17" s="512"/>
      <c r="F17" s="511"/>
      <c r="G17" s="512"/>
      <c r="H17" s="516"/>
      <c r="I17" s="516"/>
      <c r="J17" s="521"/>
    </row>
    <row r="18" spans="1:10" ht="24.75" customHeight="1" x14ac:dyDescent="0.3">
      <c r="A18" s="522"/>
      <c r="B18" s="505" t="s">
        <v>222</v>
      </c>
      <c r="C18" s="523">
        <v>3</v>
      </c>
      <c r="D18" s="523"/>
      <c r="E18" s="523"/>
      <c r="F18" s="503"/>
      <c r="G18" s="523"/>
      <c r="H18" s="524"/>
      <c r="I18" s="523"/>
      <c r="J18" s="523"/>
    </row>
    <row r="19" spans="1:10" ht="6" customHeight="1" x14ac:dyDescent="0.3">
      <c r="A19" s="55"/>
      <c r="B19" s="55"/>
      <c r="C19" s="52"/>
      <c r="D19" s="97"/>
      <c r="E19" s="97"/>
      <c r="G19" s="97"/>
      <c r="H19" s="97"/>
      <c r="I19" s="97"/>
      <c r="J19" s="97"/>
    </row>
    <row r="20" spans="1:10" ht="18" customHeight="1" x14ac:dyDescent="0.3">
      <c r="A20" s="52"/>
      <c r="B20" s="52"/>
      <c r="C20" s="51"/>
      <c r="D20" s="53"/>
      <c r="E20" s="51"/>
      <c r="F20" s="396"/>
      <c r="G20" s="94"/>
      <c r="H20" s="1157" t="s">
        <v>3155</v>
      </c>
      <c r="I20" s="1157"/>
      <c r="J20" s="1157"/>
    </row>
    <row r="21" spans="1:10" s="12" customFormat="1" ht="30" customHeight="1" x14ac:dyDescent="0.3">
      <c r="B21" s="86" t="s">
        <v>270</v>
      </c>
      <c r="C21" s="86" t="s">
        <v>272</v>
      </c>
      <c r="F21" s="83"/>
      <c r="G21" s="86" t="s">
        <v>271</v>
      </c>
      <c r="H21" s="33"/>
      <c r="I21" s="17" t="s">
        <v>269</v>
      </c>
    </row>
    <row r="22" spans="1:10" s="28" customFormat="1" ht="18" x14ac:dyDescent="0.3">
      <c r="B22" s="27"/>
      <c r="C22" s="84"/>
      <c r="D22" s="91"/>
      <c r="E22" s="90"/>
      <c r="F22" s="397"/>
      <c r="H22" s="117"/>
    </row>
    <row r="23" spans="1:10" s="28" customFormat="1" ht="18" x14ac:dyDescent="0.3">
      <c r="B23" s="27"/>
      <c r="C23" s="84"/>
      <c r="D23" s="91"/>
      <c r="E23" s="90"/>
      <c r="F23" s="397"/>
      <c r="H23" s="117"/>
    </row>
    <row r="24" spans="1:10" s="28" customFormat="1" ht="18" x14ac:dyDescent="0.3">
      <c r="B24" s="27"/>
      <c r="C24" s="84"/>
      <c r="D24" s="91"/>
      <c r="E24" s="90"/>
      <c r="F24" s="397"/>
      <c r="H24" s="117"/>
    </row>
    <row r="25" spans="1:10" s="28" customFormat="1" ht="18" x14ac:dyDescent="0.3">
      <c r="B25" s="27"/>
      <c r="C25" s="84"/>
      <c r="D25" s="91"/>
      <c r="E25" s="90"/>
      <c r="F25" s="397"/>
      <c r="H25" s="117"/>
    </row>
    <row r="26" spans="1:10" s="28" customFormat="1" ht="18" x14ac:dyDescent="0.3">
      <c r="B26" s="92"/>
      <c r="C26" s="1148"/>
      <c r="D26" s="1149"/>
      <c r="E26" s="90"/>
      <c r="F26" s="397"/>
      <c r="H26" s="117"/>
    </row>
  </sheetData>
  <sortState xmlns:xlrd2="http://schemas.microsoft.com/office/spreadsheetml/2017/richdata2" ref="A10:J21">
    <sortCondition ref="A10:A21"/>
  </sortState>
  <mergeCells count="7">
    <mergeCell ref="C26:D26"/>
    <mergeCell ref="A1:B1"/>
    <mergeCell ref="C1:I2"/>
    <mergeCell ref="A2:B2"/>
    <mergeCell ref="C3:I6"/>
    <mergeCell ref="H20:J20"/>
    <mergeCell ref="A7:J7"/>
  </mergeCells>
  <pageMargins left="0" right="0" top="0.4" bottom="0" header="0" footer="0"/>
  <pageSetup paperSize="9" scale="82"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2"/>
  <sheetViews>
    <sheetView topLeftCell="A7" zoomScale="120" zoomScaleNormal="120" workbookViewId="0">
      <selection activeCell="D17" sqref="D17"/>
    </sheetView>
  </sheetViews>
  <sheetFormatPr defaultColWidth="9" defaultRowHeight="15.6" x14ac:dyDescent="0.3"/>
  <cols>
    <col min="1" max="1" width="5.109375" style="12" customWidth="1"/>
    <col min="2" max="2" width="52.44140625" style="12" customWidth="1"/>
    <col min="3" max="4" width="11.109375" style="12" customWidth="1"/>
    <col min="5" max="6" width="11" style="200" customWidth="1"/>
    <col min="7" max="7" width="12.44140625" style="12" customWidth="1"/>
    <col min="8" max="8" width="48" style="33" customWidth="1"/>
    <col min="9" max="16384" width="9" style="12"/>
  </cols>
  <sheetData>
    <row r="1" spans="1:8" ht="18" customHeight="1" x14ac:dyDescent="0.3">
      <c r="A1" s="969" t="s">
        <v>0</v>
      </c>
      <c r="B1" s="969"/>
      <c r="C1" s="83"/>
      <c r="D1" s="83"/>
      <c r="G1" s="127" t="s">
        <v>577</v>
      </c>
    </row>
    <row r="2" spans="1:8" ht="18" customHeight="1" x14ac:dyDescent="0.3">
      <c r="A2" s="966" t="s">
        <v>125</v>
      </c>
      <c r="B2" s="966"/>
      <c r="C2" s="83"/>
      <c r="D2" s="83"/>
      <c r="E2" s="201"/>
    </row>
    <row r="3" spans="1:8" ht="24.9" customHeight="1" x14ac:dyDescent="0.3">
      <c r="A3" s="967" t="s">
        <v>635</v>
      </c>
      <c r="B3" s="967"/>
      <c r="C3" s="967"/>
      <c r="D3" s="967"/>
      <c r="E3" s="967"/>
      <c r="F3" s="967"/>
      <c r="G3" s="967"/>
    </row>
    <row r="4" spans="1:8" ht="20.100000000000001" customHeight="1" x14ac:dyDescent="0.3">
      <c r="A4" s="1161" t="s">
        <v>636</v>
      </c>
      <c r="B4" s="1161"/>
      <c r="C4" s="1161"/>
      <c r="D4" s="1161"/>
      <c r="E4" s="1161"/>
      <c r="F4" s="1161"/>
      <c r="G4" s="1161"/>
    </row>
    <row r="5" spans="1:8" ht="21" customHeight="1" thickBot="1" x14ac:dyDescent="0.35">
      <c r="F5" s="1162" t="s">
        <v>126</v>
      </c>
      <c r="G5" s="1162"/>
    </row>
    <row r="6" spans="1:8" s="83" customFormat="1" ht="24.9" customHeight="1" thickTop="1" x14ac:dyDescent="0.3">
      <c r="A6" s="13" t="s">
        <v>127</v>
      </c>
      <c r="B6" s="14" t="s">
        <v>4</v>
      </c>
      <c r="C6" s="15" t="s">
        <v>5</v>
      </c>
      <c r="D6" s="15" t="s">
        <v>44</v>
      </c>
      <c r="E6" s="202" t="s">
        <v>116</v>
      </c>
      <c r="F6" s="202" t="s">
        <v>117</v>
      </c>
      <c r="G6" s="16" t="s">
        <v>7</v>
      </c>
      <c r="H6" s="163"/>
    </row>
    <row r="7" spans="1:8" s="39" customFormat="1" ht="24.9" customHeight="1" x14ac:dyDescent="0.3">
      <c r="A7" s="220" t="s">
        <v>56</v>
      </c>
      <c r="B7" s="221" t="s">
        <v>57</v>
      </c>
      <c r="C7" s="222" t="s">
        <v>58</v>
      </c>
      <c r="D7" s="222" t="s">
        <v>59</v>
      </c>
      <c r="E7" s="223" t="s">
        <v>60</v>
      </c>
      <c r="F7" s="224" t="s">
        <v>578</v>
      </c>
      <c r="G7" s="225" t="s">
        <v>61</v>
      </c>
      <c r="H7" s="219" t="s">
        <v>640</v>
      </c>
    </row>
    <row r="8" spans="1:8" x14ac:dyDescent="0.3">
      <c r="A8" s="31">
        <v>1</v>
      </c>
      <c r="B8" s="36" t="s">
        <v>579</v>
      </c>
      <c r="C8" s="25"/>
      <c r="D8" s="25"/>
      <c r="E8" s="203"/>
      <c r="F8" s="204"/>
      <c r="G8" s="26"/>
    </row>
    <row r="9" spans="1:8" x14ac:dyDescent="0.3">
      <c r="A9" s="31"/>
      <c r="B9" s="35" t="s">
        <v>580</v>
      </c>
      <c r="C9" s="25" t="s">
        <v>581</v>
      </c>
      <c r="D9" s="25"/>
      <c r="E9" s="203">
        <v>1800</v>
      </c>
      <c r="F9" s="204">
        <f>+E9*D9</f>
        <v>0</v>
      </c>
      <c r="G9" s="26"/>
    </row>
    <row r="10" spans="1:8" x14ac:dyDescent="0.3">
      <c r="A10" s="31"/>
      <c r="B10" s="35" t="s">
        <v>582</v>
      </c>
      <c r="C10" s="25" t="s">
        <v>581</v>
      </c>
      <c r="D10" s="25"/>
      <c r="E10" s="203">
        <v>1500</v>
      </c>
      <c r="F10" s="204">
        <f t="shared" ref="F10:F15" si="0">+E10*D10</f>
        <v>0</v>
      </c>
      <c r="G10" s="26"/>
    </row>
    <row r="11" spans="1:8" x14ac:dyDescent="0.3">
      <c r="A11" s="31"/>
      <c r="B11" s="35" t="s">
        <v>583</v>
      </c>
      <c r="C11" s="25" t="s">
        <v>581</v>
      </c>
      <c r="D11" s="25"/>
      <c r="E11" s="203">
        <v>1000</v>
      </c>
      <c r="F11" s="204">
        <f t="shared" si="0"/>
        <v>0</v>
      </c>
      <c r="G11" s="26"/>
    </row>
    <row r="12" spans="1:8" x14ac:dyDescent="0.3">
      <c r="A12" s="31"/>
      <c r="B12" s="35" t="s">
        <v>584</v>
      </c>
      <c r="C12" s="25" t="s">
        <v>581</v>
      </c>
      <c r="D12" s="25"/>
      <c r="E12" s="203">
        <v>900</v>
      </c>
      <c r="F12" s="204">
        <f t="shared" si="0"/>
        <v>0</v>
      </c>
      <c r="G12" s="26"/>
    </row>
    <row r="13" spans="1:8" x14ac:dyDescent="0.3">
      <c r="A13" s="31"/>
      <c r="B13" s="35" t="s">
        <v>585</v>
      </c>
      <c r="C13" s="25" t="s">
        <v>581</v>
      </c>
      <c r="D13" s="25"/>
      <c r="E13" s="203">
        <v>1100</v>
      </c>
      <c r="F13" s="204">
        <f t="shared" si="0"/>
        <v>0</v>
      </c>
      <c r="G13" s="26"/>
    </row>
    <row r="14" spans="1:8" x14ac:dyDescent="0.3">
      <c r="A14" s="31"/>
      <c r="B14" s="35" t="s">
        <v>586</v>
      </c>
      <c r="C14" s="25" t="s">
        <v>581</v>
      </c>
      <c r="D14" s="25"/>
      <c r="E14" s="203">
        <v>2500</v>
      </c>
      <c r="F14" s="204">
        <f t="shared" si="0"/>
        <v>0</v>
      </c>
      <c r="G14" s="26"/>
    </row>
    <row r="15" spans="1:8" x14ac:dyDescent="0.3">
      <c r="A15" s="31"/>
      <c r="B15" s="35" t="s">
        <v>587</v>
      </c>
      <c r="C15" s="25" t="s">
        <v>581</v>
      </c>
      <c r="D15" s="25"/>
      <c r="E15" s="203">
        <v>1000</v>
      </c>
      <c r="F15" s="204">
        <f t="shared" si="0"/>
        <v>0</v>
      </c>
      <c r="G15" s="26"/>
    </row>
    <row r="16" spans="1:8" ht="31.2" x14ac:dyDescent="0.3">
      <c r="A16" s="31"/>
      <c r="B16" s="35" t="s">
        <v>588</v>
      </c>
      <c r="C16" s="25"/>
      <c r="D16" s="25"/>
      <c r="E16" s="203"/>
      <c r="F16" s="204"/>
      <c r="G16" s="26"/>
    </row>
    <row r="17" spans="1:8" s="17" customFormat="1" ht="31.2" x14ac:dyDescent="0.3">
      <c r="A17" s="31">
        <v>2</v>
      </c>
      <c r="B17" s="209" t="s">
        <v>595</v>
      </c>
      <c r="C17" s="24"/>
      <c r="D17" s="24"/>
      <c r="E17" s="205"/>
      <c r="F17" s="206"/>
      <c r="G17" s="37"/>
      <c r="H17" s="10" t="s">
        <v>639</v>
      </c>
    </row>
    <row r="18" spans="1:8" ht="16.2" thickBot="1" x14ac:dyDescent="0.35">
      <c r="A18" s="18"/>
      <c r="B18" s="20"/>
      <c r="C18" s="19"/>
      <c r="D18" s="19"/>
      <c r="E18" s="207"/>
      <c r="F18" s="208"/>
      <c r="G18" s="21"/>
    </row>
    <row r="19" spans="1:8" s="22" customFormat="1" ht="36.75" customHeight="1" thickTop="1" x14ac:dyDescent="0.3">
      <c r="E19" s="1163" t="s">
        <v>641</v>
      </c>
      <c r="F19" s="1163"/>
      <c r="G19" s="1163"/>
      <c r="H19" s="34"/>
    </row>
    <row r="20" spans="1:8" x14ac:dyDescent="0.3">
      <c r="B20" s="1159"/>
      <c r="C20" s="1159"/>
      <c r="D20" s="1159"/>
      <c r="E20" s="1159"/>
      <c r="F20" s="1006"/>
      <c r="G20" s="1006"/>
    </row>
    <row r="21" spans="1:8" x14ac:dyDescent="0.3">
      <c r="A21" s="1160"/>
      <c r="B21" s="1159"/>
      <c r="C21" s="1159"/>
      <c r="D21" s="1159"/>
      <c r="E21" s="1159"/>
    </row>
    <row r="22" spans="1:8" x14ac:dyDescent="0.3">
      <c r="A22" s="17"/>
    </row>
  </sheetData>
  <mergeCells count="9">
    <mergeCell ref="B20:E20"/>
    <mergeCell ref="F20:G20"/>
    <mergeCell ref="A21:E21"/>
    <mergeCell ref="A1:B1"/>
    <mergeCell ref="A2:B2"/>
    <mergeCell ref="A3:G3"/>
    <mergeCell ref="A4:G4"/>
    <mergeCell ref="F5:G5"/>
    <mergeCell ref="E19:G1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941F-D99D-4437-B9F3-719B05162E6F}">
  <dimension ref="A1:F32"/>
  <sheetViews>
    <sheetView workbookViewId="0">
      <selection activeCell="M28" sqref="M28"/>
    </sheetView>
  </sheetViews>
  <sheetFormatPr defaultColWidth="9" defaultRowHeight="18" x14ac:dyDescent="0.3"/>
  <cols>
    <col min="1" max="1" width="6.88671875" style="28" customWidth="1"/>
    <col min="2" max="2" width="46.109375" style="27" customWidth="1"/>
    <col min="3" max="3" width="21.44140625" style="625" customWidth="1"/>
    <col min="4" max="4" width="19.109375" style="627" customWidth="1"/>
    <col min="5" max="5" width="14.6640625" style="28" bestFit="1" customWidth="1"/>
    <col min="6" max="6" width="9" style="28"/>
    <col min="7" max="7" width="10.109375" style="28" bestFit="1" customWidth="1"/>
    <col min="8" max="16384" width="9" style="28"/>
  </cols>
  <sheetData>
    <row r="1" spans="1:6" x14ac:dyDescent="0.3">
      <c r="A1" s="538"/>
      <c r="B1" s="624" t="s">
        <v>0</v>
      </c>
      <c r="D1" s="127" t="s">
        <v>3209</v>
      </c>
      <c r="E1" s="27"/>
      <c r="F1" s="27"/>
    </row>
    <row r="2" spans="1:6" x14ac:dyDescent="0.3">
      <c r="A2" s="540"/>
      <c r="B2" s="626" t="s">
        <v>3210</v>
      </c>
      <c r="C2" s="583"/>
      <c r="E2" s="27"/>
      <c r="F2" s="27"/>
    </row>
    <row r="3" spans="1:6" x14ac:dyDescent="0.3">
      <c r="A3" s="27"/>
      <c r="C3" s="583"/>
      <c r="E3" s="27"/>
      <c r="F3" s="27"/>
    </row>
    <row r="4" spans="1:6" x14ac:dyDescent="0.3">
      <c r="A4" s="1148" t="s">
        <v>3211</v>
      </c>
      <c r="B4" s="1149"/>
      <c r="C4" s="1149"/>
      <c r="D4" s="1149"/>
      <c r="E4" s="27"/>
      <c r="F4" s="27"/>
    </row>
    <row r="5" spans="1:6" ht="18.600000000000001" thickBot="1" x14ac:dyDescent="0.35">
      <c r="A5" s="27"/>
      <c r="D5" s="584" t="s">
        <v>160</v>
      </c>
      <c r="E5" s="27"/>
      <c r="F5" s="27"/>
    </row>
    <row r="6" spans="1:6" s="83" customFormat="1" ht="31.8" thickTop="1" x14ac:dyDescent="0.3">
      <c r="A6" s="628" t="s">
        <v>127</v>
      </c>
      <c r="B6" s="629" t="s">
        <v>4</v>
      </c>
      <c r="C6" s="630" t="s">
        <v>3212</v>
      </c>
      <c r="D6" s="631" t="s">
        <v>7</v>
      </c>
      <c r="E6" s="85"/>
      <c r="F6" s="85"/>
    </row>
    <row r="7" spans="1:6" s="12" customFormat="1" ht="15.6" x14ac:dyDescent="0.3">
      <c r="A7" s="632">
        <v>1</v>
      </c>
      <c r="B7" s="88" t="s">
        <v>3213</v>
      </c>
      <c r="C7" s="633"/>
      <c r="D7" s="634"/>
      <c r="E7" s="23" t="s">
        <v>3214</v>
      </c>
    </row>
    <row r="8" spans="1:6" s="12" customFormat="1" ht="15.6" x14ac:dyDescent="0.3">
      <c r="A8" s="632">
        <v>2</v>
      </c>
      <c r="B8" s="88" t="s">
        <v>3215</v>
      </c>
      <c r="C8" s="633"/>
      <c r="D8" s="634"/>
    </row>
    <row r="9" spans="1:6" s="12" customFormat="1" ht="15.6" x14ac:dyDescent="0.3">
      <c r="A9" s="632"/>
      <c r="B9" s="88" t="s">
        <v>11</v>
      </c>
      <c r="C9" s="633">
        <f>'Biểu 9a- thu theo TC'!R13</f>
        <v>31821980.399999999</v>
      </c>
      <c r="D9" s="634"/>
    </row>
    <row r="10" spans="1:6" s="12" customFormat="1" ht="15.6" x14ac:dyDescent="0.3">
      <c r="A10" s="632"/>
      <c r="B10" s="88" t="s">
        <v>567</v>
      </c>
      <c r="C10" s="633">
        <f>'Biểu 9b- thu theo niên chế'!R28+'Biểu 9b- thu theo niên chế'!R16</f>
        <v>724000</v>
      </c>
      <c r="D10" s="634"/>
    </row>
    <row r="11" spans="1:6" s="12" customFormat="1" ht="15.6" x14ac:dyDescent="0.3">
      <c r="A11" s="632"/>
      <c r="B11" s="88" t="s">
        <v>3216</v>
      </c>
      <c r="C11" s="633"/>
      <c r="D11" s="634"/>
    </row>
    <row r="12" spans="1:6" s="12" customFormat="1" ht="15.6" x14ac:dyDescent="0.3">
      <c r="A12" s="632"/>
      <c r="B12" s="88" t="s">
        <v>3217</v>
      </c>
      <c r="C12" s="633">
        <f>'Biểu 9b- thu theo niên chế'!R13+'Biểu 9b- thu theo niên chế'!R25</f>
        <v>1233840</v>
      </c>
      <c r="D12" s="634"/>
    </row>
    <row r="13" spans="1:6" s="12" customFormat="1" ht="15.6" x14ac:dyDescent="0.3">
      <c r="A13" s="632"/>
      <c r="B13" s="88" t="s">
        <v>3218</v>
      </c>
      <c r="C13" s="633"/>
      <c r="D13" s="634"/>
    </row>
    <row r="14" spans="1:6" s="12" customFormat="1" ht="15.6" x14ac:dyDescent="0.3">
      <c r="A14" s="632"/>
      <c r="B14" s="88" t="s">
        <v>3219</v>
      </c>
      <c r="C14" s="633"/>
      <c r="D14" s="634"/>
    </row>
    <row r="15" spans="1:6" s="12" customFormat="1" ht="15.6" x14ac:dyDescent="0.3">
      <c r="A15" s="632"/>
      <c r="B15" s="88" t="s">
        <v>3220</v>
      </c>
      <c r="C15" s="633"/>
      <c r="D15" s="634"/>
    </row>
    <row r="16" spans="1:6" s="12" customFormat="1" ht="15.6" x14ac:dyDescent="0.3">
      <c r="A16" s="632"/>
      <c r="B16" s="88" t="s">
        <v>3221</v>
      </c>
      <c r="C16" s="633"/>
      <c r="D16" s="634"/>
    </row>
    <row r="17" spans="1:5" s="12" customFormat="1" ht="15.6" x14ac:dyDescent="0.3">
      <c r="A17" s="632"/>
      <c r="B17" s="88"/>
      <c r="C17" s="633"/>
      <c r="D17" s="634"/>
    </row>
    <row r="18" spans="1:5" s="12" customFormat="1" ht="15.6" x14ac:dyDescent="0.3">
      <c r="A18" s="632">
        <v>3</v>
      </c>
      <c r="B18" s="88" t="s">
        <v>3222</v>
      </c>
      <c r="C18" s="633"/>
      <c r="D18" s="634"/>
    </row>
    <row r="19" spans="1:5" s="12" customFormat="1" ht="15.6" x14ac:dyDescent="0.3">
      <c r="A19" s="632">
        <v>4</v>
      </c>
      <c r="B19" s="88" t="s">
        <v>3223</v>
      </c>
      <c r="C19" s="633"/>
      <c r="D19" s="634"/>
    </row>
    <row r="20" spans="1:5" s="12" customFormat="1" ht="15.6" x14ac:dyDescent="0.3">
      <c r="A20" s="632">
        <v>5</v>
      </c>
      <c r="B20" s="30" t="s">
        <v>3224</v>
      </c>
      <c r="C20" s="633"/>
      <c r="D20" s="634"/>
    </row>
    <row r="21" spans="1:5" s="12" customFormat="1" ht="15.6" x14ac:dyDescent="0.3">
      <c r="A21" s="632">
        <v>6</v>
      </c>
      <c r="B21" s="30" t="s">
        <v>3225</v>
      </c>
      <c r="C21" s="633"/>
      <c r="D21" s="634"/>
    </row>
    <row r="22" spans="1:5" s="12" customFormat="1" ht="15.6" x14ac:dyDescent="0.3">
      <c r="A22" s="635">
        <v>7</v>
      </c>
      <c r="B22" s="30" t="s">
        <v>3226</v>
      </c>
      <c r="C22" s="636"/>
      <c r="D22" s="634"/>
    </row>
    <row r="23" spans="1:5" s="12" customFormat="1" ht="16.2" thickBot="1" x14ac:dyDescent="0.35">
      <c r="A23" s="637"/>
      <c r="B23" s="638" t="s">
        <v>3114</v>
      </c>
      <c r="C23" s="639">
        <f>SUM(C7:C22)</f>
        <v>33779820.399999999</v>
      </c>
      <c r="D23" s="640"/>
    </row>
    <row r="24" spans="1:5" ht="18.600000000000001" thickTop="1" x14ac:dyDescent="0.3">
      <c r="C24" s="1164"/>
      <c r="D24" s="1165"/>
      <c r="E24" s="89"/>
    </row>
    <row r="25" spans="1:5" x14ac:dyDescent="0.3">
      <c r="A25" s="1150" t="s">
        <v>3227</v>
      </c>
      <c r="B25" s="1150"/>
      <c r="C25" s="1150"/>
      <c r="D25" s="1150"/>
      <c r="E25" s="90"/>
    </row>
    <row r="26" spans="1:5" x14ac:dyDescent="0.3">
      <c r="C26" s="641"/>
      <c r="D26" s="91"/>
      <c r="E26" s="90"/>
    </row>
    <row r="27" spans="1:5" x14ac:dyDescent="0.3">
      <c r="C27" s="641"/>
      <c r="D27" s="91"/>
      <c r="E27" s="90"/>
    </row>
    <row r="28" spans="1:5" x14ac:dyDescent="0.3">
      <c r="C28" s="641"/>
      <c r="D28" s="91"/>
      <c r="E28" s="90"/>
    </row>
    <row r="29" spans="1:5" x14ac:dyDescent="0.3">
      <c r="C29" s="641"/>
      <c r="D29" s="91"/>
      <c r="E29" s="90"/>
    </row>
    <row r="30" spans="1:5" x14ac:dyDescent="0.3">
      <c r="B30" s="92"/>
      <c r="C30" s="1148"/>
      <c r="D30" s="1149"/>
      <c r="E30" s="90"/>
    </row>
    <row r="31" spans="1:5" x14ac:dyDescent="0.3">
      <c r="C31" s="641"/>
      <c r="D31" s="91"/>
      <c r="E31" s="90"/>
    </row>
    <row r="32" spans="1:5" x14ac:dyDescent="0.3">
      <c r="B32" s="534"/>
      <c r="C32" s="642"/>
      <c r="D32" s="534"/>
    </row>
  </sheetData>
  <mergeCells count="4">
    <mergeCell ref="A4:D4"/>
    <mergeCell ref="C24:D24"/>
    <mergeCell ref="A25:D25"/>
    <mergeCell ref="C30:D3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FDBD9-BA47-484F-8323-D193604531CF}">
  <dimension ref="A1:S16"/>
  <sheetViews>
    <sheetView topLeftCell="C1" workbookViewId="0">
      <selection activeCell="S13" sqref="S13"/>
    </sheetView>
  </sheetViews>
  <sheetFormatPr defaultColWidth="9" defaultRowHeight="18" x14ac:dyDescent="0.3"/>
  <cols>
    <col min="1" max="1" width="3.44140625" style="27" bestFit="1" customWidth="1"/>
    <col min="2" max="2" width="42.109375" style="27" customWidth="1"/>
    <col min="3" max="3" width="21.44140625" style="27" customWidth="1"/>
    <col min="4" max="4" width="8.44140625" style="27" bestFit="1" customWidth="1"/>
    <col min="5" max="5" width="11.6640625" style="27" bestFit="1" customWidth="1"/>
    <col min="6" max="6" width="8.44140625" style="27" bestFit="1" customWidth="1"/>
    <col min="7" max="7" width="12.44140625" style="27" bestFit="1" customWidth="1"/>
    <col min="8" max="8" width="8.44140625" style="27" bestFit="1" customWidth="1"/>
    <col min="9" max="9" width="13.44140625" style="27" bestFit="1" customWidth="1"/>
    <col min="10" max="10" width="8.44140625" style="27" bestFit="1" customWidth="1"/>
    <col min="11" max="11" width="13.33203125" style="583" bestFit="1" customWidth="1"/>
    <col min="12" max="12" width="8.44140625" style="583" bestFit="1" customWidth="1"/>
    <col min="13" max="13" width="12.44140625" style="583" bestFit="1" customWidth="1"/>
    <col min="14" max="14" width="8.44140625" style="583" bestFit="1" customWidth="1"/>
    <col min="15" max="15" width="11" style="583" bestFit="1" customWidth="1"/>
    <col min="16" max="16" width="8.44140625" style="583" bestFit="1" customWidth="1"/>
    <col min="17" max="17" width="11" style="583" bestFit="1" customWidth="1"/>
    <col min="18" max="18" width="12.6640625" style="27" customWidth="1"/>
    <col min="19" max="19" width="56.6640625" style="27" customWidth="1"/>
    <col min="20" max="16384" width="9" style="27"/>
  </cols>
  <sheetData>
    <row r="1" spans="1:19" x14ac:dyDescent="0.3">
      <c r="B1" s="86" t="s">
        <v>96</v>
      </c>
      <c r="C1" s="86"/>
      <c r="D1" s="86"/>
      <c r="E1" s="86"/>
      <c r="F1" s="86"/>
      <c r="G1" s="86"/>
      <c r="H1" s="86"/>
      <c r="I1" s="86"/>
      <c r="J1" s="86"/>
      <c r="K1" s="127"/>
      <c r="L1" s="127"/>
      <c r="M1" s="127"/>
      <c r="N1" s="127"/>
      <c r="O1" s="127"/>
      <c r="P1" s="127"/>
      <c r="Q1" s="127"/>
      <c r="R1" s="582" t="s">
        <v>3179</v>
      </c>
    </row>
    <row r="2" spans="1:19" x14ac:dyDescent="0.3">
      <c r="A2" s="86"/>
      <c r="B2" s="86" t="s">
        <v>3180</v>
      </c>
      <c r="C2" s="86"/>
      <c r="D2" s="86"/>
      <c r="E2" s="86"/>
      <c r="F2" s="86"/>
      <c r="G2" s="86"/>
      <c r="H2" s="86"/>
      <c r="I2" s="86"/>
      <c r="J2" s="86"/>
    </row>
    <row r="4" spans="1:19" x14ac:dyDescent="0.3">
      <c r="A4" s="1150" t="s">
        <v>3181</v>
      </c>
      <c r="B4" s="1150"/>
      <c r="C4" s="1150"/>
      <c r="D4" s="1150"/>
      <c r="E4" s="1150"/>
      <c r="F4" s="1150"/>
      <c r="G4" s="1150"/>
      <c r="H4" s="1150"/>
      <c r="I4" s="1150"/>
      <c r="J4" s="1150"/>
      <c r="K4" s="1150"/>
      <c r="L4" s="1150"/>
      <c r="M4" s="1150"/>
      <c r="N4" s="1150"/>
      <c r="O4" s="1150"/>
      <c r="P4" s="1150"/>
      <c r="Q4" s="1150"/>
      <c r="R4" s="1150"/>
    </row>
    <row r="5" spans="1:19" ht="18.600000000000001" thickBot="1" x14ac:dyDescent="0.35">
      <c r="K5" s="584"/>
      <c r="L5" s="87"/>
      <c r="M5" s="87"/>
      <c r="N5" s="87"/>
      <c r="O5" s="87"/>
      <c r="P5" s="87"/>
      <c r="Q5" s="87" t="s">
        <v>3182</v>
      </c>
    </row>
    <row r="6" spans="1:19" s="85" customFormat="1" ht="63" thickTop="1" x14ac:dyDescent="0.3">
      <c r="A6" s="585" t="s">
        <v>127</v>
      </c>
      <c r="B6" s="586" t="s">
        <v>4</v>
      </c>
      <c r="C6" s="586" t="s">
        <v>5</v>
      </c>
      <c r="D6" s="587" t="s">
        <v>3183</v>
      </c>
      <c r="E6" s="587" t="s">
        <v>3184</v>
      </c>
      <c r="F6" s="587" t="s">
        <v>3183</v>
      </c>
      <c r="G6" s="587" t="s">
        <v>3185</v>
      </c>
      <c r="H6" s="587" t="s">
        <v>3183</v>
      </c>
      <c r="I6" s="587" t="s">
        <v>3186</v>
      </c>
      <c r="J6" s="587" t="s">
        <v>3183</v>
      </c>
      <c r="K6" s="587" t="s">
        <v>3187</v>
      </c>
      <c r="L6" s="587" t="s">
        <v>3183</v>
      </c>
      <c r="M6" s="587" t="s">
        <v>3188</v>
      </c>
      <c r="N6" s="587" t="s">
        <v>3183</v>
      </c>
      <c r="O6" s="587" t="s">
        <v>3189</v>
      </c>
      <c r="P6" s="587" t="s">
        <v>3183</v>
      </c>
      <c r="Q6" s="587" t="s">
        <v>3190</v>
      </c>
      <c r="R6" s="588" t="s">
        <v>117</v>
      </c>
      <c r="S6" s="589" t="s">
        <v>3191</v>
      </c>
    </row>
    <row r="7" spans="1:19" s="533" customFormat="1" ht="77.25" customHeight="1" x14ac:dyDescent="0.3">
      <c r="A7" s="590" t="s">
        <v>8</v>
      </c>
      <c r="B7" s="591" t="s">
        <v>3192</v>
      </c>
      <c r="C7" s="591"/>
      <c r="D7" s="592"/>
      <c r="E7" s="592"/>
      <c r="F7" s="592"/>
      <c r="G7" s="592"/>
      <c r="H7" s="592"/>
      <c r="I7" s="592"/>
      <c r="J7" s="592"/>
      <c r="K7" s="592"/>
      <c r="L7" s="592"/>
      <c r="M7" s="592"/>
      <c r="N7" s="592"/>
      <c r="O7" s="592"/>
      <c r="P7" s="592"/>
      <c r="Q7" s="592"/>
      <c r="R7" s="593">
        <f>SUM(R8:R9)</f>
        <v>13762056</v>
      </c>
    </row>
    <row r="8" spans="1:19" s="126" customFormat="1" ht="27" customHeight="1" x14ac:dyDescent="0.3">
      <c r="A8" s="408" t="s">
        <v>10</v>
      </c>
      <c r="B8" s="109" t="s">
        <v>3193</v>
      </c>
      <c r="C8" s="109" t="s">
        <v>3194</v>
      </c>
      <c r="D8" s="109"/>
      <c r="E8" s="109"/>
      <c r="F8" s="109"/>
      <c r="G8" s="109"/>
      <c r="H8" s="109"/>
      <c r="I8" s="109"/>
      <c r="J8" s="109"/>
      <c r="K8" s="403"/>
      <c r="L8" s="403">
        <v>35745.599999999999</v>
      </c>
      <c r="M8" s="403">
        <v>385</v>
      </c>
      <c r="N8" s="403"/>
      <c r="O8" s="403"/>
      <c r="P8" s="403"/>
      <c r="Q8" s="403"/>
      <c r="R8" s="403">
        <f>L8*M8</f>
        <v>13762056</v>
      </c>
    </row>
    <row r="9" spans="1:19" s="32" customFormat="1" ht="27" customHeight="1" x14ac:dyDescent="0.3">
      <c r="A9" s="408" t="s">
        <v>31</v>
      </c>
      <c r="B9" s="109" t="s">
        <v>3195</v>
      </c>
      <c r="C9" s="109" t="s">
        <v>3194</v>
      </c>
      <c r="D9" s="109"/>
      <c r="E9" s="109"/>
      <c r="F9" s="109"/>
      <c r="G9" s="109"/>
      <c r="H9" s="109"/>
      <c r="I9" s="109"/>
      <c r="J9" s="109"/>
      <c r="K9" s="487"/>
      <c r="L9" s="487">
        <v>0</v>
      </c>
      <c r="M9" s="487">
        <v>310</v>
      </c>
      <c r="N9" s="487"/>
      <c r="O9" s="487"/>
      <c r="P9" s="487"/>
      <c r="Q9" s="487"/>
      <c r="R9" s="403">
        <f>L9*M9</f>
        <v>0</v>
      </c>
    </row>
    <row r="10" spans="1:19" s="533" customFormat="1" ht="63" customHeight="1" x14ac:dyDescent="0.3">
      <c r="A10" s="594" t="s">
        <v>80</v>
      </c>
      <c r="B10" s="591" t="s">
        <v>3196</v>
      </c>
      <c r="C10" s="591"/>
      <c r="D10" s="592"/>
      <c r="E10" s="592"/>
      <c r="F10" s="592"/>
      <c r="G10" s="592"/>
      <c r="H10" s="592"/>
      <c r="I10" s="592"/>
      <c r="J10" s="592"/>
      <c r="K10" s="592"/>
      <c r="L10" s="592"/>
      <c r="M10" s="592"/>
      <c r="N10" s="592"/>
      <c r="O10" s="592"/>
      <c r="P10" s="592"/>
      <c r="Q10" s="592"/>
      <c r="R10" s="593">
        <f>R11+R12</f>
        <v>18059924.399999999</v>
      </c>
    </row>
    <row r="11" spans="1:19" s="85" customFormat="1" ht="23.25" customHeight="1" x14ac:dyDescent="0.3">
      <c r="A11" s="408" t="s">
        <v>10</v>
      </c>
      <c r="B11" s="109" t="s">
        <v>3193</v>
      </c>
      <c r="C11" s="109" t="s">
        <v>3194</v>
      </c>
      <c r="D11" s="29"/>
      <c r="E11" s="109"/>
      <c r="F11" s="29"/>
      <c r="G11" s="29"/>
      <c r="H11" s="29"/>
      <c r="I11" s="109"/>
      <c r="J11" s="29"/>
      <c r="K11" s="403"/>
      <c r="L11" s="403">
        <v>42999.82</v>
      </c>
      <c r="M11" s="403">
        <v>420</v>
      </c>
      <c r="N11" s="595"/>
      <c r="O11" s="403"/>
      <c r="P11" s="595"/>
      <c r="Q11" s="403"/>
      <c r="R11" s="403">
        <f>L11*M11</f>
        <v>18059924.399999999</v>
      </c>
    </row>
    <row r="12" spans="1:19" s="32" customFormat="1" ht="23.25" customHeight="1" x14ac:dyDescent="0.3">
      <c r="A12" s="408" t="s">
        <v>31</v>
      </c>
      <c r="B12" s="109" t="s">
        <v>3195</v>
      </c>
      <c r="C12" s="109" t="s">
        <v>3194</v>
      </c>
      <c r="D12" s="109"/>
      <c r="E12" s="109"/>
      <c r="F12" s="109"/>
      <c r="G12" s="109"/>
      <c r="H12" s="109"/>
      <c r="I12" s="109"/>
      <c r="J12" s="109"/>
      <c r="K12" s="487"/>
      <c r="L12" s="487"/>
      <c r="M12" s="487">
        <v>340</v>
      </c>
      <c r="N12" s="487"/>
      <c r="O12" s="487"/>
      <c r="P12" s="487"/>
      <c r="Q12" s="487"/>
      <c r="R12" s="403">
        <f>L12*M12</f>
        <v>0</v>
      </c>
    </row>
    <row r="13" spans="1:19" ht="27" customHeight="1" x14ac:dyDescent="0.3">
      <c r="A13" s="596" t="s">
        <v>205</v>
      </c>
      <c r="B13" s="597" t="s">
        <v>3197</v>
      </c>
      <c r="C13" s="597"/>
      <c r="D13" s="598"/>
      <c r="E13" s="598"/>
      <c r="F13" s="598"/>
      <c r="G13" s="598"/>
      <c r="H13" s="598"/>
      <c r="I13" s="598"/>
      <c r="J13" s="598"/>
      <c r="K13" s="598"/>
      <c r="L13" s="598"/>
      <c r="M13" s="598"/>
      <c r="N13" s="598"/>
      <c r="O13" s="598"/>
      <c r="P13" s="598"/>
      <c r="Q13" s="598"/>
      <c r="R13" s="599">
        <f>R7+R10</f>
        <v>31821980.399999999</v>
      </c>
      <c r="S13" s="643"/>
    </row>
    <row r="14" spans="1:19" x14ac:dyDescent="0.3">
      <c r="K14" s="600"/>
      <c r="L14" s="600"/>
      <c r="M14" s="600"/>
      <c r="N14" s="600"/>
      <c r="O14" s="600"/>
      <c r="P14" s="600"/>
      <c r="Q14" s="600"/>
    </row>
    <row r="15" spans="1:19" x14ac:dyDescent="0.25">
      <c r="K15" s="601"/>
      <c r="L15" s="601"/>
      <c r="M15" s="601"/>
      <c r="N15" s="601"/>
      <c r="O15" s="601"/>
      <c r="P15" s="601"/>
      <c r="Q15" s="601"/>
    </row>
    <row r="16" spans="1:19" x14ac:dyDescent="0.3">
      <c r="D16" s="1166"/>
      <c r="E16" s="1166"/>
      <c r="F16" s="1166"/>
      <c r="G16" s="1166"/>
      <c r="H16" s="1166"/>
      <c r="I16" s="1166"/>
      <c r="J16" s="1166"/>
      <c r="K16" s="1166"/>
      <c r="L16" s="1166"/>
      <c r="M16" s="1166"/>
      <c r="N16" s="1166"/>
      <c r="O16" s="1166"/>
      <c r="P16" s="1166"/>
      <c r="Q16" s="1166"/>
      <c r="R16" s="1166"/>
    </row>
  </sheetData>
  <mergeCells count="2">
    <mergeCell ref="A4:R4"/>
    <mergeCell ref="D16:R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98EC-A639-46F0-96D2-CC5B99F43E65}">
  <dimension ref="A1:S35"/>
  <sheetViews>
    <sheetView topLeftCell="A26" workbookViewId="0">
      <selection activeCell="B8" sqref="B8:O8"/>
    </sheetView>
  </sheetViews>
  <sheetFormatPr defaultColWidth="9" defaultRowHeight="18" x14ac:dyDescent="0.3"/>
  <cols>
    <col min="1" max="1" width="3.44140625" style="27" bestFit="1" customWidth="1"/>
    <col min="2" max="2" width="42.109375" style="27" customWidth="1"/>
    <col min="3" max="3" width="21.44140625" style="27" customWidth="1"/>
    <col min="4" max="4" width="8.44140625" style="27" bestFit="1" customWidth="1"/>
    <col min="5" max="5" width="12" style="603" bestFit="1" customWidth="1"/>
    <col min="6" max="6" width="8.44140625" style="27" bestFit="1" customWidth="1"/>
    <col min="7" max="7" width="12.44140625" style="27" bestFit="1" customWidth="1"/>
    <col min="8" max="8" width="8.44140625" style="27" bestFit="1" customWidth="1"/>
    <col min="9" max="9" width="13.6640625" style="27" bestFit="1" customWidth="1"/>
    <col min="10" max="10" width="8.44140625" style="27" bestFit="1" customWidth="1"/>
    <col min="11" max="11" width="13.5546875" style="583" bestFit="1" customWidth="1"/>
    <col min="12" max="12" width="8.5546875" style="583" bestFit="1" customWidth="1"/>
    <col min="13" max="13" width="12.6640625" style="583" bestFit="1" customWidth="1"/>
    <col min="14" max="14" width="8.44140625" style="583" bestFit="1" customWidth="1"/>
    <col min="15" max="15" width="11" style="583" bestFit="1" customWidth="1"/>
    <col min="16" max="16" width="8.44140625" style="583" bestFit="1" customWidth="1"/>
    <col min="17" max="17" width="11.5546875" style="583" bestFit="1" customWidth="1"/>
    <col min="18" max="18" width="12.33203125" style="27" customWidth="1"/>
    <col min="19" max="19" width="56.6640625" style="27" customWidth="1"/>
    <col min="20" max="16384" width="9" style="27"/>
  </cols>
  <sheetData>
    <row r="1" spans="1:19" x14ac:dyDescent="0.3">
      <c r="B1" s="86" t="s">
        <v>96</v>
      </c>
      <c r="C1" s="86"/>
      <c r="D1" s="86"/>
      <c r="E1" s="602"/>
      <c r="F1" s="86"/>
      <c r="G1" s="86"/>
      <c r="H1" s="86"/>
      <c r="I1" s="86"/>
      <c r="J1" s="86"/>
      <c r="K1" s="127"/>
      <c r="L1" s="127"/>
      <c r="M1" s="127"/>
      <c r="N1" s="127"/>
      <c r="O1" s="127"/>
      <c r="P1" s="127"/>
      <c r="Q1" s="127"/>
      <c r="R1" s="582" t="s">
        <v>3198</v>
      </c>
    </row>
    <row r="2" spans="1:19" x14ac:dyDescent="0.3">
      <c r="A2" s="86"/>
      <c r="B2" s="86" t="s">
        <v>3199</v>
      </c>
      <c r="C2" s="86"/>
      <c r="D2" s="86"/>
      <c r="E2" s="602"/>
      <c r="F2" s="86"/>
      <c r="G2" s="86"/>
      <c r="H2" s="86"/>
      <c r="I2" s="86"/>
      <c r="J2" s="86"/>
    </row>
    <row r="4" spans="1:19" x14ac:dyDescent="0.3">
      <c r="A4" s="1150" t="s">
        <v>3200</v>
      </c>
      <c r="B4" s="1150"/>
      <c r="C4" s="1150"/>
      <c r="D4" s="1150"/>
      <c r="E4" s="1150"/>
      <c r="F4" s="1150"/>
      <c r="G4" s="1150"/>
      <c r="H4" s="1150"/>
      <c r="I4" s="1150"/>
      <c r="J4" s="1150"/>
      <c r="K4" s="1150"/>
      <c r="L4" s="1150"/>
      <c r="M4" s="1150"/>
      <c r="N4" s="1150"/>
      <c r="O4" s="1150"/>
      <c r="P4" s="1150"/>
      <c r="Q4" s="1150"/>
      <c r="R4" s="1150"/>
    </row>
    <row r="5" spans="1:19" ht="18.600000000000001" thickBot="1" x14ac:dyDescent="0.35">
      <c r="K5" s="584"/>
      <c r="L5" s="87"/>
      <c r="M5" s="87"/>
      <c r="N5" s="87"/>
      <c r="O5" s="87"/>
      <c r="P5" s="87"/>
      <c r="Q5" s="87" t="s">
        <v>3182</v>
      </c>
    </row>
    <row r="6" spans="1:19" s="85" customFormat="1" ht="16.8" thickTop="1" thickBot="1" x14ac:dyDescent="0.35">
      <c r="A6" s="585" t="s">
        <v>127</v>
      </c>
      <c r="B6" s="1168" t="s">
        <v>4</v>
      </c>
      <c r="C6" s="1168" t="s">
        <v>5</v>
      </c>
      <c r="D6" s="1170" t="s">
        <v>3201</v>
      </c>
      <c r="E6" s="1171"/>
      <c r="F6" s="1171"/>
      <c r="G6" s="1171"/>
      <c r="H6" s="1171"/>
      <c r="I6" s="1171"/>
      <c r="J6" s="1171"/>
      <c r="K6" s="1171"/>
      <c r="L6" s="1171"/>
      <c r="M6" s="1171"/>
      <c r="N6" s="1171"/>
      <c r="O6" s="1171"/>
      <c r="P6" s="1171"/>
      <c r="Q6" s="1172"/>
      <c r="R6" s="604"/>
      <c r="S6" s="1167" t="s">
        <v>3191</v>
      </c>
    </row>
    <row r="7" spans="1:19" s="85" customFormat="1" ht="47.4" thickTop="1" x14ac:dyDescent="0.3">
      <c r="A7" s="605"/>
      <c r="B7" s="1169"/>
      <c r="C7" s="1169"/>
      <c r="D7" s="587" t="s">
        <v>44</v>
      </c>
      <c r="E7" s="606" t="s">
        <v>3184</v>
      </c>
      <c r="F7" s="587" t="s">
        <v>44</v>
      </c>
      <c r="G7" s="587" t="s">
        <v>3185</v>
      </c>
      <c r="H7" s="587" t="s">
        <v>44</v>
      </c>
      <c r="I7" s="587" t="s">
        <v>3186</v>
      </c>
      <c r="J7" s="587" t="s">
        <v>44</v>
      </c>
      <c r="K7" s="587" t="s">
        <v>3187</v>
      </c>
      <c r="L7" s="587" t="s">
        <v>44</v>
      </c>
      <c r="M7" s="587" t="s">
        <v>3188</v>
      </c>
      <c r="N7" s="587" t="s">
        <v>44</v>
      </c>
      <c r="O7" s="587" t="s">
        <v>3189</v>
      </c>
      <c r="P7" s="587" t="s">
        <v>44</v>
      </c>
      <c r="Q7" s="587" t="s">
        <v>3190</v>
      </c>
      <c r="R7" s="588" t="s">
        <v>117</v>
      </c>
      <c r="S7" s="1167"/>
    </row>
    <row r="8" spans="1:19" s="533" customFormat="1" ht="46.8" x14ac:dyDescent="0.3">
      <c r="A8" s="590" t="s">
        <v>8</v>
      </c>
      <c r="B8" s="591" t="s">
        <v>3192</v>
      </c>
      <c r="C8" s="591"/>
      <c r="D8" s="592"/>
      <c r="E8" s="607"/>
      <c r="F8" s="592"/>
      <c r="G8" s="592"/>
      <c r="H8" s="592"/>
      <c r="I8" s="592"/>
      <c r="J8" s="592"/>
      <c r="K8" s="592"/>
      <c r="L8" s="592"/>
      <c r="M8" s="592"/>
      <c r="N8" s="592"/>
      <c r="O8" s="592"/>
      <c r="P8" s="592"/>
      <c r="Q8" s="592"/>
      <c r="R8" s="593">
        <f>R9+R16</f>
        <v>231800</v>
      </c>
    </row>
    <row r="9" spans="1:19" s="85" customFormat="1" ht="15.6" x14ac:dyDescent="0.3">
      <c r="A9" s="404" t="s">
        <v>10</v>
      </c>
      <c r="B9" s="29" t="s">
        <v>3202</v>
      </c>
      <c r="C9" s="105"/>
      <c r="D9" s="29"/>
      <c r="E9" s="608"/>
      <c r="F9" s="29"/>
      <c r="G9" s="29"/>
      <c r="H9" s="29"/>
      <c r="I9" s="29"/>
      <c r="J9" s="29"/>
      <c r="K9" s="595"/>
      <c r="L9" s="484"/>
      <c r="M9" s="484"/>
      <c r="N9" s="484"/>
      <c r="O9" s="484"/>
      <c r="P9" s="595"/>
      <c r="Q9" s="595"/>
      <c r="R9" s="595">
        <f>R10+R13</f>
        <v>38800</v>
      </c>
    </row>
    <row r="10" spans="1:19" s="86" customFormat="1" ht="15.6" x14ac:dyDescent="0.3">
      <c r="A10" s="404" t="s">
        <v>12</v>
      </c>
      <c r="B10" s="609" t="s">
        <v>288</v>
      </c>
      <c r="C10" s="105"/>
      <c r="D10" s="609"/>
      <c r="E10" s="610"/>
      <c r="F10" s="609"/>
      <c r="G10" s="609"/>
      <c r="H10" s="609"/>
      <c r="I10" s="609"/>
      <c r="J10" s="609"/>
      <c r="K10" s="595"/>
      <c r="L10" s="484"/>
      <c r="M10" s="484"/>
      <c r="N10" s="484"/>
      <c r="O10" s="484"/>
      <c r="P10" s="595"/>
      <c r="Q10" s="595"/>
      <c r="R10" s="595">
        <f>+D10*E10+F10*G10+H10*I10+J10*K10+L10*M10+N10*O10+P10*Q10</f>
        <v>0</v>
      </c>
    </row>
    <row r="11" spans="1:19" s="32" customFormat="1" ht="15.6" x14ac:dyDescent="0.3">
      <c r="A11" s="408"/>
      <c r="B11" s="520" t="s">
        <v>3203</v>
      </c>
      <c r="C11" s="112" t="s">
        <v>33</v>
      </c>
      <c r="D11" s="520"/>
      <c r="E11" s="616">
        <v>27000</v>
      </c>
      <c r="F11" s="616"/>
      <c r="G11" s="616"/>
      <c r="H11" s="616"/>
      <c r="I11" s="616">
        <v>27000</v>
      </c>
      <c r="J11" s="616"/>
      <c r="K11" s="403">
        <v>32200</v>
      </c>
      <c r="L11" s="484"/>
      <c r="M11" s="623">
        <v>32200</v>
      </c>
      <c r="N11" s="110"/>
      <c r="O11" s="110"/>
      <c r="P11" s="595"/>
      <c r="Q11" s="616">
        <v>27000</v>
      </c>
      <c r="R11" s="595"/>
    </row>
    <row r="12" spans="1:19" s="32" customFormat="1" ht="46.8" x14ac:dyDescent="0.3">
      <c r="A12" s="408"/>
      <c r="B12" s="520" t="s">
        <v>3204</v>
      </c>
      <c r="C12" s="112" t="s">
        <v>33</v>
      </c>
      <c r="D12" s="520"/>
      <c r="E12" s="613" t="s">
        <v>3205</v>
      </c>
      <c r="F12" s="520"/>
      <c r="G12" s="520"/>
      <c r="H12" s="520"/>
      <c r="I12" s="613" t="s">
        <v>3205</v>
      </c>
      <c r="J12" s="520"/>
      <c r="K12" s="613" t="s">
        <v>3205</v>
      </c>
      <c r="L12" s="484"/>
      <c r="M12" s="619" t="s">
        <v>3205</v>
      </c>
      <c r="N12" s="110"/>
      <c r="O12" s="110"/>
      <c r="P12" s="595"/>
      <c r="Q12" s="613" t="s">
        <v>3205</v>
      </c>
      <c r="R12" s="595"/>
    </row>
    <row r="13" spans="1:19" s="86" customFormat="1" ht="15.6" x14ac:dyDescent="0.3">
      <c r="A13" s="404" t="s">
        <v>21</v>
      </c>
      <c r="B13" s="609" t="s">
        <v>347</v>
      </c>
      <c r="C13" s="105"/>
      <c r="D13" s="29"/>
      <c r="E13" s="608"/>
      <c r="F13" s="29"/>
      <c r="G13" s="29"/>
      <c r="H13" s="29"/>
      <c r="I13" s="29"/>
      <c r="J13" s="29"/>
      <c r="K13" s="614"/>
      <c r="L13" s="615"/>
      <c r="M13" s="615"/>
      <c r="N13" s="615"/>
      <c r="O13" s="615"/>
      <c r="P13" s="614"/>
      <c r="Q13" s="614"/>
      <c r="R13" s="595">
        <f>SUM(R14:R15)</f>
        <v>38800</v>
      </c>
    </row>
    <row r="14" spans="1:19" s="32" customFormat="1" ht="15.6" x14ac:dyDescent="0.3">
      <c r="A14" s="408"/>
      <c r="B14" s="520" t="s">
        <v>3208</v>
      </c>
      <c r="C14" s="112" t="s">
        <v>33</v>
      </c>
      <c r="D14" s="109"/>
      <c r="E14" s="620">
        <v>16200</v>
      </c>
      <c r="F14" s="620"/>
      <c r="G14" s="620"/>
      <c r="H14" s="620"/>
      <c r="I14" s="620">
        <v>16200</v>
      </c>
      <c r="J14" s="620"/>
      <c r="K14" s="487">
        <v>19400</v>
      </c>
      <c r="L14" s="110">
        <v>2</v>
      </c>
      <c r="M14" s="110">
        <v>19400</v>
      </c>
      <c r="N14" s="110"/>
      <c r="O14" s="110"/>
      <c r="P14" s="487"/>
      <c r="Q14" s="487">
        <v>16200</v>
      </c>
      <c r="R14" s="403">
        <f>L14*M14</f>
        <v>38800</v>
      </c>
    </row>
    <row r="15" spans="1:19" s="32" customFormat="1" ht="46.8" x14ac:dyDescent="0.3">
      <c r="A15" s="408"/>
      <c r="B15" s="520" t="s">
        <v>3206</v>
      </c>
      <c r="C15" s="112" t="s">
        <v>33</v>
      </c>
      <c r="D15" s="109"/>
      <c r="E15" s="613" t="s">
        <v>3205</v>
      </c>
      <c r="F15" s="109"/>
      <c r="G15" s="109"/>
      <c r="H15" s="109"/>
      <c r="I15" s="613" t="s">
        <v>3205</v>
      </c>
      <c r="J15" s="109"/>
      <c r="K15" s="613" t="s">
        <v>3205</v>
      </c>
      <c r="L15" s="110">
        <v>26</v>
      </c>
      <c r="M15" s="619" t="s">
        <v>3205</v>
      </c>
      <c r="N15" s="110"/>
      <c r="O15" s="110"/>
      <c r="P15" s="487"/>
      <c r="Q15" s="613" t="s">
        <v>3205</v>
      </c>
      <c r="R15" s="595"/>
    </row>
    <row r="16" spans="1:19" s="85" customFormat="1" ht="15.6" x14ac:dyDescent="0.3">
      <c r="A16" s="404" t="s">
        <v>31</v>
      </c>
      <c r="B16" s="29" t="s">
        <v>3207</v>
      </c>
      <c r="C16" s="105"/>
      <c r="D16" s="29"/>
      <c r="E16" s="608"/>
      <c r="F16" s="29"/>
      <c r="G16" s="29"/>
      <c r="H16" s="29"/>
      <c r="I16" s="29"/>
      <c r="J16" s="29"/>
      <c r="K16" s="595"/>
      <c r="L16" s="484"/>
      <c r="M16" s="484"/>
      <c r="N16" s="484"/>
      <c r="O16" s="484"/>
      <c r="P16" s="595"/>
      <c r="Q16" s="595"/>
      <c r="R16" s="595">
        <f>SUM(R17:R19)</f>
        <v>193000</v>
      </c>
    </row>
    <row r="17" spans="1:19" s="32" customFormat="1" ht="15.6" x14ac:dyDescent="0.3">
      <c r="A17" s="408"/>
      <c r="B17" s="520" t="s">
        <v>3093</v>
      </c>
      <c r="C17" s="112" t="s">
        <v>3115</v>
      </c>
      <c r="D17" s="520"/>
      <c r="E17" s="616">
        <v>8100</v>
      </c>
      <c r="F17" s="520"/>
      <c r="G17" s="520"/>
      <c r="H17" s="520"/>
      <c r="I17" s="616">
        <v>8100</v>
      </c>
      <c r="J17" s="520"/>
      <c r="K17" s="616">
        <v>9650</v>
      </c>
      <c r="L17" s="612">
        <v>20</v>
      </c>
      <c r="M17" s="488">
        <v>9650</v>
      </c>
      <c r="N17" s="520"/>
      <c r="O17" s="520"/>
      <c r="P17" s="595"/>
      <c r="Q17" s="616">
        <v>8100</v>
      </c>
      <c r="R17" s="595">
        <f t="shared" ref="R17:R18" si="0">+D17*E17+F17*G17+H17*I17+J17*K17+L17*M17+N17*O17+P17*Q17</f>
        <v>193000</v>
      </c>
      <c r="S17" s="492"/>
    </row>
    <row r="18" spans="1:19" s="32" customFormat="1" ht="15.6" x14ac:dyDescent="0.3">
      <c r="A18" s="408"/>
      <c r="B18" s="520" t="s">
        <v>3094</v>
      </c>
      <c r="C18" s="112" t="s">
        <v>3115</v>
      </c>
      <c r="D18" s="109"/>
      <c r="E18" s="616">
        <v>8100</v>
      </c>
      <c r="F18" s="109"/>
      <c r="G18" s="109"/>
      <c r="H18" s="109"/>
      <c r="I18" s="109"/>
      <c r="J18" s="109"/>
      <c r="K18" s="487"/>
      <c r="L18" s="110"/>
      <c r="M18" s="110"/>
      <c r="N18" s="109"/>
      <c r="O18" s="109"/>
      <c r="P18" s="487"/>
      <c r="Q18" s="487"/>
      <c r="R18" s="595">
        <f t="shared" si="0"/>
        <v>0</v>
      </c>
    </row>
    <row r="19" spans="1:19" s="32" customFormat="1" ht="15.6" x14ac:dyDescent="0.3">
      <c r="A19" s="404"/>
      <c r="B19" s="29"/>
      <c r="C19" s="112"/>
      <c r="D19" s="109"/>
      <c r="E19" s="617"/>
      <c r="F19" s="109"/>
      <c r="G19" s="109"/>
      <c r="H19" s="109"/>
      <c r="I19" s="109"/>
      <c r="J19" s="109"/>
      <c r="K19" s="487"/>
      <c r="L19" s="110"/>
      <c r="M19" s="110"/>
      <c r="N19" s="110"/>
      <c r="O19" s="110"/>
      <c r="P19" s="487"/>
      <c r="Q19" s="487"/>
      <c r="R19" s="595"/>
    </row>
    <row r="20" spans="1:19" s="533" customFormat="1" ht="46.8" x14ac:dyDescent="0.3">
      <c r="A20" s="594" t="s">
        <v>80</v>
      </c>
      <c r="B20" s="591" t="s">
        <v>3196</v>
      </c>
      <c r="C20" s="591"/>
      <c r="D20" s="592"/>
      <c r="E20" s="607"/>
      <c r="F20" s="592"/>
      <c r="G20" s="592"/>
      <c r="H20" s="592"/>
      <c r="I20" s="592"/>
      <c r="J20" s="592"/>
      <c r="K20" s="592"/>
      <c r="L20" s="592"/>
      <c r="M20" s="592"/>
      <c r="N20" s="592"/>
      <c r="O20" s="592"/>
      <c r="P20" s="592"/>
      <c r="Q20" s="592"/>
      <c r="R20" s="593">
        <f>R21+R28</f>
        <v>1726040</v>
      </c>
    </row>
    <row r="21" spans="1:19" s="85" customFormat="1" ht="15.6" x14ac:dyDescent="0.3">
      <c r="A21" s="404" t="s">
        <v>10</v>
      </c>
      <c r="B21" s="29" t="s">
        <v>3202</v>
      </c>
      <c r="C21" s="105"/>
      <c r="D21" s="29"/>
      <c r="E21" s="608"/>
      <c r="F21" s="29"/>
      <c r="G21" s="29"/>
      <c r="H21" s="29"/>
      <c r="I21" s="29"/>
      <c r="J21" s="29"/>
      <c r="K21" s="595"/>
      <c r="L21" s="484"/>
      <c r="M21" s="484"/>
      <c r="N21" s="595"/>
      <c r="O21" s="595"/>
      <c r="P21" s="595"/>
      <c r="Q21" s="595"/>
      <c r="R21" s="595">
        <f>R22+R25</f>
        <v>1195040</v>
      </c>
    </row>
    <row r="22" spans="1:19" s="86" customFormat="1" ht="15.6" x14ac:dyDescent="0.3">
      <c r="A22" s="404" t="s">
        <v>12</v>
      </c>
      <c r="B22" s="609" t="s">
        <v>288</v>
      </c>
      <c r="C22" s="105" t="s">
        <v>3115</v>
      </c>
      <c r="D22" s="609"/>
      <c r="E22" s="610"/>
      <c r="F22" s="609"/>
      <c r="G22" s="609"/>
      <c r="H22" s="609"/>
      <c r="I22" s="609"/>
      <c r="J22" s="609"/>
      <c r="K22" s="595"/>
      <c r="L22" s="484"/>
      <c r="M22" s="484"/>
      <c r="N22" s="595"/>
      <c r="O22" s="595"/>
      <c r="P22" s="595"/>
      <c r="Q22" s="595"/>
      <c r="R22" s="595">
        <f t="shared" ref="R22" si="1">+D22*E22+F22*G22+H22*I22+J22*K22+L22*M22+N22*O22+P22*Q22</f>
        <v>0</v>
      </c>
    </row>
    <row r="23" spans="1:19" s="32" customFormat="1" ht="15.6" x14ac:dyDescent="0.3">
      <c r="A23" s="408"/>
      <c r="B23" s="520" t="s">
        <v>3203</v>
      </c>
      <c r="C23" s="112" t="s">
        <v>33</v>
      </c>
      <c r="D23" s="520"/>
      <c r="E23" s="611"/>
      <c r="F23" s="520"/>
      <c r="G23" s="520"/>
      <c r="H23" s="520"/>
      <c r="I23" s="520"/>
      <c r="J23" s="520"/>
      <c r="K23" s="595"/>
      <c r="L23" s="484"/>
      <c r="M23" s="484"/>
      <c r="N23" s="595"/>
      <c r="O23" s="595"/>
      <c r="P23" s="595"/>
      <c r="Q23" s="595"/>
      <c r="R23" s="595"/>
    </row>
    <row r="24" spans="1:19" s="32" customFormat="1" ht="15.6" x14ac:dyDescent="0.3">
      <c r="A24" s="408"/>
      <c r="B24" s="520" t="s">
        <v>3204</v>
      </c>
      <c r="C24" s="112" t="s">
        <v>33</v>
      </c>
      <c r="D24" s="520"/>
      <c r="E24" s="611"/>
      <c r="F24" s="520"/>
      <c r="G24" s="520"/>
      <c r="H24" s="520"/>
      <c r="I24" s="520"/>
      <c r="J24" s="520"/>
      <c r="K24" s="595"/>
      <c r="L24" s="484"/>
      <c r="M24" s="484"/>
      <c r="N24" s="595"/>
      <c r="O24" s="595"/>
      <c r="P24" s="595"/>
      <c r="Q24" s="595"/>
      <c r="R24" s="595"/>
    </row>
    <row r="25" spans="1:19" s="86" customFormat="1" ht="15.6" x14ac:dyDescent="0.3">
      <c r="A25" s="404" t="s">
        <v>21</v>
      </c>
      <c r="B25" s="609" t="s">
        <v>347</v>
      </c>
      <c r="C25" s="105" t="s">
        <v>3115</v>
      </c>
      <c r="D25" s="29"/>
      <c r="E25" s="608"/>
      <c r="F25" s="29"/>
      <c r="G25" s="29"/>
      <c r="H25" s="29"/>
      <c r="I25" s="29"/>
      <c r="J25" s="29"/>
      <c r="K25" s="614"/>
      <c r="L25" s="615"/>
      <c r="M25" s="615"/>
      <c r="N25" s="614"/>
      <c r="O25" s="614"/>
      <c r="P25" s="614"/>
      <c r="Q25" s="614"/>
      <c r="R25" s="595">
        <f>SUM(R26:R27)</f>
        <v>1195040</v>
      </c>
    </row>
    <row r="26" spans="1:19" s="32" customFormat="1" ht="15.6" x14ac:dyDescent="0.3">
      <c r="A26" s="408"/>
      <c r="B26" s="520" t="s">
        <v>3208</v>
      </c>
      <c r="C26" s="112" t="s">
        <v>33</v>
      </c>
      <c r="D26" s="109"/>
      <c r="E26" s="621">
        <f>+E14*1.1</f>
        <v>17820</v>
      </c>
      <c r="F26" s="621"/>
      <c r="G26" s="621"/>
      <c r="H26" s="621"/>
      <c r="I26" s="621">
        <f>+I14*1.1</f>
        <v>17820</v>
      </c>
      <c r="J26" s="621"/>
      <c r="K26" s="621">
        <f>+K14*1.1</f>
        <v>21340</v>
      </c>
      <c r="L26" s="531">
        <v>56</v>
      </c>
      <c r="M26" s="621">
        <f>+M14*1.1</f>
        <v>21340</v>
      </c>
      <c r="N26" s="110"/>
      <c r="O26" s="110"/>
      <c r="P26" s="110"/>
      <c r="Q26" s="621">
        <f>+Q14*1.1</f>
        <v>17820</v>
      </c>
      <c r="R26" s="484">
        <f>L26*M26</f>
        <v>1195040</v>
      </c>
      <c r="S26" s="622"/>
    </row>
    <row r="27" spans="1:19" s="32" customFormat="1" ht="46.8" x14ac:dyDescent="0.3">
      <c r="A27" s="408"/>
      <c r="B27" s="520" t="s">
        <v>3206</v>
      </c>
      <c r="C27" s="112" t="s">
        <v>33</v>
      </c>
      <c r="D27" s="109"/>
      <c r="E27" s="619" t="s">
        <v>3205</v>
      </c>
      <c r="F27" s="109"/>
      <c r="G27" s="109"/>
      <c r="H27" s="109"/>
      <c r="I27" s="619" t="s">
        <v>3205</v>
      </c>
      <c r="J27" s="109"/>
      <c r="K27" s="619" t="s">
        <v>3205</v>
      </c>
      <c r="L27" s="110"/>
      <c r="M27" s="619" t="s">
        <v>3205</v>
      </c>
      <c r="N27" s="110"/>
      <c r="O27" s="110"/>
      <c r="P27" s="110"/>
      <c r="Q27" s="619" t="s">
        <v>3205</v>
      </c>
      <c r="R27" s="484"/>
    </row>
    <row r="28" spans="1:19" s="85" customFormat="1" ht="15.6" x14ac:dyDescent="0.3">
      <c r="A28" s="404" t="s">
        <v>31</v>
      </c>
      <c r="B28" s="29" t="s">
        <v>3207</v>
      </c>
      <c r="C28" s="105"/>
      <c r="D28" s="29"/>
      <c r="E28" s="608"/>
      <c r="F28" s="29"/>
      <c r="G28" s="29"/>
      <c r="H28" s="29"/>
      <c r="I28" s="29"/>
      <c r="J28" s="29"/>
      <c r="K28" s="595"/>
      <c r="L28" s="484"/>
      <c r="M28" s="484"/>
      <c r="N28" s="595"/>
      <c r="O28" s="595"/>
      <c r="P28" s="595"/>
      <c r="Q28" s="595"/>
      <c r="R28" s="595">
        <f>SUM(R29:R31)</f>
        <v>531000</v>
      </c>
    </row>
    <row r="29" spans="1:19" s="32" customFormat="1" ht="15.6" x14ac:dyDescent="0.3">
      <c r="A29" s="408"/>
      <c r="B29" s="520" t="s">
        <v>3093</v>
      </c>
      <c r="C29" s="112" t="s">
        <v>3115</v>
      </c>
      <c r="D29" s="520"/>
      <c r="E29" s="616">
        <v>8910</v>
      </c>
      <c r="F29" s="520"/>
      <c r="G29" s="520"/>
      <c r="H29" s="520"/>
      <c r="I29" s="616">
        <v>8910</v>
      </c>
      <c r="J29" s="616"/>
      <c r="K29" s="616">
        <v>10620</v>
      </c>
      <c r="L29" s="612">
        <v>50</v>
      </c>
      <c r="M29" s="488">
        <v>10620</v>
      </c>
      <c r="N29" s="110"/>
      <c r="O29" s="110"/>
      <c r="P29" s="595"/>
      <c r="Q29" s="616">
        <v>8910</v>
      </c>
      <c r="R29" s="595">
        <f>+D29*E29+F29*G29+H29*I29+J29*K29+L29*M29+N29*O29+P29*Q29</f>
        <v>531000</v>
      </c>
      <c r="S29" s="492"/>
    </row>
    <row r="30" spans="1:19" s="32" customFormat="1" ht="15.6" x14ac:dyDescent="0.3">
      <c r="A30" s="408"/>
      <c r="B30" s="520" t="s">
        <v>3094</v>
      </c>
      <c r="C30" s="112" t="s">
        <v>3115</v>
      </c>
      <c r="D30" s="109"/>
      <c r="E30" s="616">
        <v>8910</v>
      </c>
      <c r="F30" s="109"/>
      <c r="G30" s="109"/>
      <c r="H30" s="109"/>
      <c r="I30" s="109"/>
      <c r="J30" s="109"/>
      <c r="K30" s="487"/>
      <c r="L30" s="110"/>
      <c r="M30" s="110"/>
      <c r="N30" s="110"/>
      <c r="O30" s="110"/>
      <c r="P30" s="487"/>
      <c r="Q30" s="487"/>
      <c r="R30" s="595">
        <f t="shared" ref="R30" si="2">+D30*E30+F30*G30+H30*I30+J30*K30+L30*M30+N30*O30+P30*Q30</f>
        <v>0</v>
      </c>
    </row>
    <row r="31" spans="1:19" s="32" customFormat="1" ht="15.6" x14ac:dyDescent="0.3">
      <c r="A31" s="408"/>
      <c r="B31" s="520"/>
      <c r="C31" s="112"/>
      <c r="D31" s="109"/>
      <c r="E31" s="617"/>
      <c r="F31" s="109"/>
      <c r="G31" s="109"/>
      <c r="H31" s="109"/>
      <c r="I31" s="109"/>
      <c r="J31" s="109"/>
      <c r="K31" s="487"/>
      <c r="L31" s="110"/>
      <c r="M31" s="110"/>
      <c r="N31" s="487"/>
      <c r="O31" s="487"/>
      <c r="P31" s="487"/>
      <c r="Q31" s="487"/>
      <c r="R31" s="595"/>
    </row>
    <row r="32" spans="1:19" x14ac:dyDescent="0.3">
      <c r="A32" s="596" t="s">
        <v>205</v>
      </c>
      <c r="B32" s="597" t="s">
        <v>3197</v>
      </c>
      <c r="C32" s="597"/>
      <c r="D32" s="598"/>
      <c r="E32" s="618"/>
      <c r="F32" s="598"/>
      <c r="G32" s="598"/>
      <c r="H32" s="598"/>
      <c r="I32" s="598"/>
      <c r="J32" s="598"/>
      <c r="K32" s="598"/>
      <c r="L32" s="598"/>
      <c r="M32" s="598"/>
      <c r="N32" s="598"/>
      <c r="O32" s="598"/>
      <c r="P32" s="598"/>
      <c r="Q32" s="598"/>
      <c r="R32" s="599">
        <f>+R8+R20</f>
        <v>1957840</v>
      </c>
    </row>
    <row r="33" spans="2:18" x14ac:dyDescent="0.3">
      <c r="K33" s="600"/>
      <c r="L33" s="600"/>
      <c r="M33" s="600"/>
      <c r="N33" s="600"/>
      <c r="O33" s="600"/>
      <c r="P33" s="600"/>
      <c r="Q33" s="600"/>
    </row>
    <row r="34" spans="2:18" x14ac:dyDescent="0.25">
      <c r="B34" s="27" t="s">
        <v>110</v>
      </c>
      <c r="K34" s="601"/>
      <c r="L34" s="601"/>
      <c r="M34" s="601"/>
      <c r="N34" s="601"/>
      <c r="O34" s="601"/>
      <c r="P34" s="601"/>
      <c r="Q34" s="601"/>
    </row>
    <row r="35" spans="2:18" x14ac:dyDescent="0.3">
      <c r="D35" s="1166"/>
      <c r="E35" s="1166"/>
      <c r="F35" s="1166"/>
      <c r="G35" s="1166"/>
      <c r="H35" s="1166"/>
      <c r="I35" s="1166"/>
      <c r="J35" s="1166"/>
      <c r="K35" s="1166"/>
      <c r="L35" s="1166"/>
      <c r="M35" s="1166"/>
      <c r="N35" s="1166"/>
      <c r="O35" s="1166"/>
      <c r="P35" s="1166"/>
      <c r="Q35" s="1166"/>
      <c r="R35" s="1166"/>
    </row>
  </sheetData>
  <mergeCells count="6">
    <mergeCell ref="S6:S7"/>
    <mergeCell ref="D35:R35"/>
    <mergeCell ref="A4:R4"/>
    <mergeCell ref="B6:B7"/>
    <mergeCell ref="C6:C7"/>
    <mergeCell ref="D6:Q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38"/>
  <sheetViews>
    <sheetView topLeftCell="A13" workbookViewId="0">
      <selection activeCell="L15" sqref="L15"/>
    </sheetView>
  </sheetViews>
  <sheetFormatPr defaultColWidth="9" defaultRowHeight="15.6" x14ac:dyDescent="0.3"/>
  <cols>
    <col min="1" max="1" width="9.44140625" style="32" customWidth="1"/>
    <col min="2" max="2" width="17" style="32" hidden="1" customWidth="1"/>
    <col min="3" max="3" width="48.44140625" style="32" customWidth="1"/>
    <col min="4" max="4" width="18" style="32" hidden="1" customWidth="1"/>
    <col min="5" max="5" width="17.44140625" style="32" hidden="1" customWidth="1"/>
    <col min="6" max="6" width="3.109375" style="32" hidden="1" customWidth="1"/>
    <col min="7" max="7" width="12.88671875" style="32" hidden="1" customWidth="1"/>
    <col min="8" max="8" width="13.6640625" style="32" customWidth="1"/>
    <col min="9" max="9" width="16.109375" style="32" customWidth="1"/>
    <col min="10" max="10" width="17.33203125" style="32" customWidth="1"/>
    <col min="11" max="12" width="19.44140625" style="32" customWidth="1"/>
    <col min="13" max="16384" width="9" style="32"/>
  </cols>
  <sheetData>
    <row r="1" spans="1:14" ht="29.25" customHeight="1" x14ac:dyDescent="0.3">
      <c r="A1" s="102"/>
      <c r="B1" s="102"/>
      <c r="C1" s="123" t="s">
        <v>96</v>
      </c>
      <c r="D1" s="126"/>
      <c r="E1" s="126"/>
      <c r="F1" s="126"/>
      <c r="K1" s="127" t="s">
        <v>279</v>
      </c>
    </row>
    <row r="2" spans="1:14" x14ac:dyDescent="0.3">
      <c r="A2" s="103"/>
      <c r="B2" s="103"/>
      <c r="C2" s="124" t="s">
        <v>574</v>
      </c>
      <c r="D2" s="126"/>
      <c r="E2" s="126"/>
      <c r="F2" s="126"/>
      <c r="G2" s="126"/>
    </row>
    <row r="3" spans="1:14" ht="19.2" x14ac:dyDescent="0.3">
      <c r="A3" s="103"/>
      <c r="B3" s="103"/>
      <c r="C3" s="104" t="s">
        <v>280</v>
      </c>
      <c r="D3" s="126"/>
      <c r="E3" s="126"/>
      <c r="F3" s="126"/>
      <c r="G3" s="126"/>
    </row>
    <row r="4" spans="1:14" ht="30" customHeight="1" x14ac:dyDescent="0.3">
      <c r="A4" s="972" t="s">
        <v>575</v>
      </c>
      <c r="B4" s="972"/>
      <c r="C4" s="972"/>
      <c r="D4" s="972"/>
      <c r="E4" s="972"/>
      <c r="F4" s="972"/>
      <c r="G4" s="972"/>
      <c r="H4" s="972"/>
      <c r="I4" s="972"/>
      <c r="J4" s="972"/>
      <c r="K4" s="972"/>
    </row>
    <row r="5" spans="1:14" ht="30" customHeight="1" x14ac:dyDescent="0.3">
      <c r="A5" s="973" t="s">
        <v>615</v>
      </c>
      <c r="B5" s="973"/>
      <c r="C5" s="973"/>
      <c r="D5" s="973"/>
      <c r="E5" s="973"/>
      <c r="F5" s="973"/>
      <c r="G5" s="973"/>
      <c r="H5" s="973"/>
      <c r="I5" s="973"/>
      <c r="J5" s="973"/>
      <c r="K5" s="973"/>
      <c r="L5" s="23"/>
    </row>
    <row r="6" spans="1:14" ht="51" customHeight="1" x14ac:dyDescent="0.3">
      <c r="A6" s="976" t="s">
        <v>3</v>
      </c>
      <c r="B6" s="125"/>
      <c r="C6" s="977" t="s">
        <v>282</v>
      </c>
      <c r="D6" s="975" t="s">
        <v>456</v>
      </c>
      <c r="E6" s="975"/>
      <c r="F6" s="975"/>
      <c r="G6" s="975"/>
      <c r="H6" s="971" t="s">
        <v>457</v>
      </c>
      <c r="I6" s="971"/>
      <c r="J6" s="971"/>
      <c r="K6" s="971"/>
    </row>
    <row r="7" spans="1:14" ht="62.25" customHeight="1" x14ac:dyDescent="0.3">
      <c r="A7" s="976"/>
      <c r="B7" s="125" t="s">
        <v>281</v>
      </c>
      <c r="C7" s="977"/>
      <c r="D7" s="133" t="s">
        <v>452</v>
      </c>
      <c r="E7" s="133" t="s">
        <v>453</v>
      </c>
      <c r="F7" s="134" t="s">
        <v>454</v>
      </c>
      <c r="G7" s="133" t="s">
        <v>455</v>
      </c>
      <c r="H7" s="105" t="s">
        <v>458</v>
      </c>
      <c r="I7" s="105" t="s">
        <v>459</v>
      </c>
      <c r="J7" s="106" t="s">
        <v>460</v>
      </c>
      <c r="K7" s="105" t="s">
        <v>461</v>
      </c>
    </row>
    <row r="8" spans="1:14" s="126" customFormat="1" ht="24.9" customHeight="1" x14ac:dyDescent="0.3">
      <c r="A8" s="125" t="s">
        <v>8</v>
      </c>
      <c r="B8" s="107" t="s">
        <v>241</v>
      </c>
      <c r="C8" s="43" t="s">
        <v>283</v>
      </c>
      <c r="D8" s="135">
        <f t="shared" ref="D8:G8" si="0">SUM(D9:D11)</f>
        <v>17189</v>
      </c>
      <c r="E8" s="135">
        <f t="shared" si="0"/>
        <v>3500</v>
      </c>
      <c r="F8" s="135">
        <f t="shared" si="0"/>
        <v>5038</v>
      </c>
      <c r="G8" s="135">
        <f t="shared" si="0"/>
        <v>18727</v>
      </c>
      <c r="H8" s="108">
        <f>SUM(H9:H11)</f>
        <v>3198</v>
      </c>
      <c r="I8" s="108">
        <f>SUM(I9:I11)</f>
        <v>379</v>
      </c>
      <c r="J8" s="108">
        <f>SUM(J9:J11)</f>
        <v>712</v>
      </c>
      <c r="K8" s="108">
        <f>SUM(K9:K11)</f>
        <v>3533</v>
      </c>
    </row>
    <row r="9" spans="1:14" ht="45.75" customHeight="1" x14ac:dyDescent="0.3">
      <c r="A9" s="93"/>
      <c r="B9" s="107" t="s">
        <v>241</v>
      </c>
      <c r="C9" s="109" t="s">
        <v>284</v>
      </c>
      <c r="D9" s="136">
        <v>16916</v>
      </c>
      <c r="E9" s="136">
        <v>3431</v>
      </c>
      <c r="F9" s="136">
        <v>4897</v>
      </c>
      <c r="G9" s="136">
        <f>+D9-E9+F9</f>
        <v>18382</v>
      </c>
      <c r="H9" s="110">
        <f>'Bieu 1a - Quy mo Chinh quy ok'!N9+'Bieu 1a - Quy mo Chinh quy ok'!N36+'Bieu 1a - Quy mo Chinh quy ok'!N57+'Bieu 1a - Quy mo Chinh quy ok'!N72</f>
        <v>3140</v>
      </c>
      <c r="I9" s="110">
        <f>'Bieu 1a - Quy mo Chinh quy ok'!N22+'Bieu 1a - Quy mo Chinh quy ok'!N48+'Bieu 1a - Quy mo Chinh quy ok'!N62+'Bieu 1a - Quy mo Chinh quy ok'!N77</f>
        <v>360</v>
      </c>
      <c r="J9" s="110">
        <f>'Bieu 1a - Quy mo Chinh quy ok'!N31+'Bieu 1a - Quy mo Chinh quy ok'!N53+'Bieu 1a - Quy mo Chinh quy ok'!N68+'Bieu 1a - Quy mo Chinh quy ok'!N82</f>
        <v>712</v>
      </c>
      <c r="K9" s="110">
        <f>H9-I9+J9</f>
        <v>3492</v>
      </c>
    </row>
    <row r="10" spans="1:14" ht="20.100000000000001" customHeight="1" x14ac:dyDescent="0.3">
      <c r="A10" s="93"/>
      <c r="B10" s="107" t="s">
        <v>241</v>
      </c>
      <c r="C10" s="93" t="s">
        <v>285</v>
      </c>
      <c r="D10" s="136">
        <v>252</v>
      </c>
      <c r="E10" s="136">
        <v>48</v>
      </c>
      <c r="F10" s="136">
        <v>120</v>
      </c>
      <c r="G10" s="136">
        <f>+D10-E10+F10</f>
        <v>324</v>
      </c>
      <c r="H10" s="110">
        <f>'Bieu 1a - Quy mo Chinh quy ok'!N86</f>
        <v>58</v>
      </c>
      <c r="I10" s="110">
        <f>'Bieu 1a - Quy mo Chinh quy ok'!N92</f>
        <v>17</v>
      </c>
      <c r="J10" s="110">
        <f>'Bieu 1a - Quy mo Chinh quy ok'!N98</f>
        <v>0</v>
      </c>
      <c r="K10" s="110">
        <f>H10-I10+J10</f>
        <v>41</v>
      </c>
    </row>
    <row r="11" spans="1:14" ht="20.100000000000001" customHeight="1" x14ac:dyDescent="0.3">
      <c r="A11" s="93"/>
      <c r="B11" s="107" t="s">
        <v>241</v>
      </c>
      <c r="C11" s="93" t="s">
        <v>286</v>
      </c>
      <c r="D11" s="136">
        <v>21</v>
      </c>
      <c r="E11" s="136">
        <v>21</v>
      </c>
      <c r="F11" s="136">
        <v>21</v>
      </c>
      <c r="G11" s="136">
        <f>+D11-E11+F11</f>
        <v>21</v>
      </c>
      <c r="H11" s="110"/>
      <c r="I11" s="110">
        <f>'Bieu 1b - Quy mo Sau dai hoc ok'!M17</f>
        <v>2</v>
      </c>
      <c r="J11" s="110"/>
      <c r="K11" s="110"/>
    </row>
    <row r="12" spans="1:14" s="126" customFormat="1" ht="20.100000000000001" customHeight="1" x14ac:dyDescent="0.3">
      <c r="A12" s="125" t="s">
        <v>80</v>
      </c>
      <c r="B12" s="107" t="s">
        <v>255</v>
      </c>
      <c r="C12" s="43" t="s">
        <v>287</v>
      </c>
      <c r="D12" s="135">
        <f t="shared" ref="D12:G12" si="1">SUM(D13:D14)</f>
        <v>2322</v>
      </c>
      <c r="E12" s="135">
        <f t="shared" si="1"/>
        <v>1713</v>
      </c>
      <c r="F12" s="135">
        <f t="shared" si="1"/>
        <v>740</v>
      </c>
      <c r="G12" s="135">
        <f t="shared" si="1"/>
        <v>1349</v>
      </c>
      <c r="H12" s="108">
        <f>SUM(H13:H14)</f>
        <v>28</v>
      </c>
      <c r="I12" s="108">
        <f>SUM(I13:I14)</f>
        <v>2</v>
      </c>
      <c r="J12" s="108">
        <f>SUM(J13:J14)</f>
        <v>30</v>
      </c>
      <c r="K12" s="108">
        <f>SUM(K13:K14)</f>
        <v>56</v>
      </c>
    </row>
    <row r="13" spans="1:14" ht="20.100000000000001" customHeight="1" x14ac:dyDescent="0.3">
      <c r="A13" s="93"/>
      <c r="B13" s="107" t="s">
        <v>255</v>
      </c>
      <c r="C13" s="93" t="s">
        <v>317</v>
      </c>
      <c r="D13" s="136">
        <v>2229</v>
      </c>
      <c r="E13" s="136">
        <v>1672</v>
      </c>
      <c r="F13" s="136">
        <v>720</v>
      </c>
      <c r="G13" s="136">
        <f>+D13-E13+F13</f>
        <v>1277</v>
      </c>
      <c r="H13" s="110">
        <f>'Bieu 1b - Quy mo Sau dai hoc ok'!M9</f>
        <v>28</v>
      </c>
      <c r="I13" s="110">
        <f>'Bieu 1b - Quy mo Sau dai hoc ok'!M17</f>
        <v>2</v>
      </c>
      <c r="J13" s="110">
        <f>'Bieu 1b - Quy mo Sau dai hoc ok'!M21</f>
        <v>30</v>
      </c>
      <c r="K13" s="110">
        <f>H13-I13+J13</f>
        <v>56</v>
      </c>
    </row>
    <row r="14" spans="1:14" ht="34.5" customHeight="1" x14ac:dyDescent="0.3">
      <c r="A14" s="93"/>
      <c r="B14" s="107" t="s">
        <v>255</v>
      </c>
      <c r="C14" s="93" t="s">
        <v>288</v>
      </c>
      <c r="D14" s="136">
        <v>93</v>
      </c>
      <c r="E14" s="136">
        <v>41</v>
      </c>
      <c r="F14" s="136">
        <v>20</v>
      </c>
      <c r="G14" s="136">
        <f>+D14-E14+F14</f>
        <v>72</v>
      </c>
      <c r="H14" s="110"/>
      <c r="I14" s="110"/>
      <c r="J14" s="110"/>
      <c r="K14" s="110"/>
    </row>
    <row r="15" spans="1:14" s="126" customFormat="1" ht="20.100000000000001" customHeight="1" x14ac:dyDescent="0.3">
      <c r="A15" s="125" t="s">
        <v>205</v>
      </c>
      <c r="B15" s="107" t="s">
        <v>241</v>
      </c>
      <c r="C15" s="43" t="s">
        <v>43</v>
      </c>
      <c r="D15" s="441">
        <f t="shared" ref="D15:G15" si="2">SUM(D16:D17)</f>
        <v>21336</v>
      </c>
      <c r="E15" s="441">
        <f t="shared" si="2"/>
        <v>12187</v>
      </c>
      <c r="F15" s="441">
        <f t="shared" si="2"/>
        <v>4220</v>
      </c>
      <c r="G15" s="441">
        <f t="shared" si="2"/>
        <v>13369</v>
      </c>
      <c r="H15" s="108">
        <f>SUM(H16:H17)</f>
        <v>20</v>
      </c>
      <c r="I15" s="108">
        <f t="shared" ref="I15:K15" si="3">SUM(I16:I17)</f>
        <v>0</v>
      </c>
      <c r="J15" s="108">
        <f t="shared" si="3"/>
        <v>30</v>
      </c>
      <c r="K15" s="108">
        <f t="shared" si="3"/>
        <v>50</v>
      </c>
      <c r="L15" s="409"/>
      <c r="M15" s="85"/>
      <c r="N15" s="85"/>
    </row>
    <row r="16" spans="1:14" ht="20.100000000000001" customHeight="1" x14ac:dyDescent="0.3">
      <c r="A16" s="93"/>
      <c r="B16" s="107" t="s">
        <v>241</v>
      </c>
      <c r="C16" s="93" t="s">
        <v>289</v>
      </c>
      <c r="D16" s="136">
        <v>16623</v>
      </c>
      <c r="E16" s="136">
        <v>9084</v>
      </c>
      <c r="F16" s="136">
        <v>3000</v>
      </c>
      <c r="G16" s="136">
        <f t="shared" ref="G16:G23" si="4">+D16-E16+F16</f>
        <v>10539</v>
      </c>
      <c r="H16" s="110"/>
      <c r="I16" s="110"/>
      <c r="J16" s="110"/>
      <c r="K16" s="110"/>
      <c r="L16" s="409"/>
      <c r="M16" s="86"/>
      <c r="N16" s="86"/>
    </row>
    <row r="17" spans="1:14" ht="20.100000000000001" customHeight="1" x14ac:dyDescent="0.3">
      <c r="A17" s="93"/>
      <c r="B17" s="107" t="s">
        <v>241</v>
      </c>
      <c r="C17" s="93" t="s">
        <v>290</v>
      </c>
      <c r="D17" s="136">
        <v>4713</v>
      </c>
      <c r="E17" s="136">
        <v>3103</v>
      </c>
      <c r="F17" s="136">
        <v>1220</v>
      </c>
      <c r="G17" s="136">
        <f t="shared" si="4"/>
        <v>2830</v>
      </c>
      <c r="H17" s="110">
        <f>'Bieu 1c- Quy mo VLVH - TX ok'!M9</f>
        <v>20</v>
      </c>
      <c r="I17" s="110">
        <f>'Bieu 1c- Quy mo VLVH - TX ok'!M14</f>
        <v>0</v>
      </c>
      <c r="J17" s="110">
        <f>'Bieu 1c- Quy mo VLVH - TX ok'!M19</f>
        <v>30</v>
      </c>
      <c r="K17" s="110">
        <f>H17-I17+J17</f>
        <v>50</v>
      </c>
      <c r="L17" s="409"/>
      <c r="M17" s="86"/>
      <c r="N17" s="86"/>
    </row>
    <row r="18" spans="1:14" s="126" customFormat="1" ht="20.100000000000001" customHeight="1" x14ac:dyDescent="0.3">
      <c r="A18" s="125" t="s">
        <v>291</v>
      </c>
      <c r="B18" s="107" t="s">
        <v>241</v>
      </c>
      <c r="C18" s="43" t="s">
        <v>292</v>
      </c>
      <c r="D18" s="135">
        <f t="shared" ref="D18:K18" si="5">SUM(D19:D20)</f>
        <v>199</v>
      </c>
      <c r="E18" s="135">
        <f t="shared" si="5"/>
        <v>87</v>
      </c>
      <c r="F18" s="135">
        <f t="shared" si="5"/>
        <v>2242</v>
      </c>
      <c r="G18" s="135">
        <f t="shared" si="5"/>
        <v>2354</v>
      </c>
      <c r="H18" s="108">
        <f t="shared" si="5"/>
        <v>0</v>
      </c>
      <c r="I18" s="108">
        <f t="shared" si="5"/>
        <v>0</v>
      </c>
      <c r="J18" s="108">
        <f t="shared" si="5"/>
        <v>0</v>
      </c>
      <c r="K18" s="108">
        <f t="shared" si="5"/>
        <v>0</v>
      </c>
      <c r="L18" s="409"/>
      <c r="M18" s="85"/>
      <c r="N18" s="85"/>
    </row>
    <row r="19" spans="1:14" ht="20.100000000000001" customHeight="1" x14ac:dyDescent="0.3">
      <c r="A19" s="93"/>
      <c r="B19" s="107" t="s">
        <v>241</v>
      </c>
      <c r="C19" s="93" t="s">
        <v>293</v>
      </c>
      <c r="D19" s="137">
        <v>199</v>
      </c>
      <c r="E19" s="137">
        <v>87</v>
      </c>
      <c r="F19" s="137">
        <f>+'[1]Bieu 1 - Toan truong'!F68</f>
        <v>123</v>
      </c>
      <c r="G19" s="136">
        <f>+D19-E19+F19</f>
        <v>235</v>
      </c>
      <c r="H19" s="93"/>
      <c r="I19" s="93"/>
      <c r="J19" s="93"/>
      <c r="K19" s="110"/>
      <c r="L19" s="409"/>
      <c r="M19" s="86"/>
      <c r="N19" s="86"/>
    </row>
    <row r="20" spans="1:14" ht="20.100000000000001" customHeight="1" x14ac:dyDescent="0.3">
      <c r="A20" s="93"/>
      <c r="B20" s="107" t="s">
        <v>241</v>
      </c>
      <c r="C20" s="93" t="s">
        <v>294</v>
      </c>
      <c r="D20" s="137"/>
      <c r="E20" s="137"/>
      <c r="F20" s="137">
        <v>2119</v>
      </c>
      <c r="G20" s="136">
        <f>+D20-E20+F20</f>
        <v>2119</v>
      </c>
      <c r="H20" s="93"/>
      <c r="I20" s="93"/>
      <c r="J20" s="93"/>
      <c r="K20" s="110"/>
    </row>
    <row r="21" spans="1:14" s="126" customFormat="1" ht="20.100000000000001" customHeight="1" x14ac:dyDescent="0.3">
      <c r="A21" s="125" t="s">
        <v>295</v>
      </c>
      <c r="B21" s="107" t="s">
        <v>277</v>
      </c>
      <c r="C21" s="43" t="s">
        <v>296</v>
      </c>
      <c r="D21" s="138">
        <f t="shared" ref="D21:K21" si="6">SUM(D22:D23)</f>
        <v>1440</v>
      </c>
      <c r="E21" s="138">
        <f t="shared" si="6"/>
        <v>469</v>
      </c>
      <c r="F21" s="138">
        <f t="shared" si="6"/>
        <v>440</v>
      </c>
      <c r="G21" s="138">
        <f t="shared" si="6"/>
        <v>1411</v>
      </c>
      <c r="H21" s="111">
        <f t="shared" si="6"/>
        <v>0</v>
      </c>
      <c r="I21" s="111">
        <f t="shared" si="6"/>
        <v>0</v>
      </c>
      <c r="J21" s="111">
        <f t="shared" si="6"/>
        <v>0</v>
      </c>
      <c r="K21" s="111">
        <f t="shared" si="6"/>
        <v>0</v>
      </c>
    </row>
    <row r="22" spans="1:14" ht="20.100000000000001" customHeight="1" x14ac:dyDescent="0.3">
      <c r="A22" s="93"/>
      <c r="B22" s="107" t="s">
        <v>277</v>
      </c>
      <c r="C22" s="93" t="s">
        <v>297</v>
      </c>
      <c r="D22" s="137">
        <v>1105</v>
      </c>
      <c r="E22" s="137">
        <v>379</v>
      </c>
      <c r="F22" s="137">
        <v>320</v>
      </c>
      <c r="G22" s="136">
        <f t="shared" si="4"/>
        <v>1046</v>
      </c>
      <c r="H22" s="93"/>
      <c r="I22" s="93"/>
      <c r="J22" s="93"/>
      <c r="K22" s="110"/>
    </row>
    <row r="23" spans="1:14" ht="20.100000000000001" customHeight="1" x14ac:dyDescent="0.3">
      <c r="A23" s="93"/>
      <c r="B23" s="107" t="s">
        <v>277</v>
      </c>
      <c r="C23" s="93" t="s">
        <v>298</v>
      </c>
      <c r="D23" s="137">
        <v>335</v>
      </c>
      <c r="E23" s="137">
        <v>90</v>
      </c>
      <c r="F23" s="137">
        <v>120</v>
      </c>
      <c r="G23" s="136">
        <f t="shared" si="4"/>
        <v>365</v>
      </c>
      <c r="H23" s="93"/>
      <c r="I23" s="93"/>
      <c r="J23" s="93"/>
      <c r="K23" s="110"/>
    </row>
    <row r="24" spans="1:14" s="126" customFormat="1" ht="20.100000000000001" customHeight="1" x14ac:dyDescent="0.3">
      <c r="A24" s="125" t="s">
        <v>299</v>
      </c>
      <c r="B24" s="107" t="s">
        <v>278</v>
      </c>
      <c r="C24" s="43" t="s">
        <v>300</v>
      </c>
      <c r="D24" s="138">
        <f t="shared" ref="D24:K24" si="7">SUM(D25:D27)</f>
        <v>2201</v>
      </c>
      <c r="E24" s="138">
        <f t="shared" si="7"/>
        <v>460</v>
      </c>
      <c r="F24" s="138">
        <f t="shared" si="7"/>
        <v>550</v>
      </c>
      <c r="G24" s="138">
        <f t="shared" si="7"/>
        <v>2291</v>
      </c>
      <c r="H24" s="111">
        <f t="shared" si="7"/>
        <v>0</v>
      </c>
      <c r="I24" s="111">
        <f t="shared" si="7"/>
        <v>0</v>
      </c>
      <c r="J24" s="111">
        <f t="shared" si="7"/>
        <v>0</v>
      </c>
      <c r="K24" s="111">
        <f t="shared" si="7"/>
        <v>0</v>
      </c>
    </row>
    <row r="25" spans="1:14" ht="20.100000000000001" customHeight="1" x14ac:dyDescent="0.3">
      <c r="A25" s="93"/>
      <c r="B25" s="107" t="s">
        <v>278</v>
      </c>
      <c r="C25" s="93" t="s">
        <v>301</v>
      </c>
      <c r="D25" s="137">
        <v>603</v>
      </c>
      <c r="E25" s="137">
        <v>150</v>
      </c>
      <c r="F25" s="137">
        <v>150</v>
      </c>
      <c r="G25" s="136">
        <f>+D25-E25+F25</f>
        <v>603</v>
      </c>
      <c r="H25" s="93"/>
      <c r="I25" s="93"/>
      <c r="J25" s="93"/>
      <c r="K25" s="110"/>
    </row>
    <row r="26" spans="1:14" ht="20.100000000000001" customHeight="1" x14ac:dyDescent="0.3">
      <c r="A26" s="93"/>
      <c r="B26" s="107" t="s">
        <v>278</v>
      </c>
      <c r="C26" s="93" t="s">
        <v>302</v>
      </c>
      <c r="D26" s="137">
        <v>915</v>
      </c>
      <c r="E26" s="137">
        <v>155</v>
      </c>
      <c r="F26" s="137">
        <v>200</v>
      </c>
      <c r="G26" s="136">
        <f>+D26-E26+F26</f>
        <v>960</v>
      </c>
      <c r="H26" s="93"/>
      <c r="I26" s="93"/>
      <c r="J26" s="93"/>
      <c r="K26" s="110"/>
    </row>
    <row r="27" spans="1:14" ht="20.100000000000001" customHeight="1" x14ac:dyDescent="0.3">
      <c r="A27" s="93"/>
      <c r="B27" s="107" t="s">
        <v>278</v>
      </c>
      <c r="C27" s="93" t="s">
        <v>303</v>
      </c>
      <c r="D27" s="137">
        <v>683</v>
      </c>
      <c r="E27" s="137">
        <v>155</v>
      </c>
      <c r="F27" s="137">
        <v>200</v>
      </c>
      <c r="G27" s="136">
        <f>+D27-E27+F27</f>
        <v>728</v>
      </c>
      <c r="H27" s="93"/>
      <c r="I27" s="93"/>
      <c r="J27" s="93"/>
      <c r="K27" s="110"/>
    </row>
    <row r="28" spans="1:14" s="126" customFormat="1" ht="34.5" customHeight="1" x14ac:dyDescent="0.3">
      <c r="A28" s="125"/>
      <c r="B28" s="125"/>
      <c r="C28" s="43" t="s">
        <v>304</v>
      </c>
      <c r="D28" s="138">
        <f t="shared" ref="D28:G28" si="8">+D8+D12+D15+D18+D21+D24</f>
        <v>44687</v>
      </c>
      <c r="E28" s="138">
        <f t="shared" si="8"/>
        <v>18416</v>
      </c>
      <c r="F28" s="138">
        <f t="shared" si="8"/>
        <v>13230</v>
      </c>
      <c r="G28" s="138">
        <f t="shared" si="8"/>
        <v>39501</v>
      </c>
      <c r="H28" s="111">
        <f>+H8+H12+H15+H18+H21+H24</f>
        <v>3246</v>
      </c>
      <c r="I28" s="111">
        <f>+I8+I12+I15+I18+I21+I24</f>
        <v>381</v>
      </c>
      <c r="J28" s="111">
        <f>+J8+J12+J15+J18+J21+J24</f>
        <v>772</v>
      </c>
      <c r="K28" s="111">
        <f>+K8+K12+K15+K18+K21+K24</f>
        <v>3639</v>
      </c>
    </row>
    <row r="30" spans="1:14" ht="24.9" customHeight="1" x14ac:dyDescent="0.3">
      <c r="E30" s="974" t="s">
        <v>306</v>
      </c>
      <c r="F30" s="974"/>
      <c r="G30" s="974"/>
    </row>
    <row r="31" spans="1:14" ht="27" customHeight="1" x14ac:dyDescent="0.3">
      <c r="B31" s="86"/>
      <c r="C31" s="86" t="s">
        <v>474</v>
      </c>
      <c r="D31" s="86"/>
      <c r="E31" s="86"/>
      <c r="F31" s="86"/>
      <c r="G31" s="86"/>
    </row>
    <row r="32" spans="1:14" x14ac:dyDescent="0.3">
      <c r="A32" s="86"/>
      <c r="B32" s="86"/>
      <c r="C32" s="86"/>
      <c r="D32" s="86"/>
      <c r="E32" s="86"/>
      <c r="F32" s="86"/>
      <c r="G32" s="86"/>
    </row>
    <row r="33" spans="1:11" x14ac:dyDescent="0.3">
      <c r="A33" s="86"/>
      <c r="B33" s="86"/>
      <c r="C33" s="86"/>
      <c r="D33" s="86"/>
      <c r="E33" s="86"/>
      <c r="F33" s="86"/>
      <c r="G33" s="86"/>
    </row>
    <row r="34" spans="1:11" x14ac:dyDescent="0.3">
      <c r="A34" s="86"/>
      <c r="B34" s="86"/>
      <c r="C34" s="86"/>
      <c r="D34" s="86"/>
      <c r="E34" s="86"/>
      <c r="F34" s="86"/>
      <c r="G34" s="86"/>
    </row>
    <row r="35" spans="1:11" x14ac:dyDescent="0.3">
      <c r="A35" s="86"/>
      <c r="B35" s="86"/>
      <c r="C35" s="86"/>
      <c r="D35" s="86"/>
      <c r="E35" s="86"/>
      <c r="F35" s="86"/>
      <c r="G35" s="86"/>
    </row>
    <row r="36" spans="1:11" x14ac:dyDescent="0.3">
      <c r="A36" s="86"/>
      <c r="B36" s="86"/>
      <c r="C36" s="86"/>
      <c r="D36" s="86"/>
      <c r="E36" s="86"/>
      <c r="F36" s="86"/>
      <c r="G36" s="86"/>
    </row>
    <row r="37" spans="1:11" x14ac:dyDescent="0.3">
      <c r="A37" s="86"/>
      <c r="B37" s="86"/>
      <c r="C37" s="86"/>
      <c r="D37" s="86"/>
      <c r="E37" s="86"/>
      <c r="F37" s="86"/>
      <c r="G37" s="86"/>
    </row>
    <row r="38" spans="1:11" ht="27" customHeight="1" x14ac:dyDescent="0.3">
      <c r="A38" s="86"/>
      <c r="B38" s="86"/>
      <c r="C38" s="970" t="s">
        <v>305</v>
      </c>
      <c r="D38" s="970"/>
      <c r="E38" s="970"/>
      <c r="F38" s="970"/>
      <c r="G38" s="970"/>
      <c r="H38" s="970"/>
      <c r="I38" s="970"/>
      <c r="J38" s="970"/>
      <c r="K38" s="970"/>
    </row>
  </sheetData>
  <mergeCells count="8">
    <mergeCell ref="C38:K38"/>
    <mergeCell ref="H6:K6"/>
    <mergeCell ref="A4:K4"/>
    <mergeCell ref="A5:K5"/>
    <mergeCell ref="E30:G30"/>
    <mergeCell ref="D6:G6"/>
    <mergeCell ref="A6:A7"/>
    <mergeCell ref="C6:C7"/>
  </mergeCell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L72"/>
  <sheetViews>
    <sheetView topLeftCell="A24" zoomScaleNormal="100" workbookViewId="0">
      <selection activeCell="H23" sqref="H23"/>
    </sheetView>
  </sheetViews>
  <sheetFormatPr defaultColWidth="9" defaultRowHeight="18" x14ac:dyDescent="0.3"/>
  <cols>
    <col min="1" max="1" width="5.109375" style="28" customWidth="1"/>
    <col min="2" max="2" width="58.44140625" style="27" customWidth="1"/>
    <col min="3" max="3" width="12.44140625" style="961" customWidth="1"/>
    <col min="4" max="4" width="43.44140625" style="27" customWidth="1"/>
    <col min="5" max="16384" width="9" style="28"/>
  </cols>
  <sheetData>
    <row r="1" spans="1:12" x14ac:dyDescent="0.3">
      <c r="A1" s="1153" t="s">
        <v>158</v>
      </c>
      <c r="B1" s="1153"/>
      <c r="C1" s="1174" t="s">
        <v>159</v>
      </c>
      <c r="D1" s="1174"/>
      <c r="E1" s="27"/>
      <c r="F1" s="27"/>
    </row>
    <row r="2" spans="1:12" x14ac:dyDescent="0.3">
      <c r="A2" s="970" t="s">
        <v>409</v>
      </c>
      <c r="B2" s="970"/>
      <c r="C2" s="921"/>
      <c r="E2" s="27"/>
      <c r="F2" s="27"/>
    </row>
    <row r="3" spans="1:12" ht="8.25" customHeight="1" x14ac:dyDescent="0.3">
      <c r="A3" s="27"/>
      <c r="C3" s="921"/>
      <c r="E3" s="27"/>
      <c r="F3" s="27"/>
    </row>
    <row r="4" spans="1:12" ht="30" customHeight="1" x14ac:dyDescent="0.3">
      <c r="A4" s="970" t="s">
        <v>339</v>
      </c>
      <c r="B4" s="970"/>
      <c r="C4" s="970"/>
      <c r="D4" s="970"/>
      <c r="E4" s="27"/>
      <c r="F4" s="27"/>
    </row>
    <row r="5" spans="1:12" ht="18.600000000000001" thickBot="1" x14ac:dyDescent="0.35">
      <c r="A5" s="27"/>
      <c r="C5" s="1175" t="s">
        <v>160</v>
      </c>
      <c r="D5" s="1175"/>
      <c r="E5" s="27"/>
      <c r="F5" s="27"/>
    </row>
    <row r="6" spans="1:12" s="83" customFormat="1" ht="33.75" customHeight="1" thickTop="1" x14ac:dyDescent="0.3">
      <c r="A6" s="922" t="s">
        <v>127</v>
      </c>
      <c r="B6" s="923" t="s">
        <v>4</v>
      </c>
      <c r="C6" s="924" t="s">
        <v>117</v>
      </c>
      <c r="D6" s="923" t="s">
        <v>7</v>
      </c>
      <c r="E6" s="85"/>
      <c r="F6" s="85"/>
    </row>
    <row r="7" spans="1:12" s="17" customFormat="1" ht="24" customHeight="1" x14ac:dyDescent="0.3">
      <c r="A7" s="925">
        <v>1</v>
      </c>
      <c r="B7" s="926" t="s">
        <v>161</v>
      </c>
      <c r="C7" s="927">
        <f>C8+C11+C12+C13+C14+C15+C16+C17</f>
        <v>11368960.936112668</v>
      </c>
      <c r="D7" s="928"/>
      <c r="E7" s="86"/>
      <c r="F7" s="86"/>
    </row>
    <row r="8" spans="1:12" s="12" customFormat="1" ht="89.25" customHeight="1" x14ac:dyDescent="0.3">
      <c r="A8" s="929" t="s">
        <v>12</v>
      </c>
      <c r="B8" s="88" t="s">
        <v>413</v>
      </c>
      <c r="C8" s="930">
        <f>C9+C10</f>
        <v>6612659.3651999999</v>
      </c>
      <c r="D8" s="931" t="s">
        <v>410</v>
      </c>
    </row>
    <row r="9" spans="1:12" s="12" customFormat="1" ht="20.100000000000001" customHeight="1" x14ac:dyDescent="0.3">
      <c r="A9" s="929" t="s">
        <v>70</v>
      </c>
      <c r="B9" s="88" t="s">
        <v>414</v>
      </c>
      <c r="C9" s="932">
        <f>'Bieu so lieu ThuNhap 2021'!C43+'Bieu so lieu ThuNhap 2021'!E43</f>
        <v>5390966.9519999996</v>
      </c>
      <c r="D9" s="931"/>
    </row>
    <row r="10" spans="1:12" s="12" customFormat="1" ht="40.5" customHeight="1" x14ac:dyDescent="0.3">
      <c r="A10" s="929" t="s">
        <v>77</v>
      </c>
      <c r="B10" s="931" t="s">
        <v>412</v>
      </c>
      <c r="C10" s="932">
        <f>'Bieu so lieu ThuNhap 2021'!D43+'Bieu so lieu ThuNhap 2021'!F43</f>
        <v>1221692.4132000003</v>
      </c>
      <c r="D10" s="30"/>
    </row>
    <row r="11" spans="1:12" s="12" customFormat="1" ht="144" customHeight="1" x14ac:dyDescent="0.3">
      <c r="A11" s="929" t="s">
        <v>21</v>
      </c>
      <c r="B11" s="931" t="s">
        <v>407</v>
      </c>
      <c r="C11" s="930">
        <f>'Bieu so lieu ThuNhap 2021'!G43/3*2</f>
        <v>1075846.8753333334</v>
      </c>
      <c r="D11" s="931" t="s">
        <v>408</v>
      </c>
    </row>
    <row r="12" spans="1:12" s="12" customFormat="1" ht="20.100000000000001" customHeight="1" x14ac:dyDescent="0.3">
      <c r="A12" s="929" t="s">
        <v>23</v>
      </c>
      <c r="B12" s="931" t="s">
        <v>411</v>
      </c>
      <c r="C12" s="930">
        <v>0</v>
      </c>
      <c r="D12" s="30" t="s">
        <v>437</v>
      </c>
    </row>
    <row r="13" spans="1:12" s="12" customFormat="1" ht="39" customHeight="1" x14ac:dyDescent="0.3">
      <c r="A13" s="929" t="s">
        <v>25</v>
      </c>
      <c r="B13" s="30" t="s">
        <v>405</v>
      </c>
      <c r="C13" s="933">
        <f>'Tổng hợp thu ok'!C23*8/100</f>
        <v>2702385.6319999998</v>
      </c>
      <c r="D13" s="931" t="s">
        <v>629</v>
      </c>
      <c r="E13" s="17" t="s">
        <v>3161</v>
      </c>
      <c r="F13" s="17"/>
      <c r="G13" s="17"/>
      <c r="H13" s="17"/>
      <c r="I13" s="17"/>
      <c r="J13" s="17"/>
      <c r="K13" s="17"/>
      <c r="L13" s="17"/>
    </row>
    <row r="14" spans="1:12" s="12" customFormat="1" ht="22.5" customHeight="1" x14ac:dyDescent="0.3">
      <c r="A14" s="929" t="s">
        <v>262</v>
      </c>
      <c r="B14" s="30" t="s">
        <v>162</v>
      </c>
      <c r="C14" s="933">
        <v>28800</v>
      </c>
      <c r="D14" s="30" t="s">
        <v>436</v>
      </c>
    </row>
    <row r="15" spans="1:12" s="12" customFormat="1" ht="21.75" customHeight="1" x14ac:dyDescent="0.3">
      <c r="A15" s="929" t="s">
        <v>263</v>
      </c>
      <c r="B15" s="30" t="s">
        <v>404</v>
      </c>
      <c r="C15" s="933">
        <v>0</v>
      </c>
      <c r="D15" s="30" t="s">
        <v>415</v>
      </c>
    </row>
    <row r="16" spans="1:12" s="12" customFormat="1" ht="46.5" customHeight="1" x14ac:dyDescent="0.3">
      <c r="A16" s="929" t="s">
        <v>264</v>
      </c>
      <c r="B16" s="931" t="s">
        <v>3145</v>
      </c>
      <c r="C16" s="933">
        <f>'Bieu so lieu ThuNhap 2021'!I43</f>
        <v>432269.06357933616</v>
      </c>
      <c r="D16" s="30" t="s">
        <v>415</v>
      </c>
    </row>
    <row r="17" spans="1:5" s="12" customFormat="1" ht="46.5" customHeight="1" x14ac:dyDescent="0.3">
      <c r="A17" s="929" t="s">
        <v>265</v>
      </c>
      <c r="B17" s="931" t="s">
        <v>439</v>
      </c>
      <c r="C17" s="933">
        <f>SUM(C18:C27)</f>
        <v>517000</v>
      </c>
      <c r="D17" s="30" t="s">
        <v>431</v>
      </c>
    </row>
    <row r="18" spans="1:5" s="12" customFormat="1" ht="45.75" customHeight="1" x14ac:dyDescent="0.3">
      <c r="A18" s="929"/>
      <c r="B18" s="931" t="s">
        <v>430</v>
      </c>
      <c r="C18" s="934">
        <f>7*2000+30*1500+10*1000</f>
        <v>69000</v>
      </c>
      <c r="D18" s="30" t="s">
        <v>431</v>
      </c>
    </row>
    <row r="19" spans="1:5" s="12" customFormat="1" ht="57.75" customHeight="1" x14ac:dyDescent="0.3">
      <c r="A19" s="929"/>
      <c r="B19" s="931" t="s">
        <v>438</v>
      </c>
      <c r="C19" s="935"/>
      <c r="D19" s="30" t="s">
        <v>431</v>
      </c>
    </row>
    <row r="20" spans="1:5" s="12" customFormat="1" ht="45.75" customHeight="1" x14ac:dyDescent="0.3">
      <c r="A20" s="929"/>
      <c r="B20" s="931" t="s">
        <v>432</v>
      </c>
      <c r="C20" s="935"/>
      <c r="D20" s="30" t="s">
        <v>431</v>
      </c>
    </row>
    <row r="21" spans="1:5" s="12" customFormat="1" ht="48" customHeight="1" x14ac:dyDescent="0.3">
      <c r="A21" s="929"/>
      <c r="B21" s="931" t="s">
        <v>3144</v>
      </c>
      <c r="C21" s="935">
        <v>60000</v>
      </c>
      <c r="D21" s="30" t="s">
        <v>431</v>
      </c>
    </row>
    <row r="22" spans="1:5" s="12" customFormat="1" ht="24" customHeight="1" x14ac:dyDescent="0.3">
      <c r="A22" s="929"/>
      <c r="B22" s="30" t="s">
        <v>406</v>
      </c>
      <c r="C22" s="935">
        <v>30000</v>
      </c>
      <c r="D22" s="30"/>
    </row>
    <row r="23" spans="1:5" s="12" customFormat="1" ht="24" customHeight="1" x14ac:dyDescent="0.3">
      <c r="A23" s="929"/>
      <c r="B23" s="30" t="s">
        <v>433</v>
      </c>
      <c r="C23" s="935"/>
      <c r="D23" s="30" t="s">
        <v>434</v>
      </c>
    </row>
    <row r="24" spans="1:5" s="12" customFormat="1" ht="24" customHeight="1" x14ac:dyDescent="0.3">
      <c r="A24" s="929"/>
      <c r="B24" s="30" t="s">
        <v>435</v>
      </c>
      <c r="C24" s="935"/>
      <c r="D24" s="30" t="s">
        <v>434</v>
      </c>
    </row>
    <row r="25" spans="1:5" s="12" customFormat="1" ht="67.5" customHeight="1" x14ac:dyDescent="0.3">
      <c r="A25" s="929"/>
      <c r="B25" s="931" t="s">
        <v>429</v>
      </c>
      <c r="C25" s="935">
        <f>'Bieu 6 KH CB '!P57+'Bieu 6 KH CB '!N75+'Bieu 6 KH CB '!N91</f>
        <v>358000</v>
      </c>
      <c r="D25" s="30" t="s">
        <v>3228</v>
      </c>
      <c r="E25" s="17"/>
    </row>
    <row r="26" spans="1:5" s="12" customFormat="1" ht="56.25" customHeight="1" x14ac:dyDescent="0.3">
      <c r="A26" s="929"/>
      <c r="B26" s="931" t="s">
        <v>445</v>
      </c>
      <c r="C26" s="935"/>
      <c r="D26" s="931"/>
      <c r="E26" s="17"/>
    </row>
    <row r="27" spans="1:5" s="12" customFormat="1" ht="24" customHeight="1" x14ac:dyDescent="0.3">
      <c r="A27" s="929"/>
      <c r="B27" s="30" t="s">
        <v>403</v>
      </c>
      <c r="C27" s="935"/>
      <c r="D27" s="30"/>
    </row>
    <row r="28" spans="1:5" s="12" customFormat="1" ht="24" customHeight="1" x14ac:dyDescent="0.3">
      <c r="A28" s="936">
        <v>2</v>
      </c>
      <c r="B28" s="937" t="s">
        <v>163</v>
      </c>
      <c r="C28" s="938">
        <f>SUM(C29:C52)</f>
        <v>4345141.0559192728</v>
      </c>
      <c r="D28" s="30"/>
    </row>
    <row r="29" spans="1:5" s="12" customFormat="1" ht="20.100000000000001" customHeight="1" x14ac:dyDescent="0.3">
      <c r="A29" s="929"/>
      <c r="B29" s="931" t="s">
        <v>590</v>
      </c>
      <c r="C29" s="939">
        <f>'Bieu 4a-KP TH thí nghiệm ok'!I8</f>
        <v>662409.24391927279</v>
      </c>
      <c r="D29" s="30" t="s">
        <v>130</v>
      </c>
    </row>
    <row r="30" spans="1:5" s="12" customFormat="1" ht="20.100000000000001" customHeight="1" x14ac:dyDescent="0.3">
      <c r="A30" s="929"/>
      <c r="B30" s="931" t="s">
        <v>108</v>
      </c>
      <c r="C30" s="935">
        <f>'Bieu 4a-KP TH thí nghiệm ok'!I90</f>
        <v>211264</v>
      </c>
      <c r="D30" s="30" t="s">
        <v>130</v>
      </c>
    </row>
    <row r="31" spans="1:5" s="12" customFormat="1" ht="20.100000000000001" customHeight="1" x14ac:dyDescent="0.3">
      <c r="A31" s="929"/>
      <c r="B31" s="931" t="s">
        <v>337</v>
      </c>
      <c r="C31" s="939">
        <f>' Biểu 5- NC mua sắm schua ok'!H9</f>
        <v>1799710</v>
      </c>
      <c r="D31" s="30" t="s">
        <v>131</v>
      </c>
    </row>
    <row r="32" spans="1:5" s="12" customFormat="1" ht="20.100000000000001" customHeight="1" x14ac:dyDescent="0.3">
      <c r="A32" s="929"/>
      <c r="B32" s="931" t="s">
        <v>266</v>
      </c>
      <c r="C32" s="935">
        <f>' Biểu 5- NC mua sắm schua ok'!H10</f>
        <v>24272</v>
      </c>
      <c r="D32" s="30" t="s">
        <v>131</v>
      </c>
    </row>
    <row r="33" spans="1:5" s="12" customFormat="1" ht="20.100000000000001" customHeight="1" x14ac:dyDescent="0.3">
      <c r="A33" s="929"/>
      <c r="B33" s="931" t="s">
        <v>118</v>
      </c>
      <c r="C33" s="935">
        <f>' Biểu 5- NC mua sắm schua ok'!H130</f>
        <v>355000</v>
      </c>
      <c r="D33" s="30" t="s">
        <v>131</v>
      </c>
    </row>
    <row r="34" spans="1:5" s="23" customFormat="1" ht="20.100000000000001" customHeight="1" x14ac:dyDescent="0.3">
      <c r="A34" s="940"/>
      <c r="B34" s="941" t="s">
        <v>167</v>
      </c>
      <c r="C34" s="942"/>
      <c r="D34" s="943" t="s">
        <v>130</v>
      </c>
      <c r="E34" s="944" t="s">
        <v>3156</v>
      </c>
    </row>
    <row r="35" spans="1:5" s="12" customFormat="1" ht="62.25" customHeight="1" x14ac:dyDescent="0.3">
      <c r="A35" s="945"/>
      <c r="B35" s="931" t="s">
        <v>416</v>
      </c>
      <c r="C35" s="935">
        <f>39*1000</f>
        <v>39000</v>
      </c>
      <c r="D35" s="931" t="s">
        <v>417</v>
      </c>
    </row>
    <row r="36" spans="1:5" s="23" customFormat="1" ht="20.100000000000001" customHeight="1" x14ac:dyDescent="0.3">
      <c r="A36" s="940"/>
      <c r="B36" s="941" t="s">
        <v>395</v>
      </c>
      <c r="C36" s="932">
        <f>(300+9*200)*12</f>
        <v>25200</v>
      </c>
      <c r="D36" s="941" t="s">
        <v>591</v>
      </c>
      <c r="E36" s="944" t="s">
        <v>3171</v>
      </c>
    </row>
    <row r="37" spans="1:5" s="12" customFormat="1" ht="20.100000000000001" customHeight="1" x14ac:dyDescent="0.3">
      <c r="A37" s="945"/>
      <c r="B37" s="931" t="s">
        <v>396</v>
      </c>
      <c r="C37" s="935">
        <v>40000</v>
      </c>
      <c r="D37" s="931" t="s">
        <v>398</v>
      </c>
    </row>
    <row r="38" spans="1:5" s="12" customFormat="1" ht="97.5" customHeight="1" x14ac:dyDescent="0.3">
      <c r="A38" s="945"/>
      <c r="B38" s="931" t="s">
        <v>397</v>
      </c>
      <c r="C38" s="935">
        <v>36400</v>
      </c>
      <c r="D38" s="931" t="s">
        <v>398</v>
      </c>
    </row>
    <row r="39" spans="1:5" s="12" customFormat="1" ht="111.75" customHeight="1" x14ac:dyDescent="0.3">
      <c r="A39" s="929"/>
      <c r="B39" s="931" t="s">
        <v>446</v>
      </c>
      <c r="C39" s="935"/>
      <c r="D39" s="931" t="s">
        <v>440</v>
      </c>
    </row>
    <row r="40" spans="1:5" s="12" customFormat="1" ht="42" customHeight="1" x14ac:dyDescent="0.3">
      <c r="A40" s="929"/>
      <c r="B40" s="931" t="s">
        <v>442</v>
      </c>
      <c r="C40" s="935"/>
      <c r="D40" s="931" t="s">
        <v>441</v>
      </c>
    </row>
    <row r="41" spans="1:5" s="12" customFormat="1" ht="25.5" customHeight="1" x14ac:dyDescent="0.3">
      <c r="A41" s="929"/>
      <c r="B41" s="931" t="s">
        <v>399</v>
      </c>
      <c r="C41" s="935">
        <f>'Biểu 2a- Khoa... ok'!L10*85</f>
        <v>30491.200000000001</v>
      </c>
      <c r="D41" s="931" t="s">
        <v>3157</v>
      </c>
    </row>
    <row r="42" spans="1:5" s="12" customFormat="1" ht="24" customHeight="1" x14ac:dyDescent="0.3">
      <c r="A42" s="945"/>
      <c r="B42" s="931" t="s">
        <v>400</v>
      </c>
      <c r="C42" s="935"/>
      <c r="D42" s="30"/>
    </row>
    <row r="43" spans="1:5" s="12" customFormat="1" ht="24" customHeight="1" x14ac:dyDescent="0.3">
      <c r="A43" s="945"/>
      <c r="B43" s="931" t="s">
        <v>401</v>
      </c>
      <c r="C43" s="935"/>
      <c r="D43" s="30" t="s">
        <v>592</v>
      </c>
    </row>
    <row r="44" spans="1:5" s="12" customFormat="1" ht="36" customHeight="1" x14ac:dyDescent="0.3">
      <c r="A44" s="945"/>
      <c r="B44" s="931" t="s">
        <v>402</v>
      </c>
      <c r="C44" s="935"/>
      <c r="D44" s="30"/>
    </row>
    <row r="45" spans="1:5" s="12" customFormat="1" ht="72" customHeight="1" x14ac:dyDescent="0.3">
      <c r="A45" s="945"/>
      <c r="B45" s="931" t="s">
        <v>171</v>
      </c>
      <c r="C45" s="935">
        <f>38*1000</f>
        <v>38000</v>
      </c>
      <c r="D45" s="30" t="s">
        <v>130</v>
      </c>
      <c r="E45" s="17" t="s">
        <v>3168</v>
      </c>
    </row>
    <row r="46" spans="1:5" s="12" customFormat="1" ht="34.5" customHeight="1" x14ac:dyDescent="0.3">
      <c r="A46" s="945"/>
      <c r="B46" s="931" t="s">
        <v>627</v>
      </c>
      <c r="C46" s="935">
        <f>'Tổng hợp thu ok'!C23*3/100</f>
        <v>1013394.6119999998</v>
      </c>
      <c r="D46" s="931" t="s">
        <v>628</v>
      </c>
      <c r="E46" s="17" t="s">
        <v>3161</v>
      </c>
    </row>
    <row r="47" spans="1:5" s="12" customFormat="1" ht="32.25" customHeight="1" x14ac:dyDescent="0.3">
      <c r="A47" s="946"/>
      <c r="B47" s="931" t="s">
        <v>172</v>
      </c>
      <c r="C47" s="932"/>
      <c r="D47" s="931" t="s">
        <v>593</v>
      </c>
      <c r="E47" s="23"/>
    </row>
    <row r="48" spans="1:5" s="12" customFormat="1" ht="41.25" customHeight="1" x14ac:dyDescent="0.3">
      <c r="A48" s="946"/>
      <c r="B48" s="931" t="s">
        <v>594</v>
      </c>
      <c r="C48" s="932"/>
      <c r="D48" s="931" t="s">
        <v>631</v>
      </c>
      <c r="E48" s="23"/>
    </row>
    <row r="49" spans="1:5" s="12" customFormat="1" ht="84" customHeight="1" x14ac:dyDescent="0.3">
      <c r="A49" s="946"/>
      <c r="B49" s="931" t="s">
        <v>418</v>
      </c>
      <c r="C49" s="932"/>
      <c r="D49" s="931" t="s">
        <v>630</v>
      </c>
      <c r="E49" s="23"/>
    </row>
    <row r="50" spans="1:5" s="12" customFormat="1" ht="30.75" customHeight="1" x14ac:dyDescent="0.3">
      <c r="A50" s="947"/>
      <c r="B50" s="931" t="s">
        <v>419</v>
      </c>
      <c r="C50" s="935"/>
      <c r="D50" s="931" t="s">
        <v>420</v>
      </c>
    </row>
    <row r="51" spans="1:5" s="12" customFormat="1" ht="30.75" customHeight="1" x14ac:dyDescent="0.3">
      <c r="A51" s="947"/>
      <c r="B51" s="931" t="s">
        <v>3176</v>
      </c>
      <c r="C51" s="935">
        <f>'Bieu 6 KH CB '!N75</f>
        <v>70000</v>
      </c>
      <c r="D51" s="931" t="s">
        <v>3177</v>
      </c>
    </row>
    <row r="52" spans="1:5" s="12" customFormat="1" ht="38.25" customHeight="1" x14ac:dyDescent="0.3">
      <c r="A52" s="948"/>
      <c r="B52" s="931" t="s">
        <v>428</v>
      </c>
      <c r="C52" s="932"/>
      <c r="D52" s="931" t="s">
        <v>443</v>
      </c>
      <c r="E52" s="23"/>
    </row>
    <row r="53" spans="1:5" s="12" customFormat="1" ht="45.75" customHeight="1" x14ac:dyDescent="0.3">
      <c r="A53" s="949">
        <v>3</v>
      </c>
      <c r="B53" s="950" t="s">
        <v>422</v>
      </c>
      <c r="C53" s="938">
        <f>C54+C56+C59</f>
        <v>20042050.039999999</v>
      </c>
      <c r="D53" s="30"/>
    </row>
    <row r="54" spans="1:5" s="17" customFormat="1" ht="24.75" customHeight="1" x14ac:dyDescent="0.3">
      <c r="A54" s="949" t="s">
        <v>223</v>
      </c>
      <c r="B54" s="950" t="s">
        <v>423</v>
      </c>
      <c r="C54" s="938">
        <f>C55</f>
        <v>16664068</v>
      </c>
      <c r="D54" s="937"/>
    </row>
    <row r="55" spans="1:5" s="12" customFormat="1" ht="24" customHeight="1" x14ac:dyDescent="0.3">
      <c r="A55" s="929"/>
      <c r="B55" s="931" t="s">
        <v>336</v>
      </c>
      <c r="C55" s="939">
        <f>' Biểu 5- NC mua sắm schua ok'!H8</f>
        <v>16664068</v>
      </c>
      <c r="D55" s="30" t="s">
        <v>131</v>
      </c>
    </row>
    <row r="56" spans="1:5" s="12" customFormat="1" ht="24" customHeight="1" x14ac:dyDescent="0.3">
      <c r="A56" s="949" t="s">
        <v>224</v>
      </c>
      <c r="B56" s="950" t="s">
        <v>424</v>
      </c>
      <c r="C56" s="951">
        <f>SUM(C57:C58)</f>
        <v>0</v>
      </c>
      <c r="D56" s="30"/>
    </row>
    <row r="57" spans="1:5" s="12" customFormat="1" ht="24" customHeight="1" x14ac:dyDescent="0.3">
      <c r="A57" s="929"/>
      <c r="B57" s="931" t="s">
        <v>425</v>
      </c>
      <c r="C57" s="939"/>
      <c r="D57" s="30"/>
    </row>
    <row r="58" spans="1:5" s="12" customFormat="1" ht="24" customHeight="1" x14ac:dyDescent="0.3">
      <c r="A58" s="929"/>
      <c r="B58" s="12" t="s">
        <v>589</v>
      </c>
      <c r="C58" s="931"/>
      <c r="D58" s="30" t="s">
        <v>426</v>
      </c>
    </row>
    <row r="59" spans="1:5" s="12" customFormat="1" ht="24" customHeight="1" x14ac:dyDescent="0.3">
      <c r="A59" s="936" t="s">
        <v>225</v>
      </c>
      <c r="B59" s="950" t="s">
        <v>427</v>
      </c>
      <c r="C59" s="939">
        <f>'Tổng hợp thu ok'!C23*10/100</f>
        <v>3377982.04</v>
      </c>
      <c r="D59" s="30" t="s">
        <v>421</v>
      </c>
      <c r="E59" s="17" t="s">
        <v>3161</v>
      </c>
    </row>
    <row r="60" spans="1:5" s="12" customFormat="1" ht="24" customHeight="1" x14ac:dyDescent="0.3">
      <c r="A60" s="949">
        <v>4</v>
      </c>
      <c r="B60" s="950" t="s">
        <v>173</v>
      </c>
      <c r="C60" s="938">
        <f>C61</f>
        <v>0</v>
      </c>
      <c r="D60" s="30"/>
    </row>
    <row r="61" spans="1:5" s="12" customFormat="1" ht="24" customHeight="1" x14ac:dyDescent="0.3">
      <c r="A61" s="947"/>
      <c r="B61" s="30" t="s">
        <v>174</v>
      </c>
      <c r="C61" s="935"/>
      <c r="D61" s="30"/>
    </row>
    <row r="62" spans="1:5" s="12" customFormat="1" ht="24" customHeight="1" x14ac:dyDescent="0.3">
      <c r="A62" s="952">
        <v>5</v>
      </c>
      <c r="B62" s="953" t="s">
        <v>256</v>
      </c>
      <c r="C62" s="954">
        <f>0</f>
        <v>0</v>
      </c>
      <c r="D62" s="955"/>
    </row>
    <row r="63" spans="1:5" ht="28.5" customHeight="1" x14ac:dyDescent="0.3">
      <c r="A63" s="956"/>
      <c r="B63" s="29" t="s">
        <v>267</v>
      </c>
      <c r="C63" s="957">
        <f>C7+C28+C53+C60+C62</f>
        <v>35756152.032031938</v>
      </c>
      <c r="D63" s="93"/>
    </row>
    <row r="64" spans="1:5" x14ac:dyDescent="0.3">
      <c r="C64" s="958"/>
      <c r="D64" s="87" t="s">
        <v>3123</v>
      </c>
      <c r="E64" s="89"/>
    </row>
    <row r="65" spans="1:5" s="12" customFormat="1" ht="30" customHeight="1" x14ac:dyDescent="0.3">
      <c r="A65" s="970" t="s">
        <v>268</v>
      </c>
      <c r="B65" s="970"/>
      <c r="C65" s="970"/>
      <c r="D65" s="970"/>
      <c r="E65" s="86"/>
    </row>
    <row r="66" spans="1:5" s="12" customFormat="1" ht="15.6" x14ac:dyDescent="0.3">
      <c r="B66" s="32"/>
      <c r="C66" s="85"/>
      <c r="D66" s="959"/>
      <c r="E66" s="86"/>
    </row>
    <row r="67" spans="1:5" s="12" customFormat="1" ht="15.6" x14ac:dyDescent="0.3">
      <c r="B67" s="32"/>
      <c r="C67" s="85"/>
      <c r="D67" s="959"/>
      <c r="E67" s="86"/>
    </row>
    <row r="68" spans="1:5" s="12" customFormat="1" ht="15.6" x14ac:dyDescent="0.3">
      <c r="B68" s="32"/>
      <c r="C68" s="85"/>
      <c r="D68" s="959"/>
      <c r="E68" s="86"/>
    </row>
    <row r="69" spans="1:5" s="12" customFormat="1" ht="15.6" x14ac:dyDescent="0.3">
      <c r="B69" s="32"/>
      <c r="C69" s="85"/>
      <c r="D69" s="959"/>
      <c r="E69" s="86"/>
    </row>
    <row r="70" spans="1:5" s="12" customFormat="1" ht="15.6" x14ac:dyDescent="0.3">
      <c r="B70" s="86"/>
      <c r="C70" s="1176"/>
      <c r="D70" s="1177"/>
      <c r="E70" s="86"/>
    </row>
    <row r="71" spans="1:5" s="12" customFormat="1" ht="15.6" x14ac:dyDescent="0.3">
      <c r="B71" s="32"/>
      <c r="C71" s="960"/>
      <c r="D71" s="85"/>
      <c r="E71" s="86"/>
    </row>
    <row r="72" spans="1:5" s="12" customFormat="1" ht="63" customHeight="1" x14ac:dyDescent="0.3">
      <c r="B72" s="1173"/>
      <c r="C72" s="1173"/>
      <c r="D72" s="1173"/>
    </row>
  </sheetData>
  <mergeCells count="8">
    <mergeCell ref="B72:D72"/>
    <mergeCell ref="A1:B1"/>
    <mergeCell ref="C1:D1"/>
    <mergeCell ref="A2:B2"/>
    <mergeCell ref="A4:D4"/>
    <mergeCell ref="C5:D5"/>
    <mergeCell ref="A65:D65"/>
    <mergeCell ref="C70:D70"/>
  </mergeCells>
  <pageMargins left="0.68" right="0.17" top="0.41" bottom="0.17" header="0.3" footer="0.3"/>
  <pageSetup paperSize="9" scale="7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K75"/>
  <sheetViews>
    <sheetView topLeftCell="G5" workbookViewId="0">
      <pane ySplit="5460" topLeftCell="A43"/>
      <selection activeCell="P7" sqref="P7"/>
      <selection pane="bottomLeft" activeCell="G43" sqref="A43:XFD43"/>
    </sheetView>
  </sheetViews>
  <sheetFormatPr defaultColWidth="8.88671875" defaultRowHeight="16.8" x14ac:dyDescent="0.3"/>
  <cols>
    <col min="1" max="1" width="9" style="142" bestFit="1" customWidth="1"/>
    <col min="2" max="2" width="42" style="161" customWidth="1"/>
    <col min="3" max="3" width="27.44140625" style="142" customWidth="1"/>
    <col min="4" max="4" width="18.33203125" style="142" customWidth="1"/>
    <col min="5" max="5" width="23.33203125" style="142" customWidth="1"/>
    <col min="6" max="6" width="18.33203125" style="142" customWidth="1"/>
    <col min="7" max="7" width="23.6640625" style="142" customWidth="1"/>
    <col min="8" max="8" width="12.5546875" style="142" customWidth="1"/>
    <col min="9" max="9" width="19.109375" style="142" customWidth="1"/>
    <col min="10" max="10" width="16.44140625" style="142" customWidth="1"/>
    <col min="11" max="11" width="13.88671875" style="142" customWidth="1"/>
    <col min="12" max="16384" width="8.88671875" style="142"/>
  </cols>
  <sheetData>
    <row r="1" spans="1:11" x14ac:dyDescent="0.3">
      <c r="A1" s="1178" t="s">
        <v>96</v>
      </c>
      <c r="B1" s="1178"/>
      <c r="C1" s="140"/>
      <c r="D1" s="140"/>
      <c r="E1" s="140"/>
      <c r="F1" s="140"/>
      <c r="G1" s="140"/>
      <c r="H1" s="140"/>
      <c r="I1" s="140"/>
      <c r="J1" s="141" t="s">
        <v>132</v>
      </c>
    </row>
    <row r="2" spans="1:11" x14ac:dyDescent="0.3">
      <c r="A2" s="1179" t="s">
        <v>0</v>
      </c>
      <c r="B2" s="1179"/>
      <c r="C2" s="140"/>
      <c r="D2" s="140"/>
      <c r="E2" s="140"/>
      <c r="F2" s="140"/>
      <c r="G2" s="140"/>
      <c r="H2" s="140"/>
      <c r="I2" s="140"/>
      <c r="J2" s="140"/>
    </row>
    <row r="3" spans="1:11" x14ac:dyDescent="0.3">
      <c r="A3" s="143"/>
      <c r="B3" s="143"/>
      <c r="C3" s="140"/>
      <c r="D3" s="140"/>
      <c r="E3" s="140"/>
      <c r="F3" s="140"/>
      <c r="G3" s="140"/>
      <c r="H3" s="140"/>
      <c r="I3" s="140"/>
      <c r="J3" s="140"/>
      <c r="K3" s="141"/>
    </row>
    <row r="4" spans="1:11" ht="22.8" x14ac:dyDescent="0.3">
      <c r="A4" s="1180" t="s">
        <v>346</v>
      </c>
      <c r="B4" s="1180"/>
      <c r="C4" s="1180"/>
      <c r="D4" s="1180"/>
      <c r="E4" s="1180"/>
      <c r="F4" s="1180"/>
      <c r="G4" s="1180"/>
      <c r="H4" s="1180"/>
      <c r="I4" s="1180"/>
      <c r="J4" s="1180"/>
      <c r="K4" s="1180"/>
    </row>
    <row r="5" spans="1:11" ht="51" customHeight="1" x14ac:dyDescent="0.3">
      <c r="A5" s="1181" t="s">
        <v>356</v>
      </c>
      <c r="B5" s="1181"/>
      <c r="C5" s="1181"/>
      <c r="D5" s="1181"/>
      <c r="E5" s="1181"/>
      <c r="F5" s="1181"/>
      <c r="G5" s="1181"/>
      <c r="H5" s="1181"/>
      <c r="I5" s="1181"/>
      <c r="J5" s="1181"/>
      <c r="K5" s="1181"/>
    </row>
    <row r="6" spans="1:11" x14ac:dyDescent="0.3">
      <c r="A6" s="144"/>
      <c r="B6" s="144"/>
      <c r="C6" s="144"/>
      <c r="D6" s="144"/>
      <c r="E6" s="144"/>
      <c r="F6" s="144"/>
      <c r="G6" s="144"/>
      <c r="H6" s="144"/>
      <c r="I6" s="144"/>
      <c r="J6" s="145" t="s">
        <v>101</v>
      </c>
      <c r="K6" s="146"/>
    </row>
    <row r="7" spans="1:11" ht="90.75" customHeight="1" x14ac:dyDescent="0.3">
      <c r="A7" s="1184" t="s">
        <v>3</v>
      </c>
      <c r="B7" s="1182" t="s">
        <v>133</v>
      </c>
      <c r="C7" s="1186" t="s">
        <v>638</v>
      </c>
      <c r="D7" s="1187"/>
      <c r="E7" s="1188" t="s">
        <v>637</v>
      </c>
      <c r="F7" s="1189"/>
      <c r="G7" s="1182" t="s">
        <v>529</v>
      </c>
      <c r="H7" s="1182" t="s">
        <v>348</v>
      </c>
      <c r="I7" s="1182" t="s">
        <v>530</v>
      </c>
      <c r="J7" s="1182" t="s">
        <v>345</v>
      </c>
      <c r="K7" s="1182" t="s">
        <v>7</v>
      </c>
    </row>
    <row r="8" spans="1:11" ht="134.4" x14ac:dyDescent="0.3">
      <c r="A8" s="1185"/>
      <c r="B8" s="1183"/>
      <c r="C8" s="147" t="s">
        <v>531</v>
      </c>
      <c r="D8" s="147" t="s">
        <v>532</v>
      </c>
      <c r="E8" s="148" t="s">
        <v>531</v>
      </c>
      <c r="F8" s="148" t="s">
        <v>532</v>
      </c>
      <c r="G8" s="1183"/>
      <c r="H8" s="1183"/>
      <c r="I8" s="1183"/>
      <c r="J8" s="1183"/>
      <c r="K8" s="1183"/>
    </row>
    <row r="9" spans="1:11" x14ac:dyDescent="0.3">
      <c r="A9" s="149">
        <v>1</v>
      </c>
      <c r="B9" s="150" t="s">
        <v>357</v>
      </c>
      <c r="C9" s="151"/>
      <c r="D9" s="151"/>
      <c r="E9" s="151"/>
      <c r="F9" s="151"/>
      <c r="G9" s="151"/>
      <c r="H9" s="151"/>
      <c r="I9" s="151"/>
      <c r="J9" s="151"/>
      <c r="K9" s="148"/>
    </row>
    <row r="10" spans="1:11" ht="33.6" x14ac:dyDescent="0.3">
      <c r="A10" s="149"/>
      <c r="B10" s="152" t="s">
        <v>358</v>
      </c>
      <c r="C10" s="151">
        <v>2092380.132</v>
      </c>
      <c r="D10" s="151">
        <v>419811.31440000003</v>
      </c>
      <c r="E10" s="151">
        <v>128446.02</v>
      </c>
      <c r="F10" s="151">
        <v>43671.646800000002</v>
      </c>
      <c r="G10" s="151">
        <v>635316.69999999995</v>
      </c>
      <c r="H10" s="151">
        <v>22197.636304185886</v>
      </c>
      <c r="I10" s="151">
        <v>150552.24778602563</v>
      </c>
      <c r="J10" s="153">
        <f t="shared" ref="J10:J41" si="0">SUM(C10:I10)</f>
        <v>3492375.697290211</v>
      </c>
      <c r="K10" s="154"/>
    </row>
    <row r="11" spans="1:11" ht="33.6" x14ac:dyDescent="0.3">
      <c r="A11" s="149"/>
      <c r="B11" s="152" t="s">
        <v>359</v>
      </c>
      <c r="C11" s="151">
        <v>2026458.672</v>
      </c>
      <c r="D11" s="151">
        <v>424048.51679999992</v>
      </c>
      <c r="E11" s="151">
        <v>129742.44</v>
      </c>
      <c r="F11" s="151">
        <v>44112.429600000003</v>
      </c>
      <c r="G11" s="151">
        <v>271385.42499999999</v>
      </c>
      <c r="H11" s="151">
        <v>0</v>
      </c>
      <c r="I11" s="151">
        <v>170121.96666155881</v>
      </c>
      <c r="J11" s="153">
        <f t="shared" si="0"/>
        <v>3065869.4500615587</v>
      </c>
      <c r="K11" s="154"/>
    </row>
    <row r="12" spans="1:11" ht="33.6" x14ac:dyDescent="0.3">
      <c r="A12" s="149"/>
      <c r="B12" s="152" t="s">
        <v>360</v>
      </c>
      <c r="C12" s="151">
        <v>2006159.9280000001</v>
      </c>
      <c r="D12" s="151">
        <v>426139.76160000009</v>
      </c>
      <c r="E12" s="151">
        <v>130382.28</v>
      </c>
      <c r="F12" s="151">
        <v>44329.975200000008</v>
      </c>
      <c r="G12" s="151">
        <v>908578.35699999996</v>
      </c>
      <c r="H12" s="151">
        <v>0</v>
      </c>
      <c r="I12" s="151">
        <v>199229.55452989077</v>
      </c>
      <c r="J12" s="153">
        <f t="shared" si="0"/>
        <v>3714819.8563298909</v>
      </c>
      <c r="K12" s="154"/>
    </row>
    <row r="13" spans="1:11" ht="33.6" x14ac:dyDescent="0.3">
      <c r="A13" s="149"/>
      <c r="B13" s="152" t="s">
        <v>361</v>
      </c>
      <c r="C13" s="151">
        <v>1680510.156</v>
      </c>
      <c r="D13" s="151">
        <v>330781.43039999995</v>
      </c>
      <c r="E13" s="151">
        <v>108019.5</v>
      </c>
      <c r="F13" s="151">
        <v>36726.629999999997</v>
      </c>
      <c r="G13" s="151">
        <v>1156789.4879999999</v>
      </c>
      <c r="H13" s="151">
        <v>0</v>
      </c>
      <c r="I13" s="151">
        <v>169498.78672927065</v>
      </c>
      <c r="J13" s="153">
        <f t="shared" si="0"/>
        <v>3482325.9911292703</v>
      </c>
      <c r="K13" s="154"/>
    </row>
    <row r="14" spans="1:11" ht="50.4" x14ac:dyDescent="0.3">
      <c r="A14" s="149"/>
      <c r="B14" s="152" t="s">
        <v>362</v>
      </c>
      <c r="C14" s="151">
        <v>454088.56800000003</v>
      </c>
      <c r="D14" s="151">
        <v>93011.76</v>
      </c>
      <c r="E14" s="151">
        <v>28458</v>
      </c>
      <c r="F14" s="151">
        <v>9675.7199999999993</v>
      </c>
      <c r="G14" s="151">
        <v>0</v>
      </c>
      <c r="H14" s="151">
        <v>101137.98041094696</v>
      </c>
      <c r="I14" s="151">
        <v>44742.328991422262</v>
      </c>
      <c r="J14" s="153">
        <f t="shared" si="0"/>
        <v>731114.35740236926</v>
      </c>
      <c r="K14" s="154"/>
    </row>
    <row r="15" spans="1:11" x14ac:dyDescent="0.3">
      <c r="A15" s="149">
        <v>2</v>
      </c>
      <c r="B15" s="152" t="s">
        <v>363</v>
      </c>
      <c r="C15" s="151">
        <v>0</v>
      </c>
      <c r="D15" s="151">
        <v>0</v>
      </c>
      <c r="E15" s="151">
        <v>0</v>
      </c>
      <c r="F15" s="151">
        <v>0</v>
      </c>
      <c r="G15" s="151">
        <v>0</v>
      </c>
      <c r="H15" s="151">
        <v>0</v>
      </c>
      <c r="I15" s="151">
        <v>0</v>
      </c>
      <c r="J15" s="153">
        <f t="shared" si="0"/>
        <v>0</v>
      </c>
      <c r="K15" s="154"/>
    </row>
    <row r="16" spans="1:11" x14ac:dyDescent="0.3">
      <c r="A16" s="149"/>
      <c r="B16" s="152" t="s">
        <v>364</v>
      </c>
      <c r="C16" s="151">
        <v>1874932.7879999999</v>
      </c>
      <c r="D16" s="151">
        <v>403537.29600000003</v>
      </c>
      <c r="E16" s="151">
        <v>123466.8</v>
      </c>
      <c r="F16" s="151">
        <v>41978.712000000007</v>
      </c>
      <c r="G16" s="151">
        <v>651182.25</v>
      </c>
      <c r="H16" s="151">
        <v>0</v>
      </c>
      <c r="I16" s="151">
        <v>172570.73614081729</v>
      </c>
      <c r="J16" s="153">
        <f t="shared" si="0"/>
        <v>3267668.5821408168</v>
      </c>
      <c r="K16" s="154"/>
    </row>
    <row r="17" spans="1:11" x14ac:dyDescent="0.3">
      <c r="A17" s="149"/>
      <c r="B17" s="152" t="s">
        <v>365</v>
      </c>
      <c r="C17" s="151">
        <v>2173609.9679999999</v>
      </c>
      <c r="D17" s="151">
        <v>479934.60240000003</v>
      </c>
      <c r="E17" s="151">
        <v>146841.42000000001</v>
      </c>
      <c r="F17" s="151">
        <v>49926.082800000004</v>
      </c>
      <c r="G17" s="151">
        <v>1005213.55</v>
      </c>
      <c r="H17" s="151">
        <v>18937.358472008582</v>
      </c>
      <c r="I17" s="151">
        <v>194738.64501404102</v>
      </c>
      <c r="J17" s="153">
        <f t="shared" si="0"/>
        <v>4069201.6266860501</v>
      </c>
      <c r="K17" s="154"/>
    </row>
    <row r="18" spans="1:11" ht="33.6" x14ac:dyDescent="0.3">
      <c r="A18" s="149"/>
      <c r="B18" s="152" t="s">
        <v>366</v>
      </c>
      <c r="C18" s="151">
        <v>1033787.616</v>
      </c>
      <c r="D18" s="151">
        <v>227599.16880000004</v>
      </c>
      <c r="E18" s="151">
        <v>69636.539999999994</v>
      </c>
      <c r="F18" s="151">
        <v>23676.423600000002</v>
      </c>
      <c r="G18" s="151">
        <v>480739.9</v>
      </c>
      <c r="H18" s="151">
        <v>0</v>
      </c>
      <c r="I18" s="151">
        <v>79311.46479132981</v>
      </c>
      <c r="J18" s="153">
        <f t="shared" si="0"/>
        <v>1914751.1131913301</v>
      </c>
      <c r="K18" s="154"/>
    </row>
    <row r="19" spans="1:11" ht="33.6" x14ac:dyDescent="0.3">
      <c r="A19" s="149"/>
      <c r="B19" s="152" t="s">
        <v>367</v>
      </c>
      <c r="C19" s="151">
        <v>1461048.5759999999</v>
      </c>
      <c r="D19" s="151">
        <v>286713.30959999998</v>
      </c>
      <c r="E19" s="151">
        <v>95416.14</v>
      </c>
      <c r="F19" s="151">
        <v>32441.487599999993</v>
      </c>
      <c r="G19" s="151">
        <v>356659.15700000001</v>
      </c>
      <c r="H19" s="151">
        <v>0</v>
      </c>
      <c r="I19" s="151">
        <v>145309.25992053046</v>
      </c>
      <c r="J19" s="153">
        <f t="shared" si="0"/>
        <v>2377587.9301205305</v>
      </c>
      <c r="K19" s="154"/>
    </row>
    <row r="20" spans="1:11" ht="33.6" x14ac:dyDescent="0.3">
      <c r="A20" s="149"/>
      <c r="B20" s="152" t="s">
        <v>368</v>
      </c>
      <c r="C20" s="151">
        <v>510081.67200000002</v>
      </c>
      <c r="D20" s="151">
        <v>101218.68</v>
      </c>
      <c r="E20" s="151">
        <v>30969</v>
      </c>
      <c r="F20" s="151">
        <v>10529.46</v>
      </c>
      <c r="G20" s="151">
        <v>0</v>
      </c>
      <c r="H20" s="151">
        <v>129856.17237948741</v>
      </c>
      <c r="I20" s="151">
        <v>55656.582375960985</v>
      </c>
      <c r="J20" s="153">
        <f t="shared" si="0"/>
        <v>838311.56675544835</v>
      </c>
      <c r="K20" s="154"/>
    </row>
    <row r="21" spans="1:11" x14ac:dyDescent="0.3">
      <c r="A21" s="149">
        <v>3</v>
      </c>
      <c r="B21" s="152" t="s">
        <v>533</v>
      </c>
      <c r="C21" s="151">
        <v>0</v>
      </c>
      <c r="D21" s="151">
        <v>0</v>
      </c>
      <c r="E21" s="151">
        <v>0</v>
      </c>
      <c r="F21" s="151">
        <v>0</v>
      </c>
      <c r="G21" s="151">
        <v>0</v>
      </c>
      <c r="H21" s="151">
        <v>0</v>
      </c>
      <c r="I21" s="151">
        <v>0</v>
      </c>
      <c r="J21" s="153">
        <f t="shared" si="0"/>
        <v>0</v>
      </c>
      <c r="K21" s="154"/>
    </row>
    <row r="22" spans="1:11" x14ac:dyDescent="0.3">
      <c r="A22" s="149"/>
      <c r="B22" s="152" t="s">
        <v>369</v>
      </c>
      <c r="C22" s="151">
        <v>1394603.5319999999</v>
      </c>
      <c r="D22" s="151">
        <v>286731.54720000003</v>
      </c>
      <c r="E22" s="151">
        <v>87728.76</v>
      </c>
      <c r="F22" s="151">
        <v>29827.778400000003</v>
      </c>
      <c r="G22" s="151">
        <v>98530.1</v>
      </c>
      <c r="H22" s="151">
        <v>0</v>
      </c>
      <c r="I22" s="151">
        <v>93012.252074136544</v>
      </c>
      <c r="J22" s="153">
        <f t="shared" si="0"/>
        <v>1990433.9696741367</v>
      </c>
      <c r="K22" s="154"/>
    </row>
    <row r="23" spans="1:11" ht="33.6" x14ac:dyDescent="0.3">
      <c r="A23" s="149"/>
      <c r="B23" s="152" t="s">
        <v>370</v>
      </c>
      <c r="C23" s="151">
        <v>2094610.632</v>
      </c>
      <c r="D23" s="151">
        <v>407081.46960000001</v>
      </c>
      <c r="E23" s="151">
        <v>129517.38</v>
      </c>
      <c r="F23" s="151">
        <v>44035.909200000002</v>
      </c>
      <c r="G23" s="151">
        <v>745387.1</v>
      </c>
      <c r="H23" s="151">
        <v>0</v>
      </c>
      <c r="I23" s="151">
        <v>152323.56580527354</v>
      </c>
      <c r="J23" s="153">
        <f t="shared" si="0"/>
        <v>3572956.0566052739</v>
      </c>
      <c r="K23" s="154"/>
    </row>
    <row r="24" spans="1:11" ht="33.6" x14ac:dyDescent="0.3">
      <c r="A24" s="155"/>
      <c r="B24" s="152" t="s">
        <v>371</v>
      </c>
      <c r="C24" s="151">
        <v>1117363.956</v>
      </c>
      <c r="D24" s="151">
        <v>230395.60080000004</v>
      </c>
      <c r="E24" s="151">
        <v>70492.14</v>
      </c>
      <c r="F24" s="151">
        <v>23967.327600000001</v>
      </c>
      <c r="G24" s="151">
        <v>1391506.969</v>
      </c>
      <c r="H24" s="151">
        <v>0</v>
      </c>
      <c r="I24" s="151">
        <v>90351.701040850225</v>
      </c>
      <c r="J24" s="153">
        <f t="shared" si="0"/>
        <v>2924077.6944408501</v>
      </c>
      <c r="K24" s="154"/>
    </row>
    <row r="25" spans="1:11" ht="33.6" x14ac:dyDescent="0.3">
      <c r="A25" s="149"/>
      <c r="B25" s="152" t="s">
        <v>372</v>
      </c>
      <c r="C25" s="151">
        <v>1757505.3119999999</v>
      </c>
      <c r="D25" s="151">
        <v>360593.82720000006</v>
      </c>
      <c r="E25" s="151">
        <v>110327.76</v>
      </c>
      <c r="F25" s="151">
        <v>37511.438400000006</v>
      </c>
      <c r="G25" s="151">
        <v>2207802.9</v>
      </c>
      <c r="H25" s="151">
        <v>24972.340842209123</v>
      </c>
      <c r="I25" s="151">
        <v>124773.34565535754</v>
      </c>
      <c r="J25" s="153">
        <f t="shared" si="0"/>
        <v>4623486.9240975659</v>
      </c>
      <c r="K25" s="148"/>
    </row>
    <row r="26" spans="1:11" x14ac:dyDescent="0.3">
      <c r="A26" s="149"/>
      <c r="B26" s="152" t="s">
        <v>373</v>
      </c>
      <c r="C26" s="151">
        <v>2264851.176</v>
      </c>
      <c r="D26" s="151">
        <v>469344.63600000012</v>
      </c>
      <c r="E26" s="151">
        <v>143601.29999999999</v>
      </c>
      <c r="F26" s="151">
        <v>48824.442000000003</v>
      </c>
      <c r="G26" s="151">
        <v>217218.5</v>
      </c>
      <c r="H26" s="151">
        <v>0</v>
      </c>
      <c r="I26" s="151">
        <v>160681.43941092727</v>
      </c>
      <c r="J26" s="153">
        <f t="shared" si="0"/>
        <v>3304521.4934109268</v>
      </c>
      <c r="K26" s="148"/>
    </row>
    <row r="27" spans="1:11" x14ac:dyDescent="0.3">
      <c r="A27" s="149"/>
      <c r="B27" s="152" t="s">
        <v>374</v>
      </c>
      <c r="C27" s="151">
        <v>2312666.148</v>
      </c>
      <c r="D27" s="151">
        <v>480001.47360000014</v>
      </c>
      <c r="E27" s="151">
        <v>146861.88</v>
      </c>
      <c r="F27" s="151">
        <v>49933.039200000007</v>
      </c>
      <c r="G27" s="151">
        <v>119378.9</v>
      </c>
      <c r="H27" s="151">
        <v>0</v>
      </c>
      <c r="I27" s="151">
        <v>153077.68649296756</v>
      </c>
      <c r="J27" s="153">
        <f t="shared" si="0"/>
        <v>3261919.1272929674</v>
      </c>
      <c r="K27" s="148"/>
    </row>
    <row r="28" spans="1:11" x14ac:dyDescent="0.3">
      <c r="A28" s="149"/>
      <c r="B28" s="152" t="s">
        <v>375</v>
      </c>
      <c r="C28" s="151">
        <v>2925347.6639999999</v>
      </c>
      <c r="D28" s="151">
        <v>605743.64640000009</v>
      </c>
      <c r="E28" s="151">
        <v>185334.12</v>
      </c>
      <c r="F28" s="151">
        <v>63013.600800000007</v>
      </c>
      <c r="G28" s="151">
        <v>628069.55599999998</v>
      </c>
      <c r="H28" s="151">
        <v>22093.584884010012</v>
      </c>
      <c r="I28" s="151">
        <v>206529.95756352664</v>
      </c>
      <c r="J28" s="153">
        <f t="shared" si="0"/>
        <v>4636132.1296475371</v>
      </c>
      <c r="K28" s="148"/>
    </row>
    <row r="29" spans="1:11" x14ac:dyDescent="0.3">
      <c r="A29" s="149"/>
      <c r="B29" s="152" t="s">
        <v>376</v>
      </c>
      <c r="C29" s="151">
        <v>2229999.7560000001</v>
      </c>
      <c r="D29" s="151">
        <v>461326.1712000001</v>
      </c>
      <c r="E29" s="151">
        <v>141147.96</v>
      </c>
      <c r="F29" s="151">
        <v>47990.306400000001</v>
      </c>
      <c r="G29" s="151">
        <v>107556.6</v>
      </c>
      <c r="H29" s="151">
        <v>25249.811296011445</v>
      </c>
      <c r="I29" s="151">
        <v>148527.92574388572</v>
      </c>
      <c r="J29" s="153">
        <f t="shared" si="0"/>
        <v>3161798.5306398976</v>
      </c>
      <c r="K29" s="148"/>
    </row>
    <row r="30" spans="1:11" ht="33.6" x14ac:dyDescent="0.3">
      <c r="A30" s="155"/>
      <c r="B30" s="152" t="s">
        <v>377</v>
      </c>
      <c r="C30" s="151">
        <v>2555179.6919999998</v>
      </c>
      <c r="D30" s="151">
        <v>508020.50640000007</v>
      </c>
      <c r="E30" s="151">
        <v>162186.42000000001</v>
      </c>
      <c r="F30" s="151">
        <v>55143.382800000007</v>
      </c>
      <c r="G30" s="151">
        <v>2100009.5580000002</v>
      </c>
      <c r="H30" s="151">
        <v>0</v>
      </c>
      <c r="I30" s="151">
        <v>189737.34836002105</v>
      </c>
      <c r="J30" s="153">
        <f t="shared" si="0"/>
        <v>5570276.9075600207</v>
      </c>
      <c r="K30" s="154"/>
    </row>
    <row r="31" spans="1:11" x14ac:dyDescent="0.3">
      <c r="A31" s="149"/>
      <c r="B31" s="152" t="s">
        <v>378</v>
      </c>
      <c r="C31" s="151">
        <v>920430.28799999994</v>
      </c>
      <c r="D31" s="151">
        <v>193859.60880000002</v>
      </c>
      <c r="E31" s="151">
        <v>59313.54</v>
      </c>
      <c r="F31" s="151">
        <v>20166.603600000002</v>
      </c>
      <c r="G31" s="151">
        <v>441068.2</v>
      </c>
      <c r="H31" s="151">
        <v>0</v>
      </c>
      <c r="I31" s="151">
        <v>57626.453275008149</v>
      </c>
      <c r="J31" s="153">
        <f t="shared" si="0"/>
        <v>1692464.6936750081</v>
      </c>
      <c r="K31" s="154"/>
    </row>
    <row r="32" spans="1:11" x14ac:dyDescent="0.3">
      <c r="A32" s="149"/>
      <c r="B32" s="152" t="s">
        <v>379</v>
      </c>
      <c r="C32" s="151">
        <v>4676477.7479999997</v>
      </c>
      <c r="D32" s="151">
        <v>1008928.3488</v>
      </c>
      <c r="E32" s="151">
        <v>308693.03999999998</v>
      </c>
      <c r="F32" s="151">
        <v>104955.63360000002</v>
      </c>
      <c r="G32" s="151">
        <v>667263.9</v>
      </c>
      <c r="H32" s="151">
        <v>0</v>
      </c>
      <c r="I32" s="151">
        <v>283176.26622146653</v>
      </c>
      <c r="J32" s="153">
        <f t="shared" si="0"/>
        <v>7049494.9366214667</v>
      </c>
      <c r="K32" s="154"/>
    </row>
    <row r="33" spans="1:11" x14ac:dyDescent="0.3">
      <c r="A33" s="149"/>
      <c r="B33" s="152" t="s">
        <v>380</v>
      </c>
      <c r="C33" s="151">
        <v>1965887.328</v>
      </c>
      <c r="D33" s="151">
        <v>416467.75440000003</v>
      </c>
      <c r="E33" s="151">
        <v>127423.02</v>
      </c>
      <c r="F33" s="151">
        <v>43323.826800000003</v>
      </c>
      <c r="G33" s="151">
        <v>190199.33799999999</v>
      </c>
      <c r="H33" s="151">
        <v>0</v>
      </c>
      <c r="I33" s="151">
        <v>122528.68456788771</v>
      </c>
      <c r="J33" s="153">
        <f t="shared" si="0"/>
        <v>2865829.9517678879</v>
      </c>
      <c r="K33" s="154"/>
    </row>
    <row r="34" spans="1:11" ht="33.6" x14ac:dyDescent="0.3">
      <c r="A34" s="149"/>
      <c r="B34" s="152" t="s">
        <v>381</v>
      </c>
      <c r="C34" s="151">
        <v>794642.52</v>
      </c>
      <c r="D34" s="151">
        <v>174649.33680000002</v>
      </c>
      <c r="E34" s="151">
        <v>53435.94</v>
      </c>
      <c r="F34" s="151">
        <v>18168.2196</v>
      </c>
      <c r="G34" s="151">
        <v>23068.799999999999</v>
      </c>
      <c r="H34" s="151">
        <v>167175.94841589997</v>
      </c>
      <c r="I34" s="151">
        <v>77453.727681597898</v>
      </c>
      <c r="J34" s="153">
        <f t="shared" si="0"/>
        <v>1308594.4924974979</v>
      </c>
      <c r="K34" s="154"/>
    </row>
    <row r="35" spans="1:11" x14ac:dyDescent="0.3">
      <c r="A35" s="149"/>
      <c r="B35" s="152" t="s">
        <v>382</v>
      </c>
      <c r="C35" s="151">
        <v>957963.24</v>
      </c>
      <c r="D35" s="151">
        <v>200704.788</v>
      </c>
      <c r="E35" s="151">
        <v>61407.9</v>
      </c>
      <c r="F35" s="151">
        <v>20878.686000000002</v>
      </c>
      <c r="G35" s="151">
        <v>0</v>
      </c>
      <c r="H35" s="151">
        <v>201825.07133446512</v>
      </c>
      <c r="I35" s="151">
        <v>88779.217613507702</v>
      </c>
      <c r="J35" s="153">
        <f t="shared" si="0"/>
        <v>1531558.9029479728</v>
      </c>
      <c r="K35" s="154"/>
    </row>
    <row r="36" spans="1:11" x14ac:dyDescent="0.3">
      <c r="A36" s="149">
        <v>4</v>
      </c>
      <c r="B36" s="152" t="s">
        <v>275</v>
      </c>
      <c r="C36" s="151">
        <v>0</v>
      </c>
      <c r="D36" s="151">
        <v>0</v>
      </c>
      <c r="E36" s="151">
        <v>0</v>
      </c>
      <c r="F36" s="151">
        <v>0</v>
      </c>
      <c r="G36" s="151">
        <v>0</v>
      </c>
      <c r="H36" s="151">
        <v>0</v>
      </c>
      <c r="I36" s="151">
        <v>0</v>
      </c>
      <c r="J36" s="153">
        <f t="shared" si="0"/>
        <v>0</v>
      </c>
      <c r="K36" s="154"/>
    </row>
    <row r="37" spans="1:11" ht="33.6" x14ac:dyDescent="0.3">
      <c r="A37" s="155"/>
      <c r="B37" s="152" t="s">
        <v>383</v>
      </c>
      <c r="C37" s="151">
        <v>915750.82799999998</v>
      </c>
      <c r="D37" s="151">
        <v>189379.2384</v>
      </c>
      <c r="E37" s="151">
        <v>57942.720000000001</v>
      </c>
      <c r="F37" s="151">
        <v>19700.524799999999</v>
      </c>
      <c r="G37" s="151">
        <v>115260</v>
      </c>
      <c r="H37" s="151">
        <v>131122.13132496056</v>
      </c>
      <c r="I37" s="151">
        <v>78630.663446995357</v>
      </c>
      <c r="J37" s="153">
        <f t="shared" si="0"/>
        <v>1507786.1059719559</v>
      </c>
      <c r="K37" s="154"/>
    </row>
    <row r="38" spans="1:11" ht="33.6" x14ac:dyDescent="0.3">
      <c r="A38" s="155"/>
      <c r="B38" s="152" t="s">
        <v>384</v>
      </c>
      <c r="C38" s="151">
        <v>910912.66799999995</v>
      </c>
      <c r="D38" s="151">
        <v>189519.06</v>
      </c>
      <c r="E38" s="151">
        <v>57985.5</v>
      </c>
      <c r="F38" s="151">
        <v>19715.07</v>
      </c>
      <c r="G38" s="151">
        <v>32552.5</v>
      </c>
      <c r="H38" s="151">
        <v>205466.87104062067</v>
      </c>
      <c r="I38" s="151">
        <v>88414.128209724455</v>
      </c>
      <c r="J38" s="153">
        <f t="shared" si="0"/>
        <v>1504565.7972503451</v>
      </c>
      <c r="K38" s="154"/>
    </row>
    <row r="39" spans="1:11" ht="50.4" hidden="1" x14ac:dyDescent="0.3">
      <c r="A39" s="155"/>
      <c r="B39" s="152" t="s">
        <v>385</v>
      </c>
      <c r="C39" s="151">
        <v>1166931.564</v>
      </c>
      <c r="D39" s="151">
        <v>243253.10880000002</v>
      </c>
      <c r="E39" s="151">
        <v>74426.039999999994</v>
      </c>
      <c r="F39" s="151">
        <v>25304.853600000002</v>
      </c>
      <c r="G39" s="151">
        <v>634252.4</v>
      </c>
      <c r="H39" s="151">
        <v>82599.485716279189</v>
      </c>
      <c r="I39" s="151">
        <v>100841.36682718758</v>
      </c>
      <c r="J39" s="153">
        <f t="shared" si="0"/>
        <v>2327608.818943467</v>
      </c>
      <c r="K39" s="154"/>
    </row>
    <row r="40" spans="1:11" ht="50.4" hidden="1" x14ac:dyDescent="0.3">
      <c r="A40" s="155"/>
      <c r="B40" s="152" t="s">
        <v>386</v>
      </c>
      <c r="C40" s="151">
        <v>749032.94400000002</v>
      </c>
      <c r="D40" s="151">
        <v>149286.91440000001</v>
      </c>
      <c r="E40" s="151">
        <v>45676.02</v>
      </c>
      <c r="F40" s="151">
        <v>15529.846800000001</v>
      </c>
      <c r="G40" s="151">
        <v>48560.4</v>
      </c>
      <c r="H40" s="151">
        <v>108230.81888626884</v>
      </c>
      <c r="I40" s="151">
        <v>76642.595841051574</v>
      </c>
      <c r="J40" s="153">
        <f t="shared" si="0"/>
        <v>1192959.5399273206</v>
      </c>
      <c r="K40" s="154"/>
    </row>
    <row r="41" spans="1:11" ht="33.6" hidden="1" x14ac:dyDescent="0.3">
      <c r="A41" s="155"/>
      <c r="B41" s="152" t="s">
        <v>387</v>
      </c>
      <c r="C41" s="151">
        <v>883245.86399999994</v>
      </c>
      <c r="D41" s="151">
        <v>187622.34960000002</v>
      </c>
      <c r="E41" s="151">
        <v>57405.18</v>
      </c>
      <c r="F41" s="151">
        <v>19517.761200000004</v>
      </c>
      <c r="G41" s="151">
        <v>23993.1</v>
      </c>
      <c r="H41" s="151">
        <v>154533.70086453159</v>
      </c>
      <c r="I41" s="151">
        <v>80935.542300430767</v>
      </c>
      <c r="J41" s="153">
        <f t="shared" si="0"/>
        <v>1407253.4979649624</v>
      </c>
      <c r="K41" s="154"/>
    </row>
    <row r="42" spans="1:11" hidden="1" x14ac:dyDescent="0.3">
      <c r="A42" s="155">
        <v>5</v>
      </c>
      <c r="B42" s="152" t="s">
        <v>153</v>
      </c>
      <c r="C42" s="151">
        <v>2054262.5519999999</v>
      </c>
      <c r="D42" s="151">
        <v>440662.97040000011</v>
      </c>
      <c r="E42" s="151">
        <v>134825.82</v>
      </c>
      <c r="F42" s="151">
        <v>45840.778800000007</v>
      </c>
      <c r="G42" s="151">
        <v>91054.55</v>
      </c>
      <c r="H42" s="151">
        <v>55494.090760464715</v>
      </c>
      <c r="I42" s="151">
        <v>187932.74626681776</v>
      </c>
      <c r="J42" s="153">
        <f t="shared" ref="J42:J72" si="1">SUM(C42:I42)</f>
        <v>3010073.5082272822</v>
      </c>
      <c r="K42" s="154"/>
    </row>
    <row r="43" spans="1:11" s="920" customFormat="1" x14ac:dyDescent="0.3">
      <c r="A43" s="915">
        <v>6</v>
      </c>
      <c r="B43" s="916" t="s">
        <v>154</v>
      </c>
      <c r="C43" s="917">
        <v>5052396.7319999998</v>
      </c>
      <c r="D43" s="917">
        <v>1106578.5384000002</v>
      </c>
      <c r="E43" s="917">
        <v>338570.22</v>
      </c>
      <c r="F43" s="917">
        <v>115113.87479999999</v>
      </c>
      <c r="G43" s="917">
        <v>1613770.3130000001</v>
      </c>
      <c r="H43" s="917">
        <v>78246.667972255265</v>
      </c>
      <c r="I43" s="917">
        <v>432269.06357933616</v>
      </c>
      <c r="J43" s="918">
        <f t="shared" si="1"/>
        <v>8736945.4097515922</v>
      </c>
      <c r="K43" s="919"/>
    </row>
    <row r="44" spans="1:11" x14ac:dyDescent="0.3">
      <c r="A44" s="155">
        <v>7</v>
      </c>
      <c r="B44" s="152" t="s">
        <v>155</v>
      </c>
      <c r="C44" s="151">
        <v>4490881.8480000002</v>
      </c>
      <c r="D44" s="151">
        <v>994921.87200000009</v>
      </c>
      <c r="E44" s="151">
        <v>303793.8</v>
      </c>
      <c r="F44" s="151">
        <v>103289.89200000004</v>
      </c>
      <c r="G44" s="151">
        <v>168975.47500000001</v>
      </c>
      <c r="H44" s="151">
        <v>69367.613450580888</v>
      </c>
      <c r="I44" s="151">
        <v>416389.83776393603</v>
      </c>
      <c r="J44" s="153">
        <f t="shared" si="1"/>
        <v>6547620.3382145176</v>
      </c>
      <c r="K44" s="154"/>
    </row>
    <row r="45" spans="1:11" x14ac:dyDescent="0.3">
      <c r="A45" s="155">
        <v>8</v>
      </c>
      <c r="B45" s="152" t="s">
        <v>156</v>
      </c>
      <c r="C45" s="151">
        <v>110961.408</v>
      </c>
      <c r="D45" s="151">
        <v>24256.008000000005</v>
      </c>
      <c r="E45" s="151">
        <v>7421.4</v>
      </c>
      <c r="F45" s="151">
        <v>2523.2759999999998</v>
      </c>
      <c r="G45" s="151">
        <v>0</v>
      </c>
      <c r="H45" s="151">
        <v>24972.340842209123</v>
      </c>
      <c r="I45" s="151">
        <v>10850.063612624112</v>
      </c>
      <c r="J45" s="153">
        <f t="shared" si="1"/>
        <v>180984.49645483322</v>
      </c>
      <c r="K45" s="154"/>
    </row>
    <row r="46" spans="1:11" ht="33.6" x14ac:dyDescent="0.3">
      <c r="A46" s="155">
        <v>9</v>
      </c>
      <c r="B46" s="152" t="s">
        <v>390</v>
      </c>
      <c r="C46" s="151">
        <v>2035317.3840000001</v>
      </c>
      <c r="D46" s="151">
        <v>409045.05120000005</v>
      </c>
      <c r="E46" s="151">
        <v>125151.96</v>
      </c>
      <c r="F46" s="151">
        <v>42551.666400000002</v>
      </c>
      <c r="G46" s="151">
        <v>114783.2</v>
      </c>
      <c r="H46" s="151">
        <v>386516.34214663669</v>
      </c>
      <c r="I46" s="151">
        <v>148976.06018401592</v>
      </c>
      <c r="J46" s="153">
        <f t="shared" si="1"/>
        <v>3262341.6639306527</v>
      </c>
      <c r="K46" s="154"/>
    </row>
    <row r="47" spans="1:11" x14ac:dyDescent="0.3">
      <c r="A47" s="155">
        <v>10</v>
      </c>
      <c r="B47" s="152" t="s">
        <v>136</v>
      </c>
      <c r="C47" s="151">
        <v>3234982.92</v>
      </c>
      <c r="D47" s="151">
        <v>680645.46960000007</v>
      </c>
      <c r="E47" s="151">
        <v>208251.18</v>
      </c>
      <c r="F47" s="151">
        <v>70805.401200000008</v>
      </c>
      <c r="G47" s="151">
        <v>410540.21299999999</v>
      </c>
      <c r="H47" s="151">
        <v>24972.340842209123</v>
      </c>
      <c r="I47" s="151">
        <v>225532.72104193259</v>
      </c>
      <c r="J47" s="153">
        <f t="shared" si="1"/>
        <v>4855730.2456841422</v>
      </c>
      <c r="K47" s="154"/>
    </row>
    <row r="48" spans="1:11" x14ac:dyDescent="0.3">
      <c r="A48" s="155">
        <v>11</v>
      </c>
      <c r="B48" s="152" t="s">
        <v>137</v>
      </c>
      <c r="C48" s="151">
        <v>7448834.6519999998</v>
      </c>
      <c r="D48" s="151">
        <v>1560798.1247999999</v>
      </c>
      <c r="E48" s="151">
        <v>477543.84</v>
      </c>
      <c r="F48" s="151">
        <v>162364.9056</v>
      </c>
      <c r="G48" s="151">
        <v>2765064.017</v>
      </c>
      <c r="H48" s="151">
        <v>150527.72118776059</v>
      </c>
      <c r="I48" s="151">
        <v>574838.92762051441</v>
      </c>
      <c r="J48" s="153">
        <f t="shared" si="1"/>
        <v>13139972.188208276</v>
      </c>
      <c r="K48" s="154"/>
    </row>
    <row r="49" spans="1:11" x14ac:dyDescent="0.3">
      <c r="A49" s="155">
        <v>12</v>
      </c>
      <c r="B49" s="152" t="s">
        <v>138</v>
      </c>
      <c r="C49" s="151">
        <v>4426409.1960000005</v>
      </c>
      <c r="D49" s="151">
        <v>987559.96080000023</v>
      </c>
      <c r="E49" s="151">
        <v>302155.14</v>
      </c>
      <c r="F49" s="151">
        <v>102732.7476</v>
      </c>
      <c r="G49" s="151">
        <v>525840.125</v>
      </c>
      <c r="H49" s="151">
        <v>49944.681684418247</v>
      </c>
      <c r="I49" s="151">
        <v>441893.59003511188</v>
      </c>
      <c r="J49" s="153">
        <f t="shared" si="1"/>
        <v>6836535.4411195312</v>
      </c>
      <c r="K49" s="154"/>
    </row>
    <row r="50" spans="1:11" x14ac:dyDescent="0.3">
      <c r="A50" s="155">
        <v>13</v>
      </c>
      <c r="B50" s="152" t="s">
        <v>139</v>
      </c>
      <c r="C50" s="151">
        <v>966262.08</v>
      </c>
      <c r="D50" s="151">
        <v>202589.34</v>
      </c>
      <c r="E50" s="151">
        <v>61984.5</v>
      </c>
      <c r="F50" s="151">
        <v>21074.73</v>
      </c>
      <c r="G50" s="151">
        <v>45230</v>
      </c>
      <c r="H50" s="151">
        <v>283019.86287837004</v>
      </c>
      <c r="I50" s="151">
        <v>113938.24744833331</v>
      </c>
      <c r="J50" s="153">
        <f t="shared" si="1"/>
        <v>1694098.7603267033</v>
      </c>
      <c r="K50" s="154"/>
    </row>
    <row r="51" spans="1:11" x14ac:dyDescent="0.3">
      <c r="A51" s="155">
        <v>14</v>
      </c>
      <c r="B51" s="152" t="s">
        <v>140</v>
      </c>
      <c r="C51" s="151">
        <v>1300033.764</v>
      </c>
      <c r="D51" s="151">
        <v>271715.92320000002</v>
      </c>
      <c r="E51" s="151">
        <v>83134.559999999998</v>
      </c>
      <c r="F51" s="151">
        <v>28265.750399999997</v>
      </c>
      <c r="G51" s="151">
        <v>71709.3</v>
      </c>
      <c r="H51" s="151">
        <v>242439.80900978026</v>
      </c>
      <c r="I51" s="151">
        <v>113729.87810454037</v>
      </c>
      <c r="J51" s="153">
        <f t="shared" si="1"/>
        <v>2111028.9847143209</v>
      </c>
      <c r="K51" s="154"/>
    </row>
    <row r="52" spans="1:11" x14ac:dyDescent="0.3">
      <c r="A52" s="155">
        <v>15</v>
      </c>
      <c r="B52" s="152" t="s">
        <v>141</v>
      </c>
      <c r="C52" s="151">
        <v>1362705.852</v>
      </c>
      <c r="D52" s="151">
        <v>293394.35040000005</v>
      </c>
      <c r="E52" s="151">
        <v>89767.32</v>
      </c>
      <c r="F52" s="151">
        <v>30520.888800000001</v>
      </c>
      <c r="G52" s="151">
        <v>3083.4</v>
      </c>
      <c r="H52" s="151">
        <v>206576.75285582992</v>
      </c>
      <c r="I52" s="151">
        <v>103088.18383570919</v>
      </c>
      <c r="J52" s="153">
        <f t="shared" si="1"/>
        <v>2089136.7478915392</v>
      </c>
      <c r="K52" s="154"/>
    </row>
    <row r="53" spans="1:11" x14ac:dyDescent="0.3">
      <c r="A53" s="155">
        <v>16</v>
      </c>
      <c r="B53" s="152" t="s">
        <v>142</v>
      </c>
      <c r="C53" s="151">
        <v>1507698.72</v>
      </c>
      <c r="D53" s="151">
        <v>319346.45520000003</v>
      </c>
      <c r="E53" s="151">
        <v>97707.66</v>
      </c>
      <c r="F53" s="151">
        <v>33220.604400000004</v>
      </c>
      <c r="G53" s="151">
        <v>0</v>
      </c>
      <c r="H53" s="151">
        <v>391233.33986127615</v>
      </c>
      <c r="I53" s="151">
        <v>157619.75985040778</v>
      </c>
      <c r="J53" s="153">
        <f t="shared" si="1"/>
        <v>2506826.5393116842</v>
      </c>
      <c r="K53" s="154"/>
    </row>
    <row r="54" spans="1:11" x14ac:dyDescent="0.3">
      <c r="A54" s="155">
        <v>17</v>
      </c>
      <c r="B54" s="152" t="s">
        <v>143</v>
      </c>
      <c r="C54" s="151">
        <v>1296511.284</v>
      </c>
      <c r="D54" s="151">
        <v>272226.576</v>
      </c>
      <c r="E54" s="151">
        <v>83290.8</v>
      </c>
      <c r="F54" s="151">
        <v>28318.871999999999</v>
      </c>
      <c r="G54" s="151">
        <v>0</v>
      </c>
      <c r="H54" s="151">
        <v>349543.40417747712</v>
      </c>
      <c r="I54" s="151">
        <v>145228.91464673786</v>
      </c>
      <c r="J54" s="153">
        <f t="shared" si="1"/>
        <v>2175119.850824215</v>
      </c>
      <c r="K54" s="154"/>
    </row>
    <row r="55" spans="1:11" x14ac:dyDescent="0.3">
      <c r="A55" s="155">
        <v>18</v>
      </c>
      <c r="B55" s="152" t="s">
        <v>391</v>
      </c>
      <c r="C55" s="151">
        <v>1188810.804</v>
      </c>
      <c r="D55" s="151">
        <v>253283.78880000001</v>
      </c>
      <c r="E55" s="151">
        <v>77495.039999999994</v>
      </c>
      <c r="F55" s="151">
        <v>26348.313599999998</v>
      </c>
      <c r="G55" s="151">
        <v>159208.875</v>
      </c>
      <c r="H55" s="151">
        <v>125139.17466484795</v>
      </c>
      <c r="I55" s="151">
        <v>102329.5898373933</v>
      </c>
      <c r="J55" s="153">
        <f t="shared" si="1"/>
        <v>1932615.5859022413</v>
      </c>
      <c r="K55" s="154"/>
    </row>
    <row r="56" spans="1:11" x14ac:dyDescent="0.3">
      <c r="A56" s="155">
        <v>19</v>
      </c>
      <c r="B56" s="152" t="s">
        <v>144</v>
      </c>
      <c r="C56" s="151">
        <v>2414176.8840000001</v>
      </c>
      <c r="D56" s="151">
        <v>512190.83760000003</v>
      </c>
      <c r="E56" s="151">
        <v>156710.57999999999</v>
      </c>
      <c r="F56" s="151">
        <v>53281.597200000004</v>
      </c>
      <c r="G56" s="151">
        <v>0</v>
      </c>
      <c r="H56" s="151">
        <v>596561.47567499545</v>
      </c>
      <c r="I56" s="151">
        <v>254164.04260613467</v>
      </c>
      <c r="J56" s="153">
        <f t="shared" si="1"/>
        <v>3987085.4170811307</v>
      </c>
      <c r="K56" s="154"/>
    </row>
    <row r="57" spans="1:11" x14ac:dyDescent="0.3">
      <c r="A57" s="155">
        <v>20</v>
      </c>
      <c r="B57" s="152" t="s">
        <v>145</v>
      </c>
      <c r="C57" s="151">
        <v>1237896.18</v>
      </c>
      <c r="D57" s="151">
        <v>261381.28320000001</v>
      </c>
      <c r="E57" s="151">
        <v>79972.56</v>
      </c>
      <c r="F57" s="151">
        <v>27190.670400000003</v>
      </c>
      <c r="G57" s="151">
        <v>102861.79399999999</v>
      </c>
      <c r="H57" s="151">
        <v>180633.26542531271</v>
      </c>
      <c r="I57" s="151">
        <v>102817.09513844531</v>
      </c>
      <c r="J57" s="153">
        <f t="shared" si="1"/>
        <v>1992752.8481637579</v>
      </c>
      <c r="K57" s="148"/>
    </row>
    <row r="58" spans="1:11" x14ac:dyDescent="0.3">
      <c r="A58" s="155">
        <v>21</v>
      </c>
      <c r="B58" s="152" t="s">
        <v>146</v>
      </c>
      <c r="C58" s="151">
        <v>825113.66399999999</v>
      </c>
      <c r="D58" s="151">
        <v>173494.28880000001</v>
      </c>
      <c r="E58" s="151">
        <v>53082.54</v>
      </c>
      <c r="F58" s="151">
        <v>18048.063600000001</v>
      </c>
      <c r="G58" s="151">
        <v>52627</v>
      </c>
      <c r="H58" s="151">
        <v>202622.7988891468</v>
      </c>
      <c r="I58" s="151">
        <v>80585.013456673405</v>
      </c>
      <c r="J58" s="153">
        <f t="shared" si="1"/>
        <v>1405573.3687458201</v>
      </c>
      <c r="K58" s="148"/>
    </row>
    <row r="59" spans="1:11" x14ac:dyDescent="0.3">
      <c r="A59" s="155">
        <v>22</v>
      </c>
      <c r="B59" s="152" t="s">
        <v>147</v>
      </c>
      <c r="C59" s="151">
        <v>1522219.9080000001</v>
      </c>
      <c r="D59" s="151">
        <v>324234.13199999998</v>
      </c>
      <c r="E59" s="151">
        <v>99203.1</v>
      </c>
      <c r="F59" s="151">
        <v>33729.053999999996</v>
      </c>
      <c r="G59" s="151">
        <v>89803.199999999997</v>
      </c>
      <c r="H59" s="151">
        <v>269146.3401882539</v>
      </c>
      <c r="I59" s="151">
        <v>134889.9075211637</v>
      </c>
      <c r="J59" s="153">
        <f t="shared" si="1"/>
        <v>2473225.6417094176</v>
      </c>
      <c r="K59" s="148"/>
    </row>
    <row r="60" spans="1:11" ht="33.6" x14ac:dyDescent="0.3">
      <c r="A60" s="155">
        <v>23</v>
      </c>
      <c r="B60" s="152" t="s">
        <v>392</v>
      </c>
      <c r="C60" s="151">
        <v>996111.85199999996</v>
      </c>
      <c r="D60" s="151">
        <v>214145.89920000001</v>
      </c>
      <c r="E60" s="151">
        <v>65520.36</v>
      </c>
      <c r="F60" s="151">
        <v>22276.922400000003</v>
      </c>
      <c r="G60" s="151">
        <v>98054.8</v>
      </c>
      <c r="H60" s="151">
        <v>233630.12210155648</v>
      </c>
      <c r="I60" s="151">
        <v>106887.08043013365</v>
      </c>
      <c r="J60" s="153">
        <f t="shared" si="1"/>
        <v>1736627.0361316905</v>
      </c>
      <c r="K60" s="154"/>
    </row>
    <row r="61" spans="1:11" x14ac:dyDescent="0.3">
      <c r="A61" s="155">
        <v>24</v>
      </c>
      <c r="B61" s="152" t="s">
        <v>393</v>
      </c>
      <c r="C61" s="151">
        <v>1016208.8639999999</v>
      </c>
      <c r="D61" s="151">
        <v>190619.3952</v>
      </c>
      <c r="E61" s="151">
        <v>58322.16</v>
      </c>
      <c r="F61" s="151">
        <v>19829.5344</v>
      </c>
      <c r="G61" s="151">
        <v>192132.91</v>
      </c>
      <c r="H61" s="151">
        <v>22197.636304185886</v>
      </c>
      <c r="I61" s="151">
        <v>109363.15202939713</v>
      </c>
      <c r="J61" s="153">
        <f t="shared" si="1"/>
        <v>1608673.651933583</v>
      </c>
      <c r="K61" s="148"/>
    </row>
    <row r="62" spans="1:11" x14ac:dyDescent="0.3">
      <c r="A62" s="155">
        <v>25</v>
      </c>
      <c r="B62" s="152" t="s">
        <v>148</v>
      </c>
      <c r="C62" s="151">
        <v>1430579.16</v>
      </c>
      <c r="D62" s="151">
        <v>304336.91039999999</v>
      </c>
      <c r="E62" s="151">
        <v>93115.32</v>
      </c>
      <c r="F62" s="151">
        <v>31659.2088</v>
      </c>
      <c r="G62" s="151">
        <v>49790</v>
      </c>
      <c r="H62" s="151">
        <v>324519.03762518003</v>
      </c>
      <c r="I62" s="151">
        <v>125846.37952516065</v>
      </c>
      <c r="J62" s="153">
        <f t="shared" si="1"/>
        <v>2359846.0163503401</v>
      </c>
      <c r="K62" s="148"/>
    </row>
    <row r="63" spans="1:11" ht="33.6" x14ac:dyDescent="0.3">
      <c r="A63" s="155">
        <v>26</v>
      </c>
      <c r="B63" s="152" t="s">
        <v>149</v>
      </c>
      <c r="C63" s="151">
        <v>1091276.916</v>
      </c>
      <c r="D63" s="151">
        <v>231976.19280000002</v>
      </c>
      <c r="E63" s="151">
        <v>70975.740000000005</v>
      </c>
      <c r="F63" s="151">
        <v>24131.751600000003</v>
      </c>
      <c r="G63" s="151">
        <v>10572</v>
      </c>
      <c r="H63" s="151">
        <v>191142.45886307565</v>
      </c>
      <c r="I63" s="151">
        <v>90494.346368351049</v>
      </c>
      <c r="J63" s="153">
        <f t="shared" si="1"/>
        <v>1710569.4056314267</v>
      </c>
      <c r="K63" s="154"/>
    </row>
    <row r="64" spans="1:11" x14ac:dyDescent="0.3">
      <c r="A64" s="155">
        <v>27</v>
      </c>
      <c r="B64" s="152" t="s">
        <v>150</v>
      </c>
      <c r="C64" s="151">
        <v>1943962.74</v>
      </c>
      <c r="D64" s="151">
        <v>409069.36800000002</v>
      </c>
      <c r="E64" s="151">
        <v>125159.4</v>
      </c>
      <c r="F64" s="151">
        <v>42554.196000000004</v>
      </c>
      <c r="G64" s="151">
        <v>0</v>
      </c>
      <c r="H64" s="151">
        <v>504996.22592022881</v>
      </c>
      <c r="I64" s="151">
        <v>213688.8199619503</v>
      </c>
      <c r="J64" s="153">
        <f t="shared" si="1"/>
        <v>3239430.7498821788</v>
      </c>
      <c r="K64" s="154"/>
    </row>
    <row r="65" spans="1:11" ht="33.6" x14ac:dyDescent="0.3">
      <c r="A65" s="155">
        <v>28</v>
      </c>
      <c r="B65" s="152" t="s">
        <v>394</v>
      </c>
      <c r="C65" s="151">
        <v>2536472.196</v>
      </c>
      <c r="D65" s="151">
        <v>541595.92799999996</v>
      </c>
      <c r="E65" s="151">
        <v>165707.4</v>
      </c>
      <c r="F65" s="151">
        <v>56340.516000000003</v>
      </c>
      <c r="G65" s="151">
        <v>0</v>
      </c>
      <c r="H65" s="151">
        <v>616331.24550841108</v>
      </c>
      <c r="I65" s="151">
        <v>259244.26076476127</v>
      </c>
      <c r="J65" s="153">
        <f t="shared" si="1"/>
        <v>4175691.5462731719</v>
      </c>
      <c r="K65" s="154"/>
    </row>
    <row r="66" spans="1:11" x14ac:dyDescent="0.3">
      <c r="A66" s="155">
        <v>29</v>
      </c>
      <c r="B66" s="152" t="s">
        <v>151</v>
      </c>
      <c r="C66" s="151">
        <v>3221275.872</v>
      </c>
      <c r="D66" s="151">
        <v>677429.57279999997</v>
      </c>
      <c r="E66" s="151">
        <v>207267.24</v>
      </c>
      <c r="F66" s="151">
        <v>70470.861600000004</v>
      </c>
      <c r="G66" s="151">
        <v>14865.3</v>
      </c>
      <c r="H66" s="151">
        <v>758361.43404847535</v>
      </c>
      <c r="I66" s="151">
        <v>340467.26398535189</v>
      </c>
      <c r="J66" s="153">
        <f t="shared" si="1"/>
        <v>5290137.5444338266</v>
      </c>
      <c r="K66" s="154"/>
    </row>
    <row r="67" spans="1:11" x14ac:dyDescent="0.3">
      <c r="A67" s="155">
        <v>30</v>
      </c>
      <c r="B67" s="152" t="s">
        <v>152</v>
      </c>
      <c r="C67" s="151">
        <v>11688885.960000001</v>
      </c>
      <c r="D67" s="151">
        <v>2174742.6119999993</v>
      </c>
      <c r="E67" s="151">
        <v>665387.1</v>
      </c>
      <c r="F67" s="151">
        <v>226231.61399999997</v>
      </c>
      <c r="G67" s="151">
        <v>1942943.7</v>
      </c>
      <c r="H67" s="151">
        <v>99889.363368836493</v>
      </c>
      <c r="I67" s="151">
        <v>805421.28927116957</v>
      </c>
      <c r="J67" s="153">
        <f t="shared" si="1"/>
        <v>17603501.638640005</v>
      </c>
      <c r="K67" s="154"/>
    </row>
    <row r="68" spans="1:11" x14ac:dyDescent="0.3">
      <c r="A68" s="155">
        <v>31</v>
      </c>
      <c r="B68" s="152" t="s">
        <v>388</v>
      </c>
      <c r="C68" s="151">
        <v>4205079.9119999995</v>
      </c>
      <c r="D68" s="151">
        <v>859057.83120000002</v>
      </c>
      <c r="E68" s="151">
        <v>262838.46000000002</v>
      </c>
      <c r="F68" s="151">
        <v>89365.076399999991</v>
      </c>
      <c r="G68" s="151">
        <v>6980</v>
      </c>
      <c r="H68" s="151">
        <v>135613.68429588564</v>
      </c>
      <c r="I68" s="151">
        <v>435121.22111737938</v>
      </c>
      <c r="J68" s="153">
        <f t="shared" si="1"/>
        <v>5994056.1850132635</v>
      </c>
      <c r="K68" s="154"/>
    </row>
    <row r="69" spans="1:11" ht="33.6" x14ac:dyDescent="0.3">
      <c r="A69" s="155">
        <v>32</v>
      </c>
      <c r="B69" s="152" t="s">
        <v>389</v>
      </c>
      <c r="C69" s="151">
        <v>6144698.9879999999</v>
      </c>
      <c r="D69" s="151">
        <v>1293623.3640000001</v>
      </c>
      <c r="E69" s="151">
        <v>401769.3</v>
      </c>
      <c r="F69" s="151">
        <v>136601.56200000001</v>
      </c>
      <c r="G69" s="151">
        <v>920645.57499999995</v>
      </c>
      <c r="H69" s="151">
        <v>141509.93143918502</v>
      </c>
      <c r="I69" s="151">
        <v>639170.52430271974</v>
      </c>
      <c r="J69" s="153">
        <f t="shared" si="1"/>
        <v>9678019.2447419036</v>
      </c>
      <c r="K69" s="154"/>
    </row>
    <row r="70" spans="1:11" x14ac:dyDescent="0.3">
      <c r="A70" s="155">
        <v>33</v>
      </c>
      <c r="B70" s="152" t="s">
        <v>134</v>
      </c>
      <c r="C70" s="151">
        <v>1627988.5919999999</v>
      </c>
      <c r="D70" s="151">
        <v>347292.53760000004</v>
      </c>
      <c r="E70" s="151">
        <v>106258.08</v>
      </c>
      <c r="F70" s="151">
        <v>36127.747200000005</v>
      </c>
      <c r="G70" s="151">
        <v>0</v>
      </c>
      <c r="H70" s="151">
        <v>375486.89160799433</v>
      </c>
      <c r="I70" s="151">
        <v>166482.27575356376</v>
      </c>
      <c r="J70" s="153">
        <f t="shared" si="1"/>
        <v>2659636.1241615582</v>
      </c>
      <c r="K70" s="156"/>
    </row>
    <row r="71" spans="1:11" x14ac:dyDescent="0.3">
      <c r="A71" s="155">
        <v>34</v>
      </c>
      <c r="B71" s="152" t="s">
        <v>157</v>
      </c>
      <c r="C71" s="151">
        <v>626480.17200000002</v>
      </c>
      <c r="D71" s="151">
        <v>132581.27280000001</v>
      </c>
      <c r="E71" s="151">
        <v>40564.74</v>
      </c>
      <c r="F71" s="151">
        <v>13792.011600000002</v>
      </c>
      <c r="G71" s="151">
        <v>27428.400000000001</v>
      </c>
      <c r="H71" s="151">
        <v>83418.89065016419</v>
      </c>
      <c r="I71" s="151">
        <v>46698.174864593595</v>
      </c>
      <c r="J71" s="153">
        <f t="shared" si="1"/>
        <v>970963.6619147578</v>
      </c>
      <c r="K71" s="154"/>
    </row>
    <row r="72" spans="1:11" x14ac:dyDescent="0.3">
      <c r="A72" s="155">
        <v>35</v>
      </c>
      <c r="B72" s="152" t="s">
        <v>135</v>
      </c>
      <c r="C72" s="151">
        <v>1016600.112</v>
      </c>
      <c r="D72" s="151">
        <v>218760.01199999999</v>
      </c>
      <c r="E72" s="151">
        <v>66932.100000000006</v>
      </c>
      <c r="F72" s="151">
        <v>22756.914000000001</v>
      </c>
      <c r="G72" s="151">
        <v>0</v>
      </c>
      <c r="H72" s="151">
        <v>222583.32965955147</v>
      </c>
      <c r="I72" s="151">
        <v>95989.058290879053</v>
      </c>
      <c r="J72" s="153">
        <f t="shared" si="1"/>
        <v>1643621.5259504304</v>
      </c>
      <c r="K72" s="154"/>
    </row>
    <row r="73" spans="1:11" s="160" customFormat="1" x14ac:dyDescent="0.3">
      <c r="A73" s="157"/>
      <c r="B73" s="158" t="s">
        <v>534</v>
      </c>
      <c r="C73" s="159">
        <f t="shared" ref="C73:I73" si="2">SUM(C9:C72)</f>
        <v>127927558.10399999</v>
      </c>
      <c r="D73" s="159">
        <f t="shared" si="2"/>
        <v>26639261.092799999</v>
      </c>
      <c r="E73" s="159">
        <f>SUM(E9:E72)</f>
        <v>8182164.1800000006</v>
      </c>
      <c r="F73" s="159">
        <f>SUM(F9:F72)</f>
        <v>2781935.8211999997</v>
      </c>
      <c r="G73" s="159">
        <f t="shared" si="2"/>
        <v>24735507.794999998</v>
      </c>
      <c r="H73" s="159">
        <f t="shared" si="2"/>
        <v>8792037.1860764399</v>
      </c>
      <c r="I73" s="159">
        <f t="shared" si="2"/>
        <v>10937722.93028789</v>
      </c>
      <c r="J73" s="159">
        <f>SUM(J9:J72)</f>
        <v>209996187.10936439</v>
      </c>
      <c r="K73" s="157"/>
    </row>
    <row r="75" spans="1:11" x14ac:dyDescent="0.3">
      <c r="C75" s="162"/>
      <c r="D75" s="162"/>
      <c r="E75" s="162"/>
      <c r="F75" s="162"/>
      <c r="J75" s="162"/>
    </row>
  </sheetData>
  <mergeCells count="13">
    <mergeCell ref="A1:B1"/>
    <mergeCell ref="A2:B2"/>
    <mergeCell ref="A4:K4"/>
    <mergeCell ref="A5:K5"/>
    <mergeCell ref="H7:H8"/>
    <mergeCell ref="I7:I8"/>
    <mergeCell ref="J7:J8"/>
    <mergeCell ref="K7:K8"/>
    <mergeCell ref="A7:A8"/>
    <mergeCell ref="B7:B8"/>
    <mergeCell ref="C7:D7"/>
    <mergeCell ref="E7:F7"/>
    <mergeCell ref="G7:G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09"/>
  <sheetViews>
    <sheetView topLeftCell="A98" zoomScale="80" zoomScaleNormal="80" workbookViewId="0">
      <selection activeCell="P85" sqref="P85"/>
    </sheetView>
  </sheetViews>
  <sheetFormatPr defaultColWidth="9" defaultRowHeight="15.6" x14ac:dyDescent="0.3"/>
  <cols>
    <col min="1" max="1" width="4.6640625" style="5" customWidth="1"/>
    <col min="2" max="2" width="34.44140625" style="5" customWidth="1"/>
    <col min="3" max="3" width="8.109375" style="5" customWidth="1"/>
    <col min="4" max="5" width="8.109375" style="438" customWidth="1"/>
    <col min="6" max="6" width="9.33203125" style="438" bestFit="1" customWidth="1"/>
    <col min="7" max="7" width="13.33203125" style="438" bestFit="1" customWidth="1"/>
    <col min="8" max="8" width="9.33203125" style="438" bestFit="1" customWidth="1"/>
    <col min="9" max="10" width="8.109375" style="438" customWidth="1"/>
    <col min="11" max="12" width="9.44140625" style="438" customWidth="1"/>
    <col min="13" max="13" width="8.109375" style="438" customWidth="1"/>
    <col min="14" max="14" width="12" style="438" customWidth="1"/>
    <col min="15" max="15" width="8.109375" style="5" customWidth="1"/>
    <col min="16" max="16" width="9.5546875" style="5" customWidth="1"/>
    <col min="17" max="19" width="9" style="5"/>
    <col min="20" max="20" width="20.5546875" style="5" customWidth="1"/>
    <col min="21" max="16384" width="9" style="5"/>
  </cols>
  <sheetData>
    <row r="1" spans="1:16" x14ac:dyDescent="0.3">
      <c r="A1" s="978" t="s">
        <v>0</v>
      </c>
      <c r="B1" s="978"/>
      <c r="C1" s="8"/>
      <c r="D1" s="434"/>
      <c r="E1" s="434"/>
      <c r="F1" s="434"/>
      <c r="G1" s="434"/>
      <c r="H1" s="434"/>
      <c r="I1" s="434"/>
      <c r="J1" s="434"/>
      <c r="K1" s="434"/>
      <c r="L1" s="434"/>
      <c r="M1" s="434"/>
      <c r="N1" s="979" t="s">
        <v>1</v>
      </c>
      <c r="O1" s="979"/>
    </row>
    <row r="2" spans="1:16" x14ac:dyDescent="0.3">
      <c r="A2" s="980" t="s">
        <v>273</v>
      </c>
      <c r="B2" s="980"/>
      <c r="C2" s="8"/>
      <c r="D2" s="434"/>
      <c r="E2" s="434"/>
      <c r="F2" s="434"/>
      <c r="G2" s="434"/>
      <c r="H2" s="434"/>
      <c r="I2" s="434"/>
      <c r="J2" s="434"/>
      <c r="K2" s="434"/>
      <c r="L2" s="434"/>
      <c r="M2" s="434"/>
      <c r="N2" s="668"/>
      <c r="O2" s="9"/>
    </row>
    <row r="3" spans="1:16" ht="26.25" customHeight="1" x14ac:dyDescent="0.3">
      <c r="A3" s="966" t="s">
        <v>536</v>
      </c>
      <c r="B3" s="966"/>
      <c r="C3" s="966"/>
      <c r="D3" s="966"/>
      <c r="E3" s="966"/>
      <c r="F3" s="966"/>
      <c r="G3" s="966"/>
      <c r="H3" s="966"/>
      <c r="I3" s="966"/>
      <c r="J3" s="966"/>
      <c r="K3" s="966"/>
      <c r="L3" s="966"/>
      <c r="M3" s="966"/>
      <c r="N3" s="966"/>
      <c r="O3" s="966"/>
    </row>
    <row r="4" spans="1:16" ht="26.25" customHeight="1" x14ac:dyDescent="0.3">
      <c r="A4" s="982" t="s">
        <v>444</v>
      </c>
      <c r="B4" s="982"/>
      <c r="C4" s="982"/>
      <c r="D4" s="982"/>
      <c r="E4" s="982"/>
      <c r="F4" s="982"/>
      <c r="G4" s="982"/>
      <c r="H4" s="982"/>
      <c r="I4" s="982"/>
      <c r="J4" s="982"/>
      <c r="K4" s="982"/>
      <c r="L4" s="982"/>
      <c r="M4" s="982"/>
      <c r="N4" s="982"/>
      <c r="O4" s="982"/>
    </row>
    <row r="5" spans="1:16" ht="16.2" thickBot="1" x14ac:dyDescent="0.35">
      <c r="A5" s="11"/>
      <c r="B5" s="11"/>
      <c r="C5" s="11"/>
      <c r="D5" s="435"/>
      <c r="E5" s="435"/>
      <c r="F5" s="435"/>
      <c r="G5" s="435"/>
      <c r="H5" s="435"/>
      <c r="I5" s="435"/>
      <c r="J5" s="435"/>
      <c r="K5" s="435"/>
      <c r="L5" s="435"/>
      <c r="M5" s="435"/>
      <c r="N5" s="435"/>
      <c r="O5" s="669" t="s">
        <v>2</v>
      </c>
    </row>
    <row r="6" spans="1:16" s="670" customFormat="1" ht="46.95" customHeight="1" x14ac:dyDescent="0.3">
      <c r="A6" s="430" t="s">
        <v>3</v>
      </c>
      <c r="B6" s="431" t="s">
        <v>4</v>
      </c>
      <c r="C6" s="431" t="s">
        <v>5</v>
      </c>
      <c r="D6" s="432" t="s">
        <v>1141</v>
      </c>
      <c r="E6" s="432" t="s">
        <v>2858</v>
      </c>
      <c r="F6" s="432" t="s">
        <v>3127</v>
      </c>
      <c r="G6" s="432" t="s">
        <v>3128</v>
      </c>
      <c r="H6" s="432" t="s">
        <v>3135</v>
      </c>
      <c r="I6" s="432" t="s">
        <v>3134</v>
      </c>
      <c r="J6" s="432" t="s">
        <v>1219</v>
      </c>
      <c r="K6" s="432" t="s">
        <v>3129</v>
      </c>
      <c r="L6" s="432" t="s">
        <v>3146</v>
      </c>
      <c r="M6" s="432" t="s">
        <v>3136</v>
      </c>
      <c r="N6" s="432" t="s">
        <v>6</v>
      </c>
      <c r="O6" s="433" t="s">
        <v>7</v>
      </c>
    </row>
    <row r="7" spans="1:16" ht="25.5" customHeight="1" x14ac:dyDescent="0.3">
      <c r="A7" s="671" t="s">
        <v>8</v>
      </c>
      <c r="B7" s="672" t="s">
        <v>9</v>
      </c>
      <c r="C7" s="673"/>
      <c r="D7" s="427"/>
      <c r="E7" s="427"/>
      <c r="F7" s="427"/>
      <c r="G7" s="427"/>
      <c r="H7" s="427"/>
      <c r="I7" s="427"/>
      <c r="J7" s="427"/>
      <c r="K7" s="427"/>
      <c r="L7" s="427"/>
      <c r="M7" s="427"/>
      <c r="N7" s="427"/>
      <c r="O7" s="674"/>
    </row>
    <row r="8" spans="1:16" ht="28.5" customHeight="1" x14ac:dyDescent="0.3">
      <c r="A8" s="671" t="s">
        <v>10</v>
      </c>
      <c r="B8" s="672" t="s">
        <v>178</v>
      </c>
      <c r="C8" s="673"/>
      <c r="D8" s="427"/>
      <c r="E8" s="427"/>
      <c r="F8" s="427"/>
      <c r="G8" s="427"/>
      <c r="H8" s="427"/>
      <c r="I8" s="427"/>
      <c r="J8" s="427"/>
      <c r="K8" s="427"/>
      <c r="L8" s="427"/>
      <c r="M8" s="427"/>
      <c r="N8" s="427"/>
      <c r="O8" s="674"/>
    </row>
    <row r="9" spans="1:16" s="677" customFormat="1" ht="94.5" customHeight="1" x14ac:dyDescent="0.3">
      <c r="A9" s="671" t="s">
        <v>12</v>
      </c>
      <c r="B9" s="675" t="s">
        <v>632</v>
      </c>
      <c r="C9" s="673" t="s">
        <v>14</v>
      </c>
      <c r="D9" s="439">
        <f t="shared" ref="D9:M9" si="0">SUM(D10:D15)</f>
        <v>1551</v>
      </c>
      <c r="E9" s="439">
        <f t="shared" si="0"/>
        <v>479</v>
      </c>
      <c r="F9" s="439">
        <f t="shared" si="0"/>
        <v>419</v>
      </c>
      <c r="G9" s="439">
        <f t="shared" si="0"/>
        <v>314</v>
      </c>
      <c r="H9" s="439">
        <f t="shared" si="0"/>
        <v>117</v>
      </c>
      <c r="I9" s="439">
        <f t="shared" si="0"/>
        <v>114</v>
      </c>
      <c r="J9" s="439">
        <f t="shared" si="0"/>
        <v>65</v>
      </c>
      <c r="K9" s="439">
        <f t="shared" si="0"/>
        <v>41</v>
      </c>
      <c r="L9" s="439">
        <f t="shared" si="0"/>
        <v>21</v>
      </c>
      <c r="M9" s="439">
        <f t="shared" si="0"/>
        <v>15</v>
      </c>
      <c r="N9" s="427">
        <f t="shared" ref="N9:N15" si="1">SUM(D9:M9)</f>
        <v>3136</v>
      </c>
      <c r="O9" s="674"/>
      <c r="P9" s="676"/>
    </row>
    <row r="10" spans="1:16" s="682" customFormat="1" ht="26.4" x14ac:dyDescent="0.3">
      <c r="A10" s="678" t="s">
        <v>70</v>
      </c>
      <c r="B10" s="679" t="s">
        <v>507</v>
      </c>
      <c r="C10" s="680" t="s">
        <v>14</v>
      </c>
      <c r="D10" s="423">
        <v>153</v>
      </c>
      <c r="E10" s="423">
        <v>36</v>
      </c>
      <c r="F10" s="423">
        <v>50</v>
      </c>
      <c r="G10" s="423">
        <v>49</v>
      </c>
      <c r="H10" s="423">
        <v>8</v>
      </c>
      <c r="I10" s="423">
        <v>32</v>
      </c>
      <c r="J10" s="423">
        <v>0</v>
      </c>
      <c r="K10" s="423">
        <v>0</v>
      </c>
      <c r="L10" s="423"/>
      <c r="M10" s="423">
        <v>4</v>
      </c>
      <c r="N10" s="424">
        <f t="shared" si="1"/>
        <v>332</v>
      </c>
      <c r="O10" s="681"/>
    </row>
    <row r="11" spans="1:16" s="682" customFormat="1" ht="36" customHeight="1" x14ac:dyDescent="0.3">
      <c r="A11" s="678" t="s">
        <v>77</v>
      </c>
      <c r="B11" s="679" t="s">
        <v>3133</v>
      </c>
      <c r="C11" s="680" t="s">
        <v>14</v>
      </c>
      <c r="D11" s="423">
        <v>205</v>
      </c>
      <c r="E11" s="423">
        <v>75</v>
      </c>
      <c r="F11" s="423">
        <v>45</v>
      </c>
      <c r="G11" s="423">
        <v>29</v>
      </c>
      <c r="H11" s="423">
        <v>16</v>
      </c>
      <c r="I11" s="423">
        <v>21</v>
      </c>
      <c r="J11" s="423">
        <v>0</v>
      </c>
      <c r="K11" s="423">
        <v>0</v>
      </c>
      <c r="L11" s="423"/>
      <c r="M11" s="423">
        <v>1</v>
      </c>
      <c r="N11" s="424">
        <f t="shared" si="1"/>
        <v>392</v>
      </c>
      <c r="O11" s="681"/>
    </row>
    <row r="12" spans="1:16" s="682" customFormat="1" ht="26.4" x14ac:dyDescent="0.3">
      <c r="A12" s="678" t="s">
        <v>508</v>
      </c>
      <c r="B12" s="679" t="s">
        <v>3130</v>
      </c>
      <c r="C12" s="680" t="s">
        <v>14</v>
      </c>
      <c r="D12" s="423">
        <v>229</v>
      </c>
      <c r="E12" s="423">
        <v>69</v>
      </c>
      <c r="F12" s="423">
        <v>48</v>
      </c>
      <c r="G12" s="423">
        <v>42</v>
      </c>
      <c r="H12" s="423">
        <v>14</v>
      </c>
      <c r="I12" s="423">
        <v>0</v>
      </c>
      <c r="J12" s="423">
        <v>0</v>
      </c>
      <c r="K12" s="423">
        <v>16</v>
      </c>
      <c r="L12" s="423"/>
      <c r="M12" s="423"/>
      <c r="N12" s="424">
        <f t="shared" si="1"/>
        <v>418</v>
      </c>
      <c r="O12" s="681"/>
    </row>
    <row r="13" spans="1:16" s="682" customFormat="1" ht="26.4" x14ac:dyDescent="0.3">
      <c r="A13" s="678" t="s">
        <v>509</v>
      </c>
      <c r="B13" s="679" t="s">
        <v>3131</v>
      </c>
      <c r="C13" s="680" t="s">
        <v>14</v>
      </c>
      <c r="D13" s="423">
        <v>435</v>
      </c>
      <c r="E13" s="423">
        <v>166</v>
      </c>
      <c r="F13" s="423">
        <v>131</v>
      </c>
      <c r="G13" s="423">
        <v>71</v>
      </c>
      <c r="H13" s="423">
        <v>42</v>
      </c>
      <c r="I13" s="423">
        <v>24</v>
      </c>
      <c r="J13" s="423">
        <v>12</v>
      </c>
      <c r="K13" s="423">
        <v>24</v>
      </c>
      <c r="L13" s="423"/>
      <c r="M13" s="423">
        <v>10</v>
      </c>
      <c r="N13" s="424">
        <f t="shared" si="1"/>
        <v>915</v>
      </c>
      <c r="O13" s="681"/>
    </row>
    <row r="14" spans="1:16" s="682" customFormat="1" ht="26.4" x14ac:dyDescent="0.3">
      <c r="A14" s="678" t="s">
        <v>510</v>
      </c>
      <c r="B14" s="679" t="s">
        <v>3132</v>
      </c>
      <c r="C14" s="680" t="s">
        <v>14</v>
      </c>
      <c r="D14" s="423">
        <v>330</v>
      </c>
      <c r="E14" s="423">
        <v>132</v>
      </c>
      <c r="F14" s="423">
        <v>106</v>
      </c>
      <c r="G14" s="423">
        <v>74</v>
      </c>
      <c r="H14" s="423">
        <v>35</v>
      </c>
      <c r="I14" s="423">
        <v>37</v>
      </c>
      <c r="J14" s="423">
        <v>44</v>
      </c>
      <c r="K14" s="423">
        <v>0</v>
      </c>
      <c r="L14" s="423"/>
      <c r="M14" s="423">
        <v>0</v>
      </c>
      <c r="N14" s="424">
        <f t="shared" si="1"/>
        <v>758</v>
      </c>
      <c r="O14" s="681"/>
    </row>
    <row r="15" spans="1:16" ht="33" customHeight="1" x14ac:dyDescent="0.3">
      <c r="A15" s="683" t="s">
        <v>633</v>
      </c>
      <c r="B15" s="684" t="s">
        <v>506</v>
      </c>
      <c r="C15" s="49" t="s">
        <v>14</v>
      </c>
      <c r="D15" s="424">
        <f t="shared" ref="D15:M15" si="2">SUM(D16:D21)</f>
        <v>199</v>
      </c>
      <c r="E15" s="424">
        <f t="shared" si="2"/>
        <v>1</v>
      </c>
      <c r="F15" s="424">
        <f t="shared" si="2"/>
        <v>39</v>
      </c>
      <c r="G15" s="424">
        <f t="shared" si="2"/>
        <v>49</v>
      </c>
      <c r="H15" s="424">
        <f t="shared" si="2"/>
        <v>2</v>
      </c>
      <c r="I15" s="424">
        <f t="shared" si="2"/>
        <v>0</v>
      </c>
      <c r="J15" s="424">
        <f t="shared" si="2"/>
        <v>9</v>
      </c>
      <c r="K15" s="424">
        <f t="shared" si="2"/>
        <v>1</v>
      </c>
      <c r="L15" s="424">
        <f t="shared" si="2"/>
        <v>21</v>
      </c>
      <c r="M15" s="424">
        <f t="shared" si="2"/>
        <v>0</v>
      </c>
      <c r="N15" s="424">
        <f t="shared" si="1"/>
        <v>321</v>
      </c>
      <c r="O15" s="685"/>
    </row>
    <row r="16" spans="1:16" s="689" customFormat="1" x14ac:dyDescent="0.3">
      <c r="A16" s="686"/>
      <c r="B16" s="687" t="s">
        <v>501</v>
      </c>
      <c r="C16" s="49" t="s">
        <v>14</v>
      </c>
      <c r="D16" s="425"/>
      <c r="E16" s="425"/>
      <c r="F16" s="425"/>
      <c r="G16" s="425"/>
      <c r="H16" s="425"/>
      <c r="I16" s="425"/>
      <c r="J16" s="425"/>
      <c r="K16" s="425"/>
      <c r="L16" s="425"/>
      <c r="M16" s="425"/>
      <c r="N16" s="439">
        <f t="shared" ref="N16:N20" si="3">SUM(D16:M16)</f>
        <v>0</v>
      </c>
      <c r="O16" s="688"/>
    </row>
    <row r="17" spans="1:15" s="689" customFormat="1" ht="26.4" x14ac:dyDescent="0.3">
      <c r="A17" s="686"/>
      <c r="B17" s="687" t="s">
        <v>502</v>
      </c>
      <c r="C17" s="49" t="s">
        <v>14</v>
      </c>
      <c r="D17" s="425">
        <v>185</v>
      </c>
      <c r="E17" s="425">
        <v>0</v>
      </c>
      <c r="F17" s="425">
        <v>36</v>
      </c>
      <c r="G17" s="425">
        <v>41</v>
      </c>
      <c r="H17" s="424">
        <v>0</v>
      </c>
      <c r="I17" s="425">
        <v>0</v>
      </c>
      <c r="J17" s="425">
        <v>9</v>
      </c>
      <c r="K17" s="425">
        <v>0</v>
      </c>
      <c r="L17" s="425">
        <v>21</v>
      </c>
      <c r="M17" s="425">
        <v>0</v>
      </c>
      <c r="N17" s="424">
        <f>SUM(D17:M17)</f>
        <v>292</v>
      </c>
      <c r="O17" s="688"/>
    </row>
    <row r="18" spans="1:15" ht="26.4" x14ac:dyDescent="0.3">
      <c r="A18" s="683"/>
      <c r="B18" s="687" t="s">
        <v>504</v>
      </c>
      <c r="C18" s="49" t="s">
        <v>14</v>
      </c>
      <c r="D18" s="424"/>
      <c r="E18" s="424"/>
      <c r="F18" s="424"/>
      <c r="G18" s="424"/>
      <c r="H18" s="425"/>
      <c r="I18" s="424"/>
      <c r="J18" s="424"/>
      <c r="K18" s="424"/>
      <c r="L18" s="424"/>
      <c r="M18" s="424"/>
      <c r="N18" s="439">
        <f t="shared" si="3"/>
        <v>0</v>
      </c>
      <c r="O18" s="685"/>
    </row>
    <row r="19" spans="1:15" s="689" customFormat="1" ht="26.4" x14ac:dyDescent="0.3">
      <c r="A19" s="686"/>
      <c r="B19" s="687" t="s">
        <v>503</v>
      </c>
      <c r="C19" s="49" t="s">
        <v>14</v>
      </c>
      <c r="D19" s="425"/>
      <c r="E19" s="425"/>
      <c r="F19" s="425"/>
      <c r="G19" s="425"/>
      <c r="H19" s="425"/>
      <c r="I19" s="425"/>
      <c r="J19" s="425"/>
      <c r="K19" s="425"/>
      <c r="L19" s="425"/>
      <c r="M19" s="425"/>
      <c r="N19" s="439">
        <f t="shared" si="3"/>
        <v>0</v>
      </c>
      <c r="O19" s="688"/>
    </row>
    <row r="20" spans="1:15" s="689" customFormat="1" ht="26.4" x14ac:dyDescent="0.3">
      <c r="A20" s="686"/>
      <c r="B20" s="687" t="s">
        <v>505</v>
      </c>
      <c r="C20" s="49" t="s">
        <v>14</v>
      </c>
      <c r="D20" s="425"/>
      <c r="E20" s="425"/>
      <c r="F20" s="425"/>
      <c r="G20" s="425"/>
      <c r="H20" s="425"/>
      <c r="I20" s="425"/>
      <c r="J20" s="425"/>
      <c r="K20" s="425"/>
      <c r="L20" s="425"/>
      <c r="M20" s="425"/>
      <c r="N20" s="439">
        <f t="shared" si="3"/>
        <v>0</v>
      </c>
      <c r="O20" s="688"/>
    </row>
    <row r="21" spans="1:15" s="689" customFormat="1" x14ac:dyDescent="0.3">
      <c r="A21" s="686"/>
      <c r="B21" s="687" t="s">
        <v>500</v>
      </c>
      <c r="C21" s="49" t="s">
        <v>14</v>
      </c>
      <c r="D21" s="425">
        <v>14</v>
      </c>
      <c r="E21" s="425">
        <v>1</v>
      </c>
      <c r="F21" s="425">
        <v>3</v>
      </c>
      <c r="G21" s="425">
        <v>8</v>
      </c>
      <c r="H21" s="424">
        <v>2</v>
      </c>
      <c r="I21" s="425">
        <v>0</v>
      </c>
      <c r="J21" s="425">
        <v>0</v>
      </c>
      <c r="K21" s="425">
        <v>1</v>
      </c>
      <c r="L21" s="425"/>
      <c r="M21" s="425">
        <v>0</v>
      </c>
      <c r="N21" s="424">
        <f>SUM(D21:M21)</f>
        <v>29</v>
      </c>
      <c r="O21" s="688"/>
    </row>
    <row r="22" spans="1:15" s="677" customFormat="1" ht="76.5" customHeight="1" x14ac:dyDescent="0.3">
      <c r="A22" s="690" t="s">
        <v>21</v>
      </c>
      <c r="B22" s="675" t="s">
        <v>535</v>
      </c>
      <c r="C22" s="673"/>
      <c r="D22" s="427">
        <f t="shared" ref="D22:J22" si="4">SUM(D25:D30)</f>
        <v>152</v>
      </c>
      <c r="E22" s="427">
        <f t="shared" si="4"/>
        <v>37</v>
      </c>
      <c r="F22" s="427">
        <f t="shared" si="4"/>
        <v>55</v>
      </c>
      <c r="G22" s="427">
        <f t="shared" si="4"/>
        <v>61</v>
      </c>
      <c r="H22" s="427">
        <f t="shared" si="4"/>
        <v>13</v>
      </c>
      <c r="I22" s="427">
        <f t="shared" si="4"/>
        <v>33</v>
      </c>
      <c r="J22" s="427">
        <f t="shared" si="4"/>
        <v>2</v>
      </c>
      <c r="K22" s="427">
        <f t="shared" ref="K22:M22" si="5">SUM(K25:K30)</f>
        <v>2</v>
      </c>
      <c r="L22" s="427">
        <f t="shared" si="5"/>
        <v>5</v>
      </c>
      <c r="M22" s="427">
        <f t="shared" si="5"/>
        <v>0</v>
      </c>
      <c r="N22" s="427">
        <f>SUM(D22:M22)</f>
        <v>360</v>
      </c>
      <c r="O22" s="62">
        <f t="shared" ref="O22" si="6">SUM(O25:O30)</f>
        <v>0</v>
      </c>
    </row>
    <row r="23" spans="1:15" x14ac:dyDescent="0.3">
      <c r="A23" s="683"/>
      <c r="B23" s="684" t="s">
        <v>313</v>
      </c>
      <c r="C23" s="49" t="s">
        <v>14</v>
      </c>
      <c r="D23" s="424"/>
      <c r="E23" s="424"/>
      <c r="F23" s="424"/>
      <c r="G23" s="424"/>
      <c r="H23" s="424"/>
      <c r="I23" s="424"/>
      <c r="J23" s="424"/>
      <c r="K23" s="424"/>
      <c r="L23" s="424"/>
      <c r="M23" s="424"/>
      <c r="N23" s="424"/>
      <c r="O23" s="685"/>
    </row>
    <row r="24" spans="1:15" ht="26.4" x14ac:dyDescent="0.3">
      <c r="A24" s="683"/>
      <c r="B24" s="684" t="s">
        <v>314</v>
      </c>
      <c r="C24" s="49" t="s">
        <v>14</v>
      </c>
      <c r="D24" s="424"/>
      <c r="E24" s="424"/>
      <c r="F24" s="424"/>
      <c r="G24" s="424"/>
      <c r="H24" s="424">
        <v>5</v>
      </c>
      <c r="I24" s="424"/>
      <c r="J24" s="424"/>
      <c r="K24" s="424"/>
      <c r="L24" s="424"/>
      <c r="M24" s="424"/>
      <c r="N24" s="424"/>
      <c r="O24" s="685"/>
    </row>
    <row r="25" spans="1:15" ht="24" customHeight="1" x14ac:dyDescent="0.3">
      <c r="A25" s="683"/>
      <c r="B25" s="684" t="s">
        <v>312</v>
      </c>
      <c r="C25" s="49" t="s">
        <v>14</v>
      </c>
      <c r="D25" s="424">
        <v>5</v>
      </c>
      <c r="E25" s="424"/>
      <c r="F25" s="424">
        <v>10</v>
      </c>
      <c r="G25" s="424">
        <v>15</v>
      </c>
      <c r="H25" s="424">
        <v>5</v>
      </c>
      <c r="I25" s="424"/>
      <c r="J25" s="424"/>
      <c r="K25" s="424"/>
      <c r="L25" s="424">
        <v>5</v>
      </c>
      <c r="M25" s="424"/>
      <c r="N25" s="424">
        <f t="shared" ref="N25:N31" si="7">SUM(D25:M25)</f>
        <v>40</v>
      </c>
      <c r="O25" s="685"/>
    </row>
    <row r="26" spans="1:15" ht="26.4" x14ac:dyDescent="0.3">
      <c r="A26" s="683"/>
      <c r="B26" s="684" t="s">
        <v>311</v>
      </c>
      <c r="C26" s="49" t="s">
        <v>14</v>
      </c>
      <c r="D26" s="424">
        <v>128</v>
      </c>
      <c r="E26" s="424">
        <v>37</v>
      </c>
      <c r="F26" s="424">
        <v>45</v>
      </c>
      <c r="G26" s="424">
        <v>46</v>
      </c>
      <c r="H26" s="424">
        <v>8</v>
      </c>
      <c r="I26" s="424">
        <v>33</v>
      </c>
      <c r="J26" s="424">
        <v>0</v>
      </c>
      <c r="K26" s="424">
        <v>0</v>
      </c>
      <c r="L26" s="424"/>
      <c r="M26" s="424"/>
      <c r="N26" s="424">
        <f t="shared" si="7"/>
        <v>297</v>
      </c>
      <c r="O26" s="685"/>
    </row>
    <row r="27" spans="1:15" x14ac:dyDescent="0.3">
      <c r="A27" s="683"/>
      <c r="B27" s="684" t="s">
        <v>310</v>
      </c>
      <c r="C27" s="49" t="s">
        <v>14</v>
      </c>
      <c r="D27" s="424">
        <v>8</v>
      </c>
      <c r="E27" s="424"/>
      <c r="F27" s="424"/>
      <c r="G27" s="424"/>
      <c r="H27" s="424"/>
      <c r="I27" s="424">
        <v>0</v>
      </c>
      <c r="J27" s="424">
        <v>0</v>
      </c>
      <c r="K27" s="424"/>
      <c r="L27" s="424"/>
      <c r="M27" s="424"/>
      <c r="N27" s="424">
        <f t="shared" si="7"/>
        <v>8</v>
      </c>
      <c r="O27" s="685"/>
    </row>
    <row r="28" spans="1:15" x14ac:dyDescent="0.3">
      <c r="A28" s="683"/>
      <c r="B28" s="684" t="s">
        <v>309</v>
      </c>
      <c r="C28" s="49" t="s">
        <v>14</v>
      </c>
      <c r="D28" s="424">
        <v>3</v>
      </c>
      <c r="E28" s="424"/>
      <c r="F28" s="424"/>
      <c r="G28" s="424"/>
      <c r="H28" s="424"/>
      <c r="I28" s="424">
        <v>0</v>
      </c>
      <c r="J28" s="424">
        <v>0</v>
      </c>
      <c r="K28" s="424">
        <v>1</v>
      </c>
      <c r="L28" s="424"/>
      <c r="M28" s="424"/>
      <c r="N28" s="424">
        <f t="shared" si="7"/>
        <v>4</v>
      </c>
      <c r="O28" s="685"/>
    </row>
    <row r="29" spans="1:15" x14ac:dyDescent="0.3">
      <c r="A29" s="683"/>
      <c r="B29" s="684" t="s">
        <v>308</v>
      </c>
      <c r="C29" s="49" t="s">
        <v>14</v>
      </c>
      <c r="D29" s="424">
        <v>3</v>
      </c>
      <c r="E29" s="424"/>
      <c r="F29" s="424"/>
      <c r="G29" s="424"/>
      <c r="H29" s="424"/>
      <c r="I29" s="424">
        <v>0</v>
      </c>
      <c r="J29" s="424">
        <v>1</v>
      </c>
      <c r="K29" s="424">
        <v>1</v>
      </c>
      <c r="L29" s="424"/>
      <c r="M29" s="424"/>
      <c r="N29" s="424">
        <f t="shared" si="7"/>
        <v>5</v>
      </c>
      <c r="O29" s="685"/>
    </row>
    <row r="30" spans="1:15" x14ac:dyDescent="0.3">
      <c r="A30" s="683"/>
      <c r="B30" s="684" t="s">
        <v>307</v>
      </c>
      <c r="C30" s="49" t="s">
        <v>14</v>
      </c>
      <c r="D30" s="424">
        <v>5</v>
      </c>
      <c r="E30" s="424"/>
      <c r="F30" s="424"/>
      <c r="G30" s="424"/>
      <c r="H30" s="424"/>
      <c r="I30" s="424">
        <v>0</v>
      </c>
      <c r="J30" s="424">
        <v>1</v>
      </c>
      <c r="K30" s="424">
        <v>0</v>
      </c>
      <c r="L30" s="424"/>
      <c r="M30" s="424"/>
      <c r="N30" s="424">
        <f t="shared" si="7"/>
        <v>6</v>
      </c>
      <c r="O30" s="685"/>
    </row>
    <row r="31" spans="1:15" ht="65.25" customHeight="1" x14ac:dyDescent="0.3">
      <c r="A31" s="690" t="s">
        <v>23</v>
      </c>
      <c r="B31" s="691" t="s">
        <v>475</v>
      </c>
      <c r="C31" s="49" t="s">
        <v>14</v>
      </c>
      <c r="D31" s="428">
        <f>D33</f>
        <v>250</v>
      </c>
      <c r="E31" s="428">
        <f t="shared" ref="E31:M31" si="8">E33</f>
        <v>150</v>
      </c>
      <c r="F31" s="428">
        <f t="shared" si="8"/>
        <v>100</v>
      </c>
      <c r="G31" s="428">
        <f t="shared" si="8"/>
        <v>70</v>
      </c>
      <c r="H31" s="428">
        <f t="shared" si="8"/>
        <v>50</v>
      </c>
      <c r="I31" s="428">
        <f t="shared" si="8"/>
        <v>30</v>
      </c>
      <c r="J31" s="428">
        <f>J33</f>
        <v>30</v>
      </c>
      <c r="K31" s="428">
        <f t="shared" si="8"/>
        <v>0</v>
      </c>
      <c r="L31" s="428">
        <f t="shared" si="8"/>
        <v>0</v>
      </c>
      <c r="M31" s="428">
        <f t="shared" si="8"/>
        <v>0</v>
      </c>
      <c r="N31" s="426">
        <f t="shared" si="7"/>
        <v>680</v>
      </c>
      <c r="O31" s="405">
        <f t="shared" ref="O31" si="9">O33</f>
        <v>0</v>
      </c>
    </row>
    <row r="32" spans="1:15" ht="61.5" customHeight="1" x14ac:dyDescent="0.3">
      <c r="A32" s="690"/>
      <c r="B32" s="684" t="s">
        <v>316</v>
      </c>
      <c r="C32" s="49"/>
      <c r="D32" s="424"/>
      <c r="E32" s="424"/>
      <c r="F32" s="424"/>
      <c r="G32" s="424"/>
      <c r="H32" s="424">
        <v>320</v>
      </c>
      <c r="I32" s="424"/>
      <c r="J32" s="424"/>
      <c r="K32" s="424"/>
      <c r="L32" s="424"/>
      <c r="M32" s="424"/>
      <c r="N32" s="424"/>
      <c r="O32" s="685"/>
    </row>
    <row r="33" spans="1:15" ht="61.5" customHeight="1" x14ac:dyDescent="0.3">
      <c r="A33" s="690"/>
      <c r="B33" s="684" t="s">
        <v>315</v>
      </c>
      <c r="C33" s="49"/>
      <c r="D33" s="429">
        <v>250</v>
      </c>
      <c r="E33" s="429">
        <v>150</v>
      </c>
      <c r="F33" s="429">
        <v>100</v>
      </c>
      <c r="G33" s="429">
        <v>70</v>
      </c>
      <c r="H33" s="429">
        <v>50</v>
      </c>
      <c r="I33" s="429">
        <v>30</v>
      </c>
      <c r="J33" s="429">
        <v>30</v>
      </c>
      <c r="K33" s="424">
        <v>0</v>
      </c>
      <c r="L33" s="424"/>
      <c r="M33" s="424">
        <v>0</v>
      </c>
      <c r="N33" s="425">
        <f>SUM(D33:M33)</f>
        <v>680</v>
      </c>
      <c r="O33" s="685"/>
    </row>
    <row r="34" spans="1:15" ht="96.75" customHeight="1" x14ac:dyDescent="0.3">
      <c r="A34" s="690" t="s">
        <v>25</v>
      </c>
      <c r="B34" s="675" t="s">
        <v>476</v>
      </c>
      <c r="C34" s="692" t="s">
        <v>14</v>
      </c>
      <c r="D34" s="426">
        <f>D9-D22+D31</f>
        <v>1649</v>
      </c>
      <c r="E34" s="426">
        <f t="shared" ref="E34:M34" si="10">E9-E22+E31</f>
        <v>592</v>
      </c>
      <c r="F34" s="426">
        <f t="shared" si="10"/>
        <v>464</v>
      </c>
      <c r="G34" s="426">
        <f t="shared" si="10"/>
        <v>323</v>
      </c>
      <c r="H34" s="426">
        <f t="shared" si="10"/>
        <v>154</v>
      </c>
      <c r="I34" s="426">
        <f t="shared" si="10"/>
        <v>111</v>
      </c>
      <c r="J34" s="426">
        <f t="shared" si="10"/>
        <v>93</v>
      </c>
      <c r="K34" s="426">
        <f t="shared" si="10"/>
        <v>39</v>
      </c>
      <c r="L34" s="426">
        <f>L9-L22+L31</f>
        <v>16</v>
      </c>
      <c r="M34" s="426">
        <f t="shared" si="10"/>
        <v>15</v>
      </c>
      <c r="N34" s="426">
        <f>SUM(D34:M34)</f>
        <v>3456</v>
      </c>
      <c r="O34" s="693"/>
    </row>
    <row r="35" spans="1:15" ht="28.5" customHeight="1" x14ac:dyDescent="0.3">
      <c r="A35" s="671" t="s">
        <v>31</v>
      </c>
      <c r="B35" s="672" t="s">
        <v>179</v>
      </c>
      <c r="C35" s="673"/>
      <c r="D35" s="427"/>
      <c r="E35" s="427"/>
      <c r="F35" s="427"/>
      <c r="G35" s="427"/>
      <c r="H35" s="427"/>
      <c r="I35" s="427"/>
      <c r="J35" s="427"/>
      <c r="K35" s="427"/>
      <c r="L35" s="427"/>
      <c r="M35" s="427"/>
      <c r="N35" s="427"/>
      <c r="O35" s="674"/>
    </row>
    <row r="36" spans="1:15" s="677" customFormat="1" ht="74.25" customHeight="1" x14ac:dyDescent="0.3">
      <c r="A36" s="671" t="s">
        <v>12</v>
      </c>
      <c r="B36" s="675" t="s">
        <v>482</v>
      </c>
      <c r="C36" s="673" t="s">
        <v>14</v>
      </c>
      <c r="D36" s="427">
        <f>SUM(D37:D41)</f>
        <v>0</v>
      </c>
      <c r="E36" s="427">
        <f t="shared" ref="E36:M36" si="11">SUM(E37:E41)</f>
        <v>0</v>
      </c>
      <c r="F36" s="427">
        <f t="shared" si="11"/>
        <v>0</v>
      </c>
      <c r="G36" s="427">
        <f t="shared" si="11"/>
        <v>2</v>
      </c>
      <c r="H36" s="427">
        <f t="shared" si="11"/>
        <v>0</v>
      </c>
      <c r="I36" s="427">
        <f t="shared" si="11"/>
        <v>0</v>
      </c>
      <c r="J36" s="427">
        <f t="shared" si="11"/>
        <v>0</v>
      </c>
      <c r="K36" s="427">
        <f t="shared" si="11"/>
        <v>0</v>
      </c>
      <c r="L36" s="427">
        <f t="shared" si="11"/>
        <v>0</v>
      </c>
      <c r="M36" s="427">
        <f t="shared" si="11"/>
        <v>0</v>
      </c>
      <c r="N36" s="426">
        <f>SUM(D36:M36)</f>
        <v>2</v>
      </c>
      <c r="O36" s="64">
        <f t="shared" ref="O36" si="12">SUM(O37:O47)</f>
        <v>0</v>
      </c>
    </row>
    <row r="37" spans="1:15" ht="26.4" x14ac:dyDescent="0.3">
      <c r="A37" s="683" t="s">
        <v>70</v>
      </c>
      <c r="B37" s="684" t="s">
        <v>481</v>
      </c>
      <c r="C37" s="49" t="s">
        <v>14</v>
      </c>
      <c r="D37" s="424"/>
      <c r="E37" s="424"/>
      <c r="F37" s="424"/>
      <c r="G37" s="424"/>
      <c r="H37" s="424"/>
      <c r="I37" s="424"/>
      <c r="J37" s="424"/>
      <c r="K37" s="424"/>
      <c r="L37" s="424"/>
      <c r="M37" s="424"/>
      <c r="N37" s="424"/>
      <c r="O37" s="685"/>
    </row>
    <row r="38" spans="1:15" ht="39" customHeight="1" x14ac:dyDescent="0.3">
      <c r="A38" s="683" t="s">
        <v>77</v>
      </c>
      <c r="B38" s="684" t="s">
        <v>479</v>
      </c>
      <c r="C38" s="49" t="s">
        <v>14</v>
      </c>
      <c r="D38" s="424"/>
      <c r="E38" s="424"/>
      <c r="F38" s="424"/>
      <c r="G38" s="424"/>
      <c r="H38" s="424"/>
      <c r="I38" s="424"/>
      <c r="J38" s="424"/>
      <c r="K38" s="424"/>
      <c r="L38" s="424"/>
      <c r="M38" s="424"/>
      <c r="N38" s="424"/>
      <c r="O38" s="685"/>
    </row>
    <row r="39" spans="1:15" ht="47.25" customHeight="1" x14ac:dyDescent="0.3">
      <c r="A39" s="683" t="s">
        <v>508</v>
      </c>
      <c r="B39" s="684" t="s">
        <v>478</v>
      </c>
      <c r="C39" s="49" t="s">
        <v>14</v>
      </c>
      <c r="D39" s="424"/>
      <c r="E39" s="424"/>
      <c r="F39" s="424"/>
      <c r="G39" s="424">
        <v>1</v>
      </c>
      <c r="H39" s="424"/>
      <c r="I39" s="424"/>
      <c r="J39" s="424"/>
      <c r="K39" s="424"/>
      <c r="L39" s="424"/>
      <c r="M39" s="424"/>
      <c r="N39" s="425">
        <f>SUM(D39:M39)</f>
        <v>1</v>
      </c>
      <c r="O39" s="685"/>
    </row>
    <row r="40" spans="1:15" ht="41.25" customHeight="1" x14ac:dyDescent="0.3">
      <c r="A40" s="683" t="s">
        <v>510</v>
      </c>
      <c r="B40" s="684" t="s">
        <v>480</v>
      </c>
      <c r="C40" s="49" t="s">
        <v>14</v>
      </c>
      <c r="D40" s="424"/>
      <c r="E40" s="424"/>
      <c r="F40" s="424"/>
      <c r="G40" s="424">
        <v>1</v>
      </c>
      <c r="H40" s="424"/>
      <c r="I40" s="424"/>
      <c r="J40" s="424"/>
      <c r="K40" s="424"/>
      <c r="L40" s="424"/>
      <c r="M40" s="424"/>
      <c r="N40" s="425">
        <f>SUM(D40:M40)</f>
        <v>1</v>
      </c>
      <c r="O40" s="685"/>
    </row>
    <row r="41" spans="1:15" ht="33" customHeight="1" x14ac:dyDescent="0.3">
      <c r="A41" s="683" t="s">
        <v>510</v>
      </c>
      <c r="B41" s="684" t="s">
        <v>506</v>
      </c>
      <c r="C41" s="49" t="s">
        <v>14</v>
      </c>
      <c r="D41" s="424"/>
      <c r="E41" s="424"/>
      <c r="F41" s="424"/>
      <c r="G41" s="424"/>
      <c r="H41" s="424"/>
      <c r="I41" s="424"/>
      <c r="J41" s="424"/>
      <c r="K41" s="424"/>
      <c r="L41" s="424"/>
      <c r="M41" s="424"/>
      <c r="N41" s="424"/>
      <c r="O41" s="685"/>
    </row>
    <row r="42" spans="1:15" s="689" customFormat="1" x14ac:dyDescent="0.3">
      <c r="A42" s="686"/>
      <c r="B42" s="687" t="s">
        <v>501</v>
      </c>
      <c r="C42" s="49" t="s">
        <v>14</v>
      </c>
      <c r="D42" s="425"/>
      <c r="E42" s="425"/>
      <c r="F42" s="425"/>
      <c r="G42" s="425"/>
      <c r="H42" s="425"/>
      <c r="I42" s="425"/>
      <c r="J42" s="425"/>
      <c r="K42" s="425"/>
      <c r="L42" s="425"/>
      <c r="M42" s="425"/>
      <c r="N42" s="425"/>
      <c r="O42" s="688"/>
    </row>
    <row r="43" spans="1:15" s="689" customFormat="1" ht="26.4" x14ac:dyDescent="0.3">
      <c r="A43" s="686"/>
      <c r="B43" s="687" t="s">
        <v>502</v>
      </c>
      <c r="C43" s="49" t="s">
        <v>14</v>
      </c>
      <c r="D43" s="425"/>
      <c r="E43" s="425"/>
      <c r="F43" s="425"/>
      <c r="G43" s="425"/>
      <c r="H43" s="425"/>
      <c r="I43" s="425"/>
      <c r="J43" s="425"/>
      <c r="K43" s="425"/>
      <c r="L43" s="425"/>
      <c r="M43" s="425"/>
      <c r="N43" s="425"/>
      <c r="O43" s="688"/>
    </row>
    <row r="44" spans="1:15" ht="26.4" x14ac:dyDescent="0.3">
      <c r="A44" s="683"/>
      <c r="B44" s="687" t="s">
        <v>504</v>
      </c>
      <c r="C44" s="49" t="s">
        <v>14</v>
      </c>
      <c r="D44" s="424"/>
      <c r="E44" s="424"/>
      <c r="F44" s="424"/>
      <c r="G44" s="424"/>
      <c r="H44" s="424"/>
      <c r="I44" s="424"/>
      <c r="J44" s="424"/>
      <c r="K44" s="424"/>
      <c r="L44" s="424"/>
      <c r="M44" s="424"/>
      <c r="N44" s="424"/>
      <c r="O44" s="685"/>
    </row>
    <row r="45" spans="1:15" s="689" customFormat="1" ht="26.4" x14ac:dyDescent="0.3">
      <c r="A45" s="686"/>
      <c r="B45" s="687" t="s">
        <v>503</v>
      </c>
      <c r="C45" s="49" t="s">
        <v>14</v>
      </c>
      <c r="D45" s="425"/>
      <c r="E45" s="425"/>
      <c r="F45" s="425"/>
      <c r="G45" s="425"/>
      <c r="H45" s="425"/>
      <c r="I45" s="425"/>
      <c r="J45" s="425"/>
      <c r="K45" s="425"/>
      <c r="L45" s="425"/>
      <c r="M45" s="425"/>
      <c r="N45" s="425"/>
      <c r="O45" s="688"/>
    </row>
    <row r="46" spans="1:15" s="689" customFormat="1" ht="26.4" x14ac:dyDescent="0.3">
      <c r="A46" s="686"/>
      <c r="B46" s="687" t="s">
        <v>505</v>
      </c>
      <c r="C46" s="49" t="s">
        <v>14</v>
      </c>
      <c r="D46" s="425"/>
      <c r="E46" s="425"/>
      <c r="F46" s="425"/>
      <c r="G46" s="425"/>
      <c r="H46" s="425"/>
      <c r="I46" s="425"/>
      <c r="J46" s="425"/>
      <c r="K46" s="425"/>
      <c r="L46" s="425"/>
      <c r="M46" s="425"/>
      <c r="N46" s="425"/>
      <c r="O46" s="688"/>
    </row>
    <row r="47" spans="1:15" s="689" customFormat="1" x14ac:dyDescent="0.3">
      <c r="A47" s="686"/>
      <c r="B47" s="687" t="s">
        <v>500</v>
      </c>
      <c r="C47" s="49" t="s">
        <v>14</v>
      </c>
      <c r="D47" s="425"/>
      <c r="E47" s="425"/>
      <c r="F47" s="425"/>
      <c r="G47" s="425"/>
      <c r="H47" s="425"/>
      <c r="I47" s="425"/>
      <c r="J47" s="425"/>
      <c r="K47" s="425"/>
      <c r="L47" s="425"/>
      <c r="M47" s="425"/>
      <c r="N47" s="425"/>
      <c r="O47" s="688"/>
    </row>
    <row r="48" spans="1:15" ht="57" customHeight="1" x14ac:dyDescent="0.3">
      <c r="A48" s="690" t="s">
        <v>21</v>
      </c>
      <c r="B48" s="675" t="s">
        <v>537</v>
      </c>
      <c r="C48" s="49"/>
      <c r="D48" s="424">
        <f>SUM(D49:D52)</f>
        <v>0</v>
      </c>
      <c r="E48" s="424">
        <f t="shared" ref="E48:M48" si="13">SUM(E49:E52)</f>
        <v>0</v>
      </c>
      <c r="F48" s="424">
        <f t="shared" si="13"/>
        <v>0</v>
      </c>
      <c r="G48" s="424">
        <f t="shared" si="13"/>
        <v>0</v>
      </c>
      <c r="H48" s="424">
        <f t="shared" si="13"/>
        <v>0</v>
      </c>
      <c r="I48" s="424">
        <f t="shared" si="13"/>
        <v>0</v>
      </c>
      <c r="J48" s="424">
        <f t="shared" si="13"/>
        <v>0</v>
      </c>
      <c r="K48" s="424">
        <f t="shared" si="13"/>
        <v>0</v>
      </c>
      <c r="L48" s="424"/>
      <c r="M48" s="424">
        <f t="shared" si="13"/>
        <v>0</v>
      </c>
      <c r="N48" s="426">
        <f>SUM(D48:M48)</f>
        <v>0</v>
      </c>
      <c r="O48" s="685"/>
    </row>
    <row r="49" spans="1:15" ht="26.4" x14ac:dyDescent="0.3">
      <c r="A49" s="683"/>
      <c r="B49" s="684" t="s">
        <v>481</v>
      </c>
      <c r="C49" s="49" t="s">
        <v>14</v>
      </c>
      <c r="D49" s="424"/>
      <c r="E49" s="424"/>
      <c r="F49" s="424"/>
      <c r="G49" s="424"/>
      <c r="H49" s="424"/>
      <c r="I49" s="424"/>
      <c r="J49" s="424"/>
      <c r="K49" s="424"/>
      <c r="L49" s="424"/>
      <c r="M49" s="424"/>
      <c r="N49" s="424"/>
      <c r="O49" s="685"/>
    </row>
    <row r="50" spans="1:15" ht="26.4" x14ac:dyDescent="0.3">
      <c r="A50" s="683"/>
      <c r="B50" s="684" t="s">
        <v>479</v>
      </c>
      <c r="C50" s="49" t="s">
        <v>14</v>
      </c>
      <c r="D50" s="424"/>
      <c r="E50" s="424"/>
      <c r="F50" s="424"/>
      <c r="G50" s="424"/>
      <c r="H50" s="424"/>
      <c r="I50" s="424"/>
      <c r="J50" s="424"/>
      <c r="K50" s="424"/>
      <c r="L50" s="424"/>
      <c r="M50" s="424"/>
      <c r="N50" s="424"/>
      <c r="O50" s="685"/>
    </row>
    <row r="51" spans="1:15" ht="26.4" x14ac:dyDescent="0.3">
      <c r="A51" s="683"/>
      <c r="B51" s="684" t="s">
        <v>478</v>
      </c>
      <c r="C51" s="49" t="s">
        <v>14</v>
      </c>
      <c r="D51" s="424"/>
      <c r="E51" s="424"/>
      <c r="F51" s="424"/>
      <c r="G51" s="424"/>
      <c r="H51" s="424"/>
      <c r="I51" s="424"/>
      <c r="J51" s="424"/>
      <c r="K51" s="424"/>
      <c r="L51" s="424"/>
      <c r="M51" s="424"/>
      <c r="N51" s="424"/>
      <c r="O51" s="685"/>
    </row>
    <row r="52" spans="1:15" ht="26.4" x14ac:dyDescent="0.3">
      <c r="A52" s="683"/>
      <c r="B52" s="684" t="s">
        <v>480</v>
      </c>
      <c r="C52" s="49" t="s">
        <v>14</v>
      </c>
      <c r="D52" s="424"/>
      <c r="E52" s="424"/>
      <c r="F52" s="424"/>
      <c r="G52" s="424"/>
      <c r="H52" s="424"/>
      <c r="I52" s="424"/>
      <c r="J52" s="424"/>
      <c r="K52" s="424"/>
      <c r="L52" s="424"/>
      <c r="M52" s="424"/>
      <c r="N52" s="424"/>
      <c r="O52" s="685"/>
    </row>
    <row r="53" spans="1:15" ht="55.2" x14ac:dyDescent="0.3">
      <c r="A53" s="690" t="s">
        <v>23</v>
      </c>
      <c r="B53" s="691" t="s">
        <v>483</v>
      </c>
      <c r="C53" s="49" t="s">
        <v>14</v>
      </c>
      <c r="D53" s="428">
        <f>D54</f>
        <v>0</v>
      </c>
      <c r="E53" s="428">
        <f t="shared" ref="E53:M53" si="14">E54</f>
        <v>0</v>
      </c>
      <c r="F53" s="428">
        <f t="shared" si="14"/>
        <v>0</v>
      </c>
      <c r="G53" s="428">
        <f t="shared" si="14"/>
        <v>2</v>
      </c>
      <c r="H53" s="428">
        <f t="shared" si="14"/>
        <v>0</v>
      </c>
      <c r="I53" s="428">
        <f t="shared" si="14"/>
        <v>0</v>
      </c>
      <c r="J53" s="428">
        <f t="shared" si="14"/>
        <v>0</v>
      </c>
      <c r="K53" s="428">
        <f t="shared" si="14"/>
        <v>0</v>
      </c>
      <c r="L53" s="428">
        <f t="shared" si="14"/>
        <v>0</v>
      </c>
      <c r="M53" s="428">
        <f t="shared" si="14"/>
        <v>0</v>
      </c>
      <c r="N53" s="427">
        <f>SUM(D53:M53)</f>
        <v>2</v>
      </c>
      <c r="O53" s="685"/>
    </row>
    <row r="54" spans="1:15" ht="26.4" x14ac:dyDescent="0.3">
      <c r="A54" s="690"/>
      <c r="B54" s="684" t="s">
        <v>484</v>
      </c>
      <c r="C54" s="49"/>
      <c r="D54" s="424"/>
      <c r="E54" s="424"/>
      <c r="F54" s="424"/>
      <c r="G54" s="424">
        <v>2</v>
      </c>
      <c r="H54" s="424"/>
      <c r="I54" s="424"/>
      <c r="J54" s="424"/>
      <c r="K54" s="424"/>
      <c r="L54" s="424"/>
      <c r="M54" s="424"/>
      <c r="N54" s="425">
        <f>SUM(D54:M54)</f>
        <v>2</v>
      </c>
      <c r="O54" s="685"/>
    </row>
    <row r="55" spans="1:15" s="698" customFormat="1" ht="82.5" customHeight="1" x14ac:dyDescent="0.3">
      <c r="A55" s="694" t="s">
        <v>25</v>
      </c>
      <c r="B55" s="695" t="s">
        <v>485</v>
      </c>
      <c r="C55" s="696" t="s">
        <v>14</v>
      </c>
      <c r="D55" s="426">
        <f>D36-D48+D53</f>
        <v>0</v>
      </c>
      <c r="E55" s="426">
        <f t="shared" ref="E55:M55" si="15">E36-E48+E53</f>
        <v>0</v>
      </c>
      <c r="F55" s="426">
        <f t="shared" si="15"/>
        <v>0</v>
      </c>
      <c r="G55" s="426">
        <f t="shared" si="15"/>
        <v>4</v>
      </c>
      <c r="H55" s="426">
        <f t="shared" si="15"/>
        <v>0</v>
      </c>
      <c r="I55" s="426">
        <f t="shared" si="15"/>
        <v>0</v>
      </c>
      <c r="J55" s="426">
        <f t="shared" si="15"/>
        <v>0</v>
      </c>
      <c r="K55" s="426">
        <f t="shared" si="15"/>
        <v>0</v>
      </c>
      <c r="L55" s="426">
        <f t="shared" si="15"/>
        <v>0</v>
      </c>
      <c r="M55" s="426">
        <f t="shared" si="15"/>
        <v>0</v>
      </c>
      <c r="N55" s="427">
        <f>SUM(D55:M55)</f>
        <v>4</v>
      </c>
      <c r="O55" s="697"/>
    </row>
    <row r="56" spans="1:15" ht="28.5" customHeight="1" x14ac:dyDescent="0.3">
      <c r="A56" s="671" t="s">
        <v>45</v>
      </c>
      <c r="B56" s="672" t="s">
        <v>180</v>
      </c>
      <c r="C56" s="673"/>
      <c r="D56" s="427"/>
      <c r="E56" s="427"/>
      <c r="F56" s="427"/>
      <c r="G56" s="427"/>
      <c r="H56" s="427"/>
      <c r="I56" s="427"/>
      <c r="J56" s="427"/>
      <c r="K56" s="427"/>
      <c r="L56" s="427"/>
      <c r="M56" s="427"/>
      <c r="N56" s="427"/>
      <c r="O56" s="674"/>
    </row>
    <row r="57" spans="1:15" ht="69" x14ac:dyDescent="0.3">
      <c r="A57" s="683" t="s">
        <v>12</v>
      </c>
      <c r="B57" s="675" t="s">
        <v>486</v>
      </c>
      <c r="C57" s="49" t="s">
        <v>14</v>
      </c>
      <c r="D57" s="424">
        <f>SUM(D58:D61)</f>
        <v>0</v>
      </c>
      <c r="E57" s="424">
        <f t="shared" ref="E57:M57" si="16">SUM(E58:E61)</f>
        <v>0</v>
      </c>
      <c r="F57" s="424">
        <f t="shared" si="16"/>
        <v>0</v>
      </c>
      <c r="G57" s="424">
        <f t="shared" si="16"/>
        <v>0</v>
      </c>
      <c r="H57" s="424">
        <f t="shared" si="16"/>
        <v>0</v>
      </c>
      <c r="I57" s="424">
        <f t="shared" si="16"/>
        <v>0</v>
      </c>
      <c r="J57" s="424">
        <f t="shared" si="16"/>
        <v>0</v>
      </c>
      <c r="K57" s="424">
        <f t="shared" si="16"/>
        <v>0</v>
      </c>
      <c r="L57" s="424">
        <f t="shared" si="16"/>
        <v>0</v>
      </c>
      <c r="M57" s="424">
        <f t="shared" si="16"/>
        <v>0</v>
      </c>
      <c r="N57" s="426">
        <f>SUM(D57:M57)</f>
        <v>0</v>
      </c>
      <c r="O57" s="685"/>
    </row>
    <row r="58" spans="1:15" ht="26.4" x14ac:dyDescent="0.3">
      <c r="A58" s="683"/>
      <c r="B58" s="684" t="s">
        <v>490</v>
      </c>
      <c r="C58" s="49" t="s">
        <v>14</v>
      </c>
      <c r="D58" s="424">
        <v>0</v>
      </c>
      <c r="E58" s="424">
        <v>0</v>
      </c>
      <c r="F58" s="424">
        <v>0</v>
      </c>
      <c r="G58" s="424">
        <v>0</v>
      </c>
      <c r="H58" s="424">
        <v>0</v>
      </c>
      <c r="I58" s="424">
        <v>0</v>
      </c>
      <c r="J58" s="424">
        <v>0</v>
      </c>
      <c r="K58" s="424">
        <v>0</v>
      </c>
      <c r="L58" s="424"/>
      <c r="M58" s="424">
        <v>0</v>
      </c>
      <c r="N58" s="424"/>
      <c r="O58" s="685"/>
    </row>
    <row r="59" spans="1:15" ht="26.4" x14ac:dyDescent="0.3">
      <c r="A59" s="683"/>
      <c r="B59" s="684" t="s">
        <v>489</v>
      </c>
      <c r="C59" s="49" t="s">
        <v>14</v>
      </c>
      <c r="D59" s="424">
        <v>0</v>
      </c>
      <c r="E59" s="424">
        <v>0</v>
      </c>
      <c r="F59" s="424">
        <v>0</v>
      </c>
      <c r="G59" s="424">
        <v>0</v>
      </c>
      <c r="H59" s="424">
        <v>0</v>
      </c>
      <c r="I59" s="424">
        <v>0</v>
      </c>
      <c r="J59" s="424">
        <v>0</v>
      </c>
      <c r="K59" s="424">
        <v>0</v>
      </c>
      <c r="L59" s="424"/>
      <c r="M59" s="424">
        <v>0</v>
      </c>
      <c r="N59" s="424"/>
      <c r="O59" s="685"/>
    </row>
    <row r="60" spans="1:15" ht="26.4" x14ac:dyDescent="0.3">
      <c r="A60" s="683"/>
      <c r="B60" s="684" t="s">
        <v>488</v>
      </c>
      <c r="C60" s="49" t="s">
        <v>14</v>
      </c>
      <c r="D60" s="424">
        <v>0</v>
      </c>
      <c r="E60" s="424">
        <v>0</v>
      </c>
      <c r="F60" s="424">
        <v>0</v>
      </c>
      <c r="G60" s="424">
        <v>0</v>
      </c>
      <c r="H60" s="424">
        <v>0</v>
      </c>
      <c r="I60" s="424">
        <v>0</v>
      </c>
      <c r="J60" s="424">
        <v>0</v>
      </c>
      <c r="K60" s="424">
        <v>0</v>
      </c>
      <c r="L60" s="424"/>
      <c r="M60" s="424">
        <v>0</v>
      </c>
      <c r="N60" s="424"/>
      <c r="O60" s="685"/>
    </row>
    <row r="61" spans="1:15" ht="26.4" x14ac:dyDescent="0.3">
      <c r="A61" s="683"/>
      <c r="B61" s="684" t="s">
        <v>487</v>
      </c>
      <c r="C61" s="49" t="s">
        <v>14</v>
      </c>
      <c r="D61" s="424">
        <v>0</v>
      </c>
      <c r="E61" s="424">
        <v>0</v>
      </c>
      <c r="F61" s="424">
        <v>0</v>
      </c>
      <c r="G61" s="424">
        <v>0</v>
      </c>
      <c r="H61" s="424">
        <v>0</v>
      </c>
      <c r="I61" s="424">
        <v>0</v>
      </c>
      <c r="J61" s="424">
        <v>0</v>
      </c>
      <c r="K61" s="424">
        <v>0</v>
      </c>
      <c r="L61" s="424"/>
      <c r="M61" s="424">
        <v>0</v>
      </c>
      <c r="N61" s="424"/>
      <c r="O61" s="685"/>
    </row>
    <row r="62" spans="1:15" ht="55.2" x14ac:dyDescent="0.3">
      <c r="A62" s="690" t="s">
        <v>21</v>
      </c>
      <c r="B62" s="675" t="s">
        <v>538</v>
      </c>
      <c r="C62" s="49"/>
      <c r="D62" s="424">
        <f>SUM(D63:D67)</f>
        <v>0</v>
      </c>
      <c r="E62" s="424">
        <f t="shared" ref="E62:M62" si="17">SUM(E63:E67)</f>
        <v>0</v>
      </c>
      <c r="F62" s="424">
        <f t="shared" si="17"/>
        <v>0</v>
      </c>
      <c r="G62" s="424">
        <f t="shared" si="17"/>
        <v>0</v>
      </c>
      <c r="H62" s="424">
        <f t="shared" si="17"/>
        <v>0</v>
      </c>
      <c r="I62" s="424">
        <f t="shared" si="17"/>
        <v>0</v>
      </c>
      <c r="J62" s="424">
        <f t="shared" si="17"/>
        <v>0</v>
      </c>
      <c r="K62" s="424">
        <f t="shared" si="17"/>
        <v>0</v>
      </c>
      <c r="L62" s="424">
        <f t="shared" si="17"/>
        <v>0</v>
      </c>
      <c r="M62" s="424">
        <f t="shared" si="17"/>
        <v>0</v>
      </c>
      <c r="N62" s="426">
        <f>SUM(D62:M62)</f>
        <v>0</v>
      </c>
      <c r="O62" s="685"/>
    </row>
    <row r="63" spans="1:15" ht="26.4" x14ac:dyDescent="0.3">
      <c r="A63" s="683"/>
      <c r="B63" s="684" t="s">
        <v>490</v>
      </c>
      <c r="C63" s="49" t="s">
        <v>14</v>
      </c>
      <c r="D63" s="424">
        <v>0</v>
      </c>
      <c r="E63" s="424">
        <v>0</v>
      </c>
      <c r="F63" s="424">
        <v>0</v>
      </c>
      <c r="G63" s="424">
        <v>0</v>
      </c>
      <c r="H63" s="424">
        <v>0</v>
      </c>
      <c r="I63" s="424">
        <v>0</v>
      </c>
      <c r="J63" s="424">
        <v>0</v>
      </c>
      <c r="K63" s="424">
        <v>0</v>
      </c>
      <c r="L63" s="424"/>
      <c r="M63" s="424">
        <v>0</v>
      </c>
      <c r="N63" s="424"/>
      <c r="O63" s="685"/>
    </row>
    <row r="64" spans="1:15" ht="26.4" x14ac:dyDescent="0.3">
      <c r="A64" s="683"/>
      <c r="B64" s="684" t="s">
        <v>489</v>
      </c>
      <c r="C64" s="49" t="s">
        <v>14</v>
      </c>
      <c r="D64" s="424">
        <v>0</v>
      </c>
      <c r="E64" s="424">
        <v>0</v>
      </c>
      <c r="F64" s="424">
        <v>0</v>
      </c>
      <c r="G64" s="424">
        <v>0</v>
      </c>
      <c r="H64" s="424">
        <v>0</v>
      </c>
      <c r="I64" s="424">
        <v>0</v>
      </c>
      <c r="J64" s="424">
        <v>0</v>
      </c>
      <c r="K64" s="424">
        <v>0</v>
      </c>
      <c r="L64" s="424"/>
      <c r="M64" s="424">
        <v>0</v>
      </c>
      <c r="N64" s="424"/>
      <c r="O64" s="685"/>
    </row>
    <row r="65" spans="1:15" ht="26.4" x14ac:dyDescent="0.3">
      <c r="A65" s="683"/>
      <c r="B65" s="684" t="s">
        <v>488</v>
      </c>
      <c r="C65" s="49" t="s">
        <v>14</v>
      </c>
      <c r="D65" s="424">
        <v>0</v>
      </c>
      <c r="E65" s="424">
        <v>0</v>
      </c>
      <c r="F65" s="424">
        <v>0</v>
      </c>
      <c r="G65" s="424">
        <v>0</v>
      </c>
      <c r="H65" s="424">
        <v>0</v>
      </c>
      <c r="I65" s="424">
        <v>0</v>
      </c>
      <c r="J65" s="424">
        <v>0</v>
      </c>
      <c r="K65" s="424">
        <v>0</v>
      </c>
      <c r="L65" s="424"/>
      <c r="M65" s="424">
        <v>0</v>
      </c>
      <c r="N65" s="424"/>
      <c r="O65" s="685"/>
    </row>
    <row r="66" spans="1:15" ht="26.4" x14ac:dyDescent="0.3">
      <c r="A66" s="683"/>
      <c r="B66" s="684" t="s">
        <v>487</v>
      </c>
      <c r="C66" s="49" t="s">
        <v>14</v>
      </c>
      <c r="D66" s="424">
        <v>0</v>
      </c>
      <c r="E66" s="424">
        <v>0</v>
      </c>
      <c r="F66" s="424">
        <v>0</v>
      </c>
      <c r="G66" s="424">
        <v>0</v>
      </c>
      <c r="H66" s="424">
        <v>0</v>
      </c>
      <c r="I66" s="424">
        <v>0</v>
      </c>
      <c r="J66" s="424">
        <v>0</v>
      </c>
      <c r="K66" s="424">
        <v>0</v>
      </c>
      <c r="L66" s="424"/>
      <c r="M66" s="424">
        <v>0</v>
      </c>
      <c r="N66" s="424"/>
      <c r="O66" s="685"/>
    </row>
    <row r="67" spans="1:15" ht="26.4" x14ac:dyDescent="0.3">
      <c r="A67" s="683"/>
      <c r="B67" s="684" t="s">
        <v>494</v>
      </c>
      <c r="C67" s="49"/>
      <c r="D67" s="424">
        <v>0</v>
      </c>
      <c r="E67" s="424">
        <v>0</v>
      </c>
      <c r="F67" s="424">
        <v>0</v>
      </c>
      <c r="G67" s="424">
        <v>0</v>
      </c>
      <c r="H67" s="424">
        <v>0</v>
      </c>
      <c r="I67" s="424">
        <v>0</v>
      </c>
      <c r="J67" s="424">
        <v>0</v>
      </c>
      <c r="K67" s="424">
        <v>0</v>
      </c>
      <c r="L67" s="424"/>
      <c r="M67" s="424">
        <v>0</v>
      </c>
      <c r="N67" s="424"/>
      <c r="O67" s="685"/>
    </row>
    <row r="68" spans="1:15" ht="55.2" x14ac:dyDescent="0.3">
      <c r="A68" s="690" t="s">
        <v>23</v>
      </c>
      <c r="B68" s="691" t="s">
        <v>491</v>
      </c>
      <c r="C68" s="49" t="s">
        <v>14</v>
      </c>
      <c r="D68" s="424">
        <f>D69</f>
        <v>0</v>
      </c>
      <c r="E68" s="424">
        <f t="shared" ref="E68:M68" si="18">E69</f>
        <v>0</v>
      </c>
      <c r="F68" s="424">
        <f t="shared" si="18"/>
        <v>0</v>
      </c>
      <c r="G68" s="424">
        <f t="shared" si="18"/>
        <v>0</v>
      </c>
      <c r="H68" s="424">
        <f t="shared" si="18"/>
        <v>30</v>
      </c>
      <c r="I68" s="424">
        <f t="shared" si="18"/>
        <v>0</v>
      </c>
      <c r="J68" s="424">
        <f t="shared" si="18"/>
        <v>0</v>
      </c>
      <c r="K68" s="424">
        <f t="shared" si="18"/>
        <v>0</v>
      </c>
      <c r="L68" s="424">
        <f t="shared" si="18"/>
        <v>0</v>
      </c>
      <c r="M68" s="424">
        <f t="shared" si="18"/>
        <v>0</v>
      </c>
      <c r="N68" s="427">
        <f>SUM(D68:M68)</f>
        <v>30</v>
      </c>
      <c r="O68" s="424">
        <f t="shared" ref="O68" si="19">O69</f>
        <v>0</v>
      </c>
    </row>
    <row r="69" spans="1:15" ht="66.75" customHeight="1" x14ac:dyDescent="0.3">
      <c r="A69" s="690"/>
      <c r="B69" s="684" t="s">
        <v>492</v>
      </c>
      <c r="C69" s="49"/>
      <c r="D69" s="424"/>
      <c r="E69" s="424"/>
      <c r="F69" s="424"/>
      <c r="G69" s="424"/>
      <c r="H69" s="424">
        <v>30</v>
      </c>
      <c r="I69" s="424"/>
      <c r="J69" s="424"/>
      <c r="K69" s="424"/>
      <c r="L69" s="424"/>
      <c r="M69" s="424"/>
      <c r="N69" s="425">
        <f>SUM(D69:M69)</f>
        <v>30</v>
      </c>
      <c r="O69" s="685"/>
    </row>
    <row r="70" spans="1:15" ht="69" x14ac:dyDescent="0.3">
      <c r="A70" s="690" t="s">
        <v>25</v>
      </c>
      <c r="B70" s="675" t="s">
        <v>493</v>
      </c>
      <c r="C70" s="692" t="s">
        <v>14</v>
      </c>
      <c r="D70" s="426">
        <f>+D57-D62+D68</f>
        <v>0</v>
      </c>
      <c r="E70" s="426">
        <f t="shared" ref="E70:M70" si="20">+E57-E62+E68</f>
        <v>0</v>
      </c>
      <c r="F70" s="426">
        <f t="shared" si="20"/>
        <v>0</v>
      </c>
      <c r="G70" s="426">
        <f t="shared" si="20"/>
        <v>0</v>
      </c>
      <c r="H70" s="426">
        <f t="shared" si="20"/>
        <v>30</v>
      </c>
      <c r="I70" s="426">
        <f t="shared" si="20"/>
        <v>0</v>
      </c>
      <c r="J70" s="426">
        <f t="shared" si="20"/>
        <v>0</v>
      </c>
      <c r="K70" s="426">
        <f t="shared" si="20"/>
        <v>0</v>
      </c>
      <c r="L70" s="426">
        <f t="shared" si="20"/>
        <v>0</v>
      </c>
      <c r="M70" s="426">
        <f t="shared" si="20"/>
        <v>0</v>
      </c>
      <c r="N70" s="427">
        <f>SUM(D70:M70)</f>
        <v>30</v>
      </c>
      <c r="O70" s="426">
        <f t="shared" ref="O70" si="21">+O57-O62+O68</f>
        <v>0</v>
      </c>
    </row>
    <row r="71" spans="1:15" ht="28.5" customHeight="1" x14ac:dyDescent="0.3">
      <c r="A71" s="671" t="s">
        <v>124</v>
      </c>
      <c r="B71" s="672" t="s">
        <v>181</v>
      </c>
      <c r="C71" s="673"/>
      <c r="D71" s="427"/>
      <c r="E71" s="427"/>
      <c r="F71" s="427"/>
      <c r="G71" s="427"/>
      <c r="H71" s="427"/>
      <c r="I71" s="427"/>
      <c r="J71" s="427"/>
      <c r="K71" s="427"/>
      <c r="L71" s="427"/>
      <c r="M71" s="427"/>
      <c r="N71" s="427"/>
      <c r="O71" s="674"/>
    </row>
    <row r="72" spans="1:15" s="677" customFormat="1" ht="69" x14ac:dyDescent="0.3">
      <c r="A72" s="671" t="s">
        <v>12</v>
      </c>
      <c r="B72" s="675" t="s">
        <v>477</v>
      </c>
      <c r="C72" s="673" t="s">
        <v>14</v>
      </c>
      <c r="D72" s="427">
        <f>SUM(D73:D76)</f>
        <v>2</v>
      </c>
      <c r="E72" s="427">
        <f t="shared" ref="E72:M72" si="22">SUM(E73:E76)</f>
        <v>0</v>
      </c>
      <c r="F72" s="427">
        <f t="shared" si="22"/>
        <v>0</v>
      </c>
      <c r="G72" s="427">
        <f t="shared" si="22"/>
        <v>0</v>
      </c>
      <c r="H72" s="427">
        <f t="shared" si="22"/>
        <v>0</v>
      </c>
      <c r="I72" s="427">
        <f t="shared" si="22"/>
        <v>0</v>
      </c>
      <c r="J72" s="427">
        <f t="shared" si="22"/>
        <v>0</v>
      </c>
      <c r="K72" s="427">
        <f t="shared" si="22"/>
        <v>0</v>
      </c>
      <c r="L72" s="427">
        <f t="shared" si="22"/>
        <v>0</v>
      </c>
      <c r="M72" s="427">
        <f t="shared" si="22"/>
        <v>0</v>
      </c>
      <c r="N72" s="427">
        <f>SUM(D72:M72)</f>
        <v>2</v>
      </c>
      <c r="O72" s="674"/>
    </row>
    <row r="73" spans="1:15" ht="26.4" x14ac:dyDescent="0.3">
      <c r="A73" s="683"/>
      <c r="B73" s="684" t="s">
        <v>498</v>
      </c>
      <c r="C73" s="49" t="s">
        <v>14</v>
      </c>
      <c r="D73" s="424">
        <v>1</v>
      </c>
      <c r="E73" s="424"/>
      <c r="F73" s="424"/>
      <c r="G73" s="424"/>
      <c r="H73" s="424"/>
      <c r="I73" s="424"/>
      <c r="J73" s="424"/>
      <c r="K73" s="424"/>
      <c r="L73" s="424"/>
      <c r="M73" s="424"/>
      <c r="N73" s="425">
        <f>SUM(D73:M73)</f>
        <v>1</v>
      </c>
      <c r="O73" s="685"/>
    </row>
    <row r="74" spans="1:15" ht="26.4" x14ac:dyDescent="0.3">
      <c r="A74" s="683"/>
      <c r="B74" s="684" t="s">
        <v>497</v>
      </c>
      <c r="C74" s="49" t="s">
        <v>14</v>
      </c>
      <c r="D74" s="424">
        <v>1</v>
      </c>
      <c r="E74" s="424"/>
      <c r="F74" s="424"/>
      <c r="G74" s="424"/>
      <c r="H74" s="424"/>
      <c r="I74" s="424"/>
      <c r="J74" s="424"/>
      <c r="K74" s="424"/>
      <c r="L74" s="424"/>
      <c r="M74" s="424"/>
      <c r="N74" s="425">
        <f>SUM(D74:M74)</f>
        <v>1</v>
      </c>
      <c r="O74" s="685"/>
    </row>
    <row r="75" spans="1:15" ht="26.4" x14ac:dyDescent="0.3">
      <c r="A75" s="683"/>
      <c r="B75" s="684" t="s">
        <v>496</v>
      </c>
      <c r="C75" s="49" t="s">
        <v>14</v>
      </c>
      <c r="D75" s="424"/>
      <c r="E75" s="424"/>
      <c r="F75" s="424"/>
      <c r="G75" s="424"/>
      <c r="H75" s="424"/>
      <c r="I75" s="424"/>
      <c r="J75" s="424"/>
      <c r="K75" s="424"/>
      <c r="L75" s="424"/>
      <c r="M75" s="424"/>
      <c r="N75" s="424"/>
      <c r="O75" s="685"/>
    </row>
    <row r="76" spans="1:15" ht="26.4" x14ac:dyDescent="0.3">
      <c r="A76" s="683"/>
      <c r="B76" s="684" t="s">
        <v>495</v>
      </c>
      <c r="C76" s="49"/>
      <c r="D76" s="424"/>
      <c r="E76" s="424"/>
      <c r="F76" s="424"/>
      <c r="G76" s="424"/>
      <c r="H76" s="424"/>
      <c r="I76" s="424"/>
      <c r="J76" s="424"/>
      <c r="K76" s="424"/>
      <c r="L76" s="424"/>
      <c r="M76" s="424"/>
      <c r="N76" s="424"/>
      <c r="O76" s="685"/>
    </row>
    <row r="77" spans="1:15" ht="55.2" x14ac:dyDescent="0.3">
      <c r="A77" s="690" t="s">
        <v>21</v>
      </c>
      <c r="B77" s="675" t="s">
        <v>499</v>
      </c>
      <c r="C77" s="49"/>
      <c r="D77" s="424">
        <f>SUM(D78:D81)</f>
        <v>0</v>
      </c>
      <c r="E77" s="424">
        <f t="shared" ref="E77:M77" si="23">SUM(E78:E81)</f>
        <v>0</v>
      </c>
      <c r="F77" s="424">
        <f t="shared" si="23"/>
        <v>0</v>
      </c>
      <c r="G77" s="424">
        <f t="shared" si="23"/>
        <v>0</v>
      </c>
      <c r="H77" s="424">
        <f t="shared" si="23"/>
        <v>0</v>
      </c>
      <c r="I77" s="424">
        <f t="shared" si="23"/>
        <v>0</v>
      </c>
      <c r="J77" s="424">
        <f t="shared" si="23"/>
        <v>0</v>
      </c>
      <c r="K77" s="424">
        <f t="shared" si="23"/>
        <v>0</v>
      </c>
      <c r="L77" s="424">
        <f t="shared" si="23"/>
        <v>0</v>
      </c>
      <c r="M77" s="424">
        <f t="shared" si="23"/>
        <v>0</v>
      </c>
      <c r="N77" s="426">
        <f>SUM(D77:M77)</f>
        <v>0</v>
      </c>
      <c r="O77" s="685"/>
    </row>
    <row r="78" spans="1:15" ht="26.4" x14ac:dyDescent="0.3">
      <c r="A78" s="683"/>
      <c r="B78" s="684" t="s">
        <v>498</v>
      </c>
      <c r="C78" s="49" t="s">
        <v>14</v>
      </c>
      <c r="D78" s="424"/>
      <c r="E78" s="424"/>
      <c r="F78" s="424"/>
      <c r="G78" s="424"/>
      <c r="H78" s="424"/>
      <c r="I78" s="424"/>
      <c r="J78" s="424"/>
      <c r="K78" s="424"/>
      <c r="L78" s="424"/>
      <c r="M78" s="424"/>
      <c r="N78" s="424"/>
      <c r="O78" s="685"/>
    </row>
    <row r="79" spans="1:15" ht="26.4" x14ac:dyDescent="0.3">
      <c r="A79" s="683"/>
      <c r="B79" s="684" t="s">
        <v>497</v>
      </c>
      <c r="C79" s="49" t="s">
        <v>14</v>
      </c>
      <c r="D79" s="424"/>
      <c r="E79" s="424"/>
      <c r="F79" s="424"/>
      <c r="G79" s="424"/>
      <c r="H79" s="424"/>
      <c r="I79" s="424"/>
      <c r="J79" s="424"/>
      <c r="K79" s="424"/>
      <c r="L79" s="424"/>
      <c r="M79" s="424"/>
      <c r="N79" s="424"/>
      <c r="O79" s="685"/>
    </row>
    <row r="80" spans="1:15" ht="26.4" x14ac:dyDescent="0.3">
      <c r="A80" s="683"/>
      <c r="B80" s="684" t="s">
        <v>496</v>
      </c>
      <c r="C80" s="49" t="s">
        <v>14</v>
      </c>
      <c r="D80" s="424"/>
      <c r="E80" s="424"/>
      <c r="F80" s="424"/>
      <c r="G80" s="424"/>
      <c r="H80" s="424"/>
      <c r="I80" s="424"/>
      <c r="J80" s="424"/>
      <c r="K80" s="424"/>
      <c r="L80" s="424"/>
      <c r="M80" s="424"/>
      <c r="N80" s="424"/>
      <c r="O80" s="685"/>
    </row>
    <row r="81" spans="1:15" ht="26.4" x14ac:dyDescent="0.3">
      <c r="A81" s="683"/>
      <c r="B81" s="684" t="s">
        <v>495</v>
      </c>
      <c r="C81" s="49"/>
      <c r="D81" s="424"/>
      <c r="E81" s="424"/>
      <c r="F81" s="424"/>
      <c r="G81" s="424"/>
      <c r="H81" s="424"/>
      <c r="I81" s="424"/>
      <c r="J81" s="424"/>
      <c r="K81" s="424"/>
      <c r="L81" s="424"/>
      <c r="M81" s="424"/>
      <c r="N81" s="424"/>
      <c r="O81" s="685"/>
    </row>
    <row r="82" spans="1:15" ht="55.2" x14ac:dyDescent="0.3">
      <c r="A82" s="690" t="s">
        <v>23</v>
      </c>
      <c r="B82" s="691" t="s">
        <v>483</v>
      </c>
      <c r="C82" s="49" t="s">
        <v>14</v>
      </c>
      <c r="D82" s="424">
        <f>D83</f>
        <v>0</v>
      </c>
      <c r="E82" s="424">
        <f t="shared" ref="E82:M82" si="24">E83</f>
        <v>0</v>
      </c>
      <c r="F82" s="424">
        <f t="shared" si="24"/>
        <v>0</v>
      </c>
      <c r="G82" s="424">
        <f t="shared" si="24"/>
        <v>0</v>
      </c>
      <c r="H82" s="424">
        <f t="shared" si="24"/>
        <v>0</v>
      </c>
      <c r="I82" s="424">
        <f t="shared" si="24"/>
        <v>0</v>
      </c>
      <c r="J82" s="424">
        <f t="shared" si="24"/>
        <v>0</v>
      </c>
      <c r="K82" s="424">
        <f t="shared" si="24"/>
        <v>0</v>
      </c>
      <c r="L82" s="424">
        <f t="shared" si="24"/>
        <v>0</v>
      </c>
      <c r="M82" s="424">
        <f t="shared" si="24"/>
        <v>0</v>
      </c>
      <c r="N82" s="426">
        <f>SUM(D82:M82)</f>
        <v>0</v>
      </c>
      <c r="O82" s="685"/>
    </row>
    <row r="83" spans="1:15" ht="61.5" customHeight="1" x14ac:dyDescent="0.3">
      <c r="A83" s="690"/>
      <c r="B83" s="684" t="s">
        <v>98</v>
      </c>
      <c r="C83" s="49"/>
      <c r="D83" s="424"/>
      <c r="E83" s="424"/>
      <c r="F83" s="424"/>
      <c r="G83" s="424"/>
      <c r="H83" s="424"/>
      <c r="I83" s="424"/>
      <c r="J83" s="424"/>
      <c r="K83" s="424"/>
      <c r="L83" s="424"/>
      <c r="M83" s="424"/>
      <c r="N83" s="424"/>
      <c r="O83" s="685"/>
    </row>
    <row r="84" spans="1:15" ht="69" x14ac:dyDescent="0.3">
      <c r="A84" s="690" t="s">
        <v>25</v>
      </c>
      <c r="B84" s="675" t="s">
        <v>26</v>
      </c>
      <c r="C84" s="692" t="s">
        <v>14</v>
      </c>
      <c r="D84" s="426">
        <f>+D72-D77+D82</f>
        <v>2</v>
      </c>
      <c r="E84" s="426">
        <f t="shared" ref="E84:M84" si="25">+E72-E77+E82</f>
        <v>0</v>
      </c>
      <c r="F84" s="426">
        <f t="shared" si="25"/>
        <v>0</v>
      </c>
      <c r="G84" s="426">
        <f t="shared" si="25"/>
        <v>0</v>
      </c>
      <c r="H84" s="426">
        <f t="shared" si="25"/>
        <v>0</v>
      </c>
      <c r="I84" s="426">
        <f t="shared" si="25"/>
        <v>0</v>
      </c>
      <c r="J84" s="426">
        <f t="shared" si="25"/>
        <v>0</v>
      </c>
      <c r="K84" s="426">
        <f t="shared" si="25"/>
        <v>0</v>
      </c>
      <c r="L84" s="426">
        <f t="shared" si="25"/>
        <v>0</v>
      </c>
      <c r="M84" s="426">
        <f t="shared" si="25"/>
        <v>0</v>
      </c>
      <c r="N84" s="427">
        <f>SUM(D84:M84)</f>
        <v>2</v>
      </c>
      <c r="O84" s="693"/>
    </row>
    <row r="85" spans="1:15" ht="23.25" customHeight="1" x14ac:dyDescent="0.3">
      <c r="A85" s="671" t="s">
        <v>124</v>
      </c>
      <c r="B85" s="672" t="s">
        <v>183</v>
      </c>
      <c r="C85" s="673"/>
      <c r="D85" s="427"/>
      <c r="E85" s="427"/>
      <c r="F85" s="427"/>
      <c r="G85" s="427"/>
      <c r="H85" s="427"/>
      <c r="I85" s="427"/>
      <c r="J85" s="427"/>
      <c r="K85" s="427"/>
      <c r="L85" s="427"/>
      <c r="M85" s="427"/>
      <c r="N85" s="427"/>
      <c r="O85" s="674"/>
    </row>
    <row r="86" spans="1:15" ht="69" x14ac:dyDescent="0.3">
      <c r="A86" s="683" t="s">
        <v>12</v>
      </c>
      <c r="B86" s="675" t="s">
        <v>13</v>
      </c>
      <c r="C86" s="49" t="s">
        <v>14</v>
      </c>
      <c r="D86" s="424">
        <f>SUM(D87:D91)</f>
        <v>40</v>
      </c>
      <c r="E86" s="424">
        <f t="shared" ref="E86:L86" si="26">SUM(E87:E91)</f>
        <v>0</v>
      </c>
      <c r="F86" s="424">
        <f t="shared" si="26"/>
        <v>3</v>
      </c>
      <c r="G86" s="424">
        <f t="shared" si="26"/>
        <v>12</v>
      </c>
      <c r="H86" s="424">
        <f t="shared" si="26"/>
        <v>2</v>
      </c>
      <c r="I86" s="424">
        <f t="shared" si="26"/>
        <v>1</v>
      </c>
      <c r="J86" s="424">
        <f t="shared" si="26"/>
        <v>0</v>
      </c>
      <c r="K86" s="424">
        <f t="shared" si="26"/>
        <v>0</v>
      </c>
      <c r="L86" s="424">
        <f t="shared" si="26"/>
        <v>0</v>
      </c>
      <c r="M86" s="424">
        <f>SUM(M87:M91)</f>
        <v>0</v>
      </c>
      <c r="N86" s="427">
        <f t="shared" ref="N86:N100" si="27">SUM(D86:M86)</f>
        <v>58</v>
      </c>
      <c r="O86" s="685"/>
    </row>
    <row r="87" spans="1:15" ht="26.4" x14ac:dyDescent="0.3">
      <c r="A87" s="683"/>
      <c r="B87" s="684" t="s">
        <v>182</v>
      </c>
      <c r="C87" s="49" t="s">
        <v>14</v>
      </c>
      <c r="D87" s="424">
        <v>2</v>
      </c>
      <c r="E87" s="424"/>
      <c r="F87" s="424"/>
      <c r="G87" s="424">
        <v>1</v>
      </c>
      <c r="H87" s="424"/>
      <c r="I87" s="424"/>
      <c r="J87" s="424"/>
      <c r="K87" s="424"/>
      <c r="L87" s="424"/>
      <c r="M87" s="424"/>
      <c r="N87" s="425">
        <f t="shared" si="27"/>
        <v>3</v>
      </c>
      <c r="O87" s="685"/>
    </row>
    <row r="88" spans="1:15" x14ac:dyDescent="0.3">
      <c r="A88" s="683"/>
      <c r="B88" s="684" t="s">
        <v>17</v>
      </c>
      <c r="C88" s="49" t="s">
        <v>14</v>
      </c>
      <c r="D88" s="424">
        <v>8</v>
      </c>
      <c r="E88" s="424"/>
      <c r="F88" s="424">
        <v>1</v>
      </c>
      <c r="G88" s="424">
        <v>4</v>
      </c>
      <c r="H88" s="424">
        <v>2</v>
      </c>
      <c r="I88" s="424"/>
      <c r="J88" s="424"/>
      <c r="K88" s="424"/>
      <c r="L88" s="424"/>
      <c r="M88" s="424"/>
      <c r="N88" s="425">
        <f t="shared" si="27"/>
        <v>15</v>
      </c>
      <c r="O88" s="685"/>
    </row>
    <row r="89" spans="1:15" x14ac:dyDescent="0.3">
      <c r="A89" s="683"/>
      <c r="B89" s="684" t="s">
        <v>18</v>
      </c>
      <c r="C89" s="49" t="s">
        <v>14</v>
      </c>
      <c r="D89" s="424">
        <v>22</v>
      </c>
      <c r="E89" s="424"/>
      <c r="F89" s="424">
        <v>2</v>
      </c>
      <c r="G89" s="424">
        <v>6</v>
      </c>
      <c r="H89" s="424"/>
      <c r="I89" s="424"/>
      <c r="J89" s="424"/>
      <c r="K89" s="424"/>
      <c r="L89" s="424"/>
      <c r="M89" s="424"/>
      <c r="N89" s="425">
        <f t="shared" si="27"/>
        <v>30</v>
      </c>
      <c r="O89" s="685"/>
    </row>
    <row r="90" spans="1:15" x14ac:dyDescent="0.3">
      <c r="A90" s="683"/>
      <c r="B90" s="684" t="s">
        <v>19</v>
      </c>
      <c r="C90" s="49" t="s">
        <v>14</v>
      </c>
      <c r="D90" s="424">
        <v>6</v>
      </c>
      <c r="E90" s="424"/>
      <c r="F90" s="424"/>
      <c r="G90" s="424">
        <v>1</v>
      </c>
      <c r="H90" s="424"/>
      <c r="I90" s="424"/>
      <c r="J90" s="424"/>
      <c r="K90" s="424"/>
      <c r="L90" s="424"/>
      <c r="M90" s="424"/>
      <c r="N90" s="425">
        <f t="shared" si="27"/>
        <v>7</v>
      </c>
      <c r="O90" s="685"/>
    </row>
    <row r="91" spans="1:15" x14ac:dyDescent="0.3">
      <c r="A91" s="683"/>
      <c r="B91" s="684" t="s">
        <v>20</v>
      </c>
      <c r="C91" s="49" t="s">
        <v>14</v>
      </c>
      <c r="D91" s="424">
        <v>2</v>
      </c>
      <c r="E91" s="424"/>
      <c r="F91" s="424"/>
      <c r="G91" s="424"/>
      <c r="H91" s="424"/>
      <c r="I91" s="424">
        <v>1</v>
      </c>
      <c r="J91" s="424"/>
      <c r="K91" s="424"/>
      <c r="L91" s="424"/>
      <c r="M91" s="424"/>
      <c r="N91" s="425">
        <f t="shared" si="27"/>
        <v>3</v>
      </c>
      <c r="O91" s="685"/>
    </row>
    <row r="92" spans="1:15" s="677" customFormat="1" ht="55.2" x14ac:dyDescent="0.3">
      <c r="A92" s="690" t="s">
        <v>21</v>
      </c>
      <c r="B92" s="675" t="s">
        <v>22</v>
      </c>
      <c r="C92" s="673"/>
      <c r="D92" s="427">
        <f>SUM(D93:D97)</f>
        <v>9</v>
      </c>
      <c r="E92" s="427">
        <f t="shared" ref="E92:M92" si="28">SUM(E93:E97)</f>
        <v>0</v>
      </c>
      <c r="F92" s="427">
        <f t="shared" si="28"/>
        <v>1</v>
      </c>
      <c r="G92" s="427">
        <f t="shared" si="28"/>
        <v>5</v>
      </c>
      <c r="H92" s="427">
        <f t="shared" si="28"/>
        <v>2</v>
      </c>
      <c r="I92" s="427">
        <f t="shared" si="28"/>
        <v>0</v>
      </c>
      <c r="J92" s="427">
        <f t="shared" si="28"/>
        <v>0</v>
      </c>
      <c r="K92" s="427">
        <f t="shared" si="28"/>
        <v>0</v>
      </c>
      <c r="L92" s="427">
        <f t="shared" si="28"/>
        <v>0</v>
      </c>
      <c r="M92" s="427">
        <f t="shared" si="28"/>
        <v>0</v>
      </c>
      <c r="N92" s="427">
        <f t="shared" si="27"/>
        <v>17</v>
      </c>
      <c r="O92" s="674"/>
    </row>
    <row r="93" spans="1:15" ht="26.4" x14ac:dyDescent="0.3">
      <c r="A93" s="683"/>
      <c r="B93" s="684" t="s">
        <v>182</v>
      </c>
      <c r="C93" s="49" t="s">
        <v>14</v>
      </c>
      <c r="D93" s="424">
        <v>2</v>
      </c>
      <c r="E93" s="424"/>
      <c r="F93" s="424"/>
      <c r="G93" s="424">
        <v>1</v>
      </c>
      <c r="H93" s="424"/>
      <c r="I93" s="424"/>
      <c r="J93" s="424"/>
      <c r="K93" s="424"/>
      <c r="L93" s="424"/>
      <c r="M93" s="424"/>
      <c r="N93" s="425">
        <f t="shared" si="27"/>
        <v>3</v>
      </c>
      <c r="O93" s="685"/>
    </row>
    <row r="94" spans="1:15" x14ac:dyDescent="0.3">
      <c r="A94" s="683"/>
      <c r="B94" s="684" t="s">
        <v>17</v>
      </c>
      <c r="C94" s="49" t="s">
        <v>14</v>
      </c>
      <c r="D94" s="424">
        <v>7</v>
      </c>
      <c r="E94" s="424"/>
      <c r="F94" s="424">
        <v>1</v>
      </c>
      <c r="G94" s="424">
        <v>4</v>
      </c>
      <c r="H94" s="424">
        <v>2</v>
      </c>
      <c r="I94" s="424"/>
      <c r="J94" s="424"/>
      <c r="K94" s="424"/>
      <c r="L94" s="424"/>
      <c r="M94" s="424"/>
      <c r="N94" s="425">
        <f t="shared" si="27"/>
        <v>14</v>
      </c>
      <c r="O94" s="685"/>
    </row>
    <row r="95" spans="1:15" x14ac:dyDescent="0.3">
      <c r="A95" s="683"/>
      <c r="B95" s="684" t="s">
        <v>18</v>
      </c>
      <c r="C95" s="49" t="s">
        <v>14</v>
      </c>
      <c r="D95" s="424">
        <v>0</v>
      </c>
      <c r="E95" s="424"/>
      <c r="F95" s="424"/>
      <c r="G95" s="424"/>
      <c r="H95" s="424"/>
      <c r="I95" s="424"/>
      <c r="J95" s="424"/>
      <c r="K95" s="424"/>
      <c r="L95" s="424"/>
      <c r="M95" s="424"/>
      <c r="N95" s="425">
        <f t="shared" si="27"/>
        <v>0</v>
      </c>
      <c r="O95" s="685"/>
    </row>
    <row r="96" spans="1:15" x14ac:dyDescent="0.3">
      <c r="A96" s="683"/>
      <c r="B96" s="684" t="s">
        <v>19</v>
      </c>
      <c r="C96" s="49" t="s">
        <v>14</v>
      </c>
      <c r="D96" s="424">
        <v>0</v>
      </c>
      <c r="E96" s="424"/>
      <c r="F96" s="424"/>
      <c r="G96" s="424"/>
      <c r="H96" s="424"/>
      <c r="I96" s="424"/>
      <c r="J96" s="424"/>
      <c r="K96" s="424"/>
      <c r="L96" s="424"/>
      <c r="M96" s="424"/>
      <c r="N96" s="425">
        <f t="shared" si="27"/>
        <v>0</v>
      </c>
      <c r="O96" s="685"/>
    </row>
    <row r="97" spans="1:15" ht="28.5" customHeight="1" x14ac:dyDescent="0.3">
      <c r="A97" s="683"/>
      <c r="B97" s="684" t="s">
        <v>20</v>
      </c>
      <c r="C97" s="49" t="s">
        <v>14</v>
      </c>
      <c r="D97" s="424">
        <v>0</v>
      </c>
      <c r="E97" s="424"/>
      <c r="F97" s="424"/>
      <c r="G97" s="424"/>
      <c r="H97" s="424"/>
      <c r="I97" s="424"/>
      <c r="J97" s="424"/>
      <c r="K97" s="424"/>
      <c r="L97" s="424"/>
      <c r="M97" s="424"/>
      <c r="N97" s="425">
        <f t="shared" si="27"/>
        <v>0</v>
      </c>
      <c r="O97" s="685"/>
    </row>
    <row r="98" spans="1:15" ht="55.2" x14ac:dyDescent="0.3">
      <c r="A98" s="690" t="s">
        <v>23</v>
      </c>
      <c r="B98" s="691" t="s">
        <v>24</v>
      </c>
      <c r="C98" s="49" t="s">
        <v>14</v>
      </c>
      <c r="D98" s="424">
        <f>D99</f>
        <v>0</v>
      </c>
      <c r="E98" s="424">
        <f t="shared" ref="E98:M98" si="29">E99</f>
        <v>0</v>
      </c>
      <c r="F98" s="424">
        <f t="shared" si="29"/>
        <v>0</v>
      </c>
      <c r="G98" s="424">
        <f t="shared" si="29"/>
        <v>0</v>
      </c>
      <c r="H98" s="424">
        <f t="shared" si="29"/>
        <v>0</v>
      </c>
      <c r="I98" s="424">
        <f t="shared" si="29"/>
        <v>0</v>
      </c>
      <c r="J98" s="424">
        <f t="shared" si="29"/>
        <v>0</v>
      </c>
      <c r="K98" s="424">
        <f t="shared" si="29"/>
        <v>0</v>
      </c>
      <c r="L98" s="424">
        <f t="shared" si="29"/>
        <v>0</v>
      </c>
      <c r="M98" s="424">
        <f t="shared" si="29"/>
        <v>0</v>
      </c>
      <c r="N98" s="426">
        <f t="shared" si="27"/>
        <v>0</v>
      </c>
      <c r="O98" s="685"/>
    </row>
    <row r="99" spans="1:15" ht="61.5" customHeight="1" x14ac:dyDescent="0.3">
      <c r="A99" s="690"/>
      <c r="B99" s="684" t="s">
        <v>98</v>
      </c>
      <c r="C99" s="49"/>
      <c r="D99" s="424"/>
      <c r="E99" s="424"/>
      <c r="F99" s="424"/>
      <c r="G99" s="424"/>
      <c r="H99" s="424"/>
      <c r="I99" s="424"/>
      <c r="J99" s="424"/>
      <c r="K99" s="424"/>
      <c r="L99" s="424"/>
      <c r="M99" s="424"/>
      <c r="N99" s="425">
        <f t="shared" si="27"/>
        <v>0</v>
      </c>
      <c r="O99" s="685"/>
    </row>
    <row r="100" spans="1:15" ht="69" x14ac:dyDescent="0.3">
      <c r="A100" s="690" t="s">
        <v>25</v>
      </c>
      <c r="B100" s="675" t="s">
        <v>26</v>
      </c>
      <c r="C100" s="692" t="s">
        <v>14</v>
      </c>
      <c r="D100" s="426">
        <f>+D86-D92+D98</f>
        <v>31</v>
      </c>
      <c r="E100" s="426">
        <f t="shared" ref="E100:L100" si="30">+E86-E92+E98</f>
        <v>0</v>
      </c>
      <c r="F100" s="426">
        <f t="shared" si="30"/>
        <v>2</v>
      </c>
      <c r="G100" s="426">
        <f t="shared" si="30"/>
        <v>7</v>
      </c>
      <c r="H100" s="426">
        <f t="shared" si="30"/>
        <v>0</v>
      </c>
      <c r="I100" s="426">
        <f t="shared" si="30"/>
        <v>1</v>
      </c>
      <c r="J100" s="426">
        <f t="shared" si="30"/>
        <v>0</v>
      </c>
      <c r="K100" s="426">
        <f t="shared" si="30"/>
        <v>0</v>
      </c>
      <c r="L100" s="426">
        <f t="shared" si="30"/>
        <v>0</v>
      </c>
      <c r="M100" s="426">
        <f>+M86-M92+M98</f>
        <v>0</v>
      </c>
      <c r="N100" s="427">
        <f t="shared" si="27"/>
        <v>41</v>
      </c>
      <c r="O100" s="693"/>
    </row>
    <row r="101" spans="1:15" x14ac:dyDescent="0.3">
      <c r="A101" s="7"/>
      <c r="B101" s="8"/>
      <c r="C101" s="8"/>
      <c r="D101" s="434"/>
      <c r="E101" s="434"/>
      <c r="F101" s="434"/>
      <c r="G101" s="434"/>
      <c r="H101" s="434"/>
      <c r="I101" s="434"/>
      <c r="J101" s="434"/>
      <c r="K101" s="981"/>
      <c r="L101" s="981"/>
      <c r="M101" s="981"/>
      <c r="N101" s="981"/>
      <c r="O101" s="981"/>
    </row>
    <row r="102" spans="1:15" x14ac:dyDescent="0.3">
      <c r="A102" s="7"/>
      <c r="B102" s="699"/>
      <c r="C102" s="8"/>
      <c r="D102" s="434"/>
      <c r="E102" s="434"/>
      <c r="F102" s="434"/>
      <c r="G102" s="434"/>
      <c r="H102" s="434"/>
      <c r="I102" s="434"/>
      <c r="J102" s="434"/>
      <c r="N102" s="435"/>
      <c r="O102" s="669" t="s">
        <v>3148</v>
      </c>
    </row>
    <row r="103" spans="1:15" s="677" customFormat="1" ht="33" customHeight="1" x14ac:dyDescent="0.3">
      <c r="A103" s="984" t="s">
        <v>539</v>
      </c>
      <c r="B103" s="984"/>
      <c r="C103" s="984"/>
      <c r="D103" s="436"/>
      <c r="E103" s="700" t="s">
        <v>540</v>
      </c>
      <c r="F103" s="436"/>
      <c r="G103" s="436"/>
      <c r="H103" s="436"/>
      <c r="I103" s="436"/>
      <c r="J103" s="436"/>
      <c r="K103" s="985" t="s">
        <v>541</v>
      </c>
      <c r="L103" s="985"/>
      <c r="M103" s="985"/>
      <c r="N103" s="985"/>
      <c r="O103" s="985"/>
    </row>
    <row r="104" spans="1:15" x14ac:dyDescent="0.3">
      <c r="A104" s="701"/>
      <c r="B104" s="701"/>
      <c r="C104" s="701"/>
      <c r="D104" s="437"/>
      <c r="E104" s="437"/>
      <c r="F104" s="437"/>
      <c r="G104" s="437"/>
      <c r="H104" s="437"/>
      <c r="I104" s="987"/>
      <c r="J104" s="987"/>
      <c r="K104" s="987"/>
      <c r="L104" s="987"/>
      <c r="M104" s="987"/>
      <c r="N104" s="987"/>
      <c r="O104" s="987"/>
    </row>
    <row r="105" spans="1:15" x14ac:dyDescent="0.3">
      <c r="A105" s="701"/>
      <c r="B105" s="701"/>
      <c r="C105" s="701"/>
      <c r="D105" s="437"/>
      <c r="E105" s="437"/>
      <c r="F105" s="437"/>
      <c r="G105" s="437"/>
      <c r="H105" s="437"/>
      <c r="I105" s="987"/>
      <c r="J105" s="987"/>
      <c r="K105" s="987"/>
      <c r="L105" s="987"/>
      <c r="M105" s="987"/>
      <c r="N105" s="987"/>
      <c r="O105" s="987"/>
    </row>
    <row r="106" spans="1:15" x14ac:dyDescent="0.3">
      <c r="A106" s="701"/>
      <c r="B106" s="701"/>
      <c r="C106" s="701"/>
      <c r="D106" s="437"/>
      <c r="E106" s="437"/>
      <c r="F106" s="437"/>
      <c r="G106" s="437"/>
      <c r="H106" s="437"/>
      <c r="I106" s="987"/>
      <c r="J106" s="987"/>
      <c r="K106" s="987"/>
      <c r="L106" s="987"/>
      <c r="M106" s="987"/>
      <c r="N106" s="987"/>
      <c r="O106" s="987"/>
    </row>
    <row r="107" spans="1:15" x14ac:dyDescent="0.3">
      <c r="I107" s="987"/>
      <c r="J107" s="987"/>
      <c r="K107" s="987"/>
      <c r="L107" s="987"/>
      <c r="M107" s="987"/>
      <c r="N107" s="987"/>
      <c r="O107" s="987"/>
    </row>
    <row r="108" spans="1:15" customFormat="1" ht="42.75" customHeight="1" x14ac:dyDescent="0.35">
      <c r="A108" s="702"/>
      <c r="B108" s="986" t="s">
        <v>642</v>
      </c>
      <c r="C108" s="986"/>
      <c r="D108" s="986"/>
      <c r="E108" s="986"/>
      <c r="F108" s="986"/>
      <c r="G108" s="986"/>
      <c r="H108" s="986"/>
      <c r="I108" s="986"/>
      <c r="J108" s="986"/>
      <c r="K108" s="986"/>
      <c r="L108" s="986"/>
      <c r="M108" s="986"/>
      <c r="N108" s="986"/>
      <c r="O108" s="986"/>
    </row>
    <row r="109" spans="1:15" x14ac:dyDescent="0.3">
      <c r="K109" s="983"/>
      <c r="L109" s="983"/>
      <c r="M109" s="983"/>
      <c r="N109" s="983"/>
      <c r="O109" s="983"/>
    </row>
  </sheetData>
  <mergeCells count="11">
    <mergeCell ref="K109:O109"/>
    <mergeCell ref="A103:C103"/>
    <mergeCell ref="K103:O103"/>
    <mergeCell ref="B108:O108"/>
    <mergeCell ref="I104:O107"/>
    <mergeCell ref="A1:B1"/>
    <mergeCell ref="N1:O1"/>
    <mergeCell ref="A2:B2"/>
    <mergeCell ref="A3:O3"/>
    <mergeCell ref="K101:O101"/>
    <mergeCell ref="A4:O4"/>
  </mergeCells>
  <pageMargins left="0" right="0" top="0" bottom="0" header="0" footer="0"/>
  <pageSetup paperSize="9" scale="63"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103"/>
  <sheetViews>
    <sheetView topLeftCell="D71" workbookViewId="0">
      <selection activeCell="O9" sqref="O9"/>
    </sheetView>
  </sheetViews>
  <sheetFormatPr defaultColWidth="8.6640625" defaultRowHeight="14.4" x14ac:dyDescent="0.3"/>
  <cols>
    <col min="1" max="1" width="4.6640625" style="756" customWidth="1"/>
    <col min="2" max="2" width="31" style="757" customWidth="1"/>
    <col min="3" max="12" width="8.109375" style="757" customWidth="1"/>
    <col min="13" max="14" width="8.109375" style="81" customWidth="1"/>
    <col min="15" max="15" width="68.6640625" style="757" customWidth="1"/>
    <col min="16" max="16384" width="8.6640625" style="81"/>
  </cols>
  <sheetData>
    <row r="1" spans="1:19" ht="14.25" customHeight="1" x14ac:dyDescent="0.3">
      <c r="A1" s="994" t="s">
        <v>0</v>
      </c>
      <c r="B1" s="994"/>
      <c r="C1" s="994"/>
      <c r="D1" s="703"/>
      <c r="E1" s="703"/>
      <c r="F1" s="703"/>
      <c r="G1" s="703"/>
      <c r="H1" s="703"/>
      <c r="I1" s="703"/>
      <c r="J1" s="703"/>
      <c r="K1" s="703"/>
      <c r="L1" s="703"/>
      <c r="M1" s="991" t="s">
        <v>1</v>
      </c>
      <c r="N1" s="991"/>
      <c r="O1" s="703"/>
      <c r="P1" s="46"/>
      <c r="Q1" s="46"/>
      <c r="R1" s="46"/>
      <c r="S1" s="46"/>
    </row>
    <row r="2" spans="1:19" x14ac:dyDescent="0.3">
      <c r="A2" s="997" t="s">
        <v>273</v>
      </c>
      <c r="B2" s="997"/>
      <c r="C2" s="997"/>
      <c r="D2" s="703"/>
      <c r="E2" s="703"/>
      <c r="F2" s="703"/>
      <c r="G2" s="703"/>
      <c r="H2" s="703"/>
      <c r="I2" s="703"/>
      <c r="J2" s="703"/>
      <c r="K2" s="703"/>
      <c r="L2" s="703"/>
      <c r="M2" s="46"/>
      <c r="N2" s="46"/>
      <c r="O2" s="703"/>
      <c r="P2" s="46"/>
      <c r="Q2" s="46"/>
      <c r="R2" s="46"/>
      <c r="S2" s="46"/>
    </row>
    <row r="3" spans="1:19" ht="22.5" customHeight="1" x14ac:dyDescent="0.3">
      <c r="A3" s="992" t="s">
        <v>462</v>
      </c>
      <c r="B3" s="992"/>
      <c r="C3" s="992"/>
      <c r="D3" s="992"/>
      <c r="E3" s="992"/>
      <c r="F3" s="992"/>
      <c r="G3" s="992"/>
      <c r="H3" s="992"/>
      <c r="I3" s="992"/>
      <c r="J3" s="992"/>
      <c r="K3" s="992"/>
      <c r="L3" s="992"/>
      <c r="M3" s="992"/>
      <c r="N3" s="992"/>
      <c r="O3" s="703"/>
      <c r="P3" s="46"/>
      <c r="Q3" s="46"/>
      <c r="R3" s="46"/>
      <c r="S3" s="46"/>
    </row>
    <row r="4" spans="1:19" s="706" customFormat="1" ht="22.5" customHeight="1" x14ac:dyDescent="0.35">
      <c r="A4" s="998" t="s">
        <v>511</v>
      </c>
      <c r="B4" s="998"/>
      <c r="C4" s="998"/>
      <c r="D4" s="998"/>
      <c r="E4" s="998"/>
      <c r="F4" s="998"/>
      <c r="G4" s="998"/>
      <c r="H4" s="998"/>
      <c r="I4" s="998"/>
      <c r="J4" s="998"/>
      <c r="K4" s="998"/>
      <c r="L4" s="998"/>
      <c r="M4" s="998"/>
      <c r="N4" s="998"/>
      <c r="O4" s="704"/>
      <c r="P4" s="705"/>
      <c r="Q4" s="705"/>
      <c r="R4" s="705"/>
      <c r="S4" s="705"/>
    </row>
    <row r="5" spans="1:19" ht="23.25" customHeight="1" thickBot="1" x14ac:dyDescent="0.35">
      <c r="A5" s="707"/>
      <c r="B5" s="707"/>
      <c r="C5" s="707"/>
      <c r="D5" s="707"/>
      <c r="E5" s="707"/>
      <c r="F5" s="707"/>
      <c r="G5" s="707"/>
      <c r="H5" s="707"/>
      <c r="I5" s="707"/>
      <c r="J5" s="707"/>
      <c r="K5" s="707"/>
      <c r="L5" s="707"/>
      <c r="M5" s="707"/>
      <c r="N5" s="708" t="s">
        <v>2</v>
      </c>
      <c r="O5" s="703"/>
      <c r="P5" s="46"/>
      <c r="Q5" s="46"/>
      <c r="R5" s="46"/>
      <c r="S5" s="46"/>
    </row>
    <row r="6" spans="1:19" ht="64.2" customHeight="1" x14ac:dyDescent="0.3">
      <c r="A6" s="167" t="s">
        <v>3</v>
      </c>
      <c r="B6" s="168" t="s">
        <v>4</v>
      </c>
      <c r="C6" s="168" t="s">
        <v>5</v>
      </c>
      <c r="D6" s="432" t="s">
        <v>1141</v>
      </c>
      <c r="E6" s="432" t="s">
        <v>2858</v>
      </c>
      <c r="F6" s="432" t="s">
        <v>3127</v>
      </c>
      <c r="G6" s="432" t="s">
        <v>3128</v>
      </c>
      <c r="H6" s="432" t="s">
        <v>3135</v>
      </c>
      <c r="I6" s="432" t="s">
        <v>3134</v>
      </c>
      <c r="J6" s="432" t="s">
        <v>1219</v>
      </c>
      <c r="K6" s="432" t="s">
        <v>3129</v>
      </c>
      <c r="L6" s="432" t="s">
        <v>3146</v>
      </c>
      <c r="M6" s="432" t="s">
        <v>3136</v>
      </c>
      <c r="N6" s="169" t="s">
        <v>7</v>
      </c>
      <c r="O6" s="703"/>
      <c r="P6" s="46"/>
      <c r="Q6" s="46"/>
      <c r="R6" s="46"/>
      <c r="S6" s="46"/>
    </row>
    <row r="7" spans="1:19" s="716" customFormat="1" ht="19.5" customHeight="1" x14ac:dyDescent="0.3">
      <c r="A7" s="709" t="s">
        <v>8</v>
      </c>
      <c r="B7" s="710" t="s">
        <v>32</v>
      </c>
      <c r="C7" s="711"/>
      <c r="D7" s="712"/>
      <c r="E7" s="712"/>
      <c r="F7" s="712"/>
      <c r="G7" s="712"/>
      <c r="H7" s="712"/>
      <c r="I7" s="712"/>
      <c r="J7" s="712"/>
      <c r="K7" s="712"/>
      <c r="L7" s="712"/>
      <c r="M7" s="712"/>
      <c r="N7" s="713"/>
      <c r="O7" s="714"/>
      <c r="P7" s="715"/>
      <c r="Q7" s="715"/>
      <c r="R7" s="715"/>
      <c r="S7" s="715"/>
    </row>
    <row r="8" spans="1:19" s="716" customFormat="1" ht="19.5" customHeight="1" x14ac:dyDescent="0.3">
      <c r="A8" s="709" t="s">
        <v>10</v>
      </c>
      <c r="B8" s="710" t="s">
        <v>184</v>
      </c>
      <c r="C8" s="711"/>
      <c r="D8" s="712"/>
      <c r="E8" s="712"/>
      <c r="F8" s="712"/>
      <c r="G8" s="712"/>
      <c r="H8" s="712"/>
      <c r="I8" s="712"/>
      <c r="J8" s="712"/>
      <c r="K8" s="712"/>
      <c r="L8" s="712"/>
      <c r="M8" s="712"/>
      <c r="N8" s="713"/>
      <c r="O8" s="714"/>
      <c r="P8" s="715"/>
      <c r="Q8" s="715"/>
      <c r="R8" s="715"/>
      <c r="S8" s="715"/>
    </row>
    <row r="9" spans="1:19" s="716" customFormat="1" ht="73.5" customHeight="1" x14ac:dyDescent="0.3">
      <c r="A9" s="717" t="s">
        <v>12</v>
      </c>
      <c r="B9" s="718" t="s">
        <v>463</v>
      </c>
      <c r="C9" s="711" t="s">
        <v>33</v>
      </c>
      <c r="D9" s="170">
        <f>SUM(D10:D12)</f>
        <v>28</v>
      </c>
      <c r="E9" s="170">
        <f t="shared" ref="E9:L9" si="0">SUM(E10:E12)</f>
        <v>0</v>
      </c>
      <c r="F9" s="170">
        <f t="shared" si="0"/>
        <v>0</v>
      </c>
      <c r="G9" s="170">
        <f t="shared" si="0"/>
        <v>0</v>
      </c>
      <c r="H9" s="170">
        <f t="shared" si="0"/>
        <v>0</v>
      </c>
      <c r="I9" s="170">
        <f t="shared" si="0"/>
        <v>0</v>
      </c>
      <c r="J9" s="170">
        <f t="shared" si="0"/>
        <v>0</v>
      </c>
      <c r="K9" s="170">
        <f t="shared" si="0"/>
        <v>0</v>
      </c>
      <c r="L9" s="170">
        <f t="shared" si="0"/>
        <v>0</v>
      </c>
      <c r="M9" s="170">
        <f>SUM(D9:L9)</f>
        <v>28</v>
      </c>
      <c r="N9" s="713"/>
      <c r="O9" s="714"/>
      <c r="P9" s="715"/>
      <c r="Q9" s="715"/>
      <c r="R9" s="715"/>
      <c r="S9" s="715"/>
    </row>
    <row r="10" spans="1:19" s="716" customFormat="1" ht="26.4" x14ac:dyDescent="0.3">
      <c r="A10" s="717" t="s">
        <v>70</v>
      </c>
      <c r="B10" s="719" t="s">
        <v>465</v>
      </c>
      <c r="C10" s="711" t="s">
        <v>33</v>
      </c>
      <c r="D10" s="166">
        <v>2</v>
      </c>
      <c r="E10" s="166"/>
      <c r="F10" s="166"/>
      <c r="G10" s="166"/>
      <c r="H10" s="166"/>
      <c r="I10" s="166"/>
      <c r="J10" s="166"/>
      <c r="K10" s="166"/>
      <c r="L10" s="166"/>
      <c r="M10" s="166">
        <f>SUM(D10:L10)</f>
        <v>2</v>
      </c>
      <c r="N10" s="713"/>
      <c r="O10" s="714"/>
      <c r="P10" s="715"/>
      <c r="Q10" s="715"/>
      <c r="R10" s="715"/>
      <c r="S10" s="715"/>
    </row>
    <row r="11" spans="1:19" s="716" customFormat="1" ht="26.4" x14ac:dyDescent="0.3">
      <c r="A11" s="717" t="s">
        <v>77</v>
      </c>
      <c r="B11" s="719" t="s">
        <v>464</v>
      </c>
      <c r="C11" s="711"/>
      <c r="D11" s="166">
        <v>26</v>
      </c>
      <c r="E11" s="166"/>
      <c r="F11" s="166"/>
      <c r="G11" s="166"/>
      <c r="H11" s="166"/>
      <c r="I11" s="166"/>
      <c r="J11" s="166"/>
      <c r="K11" s="166"/>
      <c r="L11" s="166"/>
      <c r="M11" s="166">
        <f>SUM(D11:L11)</f>
        <v>26</v>
      </c>
      <c r="N11" s="713"/>
      <c r="O11" s="714"/>
      <c r="P11" s="715"/>
      <c r="Q11" s="715"/>
      <c r="R11" s="715"/>
      <c r="S11" s="715"/>
    </row>
    <row r="12" spans="1:19" s="720" customFormat="1" ht="33" customHeight="1" x14ac:dyDescent="0.3">
      <c r="A12" s="717" t="s">
        <v>508</v>
      </c>
      <c r="B12" s="719" t="s">
        <v>506</v>
      </c>
      <c r="C12" s="711" t="s">
        <v>14</v>
      </c>
      <c r="D12" s="171"/>
      <c r="E12" s="171"/>
      <c r="F12" s="172"/>
      <c r="G12" s="172"/>
      <c r="H12" s="172"/>
      <c r="I12" s="172"/>
      <c r="J12" s="172"/>
      <c r="K12" s="172"/>
      <c r="L12" s="172"/>
      <c r="M12" s="172"/>
      <c r="N12" s="713"/>
    </row>
    <row r="13" spans="1:19" s="724" customFormat="1" x14ac:dyDescent="0.3">
      <c r="A13" s="721"/>
      <c r="B13" s="722" t="s">
        <v>501</v>
      </c>
      <c r="C13" s="711" t="s">
        <v>14</v>
      </c>
      <c r="D13" s="173"/>
      <c r="E13" s="173"/>
      <c r="F13" s="174"/>
      <c r="G13" s="174"/>
      <c r="H13" s="174"/>
      <c r="I13" s="174"/>
      <c r="J13" s="174"/>
      <c r="K13" s="174"/>
      <c r="L13" s="174"/>
      <c r="M13" s="174"/>
      <c r="N13" s="723"/>
    </row>
    <row r="14" spans="1:19" s="724" customFormat="1" ht="26.4" x14ac:dyDescent="0.3">
      <c r="A14" s="721"/>
      <c r="B14" s="722" t="s">
        <v>502</v>
      </c>
      <c r="C14" s="711" t="s">
        <v>14</v>
      </c>
      <c r="D14" s="173"/>
      <c r="E14" s="173"/>
      <c r="F14" s="174"/>
      <c r="G14" s="174"/>
      <c r="H14" s="174"/>
      <c r="I14" s="174"/>
      <c r="J14" s="174"/>
      <c r="K14" s="174"/>
      <c r="L14" s="174"/>
      <c r="M14" s="174"/>
      <c r="N14" s="723"/>
    </row>
    <row r="15" spans="1:19" s="724" customFormat="1" ht="26.4" x14ac:dyDescent="0.3">
      <c r="A15" s="721"/>
      <c r="B15" s="722" t="s">
        <v>503</v>
      </c>
      <c r="C15" s="711" t="s">
        <v>14</v>
      </c>
      <c r="D15" s="173"/>
      <c r="E15" s="173"/>
      <c r="F15" s="174"/>
      <c r="G15" s="174"/>
      <c r="H15" s="174"/>
      <c r="I15" s="174"/>
      <c r="J15" s="174"/>
      <c r="K15" s="174"/>
      <c r="L15" s="174"/>
      <c r="M15" s="174"/>
      <c r="N15" s="723"/>
    </row>
    <row r="16" spans="1:19" s="724" customFormat="1" x14ac:dyDescent="0.3">
      <c r="A16" s="721"/>
      <c r="B16" s="722" t="s">
        <v>500</v>
      </c>
      <c r="C16" s="711" t="s">
        <v>14</v>
      </c>
      <c r="D16" s="173"/>
      <c r="E16" s="173"/>
      <c r="F16" s="174"/>
      <c r="G16" s="174"/>
      <c r="H16" s="174"/>
      <c r="I16" s="174"/>
      <c r="J16" s="174"/>
      <c r="K16" s="174"/>
      <c r="L16" s="174"/>
      <c r="M16" s="174"/>
      <c r="N16" s="723"/>
    </row>
    <row r="17" spans="1:19" s="728" customFormat="1" ht="69" x14ac:dyDescent="0.3">
      <c r="A17" s="709" t="s">
        <v>21</v>
      </c>
      <c r="B17" s="718" t="s">
        <v>542</v>
      </c>
      <c r="C17" s="725" t="s">
        <v>33</v>
      </c>
      <c r="D17" s="170">
        <f>SUM(D18:D20)</f>
        <v>2</v>
      </c>
      <c r="E17" s="170">
        <f t="shared" ref="E17:L17" si="1">SUM(E18:E20)</f>
        <v>0</v>
      </c>
      <c r="F17" s="170">
        <f t="shared" si="1"/>
        <v>0</v>
      </c>
      <c r="G17" s="170">
        <f t="shared" si="1"/>
        <v>0</v>
      </c>
      <c r="H17" s="170">
        <f t="shared" si="1"/>
        <v>0</v>
      </c>
      <c r="I17" s="170">
        <f t="shared" si="1"/>
        <v>0</v>
      </c>
      <c r="J17" s="170">
        <f t="shared" si="1"/>
        <v>0</v>
      </c>
      <c r="K17" s="170">
        <f t="shared" si="1"/>
        <v>0</v>
      </c>
      <c r="L17" s="170">
        <f t="shared" si="1"/>
        <v>0</v>
      </c>
      <c r="M17" s="170">
        <f>SUM(D17:L17)</f>
        <v>2</v>
      </c>
      <c r="N17" s="440">
        <f>SUM(N18:N20)</f>
        <v>0</v>
      </c>
      <c r="O17" s="726"/>
      <c r="P17" s="727"/>
      <c r="Q17" s="727"/>
      <c r="R17" s="727"/>
      <c r="S17" s="727"/>
    </row>
    <row r="18" spans="1:19" s="716" customFormat="1" ht="39.6" x14ac:dyDescent="0.3">
      <c r="A18" s="717"/>
      <c r="B18" s="719" t="s">
        <v>469</v>
      </c>
      <c r="C18" s="711" t="s">
        <v>33</v>
      </c>
      <c r="D18" s="166">
        <v>0</v>
      </c>
      <c r="E18" s="166"/>
      <c r="F18" s="166"/>
      <c r="G18" s="166"/>
      <c r="H18" s="166"/>
      <c r="I18" s="166"/>
      <c r="J18" s="166"/>
      <c r="K18" s="166"/>
      <c r="L18" s="166"/>
      <c r="M18" s="166">
        <f>SUM(D18:L18)</f>
        <v>0</v>
      </c>
      <c r="N18" s="713"/>
      <c r="O18" s="714"/>
      <c r="P18" s="715"/>
      <c r="Q18" s="715"/>
      <c r="R18" s="715"/>
      <c r="S18" s="715"/>
    </row>
    <row r="19" spans="1:19" s="716" customFormat="1" ht="39.6" x14ac:dyDescent="0.3">
      <c r="A19" s="717"/>
      <c r="B19" s="719" t="s">
        <v>468</v>
      </c>
      <c r="C19" s="711" t="s">
        <v>33</v>
      </c>
      <c r="D19" s="166">
        <v>2</v>
      </c>
      <c r="E19" s="166"/>
      <c r="F19" s="166"/>
      <c r="G19" s="166"/>
      <c r="H19" s="166"/>
      <c r="I19" s="166"/>
      <c r="J19" s="166"/>
      <c r="K19" s="166"/>
      <c r="L19" s="166"/>
      <c r="M19" s="166">
        <f>SUM(D19:L19)</f>
        <v>2</v>
      </c>
      <c r="N19" s="713"/>
      <c r="O19" s="714"/>
      <c r="P19" s="715"/>
      <c r="Q19" s="715"/>
      <c r="R19" s="715"/>
      <c r="S19" s="715"/>
    </row>
    <row r="20" spans="1:19" s="716" customFormat="1" ht="39.6" x14ac:dyDescent="0.3">
      <c r="A20" s="717"/>
      <c r="B20" s="719" t="s">
        <v>467</v>
      </c>
      <c r="C20" s="711" t="s">
        <v>33</v>
      </c>
      <c r="D20" s="166"/>
      <c r="E20" s="166"/>
      <c r="F20" s="166"/>
      <c r="G20" s="166"/>
      <c r="H20" s="166"/>
      <c r="I20" s="166"/>
      <c r="J20" s="166"/>
      <c r="K20" s="166"/>
      <c r="L20" s="166"/>
      <c r="M20" s="166"/>
      <c r="N20" s="713"/>
      <c r="O20" s="714"/>
      <c r="P20" s="715"/>
      <c r="Q20" s="715"/>
      <c r="R20" s="715"/>
      <c r="S20" s="715"/>
    </row>
    <row r="21" spans="1:19" s="728" customFormat="1" ht="55.2" x14ac:dyDescent="0.3">
      <c r="A21" s="709" t="s">
        <v>23</v>
      </c>
      <c r="B21" s="729" t="s">
        <v>470</v>
      </c>
      <c r="C21" s="725" t="s">
        <v>33</v>
      </c>
      <c r="D21" s="170">
        <f>D22</f>
        <v>30</v>
      </c>
      <c r="E21" s="170">
        <f t="shared" ref="E21:L21" si="2">E22</f>
        <v>0</v>
      </c>
      <c r="F21" s="170">
        <f t="shared" si="2"/>
        <v>0</v>
      </c>
      <c r="G21" s="170">
        <f t="shared" si="2"/>
        <v>0</v>
      </c>
      <c r="H21" s="170">
        <f t="shared" si="2"/>
        <v>0</v>
      </c>
      <c r="I21" s="170">
        <f t="shared" si="2"/>
        <v>0</v>
      </c>
      <c r="J21" s="170">
        <f t="shared" si="2"/>
        <v>0</v>
      </c>
      <c r="K21" s="170">
        <f t="shared" si="2"/>
        <v>0</v>
      </c>
      <c r="L21" s="170">
        <f t="shared" si="2"/>
        <v>0</v>
      </c>
      <c r="M21" s="170">
        <f>SUM(D21:L21)</f>
        <v>30</v>
      </c>
      <c r="N21" s="730"/>
      <c r="O21" s="726"/>
      <c r="P21" s="727"/>
      <c r="Q21" s="727"/>
      <c r="R21" s="727"/>
      <c r="S21" s="727"/>
    </row>
    <row r="22" spans="1:19" s="716" customFormat="1" ht="26.4" x14ac:dyDescent="0.3">
      <c r="A22" s="717"/>
      <c r="B22" s="719" t="s">
        <v>471</v>
      </c>
      <c r="C22" s="711" t="s">
        <v>33</v>
      </c>
      <c r="D22" s="166">
        <v>30</v>
      </c>
      <c r="E22" s="166"/>
      <c r="F22" s="166"/>
      <c r="G22" s="166"/>
      <c r="H22" s="166"/>
      <c r="I22" s="166"/>
      <c r="J22" s="166"/>
      <c r="K22" s="166"/>
      <c r="L22" s="166"/>
      <c r="M22" s="166">
        <f>SUM(D22:L22)</f>
        <v>30</v>
      </c>
      <c r="N22" s="713"/>
      <c r="O22" s="714"/>
      <c r="P22" s="715"/>
      <c r="Q22" s="715"/>
      <c r="R22" s="715"/>
      <c r="S22" s="715"/>
    </row>
    <row r="23" spans="1:19" s="734" customFormat="1" ht="105" customHeight="1" x14ac:dyDescent="0.3">
      <c r="A23" s="717" t="s">
        <v>25</v>
      </c>
      <c r="B23" s="718" t="s">
        <v>545</v>
      </c>
      <c r="C23" s="711" t="s">
        <v>33</v>
      </c>
      <c r="D23" s="165">
        <f>D9-D17+D21</f>
        <v>56</v>
      </c>
      <c r="E23" s="165">
        <f t="shared" ref="E23:L23" si="3">E9-E17+E21</f>
        <v>0</v>
      </c>
      <c r="F23" s="165">
        <f t="shared" si="3"/>
        <v>0</v>
      </c>
      <c r="G23" s="165">
        <f t="shared" si="3"/>
        <v>0</v>
      </c>
      <c r="H23" s="165">
        <f t="shared" si="3"/>
        <v>0</v>
      </c>
      <c r="I23" s="165">
        <f t="shared" si="3"/>
        <v>0</v>
      </c>
      <c r="J23" s="165">
        <f t="shared" si="3"/>
        <v>0</v>
      </c>
      <c r="K23" s="165">
        <f t="shared" si="3"/>
        <v>0</v>
      </c>
      <c r="L23" s="165">
        <f t="shared" si="3"/>
        <v>0</v>
      </c>
      <c r="M23" s="170">
        <f>SUM(D23:L23)</f>
        <v>56</v>
      </c>
      <c r="N23" s="731"/>
      <c r="O23" s="732"/>
      <c r="P23" s="733"/>
      <c r="Q23" s="733"/>
      <c r="R23" s="733"/>
      <c r="S23" s="733"/>
    </row>
    <row r="24" spans="1:19" s="716" customFormat="1" ht="19.5" customHeight="1" x14ac:dyDescent="0.3">
      <c r="A24" s="709" t="s">
        <v>31</v>
      </c>
      <c r="B24" s="710" t="s">
        <v>185</v>
      </c>
      <c r="C24" s="711"/>
      <c r="D24" s="712"/>
      <c r="E24" s="712"/>
      <c r="F24" s="712"/>
      <c r="G24" s="712"/>
      <c r="H24" s="712"/>
      <c r="I24" s="712"/>
      <c r="J24" s="712"/>
      <c r="K24" s="712"/>
      <c r="L24" s="712"/>
      <c r="M24" s="712"/>
      <c r="N24" s="713"/>
      <c r="O24" s="714"/>
      <c r="P24" s="715"/>
      <c r="Q24" s="715"/>
      <c r="R24" s="715"/>
      <c r="S24" s="715"/>
    </row>
    <row r="25" spans="1:19" s="716" customFormat="1" ht="73.5" customHeight="1" x14ac:dyDescent="0.3">
      <c r="A25" s="717" t="s">
        <v>12</v>
      </c>
      <c r="B25" s="718" t="s">
        <v>472</v>
      </c>
      <c r="C25" s="711" t="s">
        <v>33</v>
      </c>
      <c r="D25" s="166">
        <f>SUM(D26:D28)</f>
        <v>0</v>
      </c>
      <c r="E25" s="166">
        <f t="shared" ref="E25:M25" si="4">SUM(E26:E28)</f>
        <v>0</v>
      </c>
      <c r="F25" s="166">
        <f t="shared" si="4"/>
        <v>0</v>
      </c>
      <c r="G25" s="166">
        <f t="shared" si="4"/>
        <v>0</v>
      </c>
      <c r="H25" s="166">
        <f t="shared" si="4"/>
        <v>0</v>
      </c>
      <c r="I25" s="166"/>
      <c r="J25" s="166"/>
      <c r="K25" s="166">
        <f t="shared" si="4"/>
        <v>0</v>
      </c>
      <c r="L25" s="166">
        <f t="shared" si="4"/>
        <v>0</v>
      </c>
      <c r="M25" s="166">
        <f t="shared" si="4"/>
        <v>0</v>
      </c>
      <c r="N25" s="713"/>
      <c r="O25" s="714"/>
      <c r="P25" s="715"/>
      <c r="Q25" s="715"/>
      <c r="R25" s="715"/>
      <c r="S25" s="715"/>
    </row>
    <row r="26" spans="1:19" s="716" customFormat="1" ht="39.6" x14ac:dyDescent="0.3">
      <c r="A26" s="717"/>
      <c r="B26" s="719" t="s">
        <v>466</v>
      </c>
      <c r="C26" s="711" t="s">
        <v>33</v>
      </c>
      <c r="D26" s="166"/>
      <c r="E26" s="166"/>
      <c r="F26" s="166"/>
      <c r="G26" s="166"/>
      <c r="H26" s="166"/>
      <c r="I26" s="166"/>
      <c r="J26" s="166"/>
      <c r="K26" s="166"/>
      <c r="L26" s="166"/>
      <c r="M26" s="166">
        <f>SUM(D26:L26)</f>
        <v>0</v>
      </c>
      <c r="N26" s="713"/>
      <c r="O26" s="714"/>
      <c r="P26" s="715"/>
      <c r="Q26" s="715"/>
      <c r="R26" s="715"/>
      <c r="S26" s="715"/>
    </row>
    <row r="27" spans="1:19" s="716" customFormat="1" ht="26.4" x14ac:dyDescent="0.3">
      <c r="A27" s="717"/>
      <c r="B27" s="719" t="s">
        <v>465</v>
      </c>
      <c r="C27" s="711" t="s">
        <v>33</v>
      </c>
      <c r="D27" s="166"/>
      <c r="E27" s="166"/>
      <c r="F27" s="166"/>
      <c r="G27" s="166"/>
      <c r="H27" s="166"/>
      <c r="I27" s="166"/>
      <c r="J27" s="166"/>
      <c r="K27" s="166"/>
      <c r="L27" s="166"/>
      <c r="M27" s="166">
        <f t="shared" ref="M27:M34" si="5">SUM(D27:L27)</f>
        <v>0</v>
      </c>
      <c r="N27" s="713"/>
      <c r="O27" s="714"/>
      <c r="P27" s="715"/>
      <c r="Q27" s="715"/>
      <c r="R27" s="715"/>
      <c r="S27" s="715"/>
    </row>
    <row r="28" spans="1:19" s="716" customFormat="1" ht="26.4" x14ac:dyDescent="0.3">
      <c r="A28" s="717"/>
      <c r="B28" s="719" t="s">
        <v>464</v>
      </c>
      <c r="C28" s="711" t="s">
        <v>33</v>
      </c>
      <c r="D28" s="166"/>
      <c r="E28" s="166"/>
      <c r="F28" s="166"/>
      <c r="G28" s="166"/>
      <c r="H28" s="166"/>
      <c r="I28" s="166"/>
      <c r="J28" s="166"/>
      <c r="K28" s="166"/>
      <c r="L28" s="166"/>
      <c r="M28" s="166">
        <f t="shared" si="5"/>
        <v>0</v>
      </c>
      <c r="N28" s="713"/>
      <c r="O28" s="714"/>
      <c r="P28" s="715"/>
      <c r="Q28" s="715"/>
      <c r="R28" s="715"/>
      <c r="S28" s="715"/>
    </row>
    <row r="29" spans="1:19" s="716" customFormat="1" ht="62.25" customHeight="1" x14ac:dyDescent="0.3">
      <c r="A29" s="717" t="s">
        <v>21</v>
      </c>
      <c r="B29" s="718" t="s">
        <v>543</v>
      </c>
      <c r="C29" s="711" t="s">
        <v>33</v>
      </c>
      <c r="D29" s="166">
        <f>SUM(D30:D32)</f>
        <v>0</v>
      </c>
      <c r="E29" s="166">
        <f t="shared" ref="E29:M29" si="6">SUM(E30:E32)</f>
        <v>0</v>
      </c>
      <c r="F29" s="166">
        <f t="shared" si="6"/>
        <v>0</v>
      </c>
      <c r="G29" s="166">
        <f t="shared" si="6"/>
        <v>0</v>
      </c>
      <c r="H29" s="166">
        <f t="shared" si="6"/>
        <v>0</v>
      </c>
      <c r="I29" s="166"/>
      <c r="J29" s="166"/>
      <c r="K29" s="166">
        <f t="shared" si="6"/>
        <v>0</v>
      </c>
      <c r="L29" s="166">
        <f t="shared" si="6"/>
        <v>0</v>
      </c>
      <c r="M29" s="166">
        <f t="shared" si="6"/>
        <v>0</v>
      </c>
      <c r="N29" s="713"/>
      <c r="O29" s="714"/>
      <c r="P29" s="715"/>
      <c r="Q29" s="715"/>
      <c r="R29" s="715"/>
      <c r="S29" s="715"/>
    </row>
    <row r="30" spans="1:19" s="716" customFormat="1" ht="39.6" x14ac:dyDescent="0.3">
      <c r="A30" s="717"/>
      <c r="B30" s="719" t="s">
        <v>469</v>
      </c>
      <c r="C30" s="711" t="s">
        <v>33</v>
      </c>
      <c r="D30" s="166"/>
      <c r="E30" s="166"/>
      <c r="F30" s="166"/>
      <c r="G30" s="166"/>
      <c r="H30" s="166"/>
      <c r="I30" s="166"/>
      <c r="J30" s="166"/>
      <c r="K30" s="166"/>
      <c r="L30" s="166"/>
      <c r="M30" s="166">
        <f t="shared" si="5"/>
        <v>0</v>
      </c>
      <c r="N30" s="713"/>
      <c r="O30" s="714"/>
      <c r="P30" s="715"/>
      <c r="Q30" s="715"/>
      <c r="R30" s="715"/>
      <c r="S30" s="715"/>
    </row>
    <row r="31" spans="1:19" s="716" customFormat="1" ht="39.6" x14ac:dyDescent="0.3">
      <c r="A31" s="717"/>
      <c r="B31" s="719" t="s">
        <v>468</v>
      </c>
      <c r="C31" s="711" t="s">
        <v>33</v>
      </c>
      <c r="D31" s="166"/>
      <c r="E31" s="166"/>
      <c r="F31" s="166"/>
      <c r="G31" s="166"/>
      <c r="H31" s="166"/>
      <c r="I31" s="166"/>
      <c r="J31" s="166"/>
      <c r="K31" s="166"/>
      <c r="L31" s="166"/>
      <c r="M31" s="166">
        <f t="shared" si="5"/>
        <v>0</v>
      </c>
      <c r="N31" s="713"/>
      <c r="O31" s="714"/>
      <c r="P31" s="715"/>
      <c r="Q31" s="715"/>
      <c r="R31" s="715"/>
      <c r="S31" s="715"/>
    </row>
    <row r="32" spans="1:19" s="716" customFormat="1" ht="39.6" x14ac:dyDescent="0.3">
      <c r="A32" s="717"/>
      <c r="B32" s="719" t="s">
        <v>467</v>
      </c>
      <c r="C32" s="711" t="s">
        <v>33</v>
      </c>
      <c r="D32" s="166"/>
      <c r="E32" s="166"/>
      <c r="F32" s="166"/>
      <c r="G32" s="166"/>
      <c r="H32" s="166"/>
      <c r="I32" s="166"/>
      <c r="J32" s="166"/>
      <c r="K32" s="166"/>
      <c r="L32" s="166"/>
      <c r="M32" s="166">
        <f t="shared" si="5"/>
        <v>0</v>
      </c>
      <c r="N32" s="713"/>
      <c r="O32" s="714"/>
      <c r="P32" s="715"/>
      <c r="Q32" s="715"/>
      <c r="R32" s="715"/>
      <c r="S32" s="715"/>
    </row>
    <row r="33" spans="1:19" s="716" customFormat="1" ht="55.2" x14ac:dyDescent="0.3">
      <c r="A33" s="717" t="s">
        <v>23</v>
      </c>
      <c r="B33" s="729" t="s">
        <v>473</v>
      </c>
      <c r="C33" s="711" t="s">
        <v>33</v>
      </c>
      <c r="D33" s="166">
        <f>SUM(D34)</f>
        <v>0</v>
      </c>
      <c r="E33" s="166">
        <f t="shared" ref="E33:M33" si="7">SUM(E34)</f>
        <v>0</v>
      </c>
      <c r="F33" s="166">
        <f t="shared" si="7"/>
        <v>0</v>
      </c>
      <c r="G33" s="166">
        <f t="shared" si="7"/>
        <v>0</v>
      </c>
      <c r="H33" s="166">
        <f t="shared" si="7"/>
        <v>0</v>
      </c>
      <c r="I33" s="166"/>
      <c r="J33" s="166"/>
      <c r="K33" s="166">
        <f t="shared" si="7"/>
        <v>0</v>
      </c>
      <c r="L33" s="166">
        <f t="shared" si="7"/>
        <v>0</v>
      </c>
      <c r="M33" s="166">
        <f t="shared" si="7"/>
        <v>0</v>
      </c>
      <c r="N33" s="713"/>
      <c r="O33" s="714"/>
      <c r="P33" s="715"/>
      <c r="Q33" s="715"/>
      <c r="R33" s="715"/>
      <c r="S33" s="715"/>
    </row>
    <row r="34" spans="1:19" s="716" customFormat="1" ht="26.4" x14ac:dyDescent="0.3">
      <c r="A34" s="717"/>
      <c r="B34" s="719" t="s">
        <v>471</v>
      </c>
      <c r="C34" s="711" t="s">
        <v>33</v>
      </c>
      <c r="D34" s="166"/>
      <c r="E34" s="166"/>
      <c r="F34" s="166"/>
      <c r="G34" s="166"/>
      <c r="H34" s="166"/>
      <c r="I34" s="166"/>
      <c r="J34" s="166"/>
      <c r="K34" s="166"/>
      <c r="L34" s="166"/>
      <c r="M34" s="166">
        <f t="shared" si="5"/>
        <v>0</v>
      </c>
      <c r="N34" s="713"/>
      <c r="O34" s="714"/>
      <c r="P34" s="715"/>
      <c r="Q34" s="715"/>
      <c r="R34" s="715"/>
      <c r="S34" s="715"/>
    </row>
    <row r="35" spans="1:19" s="734" customFormat="1" ht="120" customHeight="1" x14ac:dyDescent="0.3">
      <c r="A35" s="717" t="s">
        <v>25</v>
      </c>
      <c r="B35" s="718" t="s">
        <v>544</v>
      </c>
      <c r="C35" s="711" t="s">
        <v>33</v>
      </c>
      <c r="D35" s="165">
        <f>+D25-D29+D33</f>
        <v>0</v>
      </c>
      <c r="E35" s="165">
        <f t="shared" ref="E35:M35" si="8">+E25-E29+E33</f>
        <v>0</v>
      </c>
      <c r="F35" s="165">
        <f t="shared" si="8"/>
        <v>0</v>
      </c>
      <c r="G35" s="165">
        <f t="shared" si="8"/>
        <v>0</v>
      </c>
      <c r="H35" s="165">
        <f t="shared" si="8"/>
        <v>0</v>
      </c>
      <c r="I35" s="165"/>
      <c r="J35" s="165"/>
      <c r="K35" s="165">
        <f t="shared" si="8"/>
        <v>0</v>
      </c>
      <c r="L35" s="165">
        <f t="shared" si="8"/>
        <v>0</v>
      </c>
      <c r="M35" s="165">
        <f t="shared" si="8"/>
        <v>0</v>
      </c>
      <c r="N35" s="731"/>
      <c r="O35" s="732"/>
      <c r="P35" s="733"/>
      <c r="Q35" s="733"/>
      <c r="R35" s="733"/>
      <c r="S35" s="733"/>
    </row>
    <row r="36" spans="1:19" s="716" customFormat="1" ht="19.5" customHeight="1" x14ac:dyDescent="0.3">
      <c r="A36" s="735" t="s">
        <v>8</v>
      </c>
      <c r="B36" s="710" t="s">
        <v>34</v>
      </c>
      <c r="C36" s="711"/>
      <c r="D36" s="170"/>
      <c r="E36" s="170"/>
      <c r="F36" s="170"/>
      <c r="G36" s="170"/>
      <c r="H36" s="170"/>
      <c r="I36" s="170"/>
      <c r="J36" s="170"/>
      <c r="K36" s="170"/>
      <c r="L36" s="170"/>
      <c r="M36" s="170"/>
      <c r="N36" s="713"/>
      <c r="O36" s="714"/>
      <c r="P36" s="715"/>
      <c r="Q36" s="715"/>
      <c r="R36" s="715"/>
      <c r="S36" s="715"/>
    </row>
    <row r="37" spans="1:19" s="716" customFormat="1" ht="27.75" customHeight="1" x14ac:dyDescent="0.3">
      <c r="A37" s="709" t="s">
        <v>10</v>
      </c>
      <c r="B37" s="710" t="s">
        <v>186</v>
      </c>
      <c r="C37" s="711"/>
      <c r="D37" s="170"/>
      <c r="E37" s="170"/>
      <c r="F37" s="170"/>
      <c r="G37" s="170"/>
      <c r="H37" s="170"/>
      <c r="I37" s="170"/>
      <c r="J37" s="170"/>
      <c r="K37" s="170"/>
      <c r="L37" s="170"/>
      <c r="M37" s="170"/>
      <c r="N37" s="713"/>
      <c r="O37" s="714"/>
      <c r="P37" s="715"/>
      <c r="Q37" s="715"/>
      <c r="R37" s="715"/>
      <c r="S37" s="715"/>
    </row>
    <row r="38" spans="1:19" s="734" customFormat="1" ht="117.75" customHeight="1" x14ac:dyDescent="0.3">
      <c r="A38" s="736" t="s">
        <v>12</v>
      </c>
      <c r="B38" s="718" t="s">
        <v>548</v>
      </c>
      <c r="C38" s="737" t="s">
        <v>35</v>
      </c>
      <c r="D38" s="165">
        <f>SUM(D39:D44)</f>
        <v>0</v>
      </c>
      <c r="E38" s="165">
        <f t="shared" ref="E38:M38" si="9">SUM(E39:E44)</f>
        <v>0</v>
      </c>
      <c r="F38" s="165">
        <f t="shared" si="9"/>
        <v>0</v>
      </c>
      <c r="G38" s="165">
        <f t="shared" si="9"/>
        <v>0</v>
      </c>
      <c r="H38" s="165">
        <f t="shared" si="9"/>
        <v>0</v>
      </c>
      <c r="I38" s="165"/>
      <c r="J38" s="165"/>
      <c r="K38" s="165">
        <f t="shared" si="9"/>
        <v>0</v>
      </c>
      <c r="L38" s="165">
        <f t="shared" si="9"/>
        <v>0</v>
      </c>
      <c r="M38" s="165">
        <f t="shared" si="9"/>
        <v>0</v>
      </c>
      <c r="N38" s="731"/>
      <c r="O38" s="732"/>
      <c r="P38" s="733"/>
      <c r="Q38" s="733"/>
      <c r="R38" s="733"/>
      <c r="S38" s="733"/>
    </row>
    <row r="39" spans="1:19" s="716" customFormat="1" ht="26.4" x14ac:dyDescent="0.3">
      <c r="A39" s="717"/>
      <c r="B39" s="719" t="s">
        <v>549</v>
      </c>
      <c r="C39" s="711"/>
      <c r="D39" s="166"/>
      <c r="E39" s="166"/>
      <c r="F39" s="166"/>
      <c r="G39" s="166"/>
      <c r="H39" s="166"/>
      <c r="I39" s="166"/>
      <c r="J39" s="166"/>
      <c r="K39" s="166"/>
      <c r="L39" s="166"/>
      <c r="M39" s="166">
        <f>SUM(D39:L39)</f>
        <v>0</v>
      </c>
      <c r="N39" s="713"/>
      <c r="O39" s="714"/>
      <c r="P39" s="715"/>
      <c r="Q39" s="715"/>
      <c r="R39" s="715"/>
      <c r="S39" s="715"/>
    </row>
    <row r="40" spans="1:19" s="716" customFormat="1" ht="26.4" x14ac:dyDescent="0.3">
      <c r="A40" s="717"/>
      <c r="B40" s="719" t="s">
        <v>550</v>
      </c>
      <c r="C40" s="711"/>
      <c r="D40" s="166"/>
      <c r="E40" s="166"/>
      <c r="F40" s="166">
        <v>0</v>
      </c>
      <c r="G40" s="166"/>
      <c r="H40" s="166"/>
      <c r="I40" s="166"/>
      <c r="J40" s="166"/>
      <c r="K40" s="166"/>
      <c r="L40" s="166">
        <v>0</v>
      </c>
      <c r="M40" s="166">
        <f t="shared" ref="M40:M53" si="10">SUM(D40:L40)</f>
        <v>0</v>
      </c>
      <c r="N40" s="713"/>
      <c r="O40" s="714"/>
      <c r="P40" s="715"/>
      <c r="Q40" s="715"/>
      <c r="R40" s="715"/>
      <c r="S40" s="715"/>
    </row>
    <row r="41" spans="1:19" s="716" customFormat="1" ht="26.4" x14ac:dyDescent="0.3">
      <c r="A41" s="717"/>
      <c r="B41" s="719" t="s">
        <v>551</v>
      </c>
      <c r="C41" s="711"/>
      <c r="D41" s="166"/>
      <c r="E41" s="166"/>
      <c r="F41" s="166">
        <v>0</v>
      </c>
      <c r="G41" s="166"/>
      <c r="H41" s="166"/>
      <c r="I41" s="166"/>
      <c r="J41" s="166"/>
      <c r="K41" s="166"/>
      <c r="L41" s="166">
        <v>0</v>
      </c>
      <c r="M41" s="166">
        <f t="shared" si="10"/>
        <v>0</v>
      </c>
      <c r="N41" s="713"/>
      <c r="O41" s="714"/>
      <c r="P41" s="715"/>
      <c r="Q41" s="715"/>
      <c r="R41" s="715"/>
      <c r="S41" s="715"/>
    </row>
    <row r="42" spans="1:19" s="716" customFormat="1" ht="26.4" x14ac:dyDescent="0.3">
      <c r="A42" s="717"/>
      <c r="B42" s="719" t="s">
        <v>552</v>
      </c>
      <c r="C42" s="711"/>
      <c r="D42" s="166"/>
      <c r="E42" s="166"/>
      <c r="F42" s="166">
        <v>0</v>
      </c>
      <c r="G42" s="166"/>
      <c r="H42" s="166"/>
      <c r="I42" s="166"/>
      <c r="J42" s="166"/>
      <c r="K42" s="166"/>
      <c r="L42" s="166">
        <v>0</v>
      </c>
      <c r="M42" s="166">
        <f t="shared" si="10"/>
        <v>0</v>
      </c>
      <c r="N42" s="713"/>
      <c r="O42" s="714"/>
      <c r="P42" s="715"/>
      <c r="Q42" s="715"/>
      <c r="R42" s="715"/>
      <c r="S42" s="715"/>
    </row>
    <row r="43" spans="1:19" s="716" customFormat="1" ht="26.4" x14ac:dyDescent="0.3">
      <c r="A43" s="717"/>
      <c r="B43" s="719" t="s">
        <v>546</v>
      </c>
      <c r="C43" s="711"/>
      <c r="D43" s="166"/>
      <c r="E43" s="166"/>
      <c r="F43" s="166">
        <v>0</v>
      </c>
      <c r="G43" s="166"/>
      <c r="H43" s="166"/>
      <c r="I43" s="166"/>
      <c r="J43" s="166"/>
      <c r="K43" s="166"/>
      <c r="L43" s="166">
        <v>0</v>
      </c>
      <c r="M43" s="166">
        <f t="shared" si="10"/>
        <v>0</v>
      </c>
      <c r="N43" s="713"/>
      <c r="O43" s="714"/>
      <c r="P43" s="715"/>
      <c r="Q43" s="715"/>
      <c r="R43" s="715"/>
      <c r="S43" s="715"/>
    </row>
    <row r="44" spans="1:19" s="716" customFormat="1" ht="26.4" x14ac:dyDescent="0.3">
      <c r="A44" s="717"/>
      <c r="B44" s="719" t="s">
        <v>547</v>
      </c>
      <c r="C44" s="711"/>
      <c r="D44" s="166"/>
      <c r="E44" s="166"/>
      <c r="F44" s="166">
        <v>0</v>
      </c>
      <c r="G44" s="166"/>
      <c r="H44" s="166"/>
      <c r="I44" s="166"/>
      <c r="J44" s="166"/>
      <c r="K44" s="166"/>
      <c r="L44" s="166">
        <v>0</v>
      </c>
      <c r="M44" s="166">
        <f t="shared" si="10"/>
        <v>0</v>
      </c>
      <c r="N44" s="713"/>
      <c r="O44" s="714"/>
      <c r="P44" s="715"/>
      <c r="Q44" s="715"/>
      <c r="R44" s="715"/>
      <c r="S44" s="715"/>
    </row>
    <row r="45" spans="1:19" s="734" customFormat="1" ht="82.8" x14ac:dyDescent="0.3">
      <c r="A45" s="736" t="s">
        <v>21</v>
      </c>
      <c r="B45" s="718" t="s">
        <v>553</v>
      </c>
      <c r="C45" s="737" t="s">
        <v>35</v>
      </c>
      <c r="D45" s="165">
        <f>SUM(D46:D51)</f>
        <v>0</v>
      </c>
      <c r="E45" s="165">
        <f t="shared" ref="E45:M45" si="11">SUM(E46:E51)</f>
        <v>0</v>
      </c>
      <c r="F45" s="165">
        <f t="shared" si="11"/>
        <v>0</v>
      </c>
      <c r="G45" s="165">
        <f t="shared" si="11"/>
        <v>0</v>
      </c>
      <c r="H45" s="165">
        <f t="shared" si="11"/>
        <v>0</v>
      </c>
      <c r="I45" s="165"/>
      <c r="J45" s="165"/>
      <c r="K45" s="165">
        <f t="shared" si="11"/>
        <v>0</v>
      </c>
      <c r="L45" s="165">
        <f t="shared" si="11"/>
        <v>0</v>
      </c>
      <c r="M45" s="165">
        <f t="shared" si="11"/>
        <v>0</v>
      </c>
      <c r="N45" s="731"/>
      <c r="O45" s="732"/>
      <c r="P45" s="733"/>
      <c r="Q45" s="733"/>
      <c r="R45" s="733"/>
      <c r="S45" s="733"/>
    </row>
    <row r="46" spans="1:19" s="716" customFormat="1" ht="26.4" x14ac:dyDescent="0.3">
      <c r="A46" s="717"/>
      <c r="B46" s="719" t="s">
        <v>549</v>
      </c>
      <c r="C46" s="711"/>
      <c r="D46" s="166"/>
      <c r="E46" s="166"/>
      <c r="F46" s="166"/>
      <c r="G46" s="166"/>
      <c r="H46" s="166"/>
      <c r="I46" s="166"/>
      <c r="J46" s="166"/>
      <c r="K46" s="166"/>
      <c r="L46" s="166"/>
      <c r="M46" s="166">
        <f t="shared" si="10"/>
        <v>0</v>
      </c>
      <c r="N46" s="713"/>
      <c r="O46" s="714"/>
      <c r="P46" s="715"/>
      <c r="Q46" s="715"/>
      <c r="R46" s="715"/>
      <c r="S46" s="715"/>
    </row>
    <row r="47" spans="1:19" s="716" customFormat="1" ht="26.4" x14ac:dyDescent="0.3">
      <c r="A47" s="717"/>
      <c r="B47" s="719" t="s">
        <v>550</v>
      </c>
      <c r="C47" s="711"/>
      <c r="D47" s="166"/>
      <c r="E47" s="166"/>
      <c r="F47" s="166">
        <v>0</v>
      </c>
      <c r="G47" s="166"/>
      <c r="H47" s="166"/>
      <c r="I47" s="166"/>
      <c r="J47" s="166"/>
      <c r="K47" s="166"/>
      <c r="L47" s="166">
        <v>0</v>
      </c>
      <c r="M47" s="166">
        <f t="shared" si="10"/>
        <v>0</v>
      </c>
      <c r="N47" s="713"/>
      <c r="O47" s="714"/>
      <c r="P47" s="715"/>
      <c r="Q47" s="715"/>
      <c r="R47" s="715"/>
      <c r="S47" s="715"/>
    </row>
    <row r="48" spans="1:19" s="716" customFormat="1" ht="26.4" x14ac:dyDescent="0.3">
      <c r="A48" s="717"/>
      <c r="B48" s="719" t="s">
        <v>551</v>
      </c>
      <c r="C48" s="711"/>
      <c r="D48" s="166"/>
      <c r="E48" s="166"/>
      <c r="F48" s="166">
        <v>0</v>
      </c>
      <c r="G48" s="166"/>
      <c r="H48" s="166"/>
      <c r="I48" s="166"/>
      <c r="J48" s="166"/>
      <c r="K48" s="166"/>
      <c r="L48" s="166">
        <v>0</v>
      </c>
      <c r="M48" s="166">
        <f t="shared" si="10"/>
        <v>0</v>
      </c>
      <c r="N48" s="713"/>
      <c r="O48" s="714"/>
      <c r="P48" s="715"/>
      <c r="Q48" s="715"/>
      <c r="R48" s="715"/>
      <c r="S48" s="715"/>
    </row>
    <row r="49" spans="1:19" s="716" customFormat="1" ht="26.4" x14ac:dyDescent="0.3">
      <c r="A49" s="717"/>
      <c r="B49" s="719" t="s">
        <v>552</v>
      </c>
      <c r="C49" s="711"/>
      <c r="D49" s="166"/>
      <c r="E49" s="166"/>
      <c r="F49" s="166">
        <v>0</v>
      </c>
      <c r="G49" s="166"/>
      <c r="H49" s="166"/>
      <c r="I49" s="166"/>
      <c r="J49" s="166"/>
      <c r="K49" s="166"/>
      <c r="L49" s="166">
        <v>0</v>
      </c>
      <c r="M49" s="166">
        <f t="shared" si="10"/>
        <v>0</v>
      </c>
      <c r="N49" s="713"/>
      <c r="O49" s="714"/>
      <c r="P49" s="715"/>
      <c r="Q49" s="715"/>
      <c r="R49" s="715"/>
      <c r="S49" s="715"/>
    </row>
    <row r="50" spans="1:19" s="716" customFormat="1" ht="26.4" x14ac:dyDescent="0.3">
      <c r="A50" s="717"/>
      <c r="B50" s="719" t="s">
        <v>546</v>
      </c>
      <c r="C50" s="711"/>
      <c r="D50" s="166"/>
      <c r="E50" s="166"/>
      <c r="F50" s="166">
        <v>0</v>
      </c>
      <c r="G50" s="166"/>
      <c r="H50" s="166"/>
      <c r="I50" s="166"/>
      <c r="J50" s="166"/>
      <c r="K50" s="166"/>
      <c r="L50" s="166">
        <v>0</v>
      </c>
      <c r="M50" s="166">
        <f t="shared" si="10"/>
        <v>0</v>
      </c>
      <c r="N50" s="713"/>
      <c r="O50" s="714"/>
      <c r="P50" s="715"/>
      <c r="Q50" s="715"/>
      <c r="R50" s="715"/>
      <c r="S50" s="715"/>
    </row>
    <row r="51" spans="1:19" s="716" customFormat="1" ht="26.4" x14ac:dyDescent="0.3">
      <c r="A51" s="717"/>
      <c r="B51" s="719" t="s">
        <v>547</v>
      </c>
      <c r="C51" s="711"/>
      <c r="D51" s="166"/>
      <c r="E51" s="166"/>
      <c r="F51" s="166">
        <v>0</v>
      </c>
      <c r="G51" s="166"/>
      <c r="H51" s="166"/>
      <c r="I51" s="166"/>
      <c r="J51" s="166"/>
      <c r="K51" s="166"/>
      <c r="L51" s="166">
        <v>0</v>
      </c>
      <c r="M51" s="166">
        <f t="shared" si="10"/>
        <v>0</v>
      </c>
      <c r="N51" s="713"/>
      <c r="O51" s="714"/>
      <c r="P51" s="715"/>
      <c r="Q51" s="715"/>
      <c r="R51" s="715"/>
      <c r="S51" s="715"/>
    </row>
    <row r="52" spans="1:19" s="734" customFormat="1" ht="25.5" customHeight="1" x14ac:dyDescent="0.3">
      <c r="A52" s="736" t="s">
        <v>23</v>
      </c>
      <c r="B52" s="718" t="s">
        <v>554</v>
      </c>
      <c r="C52" s="711" t="s">
        <v>35</v>
      </c>
      <c r="D52" s="165">
        <v>0</v>
      </c>
      <c r="E52" s="165"/>
      <c r="F52" s="165">
        <v>0</v>
      </c>
      <c r="G52" s="165"/>
      <c r="H52" s="165"/>
      <c r="I52" s="165"/>
      <c r="J52" s="165"/>
      <c r="K52" s="165"/>
      <c r="L52" s="165">
        <v>0</v>
      </c>
      <c r="M52" s="166">
        <v>0</v>
      </c>
      <c r="N52" s="731"/>
      <c r="O52" s="732"/>
      <c r="P52" s="733"/>
      <c r="Q52" s="733"/>
      <c r="R52" s="733"/>
      <c r="S52" s="733"/>
    </row>
    <row r="53" spans="1:19" s="716" customFormat="1" ht="26.4" x14ac:dyDescent="0.3">
      <c r="A53" s="717"/>
      <c r="B53" s="719" t="s">
        <v>555</v>
      </c>
      <c r="C53" s="711" t="s">
        <v>35</v>
      </c>
      <c r="D53" s="166"/>
      <c r="E53" s="166"/>
      <c r="F53" s="166">
        <v>0</v>
      </c>
      <c r="G53" s="166"/>
      <c r="H53" s="166"/>
      <c r="I53" s="166"/>
      <c r="J53" s="166"/>
      <c r="K53" s="166"/>
      <c r="L53" s="166"/>
      <c r="M53" s="166">
        <f t="shared" si="10"/>
        <v>0</v>
      </c>
      <c r="N53" s="713"/>
      <c r="O53" s="714"/>
      <c r="P53" s="715"/>
      <c r="Q53" s="715"/>
      <c r="R53" s="715"/>
      <c r="S53" s="715"/>
    </row>
    <row r="54" spans="1:19" s="734" customFormat="1" ht="96.6" x14ac:dyDescent="0.3">
      <c r="A54" s="736" t="s">
        <v>25</v>
      </c>
      <c r="B54" s="718" t="s">
        <v>556</v>
      </c>
      <c r="C54" s="737" t="s">
        <v>35</v>
      </c>
      <c r="D54" s="165">
        <f>+D38-D45+D52</f>
        <v>0</v>
      </c>
      <c r="E54" s="165">
        <f t="shared" ref="E54:M54" si="12">+E38-E45+E52</f>
        <v>0</v>
      </c>
      <c r="F54" s="165">
        <f t="shared" si="12"/>
        <v>0</v>
      </c>
      <c r="G54" s="165">
        <f t="shared" si="12"/>
        <v>0</v>
      </c>
      <c r="H54" s="165">
        <f t="shared" si="12"/>
        <v>0</v>
      </c>
      <c r="I54" s="165"/>
      <c r="J54" s="165"/>
      <c r="K54" s="165">
        <f t="shared" si="12"/>
        <v>0</v>
      </c>
      <c r="L54" s="165">
        <f t="shared" si="12"/>
        <v>0</v>
      </c>
      <c r="M54" s="165">
        <f t="shared" si="12"/>
        <v>0</v>
      </c>
      <c r="N54" s="731"/>
      <c r="O54" s="732"/>
      <c r="P54" s="733"/>
      <c r="Q54" s="733"/>
      <c r="R54" s="733"/>
      <c r="S54" s="733"/>
    </row>
    <row r="55" spans="1:19" s="716" customFormat="1" ht="27.75" customHeight="1" x14ac:dyDescent="0.3">
      <c r="A55" s="709" t="s">
        <v>31</v>
      </c>
      <c r="B55" s="710" t="s">
        <v>187</v>
      </c>
      <c r="C55" s="711"/>
      <c r="D55" s="170"/>
      <c r="E55" s="170"/>
      <c r="F55" s="170"/>
      <c r="G55" s="170"/>
      <c r="H55" s="170"/>
      <c r="I55" s="170"/>
      <c r="J55" s="170"/>
      <c r="K55" s="170"/>
      <c r="L55" s="170"/>
      <c r="M55" s="170"/>
      <c r="N55" s="713"/>
      <c r="O55" s="714"/>
      <c r="P55" s="715"/>
      <c r="Q55" s="715"/>
      <c r="R55" s="715"/>
      <c r="S55" s="715"/>
    </row>
    <row r="56" spans="1:19" s="734" customFormat="1" ht="110.4" x14ac:dyDescent="0.3">
      <c r="A56" s="736" t="s">
        <v>12</v>
      </c>
      <c r="B56" s="718" t="s">
        <v>548</v>
      </c>
      <c r="C56" s="737" t="s">
        <v>35</v>
      </c>
      <c r="D56" s="165">
        <v>0</v>
      </c>
      <c r="E56" s="165"/>
      <c r="F56" s="165"/>
      <c r="G56" s="165"/>
      <c r="H56" s="165"/>
      <c r="I56" s="165"/>
      <c r="J56" s="165"/>
      <c r="K56" s="165"/>
      <c r="L56" s="165">
        <v>0</v>
      </c>
      <c r="M56" s="165">
        <v>0</v>
      </c>
      <c r="N56" s="731"/>
      <c r="O56" s="732"/>
      <c r="P56" s="733"/>
      <c r="Q56" s="733"/>
      <c r="R56" s="733"/>
      <c r="S56" s="733"/>
    </row>
    <row r="57" spans="1:19" s="716" customFormat="1" ht="26.4" x14ac:dyDescent="0.3">
      <c r="A57" s="717"/>
      <c r="B57" s="719" t="s">
        <v>557</v>
      </c>
      <c r="C57" s="711"/>
      <c r="D57" s="166"/>
      <c r="E57" s="166"/>
      <c r="F57" s="166"/>
      <c r="G57" s="166"/>
      <c r="H57" s="166"/>
      <c r="I57" s="166"/>
      <c r="J57" s="166"/>
      <c r="K57" s="166"/>
      <c r="L57" s="166"/>
      <c r="M57" s="166">
        <f>SUM(D57:L57)</f>
        <v>0</v>
      </c>
      <c r="N57" s="713"/>
      <c r="O57" s="714"/>
      <c r="P57" s="715"/>
      <c r="Q57" s="715"/>
      <c r="R57" s="715"/>
      <c r="S57" s="715"/>
    </row>
    <row r="58" spans="1:19" s="716" customFormat="1" ht="26.4" x14ac:dyDescent="0.3">
      <c r="A58" s="717"/>
      <c r="B58" s="719" t="s">
        <v>558</v>
      </c>
      <c r="C58" s="711"/>
      <c r="D58" s="166"/>
      <c r="E58" s="166"/>
      <c r="F58" s="166">
        <v>0</v>
      </c>
      <c r="G58" s="166"/>
      <c r="H58" s="166"/>
      <c r="I58" s="166"/>
      <c r="J58" s="166"/>
      <c r="K58" s="166"/>
      <c r="L58" s="166">
        <v>0</v>
      </c>
      <c r="M58" s="166">
        <f t="shared" ref="M58:M62" si="13">SUM(D58:L58)</f>
        <v>0</v>
      </c>
      <c r="N58" s="713"/>
      <c r="O58" s="714"/>
      <c r="P58" s="715"/>
      <c r="Q58" s="715"/>
      <c r="R58" s="715"/>
      <c r="S58" s="715"/>
    </row>
    <row r="59" spans="1:19" s="716" customFormat="1" ht="26.4" x14ac:dyDescent="0.3">
      <c r="A59" s="717"/>
      <c r="B59" s="719" t="s">
        <v>559</v>
      </c>
      <c r="C59" s="711"/>
      <c r="D59" s="166"/>
      <c r="E59" s="166"/>
      <c r="F59" s="166">
        <v>0</v>
      </c>
      <c r="G59" s="166"/>
      <c r="H59" s="166"/>
      <c r="I59" s="166"/>
      <c r="J59" s="166"/>
      <c r="K59" s="166"/>
      <c r="L59" s="166">
        <v>0</v>
      </c>
      <c r="M59" s="166">
        <f t="shared" si="13"/>
        <v>0</v>
      </c>
      <c r="N59" s="713"/>
      <c r="O59" s="714"/>
      <c r="P59" s="715"/>
      <c r="Q59" s="715"/>
      <c r="R59" s="715"/>
      <c r="S59" s="715"/>
    </row>
    <row r="60" spans="1:19" s="716" customFormat="1" ht="26.4" x14ac:dyDescent="0.3">
      <c r="A60" s="717"/>
      <c r="B60" s="719" t="s">
        <v>560</v>
      </c>
      <c r="C60" s="711"/>
      <c r="D60" s="166"/>
      <c r="E60" s="166"/>
      <c r="F60" s="166">
        <v>0</v>
      </c>
      <c r="G60" s="166"/>
      <c r="H60" s="166"/>
      <c r="I60" s="166"/>
      <c r="J60" s="166"/>
      <c r="K60" s="166"/>
      <c r="L60" s="166">
        <v>0</v>
      </c>
      <c r="M60" s="166">
        <f t="shared" si="13"/>
        <v>0</v>
      </c>
      <c r="N60" s="713"/>
      <c r="O60" s="714"/>
      <c r="P60" s="715"/>
      <c r="Q60" s="715"/>
      <c r="R60" s="715"/>
      <c r="S60" s="715"/>
    </row>
    <row r="61" spans="1:19" s="716" customFormat="1" ht="39.6" x14ac:dyDescent="0.3">
      <c r="A61" s="717"/>
      <c r="B61" s="719" t="s">
        <v>561</v>
      </c>
      <c r="C61" s="711"/>
      <c r="D61" s="166"/>
      <c r="E61" s="166"/>
      <c r="F61" s="166">
        <v>0</v>
      </c>
      <c r="G61" s="166"/>
      <c r="H61" s="166"/>
      <c r="I61" s="166"/>
      <c r="J61" s="166"/>
      <c r="K61" s="166"/>
      <c r="L61" s="166">
        <v>0</v>
      </c>
      <c r="M61" s="166">
        <f t="shared" si="13"/>
        <v>0</v>
      </c>
      <c r="N61" s="713"/>
      <c r="O61" s="714"/>
      <c r="P61" s="715"/>
      <c r="Q61" s="715"/>
      <c r="R61" s="715"/>
      <c r="S61" s="715"/>
    </row>
    <row r="62" spans="1:19" s="716" customFormat="1" ht="39.6" x14ac:dyDescent="0.3">
      <c r="A62" s="717"/>
      <c r="B62" s="719" t="s">
        <v>562</v>
      </c>
      <c r="C62" s="711"/>
      <c r="D62" s="166"/>
      <c r="E62" s="166"/>
      <c r="F62" s="166">
        <v>0</v>
      </c>
      <c r="G62" s="166"/>
      <c r="H62" s="166"/>
      <c r="I62" s="166"/>
      <c r="J62" s="166"/>
      <c r="K62" s="166"/>
      <c r="L62" s="166">
        <v>0</v>
      </c>
      <c r="M62" s="166">
        <f t="shared" si="13"/>
        <v>0</v>
      </c>
      <c r="N62" s="713"/>
      <c r="O62" s="714"/>
      <c r="P62" s="715"/>
      <c r="Q62" s="715"/>
      <c r="R62" s="715"/>
      <c r="S62" s="715"/>
    </row>
    <row r="63" spans="1:19" s="734" customFormat="1" ht="41.4" x14ac:dyDescent="0.3">
      <c r="A63" s="736" t="s">
        <v>21</v>
      </c>
      <c r="B63" s="718" t="s">
        <v>563</v>
      </c>
      <c r="C63" s="737" t="s">
        <v>35</v>
      </c>
      <c r="D63" s="165">
        <v>0</v>
      </c>
      <c r="E63" s="165">
        <v>0</v>
      </c>
      <c r="F63" s="165">
        <v>0</v>
      </c>
      <c r="G63" s="165">
        <v>0</v>
      </c>
      <c r="H63" s="165">
        <v>0</v>
      </c>
      <c r="I63" s="165"/>
      <c r="J63" s="165"/>
      <c r="K63" s="165">
        <v>0</v>
      </c>
      <c r="L63" s="165">
        <v>0</v>
      </c>
      <c r="M63" s="165">
        <v>0</v>
      </c>
      <c r="N63" s="731"/>
      <c r="O63" s="732"/>
      <c r="P63" s="733"/>
      <c r="Q63" s="733"/>
      <c r="R63" s="733"/>
      <c r="S63" s="733"/>
    </row>
    <row r="64" spans="1:19" s="716" customFormat="1" ht="26.4" x14ac:dyDescent="0.3">
      <c r="A64" s="717"/>
      <c r="B64" s="719" t="s">
        <v>36</v>
      </c>
      <c r="C64" s="711"/>
      <c r="D64" s="166"/>
      <c r="E64" s="166"/>
      <c r="F64" s="166">
        <v>0</v>
      </c>
      <c r="G64" s="166"/>
      <c r="H64" s="166"/>
      <c r="I64" s="166"/>
      <c r="J64" s="166"/>
      <c r="K64" s="166"/>
      <c r="L64" s="166"/>
      <c r="M64" s="166">
        <v>0</v>
      </c>
      <c r="N64" s="713"/>
      <c r="O64" s="714"/>
      <c r="P64" s="715"/>
      <c r="Q64" s="715"/>
      <c r="R64" s="715"/>
      <c r="S64" s="715"/>
    </row>
    <row r="65" spans="1:19" s="716" customFormat="1" x14ac:dyDescent="0.3">
      <c r="A65" s="717"/>
      <c r="B65" s="719" t="s">
        <v>37</v>
      </c>
      <c r="C65" s="711"/>
      <c r="D65" s="166"/>
      <c r="E65" s="166"/>
      <c r="F65" s="166">
        <v>0</v>
      </c>
      <c r="G65" s="166"/>
      <c r="H65" s="166"/>
      <c r="I65" s="166"/>
      <c r="J65" s="166"/>
      <c r="K65" s="166"/>
      <c r="L65" s="166"/>
      <c r="M65" s="166">
        <v>0</v>
      </c>
      <c r="N65" s="713"/>
      <c r="O65" s="714"/>
      <c r="P65" s="715"/>
      <c r="Q65" s="715"/>
      <c r="R65" s="715"/>
      <c r="S65" s="715"/>
    </row>
    <row r="66" spans="1:19" s="716" customFormat="1" x14ac:dyDescent="0.3">
      <c r="A66" s="717"/>
      <c r="B66" s="719" t="s">
        <v>38</v>
      </c>
      <c r="C66" s="711"/>
      <c r="D66" s="166"/>
      <c r="E66" s="166"/>
      <c r="F66" s="166">
        <v>0</v>
      </c>
      <c r="G66" s="166"/>
      <c r="H66" s="166"/>
      <c r="I66" s="166"/>
      <c r="J66" s="166"/>
      <c r="K66" s="166"/>
      <c r="L66" s="166"/>
      <c r="M66" s="166">
        <v>0</v>
      </c>
      <c r="N66" s="713"/>
      <c r="O66" s="714"/>
      <c r="P66" s="715"/>
      <c r="Q66" s="715"/>
      <c r="R66" s="715"/>
      <c r="S66" s="715"/>
    </row>
    <row r="67" spans="1:19" s="716" customFormat="1" x14ac:dyDescent="0.3">
      <c r="A67" s="717"/>
      <c r="B67" s="719" t="s">
        <v>39</v>
      </c>
      <c r="C67" s="711"/>
      <c r="D67" s="166"/>
      <c r="E67" s="166"/>
      <c r="F67" s="166">
        <v>0</v>
      </c>
      <c r="G67" s="166"/>
      <c r="H67" s="166"/>
      <c r="I67" s="166"/>
      <c r="J67" s="166"/>
      <c r="K67" s="166"/>
      <c r="L67" s="166"/>
      <c r="M67" s="166">
        <v>0</v>
      </c>
      <c r="N67" s="713"/>
      <c r="O67" s="714"/>
      <c r="P67" s="715"/>
      <c r="Q67" s="715"/>
      <c r="R67" s="715"/>
      <c r="S67" s="715"/>
    </row>
    <row r="68" spans="1:19" s="716" customFormat="1" x14ac:dyDescent="0.3">
      <c r="A68" s="717"/>
      <c r="B68" s="719" t="s">
        <v>40</v>
      </c>
      <c r="C68" s="711"/>
      <c r="D68" s="166"/>
      <c r="E68" s="166"/>
      <c r="F68" s="166">
        <v>0</v>
      </c>
      <c r="G68" s="166"/>
      <c r="H68" s="166"/>
      <c r="I68" s="166"/>
      <c r="J68" s="166"/>
      <c r="K68" s="166"/>
      <c r="L68" s="166"/>
      <c r="M68" s="166">
        <v>0</v>
      </c>
      <c r="N68" s="713"/>
      <c r="O68" s="714"/>
      <c r="P68" s="715"/>
      <c r="Q68" s="715"/>
      <c r="R68" s="715"/>
      <c r="S68" s="715"/>
    </row>
    <row r="69" spans="1:19" s="716" customFormat="1" x14ac:dyDescent="0.3">
      <c r="A69" s="717"/>
      <c r="B69" s="719" t="s">
        <v>41</v>
      </c>
      <c r="C69" s="711"/>
      <c r="D69" s="166"/>
      <c r="E69" s="166"/>
      <c r="F69" s="166">
        <v>0</v>
      </c>
      <c r="G69" s="166"/>
      <c r="H69" s="166"/>
      <c r="I69" s="166"/>
      <c r="J69" s="166"/>
      <c r="K69" s="166"/>
      <c r="L69" s="166"/>
      <c r="M69" s="166">
        <v>0</v>
      </c>
      <c r="N69" s="713"/>
      <c r="O69" s="714"/>
      <c r="P69" s="715"/>
      <c r="Q69" s="715"/>
      <c r="R69" s="715"/>
      <c r="S69" s="715"/>
    </row>
    <row r="70" spans="1:19" s="734" customFormat="1" ht="27.6" x14ac:dyDescent="0.3">
      <c r="A70" s="736" t="s">
        <v>23</v>
      </c>
      <c r="B70" s="718" t="s">
        <v>564</v>
      </c>
      <c r="C70" s="711" t="s">
        <v>35</v>
      </c>
      <c r="D70" s="165">
        <v>0</v>
      </c>
      <c r="E70" s="165"/>
      <c r="F70" s="165">
        <v>0</v>
      </c>
      <c r="G70" s="165"/>
      <c r="H70" s="165"/>
      <c r="I70" s="165"/>
      <c r="J70" s="165"/>
      <c r="K70" s="165"/>
      <c r="L70" s="165">
        <v>0</v>
      </c>
      <c r="M70" s="166">
        <v>0</v>
      </c>
      <c r="N70" s="731"/>
      <c r="O70" s="732"/>
      <c r="P70" s="733"/>
      <c r="Q70" s="733"/>
      <c r="R70" s="733"/>
      <c r="S70" s="733"/>
    </row>
    <row r="71" spans="1:19" s="716" customFormat="1" ht="26.4" x14ac:dyDescent="0.3">
      <c r="A71" s="717"/>
      <c r="B71" s="719" t="s">
        <v>555</v>
      </c>
      <c r="C71" s="711" t="s">
        <v>35</v>
      </c>
      <c r="D71" s="166"/>
      <c r="E71" s="166"/>
      <c r="F71" s="166">
        <v>0</v>
      </c>
      <c r="G71" s="166"/>
      <c r="H71" s="166"/>
      <c r="I71" s="166"/>
      <c r="J71" s="166"/>
      <c r="K71" s="166"/>
      <c r="L71" s="166"/>
      <c r="M71" s="166"/>
      <c r="N71" s="713"/>
      <c r="O71" s="714"/>
      <c r="P71" s="715"/>
      <c r="Q71" s="715"/>
      <c r="R71" s="715"/>
      <c r="S71" s="715"/>
    </row>
    <row r="72" spans="1:19" s="734" customFormat="1" ht="110.4" x14ac:dyDescent="0.3">
      <c r="A72" s="736" t="s">
        <v>25</v>
      </c>
      <c r="B72" s="718" t="s">
        <v>565</v>
      </c>
      <c r="C72" s="737" t="s">
        <v>35</v>
      </c>
      <c r="D72" s="165">
        <v>0</v>
      </c>
      <c r="E72" s="165">
        <v>0</v>
      </c>
      <c r="F72" s="165">
        <v>0</v>
      </c>
      <c r="G72" s="165">
        <v>0</v>
      </c>
      <c r="H72" s="165">
        <v>0</v>
      </c>
      <c r="I72" s="165"/>
      <c r="J72" s="165"/>
      <c r="K72" s="165">
        <v>0</v>
      </c>
      <c r="L72" s="165">
        <v>0</v>
      </c>
      <c r="M72" s="165">
        <v>0</v>
      </c>
      <c r="N72" s="731"/>
      <c r="O72" s="732"/>
      <c r="P72" s="733"/>
      <c r="Q72" s="733"/>
      <c r="R72" s="733"/>
      <c r="S72" s="733"/>
    </row>
    <row r="73" spans="1:19" x14ac:dyDescent="0.3">
      <c r="A73" s="738"/>
      <c r="B73" s="703"/>
      <c r="C73" s="703"/>
      <c r="D73" s="703"/>
      <c r="E73" s="703"/>
      <c r="F73" s="703"/>
      <c r="G73" s="703"/>
      <c r="H73" s="703"/>
      <c r="I73" s="703"/>
      <c r="J73" s="703"/>
      <c r="K73" s="703"/>
      <c r="L73" s="993"/>
      <c r="M73" s="993"/>
      <c r="N73" s="993"/>
      <c r="O73" s="703"/>
      <c r="P73" s="46"/>
      <c r="Q73" s="46"/>
      <c r="R73" s="46"/>
      <c r="S73" s="46"/>
    </row>
    <row r="74" spans="1:19" s="720" customFormat="1" x14ac:dyDescent="0.3">
      <c r="A74" s="739"/>
      <c r="B74" s="740"/>
      <c r="C74" s="741"/>
      <c r="D74" s="741"/>
      <c r="E74" s="741"/>
      <c r="F74" s="742"/>
      <c r="G74" s="742"/>
      <c r="H74" s="742"/>
      <c r="I74" s="742"/>
      <c r="J74" s="742"/>
      <c r="K74" s="742"/>
      <c r="L74" s="743"/>
      <c r="M74" s="744"/>
      <c r="N74" s="745" t="s">
        <v>3148</v>
      </c>
    </row>
    <row r="75" spans="1:19" s="749" customFormat="1" ht="33" customHeight="1" x14ac:dyDescent="0.3">
      <c r="A75" s="988" t="s">
        <v>539</v>
      </c>
      <c r="B75" s="988"/>
      <c r="C75" s="988"/>
      <c r="D75" s="746"/>
      <c r="E75" s="747" t="s">
        <v>540</v>
      </c>
      <c r="F75" s="748"/>
      <c r="G75" s="748"/>
      <c r="H75" s="748"/>
      <c r="I75" s="748"/>
      <c r="J75" s="748"/>
      <c r="K75" s="748"/>
      <c r="L75" s="989" t="s">
        <v>541</v>
      </c>
      <c r="M75" s="989"/>
      <c r="N75" s="989"/>
    </row>
    <row r="76" spans="1:19" s="720" customFormat="1" ht="15.6" x14ac:dyDescent="0.3">
      <c r="A76" s="750"/>
      <c r="B76" s="750"/>
      <c r="C76" s="750"/>
      <c r="D76" s="751"/>
      <c r="E76" s="751"/>
      <c r="F76" s="752"/>
      <c r="G76" s="752"/>
      <c r="H76" s="752"/>
      <c r="I76" s="752"/>
      <c r="J76" s="752"/>
      <c r="K76" s="752"/>
      <c r="L76" s="989"/>
      <c r="M76" s="989"/>
      <c r="N76" s="989"/>
    </row>
    <row r="77" spans="1:19" ht="12.75" customHeight="1" x14ac:dyDescent="0.3">
      <c r="A77" s="753"/>
      <c r="B77" s="753"/>
      <c r="C77" s="753"/>
      <c r="D77" s="753"/>
      <c r="E77" s="753"/>
      <c r="F77" s="753"/>
      <c r="G77" s="753"/>
      <c r="H77" s="753"/>
      <c r="I77" s="753"/>
      <c r="J77" s="753"/>
      <c r="K77" s="995"/>
      <c r="L77" s="995"/>
      <c r="M77" s="995"/>
      <c r="N77" s="995"/>
      <c r="O77" s="703"/>
      <c r="P77" s="46"/>
      <c r="Q77" s="46"/>
      <c r="R77" s="46"/>
      <c r="S77" s="46"/>
    </row>
    <row r="78" spans="1:19" ht="12.75" customHeight="1" x14ac:dyDescent="0.3">
      <c r="A78" s="753"/>
      <c r="B78" s="753"/>
      <c r="C78" s="753"/>
      <c r="D78" s="753"/>
      <c r="E78" s="753"/>
      <c r="F78" s="753"/>
      <c r="G78" s="753"/>
      <c r="H78" s="753"/>
      <c r="I78" s="753"/>
      <c r="J78" s="753"/>
      <c r="K78" s="743"/>
      <c r="L78" s="743"/>
      <c r="M78" s="743"/>
      <c r="N78" s="720"/>
      <c r="O78" s="703"/>
      <c r="P78" s="46"/>
      <c r="Q78" s="46"/>
      <c r="R78" s="46"/>
      <c r="S78" s="46"/>
    </row>
    <row r="79" spans="1:19" ht="12.75" customHeight="1" x14ac:dyDescent="0.3">
      <c r="A79" s="753"/>
      <c r="B79" s="753"/>
      <c r="C79" s="753"/>
      <c r="D79" s="753"/>
      <c r="E79" s="753"/>
      <c r="F79" s="753"/>
      <c r="G79" s="753"/>
      <c r="H79" s="753"/>
      <c r="I79" s="753"/>
      <c r="J79" s="753"/>
      <c r="K79" s="743"/>
      <c r="L79" s="996"/>
      <c r="M79" s="996"/>
      <c r="N79" s="996"/>
      <c r="O79" s="703"/>
      <c r="P79" s="46"/>
      <c r="Q79" s="46"/>
      <c r="R79" s="46"/>
      <c r="S79" s="46"/>
    </row>
    <row r="80" spans="1:19" s="755" customFormat="1" ht="49.5" customHeight="1" x14ac:dyDescent="0.25">
      <c r="A80" s="754" t="s">
        <v>42</v>
      </c>
      <c r="B80" s="753"/>
      <c r="C80" s="753"/>
      <c r="D80" s="753"/>
      <c r="E80" s="753"/>
      <c r="F80" s="753"/>
      <c r="G80" s="753"/>
      <c r="H80" s="753"/>
      <c r="I80" s="753"/>
      <c r="J80" s="753"/>
      <c r="K80" s="753"/>
      <c r="L80" s="753"/>
      <c r="M80" s="753"/>
      <c r="N80" s="753"/>
      <c r="O80" s="703"/>
      <c r="P80" s="46"/>
      <c r="Q80" s="46"/>
      <c r="R80" s="46"/>
      <c r="S80" s="46"/>
    </row>
    <row r="81" spans="1:19" ht="34.5" customHeight="1" x14ac:dyDescent="0.3">
      <c r="A81" s="990"/>
      <c r="B81" s="990"/>
      <c r="C81" s="990"/>
      <c r="D81" s="990"/>
      <c r="E81" s="990"/>
      <c r="F81" s="990"/>
      <c r="G81" s="990"/>
      <c r="H81" s="990"/>
      <c r="I81" s="990"/>
      <c r="J81" s="990"/>
      <c r="K81" s="990"/>
      <c r="L81" s="990"/>
      <c r="M81" s="990"/>
      <c r="N81" s="990"/>
      <c r="O81" s="703"/>
      <c r="P81" s="46"/>
      <c r="Q81" s="46"/>
      <c r="R81" s="46"/>
      <c r="S81" s="46"/>
    </row>
    <row r="82" spans="1:19" ht="33.75" customHeight="1" x14ac:dyDescent="0.3">
      <c r="A82" s="990"/>
      <c r="B82" s="990"/>
      <c r="C82" s="990"/>
      <c r="D82" s="990"/>
      <c r="E82" s="990"/>
      <c r="F82" s="990"/>
      <c r="G82" s="990"/>
      <c r="H82" s="990"/>
      <c r="I82" s="990"/>
      <c r="J82" s="990"/>
      <c r="K82" s="990"/>
      <c r="L82" s="990"/>
      <c r="M82" s="990"/>
      <c r="N82" s="990"/>
      <c r="O82" s="703"/>
      <c r="P82" s="46"/>
      <c r="Q82" s="46"/>
      <c r="R82" s="46"/>
      <c r="S82" s="46"/>
    </row>
    <row r="83" spans="1:19" x14ac:dyDescent="0.3">
      <c r="A83" s="738"/>
      <c r="B83" s="703"/>
      <c r="C83" s="703"/>
      <c r="D83" s="703"/>
      <c r="E83" s="703"/>
      <c r="F83" s="703"/>
      <c r="G83" s="703"/>
      <c r="H83" s="703"/>
      <c r="I83" s="703"/>
      <c r="J83" s="703"/>
      <c r="K83" s="703"/>
      <c r="L83" s="703"/>
      <c r="M83" s="46"/>
      <c r="N83" s="46"/>
      <c r="O83" s="703"/>
      <c r="P83" s="46"/>
      <c r="Q83" s="46"/>
      <c r="R83" s="46"/>
      <c r="S83" s="46"/>
    </row>
    <row r="84" spans="1:19" x14ac:dyDescent="0.3">
      <c r="A84" s="738"/>
      <c r="B84" s="703"/>
      <c r="C84" s="703"/>
      <c r="D84" s="703"/>
      <c r="E84" s="703"/>
      <c r="F84" s="703"/>
      <c r="G84" s="703"/>
      <c r="H84" s="703"/>
      <c r="I84" s="703"/>
      <c r="J84" s="703"/>
      <c r="K84" s="703"/>
      <c r="L84" s="703"/>
      <c r="M84" s="46"/>
      <c r="N84" s="46"/>
      <c r="O84" s="703"/>
      <c r="P84" s="46"/>
      <c r="Q84" s="46"/>
      <c r="R84" s="46"/>
      <c r="S84" s="46"/>
    </row>
    <row r="85" spans="1:19" x14ac:dyDescent="0.3">
      <c r="A85" s="738"/>
      <c r="B85" s="703"/>
      <c r="C85" s="703"/>
      <c r="D85" s="703"/>
      <c r="E85" s="703"/>
      <c r="F85" s="703"/>
      <c r="G85" s="703"/>
      <c r="H85" s="703"/>
      <c r="I85" s="703"/>
      <c r="J85" s="703"/>
      <c r="K85" s="703"/>
      <c r="L85" s="703"/>
      <c r="M85" s="46"/>
      <c r="N85" s="46"/>
      <c r="O85" s="703"/>
      <c r="P85" s="46"/>
      <c r="Q85" s="46"/>
      <c r="R85" s="46"/>
      <c r="S85" s="46"/>
    </row>
    <row r="86" spans="1:19" x14ac:dyDescent="0.3">
      <c r="A86" s="738"/>
      <c r="B86" s="703"/>
      <c r="C86" s="703"/>
      <c r="D86" s="703"/>
      <c r="E86" s="703"/>
      <c r="F86" s="703"/>
      <c r="G86" s="703"/>
      <c r="H86" s="703"/>
      <c r="I86" s="703"/>
      <c r="J86" s="703"/>
      <c r="K86" s="703"/>
      <c r="L86" s="703"/>
      <c r="M86" s="46"/>
      <c r="N86" s="46"/>
      <c r="O86" s="703"/>
      <c r="P86" s="46"/>
      <c r="Q86" s="46"/>
      <c r="R86" s="46"/>
      <c r="S86" s="46"/>
    </row>
    <row r="87" spans="1:19" x14ac:dyDescent="0.3">
      <c r="A87" s="738"/>
      <c r="B87" s="703"/>
      <c r="C87" s="703"/>
      <c r="D87" s="703"/>
      <c r="E87" s="703"/>
      <c r="F87" s="703"/>
      <c r="G87" s="703"/>
      <c r="H87" s="703"/>
      <c r="I87" s="703"/>
      <c r="J87" s="703"/>
      <c r="K87" s="703"/>
      <c r="L87" s="703"/>
      <c r="M87" s="46"/>
      <c r="N87" s="46"/>
      <c r="O87" s="703"/>
      <c r="P87" s="46"/>
      <c r="Q87" s="46"/>
      <c r="R87" s="46"/>
      <c r="S87" s="46"/>
    </row>
    <row r="88" spans="1:19" x14ac:dyDescent="0.3">
      <c r="A88" s="738"/>
      <c r="B88" s="703"/>
      <c r="C88" s="703"/>
      <c r="D88" s="703"/>
      <c r="E88" s="703"/>
      <c r="F88" s="703"/>
      <c r="G88" s="703"/>
      <c r="H88" s="703"/>
      <c r="I88" s="703"/>
      <c r="J88" s="703"/>
      <c r="K88" s="703"/>
      <c r="L88" s="703"/>
      <c r="M88" s="46"/>
      <c r="N88" s="46"/>
      <c r="O88" s="703"/>
      <c r="P88" s="46"/>
      <c r="Q88" s="46"/>
      <c r="R88" s="46"/>
      <c r="S88" s="46"/>
    </row>
    <row r="89" spans="1:19" x14ac:dyDescent="0.3">
      <c r="A89" s="738"/>
      <c r="B89" s="703"/>
      <c r="C89" s="703"/>
      <c r="D89" s="703"/>
      <c r="E89" s="703"/>
      <c r="F89" s="703"/>
      <c r="G89" s="703"/>
      <c r="H89" s="703"/>
      <c r="I89" s="703"/>
      <c r="J89" s="703"/>
      <c r="K89" s="703"/>
      <c r="L89" s="703"/>
      <c r="M89" s="46"/>
      <c r="N89" s="46"/>
      <c r="O89" s="703"/>
      <c r="P89" s="46"/>
      <c r="Q89" s="46"/>
      <c r="R89" s="46"/>
      <c r="S89" s="46"/>
    </row>
    <row r="90" spans="1:19" x14ac:dyDescent="0.3">
      <c r="A90" s="738"/>
      <c r="B90" s="703"/>
      <c r="C90" s="703"/>
      <c r="D90" s="703"/>
      <c r="E90" s="703"/>
      <c r="F90" s="703"/>
      <c r="G90" s="703"/>
      <c r="H90" s="703"/>
      <c r="I90" s="703"/>
      <c r="J90" s="703"/>
      <c r="K90" s="703"/>
      <c r="L90" s="703"/>
      <c r="M90" s="46"/>
      <c r="N90" s="46"/>
      <c r="O90" s="703"/>
      <c r="P90" s="46"/>
      <c r="Q90" s="46"/>
      <c r="R90" s="46"/>
      <c r="S90" s="46"/>
    </row>
    <row r="91" spans="1:19" x14ac:dyDescent="0.3">
      <c r="A91" s="738"/>
      <c r="B91" s="703"/>
      <c r="C91" s="703"/>
      <c r="D91" s="703"/>
      <c r="E91" s="703"/>
      <c r="F91" s="703"/>
      <c r="G91" s="703"/>
      <c r="H91" s="703"/>
      <c r="I91" s="703"/>
      <c r="J91" s="703"/>
      <c r="K91" s="703"/>
      <c r="L91" s="703"/>
      <c r="M91" s="46"/>
      <c r="N91" s="46"/>
      <c r="O91" s="703"/>
      <c r="P91" s="46"/>
      <c r="Q91" s="46"/>
      <c r="R91" s="46"/>
      <c r="S91" s="46"/>
    </row>
    <row r="92" spans="1:19" x14ac:dyDescent="0.3">
      <c r="A92" s="738"/>
      <c r="B92" s="703"/>
      <c r="C92" s="703"/>
      <c r="D92" s="703"/>
      <c r="E92" s="703"/>
      <c r="F92" s="703"/>
      <c r="G92" s="703"/>
      <c r="H92" s="703"/>
      <c r="I92" s="703"/>
      <c r="J92" s="703"/>
      <c r="K92" s="703"/>
      <c r="L92" s="703"/>
      <c r="M92" s="46"/>
      <c r="N92" s="46"/>
      <c r="O92" s="703"/>
      <c r="P92" s="46"/>
      <c r="Q92" s="46"/>
      <c r="R92" s="46"/>
      <c r="S92" s="46"/>
    </row>
    <row r="93" spans="1:19" x14ac:dyDescent="0.3">
      <c r="A93" s="738"/>
      <c r="B93" s="703"/>
      <c r="C93" s="703"/>
      <c r="D93" s="703"/>
      <c r="E93" s="703"/>
      <c r="F93" s="703"/>
      <c r="G93" s="703"/>
      <c r="H93" s="703"/>
      <c r="I93" s="703"/>
      <c r="J93" s="703"/>
      <c r="K93" s="703"/>
      <c r="L93" s="703"/>
      <c r="M93" s="46"/>
      <c r="N93" s="46"/>
      <c r="O93" s="703"/>
      <c r="P93" s="46"/>
      <c r="Q93" s="46"/>
      <c r="R93" s="46"/>
      <c r="S93" s="46"/>
    </row>
    <row r="94" spans="1:19" x14ac:dyDescent="0.3">
      <c r="A94" s="738"/>
      <c r="B94" s="703"/>
      <c r="C94" s="703"/>
      <c r="D94" s="703"/>
      <c r="E94" s="703"/>
      <c r="F94" s="703"/>
      <c r="G94" s="703"/>
      <c r="H94" s="703"/>
      <c r="I94" s="703"/>
      <c r="J94" s="703"/>
      <c r="K94" s="703"/>
      <c r="L94" s="703"/>
      <c r="M94" s="46"/>
      <c r="N94" s="46"/>
      <c r="O94" s="703"/>
      <c r="P94" s="46"/>
      <c r="Q94" s="46"/>
      <c r="R94" s="46"/>
      <c r="S94" s="46"/>
    </row>
    <row r="95" spans="1:19" x14ac:dyDescent="0.3">
      <c r="A95" s="738"/>
      <c r="B95" s="703"/>
      <c r="C95" s="703"/>
      <c r="D95" s="703"/>
      <c r="E95" s="703"/>
      <c r="F95" s="703"/>
      <c r="G95" s="703"/>
      <c r="H95" s="703"/>
      <c r="I95" s="703"/>
      <c r="J95" s="703"/>
      <c r="K95" s="703"/>
      <c r="L95" s="703"/>
      <c r="M95" s="46"/>
      <c r="N95" s="46"/>
      <c r="O95" s="703"/>
      <c r="P95" s="46"/>
      <c r="Q95" s="46"/>
      <c r="R95" s="46"/>
      <c r="S95" s="46"/>
    </row>
    <row r="96" spans="1:19" x14ac:dyDescent="0.3">
      <c r="A96" s="738"/>
      <c r="B96" s="703"/>
      <c r="C96" s="703"/>
      <c r="D96" s="703"/>
      <c r="E96" s="703"/>
      <c r="F96" s="703"/>
      <c r="G96" s="703"/>
      <c r="H96" s="703"/>
      <c r="I96" s="703"/>
      <c r="J96" s="703"/>
      <c r="K96" s="703"/>
      <c r="L96" s="703"/>
      <c r="M96" s="46"/>
      <c r="N96" s="46"/>
      <c r="O96" s="703"/>
      <c r="P96" s="46"/>
      <c r="Q96" s="46"/>
      <c r="R96" s="46"/>
      <c r="S96" s="46"/>
    </row>
    <row r="97" spans="1:19" x14ac:dyDescent="0.3">
      <c r="A97" s="738"/>
      <c r="B97" s="703"/>
      <c r="C97" s="703"/>
      <c r="D97" s="703"/>
      <c r="E97" s="703"/>
      <c r="F97" s="703"/>
      <c r="G97" s="703"/>
      <c r="H97" s="703"/>
      <c r="I97" s="703"/>
      <c r="J97" s="703"/>
      <c r="K97" s="703"/>
      <c r="L97" s="703"/>
      <c r="M97" s="46"/>
      <c r="N97" s="46"/>
      <c r="O97" s="703"/>
      <c r="P97" s="46"/>
      <c r="Q97" s="46"/>
      <c r="R97" s="46"/>
      <c r="S97" s="46"/>
    </row>
    <row r="98" spans="1:19" x14ac:dyDescent="0.3">
      <c r="A98" s="738"/>
      <c r="B98" s="703"/>
      <c r="C98" s="703"/>
      <c r="D98" s="703"/>
      <c r="E98" s="703"/>
      <c r="F98" s="703"/>
      <c r="G98" s="703"/>
      <c r="H98" s="703"/>
      <c r="I98" s="703"/>
      <c r="J98" s="703"/>
      <c r="K98" s="703"/>
      <c r="L98" s="703"/>
      <c r="M98" s="46"/>
      <c r="N98" s="46"/>
      <c r="O98" s="703"/>
      <c r="P98" s="46"/>
      <c r="Q98" s="46"/>
      <c r="R98" s="46"/>
      <c r="S98" s="46"/>
    </row>
    <row r="99" spans="1:19" x14ac:dyDescent="0.3">
      <c r="A99" s="738"/>
      <c r="B99" s="703"/>
      <c r="C99" s="703"/>
      <c r="D99" s="703"/>
      <c r="E99" s="703"/>
      <c r="F99" s="703"/>
      <c r="G99" s="703"/>
      <c r="H99" s="703"/>
      <c r="I99" s="703"/>
      <c r="J99" s="703"/>
      <c r="K99" s="703"/>
      <c r="L99" s="703"/>
      <c r="M99" s="46"/>
      <c r="N99" s="46"/>
      <c r="O99" s="703"/>
      <c r="P99" s="46"/>
      <c r="Q99" s="46"/>
      <c r="R99" s="46"/>
      <c r="S99" s="46"/>
    </row>
    <row r="100" spans="1:19" x14ac:dyDescent="0.3">
      <c r="A100" s="738"/>
      <c r="B100" s="703"/>
      <c r="C100" s="703"/>
      <c r="D100" s="703"/>
      <c r="E100" s="703"/>
      <c r="F100" s="703"/>
      <c r="G100" s="703"/>
      <c r="H100" s="703"/>
      <c r="I100" s="703"/>
      <c r="J100" s="703"/>
      <c r="K100" s="703"/>
      <c r="L100" s="703"/>
      <c r="M100" s="46"/>
      <c r="N100" s="46"/>
      <c r="O100" s="703"/>
      <c r="P100" s="46"/>
      <c r="Q100" s="46"/>
      <c r="R100" s="46"/>
      <c r="S100" s="46"/>
    </row>
    <row r="101" spans="1:19" x14ac:dyDescent="0.3">
      <c r="A101" s="738"/>
      <c r="B101" s="703"/>
      <c r="C101" s="703"/>
      <c r="D101" s="703"/>
      <c r="E101" s="703"/>
      <c r="F101" s="703"/>
      <c r="G101" s="703"/>
      <c r="H101" s="703"/>
      <c r="I101" s="703"/>
      <c r="J101" s="703"/>
      <c r="K101" s="703"/>
      <c r="L101" s="703"/>
      <c r="M101" s="46"/>
      <c r="N101" s="46"/>
      <c r="O101" s="703"/>
      <c r="P101" s="46"/>
      <c r="Q101" s="46"/>
      <c r="R101" s="46"/>
      <c r="S101" s="46"/>
    </row>
    <row r="102" spans="1:19" x14ac:dyDescent="0.3">
      <c r="A102" s="738"/>
      <c r="B102" s="703"/>
      <c r="C102" s="703"/>
      <c r="D102" s="703"/>
      <c r="E102" s="703"/>
      <c r="F102" s="703"/>
      <c r="G102" s="703"/>
      <c r="H102" s="703"/>
      <c r="I102" s="703"/>
      <c r="J102" s="703"/>
      <c r="K102" s="703"/>
      <c r="L102" s="703"/>
      <c r="M102" s="46"/>
      <c r="N102" s="46"/>
      <c r="O102" s="703"/>
      <c r="P102" s="46"/>
      <c r="Q102" s="46"/>
      <c r="R102" s="46"/>
      <c r="S102" s="46"/>
    </row>
    <row r="103" spans="1:19" x14ac:dyDescent="0.3">
      <c r="A103" s="738"/>
      <c r="B103" s="703"/>
      <c r="C103" s="703"/>
      <c r="D103" s="703"/>
      <c r="E103" s="703"/>
      <c r="F103" s="703"/>
      <c r="G103" s="703"/>
      <c r="H103" s="703"/>
      <c r="I103" s="703"/>
      <c r="J103" s="703"/>
      <c r="K103" s="703"/>
      <c r="L103" s="703"/>
      <c r="M103" s="46"/>
      <c r="N103" s="46"/>
      <c r="O103" s="703"/>
      <c r="P103" s="46"/>
      <c r="Q103" s="46"/>
      <c r="R103" s="46"/>
      <c r="S103" s="46"/>
    </row>
  </sheetData>
  <mergeCells count="13">
    <mergeCell ref="A75:C75"/>
    <mergeCell ref="L75:N75"/>
    <mergeCell ref="A81:N81"/>
    <mergeCell ref="A82:N82"/>
    <mergeCell ref="M1:N1"/>
    <mergeCell ref="A3:N3"/>
    <mergeCell ref="L73:N73"/>
    <mergeCell ref="A1:C1"/>
    <mergeCell ref="L76:N76"/>
    <mergeCell ref="K77:N77"/>
    <mergeCell ref="L79:N79"/>
    <mergeCell ref="A2:C2"/>
    <mergeCell ref="A4:N4"/>
  </mergeCells>
  <pageMargins left="0" right="0" top="0" bottom="0" header="0" footer="0"/>
  <pageSetup paperSize="9" scale="7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77"/>
  <sheetViews>
    <sheetView topLeftCell="A36" zoomScaleNormal="100" workbookViewId="0">
      <selection activeCell="A6" sqref="A1:XFD1048576"/>
    </sheetView>
  </sheetViews>
  <sheetFormatPr defaultColWidth="8.6640625" defaultRowHeight="14.4" x14ac:dyDescent="0.3"/>
  <cols>
    <col min="1" max="1" width="4.6640625" customWidth="1"/>
    <col min="2" max="2" width="27.44140625" customWidth="1"/>
    <col min="3" max="14" width="8.109375" customWidth="1"/>
  </cols>
  <sheetData>
    <row r="1" spans="1:22" x14ac:dyDescent="0.3">
      <c r="A1" s="1004" t="s">
        <v>0</v>
      </c>
      <c r="B1" s="1004"/>
      <c r="C1" s="1004"/>
      <c r="D1" s="1"/>
      <c r="E1" s="1"/>
      <c r="F1" s="1"/>
      <c r="G1" s="1"/>
      <c r="H1" s="1"/>
      <c r="I1" s="1"/>
      <c r="J1" s="1"/>
      <c r="K1" s="1"/>
      <c r="L1" s="1"/>
      <c r="M1" s="1003" t="s">
        <v>1</v>
      </c>
      <c r="N1" s="1003"/>
    </row>
    <row r="2" spans="1:22" x14ac:dyDescent="0.3">
      <c r="A2" s="980" t="s">
        <v>273</v>
      </c>
      <c r="B2" s="980"/>
      <c r="C2" s="980"/>
      <c r="D2" s="1"/>
      <c r="E2" s="1"/>
      <c r="F2" s="1"/>
      <c r="G2" s="1"/>
      <c r="H2" s="1"/>
      <c r="I2" s="1"/>
      <c r="J2" s="1"/>
      <c r="K2" s="1"/>
      <c r="L2" s="1"/>
      <c r="M2" s="2"/>
      <c r="N2" s="2"/>
    </row>
    <row r="3" spans="1:22" ht="27.75" customHeight="1" x14ac:dyDescent="0.3">
      <c r="A3" s="966" t="s">
        <v>512</v>
      </c>
      <c r="B3" s="966"/>
      <c r="C3" s="966"/>
      <c r="D3" s="966"/>
      <c r="E3" s="966"/>
      <c r="F3" s="966"/>
      <c r="G3" s="966"/>
      <c r="H3" s="966"/>
      <c r="I3" s="966"/>
      <c r="J3" s="966"/>
      <c r="K3" s="966"/>
      <c r="L3" s="966"/>
      <c r="M3" s="966"/>
      <c r="N3" s="966"/>
      <c r="O3" s="758"/>
      <c r="P3" s="81"/>
      <c r="Q3" s="81"/>
      <c r="R3" s="81"/>
      <c r="S3" s="81"/>
      <c r="T3" s="81"/>
      <c r="U3" s="81"/>
      <c r="V3" s="81"/>
    </row>
    <row r="4" spans="1:22" s="759" customFormat="1" ht="22.5" customHeight="1" x14ac:dyDescent="0.35">
      <c r="A4" s="998" t="s">
        <v>444</v>
      </c>
      <c r="B4" s="998"/>
      <c r="C4" s="998"/>
      <c r="D4" s="998"/>
      <c r="E4" s="998"/>
      <c r="F4" s="998"/>
      <c r="G4" s="998"/>
      <c r="H4" s="998"/>
      <c r="I4" s="998"/>
      <c r="J4" s="998"/>
      <c r="K4" s="998"/>
      <c r="L4" s="998"/>
      <c r="M4" s="998"/>
      <c r="N4" s="998"/>
      <c r="O4" s="999" t="s">
        <v>3147</v>
      </c>
      <c r="P4" s="999"/>
      <c r="Q4" s="999"/>
      <c r="R4" s="999"/>
      <c r="S4" s="999"/>
      <c r="T4" s="999"/>
      <c r="U4" s="999"/>
      <c r="V4" s="706"/>
    </row>
    <row r="5" spans="1:22" ht="15" thickBot="1" x14ac:dyDescent="0.35">
      <c r="A5" s="3"/>
      <c r="B5" s="3"/>
      <c r="C5" s="3"/>
      <c r="D5" s="3"/>
      <c r="E5" s="3"/>
      <c r="F5" s="3"/>
      <c r="G5" s="3"/>
      <c r="H5" s="3"/>
      <c r="I5" s="3"/>
      <c r="J5" s="3"/>
      <c r="K5" s="3"/>
      <c r="L5" s="3"/>
      <c r="M5" s="3"/>
      <c r="N5" s="760" t="s">
        <v>2</v>
      </c>
      <c r="O5" s="81"/>
      <c r="P5" s="81"/>
      <c r="Q5" s="81"/>
      <c r="R5" s="81"/>
      <c r="S5" s="81"/>
      <c r="T5" s="81"/>
      <c r="U5" s="81"/>
      <c r="V5" s="81"/>
    </row>
    <row r="6" spans="1:22" ht="45" customHeight="1" x14ac:dyDescent="0.3">
      <c r="A6" s="59" t="s">
        <v>3</v>
      </c>
      <c r="B6" s="60" t="s">
        <v>4</v>
      </c>
      <c r="C6" s="60" t="s">
        <v>5</v>
      </c>
      <c r="D6" s="432" t="s">
        <v>1141</v>
      </c>
      <c r="E6" s="432" t="s">
        <v>2858</v>
      </c>
      <c r="F6" s="432" t="s">
        <v>3127</v>
      </c>
      <c r="G6" s="432" t="s">
        <v>3128</v>
      </c>
      <c r="H6" s="432" t="s">
        <v>3135</v>
      </c>
      <c r="I6" s="432" t="s">
        <v>3134</v>
      </c>
      <c r="J6" s="432" t="s">
        <v>1219</v>
      </c>
      <c r="K6" s="432" t="s">
        <v>3129</v>
      </c>
      <c r="L6" s="432" t="s">
        <v>3136</v>
      </c>
      <c r="M6" s="60" t="s">
        <v>6</v>
      </c>
      <c r="N6" s="61" t="s">
        <v>7</v>
      </c>
    </row>
    <row r="7" spans="1:22" x14ac:dyDescent="0.3">
      <c r="A7" s="58"/>
      <c r="B7" s="62"/>
      <c r="C7" s="63"/>
      <c r="D7" s="63"/>
      <c r="E7" s="63"/>
      <c r="F7" s="63"/>
      <c r="G7" s="63"/>
      <c r="H7" s="63"/>
      <c r="I7" s="63"/>
      <c r="J7" s="63"/>
      <c r="K7" s="63"/>
      <c r="L7" s="63"/>
      <c r="M7" s="64"/>
      <c r="N7" s="65"/>
    </row>
    <row r="8" spans="1:22" ht="22.5" customHeight="1" x14ac:dyDescent="0.3">
      <c r="A8" s="709" t="s">
        <v>10</v>
      </c>
      <c r="B8" s="710" t="s">
        <v>43</v>
      </c>
      <c r="C8" s="49"/>
      <c r="D8" s="761"/>
      <c r="E8" s="761"/>
      <c r="F8" s="761"/>
      <c r="G8" s="761"/>
      <c r="H8" s="761"/>
      <c r="I8" s="761"/>
      <c r="J8" s="761"/>
      <c r="K8" s="761"/>
      <c r="L8" s="761"/>
      <c r="M8" s="64"/>
      <c r="N8" s="685"/>
    </row>
    <row r="9" spans="1:22" s="38" customFormat="1" ht="96.6" x14ac:dyDescent="0.3">
      <c r="A9" s="671" t="s">
        <v>12</v>
      </c>
      <c r="B9" s="675" t="s">
        <v>643</v>
      </c>
      <c r="C9" s="673" t="s">
        <v>14</v>
      </c>
      <c r="D9" s="68">
        <f>SUM(D10:D13)</f>
        <v>0</v>
      </c>
      <c r="E9" s="68">
        <f t="shared" ref="E9:L9" si="0">SUM(E10:E13)</f>
        <v>0</v>
      </c>
      <c r="F9" s="68">
        <f t="shared" si="0"/>
        <v>0</v>
      </c>
      <c r="G9" s="68">
        <f t="shared" si="0"/>
        <v>0</v>
      </c>
      <c r="H9" s="68">
        <f t="shared" si="0"/>
        <v>20</v>
      </c>
      <c r="I9" s="68">
        <f t="shared" si="0"/>
        <v>0</v>
      </c>
      <c r="J9" s="68">
        <f t="shared" si="0"/>
        <v>0</v>
      </c>
      <c r="K9" s="68">
        <f t="shared" si="0"/>
        <v>0</v>
      </c>
      <c r="L9" s="68">
        <f t="shared" si="0"/>
        <v>0</v>
      </c>
      <c r="M9" s="68">
        <f t="shared" ref="M9:M15" si="1">SUM(D9:L9)</f>
        <v>20</v>
      </c>
      <c r="N9" s="674"/>
    </row>
    <row r="10" spans="1:22" x14ac:dyDescent="0.3">
      <c r="A10" s="683"/>
      <c r="B10" s="684" t="s">
        <v>516</v>
      </c>
      <c r="C10" s="49" t="s">
        <v>14</v>
      </c>
      <c r="D10" s="66"/>
      <c r="E10" s="66"/>
      <c r="F10" s="66"/>
      <c r="G10" s="66"/>
      <c r="H10" s="66">
        <v>20</v>
      </c>
      <c r="I10" s="66"/>
      <c r="J10" s="66"/>
      <c r="K10" s="66"/>
      <c r="L10" s="66"/>
      <c r="M10" s="66">
        <f t="shared" si="1"/>
        <v>20</v>
      </c>
      <c r="N10" s="685"/>
    </row>
    <row r="11" spans="1:22" x14ac:dyDescent="0.3">
      <c r="A11" s="683"/>
      <c r="B11" s="684" t="s">
        <v>515</v>
      </c>
      <c r="C11" s="49" t="s">
        <v>14</v>
      </c>
      <c r="D11" s="66"/>
      <c r="E11" s="66"/>
      <c r="F11" s="66"/>
      <c r="G11" s="66"/>
      <c r="H11" s="66"/>
      <c r="I11" s="66"/>
      <c r="J11" s="66"/>
      <c r="K11" s="66"/>
      <c r="L11" s="66"/>
      <c r="M11" s="66">
        <f t="shared" si="1"/>
        <v>0</v>
      </c>
      <c r="N11" s="685"/>
    </row>
    <row r="12" spans="1:22" x14ac:dyDescent="0.3">
      <c r="A12" s="683"/>
      <c r="B12" s="684" t="s">
        <v>514</v>
      </c>
      <c r="C12" s="49" t="s">
        <v>14</v>
      </c>
      <c r="D12" s="66"/>
      <c r="E12" s="66"/>
      <c r="F12" s="66"/>
      <c r="G12" s="66"/>
      <c r="H12" s="66"/>
      <c r="I12" s="66"/>
      <c r="J12" s="66"/>
      <c r="K12" s="66"/>
      <c r="L12" s="66"/>
      <c r="M12" s="66">
        <f t="shared" si="1"/>
        <v>0</v>
      </c>
      <c r="N12" s="685"/>
    </row>
    <row r="13" spans="1:22" x14ac:dyDescent="0.3">
      <c r="A13" s="683"/>
      <c r="B13" s="684" t="s">
        <v>513</v>
      </c>
      <c r="C13" s="49" t="s">
        <v>14</v>
      </c>
      <c r="D13" s="66"/>
      <c r="E13" s="66"/>
      <c r="F13" s="66"/>
      <c r="G13" s="66"/>
      <c r="H13" s="66"/>
      <c r="I13" s="66"/>
      <c r="J13" s="66"/>
      <c r="K13" s="66"/>
      <c r="L13" s="66"/>
      <c r="M13" s="66">
        <f t="shared" si="1"/>
        <v>0</v>
      </c>
      <c r="N13" s="685"/>
    </row>
    <row r="14" spans="1:22" s="38" customFormat="1" ht="69" x14ac:dyDescent="0.3">
      <c r="A14" s="690" t="s">
        <v>21</v>
      </c>
      <c r="B14" s="675" t="s">
        <v>517</v>
      </c>
      <c r="C14" s="673"/>
      <c r="D14" s="68">
        <f>SUM(D15:D18)</f>
        <v>0</v>
      </c>
      <c r="E14" s="68">
        <f t="shared" ref="E14:L14" si="2">SUM(E15:E18)</f>
        <v>0</v>
      </c>
      <c r="F14" s="68">
        <f t="shared" si="2"/>
        <v>0</v>
      </c>
      <c r="G14" s="68">
        <f t="shared" si="2"/>
        <v>0</v>
      </c>
      <c r="H14" s="68">
        <f t="shared" si="2"/>
        <v>0</v>
      </c>
      <c r="I14" s="68">
        <f t="shared" si="2"/>
        <v>0</v>
      </c>
      <c r="J14" s="68">
        <f t="shared" si="2"/>
        <v>0</v>
      </c>
      <c r="K14" s="68">
        <f t="shared" si="2"/>
        <v>0</v>
      </c>
      <c r="L14" s="68">
        <f t="shared" si="2"/>
        <v>0</v>
      </c>
      <c r="M14" s="68">
        <f t="shared" si="1"/>
        <v>0</v>
      </c>
      <c r="N14" s="674"/>
    </row>
    <row r="15" spans="1:22" x14ac:dyDescent="0.3">
      <c r="A15" s="683"/>
      <c r="B15" s="684" t="s">
        <v>516</v>
      </c>
      <c r="C15" s="49" t="s">
        <v>14</v>
      </c>
      <c r="D15" s="66"/>
      <c r="E15" s="66"/>
      <c r="F15" s="66"/>
      <c r="G15" s="66"/>
      <c r="H15" s="66"/>
      <c r="I15" s="66"/>
      <c r="J15" s="66"/>
      <c r="K15" s="66"/>
      <c r="L15" s="66"/>
      <c r="M15" s="66">
        <f t="shared" si="1"/>
        <v>0</v>
      </c>
      <c r="N15" s="685"/>
    </row>
    <row r="16" spans="1:22" x14ac:dyDescent="0.3">
      <c r="A16" s="683"/>
      <c r="B16" s="684" t="s">
        <v>515</v>
      </c>
      <c r="C16" s="49" t="s">
        <v>14</v>
      </c>
      <c r="D16" s="66"/>
      <c r="E16" s="66"/>
      <c r="F16" s="66"/>
      <c r="G16" s="66"/>
      <c r="H16" s="66"/>
      <c r="I16" s="66"/>
      <c r="J16" s="66"/>
      <c r="K16" s="66"/>
      <c r="L16" s="66"/>
      <c r="M16" s="66">
        <f t="shared" ref="M16:M18" si="3">SUM(D16:L16)</f>
        <v>0</v>
      </c>
      <c r="N16" s="685"/>
    </row>
    <row r="17" spans="1:14" x14ac:dyDescent="0.3">
      <c r="A17" s="683"/>
      <c r="B17" s="684" t="s">
        <v>514</v>
      </c>
      <c r="C17" s="49" t="s">
        <v>14</v>
      </c>
      <c r="D17" s="66"/>
      <c r="E17" s="66"/>
      <c r="F17" s="66"/>
      <c r="G17" s="66"/>
      <c r="H17" s="66"/>
      <c r="I17" s="66"/>
      <c r="J17" s="66"/>
      <c r="K17" s="66"/>
      <c r="L17" s="66"/>
      <c r="M17" s="66">
        <f t="shared" si="3"/>
        <v>0</v>
      </c>
      <c r="N17" s="685"/>
    </row>
    <row r="18" spans="1:14" x14ac:dyDescent="0.3">
      <c r="A18" s="683"/>
      <c r="B18" s="684" t="s">
        <v>513</v>
      </c>
      <c r="C18" s="49" t="s">
        <v>14</v>
      </c>
      <c r="D18" s="66"/>
      <c r="E18" s="66"/>
      <c r="F18" s="66"/>
      <c r="G18" s="66"/>
      <c r="H18" s="66"/>
      <c r="I18" s="66"/>
      <c r="J18" s="66"/>
      <c r="K18" s="66"/>
      <c r="L18" s="66"/>
      <c r="M18" s="66">
        <f t="shared" si="3"/>
        <v>0</v>
      </c>
      <c r="N18" s="685"/>
    </row>
    <row r="19" spans="1:14" s="38" customFormat="1" ht="55.2" x14ac:dyDescent="0.3">
      <c r="A19" s="690" t="s">
        <v>23</v>
      </c>
      <c r="B19" s="691" t="s">
        <v>518</v>
      </c>
      <c r="C19" s="673" t="s">
        <v>14</v>
      </c>
      <c r="D19" s="68">
        <f>D20</f>
        <v>0</v>
      </c>
      <c r="E19" s="68">
        <f t="shared" ref="E19:L19" si="4">E20</f>
        <v>0</v>
      </c>
      <c r="F19" s="68">
        <f t="shared" si="4"/>
        <v>0</v>
      </c>
      <c r="G19" s="68">
        <f t="shared" si="4"/>
        <v>0</v>
      </c>
      <c r="H19" s="68">
        <f t="shared" si="4"/>
        <v>30</v>
      </c>
      <c r="I19" s="68">
        <f t="shared" si="4"/>
        <v>0</v>
      </c>
      <c r="J19" s="68">
        <f t="shared" si="4"/>
        <v>0</v>
      </c>
      <c r="K19" s="68">
        <f t="shared" si="4"/>
        <v>0</v>
      </c>
      <c r="L19" s="68">
        <f t="shared" si="4"/>
        <v>0</v>
      </c>
      <c r="M19" s="68">
        <f>SUM(D19:L19)</f>
        <v>30</v>
      </c>
      <c r="N19" s="674"/>
    </row>
    <row r="20" spans="1:14" x14ac:dyDescent="0.3">
      <c r="A20" s="690"/>
      <c r="B20" s="684" t="s">
        <v>519</v>
      </c>
      <c r="C20" s="49"/>
      <c r="D20" s="66">
        <v>0</v>
      </c>
      <c r="E20" s="66">
        <v>0</v>
      </c>
      <c r="F20" s="66">
        <v>0</v>
      </c>
      <c r="G20" s="66">
        <v>0</v>
      </c>
      <c r="H20" s="66">
        <v>30</v>
      </c>
      <c r="I20" s="66">
        <v>0</v>
      </c>
      <c r="J20" s="66">
        <v>0</v>
      </c>
      <c r="K20" s="66">
        <v>0</v>
      </c>
      <c r="L20" s="66">
        <v>0</v>
      </c>
      <c r="M20" s="66">
        <f>SUM(D20:L20)</f>
        <v>30</v>
      </c>
      <c r="N20" s="685"/>
    </row>
    <row r="21" spans="1:14" ht="96.6" x14ac:dyDescent="0.3">
      <c r="A21" s="690" t="s">
        <v>25</v>
      </c>
      <c r="B21" s="675" t="s">
        <v>644</v>
      </c>
      <c r="C21" s="692" t="s">
        <v>14</v>
      </c>
      <c r="D21" s="67">
        <f>D9-D14+D19</f>
        <v>0</v>
      </c>
      <c r="E21" s="67">
        <f t="shared" ref="E21:L21" si="5">E9-E14+E19</f>
        <v>0</v>
      </c>
      <c r="F21" s="67">
        <f t="shared" si="5"/>
        <v>0</v>
      </c>
      <c r="G21" s="67">
        <f t="shared" si="5"/>
        <v>0</v>
      </c>
      <c r="H21" s="67">
        <f t="shared" si="5"/>
        <v>50</v>
      </c>
      <c r="I21" s="67">
        <f t="shared" si="5"/>
        <v>0</v>
      </c>
      <c r="J21" s="67">
        <f t="shared" si="5"/>
        <v>0</v>
      </c>
      <c r="K21" s="67">
        <f t="shared" si="5"/>
        <v>0</v>
      </c>
      <c r="L21" s="67">
        <f t="shared" si="5"/>
        <v>0</v>
      </c>
      <c r="M21" s="68">
        <f>SUM(D21:L21)</f>
        <v>50</v>
      </c>
      <c r="N21" s="693"/>
    </row>
    <row r="22" spans="1:14" x14ac:dyDescent="0.3">
      <c r="A22" s="683"/>
      <c r="B22" s="684" t="s">
        <v>515</v>
      </c>
      <c r="C22" s="49" t="s">
        <v>14</v>
      </c>
      <c r="D22" s="66"/>
      <c r="E22" s="66"/>
      <c r="F22" s="66"/>
      <c r="G22" s="66"/>
      <c r="H22" s="66"/>
      <c r="I22" s="66"/>
      <c r="J22" s="66"/>
      <c r="K22" s="66"/>
      <c r="L22" s="66"/>
      <c r="M22" s="66"/>
      <c r="N22" s="685"/>
    </row>
    <row r="23" spans="1:14" s="38" customFormat="1" ht="36.6" customHeight="1" x14ac:dyDescent="0.3">
      <c r="A23" s="683"/>
      <c r="B23" s="684" t="s">
        <v>514</v>
      </c>
      <c r="C23" s="49" t="s">
        <v>14</v>
      </c>
      <c r="D23" s="66"/>
      <c r="E23" s="66"/>
      <c r="F23" s="66"/>
      <c r="G23" s="66"/>
      <c r="H23" s="66"/>
      <c r="I23" s="66"/>
      <c r="J23" s="66"/>
      <c r="K23" s="66"/>
      <c r="L23" s="66"/>
      <c r="M23" s="66"/>
      <c r="N23" s="685"/>
    </row>
    <row r="24" spans="1:14" x14ac:dyDescent="0.3">
      <c r="A24" s="683"/>
      <c r="B24" s="684" t="s">
        <v>513</v>
      </c>
      <c r="C24" s="49" t="s">
        <v>14</v>
      </c>
      <c r="D24" s="66"/>
      <c r="E24" s="66"/>
      <c r="F24" s="66"/>
      <c r="G24" s="66"/>
      <c r="H24" s="66"/>
      <c r="I24" s="66"/>
      <c r="J24" s="66"/>
      <c r="K24" s="66"/>
      <c r="L24" s="66"/>
      <c r="M24" s="66"/>
      <c r="N24" s="685"/>
    </row>
    <row r="25" spans="1:14" x14ac:dyDescent="0.3">
      <c r="A25" s="683"/>
      <c r="B25" s="684" t="s">
        <v>519</v>
      </c>
      <c r="C25" s="49" t="s">
        <v>14</v>
      </c>
      <c r="D25" s="66"/>
      <c r="E25" s="66"/>
      <c r="F25" s="66"/>
      <c r="G25" s="66"/>
      <c r="H25" s="66"/>
      <c r="I25" s="66"/>
      <c r="J25" s="66"/>
      <c r="K25" s="66"/>
      <c r="L25" s="66"/>
      <c r="M25" s="66"/>
      <c r="N25" s="685"/>
    </row>
    <row r="26" spans="1:14" ht="48" customHeight="1" x14ac:dyDescent="0.3">
      <c r="A26" s="709" t="s">
        <v>31</v>
      </c>
      <c r="B26" s="710" t="s">
        <v>524</v>
      </c>
      <c r="C26" s="49"/>
      <c r="D26" s="761"/>
      <c r="E26" s="761"/>
      <c r="F26" s="761"/>
      <c r="G26" s="761"/>
      <c r="H26" s="761"/>
      <c r="I26" s="761"/>
      <c r="J26" s="761"/>
      <c r="K26" s="761"/>
      <c r="L26" s="761"/>
      <c r="M26" s="64"/>
      <c r="N26" s="685"/>
    </row>
    <row r="27" spans="1:14" ht="96.6" x14ac:dyDescent="0.3">
      <c r="A27" s="683" t="s">
        <v>12</v>
      </c>
      <c r="B27" s="675" t="s">
        <v>643</v>
      </c>
      <c r="C27" s="49" t="s">
        <v>14</v>
      </c>
      <c r="D27" s="66">
        <f t="shared" ref="D27:L27" si="6">SUM(D28:D31)</f>
        <v>0</v>
      </c>
      <c r="E27" s="66">
        <f t="shared" si="6"/>
        <v>0</v>
      </c>
      <c r="F27" s="66">
        <f t="shared" si="6"/>
        <v>0</v>
      </c>
      <c r="G27" s="66">
        <f t="shared" si="6"/>
        <v>0</v>
      </c>
      <c r="H27" s="66">
        <f t="shared" si="6"/>
        <v>0</v>
      </c>
      <c r="I27" s="66">
        <f t="shared" si="6"/>
        <v>0</v>
      </c>
      <c r="J27" s="66">
        <f t="shared" si="6"/>
        <v>0</v>
      </c>
      <c r="K27" s="66">
        <f t="shared" si="6"/>
        <v>0</v>
      </c>
      <c r="L27" s="66">
        <f t="shared" si="6"/>
        <v>0</v>
      </c>
      <c r="M27" s="66"/>
      <c r="N27" s="685"/>
    </row>
    <row r="28" spans="1:14" ht="26.4" x14ac:dyDescent="0.3">
      <c r="A28" s="683"/>
      <c r="B28" s="684" t="s">
        <v>521</v>
      </c>
      <c r="C28" s="49" t="s">
        <v>14</v>
      </c>
      <c r="D28" s="66"/>
      <c r="E28" s="66"/>
      <c r="F28" s="66"/>
      <c r="G28" s="66"/>
      <c r="H28" s="66"/>
      <c r="I28" s="66"/>
      <c r="J28" s="66"/>
      <c r="K28" s="66"/>
      <c r="L28" s="66"/>
      <c r="M28" s="66"/>
      <c r="N28" s="685"/>
    </row>
    <row r="29" spans="1:14" ht="39.6" x14ac:dyDescent="0.3">
      <c r="A29" s="683"/>
      <c r="B29" s="684" t="s">
        <v>522</v>
      </c>
      <c r="C29" s="49" t="s">
        <v>14</v>
      </c>
      <c r="D29" s="66"/>
      <c r="E29" s="66"/>
      <c r="F29" s="66"/>
      <c r="G29" s="66"/>
      <c r="H29" s="66"/>
      <c r="I29" s="66"/>
      <c r="J29" s="66"/>
      <c r="K29" s="66"/>
      <c r="L29" s="66"/>
      <c r="M29" s="66"/>
      <c r="N29" s="685"/>
    </row>
    <row r="30" spans="1:14" ht="39.6" x14ac:dyDescent="0.3">
      <c r="A30" s="683"/>
      <c r="B30" s="684" t="s">
        <v>523</v>
      </c>
      <c r="C30" s="49" t="s">
        <v>14</v>
      </c>
      <c r="D30" s="66"/>
      <c r="E30" s="66"/>
      <c r="F30" s="66"/>
      <c r="G30" s="66"/>
      <c r="H30" s="66"/>
      <c r="I30" s="66"/>
      <c r="J30" s="66"/>
      <c r="K30" s="66"/>
      <c r="L30" s="66"/>
      <c r="M30" s="66"/>
      <c r="N30" s="685"/>
    </row>
    <row r="31" spans="1:14" ht="26.4" x14ac:dyDescent="0.3">
      <c r="A31" s="683"/>
      <c r="B31" s="684" t="s">
        <v>525</v>
      </c>
      <c r="C31" s="49" t="s">
        <v>14</v>
      </c>
      <c r="D31" s="66"/>
      <c r="E31" s="66"/>
      <c r="F31" s="66"/>
      <c r="G31" s="66"/>
      <c r="H31" s="66"/>
      <c r="I31" s="66"/>
      <c r="J31" s="66"/>
      <c r="K31" s="66"/>
      <c r="L31" s="66"/>
      <c r="M31" s="66"/>
      <c r="N31" s="685"/>
    </row>
    <row r="32" spans="1:14" ht="82.8" x14ac:dyDescent="0.3">
      <c r="A32" s="690" t="s">
        <v>21</v>
      </c>
      <c r="B32" s="675" t="s">
        <v>526</v>
      </c>
      <c r="C32" s="49"/>
      <c r="D32" s="66">
        <f t="shared" ref="D32:L32" si="7">SUM(D33:D36)</f>
        <v>0</v>
      </c>
      <c r="E32" s="66">
        <f t="shared" si="7"/>
        <v>0</v>
      </c>
      <c r="F32" s="66">
        <f t="shared" si="7"/>
        <v>0</v>
      </c>
      <c r="G32" s="66">
        <f t="shared" si="7"/>
        <v>0</v>
      </c>
      <c r="H32" s="66">
        <f t="shared" si="7"/>
        <v>0</v>
      </c>
      <c r="I32" s="66">
        <f t="shared" si="7"/>
        <v>0</v>
      </c>
      <c r="J32" s="66">
        <f t="shared" si="7"/>
        <v>0</v>
      </c>
      <c r="K32" s="66">
        <f t="shared" si="7"/>
        <v>0</v>
      </c>
      <c r="L32" s="66">
        <f t="shared" si="7"/>
        <v>0</v>
      </c>
      <c r="M32" s="66">
        <f t="shared" ref="M32:M39" si="8">SUM(D32:L32)</f>
        <v>0</v>
      </c>
      <c r="N32" s="685"/>
    </row>
    <row r="33" spans="1:14" ht="26.4" x14ac:dyDescent="0.3">
      <c r="A33" s="683"/>
      <c r="B33" s="684" t="s">
        <v>521</v>
      </c>
      <c r="C33" s="49" t="s">
        <v>14</v>
      </c>
      <c r="D33" s="66"/>
      <c r="E33" s="66"/>
      <c r="F33" s="66"/>
      <c r="G33" s="66"/>
      <c r="H33" s="66"/>
      <c r="I33" s="66"/>
      <c r="J33" s="66"/>
      <c r="K33" s="66"/>
      <c r="L33" s="66"/>
      <c r="M33" s="66"/>
      <c r="N33" s="685"/>
    </row>
    <row r="34" spans="1:14" ht="39.6" x14ac:dyDescent="0.3">
      <c r="A34" s="683"/>
      <c r="B34" s="684" t="s">
        <v>522</v>
      </c>
      <c r="C34" s="49" t="s">
        <v>14</v>
      </c>
      <c r="D34" s="66"/>
      <c r="E34" s="66"/>
      <c r="F34" s="66"/>
      <c r="G34" s="66"/>
      <c r="H34" s="66"/>
      <c r="I34" s="66"/>
      <c r="J34" s="66"/>
      <c r="K34" s="66"/>
      <c r="L34" s="66"/>
      <c r="M34" s="66"/>
      <c r="N34" s="685"/>
    </row>
    <row r="35" spans="1:14" ht="39.6" x14ac:dyDescent="0.3">
      <c r="A35" s="683"/>
      <c r="B35" s="684" t="s">
        <v>523</v>
      </c>
      <c r="C35" s="49" t="s">
        <v>14</v>
      </c>
      <c r="D35" s="66"/>
      <c r="E35" s="66"/>
      <c r="F35" s="66"/>
      <c r="G35" s="66"/>
      <c r="H35" s="66"/>
      <c r="I35" s="66"/>
      <c r="J35" s="66"/>
      <c r="K35" s="66"/>
      <c r="L35" s="66"/>
      <c r="M35" s="66"/>
      <c r="N35" s="685"/>
    </row>
    <row r="36" spans="1:14" ht="26.4" x14ac:dyDescent="0.3">
      <c r="A36" s="683"/>
      <c r="B36" s="684" t="s">
        <v>525</v>
      </c>
      <c r="C36" s="49" t="s">
        <v>14</v>
      </c>
      <c r="D36" s="66"/>
      <c r="E36" s="66"/>
      <c r="F36" s="66"/>
      <c r="G36" s="66"/>
      <c r="H36" s="66"/>
      <c r="I36" s="66"/>
      <c r="J36" s="66"/>
      <c r="K36" s="66"/>
      <c r="L36" s="66"/>
      <c r="M36" s="66"/>
      <c r="N36" s="685"/>
    </row>
    <row r="37" spans="1:14" ht="55.2" x14ac:dyDescent="0.3">
      <c r="A37" s="690" t="s">
        <v>23</v>
      </c>
      <c r="B37" s="691" t="s">
        <v>483</v>
      </c>
      <c r="C37" s="49" t="s">
        <v>14</v>
      </c>
      <c r="D37" s="66"/>
      <c r="E37" s="66"/>
      <c r="F37" s="66"/>
      <c r="G37" s="66"/>
      <c r="H37" s="66"/>
      <c r="I37" s="66"/>
      <c r="J37" s="66"/>
      <c r="K37" s="66"/>
      <c r="L37" s="66"/>
      <c r="M37" s="66"/>
      <c r="N37" s="685"/>
    </row>
    <row r="38" spans="1:14" ht="26.4" x14ac:dyDescent="0.3">
      <c r="A38" s="690"/>
      <c r="B38" s="684" t="s">
        <v>527</v>
      </c>
      <c r="C38" s="49"/>
      <c r="D38" s="66"/>
      <c r="E38" s="66"/>
      <c r="F38" s="66"/>
      <c r="G38" s="66"/>
      <c r="H38" s="66"/>
      <c r="I38" s="66"/>
      <c r="J38" s="66"/>
      <c r="K38" s="66"/>
      <c r="L38" s="66"/>
      <c r="M38" s="66"/>
      <c r="N38" s="685"/>
    </row>
    <row r="39" spans="1:14" ht="96.6" x14ac:dyDescent="0.3">
      <c r="A39" s="690" t="s">
        <v>25</v>
      </c>
      <c r="B39" s="675" t="s">
        <v>520</v>
      </c>
      <c r="C39" s="692" t="s">
        <v>14</v>
      </c>
      <c r="D39" s="67">
        <f t="shared" ref="D39:L39" si="9">SUM(D40:D43)</f>
        <v>0</v>
      </c>
      <c r="E39" s="67">
        <f t="shared" si="9"/>
        <v>0</v>
      </c>
      <c r="F39" s="67">
        <f t="shared" si="9"/>
        <v>0</v>
      </c>
      <c r="G39" s="67">
        <f t="shared" si="9"/>
        <v>0</v>
      </c>
      <c r="H39" s="67">
        <f t="shared" si="9"/>
        <v>0</v>
      </c>
      <c r="I39" s="67">
        <f t="shared" si="9"/>
        <v>0</v>
      </c>
      <c r="J39" s="67">
        <f t="shared" si="9"/>
        <v>0</v>
      </c>
      <c r="K39" s="67">
        <f t="shared" si="9"/>
        <v>0</v>
      </c>
      <c r="L39" s="67">
        <f t="shared" si="9"/>
        <v>0</v>
      </c>
      <c r="M39" s="67">
        <f t="shared" si="8"/>
        <v>0</v>
      </c>
      <c r="N39" s="693"/>
    </row>
    <row r="40" spans="1:14" ht="39.6" x14ac:dyDescent="0.3">
      <c r="A40" s="683"/>
      <c r="B40" s="684" t="s">
        <v>522</v>
      </c>
      <c r="C40" s="49" t="s">
        <v>14</v>
      </c>
      <c r="D40" s="66"/>
      <c r="E40" s="66"/>
      <c r="F40" s="66"/>
      <c r="G40" s="66"/>
      <c r="H40" s="66"/>
      <c r="I40" s="66"/>
      <c r="J40" s="66"/>
      <c r="K40" s="66"/>
      <c r="L40" s="66"/>
      <c r="M40" s="66"/>
      <c r="N40" s="685"/>
    </row>
    <row r="41" spans="1:14" ht="39.6" x14ac:dyDescent="0.3">
      <c r="A41" s="683"/>
      <c r="B41" s="684" t="s">
        <v>523</v>
      </c>
      <c r="C41" s="49" t="s">
        <v>14</v>
      </c>
      <c r="D41" s="66"/>
      <c r="E41" s="66"/>
      <c r="F41" s="66"/>
      <c r="G41" s="66"/>
      <c r="H41" s="66"/>
      <c r="I41" s="66"/>
      <c r="J41" s="66"/>
      <c r="K41" s="66"/>
      <c r="L41" s="66"/>
      <c r="M41" s="66"/>
      <c r="N41" s="685"/>
    </row>
    <row r="42" spans="1:14" ht="26.4" x14ac:dyDescent="0.3">
      <c r="A42" s="683"/>
      <c r="B42" s="684" t="s">
        <v>525</v>
      </c>
      <c r="C42" s="49" t="s">
        <v>14</v>
      </c>
      <c r="D42" s="66"/>
      <c r="E42" s="66"/>
      <c r="F42" s="66"/>
      <c r="G42" s="66"/>
      <c r="H42" s="66"/>
      <c r="I42" s="66"/>
      <c r="J42" s="66"/>
      <c r="K42" s="66"/>
      <c r="L42" s="66"/>
      <c r="M42" s="66"/>
      <c r="N42" s="685"/>
    </row>
    <row r="43" spans="1:14" ht="26.4" x14ac:dyDescent="0.3">
      <c r="A43" s="683"/>
      <c r="B43" s="684" t="s">
        <v>527</v>
      </c>
      <c r="C43" s="49" t="s">
        <v>14</v>
      </c>
      <c r="D43" s="66"/>
      <c r="E43" s="66"/>
      <c r="F43" s="66"/>
      <c r="G43" s="66"/>
      <c r="H43" s="66"/>
      <c r="I43" s="66"/>
      <c r="J43" s="66"/>
      <c r="K43" s="66"/>
      <c r="L43" s="66"/>
      <c r="M43" s="66"/>
      <c r="N43" s="685"/>
    </row>
    <row r="44" spans="1:14" ht="31.95" customHeight="1" x14ac:dyDescent="0.3">
      <c r="A44" s="709" t="s">
        <v>45</v>
      </c>
      <c r="B44" s="710" t="s">
        <v>274</v>
      </c>
      <c r="C44" s="49"/>
      <c r="D44" s="761"/>
      <c r="E44" s="761"/>
      <c r="F44" s="761"/>
      <c r="G44" s="761"/>
      <c r="H44" s="761"/>
      <c r="I44" s="761"/>
      <c r="J44" s="761"/>
      <c r="K44" s="761"/>
      <c r="L44" s="761"/>
      <c r="M44" s="64"/>
      <c r="N44" s="685"/>
    </row>
    <row r="45" spans="1:14" ht="82.8" x14ac:dyDescent="0.3">
      <c r="A45" s="683" t="s">
        <v>12</v>
      </c>
      <c r="B45" s="675" t="s">
        <v>13</v>
      </c>
      <c r="C45" s="49" t="s">
        <v>14</v>
      </c>
      <c r="D45" s="66">
        <f>SUM(D46:D50)</f>
        <v>0</v>
      </c>
      <c r="E45" s="66">
        <f t="shared" ref="E45:L45" si="10">SUM(E46:E50)</f>
        <v>0</v>
      </c>
      <c r="F45" s="66">
        <f t="shared" si="10"/>
        <v>0</v>
      </c>
      <c r="G45" s="66">
        <f t="shared" si="10"/>
        <v>0</v>
      </c>
      <c r="H45" s="66">
        <f t="shared" si="10"/>
        <v>0</v>
      </c>
      <c r="I45" s="66">
        <f t="shared" si="10"/>
        <v>0</v>
      </c>
      <c r="J45" s="66">
        <f t="shared" si="10"/>
        <v>0</v>
      </c>
      <c r="K45" s="66">
        <f t="shared" si="10"/>
        <v>0</v>
      </c>
      <c r="L45" s="66">
        <f t="shared" si="10"/>
        <v>0</v>
      </c>
      <c r="M45" s="66">
        <f t="shared" ref="M45:M61" si="11">SUM(D45:L45)</f>
        <v>0</v>
      </c>
      <c r="N45" s="685"/>
    </row>
    <row r="46" spans="1:14" ht="26.4" x14ac:dyDescent="0.3">
      <c r="A46" s="683"/>
      <c r="B46" s="684" t="s">
        <v>15</v>
      </c>
      <c r="C46" s="49" t="s">
        <v>14</v>
      </c>
      <c r="D46" s="66"/>
      <c r="E46" s="66"/>
      <c r="F46" s="66"/>
      <c r="G46" s="66"/>
      <c r="H46" s="66"/>
      <c r="I46" s="66"/>
      <c r="J46" s="66"/>
      <c r="K46" s="66"/>
      <c r="L46" s="66"/>
      <c r="M46" s="66">
        <f t="shared" si="11"/>
        <v>0</v>
      </c>
      <c r="N46" s="685"/>
    </row>
    <row r="47" spans="1:14" x14ac:dyDescent="0.3">
      <c r="A47" s="683"/>
      <c r="B47" s="684" t="s">
        <v>16</v>
      </c>
      <c r="C47" s="49" t="s">
        <v>14</v>
      </c>
      <c r="D47" s="66"/>
      <c r="E47" s="66"/>
      <c r="F47" s="66"/>
      <c r="G47" s="66"/>
      <c r="H47" s="66"/>
      <c r="I47" s="66"/>
      <c r="J47" s="66"/>
      <c r="K47" s="66"/>
      <c r="L47" s="66"/>
      <c r="M47" s="66">
        <f t="shared" si="11"/>
        <v>0</v>
      </c>
      <c r="N47" s="685"/>
    </row>
    <row r="48" spans="1:14" x14ac:dyDescent="0.3">
      <c r="A48" s="683"/>
      <c r="B48" s="684" t="s">
        <v>27</v>
      </c>
      <c r="C48" s="49" t="s">
        <v>14</v>
      </c>
      <c r="D48" s="66"/>
      <c r="E48" s="66"/>
      <c r="F48" s="66"/>
      <c r="G48" s="66"/>
      <c r="H48" s="66"/>
      <c r="I48" s="66"/>
      <c r="J48" s="66"/>
      <c r="K48" s="66"/>
      <c r="L48" s="66"/>
      <c r="M48" s="66">
        <f t="shared" si="11"/>
        <v>0</v>
      </c>
      <c r="N48" s="685"/>
    </row>
    <row r="49" spans="1:14" x14ac:dyDescent="0.3">
      <c r="A49" s="683"/>
      <c r="B49" s="684" t="s">
        <v>28</v>
      </c>
      <c r="C49" s="49" t="s">
        <v>14</v>
      </c>
      <c r="D49" s="66"/>
      <c r="E49" s="66"/>
      <c r="F49" s="66"/>
      <c r="G49" s="66"/>
      <c r="H49" s="66"/>
      <c r="I49" s="66"/>
      <c r="J49" s="66"/>
      <c r="K49" s="66"/>
      <c r="L49" s="66"/>
      <c r="M49" s="66">
        <f t="shared" si="11"/>
        <v>0</v>
      </c>
      <c r="N49" s="685"/>
    </row>
    <row r="50" spans="1:14" x14ac:dyDescent="0.3">
      <c r="A50" s="683"/>
      <c r="B50" s="684" t="s">
        <v>29</v>
      </c>
      <c r="C50" s="49" t="s">
        <v>14</v>
      </c>
      <c r="D50" s="66"/>
      <c r="E50" s="66"/>
      <c r="F50" s="66"/>
      <c r="G50" s="66"/>
      <c r="H50" s="66"/>
      <c r="I50" s="66"/>
      <c r="J50" s="66"/>
      <c r="K50" s="66"/>
      <c r="L50" s="66"/>
      <c r="M50" s="66">
        <f t="shared" si="11"/>
        <v>0</v>
      </c>
      <c r="N50" s="685"/>
    </row>
    <row r="51" spans="1:14" x14ac:dyDescent="0.3">
      <c r="A51" s="683"/>
      <c r="B51" s="684" t="s">
        <v>30</v>
      </c>
      <c r="C51" s="49"/>
      <c r="D51" s="66"/>
      <c r="E51" s="66"/>
      <c r="F51" s="66"/>
      <c r="G51" s="66"/>
      <c r="H51" s="66"/>
      <c r="I51" s="66"/>
      <c r="J51" s="66"/>
      <c r="K51" s="66"/>
      <c r="L51" s="66"/>
      <c r="M51" s="66">
        <v>0</v>
      </c>
      <c r="N51" s="685"/>
    </row>
    <row r="52" spans="1:14" ht="69" x14ac:dyDescent="0.3">
      <c r="A52" s="690" t="s">
        <v>21</v>
      </c>
      <c r="B52" s="675" t="s">
        <v>22</v>
      </c>
      <c r="C52" s="49"/>
      <c r="D52" s="66">
        <f>SUM(D53:D57)</f>
        <v>0</v>
      </c>
      <c r="E52" s="66">
        <f t="shared" ref="E52:L52" si="12">SUM(E53:E57)</f>
        <v>0</v>
      </c>
      <c r="F52" s="66">
        <f t="shared" si="12"/>
        <v>0</v>
      </c>
      <c r="G52" s="66">
        <f t="shared" si="12"/>
        <v>0</v>
      </c>
      <c r="H52" s="66">
        <f t="shared" si="12"/>
        <v>0</v>
      </c>
      <c r="I52" s="66"/>
      <c r="J52" s="66"/>
      <c r="K52" s="66">
        <f t="shared" si="12"/>
        <v>0</v>
      </c>
      <c r="L52" s="66">
        <f t="shared" si="12"/>
        <v>0</v>
      </c>
      <c r="M52" s="66">
        <f t="shared" si="11"/>
        <v>0</v>
      </c>
      <c r="N52" s="685"/>
    </row>
    <row r="53" spans="1:14" ht="26.4" x14ac:dyDescent="0.3">
      <c r="A53" s="683"/>
      <c r="B53" s="684" t="s">
        <v>15</v>
      </c>
      <c r="C53" s="49" t="s">
        <v>14</v>
      </c>
      <c r="D53" s="66"/>
      <c r="E53" s="66"/>
      <c r="F53" s="66"/>
      <c r="G53" s="66"/>
      <c r="H53" s="66"/>
      <c r="I53" s="66"/>
      <c r="J53" s="66"/>
      <c r="K53" s="66"/>
      <c r="L53" s="66"/>
      <c r="M53" s="66"/>
      <c r="N53" s="685"/>
    </row>
    <row r="54" spans="1:14" x14ac:dyDescent="0.3">
      <c r="A54" s="683"/>
      <c r="B54" s="684" t="s">
        <v>16</v>
      </c>
      <c r="C54" s="49" t="s">
        <v>14</v>
      </c>
      <c r="D54" s="66"/>
      <c r="E54" s="66"/>
      <c r="F54" s="66"/>
      <c r="G54" s="66"/>
      <c r="H54" s="66"/>
      <c r="I54" s="66"/>
      <c r="J54" s="66"/>
      <c r="K54" s="66"/>
      <c r="L54" s="66"/>
      <c r="M54" s="66"/>
      <c r="N54" s="685"/>
    </row>
    <row r="55" spans="1:14" x14ac:dyDescent="0.3">
      <c r="A55" s="683"/>
      <c r="B55" s="684" t="s">
        <v>27</v>
      </c>
      <c r="C55" s="49" t="s">
        <v>14</v>
      </c>
      <c r="D55" s="66"/>
      <c r="E55" s="66"/>
      <c r="F55" s="66"/>
      <c r="G55" s="66"/>
      <c r="H55" s="66"/>
      <c r="I55" s="66"/>
      <c r="J55" s="66"/>
      <c r="K55" s="66"/>
      <c r="L55" s="66"/>
      <c r="M55" s="66">
        <f t="shared" si="11"/>
        <v>0</v>
      </c>
      <c r="N55" s="685"/>
    </row>
    <row r="56" spans="1:14" x14ac:dyDescent="0.3">
      <c r="A56" s="683"/>
      <c r="B56" s="684" t="s">
        <v>28</v>
      </c>
      <c r="C56" s="49" t="s">
        <v>14</v>
      </c>
      <c r="D56" s="66"/>
      <c r="E56" s="66"/>
      <c r="F56" s="66"/>
      <c r="G56" s="66"/>
      <c r="H56" s="66"/>
      <c r="I56" s="66"/>
      <c r="J56" s="66"/>
      <c r="K56" s="66"/>
      <c r="L56" s="66"/>
      <c r="M56" s="66"/>
      <c r="N56" s="685"/>
    </row>
    <row r="57" spans="1:14" x14ac:dyDescent="0.3">
      <c r="A57" s="683"/>
      <c r="B57" s="684" t="s">
        <v>29</v>
      </c>
      <c r="C57" s="49" t="s">
        <v>14</v>
      </c>
      <c r="D57" s="66"/>
      <c r="E57" s="66"/>
      <c r="F57" s="66"/>
      <c r="G57" s="66"/>
      <c r="H57" s="66"/>
      <c r="I57" s="66"/>
      <c r="J57" s="66"/>
      <c r="K57" s="66"/>
      <c r="L57" s="66"/>
      <c r="M57" s="66"/>
      <c r="N57" s="685"/>
    </row>
    <row r="58" spans="1:14" x14ac:dyDescent="0.3">
      <c r="A58" s="683"/>
      <c r="B58" s="684" t="s">
        <v>30</v>
      </c>
      <c r="C58" s="49"/>
      <c r="D58" s="66"/>
      <c r="E58" s="66"/>
      <c r="F58" s="66"/>
      <c r="G58" s="66"/>
      <c r="H58" s="66"/>
      <c r="I58" s="66"/>
      <c r="J58" s="66"/>
      <c r="K58" s="66"/>
      <c r="L58" s="66"/>
      <c r="M58" s="66"/>
      <c r="N58" s="685"/>
    </row>
    <row r="59" spans="1:14" ht="55.2" x14ac:dyDescent="0.3">
      <c r="A59" s="690" t="s">
        <v>23</v>
      </c>
      <c r="B59" s="691" t="s">
        <v>24</v>
      </c>
      <c r="C59" s="49" t="s">
        <v>14</v>
      </c>
      <c r="D59" s="66">
        <f>SUM(D60)</f>
        <v>0</v>
      </c>
      <c r="E59" s="66">
        <f t="shared" ref="E59:M59" si="13">SUM(E60)</f>
        <v>0</v>
      </c>
      <c r="F59" s="66">
        <f t="shared" si="13"/>
        <v>0</v>
      </c>
      <c r="G59" s="66">
        <f t="shared" si="13"/>
        <v>0</v>
      </c>
      <c r="H59" s="66">
        <f t="shared" si="13"/>
        <v>0</v>
      </c>
      <c r="I59" s="66"/>
      <c r="J59" s="66"/>
      <c r="K59" s="66">
        <f t="shared" si="13"/>
        <v>0</v>
      </c>
      <c r="L59" s="66">
        <f t="shared" si="13"/>
        <v>0</v>
      </c>
      <c r="M59" s="66">
        <f t="shared" si="13"/>
        <v>0</v>
      </c>
      <c r="N59" s="685"/>
    </row>
    <row r="60" spans="1:14" x14ac:dyDescent="0.3">
      <c r="A60" s="690"/>
      <c r="B60" s="684" t="s">
        <v>227</v>
      </c>
      <c r="C60" s="49"/>
      <c r="D60" s="66"/>
      <c r="E60" s="66"/>
      <c r="F60" s="66"/>
      <c r="G60" s="66"/>
      <c r="H60" s="66"/>
      <c r="I60" s="66"/>
      <c r="J60" s="66"/>
      <c r="K60" s="66"/>
      <c r="L60" s="66"/>
      <c r="M60" s="66">
        <f t="shared" si="11"/>
        <v>0</v>
      </c>
      <c r="N60" s="685"/>
    </row>
    <row r="61" spans="1:14" ht="96.6" x14ac:dyDescent="0.3">
      <c r="A61" s="690" t="s">
        <v>25</v>
      </c>
      <c r="B61" s="675" t="s">
        <v>26</v>
      </c>
      <c r="C61" s="692" t="s">
        <v>14</v>
      </c>
      <c r="D61" s="67">
        <f>SUM(D62:D67)</f>
        <v>0</v>
      </c>
      <c r="E61" s="67">
        <f t="shared" ref="E61" si="14">SUM(E62:E67)</f>
        <v>0</v>
      </c>
      <c r="F61" s="67">
        <f>SUM(F62:F68)</f>
        <v>0</v>
      </c>
      <c r="G61" s="67">
        <f t="shared" ref="G61:L61" si="15">SUM(G62:G67)</f>
        <v>0</v>
      </c>
      <c r="H61" s="67">
        <f t="shared" si="15"/>
        <v>0</v>
      </c>
      <c r="I61" s="67"/>
      <c r="J61" s="67"/>
      <c r="K61" s="67">
        <f t="shared" si="15"/>
        <v>0</v>
      </c>
      <c r="L61" s="67">
        <f t="shared" si="15"/>
        <v>0</v>
      </c>
      <c r="M61" s="67">
        <f t="shared" si="11"/>
        <v>0</v>
      </c>
      <c r="N61" s="693"/>
    </row>
    <row r="62" spans="1:14" ht="26.4" x14ac:dyDescent="0.3">
      <c r="A62" s="683"/>
      <c r="B62" s="684" t="s">
        <v>15</v>
      </c>
      <c r="C62" s="49" t="s">
        <v>14</v>
      </c>
      <c r="D62" s="66"/>
      <c r="E62" s="66"/>
      <c r="F62" s="66"/>
      <c r="G62" s="66"/>
      <c r="H62" s="66"/>
      <c r="I62" s="66"/>
      <c r="J62" s="66"/>
      <c r="K62" s="66"/>
      <c r="L62" s="66"/>
      <c r="M62" s="66">
        <f>SUM(D62:L62)</f>
        <v>0</v>
      </c>
      <c r="N62" s="685"/>
    </row>
    <row r="63" spans="1:14" x14ac:dyDescent="0.3">
      <c r="A63" s="683"/>
      <c r="B63" s="684" t="s">
        <v>16</v>
      </c>
      <c r="C63" s="49" t="s">
        <v>14</v>
      </c>
      <c r="D63" s="66"/>
      <c r="E63" s="66"/>
      <c r="F63" s="66"/>
      <c r="G63" s="66"/>
      <c r="H63" s="66"/>
      <c r="I63" s="66"/>
      <c r="J63" s="66"/>
      <c r="K63" s="66"/>
      <c r="L63" s="66"/>
      <c r="M63" s="66">
        <f t="shared" ref="M63:M68" si="16">SUM(D63:L63)</f>
        <v>0</v>
      </c>
      <c r="N63" s="685"/>
    </row>
    <row r="64" spans="1:14" x14ac:dyDescent="0.3">
      <c r="A64" s="683"/>
      <c r="B64" s="684" t="s">
        <v>27</v>
      </c>
      <c r="C64" s="49" t="s">
        <v>14</v>
      </c>
      <c r="D64" s="66"/>
      <c r="E64" s="66"/>
      <c r="F64" s="66"/>
      <c r="G64" s="66"/>
      <c r="H64" s="66"/>
      <c r="I64" s="66"/>
      <c r="J64" s="66"/>
      <c r="K64" s="66"/>
      <c r="L64" s="66"/>
      <c r="M64" s="66">
        <f t="shared" si="16"/>
        <v>0</v>
      </c>
      <c r="N64" s="685"/>
    </row>
    <row r="65" spans="1:14" x14ac:dyDescent="0.3">
      <c r="A65" s="683"/>
      <c r="B65" s="684" t="s">
        <v>28</v>
      </c>
      <c r="C65" s="49" t="s">
        <v>14</v>
      </c>
      <c r="D65" s="66"/>
      <c r="E65" s="66"/>
      <c r="F65" s="66"/>
      <c r="G65" s="66"/>
      <c r="H65" s="66"/>
      <c r="I65" s="66"/>
      <c r="J65" s="66"/>
      <c r="K65" s="66"/>
      <c r="L65" s="66"/>
      <c r="M65" s="66">
        <f t="shared" si="16"/>
        <v>0</v>
      </c>
      <c r="N65" s="685"/>
    </row>
    <row r="66" spans="1:14" x14ac:dyDescent="0.3">
      <c r="A66" s="683"/>
      <c r="B66" s="684" t="s">
        <v>29</v>
      </c>
      <c r="C66" s="49" t="s">
        <v>14</v>
      </c>
      <c r="D66" s="66"/>
      <c r="E66" s="66"/>
      <c r="F66" s="66"/>
      <c r="G66" s="66"/>
      <c r="H66" s="66"/>
      <c r="I66" s="66"/>
      <c r="J66" s="66"/>
      <c r="K66" s="66"/>
      <c r="L66" s="66"/>
      <c r="M66" s="66">
        <f t="shared" si="16"/>
        <v>0</v>
      </c>
      <c r="N66" s="685"/>
    </row>
    <row r="67" spans="1:14" x14ac:dyDescent="0.3">
      <c r="A67" s="683"/>
      <c r="B67" s="684" t="s">
        <v>30</v>
      </c>
      <c r="C67" s="49" t="s">
        <v>14</v>
      </c>
      <c r="D67" s="66"/>
      <c r="E67" s="66"/>
      <c r="F67" s="66"/>
      <c r="G67" s="66"/>
      <c r="H67" s="66"/>
      <c r="I67" s="66"/>
      <c r="J67" s="66"/>
      <c r="K67" s="66"/>
      <c r="L67" s="66"/>
      <c r="M67" s="66">
        <f t="shared" si="16"/>
        <v>0</v>
      </c>
      <c r="N67" s="685"/>
    </row>
    <row r="68" spans="1:14" ht="15" thickBot="1" x14ac:dyDescent="0.35">
      <c r="A68" s="762"/>
      <c r="B68" s="69" t="s">
        <v>227</v>
      </c>
      <c r="C68" s="763"/>
      <c r="D68" s="70"/>
      <c r="E68" s="70"/>
      <c r="F68" s="70"/>
      <c r="G68" s="70"/>
      <c r="H68" s="70"/>
      <c r="I68" s="70"/>
      <c r="J68" s="70"/>
      <c r="K68" s="70"/>
      <c r="L68" s="70"/>
      <c r="M68" s="66">
        <f t="shared" si="16"/>
        <v>0</v>
      </c>
      <c r="N68" s="764"/>
    </row>
    <row r="69" spans="1:14" ht="17.100000000000001" customHeight="1" x14ac:dyDescent="0.3">
      <c r="A69" s="328"/>
      <c r="B69" s="330"/>
      <c r="C69" s="1"/>
      <c r="D69" s="1"/>
      <c r="E69" s="1"/>
      <c r="F69" s="1"/>
      <c r="G69" s="1"/>
      <c r="H69" s="1"/>
      <c r="I69" s="1"/>
      <c r="J69" s="1"/>
      <c r="K69" s="1005" t="s">
        <v>3148</v>
      </c>
      <c r="L69" s="1005"/>
      <c r="M69" s="1005"/>
      <c r="N69" s="1005"/>
    </row>
    <row r="70" spans="1:14" s="767" customFormat="1" ht="15.6" customHeight="1" x14ac:dyDescent="0.3">
      <c r="A70" s="1001" t="s">
        <v>261</v>
      </c>
      <c r="B70" s="1002"/>
      <c r="C70" s="1002"/>
      <c r="D70" s="765"/>
      <c r="E70" s="766" t="s">
        <v>528</v>
      </c>
      <c r="F70" s="765"/>
      <c r="G70" s="765"/>
      <c r="H70" s="765"/>
      <c r="I70" s="765"/>
      <c r="J70" s="765"/>
      <c r="K70" s="1006" t="s">
        <v>253</v>
      </c>
      <c r="L70" s="1006"/>
      <c r="M70" s="1006"/>
      <c r="N70" s="1006"/>
    </row>
    <row r="71" spans="1:14" x14ac:dyDescent="0.3">
      <c r="A71" s="702"/>
      <c r="B71" s="702"/>
      <c r="C71" s="702"/>
      <c r="D71" s="702"/>
      <c r="E71" s="768"/>
      <c r="F71" s="702"/>
      <c r="G71" s="702"/>
      <c r="H71" s="702"/>
      <c r="I71" s="702"/>
      <c r="J71" s="702"/>
      <c r="K71" s="702"/>
      <c r="L71" s="702"/>
      <c r="M71" s="702"/>
      <c r="N71" s="702"/>
    </row>
    <row r="72" spans="1:14" x14ac:dyDescent="0.3">
      <c r="A72" s="702"/>
      <c r="B72" s="702"/>
      <c r="C72" s="702"/>
      <c r="D72" s="702"/>
      <c r="E72" s="702"/>
      <c r="F72" s="702"/>
      <c r="G72" s="702"/>
      <c r="H72" s="702"/>
      <c r="I72" s="702"/>
      <c r="J72" s="702"/>
      <c r="K72" s="702"/>
      <c r="L72" s="702"/>
      <c r="M72" s="702"/>
      <c r="N72" s="702"/>
    </row>
    <row r="73" spans="1:14" x14ac:dyDescent="0.3">
      <c r="A73" s="702"/>
      <c r="B73" s="702"/>
      <c r="C73" s="702"/>
      <c r="D73" s="702"/>
      <c r="E73" s="702"/>
      <c r="F73" s="702"/>
      <c r="G73" s="702"/>
      <c r="H73" s="702"/>
      <c r="I73" s="702"/>
      <c r="J73" s="702"/>
      <c r="K73" s="702"/>
      <c r="L73" s="702"/>
      <c r="M73" s="702"/>
      <c r="N73" s="702"/>
    </row>
    <row r="74" spans="1:14" x14ac:dyDescent="0.3">
      <c r="A74" s="702"/>
      <c r="B74" s="702"/>
      <c r="C74" s="702"/>
      <c r="D74" s="702"/>
      <c r="E74" s="702"/>
      <c r="F74" s="702"/>
      <c r="G74" s="702"/>
      <c r="H74" s="702"/>
      <c r="I74" s="702"/>
      <c r="J74" s="702"/>
      <c r="K74" s="702"/>
      <c r="L74" s="702"/>
      <c r="M74" s="702"/>
      <c r="N74" s="702"/>
    </row>
    <row r="75" spans="1:14" x14ac:dyDescent="0.3">
      <c r="A75" s="702"/>
      <c r="B75" s="702"/>
      <c r="C75" s="702"/>
      <c r="D75" s="702"/>
      <c r="E75" s="702"/>
      <c r="F75" s="702"/>
      <c r="G75" s="702"/>
      <c r="H75" s="702"/>
      <c r="I75" s="702"/>
      <c r="J75" s="702"/>
      <c r="K75" s="1000"/>
      <c r="L75" s="1000"/>
      <c r="M75" s="1000"/>
      <c r="N75" s="1000"/>
    </row>
    <row r="76" spans="1:14" x14ac:dyDescent="0.3">
      <c r="A76" s="702"/>
      <c r="B76" s="702"/>
      <c r="C76" s="702"/>
      <c r="D76" s="702"/>
      <c r="E76" s="702"/>
      <c r="F76" s="702"/>
      <c r="G76" s="702"/>
      <c r="H76" s="702"/>
      <c r="I76" s="702"/>
      <c r="J76" s="702"/>
      <c r="K76" s="702"/>
      <c r="L76" s="702"/>
      <c r="M76" s="702"/>
      <c r="N76" s="702"/>
    </row>
    <row r="77" spans="1:14" x14ac:dyDescent="0.3">
      <c r="A77" s="769" t="s">
        <v>42</v>
      </c>
      <c r="B77" s="770"/>
      <c r="C77" s="770"/>
      <c r="D77" s="770"/>
      <c r="E77" s="770"/>
      <c r="F77" s="770"/>
      <c r="G77" s="770"/>
      <c r="H77" s="770"/>
      <c r="I77" s="770"/>
      <c r="J77" s="770"/>
      <c r="K77" s="770"/>
      <c r="L77" s="770"/>
      <c r="M77" s="770"/>
      <c r="N77" s="770"/>
    </row>
  </sheetData>
  <mergeCells count="10">
    <mergeCell ref="O4:U4"/>
    <mergeCell ref="K75:N75"/>
    <mergeCell ref="A70:C70"/>
    <mergeCell ref="M1:N1"/>
    <mergeCell ref="A3:N3"/>
    <mergeCell ref="A1:C1"/>
    <mergeCell ref="K69:N69"/>
    <mergeCell ref="K70:N70"/>
    <mergeCell ref="A2:C2"/>
    <mergeCell ref="A4:N4"/>
  </mergeCells>
  <pageMargins left="0.48" right="0.2" top="0.75" bottom="0.28000000000000003" header="0.3" footer="0.3"/>
  <pageSetup paperSize="9" scale="7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T27"/>
  <sheetViews>
    <sheetView topLeftCell="A8" workbookViewId="0">
      <selection activeCell="J10" sqref="J10"/>
    </sheetView>
  </sheetViews>
  <sheetFormatPr defaultColWidth="9" defaultRowHeight="14.4" x14ac:dyDescent="0.3"/>
  <cols>
    <col min="1" max="1" width="6.33203125" style="5" customWidth="1"/>
    <col min="2" max="2" width="41.33203125" style="5" customWidth="1"/>
    <col min="3" max="3" width="14.33203125" style="5" customWidth="1"/>
    <col min="4" max="4" width="14.44140625" style="5" customWidth="1"/>
    <col min="5" max="5" width="15" style="5" customWidth="1"/>
    <col min="6" max="6" width="16.88671875" style="5" customWidth="1"/>
    <col min="7" max="7" width="16.109375" style="5" customWidth="1"/>
    <col min="8" max="8" width="15.33203125" style="5" customWidth="1"/>
    <col min="9" max="9" width="12.5546875" style="5" customWidth="1"/>
    <col min="10" max="10" width="26.44140625" style="5" customWidth="1"/>
    <col min="11" max="11" width="25.44140625" style="5" customWidth="1"/>
    <col min="12" max="16384" width="9" style="5"/>
  </cols>
  <sheetData>
    <row r="1" spans="1:20" ht="21.9" customHeight="1" x14ac:dyDescent="0.3">
      <c r="A1" s="978" t="s">
        <v>0</v>
      </c>
      <c r="B1" s="978"/>
      <c r="C1" s="978"/>
      <c r="D1" s="39"/>
      <c r="E1" s="39"/>
      <c r="F1" s="39"/>
      <c r="G1" s="178"/>
      <c r="H1" s="178"/>
      <c r="I1" s="39"/>
      <c r="J1" s="183" t="s">
        <v>566</v>
      </c>
      <c r="K1" s="120"/>
      <c r="L1" s="120"/>
      <c r="M1" s="120"/>
    </row>
    <row r="2" spans="1:20" x14ac:dyDescent="0.3">
      <c r="A2" s="980" t="s">
        <v>409</v>
      </c>
      <c r="B2" s="980"/>
      <c r="C2" s="980"/>
      <c r="D2" s="179"/>
      <c r="E2" s="179"/>
      <c r="F2" s="179"/>
      <c r="G2" s="180"/>
      <c r="H2" s="180"/>
      <c r="I2" s="179"/>
      <c r="J2" s="139"/>
      <c r="K2" s="120"/>
      <c r="L2" s="120"/>
      <c r="M2" s="120"/>
    </row>
    <row r="3" spans="1:20" ht="30" customHeight="1" x14ac:dyDescent="0.3">
      <c r="A3" s="966" t="s">
        <v>569</v>
      </c>
      <c r="B3" s="966"/>
      <c r="C3" s="966"/>
      <c r="D3" s="966"/>
      <c r="E3" s="966"/>
      <c r="F3" s="966"/>
      <c r="G3" s="966"/>
      <c r="H3" s="966"/>
      <c r="I3" s="966"/>
      <c r="J3" s="966"/>
      <c r="K3" s="120"/>
      <c r="L3" s="120"/>
      <c r="M3" s="120"/>
    </row>
    <row r="4" spans="1:20" ht="30" customHeight="1" x14ac:dyDescent="0.3">
      <c r="A4" s="1007" t="s">
        <v>334</v>
      </c>
      <c r="B4" s="1007"/>
      <c r="C4" s="1007"/>
      <c r="D4" s="1007"/>
      <c r="E4" s="1007"/>
      <c r="F4" s="1007"/>
      <c r="G4" s="1007"/>
      <c r="H4" s="1007"/>
      <c r="I4" s="1007"/>
      <c r="J4" s="1007"/>
      <c r="K4" s="120"/>
      <c r="L4" s="120"/>
      <c r="M4" s="120"/>
    </row>
    <row r="5" spans="1:20" ht="30" customHeight="1" x14ac:dyDescent="0.3">
      <c r="A5" s="1008" t="s">
        <v>46</v>
      </c>
      <c r="B5" s="1008"/>
      <c r="C5" s="1008"/>
      <c r="D5" s="1008"/>
      <c r="E5" s="1008"/>
      <c r="F5" s="1008"/>
      <c r="G5" s="1008"/>
      <c r="H5" s="1008"/>
      <c r="I5" s="1008"/>
      <c r="J5" s="1008"/>
      <c r="K5" s="493" t="s">
        <v>3150</v>
      </c>
      <c r="L5" s="494"/>
      <c r="M5" s="494"/>
      <c r="N5" s="495"/>
      <c r="O5" s="495"/>
      <c r="P5" s="82"/>
      <c r="Q5" s="82"/>
      <c r="R5" s="82"/>
      <c r="S5" s="82"/>
      <c r="T5" s="82"/>
    </row>
    <row r="6" spans="1:20" ht="15" thickBot="1" x14ac:dyDescent="0.35">
      <c r="A6" s="181"/>
      <c r="B6" s="11"/>
      <c r="C6" s="11"/>
      <c r="D6" s="11"/>
      <c r="E6" s="11"/>
      <c r="F6" s="11"/>
      <c r="G6" s="50"/>
      <c r="H6" s="50"/>
      <c r="I6" s="11"/>
      <c r="J6" s="11"/>
      <c r="K6" s="120"/>
      <c r="L6" s="120"/>
      <c r="M6" s="120"/>
    </row>
    <row r="7" spans="1:20" s="121" customFormat="1" ht="61.5" customHeight="1" x14ac:dyDescent="0.3">
      <c r="A7" s="177" t="s">
        <v>3</v>
      </c>
      <c r="B7" s="164" t="s">
        <v>4</v>
      </c>
      <c r="C7" s="60" t="s">
        <v>2932</v>
      </c>
      <c r="D7" s="71" t="s">
        <v>2858</v>
      </c>
      <c r="E7" s="60" t="s">
        <v>3127</v>
      </c>
      <c r="F7" s="60" t="s">
        <v>3128</v>
      </c>
      <c r="G7" s="71" t="s">
        <v>3135</v>
      </c>
      <c r="H7" s="71" t="s">
        <v>2411</v>
      </c>
      <c r="I7" s="528" t="s">
        <v>51</v>
      </c>
      <c r="J7" s="164" t="s">
        <v>7</v>
      </c>
      <c r="K7" s="23" t="s">
        <v>573</v>
      </c>
      <c r="L7" s="120"/>
      <c r="M7" s="120"/>
    </row>
    <row r="8" spans="1:20" s="121" customFormat="1" ht="31.2" x14ac:dyDescent="0.3">
      <c r="A8" s="482" t="s">
        <v>8</v>
      </c>
      <c r="B8" s="483" t="s">
        <v>613</v>
      </c>
      <c r="C8" s="421"/>
      <c r="D8" s="421"/>
      <c r="E8" s="421"/>
      <c r="F8" s="421"/>
      <c r="G8" s="421"/>
      <c r="H8" s="421"/>
      <c r="I8" s="529"/>
      <c r="J8" s="421"/>
      <c r="K8" s="23"/>
      <c r="L8" s="120"/>
      <c r="M8" s="120"/>
    </row>
    <row r="9" spans="1:20" s="415" customFormat="1" ht="20.100000000000001" customHeight="1" x14ac:dyDescent="0.3">
      <c r="A9" s="484">
        <v>1</v>
      </c>
      <c r="B9" s="485" t="s">
        <v>11</v>
      </c>
      <c r="C9" s="484">
        <f>'Biểu 2a- Khoa... ok'!H171</f>
        <v>17638.559999999998</v>
      </c>
      <c r="D9" s="484">
        <f>'Biểu 2a- Khoa... ok'!H129</f>
        <v>6573.2</v>
      </c>
      <c r="E9" s="484">
        <f>'Biểu 2a- Khoa... ok'!H19</f>
        <v>5410</v>
      </c>
      <c r="F9" s="484">
        <f>'Biểu 2a- Khoa... ok'!H95</f>
        <v>2670.6</v>
      </c>
      <c r="G9" s="484">
        <f>'Biểu 2a- Khoa... ok'!H57</f>
        <v>1245.44</v>
      </c>
      <c r="H9" s="484">
        <f>'Biểu 2a- Khoa... ok'!H226</f>
        <v>2207.8000000000002</v>
      </c>
      <c r="I9" s="530">
        <f>'Biểu 2a- Khoa... ok'!I11</f>
        <v>16159.8</v>
      </c>
      <c r="J9" s="484">
        <f>SUM(C9:H9)</f>
        <v>35745.599999999999</v>
      </c>
      <c r="K9" s="414"/>
    </row>
    <row r="10" spans="1:20" s="12" customFormat="1" ht="20.100000000000001" customHeight="1" x14ac:dyDescent="0.3">
      <c r="A10" s="484">
        <v>2</v>
      </c>
      <c r="B10" s="485" t="s">
        <v>347</v>
      </c>
      <c r="C10" s="486">
        <f>'Biểu 2a- Khoa... ok'!H211</f>
        <v>468</v>
      </c>
      <c r="D10" s="487"/>
      <c r="E10" s="487"/>
      <c r="F10" s="487"/>
      <c r="G10" s="487"/>
      <c r="H10" s="487">
        <f>'Biểu 2a- Khoa... ok'!H283</f>
        <v>78</v>
      </c>
      <c r="I10" s="531">
        <f>'Biểu 2a- Khoa... ok'!I14</f>
        <v>247.5</v>
      </c>
      <c r="J10" s="487"/>
    </row>
    <row r="11" spans="1:20" s="12" customFormat="1" ht="20.100000000000001" customHeight="1" x14ac:dyDescent="0.3">
      <c r="A11" s="484">
        <v>3</v>
      </c>
      <c r="B11" s="485" t="s">
        <v>288</v>
      </c>
      <c r="C11" s="487">
        <v>0</v>
      </c>
      <c r="D11" s="487"/>
      <c r="E11" s="487"/>
      <c r="F11" s="487"/>
      <c r="G11" s="487"/>
      <c r="H11" s="487"/>
      <c r="I11" s="531"/>
      <c r="J11" s="487"/>
    </row>
    <row r="12" spans="1:20" s="12" customFormat="1" ht="20.100000000000001" customHeight="1" x14ac:dyDescent="0.3">
      <c r="A12" s="484">
        <v>4</v>
      </c>
      <c r="B12" s="485" t="s">
        <v>567</v>
      </c>
      <c r="C12" s="487">
        <v>0</v>
      </c>
      <c r="D12" s="487"/>
      <c r="E12" s="487"/>
      <c r="F12" s="487"/>
      <c r="G12" s="487"/>
      <c r="H12" s="487"/>
      <c r="I12" s="531"/>
      <c r="J12" s="487"/>
    </row>
    <row r="13" spans="1:20" s="12" customFormat="1" ht="20.100000000000001" customHeight="1" x14ac:dyDescent="0.3">
      <c r="A13" s="484"/>
      <c r="B13" s="488" t="s">
        <v>567</v>
      </c>
      <c r="C13" s="487">
        <v>0</v>
      </c>
      <c r="D13" s="487"/>
      <c r="E13" s="487"/>
      <c r="F13" s="487"/>
      <c r="G13" s="487"/>
      <c r="H13" s="487"/>
      <c r="I13" s="531"/>
      <c r="J13" s="487"/>
    </row>
    <row r="14" spans="1:20" s="12" customFormat="1" ht="43.5" customHeight="1" x14ac:dyDescent="0.3">
      <c r="A14" s="484"/>
      <c r="B14" s="488" t="s">
        <v>568</v>
      </c>
      <c r="C14" s="487">
        <v>0</v>
      </c>
      <c r="D14" s="487"/>
      <c r="E14" s="487"/>
      <c r="F14" s="487"/>
      <c r="G14" s="487"/>
      <c r="H14" s="487"/>
      <c r="I14" s="531"/>
      <c r="J14" s="487"/>
    </row>
    <row r="15" spans="1:20" s="12" customFormat="1" ht="20.100000000000001" customHeight="1" x14ac:dyDescent="0.3">
      <c r="A15" s="484" t="s">
        <v>257</v>
      </c>
      <c r="B15" s="485" t="s">
        <v>276</v>
      </c>
      <c r="C15" s="487">
        <v>0</v>
      </c>
      <c r="D15" s="487"/>
      <c r="E15" s="487"/>
      <c r="F15" s="487"/>
      <c r="G15" s="487"/>
      <c r="H15" s="487"/>
      <c r="I15" s="531"/>
      <c r="J15" s="487"/>
    </row>
    <row r="16" spans="1:20" s="121" customFormat="1" ht="31.2" x14ac:dyDescent="0.3">
      <c r="A16" s="489" t="s">
        <v>80</v>
      </c>
      <c r="B16" s="490" t="s">
        <v>614</v>
      </c>
      <c r="C16" s="491">
        <f>'Biểu 2a- Khoa... ok'!H189</f>
        <v>22336.22</v>
      </c>
      <c r="D16" s="491">
        <f>'Biểu 2a- Khoa... ok'!H150</f>
        <v>7134.4999999999991</v>
      </c>
      <c r="E16" s="491">
        <f>'Biểu 2a- Khoa... ok'!H36</f>
        <v>5708</v>
      </c>
      <c r="F16" s="491">
        <f>'Biểu 2a- Khoa... ok'!H110</f>
        <v>3058.1</v>
      </c>
      <c r="G16" s="491">
        <f>'Biểu 2a- Khoa... ok'!H73</f>
        <v>1600.4</v>
      </c>
      <c r="H16" s="491">
        <f>'Biểu 2a- Khoa... ok'!H252</f>
        <v>3162.5999999999995</v>
      </c>
      <c r="I16" s="532">
        <f>'Biểu 2a- Khoa... ok'!I12</f>
        <v>15926.400000000001</v>
      </c>
      <c r="J16" s="491"/>
      <c r="K16" s="537"/>
      <c r="L16" s="120"/>
      <c r="M16" s="120"/>
    </row>
    <row r="17" spans="1:11" s="32" customFormat="1" ht="20.100000000000001" customHeight="1" x14ac:dyDescent="0.3">
      <c r="A17" s="484">
        <v>1</v>
      </c>
      <c r="B17" s="485" t="s">
        <v>11</v>
      </c>
      <c r="C17" s="484"/>
      <c r="D17" s="484"/>
      <c r="E17" s="484"/>
      <c r="F17" s="484"/>
      <c r="G17" s="484"/>
      <c r="H17" s="484"/>
      <c r="I17" s="530"/>
      <c r="J17" s="484"/>
      <c r="K17" s="182"/>
    </row>
    <row r="18" spans="1:11" s="12" customFormat="1" ht="20.100000000000001" customHeight="1" x14ac:dyDescent="0.3">
      <c r="A18" s="484">
        <v>2</v>
      </c>
      <c r="B18" s="485" t="s">
        <v>347</v>
      </c>
      <c r="C18" s="487">
        <f>'Biểu 2a- Khoa... ok'!H218</f>
        <v>468</v>
      </c>
      <c r="D18" s="487"/>
      <c r="E18" s="487"/>
      <c r="F18" s="487"/>
      <c r="G18" s="487"/>
      <c r="H18" s="487">
        <f>'Biểu 2a- Khoa... ok'!H282</f>
        <v>78</v>
      </c>
      <c r="I18" s="531">
        <f>'Biểu 2a- Khoa... ok'!I15</f>
        <v>247.5</v>
      </c>
      <c r="J18" s="487"/>
    </row>
    <row r="19" spans="1:11" s="12" customFormat="1" ht="20.100000000000001" customHeight="1" x14ac:dyDescent="0.3">
      <c r="A19" s="484">
        <v>3</v>
      </c>
      <c r="B19" s="485" t="s">
        <v>288</v>
      </c>
      <c r="C19" s="487"/>
      <c r="D19" s="487"/>
      <c r="E19" s="487"/>
      <c r="F19" s="487"/>
      <c r="G19" s="487"/>
      <c r="H19" s="487"/>
      <c r="I19" s="531"/>
      <c r="J19" s="487"/>
    </row>
    <row r="20" spans="1:11" s="12" customFormat="1" ht="20.100000000000001" customHeight="1" x14ac:dyDescent="0.3">
      <c r="A20" s="484">
        <v>4</v>
      </c>
      <c r="B20" s="485" t="s">
        <v>567</v>
      </c>
      <c r="C20" s="487"/>
      <c r="D20" s="487"/>
      <c r="E20" s="487"/>
      <c r="F20" s="487"/>
      <c r="G20" s="487"/>
      <c r="H20" s="487"/>
      <c r="I20" s="531"/>
      <c r="J20" s="487"/>
    </row>
    <row r="21" spans="1:11" s="12" customFormat="1" ht="20.100000000000001" customHeight="1" x14ac:dyDescent="0.3">
      <c r="A21" s="484"/>
      <c r="B21" s="488" t="s">
        <v>567</v>
      </c>
      <c r="C21" s="487"/>
      <c r="D21" s="487"/>
      <c r="E21" s="487"/>
      <c r="F21" s="487"/>
      <c r="G21" s="487"/>
      <c r="H21" s="487"/>
      <c r="I21" s="531"/>
      <c r="J21" s="487"/>
    </row>
    <row r="22" spans="1:11" s="12" customFormat="1" ht="43.5" customHeight="1" x14ac:dyDescent="0.3">
      <c r="A22" s="484"/>
      <c r="B22" s="488" t="s">
        <v>568</v>
      </c>
      <c r="C22" s="487"/>
      <c r="D22" s="487"/>
      <c r="E22" s="487"/>
      <c r="F22" s="487"/>
      <c r="G22" s="487"/>
      <c r="H22" s="487"/>
      <c r="I22" s="531"/>
      <c r="J22" s="487"/>
    </row>
    <row r="23" spans="1:11" s="12" customFormat="1" ht="20.100000000000001" customHeight="1" x14ac:dyDescent="0.3">
      <c r="A23" s="484" t="s">
        <v>257</v>
      </c>
      <c r="B23" s="485" t="s">
        <v>276</v>
      </c>
      <c r="C23" s="487"/>
      <c r="D23" s="487"/>
      <c r="E23" s="487"/>
      <c r="F23" s="487"/>
      <c r="G23" s="487"/>
      <c r="H23" s="487"/>
      <c r="I23" s="531"/>
      <c r="J23" s="487"/>
    </row>
    <row r="24" spans="1:11" s="12" customFormat="1" ht="20.100000000000001" customHeight="1" x14ac:dyDescent="0.3">
      <c r="A24" s="422"/>
      <c r="B24" s="32"/>
      <c r="C24" s="492"/>
      <c r="D24" s="32"/>
      <c r="E24" s="32"/>
      <c r="F24" s="32"/>
      <c r="G24" s="32"/>
      <c r="H24" s="32"/>
      <c r="I24" s="32"/>
      <c r="J24" s="32"/>
    </row>
    <row r="25" spans="1:11" s="12" customFormat="1" ht="15.6" x14ac:dyDescent="0.3">
      <c r="A25" s="32"/>
      <c r="B25" s="32"/>
      <c r="C25" s="32"/>
      <c r="D25" s="32"/>
      <c r="E25" s="32"/>
      <c r="F25" s="32"/>
      <c r="G25" s="32"/>
      <c r="H25" s="32"/>
      <c r="I25" s="32"/>
      <c r="J25" s="32"/>
    </row>
    <row r="26" spans="1:11" s="12" customFormat="1" ht="15.6" x14ac:dyDescent="0.3"/>
    <row r="27" spans="1:11" s="12" customFormat="1" ht="15.6" x14ac:dyDescent="0.3"/>
  </sheetData>
  <mergeCells count="5">
    <mergeCell ref="A1:C1"/>
    <mergeCell ref="A2:C2"/>
    <mergeCell ref="A3:J3"/>
    <mergeCell ref="A4:J4"/>
    <mergeCell ref="A5:J5"/>
  </mergeCells>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95"/>
  <sheetViews>
    <sheetView topLeftCell="A125" zoomScale="125" zoomScaleNormal="100" workbookViewId="0">
      <selection activeCell="D137" sqref="D137"/>
    </sheetView>
  </sheetViews>
  <sheetFormatPr defaultColWidth="8.6640625" defaultRowHeight="14.4" x14ac:dyDescent="0.3"/>
  <cols>
    <col min="1" max="1" width="4.6640625" style="821" customWidth="1"/>
    <col min="2" max="2" width="53.5546875" style="821" customWidth="1"/>
    <col min="3" max="3" width="10.109375" style="822" customWidth="1"/>
    <col min="4" max="4" width="8.5546875" style="469" customWidth="1"/>
    <col min="5" max="5" width="7.6640625" style="469" customWidth="1"/>
    <col min="6" max="6" width="8.109375" style="470" customWidth="1"/>
    <col min="7" max="7" width="8.88671875" style="470" customWidth="1"/>
    <col min="8" max="8" width="13.33203125" style="469" customWidth="1"/>
    <col min="9" max="9" width="16.6640625" style="469" customWidth="1"/>
    <col min="10" max="10" width="9" style="469" customWidth="1"/>
    <col min="11" max="11" width="7.44140625" style="469" customWidth="1"/>
    <col min="12" max="12" width="11.6640625" style="469" customWidth="1"/>
    <col min="13" max="13" width="27.5546875" style="698" customWidth="1"/>
    <col min="14" max="16384" width="8.6640625" style="698"/>
  </cols>
  <sheetData>
    <row r="1" spans="1:16" ht="14.25" customHeight="1" x14ac:dyDescent="0.3">
      <c r="A1" s="1010" t="s">
        <v>596</v>
      </c>
      <c r="B1" s="1010"/>
      <c r="C1" s="1010"/>
      <c r="D1" s="442"/>
      <c r="E1" s="443"/>
      <c r="F1" s="444"/>
      <c r="G1" s="444"/>
      <c r="H1" s="442"/>
      <c r="I1" s="771" t="s">
        <v>602</v>
      </c>
      <c r="J1" s="772"/>
      <c r="K1" s="772"/>
      <c r="L1" s="772"/>
      <c r="M1" s="773"/>
      <c r="N1" s="773"/>
      <c r="O1" s="773"/>
      <c r="P1" s="773"/>
    </row>
    <row r="2" spans="1:16" x14ac:dyDescent="0.3">
      <c r="A2" s="1011" t="s">
        <v>597</v>
      </c>
      <c r="B2" s="1011"/>
      <c r="C2" s="1011"/>
      <c r="D2" s="445"/>
      <c r="E2" s="446"/>
      <c r="F2" s="447"/>
      <c r="G2" s="447"/>
      <c r="H2" s="445"/>
      <c r="I2" s="774"/>
      <c r="J2" s="1012"/>
      <c r="K2" s="1012"/>
      <c r="L2" s="1012"/>
      <c r="M2" s="773"/>
      <c r="N2" s="773"/>
      <c r="O2" s="773"/>
      <c r="P2" s="773"/>
    </row>
    <row r="3" spans="1:16" ht="30" customHeight="1" x14ac:dyDescent="0.3">
      <c r="A3" s="983" t="s">
        <v>335</v>
      </c>
      <c r="B3" s="983"/>
      <c r="C3" s="983"/>
      <c r="D3" s="983"/>
      <c r="E3" s="983"/>
      <c r="F3" s="983"/>
      <c r="G3" s="983"/>
      <c r="H3" s="983"/>
      <c r="I3" s="983"/>
      <c r="J3" s="983"/>
      <c r="K3" s="983"/>
      <c r="L3" s="983"/>
      <c r="M3" s="773"/>
      <c r="N3" s="773"/>
      <c r="O3" s="773"/>
      <c r="P3" s="773"/>
    </row>
    <row r="4" spans="1:16" ht="30" customHeight="1" x14ac:dyDescent="0.3">
      <c r="A4" s="1009" t="s">
        <v>334</v>
      </c>
      <c r="B4" s="1009"/>
      <c r="C4" s="1009"/>
      <c r="D4" s="1009"/>
      <c r="E4" s="1009"/>
      <c r="F4" s="1009"/>
      <c r="G4" s="1009"/>
      <c r="H4" s="1009"/>
      <c r="I4" s="1009"/>
      <c r="J4" s="1009"/>
      <c r="K4" s="1009"/>
      <c r="L4" s="1009"/>
      <c r="M4" s="773"/>
      <c r="N4" s="773"/>
      <c r="O4" s="773"/>
      <c r="P4" s="773"/>
    </row>
    <row r="5" spans="1:16" s="776" customFormat="1" ht="30" customHeight="1" x14ac:dyDescent="0.3">
      <c r="A5" s="1013" t="s">
        <v>46</v>
      </c>
      <c r="B5" s="1013"/>
      <c r="C5" s="1013"/>
      <c r="D5" s="1013"/>
      <c r="E5" s="1013"/>
      <c r="F5" s="1013"/>
      <c r="G5" s="1013"/>
      <c r="H5" s="1013"/>
      <c r="I5" s="1013"/>
      <c r="J5" s="1013"/>
      <c r="K5" s="1013"/>
      <c r="L5" s="1013"/>
      <c r="M5" s="775"/>
      <c r="N5" s="775"/>
      <c r="O5" s="775"/>
      <c r="P5" s="775"/>
    </row>
    <row r="6" spans="1:16" ht="15" thickBot="1" x14ac:dyDescent="0.35">
      <c r="A6" s="777"/>
      <c r="B6" s="777"/>
      <c r="C6" s="778"/>
      <c r="D6" s="448"/>
      <c r="E6" s="448"/>
      <c r="F6" s="449"/>
      <c r="G6" s="449"/>
      <c r="H6" s="448"/>
      <c r="I6" s="448"/>
      <c r="J6" s="448"/>
      <c r="K6" s="448"/>
      <c r="L6" s="448" t="s">
        <v>47</v>
      </c>
      <c r="M6" s="773"/>
      <c r="N6" s="773"/>
      <c r="O6" s="773"/>
      <c r="P6" s="773"/>
    </row>
    <row r="7" spans="1:16" s="779" customFormat="1" ht="56.25" customHeight="1" x14ac:dyDescent="0.3">
      <c r="A7" s="1014" t="s">
        <v>3</v>
      </c>
      <c r="B7" s="1016" t="s">
        <v>48</v>
      </c>
      <c r="C7" s="1018" t="s">
        <v>49</v>
      </c>
      <c r="D7" s="1018" t="s">
        <v>333</v>
      </c>
      <c r="E7" s="1020" t="s">
        <v>50</v>
      </c>
      <c r="F7" s="1022" t="s">
        <v>188</v>
      </c>
      <c r="G7" s="1022" t="s">
        <v>189</v>
      </c>
      <c r="H7" s="1024" t="s">
        <v>129</v>
      </c>
      <c r="I7" s="1018" t="s">
        <v>51</v>
      </c>
      <c r="J7" s="1018" t="s">
        <v>52</v>
      </c>
      <c r="K7" s="1018"/>
      <c r="L7" s="1018"/>
      <c r="M7" s="773"/>
      <c r="N7" s="773"/>
      <c r="O7" s="773"/>
      <c r="P7" s="773"/>
    </row>
    <row r="8" spans="1:16" s="779" customFormat="1" ht="91.5" customHeight="1" thickBot="1" x14ac:dyDescent="0.35">
      <c r="A8" s="1015"/>
      <c r="B8" s="1017"/>
      <c r="C8" s="1019"/>
      <c r="D8" s="1019"/>
      <c r="E8" s="1021"/>
      <c r="F8" s="1023"/>
      <c r="G8" s="1023"/>
      <c r="H8" s="1025"/>
      <c r="I8" s="1019"/>
      <c r="J8" s="62" t="s">
        <v>53</v>
      </c>
      <c r="K8" s="62" t="s">
        <v>54</v>
      </c>
      <c r="L8" s="62" t="s">
        <v>55</v>
      </c>
      <c r="M8" s="780" t="s">
        <v>599</v>
      </c>
      <c r="N8" s="773"/>
      <c r="O8" s="773"/>
      <c r="P8" s="773"/>
    </row>
    <row r="9" spans="1:16" s="783" customFormat="1" ht="54.75" customHeight="1" x14ac:dyDescent="0.3">
      <c r="A9" s="416" t="s">
        <v>56</v>
      </c>
      <c r="B9" s="301" t="s">
        <v>57</v>
      </c>
      <c r="C9" s="451" t="s">
        <v>58</v>
      </c>
      <c r="D9" s="452" t="s">
        <v>59</v>
      </c>
      <c r="E9" s="453" t="s">
        <v>60</v>
      </c>
      <c r="F9" s="472" t="s">
        <v>83</v>
      </c>
      <c r="G9" s="472" t="s">
        <v>61</v>
      </c>
      <c r="H9" s="781" t="s">
        <v>226</v>
      </c>
      <c r="I9" s="781" t="s">
        <v>576</v>
      </c>
      <c r="J9" s="452" t="s">
        <v>62</v>
      </c>
      <c r="K9" s="452" t="s">
        <v>63</v>
      </c>
      <c r="L9" s="452" t="s">
        <v>64</v>
      </c>
      <c r="M9" s="782"/>
      <c r="N9" s="782"/>
      <c r="O9" s="782"/>
      <c r="P9" s="782"/>
    </row>
    <row r="10" spans="1:16" s="785" customFormat="1" ht="54.75" customHeight="1" x14ac:dyDescent="0.3">
      <c r="A10" s="471">
        <v>1</v>
      </c>
      <c r="B10" s="420" t="s">
        <v>11</v>
      </c>
      <c r="C10" s="450">
        <f>C11+C12</f>
        <v>765</v>
      </c>
      <c r="D10" s="450">
        <f t="shared" ref="D10:L10" si="0">D11+D12</f>
        <v>0</v>
      </c>
      <c r="E10" s="450">
        <f t="shared" si="0"/>
        <v>465</v>
      </c>
      <c r="F10" s="450">
        <f t="shared" si="0"/>
        <v>234.85</v>
      </c>
      <c r="G10" s="450">
        <f t="shared" si="0"/>
        <v>20489</v>
      </c>
      <c r="H10" s="450">
        <f t="shared" si="0"/>
        <v>78745.420000000013</v>
      </c>
      <c r="I10" s="450">
        <f t="shared" si="0"/>
        <v>32086.2</v>
      </c>
      <c r="J10" s="450">
        <f t="shared" si="0"/>
        <v>27227.079999999998</v>
      </c>
      <c r="K10" s="450">
        <f t="shared" si="0"/>
        <v>4500.3999999999996</v>
      </c>
      <c r="L10" s="450">
        <f t="shared" si="0"/>
        <v>358.72</v>
      </c>
      <c r="M10" s="784"/>
      <c r="N10" s="784"/>
      <c r="O10" s="784"/>
      <c r="P10" s="784"/>
    </row>
    <row r="11" spans="1:16" s="783" customFormat="1" ht="34.950000000000003" customHeight="1" x14ac:dyDescent="0.3">
      <c r="A11" s="416"/>
      <c r="B11" s="786" t="s">
        <v>598</v>
      </c>
      <c r="C11" s="62">
        <f>C19+C57+C95+C129+C171+C226</f>
        <v>367</v>
      </c>
      <c r="D11" s="62">
        <f t="shared" ref="D11:L11" si="1">D19+D57+D95+D129+D171+D226</f>
        <v>0</v>
      </c>
      <c r="E11" s="62">
        <f t="shared" si="1"/>
        <v>232</v>
      </c>
      <c r="F11" s="62">
        <f t="shared" si="1"/>
        <v>114.5</v>
      </c>
      <c r="G11" s="62">
        <f t="shared" si="1"/>
        <v>9362</v>
      </c>
      <c r="H11" s="62">
        <f t="shared" si="1"/>
        <v>35745.600000000006</v>
      </c>
      <c r="I11" s="62">
        <f t="shared" si="1"/>
        <v>16159.8</v>
      </c>
      <c r="J11" s="62">
        <f t="shared" si="1"/>
        <v>13475.3</v>
      </c>
      <c r="K11" s="62">
        <f t="shared" si="1"/>
        <v>2420.5</v>
      </c>
      <c r="L11" s="62">
        <f t="shared" si="1"/>
        <v>264</v>
      </c>
      <c r="M11" s="782"/>
      <c r="N11" s="782"/>
      <c r="O11" s="782"/>
      <c r="P11" s="782"/>
    </row>
    <row r="12" spans="1:16" s="783" customFormat="1" ht="34.950000000000003" customHeight="1" x14ac:dyDescent="0.3">
      <c r="A12" s="416"/>
      <c r="B12" s="787" t="s">
        <v>600</v>
      </c>
      <c r="C12" s="62">
        <f>C36+C73+C110+C150+C189+C252</f>
        <v>398</v>
      </c>
      <c r="D12" s="62">
        <f t="shared" ref="D12:L12" si="2">D36+D73+D110+D150+D189+D252</f>
        <v>0</v>
      </c>
      <c r="E12" s="62">
        <f t="shared" si="2"/>
        <v>233</v>
      </c>
      <c r="F12" s="62">
        <f t="shared" si="2"/>
        <v>120.35</v>
      </c>
      <c r="G12" s="62">
        <f t="shared" si="2"/>
        <v>11127</v>
      </c>
      <c r="H12" s="62">
        <f t="shared" si="2"/>
        <v>42999.82</v>
      </c>
      <c r="I12" s="62">
        <f t="shared" si="2"/>
        <v>15926.400000000001</v>
      </c>
      <c r="J12" s="62">
        <f t="shared" si="2"/>
        <v>13751.779999999999</v>
      </c>
      <c r="K12" s="62">
        <f t="shared" si="2"/>
        <v>2079.9</v>
      </c>
      <c r="L12" s="62">
        <f t="shared" si="2"/>
        <v>94.720000000000013</v>
      </c>
      <c r="M12" s="782"/>
      <c r="N12" s="782"/>
      <c r="O12" s="782"/>
      <c r="P12" s="782"/>
    </row>
    <row r="13" spans="1:16" s="789" customFormat="1" ht="34.950000000000003" customHeight="1" x14ac:dyDescent="0.3">
      <c r="A13" s="471">
        <v>2</v>
      </c>
      <c r="B13" s="418" t="s">
        <v>3126</v>
      </c>
      <c r="C13" s="454">
        <f>C14+C15</f>
        <v>30</v>
      </c>
      <c r="D13" s="454">
        <f t="shared" ref="D13:L13" si="3">D14+D15</f>
        <v>0</v>
      </c>
      <c r="E13" s="454">
        <f t="shared" si="3"/>
        <v>10</v>
      </c>
      <c r="F13" s="454">
        <f t="shared" si="3"/>
        <v>10</v>
      </c>
      <c r="G13" s="454">
        <f t="shared" si="3"/>
        <v>260</v>
      </c>
      <c r="H13" s="454">
        <f t="shared" si="3"/>
        <v>1092</v>
      </c>
      <c r="I13" s="454">
        <f>I14+I15</f>
        <v>495</v>
      </c>
      <c r="J13" s="454">
        <f t="shared" si="3"/>
        <v>297</v>
      </c>
      <c r="K13" s="454">
        <f t="shared" si="3"/>
        <v>198</v>
      </c>
      <c r="L13" s="454">
        <f t="shared" si="3"/>
        <v>0</v>
      </c>
      <c r="M13" s="788"/>
      <c r="N13" s="788"/>
      <c r="O13" s="788"/>
      <c r="P13" s="788"/>
    </row>
    <row r="14" spans="1:16" s="783" customFormat="1" ht="34.950000000000003" customHeight="1" x14ac:dyDescent="0.3">
      <c r="A14" s="416"/>
      <c r="B14" s="786" t="s">
        <v>598</v>
      </c>
      <c r="C14" s="405">
        <f t="shared" ref="C14:K14" si="4">C211+C282</f>
        <v>15</v>
      </c>
      <c r="D14" s="405">
        <f t="shared" si="4"/>
        <v>0</v>
      </c>
      <c r="E14" s="405">
        <f t="shared" si="4"/>
        <v>5</v>
      </c>
      <c r="F14" s="405">
        <f t="shared" si="4"/>
        <v>5</v>
      </c>
      <c r="G14" s="405">
        <f t="shared" si="4"/>
        <v>130</v>
      </c>
      <c r="H14" s="405">
        <f t="shared" si="4"/>
        <v>546</v>
      </c>
      <c r="I14" s="405">
        <f t="shared" si="4"/>
        <v>247.5</v>
      </c>
      <c r="J14" s="405">
        <f t="shared" si="4"/>
        <v>198</v>
      </c>
      <c r="K14" s="405">
        <f t="shared" si="4"/>
        <v>49.5</v>
      </c>
      <c r="L14" s="405">
        <f t="shared" ref="L14" si="5">L211+L282</f>
        <v>0</v>
      </c>
      <c r="M14" s="782"/>
      <c r="N14" s="782"/>
      <c r="O14" s="782"/>
      <c r="P14" s="782"/>
    </row>
    <row r="15" spans="1:16" s="783" customFormat="1" ht="34.950000000000003" customHeight="1" x14ac:dyDescent="0.3">
      <c r="A15" s="416"/>
      <c r="B15" s="787" t="s">
        <v>600</v>
      </c>
      <c r="C15" s="405">
        <f>C218+C290</f>
        <v>15</v>
      </c>
      <c r="D15" s="405"/>
      <c r="E15" s="405">
        <f t="shared" ref="E15:K15" si="6">E218+E290</f>
        <v>5</v>
      </c>
      <c r="F15" s="405">
        <f t="shared" si="6"/>
        <v>5</v>
      </c>
      <c r="G15" s="405">
        <f t="shared" si="6"/>
        <v>130</v>
      </c>
      <c r="H15" s="405">
        <f t="shared" si="6"/>
        <v>546</v>
      </c>
      <c r="I15" s="405">
        <f t="shared" si="6"/>
        <v>247.5</v>
      </c>
      <c r="J15" s="405">
        <f t="shared" si="6"/>
        <v>99</v>
      </c>
      <c r="K15" s="405">
        <f t="shared" si="6"/>
        <v>148.5</v>
      </c>
      <c r="L15" s="405">
        <f t="shared" ref="L15" si="7">L218+L290</f>
        <v>0</v>
      </c>
      <c r="M15" s="782"/>
      <c r="N15" s="782"/>
      <c r="O15" s="782"/>
      <c r="P15" s="782"/>
    </row>
    <row r="16" spans="1:16" s="779" customFormat="1" ht="17.25" customHeight="1" x14ac:dyDescent="0.3">
      <c r="A16" s="419" t="s">
        <v>2739</v>
      </c>
      <c r="B16" s="300" t="s">
        <v>2640</v>
      </c>
      <c r="C16" s="62">
        <f>C17</f>
        <v>118</v>
      </c>
      <c r="D16" s="62">
        <f t="shared" ref="D16:L16" si="8">D17</f>
        <v>0</v>
      </c>
      <c r="E16" s="62">
        <f t="shared" si="8"/>
        <v>56</v>
      </c>
      <c r="F16" s="62">
        <f t="shared" si="8"/>
        <v>33</v>
      </c>
      <c r="G16" s="62">
        <f t="shared" si="8"/>
        <v>2630</v>
      </c>
      <c r="H16" s="62">
        <f t="shared" si="8"/>
        <v>11118</v>
      </c>
      <c r="I16" s="62">
        <f t="shared" si="8"/>
        <v>3300</v>
      </c>
      <c r="J16" s="62">
        <f t="shared" si="8"/>
        <v>3036</v>
      </c>
      <c r="K16" s="62">
        <f t="shared" si="8"/>
        <v>0</v>
      </c>
      <c r="L16" s="62">
        <f t="shared" si="8"/>
        <v>264</v>
      </c>
      <c r="M16" s="773"/>
      <c r="N16" s="773"/>
      <c r="O16" s="773"/>
      <c r="P16" s="773"/>
    </row>
    <row r="17" spans="1:16" s="779" customFormat="1" ht="27" customHeight="1" x14ac:dyDescent="0.3">
      <c r="A17" s="419" t="s">
        <v>10</v>
      </c>
      <c r="B17" s="300" t="s">
        <v>69</v>
      </c>
      <c r="C17" s="62">
        <f>C18</f>
        <v>118</v>
      </c>
      <c r="D17" s="62">
        <f t="shared" ref="D17:L17" si="9">D18</f>
        <v>0</v>
      </c>
      <c r="E17" s="62">
        <f t="shared" si="9"/>
        <v>56</v>
      </c>
      <c r="F17" s="62">
        <f t="shared" si="9"/>
        <v>33</v>
      </c>
      <c r="G17" s="62">
        <f t="shared" si="9"/>
        <v>2630</v>
      </c>
      <c r="H17" s="62">
        <f>H18</f>
        <v>11118</v>
      </c>
      <c r="I17" s="62">
        <f t="shared" si="9"/>
        <v>3300</v>
      </c>
      <c r="J17" s="62">
        <f t="shared" si="9"/>
        <v>3036</v>
      </c>
      <c r="K17" s="62">
        <f t="shared" si="9"/>
        <v>0</v>
      </c>
      <c r="L17" s="62">
        <f t="shared" si="9"/>
        <v>264</v>
      </c>
      <c r="M17" s="773" t="s">
        <v>218</v>
      </c>
      <c r="N17" s="773"/>
      <c r="O17" s="773"/>
      <c r="P17" s="773"/>
    </row>
    <row r="18" spans="1:16" s="779" customFormat="1" ht="17.25" customHeight="1" x14ac:dyDescent="0.3">
      <c r="A18" s="417">
        <v>1</v>
      </c>
      <c r="B18" s="420" t="s">
        <v>11</v>
      </c>
      <c r="C18" s="62">
        <f>C19+C36</f>
        <v>118</v>
      </c>
      <c r="D18" s="62">
        <f t="shared" ref="D18:L18" si="10">D19+D36</f>
        <v>0</v>
      </c>
      <c r="E18" s="62">
        <f t="shared" si="10"/>
        <v>56</v>
      </c>
      <c r="F18" s="62">
        <f t="shared" si="10"/>
        <v>33</v>
      </c>
      <c r="G18" s="62">
        <f t="shared" si="10"/>
        <v>2630</v>
      </c>
      <c r="H18" s="62">
        <f t="shared" si="10"/>
        <v>11118</v>
      </c>
      <c r="I18" s="62">
        <f>I19+I36</f>
        <v>3300</v>
      </c>
      <c r="J18" s="62">
        <f t="shared" si="10"/>
        <v>3036</v>
      </c>
      <c r="K18" s="62">
        <f t="shared" si="10"/>
        <v>0</v>
      </c>
      <c r="L18" s="62">
        <f t="shared" si="10"/>
        <v>264</v>
      </c>
      <c r="N18" s="773"/>
      <c r="O18" s="773"/>
      <c r="P18" s="773"/>
    </row>
    <row r="19" spans="1:16" s="792" customFormat="1" ht="37.5" customHeight="1" x14ac:dyDescent="0.3">
      <c r="A19" s="790">
        <v>1.1000000000000001</v>
      </c>
      <c r="B19" s="786" t="s">
        <v>598</v>
      </c>
      <c r="C19" s="62">
        <f>SUM(C20:C35)</f>
        <v>60</v>
      </c>
      <c r="D19" s="62"/>
      <c r="E19" s="62">
        <f t="shared" ref="E19:J19" si="11">SUM(E20:E35)</f>
        <v>27</v>
      </c>
      <c r="F19" s="62">
        <f t="shared" si="11"/>
        <v>16</v>
      </c>
      <c r="G19" s="62">
        <f t="shared" si="11"/>
        <v>1260</v>
      </c>
      <c r="H19" s="62">
        <f t="shared" si="11"/>
        <v>5410</v>
      </c>
      <c r="I19" s="455">
        <f t="shared" si="11"/>
        <v>1617</v>
      </c>
      <c r="J19" s="455">
        <f t="shared" si="11"/>
        <v>1353</v>
      </c>
      <c r="K19" s="455">
        <f t="shared" ref="K19" si="12">SUM(K20:K35)</f>
        <v>0</v>
      </c>
      <c r="L19" s="455">
        <f>SUM(L20:L35)</f>
        <v>264</v>
      </c>
      <c r="M19" s="791"/>
      <c r="N19" s="791"/>
      <c r="O19" s="791"/>
      <c r="P19" s="791"/>
    </row>
    <row r="20" spans="1:16" s="798" customFormat="1" ht="13.2" x14ac:dyDescent="0.3">
      <c r="A20" s="793" t="s">
        <v>71</v>
      </c>
      <c r="B20" s="794" t="s">
        <v>2558</v>
      </c>
      <c r="C20" s="795">
        <v>2</v>
      </c>
      <c r="D20" s="456">
        <v>1.4</v>
      </c>
      <c r="E20" s="457">
        <v>1</v>
      </c>
      <c r="F20" s="458">
        <v>1</v>
      </c>
      <c r="G20" s="458">
        <v>50</v>
      </c>
      <c r="H20" s="456">
        <f t="shared" ref="H20:H35" si="13">C20*D20*G20</f>
        <v>140</v>
      </c>
      <c r="I20" s="796">
        <f t="shared" ref="I20:I35" si="14">C20*E20*F20*16.5</f>
        <v>33</v>
      </c>
      <c r="J20" s="796">
        <f>I20</f>
        <v>33</v>
      </c>
      <c r="K20" s="796">
        <v>0</v>
      </c>
      <c r="L20" s="796">
        <v>0</v>
      </c>
      <c r="M20" s="797"/>
      <c r="N20" s="797"/>
      <c r="O20" s="797"/>
      <c r="P20" s="797"/>
    </row>
    <row r="21" spans="1:16" s="792" customFormat="1" ht="15.75" customHeight="1" x14ac:dyDescent="0.3">
      <c r="A21" s="799" t="s">
        <v>72</v>
      </c>
      <c r="B21" s="794" t="s">
        <v>2559</v>
      </c>
      <c r="C21" s="466">
        <v>8</v>
      </c>
      <c r="D21" s="459">
        <v>1.5</v>
      </c>
      <c r="E21" s="460">
        <v>1</v>
      </c>
      <c r="F21" s="458">
        <v>1</v>
      </c>
      <c r="G21" s="458">
        <v>50</v>
      </c>
      <c r="H21" s="459">
        <f t="shared" si="13"/>
        <v>600</v>
      </c>
      <c r="I21" s="465">
        <f t="shared" si="14"/>
        <v>132</v>
      </c>
      <c r="J21" s="465">
        <f t="shared" ref="J21:J35" si="15">I21</f>
        <v>132</v>
      </c>
      <c r="K21" s="465">
        <v>0</v>
      </c>
      <c r="L21" s="465">
        <v>0</v>
      </c>
      <c r="M21" s="791"/>
      <c r="N21" s="791"/>
      <c r="O21" s="791"/>
      <c r="P21" s="791"/>
    </row>
    <row r="22" spans="1:16" s="792" customFormat="1" ht="15.75" customHeight="1" x14ac:dyDescent="0.3">
      <c r="A22" s="799" t="s">
        <v>73</v>
      </c>
      <c r="B22" s="794" t="s">
        <v>2554</v>
      </c>
      <c r="C22" s="466">
        <v>2</v>
      </c>
      <c r="D22" s="459">
        <v>1.3</v>
      </c>
      <c r="E22" s="460">
        <v>1</v>
      </c>
      <c r="F22" s="458">
        <v>1</v>
      </c>
      <c r="G22" s="458">
        <v>50</v>
      </c>
      <c r="H22" s="459">
        <f t="shared" si="13"/>
        <v>130</v>
      </c>
      <c r="I22" s="465">
        <f t="shared" si="14"/>
        <v>33</v>
      </c>
      <c r="J22" s="465">
        <f t="shared" si="15"/>
        <v>33</v>
      </c>
      <c r="K22" s="465">
        <v>0</v>
      </c>
      <c r="L22" s="465">
        <v>0</v>
      </c>
      <c r="M22" s="791"/>
      <c r="N22" s="791"/>
      <c r="O22" s="791"/>
      <c r="P22" s="791"/>
    </row>
    <row r="23" spans="1:16" s="792" customFormat="1" ht="13.2" x14ac:dyDescent="0.3">
      <c r="A23" s="799" t="s">
        <v>74</v>
      </c>
      <c r="B23" s="794" t="s">
        <v>2555</v>
      </c>
      <c r="C23" s="466">
        <v>5</v>
      </c>
      <c r="D23" s="459">
        <v>1.06</v>
      </c>
      <c r="E23" s="460">
        <v>1</v>
      </c>
      <c r="F23" s="458">
        <v>1</v>
      </c>
      <c r="G23" s="458">
        <v>50</v>
      </c>
      <c r="H23" s="459">
        <f t="shared" si="13"/>
        <v>265.00000000000006</v>
      </c>
      <c r="I23" s="465">
        <f t="shared" si="14"/>
        <v>82.5</v>
      </c>
      <c r="J23" s="465">
        <f t="shared" si="15"/>
        <v>82.5</v>
      </c>
      <c r="K23" s="465">
        <v>0</v>
      </c>
      <c r="L23" s="465">
        <v>0</v>
      </c>
      <c r="M23" s="791"/>
      <c r="N23" s="791"/>
      <c r="O23" s="791"/>
      <c r="P23" s="791"/>
    </row>
    <row r="24" spans="1:16" s="792" customFormat="1" ht="15.75" customHeight="1" x14ac:dyDescent="0.3">
      <c r="A24" s="799" t="s">
        <v>75</v>
      </c>
      <c r="B24" s="794" t="s">
        <v>2556</v>
      </c>
      <c r="C24" s="466">
        <v>4</v>
      </c>
      <c r="D24" s="459">
        <v>1.075</v>
      </c>
      <c r="E24" s="460">
        <v>1</v>
      </c>
      <c r="F24" s="458">
        <v>1</v>
      </c>
      <c r="G24" s="458">
        <v>50</v>
      </c>
      <c r="H24" s="459">
        <f t="shared" si="13"/>
        <v>215</v>
      </c>
      <c r="I24" s="465">
        <f t="shared" si="14"/>
        <v>66</v>
      </c>
      <c r="J24" s="465">
        <v>0</v>
      </c>
      <c r="K24" s="465">
        <v>0</v>
      </c>
      <c r="L24" s="465">
        <f>I24</f>
        <v>66</v>
      </c>
      <c r="M24" s="791"/>
      <c r="N24" s="791"/>
      <c r="O24" s="791"/>
      <c r="P24" s="791"/>
    </row>
    <row r="25" spans="1:16" s="792" customFormat="1" ht="15.75" customHeight="1" x14ac:dyDescent="0.3">
      <c r="A25" s="799" t="s">
        <v>76</v>
      </c>
      <c r="B25" s="794" t="s">
        <v>2557</v>
      </c>
      <c r="C25" s="466">
        <v>4</v>
      </c>
      <c r="D25" s="459">
        <v>1.075</v>
      </c>
      <c r="E25" s="460">
        <v>1</v>
      </c>
      <c r="F25" s="458">
        <v>1</v>
      </c>
      <c r="G25" s="458">
        <v>50</v>
      </c>
      <c r="H25" s="459">
        <f t="shared" si="13"/>
        <v>215</v>
      </c>
      <c r="I25" s="465">
        <f t="shared" si="14"/>
        <v>66</v>
      </c>
      <c r="J25" s="465">
        <f t="shared" si="15"/>
        <v>66</v>
      </c>
      <c r="K25" s="465">
        <v>0</v>
      </c>
      <c r="L25" s="465">
        <v>0</v>
      </c>
      <c r="M25" s="791"/>
      <c r="N25" s="791"/>
      <c r="O25" s="791"/>
      <c r="P25" s="791"/>
    </row>
    <row r="26" spans="1:16" s="792" customFormat="1" ht="15.75" customHeight="1" x14ac:dyDescent="0.3">
      <c r="A26" s="799" t="s">
        <v>229</v>
      </c>
      <c r="B26" s="794" t="s">
        <v>2560</v>
      </c>
      <c r="C26" s="466">
        <v>4</v>
      </c>
      <c r="D26" s="459">
        <v>1.075</v>
      </c>
      <c r="E26" s="460">
        <v>1</v>
      </c>
      <c r="F26" s="458">
        <v>1</v>
      </c>
      <c r="G26" s="458">
        <v>50</v>
      </c>
      <c r="H26" s="459">
        <f t="shared" si="13"/>
        <v>215</v>
      </c>
      <c r="I26" s="465">
        <f t="shared" si="14"/>
        <v>66</v>
      </c>
      <c r="J26" s="465">
        <f t="shared" si="15"/>
        <v>66</v>
      </c>
      <c r="K26" s="465">
        <v>0</v>
      </c>
      <c r="L26" s="465">
        <v>0</v>
      </c>
      <c r="M26" s="791"/>
      <c r="N26" s="791"/>
      <c r="O26" s="791"/>
      <c r="P26" s="791"/>
    </row>
    <row r="27" spans="1:16" s="792" customFormat="1" ht="15.75" customHeight="1" x14ac:dyDescent="0.3">
      <c r="A27" s="799" t="s">
        <v>230</v>
      </c>
      <c r="B27" s="794" t="s">
        <v>2561</v>
      </c>
      <c r="C27" s="466">
        <v>2</v>
      </c>
      <c r="D27" s="459">
        <v>1.3</v>
      </c>
      <c r="E27" s="460">
        <v>1</v>
      </c>
      <c r="F27" s="458">
        <v>1</v>
      </c>
      <c r="G27" s="458">
        <v>50</v>
      </c>
      <c r="H27" s="459">
        <f t="shared" si="13"/>
        <v>130</v>
      </c>
      <c r="I27" s="465">
        <f t="shared" si="14"/>
        <v>33</v>
      </c>
      <c r="J27" s="465">
        <f t="shared" si="15"/>
        <v>33</v>
      </c>
      <c r="K27" s="465">
        <v>0</v>
      </c>
      <c r="L27" s="465">
        <v>0</v>
      </c>
      <c r="M27" s="791"/>
      <c r="N27" s="791"/>
      <c r="O27" s="791"/>
      <c r="P27" s="791"/>
    </row>
    <row r="28" spans="1:16" s="792" customFormat="1" ht="15.75" customHeight="1" x14ac:dyDescent="0.3">
      <c r="A28" s="799" t="s">
        <v>231</v>
      </c>
      <c r="B28" s="794" t="s">
        <v>2562</v>
      </c>
      <c r="C28" s="466">
        <v>4</v>
      </c>
      <c r="D28" s="459">
        <v>1.1499999999999999</v>
      </c>
      <c r="E28" s="460">
        <v>1</v>
      </c>
      <c r="F28" s="458">
        <v>1</v>
      </c>
      <c r="G28" s="458">
        <v>50</v>
      </c>
      <c r="H28" s="459">
        <f t="shared" si="13"/>
        <v>229.99999999999997</v>
      </c>
      <c r="I28" s="465">
        <f t="shared" si="14"/>
        <v>66</v>
      </c>
      <c r="J28" s="465">
        <f t="shared" si="15"/>
        <v>66</v>
      </c>
      <c r="K28" s="465">
        <v>0</v>
      </c>
      <c r="L28" s="465">
        <v>0</v>
      </c>
      <c r="M28" s="791"/>
      <c r="N28" s="791"/>
      <c r="O28" s="791"/>
      <c r="P28" s="791"/>
    </row>
    <row r="29" spans="1:16" s="792" customFormat="1" ht="15.75" customHeight="1" x14ac:dyDescent="0.3">
      <c r="A29" s="799" t="s">
        <v>232</v>
      </c>
      <c r="B29" s="794" t="s">
        <v>2556</v>
      </c>
      <c r="C29" s="466">
        <v>4</v>
      </c>
      <c r="D29" s="459">
        <v>1.075</v>
      </c>
      <c r="E29" s="460">
        <v>1</v>
      </c>
      <c r="F29" s="458">
        <v>1</v>
      </c>
      <c r="G29" s="458">
        <v>50</v>
      </c>
      <c r="H29" s="459">
        <f t="shared" si="13"/>
        <v>215</v>
      </c>
      <c r="I29" s="465">
        <f t="shared" si="14"/>
        <v>66</v>
      </c>
      <c r="J29" s="465">
        <f t="shared" si="15"/>
        <v>66</v>
      </c>
      <c r="K29" s="465">
        <v>0</v>
      </c>
      <c r="L29" s="465">
        <v>0</v>
      </c>
      <c r="M29" s="791"/>
      <c r="N29" s="791"/>
      <c r="O29" s="791"/>
      <c r="P29" s="791"/>
    </row>
    <row r="30" spans="1:16" s="792" customFormat="1" ht="15.75" customHeight="1" x14ac:dyDescent="0.3">
      <c r="A30" s="799" t="s">
        <v>233</v>
      </c>
      <c r="B30" s="794" t="s">
        <v>2563</v>
      </c>
      <c r="C30" s="466">
        <v>3</v>
      </c>
      <c r="D30" s="459">
        <v>1</v>
      </c>
      <c r="E30" s="460">
        <v>3</v>
      </c>
      <c r="F30" s="458">
        <v>1</v>
      </c>
      <c r="G30" s="458">
        <v>130</v>
      </c>
      <c r="H30" s="459">
        <f t="shared" si="13"/>
        <v>390</v>
      </c>
      <c r="I30" s="465">
        <f t="shared" si="14"/>
        <v>148.5</v>
      </c>
      <c r="J30" s="465">
        <f t="shared" si="15"/>
        <v>148.5</v>
      </c>
      <c r="K30" s="465">
        <v>0</v>
      </c>
      <c r="L30" s="465">
        <v>0</v>
      </c>
      <c r="M30" s="791"/>
      <c r="N30" s="791"/>
      <c r="O30" s="791"/>
      <c r="P30" s="791"/>
    </row>
    <row r="31" spans="1:16" s="792" customFormat="1" ht="15.75" customHeight="1" x14ac:dyDescent="0.3">
      <c r="A31" s="799" t="s">
        <v>235</v>
      </c>
      <c r="B31" s="794" t="s">
        <v>2564</v>
      </c>
      <c r="C31" s="466">
        <v>4</v>
      </c>
      <c r="D31" s="459">
        <v>1.3</v>
      </c>
      <c r="E31" s="460">
        <v>3</v>
      </c>
      <c r="F31" s="458">
        <v>1</v>
      </c>
      <c r="G31" s="458">
        <v>130</v>
      </c>
      <c r="H31" s="459">
        <f t="shared" si="13"/>
        <v>676</v>
      </c>
      <c r="I31" s="465">
        <f t="shared" si="14"/>
        <v>198</v>
      </c>
      <c r="J31" s="465"/>
      <c r="K31" s="465">
        <v>0</v>
      </c>
      <c r="L31" s="465">
        <f>I31</f>
        <v>198</v>
      </c>
      <c r="M31" s="791"/>
      <c r="N31" s="791"/>
      <c r="O31" s="791"/>
      <c r="P31" s="791"/>
    </row>
    <row r="32" spans="1:16" s="792" customFormat="1" ht="15.75" customHeight="1" x14ac:dyDescent="0.3">
      <c r="A32" s="799" t="s">
        <v>236</v>
      </c>
      <c r="B32" s="794" t="s">
        <v>2565</v>
      </c>
      <c r="C32" s="466">
        <v>3</v>
      </c>
      <c r="D32" s="459">
        <v>1.1000000000000001</v>
      </c>
      <c r="E32" s="460">
        <v>3</v>
      </c>
      <c r="F32" s="458">
        <v>1</v>
      </c>
      <c r="G32" s="458">
        <v>130</v>
      </c>
      <c r="H32" s="459">
        <f t="shared" si="13"/>
        <v>429.00000000000006</v>
      </c>
      <c r="I32" s="465">
        <f t="shared" si="14"/>
        <v>148.5</v>
      </c>
      <c r="J32" s="465">
        <f t="shared" si="15"/>
        <v>148.5</v>
      </c>
      <c r="K32" s="465">
        <v>0</v>
      </c>
      <c r="L32" s="465">
        <v>0</v>
      </c>
      <c r="M32" s="791"/>
      <c r="N32" s="791"/>
      <c r="O32" s="791"/>
      <c r="P32" s="791"/>
    </row>
    <row r="33" spans="1:16" s="792" customFormat="1" ht="15.75" customHeight="1" x14ac:dyDescent="0.3">
      <c r="A33" s="799" t="s">
        <v>2582</v>
      </c>
      <c r="B33" s="794" t="s">
        <v>2566</v>
      </c>
      <c r="C33" s="466">
        <v>3</v>
      </c>
      <c r="D33" s="459">
        <v>1</v>
      </c>
      <c r="E33" s="460">
        <v>3</v>
      </c>
      <c r="F33" s="458">
        <v>1</v>
      </c>
      <c r="G33" s="458">
        <v>130</v>
      </c>
      <c r="H33" s="459">
        <f t="shared" si="13"/>
        <v>390</v>
      </c>
      <c r="I33" s="465">
        <f t="shared" si="14"/>
        <v>148.5</v>
      </c>
      <c r="J33" s="465">
        <f t="shared" si="15"/>
        <v>148.5</v>
      </c>
      <c r="K33" s="465">
        <v>0</v>
      </c>
      <c r="L33" s="465">
        <v>0</v>
      </c>
      <c r="M33" s="791"/>
      <c r="N33" s="791"/>
      <c r="O33" s="791"/>
      <c r="P33" s="791"/>
    </row>
    <row r="34" spans="1:16" s="792" customFormat="1" ht="15.75" customHeight="1" x14ac:dyDescent="0.3">
      <c r="A34" s="799" t="s">
        <v>2583</v>
      </c>
      <c r="B34" s="794" t="s">
        <v>2567</v>
      </c>
      <c r="C34" s="466">
        <v>4</v>
      </c>
      <c r="D34" s="459">
        <v>1.1499999999999999</v>
      </c>
      <c r="E34" s="460">
        <v>3</v>
      </c>
      <c r="F34" s="458">
        <v>1</v>
      </c>
      <c r="G34" s="458">
        <v>130</v>
      </c>
      <c r="H34" s="459">
        <f t="shared" si="13"/>
        <v>598</v>
      </c>
      <c r="I34" s="465">
        <f t="shared" si="14"/>
        <v>198</v>
      </c>
      <c r="J34" s="465">
        <f t="shared" si="15"/>
        <v>198</v>
      </c>
      <c r="K34" s="465">
        <v>0</v>
      </c>
      <c r="L34" s="465">
        <v>0</v>
      </c>
      <c r="M34" s="791"/>
      <c r="N34" s="791"/>
      <c r="O34" s="791"/>
      <c r="P34" s="791"/>
    </row>
    <row r="35" spans="1:16" s="792" customFormat="1" ht="15.75" customHeight="1" x14ac:dyDescent="0.3">
      <c r="A35" s="799" t="s">
        <v>237</v>
      </c>
      <c r="B35" s="794" t="s">
        <v>2568</v>
      </c>
      <c r="C35" s="466">
        <v>4</v>
      </c>
      <c r="D35" s="459">
        <v>1.3</v>
      </c>
      <c r="E35" s="460">
        <v>2</v>
      </c>
      <c r="F35" s="458">
        <v>1</v>
      </c>
      <c r="G35" s="458">
        <v>110</v>
      </c>
      <c r="H35" s="459">
        <f t="shared" si="13"/>
        <v>572</v>
      </c>
      <c r="I35" s="465">
        <f t="shared" si="14"/>
        <v>132</v>
      </c>
      <c r="J35" s="465">
        <f t="shared" si="15"/>
        <v>132</v>
      </c>
      <c r="K35" s="465">
        <v>0</v>
      </c>
      <c r="L35" s="465">
        <v>0</v>
      </c>
      <c r="M35" s="791"/>
      <c r="N35" s="791"/>
      <c r="O35" s="791"/>
      <c r="P35" s="791"/>
    </row>
    <row r="36" spans="1:16" s="792" customFormat="1" ht="38.25" customHeight="1" x14ac:dyDescent="0.3">
      <c r="A36" s="800">
        <v>1</v>
      </c>
      <c r="B36" s="787" t="s">
        <v>600</v>
      </c>
      <c r="C36" s="464">
        <f>SUM(C37:C53)</f>
        <v>58</v>
      </c>
      <c r="D36" s="459"/>
      <c r="E36" s="464">
        <f t="shared" ref="E36:K36" si="16">SUM(E37:E53)</f>
        <v>29</v>
      </c>
      <c r="F36" s="464">
        <f t="shared" si="16"/>
        <v>17</v>
      </c>
      <c r="G36" s="464">
        <f t="shared" si="16"/>
        <v>1370</v>
      </c>
      <c r="H36" s="464">
        <f t="shared" si="16"/>
        <v>5708</v>
      </c>
      <c r="I36" s="461">
        <f t="shared" si="16"/>
        <v>1683</v>
      </c>
      <c r="J36" s="461">
        <f t="shared" si="16"/>
        <v>1683</v>
      </c>
      <c r="K36" s="461">
        <f t="shared" si="16"/>
        <v>0</v>
      </c>
      <c r="L36" s="455">
        <v>0</v>
      </c>
      <c r="M36" s="791"/>
      <c r="N36" s="791"/>
      <c r="O36" s="791"/>
      <c r="P36" s="791"/>
    </row>
    <row r="37" spans="1:16" s="792" customFormat="1" ht="15.75" customHeight="1" x14ac:dyDescent="0.3">
      <c r="A37" s="799" t="s">
        <v>71</v>
      </c>
      <c r="B37" s="794" t="s">
        <v>2569</v>
      </c>
      <c r="C37" s="466">
        <v>3</v>
      </c>
      <c r="D37" s="459">
        <v>1.1000000000000001</v>
      </c>
      <c r="E37" s="460">
        <v>1</v>
      </c>
      <c r="F37" s="458">
        <v>1</v>
      </c>
      <c r="G37" s="458">
        <v>50</v>
      </c>
      <c r="H37" s="459">
        <f t="shared" ref="H37:H53" si="17">C37*D37*G37</f>
        <v>165</v>
      </c>
      <c r="I37" s="465">
        <f>C37*E37*F37*16.5</f>
        <v>49.5</v>
      </c>
      <c r="J37" s="465">
        <f t="shared" ref="J37:J53" si="18">I37</f>
        <v>49.5</v>
      </c>
      <c r="K37" s="465">
        <v>0</v>
      </c>
      <c r="L37" s="465">
        <v>0</v>
      </c>
      <c r="M37" s="791"/>
      <c r="N37" s="791"/>
      <c r="O37" s="791"/>
      <c r="P37" s="791"/>
    </row>
    <row r="38" spans="1:16" s="792" customFormat="1" ht="15.75" customHeight="1" x14ac:dyDescent="0.3">
      <c r="A38" s="799" t="s">
        <v>72</v>
      </c>
      <c r="B38" s="794" t="s">
        <v>2570</v>
      </c>
      <c r="C38" s="405">
        <v>3</v>
      </c>
      <c r="D38" s="459">
        <v>1</v>
      </c>
      <c r="E38" s="462">
        <v>1</v>
      </c>
      <c r="F38" s="463">
        <v>1</v>
      </c>
      <c r="G38" s="458">
        <v>50</v>
      </c>
      <c r="H38" s="459">
        <f t="shared" si="17"/>
        <v>150</v>
      </c>
      <c r="I38" s="465">
        <f t="shared" ref="I38:I39" si="19">C38*E38*F38*16.5</f>
        <v>49.5</v>
      </c>
      <c r="J38" s="465">
        <f t="shared" si="18"/>
        <v>49.5</v>
      </c>
      <c r="K38" s="465">
        <v>0</v>
      </c>
      <c r="L38" s="465">
        <v>0</v>
      </c>
      <c r="M38" s="791"/>
      <c r="N38" s="791"/>
      <c r="O38" s="791"/>
      <c r="P38" s="791"/>
    </row>
    <row r="39" spans="1:16" s="792" customFormat="1" ht="15.75" customHeight="1" x14ac:dyDescent="0.3">
      <c r="A39" s="799" t="s">
        <v>74</v>
      </c>
      <c r="B39" s="794" t="s">
        <v>2571</v>
      </c>
      <c r="C39" s="466">
        <v>3</v>
      </c>
      <c r="D39" s="459">
        <v>1</v>
      </c>
      <c r="E39" s="460">
        <v>1</v>
      </c>
      <c r="F39" s="458">
        <v>1</v>
      </c>
      <c r="G39" s="458">
        <v>50</v>
      </c>
      <c r="H39" s="459">
        <f t="shared" si="17"/>
        <v>150</v>
      </c>
      <c r="I39" s="465">
        <f t="shared" si="19"/>
        <v>49.5</v>
      </c>
      <c r="J39" s="465">
        <f t="shared" si="18"/>
        <v>49.5</v>
      </c>
      <c r="K39" s="465">
        <v>0</v>
      </c>
      <c r="L39" s="465">
        <v>0</v>
      </c>
      <c r="M39" s="791"/>
      <c r="N39" s="791"/>
      <c r="O39" s="791"/>
      <c r="P39" s="791"/>
    </row>
    <row r="40" spans="1:16" s="792" customFormat="1" ht="15.75" customHeight="1" x14ac:dyDescent="0.3">
      <c r="A40" s="799" t="s">
        <v>75</v>
      </c>
      <c r="B40" s="794" t="s">
        <v>2572</v>
      </c>
      <c r="C40" s="466">
        <v>2</v>
      </c>
      <c r="D40" s="459">
        <v>1.3</v>
      </c>
      <c r="E40" s="460">
        <v>1</v>
      </c>
      <c r="F40" s="458">
        <v>1</v>
      </c>
      <c r="G40" s="458">
        <v>50</v>
      </c>
      <c r="H40" s="459">
        <f t="shared" si="17"/>
        <v>130</v>
      </c>
      <c r="I40" s="465">
        <f>C40*E40*F40*16.5</f>
        <v>33</v>
      </c>
      <c r="J40" s="465">
        <f t="shared" si="18"/>
        <v>33</v>
      </c>
      <c r="K40" s="465">
        <v>0</v>
      </c>
      <c r="L40" s="465">
        <v>0</v>
      </c>
      <c r="M40" s="791"/>
      <c r="N40" s="791"/>
      <c r="O40" s="791"/>
      <c r="P40" s="791"/>
    </row>
    <row r="41" spans="1:16" s="792" customFormat="1" ht="15.75" customHeight="1" x14ac:dyDescent="0.3">
      <c r="A41" s="799" t="s">
        <v>76</v>
      </c>
      <c r="B41" s="794" t="s">
        <v>2573</v>
      </c>
      <c r="C41" s="466">
        <v>4</v>
      </c>
      <c r="D41" s="459">
        <v>1.3</v>
      </c>
      <c r="E41" s="460">
        <v>1</v>
      </c>
      <c r="F41" s="458">
        <v>1</v>
      </c>
      <c r="G41" s="458">
        <v>50</v>
      </c>
      <c r="H41" s="459">
        <f t="shared" si="17"/>
        <v>260</v>
      </c>
      <c r="I41" s="465">
        <f t="shared" ref="I41" si="20">C41*E41*F41*16.5</f>
        <v>66</v>
      </c>
      <c r="J41" s="465">
        <f t="shared" si="18"/>
        <v>66</v>
      </c>
      <c r="K41" s="465">
        <v>0</v>
      </c>
      <c r="L41" s="465">
        <v>0</v>
      </c>
      <c r="M41" s="791"/>
      <c r="N41" s="791"/>
      <c r="O41" s="791"/>
      <c r="P41" s="791"/>
    </row>
    <row r="42" spans="1:16" s="792" customFormat="1" ht="15.75" customHeight="1" x14ac:dyDescent="0.3">
      <c r="A42" s="799" t="s">
        <v>228</v>
      </c>
      <c r="B42" s="794" t="s">
        <v>2554</v>
      </c>
      <c r="C42" s="466">
        <v>2</v>
      </c>
      <c r="D42" s="459">
        <v>1.3</v>
      </c>
      <c r="E42" s="460">
        <v>1</v>
      </c>
      <c r="F42" s="458">
        <v>1</v>
      </c>
      <c r="G42" s="458">
        <v>50</v>
      </c>
      <c r="H42" s="459">
        <f t="shared" si="17"/>
        <v>130</v>
      </c>
      <c r="I42" s="465">
        <f>C42*E42*F42*16.5</f>
        <v>33</v>
      </c>
      <c r="J42" s="465">
        <f t="shared" si="18"/>
        <v>33</v>
      </c>
      <c r="K42" s="465">
        <v>0</v>
      </c>
      <c r="L42" s="465">
        <v>0</v>
      </c>
      <c r="M42" s="791"/>
      <c r="N42" s="791"/>
      <c r="O42" s="791"/>
      <c r="P42" s="791"/>
    </row>
    <row r="43" spans="1:16" s="792" customFormat="1" ht="13.2" x14ac:dyDescent="0.3">
      <c r="A43" s="799" t="s">
        <v>229</v>
      </c>
      <c r="B43" s="794" t="s">
        <v>2555</v>
      </c>
      <c r="C43" s="466">
        <v>5</v>
      </c>
      <c r="D43" s="459">
        <v>1.06</v>
      </c>
      <c r="E43" s="460">
        <v>1</v>
      </c>
      <c r="F43" s="458">
        <v>1</v>
      </c>
      <c r="G43" s="458">
        <v>50</v>
      </c>
      <c r="H43" s="459">
        <f t="shared" si="17"/>
        <v>265.00000000000006</v>
      </c>
      <c r="I43" s="465">
        <f t="shared" ref="I43" si="21">C43*E43*F43*16.5</f>
        <v>82.5</v>
      </c>
      <c r="J43" s="465">
        <f t="shared" si="18"/>
        <v>82.5</v>
      </c>
      <c r="K43" s="465">
        <v>0</v>
      </c>
      <c r="L43" s="465">
        <v>0</v>
      </c>
      <c r="M43" s="791"/>
      <c r="N43" s="791"/>
      <c r="O43" s="791"/>
      <c r="P43" s="791"/>
    </row>
    <row r="44" spans="1:16" s="792" customFormat="1" ht="15.75" customHeight="1" x14ac:dyDescent="0.3">
      <c r="A44" s="799" t="s">
        <v>230</v>
      </c>
      <c r="B44" s="794" t="s">
        <v>2557</v>
      </c>
      <c r="C44" s="466">
        <v>4</v>
      </c>
      <c r="D44" s="459">
        <v>1.075</v>
      </c>
      <c r="E44" s="460">
        <v>1</v>
      </c>
      <c r="F44" s="458">
        <v>1</v>
      </c>
      <c r="G44" s="458">
        <v>50</v>
      </c>
      <c r="H44" s="459">
        <f t="shared" si="17"/>
        <v>215</v>
      </c>
      <c r="I44" s="465">
        <f t="shared" ref="I44:I53" si="22">C44*E44*F44*16.5</f>
        <v>66</v>
      </c>
      <c r="J44" s="465">
        <f t="shared" si="18"/>
        <v>66</v>
      </c>
      <c r="K44" s="465">
        <v>0</v>
      </c>
      <c r="L44" s="465">
        <v>0</v>
      </c>
      <c r="M44" s="791"/>
      <c r="N44" s="791"/>
      <c r="O44" s="791"/>
      <c r="P44" s="791"/>
    </row>
    <row r="45" spans="1:16" s="792" customFormat="1" ht="15.75" customHeight="1" x14ac:dyDescent="0.3">
      <c r="A45" s="799" t="s">
        <v>231</v>
      </c>
      <c r="B45" s="794" t="s">
        <v>2574</v>
      </c>
      <c r="C45" s="466">
        <v>4</v>
      </c>
      <c r="D45" s="459">
        <v>1.1499999999999999</v>
      </c>
      <c r="E45" s="460">
        <v>1</v>
      </c>
      <c r="F45" s="458">
        <v>1</v>
      </c>
      <c r="G45" s="458">
        <v>50</v>
      </c>
      <c r="H45" s="459">
        <f t="shared" si="17"/>
        <v>229.99999999999997</v>
      </c>
      <c r="I45" s="465">
        <f t="shared" si="22"/>
        <v>66</v>
      </c>
      <c r="J45" s="465">
        <f t="shared" si="18"/>
        <v>66</v>
      </c>
      <c r="K45" s="465">
        <v>0</v>
      </c>
      <c r="L45" s="465">
        <v>0</v>
      </c>
      <c r="M45" s="791"/>
      <c r="N45" s="791"/>
      <c r="O45" s="791"/>
      <c r="P45" s="791"/>
    </row>
    <row r="46" spans="1:16" s="792" customFormat="1" ht="15.75" customHeight="1" x14ac:dyDescent="0.3">
      <c r="A46" s="799" t="s">
        <v>232</v>
      </c>
      <c r="B46" s="794" t="s">
        <v>2575</v>
      </c>
      <c r="C46" s="466">
        <v>2</v>
      </c>
      <c r="D46" s="459">
        <v>1</v>
      </c>
      <c r="E46" s="460">
        <v>1</v>
      </c>
      <c r="F46" s="458">
        <v>1</v>
      </c>
      <c r="G46" s="458">
        <v>50</v>
      </c>
      <c r="H46" s="459">
        <f t="shared" si="17"/>
        <v>100</v>
      </c>
      <c r="I46" s="465">
        <f t="shared" si="22"/>
        <v>33</v>
      </c>
      <c r="J46" s="465">
        <f t="shared" si="18"/>
        <v>33</v>
      </c>
      <c r="K46" s="465">
        <v>0</v>
      </c>
      <c r="L46" s="465">
        <v>0</v>
      </c>
      <c r="M46" s="791"/>
      <c r="N46" s="791"/>
      <c r="O46" s="791"/>
      <c r="P46" s="791"/>
    </row>
    <row r="47" spans="1:16" s="792" customFormat="1" ht="15.75" customHeight="1" x14ac:dyDescent="0.3">
      <c r="A47" s="799" t="s">
        <v>234</v>
      </c>
      <c r="B47" s="794" t="s">
        <v>2576</v>
      </c>
      <c r="C47" s="466">
        <v>3</v>
      </c>
      <c r="D47" s="459">
        <v>1.1000000000000001</v>
      </c>
      <c r="E47" s="460">
        <v>3</v>
      </c>
      <c r="F47" s="458">
        <v>1</v>
      </c>
      <c r="G47" s="458">
        <v>130</v>
      </c>
      <c r="H47" s="459">
        <f t="shared" si="17"/>
        <v>429.00000000000006</v>
      </c>
      <c r="I47" s="465">
        <f t="shared" si="22"/>
        <v>148.5</v>
      </c>
      <c r="J47" s="465">
        <f t="shared" si="18"/>
        <v>148.5</v>
      </c>
      <c r="K47" s="465">
        <v>0</v>
      </c>
      <c r="L47" s="465">
        <v>0</v>
      </c>
      <c r="M47" s="791"/>
      <c r="N47" s="791"/>
      <c r="O47" s="791"/>
      <c r="P47" s="791"/>
    </row>
    <row r="48" spans="1:16" s="792" customFormat="1" ht="15.75" customHeight="1" x14ac:dyDescent="0.3">
      <c r="A48" s="799" t="s">
        <v>235</v>
      </c>
      <c r="B48" s="794" t="s">
        <v>2577</v>
      </c>
      <c r="C48" s="466">
        <v>4</v>
      </c>
      <c r="D48" s="459">
        <v>1.075</v>
      </c>
      <c r="E48" s="460">
        <v>3</v>
      </c>
      <c r="F48" s="458">
        <v>1</v>
      </c>
      <c r="G48" s="458">
        <v>130</v>
      </c>
      <c r="H48" s="459">
        <f t="shared" si="17"/>
        <v>559</v>
      </c>
      <c r="I48" s="465">
        <f t="shared" si="22"/>
        <v>198</v>
      </c>
      <c r="J48" s="465">
        <f t="shared" si="18"/>
        <v>198</v>
      </c>
      <c r="K48" s="465">
        <v>0</v>
      </c>
      <c r="L48" s="465">
        <v>0</v>
      </c>
      <c r="M48" s="791"/>
      <c r="N48" s="791"/>
      <c r="O48" s="791"/>
      <c r="P48" s="791"/>
    </row>
    <row r="49" spans="1:16" s="792" customFormat="1" ht="15.75" customHeight="1" x14ac:dyDescent="0.3">
      <c r="A49" s="799" t="s">
        <v>236</v>
      </c>
      <c r="B49" s="794" t="s">
        <v>2578</v>
      </c>
      <c r="C49" s="466">
        <v>4</v>
      </c>
      <c r="D49" s="459">
        <v>1.3</v>
      </c>
      <c r="E49" s="460">
        <v>3</v>
      </c>
      <c r="F49" s="458">
        <v>1</v>
      </c>
      <c r="G49" s="458">
        <v>130</v>
      </c>
      <c r="H49" s="459">
        <f t="shared" si="17"/>
        <v>676</v>
      </c>
      <c r="I49" s="465">
        <f t="shared" si="22"/>
        <v>198</v>
      </c>
      <c r="J49" s="465">
        <f t="shared" si="18"/>
        <v>198</v>
      </c>
      <c r="K49" s="465">
        <v>0</v>
      </c>
      <c r="L49" s="465">
        <v>0</v>
      </c>
      <c r="M49" s="791"/>
      <c r="N49" s="791"/>
      <c r="O49" s="791"/>
      <c r="P49" s="791"/>
    </row>
    <row r="50" spans="1:16" s="792" customFormat="1" ht="15.75" customHeight="1" x14ac:dyDescent="0.3">
      <c r="A50" s="799" t="s">
        <v>2582</v>
      </c>
      <c r="B50" s="794" t="s">
        <v>2562</v>
      </c>
      <c r="C50" s="466">
        <v>3</v>
      </c>
      <c r="D50" s="459">
        <v>1.1000000000000001</v>
      </c>
      <c r="E50" s="460">
        <v>3</v>
      </c>
      <c r="F50" s="458">
        <v>1</v>
      </c>
      <c r="G50" s="458">
        <v>130</v>
      </c>
      <c r="H50" s="459">
        <f t="shared" si="17"/>
        <v>429.00000000000006</v>
      </c>
      <c r="I50" s="465">
        <f t="shared" si="22"/>
        <v>148.5</v>
      </c>
      <c r="J50" s="465">
        <f t="shared" si="18"/>
        <v>148.5</v>
      </c>
      <c r="K50" s="465">
        <v>0</v>
      </c>
      <c r="L50" s="465">
        <v>0</v>
      </c>
      <c r="M50" s="791"/>
      <c r="N50" s="791"/>
      <c r="O50" s="791"/>
      <c r="P50" s="791"/>
    </row>
    <row r="51" spans="1:16" s="792" customFormat="1" ht="15.75" customHeight="1" x14ac:dyDescent="0.3">
      <c r="A51" s="799" t="s">
        <v>2583</v>
      </c>
      <c r="B51" s="794" t="s">
        <v>2579</v>
      </c>
      <c r="C51" s="466">
        <v>4</v>
      </c>
      <c r="D51" s="459">
        <v>1.3</v>
      </c>
      <c r="E51" s="460">
        <v>3</v>
      </c>
      <c r="F51" s="458">
        <v>1</v>
      </c>
      <c r="G51" s="458">
        <v>130</v>
      </c>
      <c r="H51" s="459">
        <f t="shared" si="17"/>
        <v>676</v>
      </c>
      <c r="I51" s="465">
        <f t="shared" si="22"/>
        <v>198</v>
      </c>
      <c r="J51" s="465">
        <f t="shared" si="18"/>
        <v>198</v>
      </c>
      <c r="K51" s="465">
        <v>0</v>
      </c>
      <c r="L51" s="465">
        <v>0</v>
      </c>
      <c r="M51" s="791"/>
      <c r="N51" s="791"/>
      <c r="O51" s="791"/>
      <c r="P51" s="791"/>
    </row>
    <row r="52" spans="1:16" s="792" customFormat="1" ht="15.75" customHeight="1" x14ac:dyDescent="0.3">
      <c r="A52" s="799" t="s">
        <v>2584</v>
      </c>
      <c r="B52" s="794" t="s">
        <v>2580</v>
      </c>
      <c r="C52" s="466">
        <v>4</v>
      </c>
      <c r="D52" s="459">
        <v>1.3</v>
      </c>
      <c r="E52" s="460">
        <v>2</v>
      </c>
      <c r="F52" s="458">
        <v>1</v>
      </c>
      <c r="G52" s="458">
        <v>110</v>
      </c>
      <c r="H52" s="459">
        <f t="shared" si="17"/>
        <v>572</v>
      </c>
      <c r="I52" s="465">
        <f t="shared" si="22"/>
        <v>132</v>
      </c>
      <c r="J52" s="465">
        <f t="shared" si="18"/>
        <v>132</v>
      </c>
      <c r="K52" s="465">
        <v>0</v>
      </c>
      <c r="L52" s="465">
        <v>0</v>
      </c>
      <c r="M52" s="791"/>
      <c r="N52" s="791"/>
      <c r="O52" s="791"/>
      <c r="P52" s="791"/>
    </row>
    <row r="53" spans="1:16" s="792" customFormat="1" ht="15.75" customHeight="1" x14ac:dyDescent="0.3">
      <c r="A53" s="799" t="s">
        <v>2585</v>
      </c>
      <c r="B53" s="794" t="s">
        <v>2581</v>
      </c>
      <c r="C53" s="466">
        <v>4</v>
      </c>
      <c r="D53" s="459">
        <v>1.3</v>
      </c>
      <c r="E53" s="460">
        <v>2</v>
      </c>
      <c r="F53" s="458">
        <v>1</v>
      </c>
      <c r="G53" s="458">
        <v>110</v>
      </c>
      <c r="H53" s="459">
        <f t="shared" si="17"/>
        <v>572</v>
      </c>
      <c r="I53" s="465">
        <f t="shared" si="22"/>
        <v>132</v>
      </c>
      <c r="J53" s="465">
        <f t="shared" si="18"/>
        <v>132</v>
      </c>
      <c r="K53" s="465">
        <v>0</v>
      </c>
      <c r="L53" s="465">
        <v>0</v>
      </c>
      <c r="M53" s="791"/>
      <c r="N53" s="791"/>
      <c r="O53" s="791"/>
      <c r="P53" s="791"/>
    </row>
    <row r="54" spans="1:16" s="779" customFormat="1" ht="17.25" customHeight="1" x14ac:dyDescent="0.3">
      <c r="A54" s="419" t="s">
        <v>2740</v>
      </c>
      <c r="B54" s="300" t="s">
        <v>3113</v>
      </c>
      <c r="C54" s="62">
        <f>C55</f>
        <v>117</v>
      </c>
      <c r="D54" s="62">
        <f t="shared" ref="D54:L55" si="23">D55</f>
        <v>0</v>
      </c>
      <c r="E54" s="62">
        <f t="shared" si="23"/>
        <v>34</v>
      </c>
      <c r="F54" s="62">
        <f t="shared" si="23"/>
        <v>33</v>
      </c>
      <c r="G54" s="62">
        <f t="shared" si="23"/>
        <v>684</v>
      </c>
      <c r="H54" s="62">
        <f t="shared" si="23"/>
        <v>2845.84</v>
      </c>
      <c r="I54" s="62">
        <f t="shared" si="23"/>
        <v>1996.5</v>
      </c>
      <c r="J54" s="62">
        <f t="shared" si="23"/>
        <v>1996.5</v>
      </c>
      <c r="K54" s="62">
        <f t="shared" si="23"/>
        <v>0</v>
      </c>
      <c r="L54" s="62">
        <f t="shared" si="23"/>
        <v>0</v>
      </c>
      <c r="M54" s="773"/>
      <c r="N54" s="773"/>
      <c r="O54" s="773"/>
      <c r="P54" s="773"/>
    </row>
    <row r="55" spans="1:16" s="779" customFormat="1" ht="27" customHeight="1" x14ac:dyDescent="0.3">
      <c r="A55" s="419" t="s">
        <v>10</v>
      </c>
      <c r="B55" s="300" t="s">
        <v>69</v>
      </c>
      <c r="C55" s="62">
        <f>C56</f>
        <v>117</v>
      </c>
      <c r="D55" s="62">
        <f t="shared" si="23"/>
        <v>0</v>
      </c>
      <c r="E55" s="62">
        <f t="shared" si="23"/>
        <v>34</v>
      </c>
      <c r="F55" s="62">
        <f t="shared" si="23"/>
        <v>33</v>
      </c>
      <c r="G55" s="62">
        <f t="shared" si="23"/>
        <v>684</v>
      </c>
      <c r="H55" s="62">
        <f t="shared" si="23"/>
        <v>2845.84</v>
      </c>
      <c r="I55" s="62">
        <f t="shared" si="23"/>
        <v>1996.5</v>
      </c>
      <c r="J55" s="62">
        <f t="shared" si="23"/>
        <v>1996.5</v>
      </c>
      <c r="K55" s="62">
        <f t="shared" si="23"/>
        <v>0</v>
      </c>
      <c r="L55" s="62">
        <f t="shared" si="23"/>
        <v>0</v>
      </c>
      <c r="M55" s="773"/>
      <c r="N55" s="773"/>
      <c r="O55" s="773"/>
      <c r="P55" s="773"/>
    </row>
    <row r="56" spans="1:16" s="779" customFormat="1" ht="17.25" customHeight="1" x14ac:dyDescent="0.3">
      <c r="A56" s="417">
        <v>1</v>
      </c>
      <c r="B56" s="420" t="s">
        <v>11</v>
      </c>
      <c r="C56" s="62">
        <f>C57+C73</f>
        <v>117</v>
      </c>
      <c r="D56" s="62">
        <f t="shared" ref="D56:L56" si="24">D57+D73</f>
        <v>0</v>
      </c>
      <c r="E56" s="62">
        <f t="shared" si="24"/>
        <v>34</v>
      </c>
      <c r="F56" s="62">
        <f t="shared" si="24"/>
        <v>33</v>
      </c>
      <c r="G56" s="62">
        <f t="shared" si="24"/>
        <v>684</v>
      </c>
      <c r="H56" s="62">
        <f t="shared" si="24"/>
        <v>2845.84</v>
      </c>
      <c r="I56" s="62">
        <f t="shared" si="24"/>
        <v>1996.5</v>
      </c>
      <c r="J56" s="62">
        <f t="shared" si="24"/>
        <v>1996.5</v>
      </c>
      <c r="K56" s="62">
        <f t="shared" si="24"/>
        <v>0</v>
      </c>
      <c r="L56" s="62">
        <f t="shared" si="24"/>
        <v>0</v>
      </c>
      <c r="M56" s="773"/>
      <c r="N56" s="773"/>
      <c r="O56" s="773"/>
      <c r="P56" s="773"/>
    </row>
    <row r="57" spans="1:16" s="792" customFormat="1" ht="37.5" customHeight="1" x14ac:dyDescent="0.3">
      <c r="A57" s="790">
        <v>1.1000000000000001</v>
      </c>
      <c r="B57" s="786" t="s">
        <v>598</v>
      </c>
      <c r="C57" s="62">
        <f>SUM(C58:C72)</f>
        <v>56</v>
      </c>
      <c r="D57" s="62"/>
      <c r="E57" s="62">
        <f>SUM(E58:E72)</f>
        <v>15</v>
      </c>
      <c r="F57" s="62">
        <f t="shared" ref="F57:J57" si="25">SUM(F58:F72)</f>
        <v>15</v>
      </c>
      <c r="G57" s="62">
        <f t="shared" si="25"/>
        <v>292</v>
      </c>
      <c r="H57" s="62">
        <f t="shared" si="25"/>
        <v>1245.44</v>
      </c>
      <c r="I57" s="62">
        <f t="shared" si="25"/>
        <v>924</v>
      </c>
      <c r="J57" s="62">
        <f t="shared" si="25"/>
        <v>924</v>
      </c>
      <c r="K57" s="62">
        <f t="shared" ref="K57:L57" si="26">SUM(K58:K72)</f>
        <v>0</v>
      </c>
      <c r="L57" s="62">
        <f t="shared" si="26"/>
        <v>0</v>
      </c>
      <c r="M57" s="791"/>
      <c r="N57" s="791"/>
      <c r="O57" s="791"/>
      <c r="P57" s="791"/>
    </row>
    <row r="58" spans="1:16" s="798" customFormat="1" ht="13.2" x14ac:dyDescent="0.3">
      <c r="A58" s="793" t="s">
        <v>71</v>
      </c>
      <c r="B58" s="794" t="s">
        <v>2558</v>
      </c>
      <c r="C58" s="795">
        <v>2</v>
      </c>
      <c r="D58" s="456">
        <v>1.4</v>
      </c>
      <c r="E58" s="457">
        <v>1</v>
      </c>
      <c r="F58" s="458">
        <v>1</v>
      </c>
      <c r="G58" s="458">
        <v>8</v>
      </c>
      <c r="H58" s="456">
        <f t="shared" ref="H58:H72" si="27">C58*D58*G58</f>
        <v>22.4</v>
      </c>
      <c r="I58" s="796">
        <f t="shared" ref="I58:I72" si="28">C58*E58*F58*16.5</f>
        <v>33</v>
      </c>
      <c r="J58" s="796">
        <f>I58</f>
        <v>33</v>
      </c>
      <c r="K58" s="796">
        <v>0</v>
      </c>
      <c r="L58" s="796">
        <v>0</v>
      </c>
      <c r="M58" s="797"/>
      <c r="N58" s="797"/>
      <c r="O58" s="797"/>
      <c r="P58" s="797"/>
    </row>
    <row r="59" spans="1:16" s="792" customFormat="1" ht="15.75" customHeight="1" x14ac:dyDescent="0.3">
      <c r="A59" s="799" t="s">
        <v>72</v>
      </c>
      <c r="B59" s="794" t="s">
        <v>2559</v>
      </c>
      <c r="C59" s="466">
        <v>8</v>
      </c>
      <c r="D59" s="459">
        <v>1.5</v>
      </c>
      <c r="E59" s="460">
        <v>1</v>
      </c>
      <c r="F59" s="458">
        <v>1</v>
      </c>
      <c r="G59" s="458">
        <v>8</v>
      </c>
      <c r="H59" s="459">
        <f t="shared" si="27"/>
        <v>96</v>
      </c>
      <c r="I59" s="465">
        <f t="shared" si="28"/>
        <v>132</v>
      </c>
      <c r="J59" s="796">
        <f t="shared" ref="J59:J72" si="29">I59</f>
        <v>132</v>
      </c>
      <c r="K59" s="465">
        <v>0</v>
      </c>
      <c r="L59" s="465">
        <v>0</v>
      </c>
      <c r="M59" s="791"/>
      <c r="N59" s="791"/>
      <c r="O59" s="791"/>
      <c r="P59" s="791"/>
    </row>
    <row r="60" spans="1:16" s="792" customFormat="1" ht="15.75" customHeight="1" x14ac:dyDescent="0.3">
      <c r="A60" s="799" t="s">
        <v>73</v>
      </c>
      <c r="B60" s="794" t="s">
        <v>2554</v>
      </c>
      <c r="C60" s="466">
        <v>2</v>
      </c>
      <c r="D60" s="459">
        <v>1.5</v>
      </c>
      <c r="E60" s="460">
        <v>1</v>
      </c>
      <c r="F60" s="458">
        <v>1</v>
      </c>
      <c r="G60" s="458">
        <v>16</v>
      </c>
      <c r="H60" s="459">
        <f t="shared" si="27"/>
        <v>48</v>
      </c>
      <c r="I60" s="465">
        <f t="shared" si="28"/>
        <v>33</v>
      </c>
      <c r="J60" s="796">
        <f t="shared" si="29"/>
        <v>33</v>
      </c>
      <c r="K60" s="465">
        <v>0</v>
      </c>
      <c r="L60" s="465">
        <v>0</v>
      </c>
      <c r="M60" s="791"/>
      <c r="N60" s="791"/>
      <c r="O60" s="791"/>
      <c r="P60" s="791"/>
    </row>
    <row r="61" spans="1:16" s="792" customFormat="1" ht="15.75" customHeight="1" x14ac:dyDescent="0.3">
      <c r="A61" s="799" t="s">
        <v>74</v>
      </c>
      <c r="B61" s="794" t="s">
        <v>2653</v>
      </c>
      <c r="C61" s="466">
        <v>5</v>
      </c>
      <c r="D61" s="459">
        <v>1.1200000000000001</v>
      </c>
      <c r="E61" s="460">
        <v>1</v>
      </c>
      <c r="F61" s="458">
        <v>1</v>
      </c>
      <c r="G61" s="458">
        <v>16</v>
      </c>
      <c r="H61" s="459">
        <f t="shared" si="27"/>
        <v>89.600000000000009</v>
      </c>
      <c r="I61" s="465">
        <f t="shared" si="28"/>
        <v>82.5</v>
      </c>
      <c r="J61" s="796">
        <f t="shared" si="29"/>
        <v>82.5</v>
      </c>
      <c r="K61" s="465">
        <v>0</v>
      </c>
      <c r="L61" s="465">
        <v>0</v>
      </c>
      <c r="M61" s="791"/>
      <c r="N61" s="791"/>
      <c r="O61" s="791"/>
      <c r="P61" s="791"/>
    </row>
    <row r="62" spans="1:16" s="792" customFormat="1" ht="15.75" customHeight="1" x14ac:dyDescent="0.3">
      <c r="A62" s="799" t="s">
        <v>75</v>
      </c>
      <c r="B62" s="801" t="s">
        <v>1053</v>
      </c>
      <c r="C62" s="466">
        <v>4</v>
      </c>
      <c r="D62" s="459">
        <v>1.06</v>
      </c>
      <c r="E62" s="460">
        <v>1</v>
      </c>
      <c r="F62" s="458">
        <v>1</v>
      </c>
      <c r="G62" s="458">
        <v>16</v>
      </c>
      <c r="H62" s="459">
        <f t="shared" si="27"/>
        <v>67.84</v>
      </c>
      <c r="I62" s="465">
        <f t="shared" si="28"/>
        <v>66</v>
      </c>
      <c r="J62" s="796">
        <f t="shared" si="29"/>
        <v>66</v>
      </c>
      <c r="K62" s="465">
        <v>0</v>
      </c>
      <c r="L62" s="465">
        <v>0</v>
      </c>
      <c r="M62" s="791"/>
      <c r="N62" s="791"/>
      <c r="O62" s="791"/>
      <c r="P62" s="791"/>
    </row>
    <row r="63" spans="1:16" s="792" customFormat="1" ht="15.75" customHeight="1" x14ac:dyDescent="0.3">
      <c r="A63" s="799" t="s">
        <v>76</v>
      </c>
      <c r="B63" s="794" t="s">
        <v>2654</v>
      </c>
      <c r="C63" s="466">
        <v>4</v>
      </c>
      <c r="D63" s="459">
        <v>1</v>
      </c>
      <c r="E63" s="460">
        <v>1</v>
      </c>
      <c r="F63" s="458">
        <v>1</v>
      </c>
      <c r="G63" s="458">
        <v>16</v>
      </c>
      <c r="H63" s="459">
        <f t="shared" si="27"/>
        <v>64</v>
      </c>
      <c r="I63" s="465">
        <f t="shared" si="28"/>
        <v>66</v>
      </c>
      <c r="J63" s="796">
        <f t="shared" si="29"/>
        <v>66</v>
      </c>
      <c r="K63" s="465">
        <v>0</v>
      </c>
      <c r="L63" s="465">
        <v>0</v>
      </c>
      <c r="M63" s="791"/>
      <c r="N63" s="791"/>
      <c r="O63" s="791"/>
      <c r="P63" s="791"/>
    </row>
    <row r="64" spans="1:16" s="792" customFormat="1" ht="15.75" customHeight="1" x14ac:dyDescent="0.3">
      <c r="A64" s="799" t="s">
        <v>228</v>
      </c>
      <c r="B64" s="794" t="s">
        <v>2655</v>
      </c>
      <c r="C64" s="466">
        <v>4</v>
      </c>
      <c r="D64" s="459">
        <v>1.3</v>
      </c>
      <c r="E64" s="460">
        <v>1</v>
      </c>
      <c r="F64" s="458">
        <v>1</v>
      </c>
      <c r="G64" s="458">
        <v>16</v>
      </c>
      <c r="H64" s="459">
        <f t="shared" si="27"/>
        <v>83.2</v>
      </c>
      <c r="I64" s="465">
        <f t="shared" si="28"/>
        <v>66</v>
      </c>
      <c r="J64" s="796">
        <f t="shared" si="29"/>
        <v>66</v>
      </c>
      <c r="K64" s="465">
        <v>0</v>
      </c>
      <c r="L64" s="465">
        <v>0</v>
      </c>
      <c r="M64" s="791"/>
      <c r="N64" s="791"/>
      <c r="O64" s="791"/>
      <c r="P64" s="791"/>
    </row>
    <row r="65" spans="1:16" s="792" customFormat="1" ht="15.75" customHeight="1" x14ac:dyDescent="0.3">
      <c r="A65" s="799" t="s">
        <v>229</v>
      </c>
      <c r="B65" s="794" t="s">
        <v>2656</v>
      </c>
      <c r="C65" s="466">
        <v>4</v>
      </c>
      <c r="D65" s="459">
        <v>1.075</v>
      </c>
      <c r="E65" s="460">
        <v>1</v>
      </c>
      <c r="F65" s="458">
        <v>1</v>
      </c>
      <c r="G65" s="458">
        <v>16</v>
      </c>
      <c r="H65" s="459">
        <f t="shared" si="27"/>
        <v>68.8</v>
      </c>
      <c r="I65" s="465">
        <f t="shared" si="28"/>
        <v>66</v>
      </c>
      <c r="J65" s="796">
        <f t="shared" si="29"/>
        <v>66</v>
      </c>
      <c r="K65" s="465">
        <v>0</v>
      </c>
      <c r="L65" s="465">
        <v>0</v>
      </c>
      <c r="M65" s="791"/>
      <c r="N65" s="791"/>
      <c r="O65" s="791"/>
      <c r="P65" s="791"/>
    </row>
    <row r="66" spans="1:16" s="792" customFormat="1" ht="15.75" customHeight="1" x14ac:dyDescent="0.3">
      <c r="A66" s="799" t="s">
        <v>230</v>
      </c>
      <c r="B66" s="794" t="s">
        <v>2561</v>
      </c>
      <c r="C66" s="466">
        <v>2</v>
      </c>
      <c r="D66" s="459">
        <v>1.5</v>
      </c>
      <c r="E66" s="460">
        <v>1</v>
      </c>
      <c r="F66" s="458">
        <v>1</v>
      </c>
      <c r="G66" s="458">
        <v>16</v>
      </c>
      <c r="H66" s="459">
        <f t="shared" si="27"/>
        <v>48</v>
      </c>
      <c r="I66" s="465">
        <f t="shared" si="28"/>
        <v>33</v>
      </c>
      <c r="J66" s="796">
        <f t="shared" si="29"/>
        <v>33</v>
      </c>
      <c r="K66" s="465">
        <v>0</v>
      </c>
      <c r="L66" s="465">
        <v>0</v>
      </c>
      <c r="M66" s="791"/>
      <c r="N66" s="791"/>
      <c r="O66" s="791"/>
      <c r="P66" s="791"/>
    </row>
    <row r="67" spans="1:16" s="792" customFormat="1" ht="15.75" customHeight="1" x14ac:dyDescent="0.3">
      <c r="A67" s="799" t="s">
        <v>231</v>
      </c>
      <c r="B67" s="794" t="s">
        <v>2657</v>
      </c>
      <c r="C67" s="466">
        <v>4</v>
      </c>
      <c r="D67" s="459">
        <v>1.075</v>
      </c>
      <c r="E67" s="460">
        <v>1</v>
      </c>
      <c r="F67" s="458">
        <v>1</v>
      </c>
      <c r="G67" s="458">
        <v>16</v>
      </c>
      <c r="H67" s="459">
        <f t="shared" si="27"/>
        <v>68.8</v>
      </c>
      <c r="I67" s="465">
        <f t="shared" si="28"/>
        <v>66</v>
      </c>
      <c r="J67" s="796">
        <f t="shared" si="29"/>
        <v>66</v>
      </c>
      <c r="K67" s="465">
        <v>0</v>
      </c>
      <c r="L67" s="465">
        <v>0</v>
      </c>
      <c r="M67" s="791"/>
      <c r="N67" s="791"/>
      <c r="O67" s="791"/>
      <c r="P67" s="791"/>
    </row>
    <row r="68" spans="1:16" s="792" customFormat="1" ht="15.75" customHeight="1" x14ac:dyDescent="0.3">
      <c r="A68" s="799" t="s">
        <v>232</v>
      </c>
      <c r="B68" s="794" t="s">
        <v>2658</v>
      </c>
      <c r="C68" s="466">
        <v>3</v>
      </c>
      <c r="D68" s="459">
        <v>1.1000000000000001</v>
      </c>
      <c r="E68" s="460">
        <v>1</v>
      </c>
      <c r="F68" s="458">
        <v>1</v>
      </c>
      <c r="G68" s="458">
        <v>16</v>
      </c>
      <c r="H68" s="459">
        <f t="shared" si="27"/>
        <v>52.800000000000004</v>
      </c>
      <c r="I68" s="465">
        <f t="shared" si="28"/>
        <v>49.5</v>
      </c>
      <c r="J68" s="796">
        <f t="shared" si="29"/>
        <v>49.5</v>
      </c>
      <c r="K68" s="465">
        <v>0</v>
      </c>
      <c r="L68" s="465">
        <v>0</v>
      </c>
      <c r="M68" s="791"/>
      <c r="N68" s="791"/>
      <c r="O68" s="791"/>
      <c r="P68" s="791"/>
    </row>
    <row r="69" spans="1:16" s="792" customFormat="1" ht="15.75" customHeight="1" x14ac:dyDescent="0.3">
      <c r="A69" s="799" t="s">
        <v>233</v>
      </c>
      <c r="B69" s="794" t="s">
        <v>2659</v>
      </c>
      <c r="C69" s="466">
        <v>3</v>
      </c>
      <c r="D69" s="459">
        <v>1.1000000000000001</v>
      </c>
      <c r="E69" s="460">
        <v>1</v>
      </c>
      <c r="F69" s="458">
        <v>1</v>
      </c>
      <c r="G69" s="458">
        <v>32</v>
      </c>
      <c r="H69" s="459">
        <f t="shared" si="27"/>
        <v>105.60000000000001</v>
      </c>
      <c r="I69" s="465">
        <f t="shared" si="28"/>
        <v>49.5</v>
      </c>
      <c r="J69" s="796">
        <f t="shared" si="29"/>
        <v>49.5</v>
      </c>
      <c r="K69" s="465"/>
      <c r="L69" s="465"/>
      <c r="M69" s="791"/>
      <c r="N69" s="791"/>
      <c r="O69" s="791"/>
      <c r="P69" s="791"/>
    </row>
    <row r="70" spans="1:16" s="792" customFormat="1" ht="15.75" customHeight="1" x14ac:dyDescent="0.3">
      <c r="A70" s="799" t="s">
        <v>234</v>
      </c>
      <c r="B70" s="794" t="s">
        <v>2660</v>
      </c>
      <c r="C70" s="466">
        <v>4</v>
      </c>
      <c r="D70" s="459">
        <v>1.075</v>
      </c>
      <c r="E70" s="460">
        <v>1</v>
      </c>
      <c r="F70" s="458">
        <v>1</v>
      </c>
      <c r="G70" s="458">
        <v>32</v>
      </c>
      <c r="H70" s="459">
        <f t="shared" si="27"/>
        <v>137.6</v>
      </c>
      <c r="I70" s="465">
        <f t="shared" si="28"/>
        <v>66</v>
      </c>
      <c r="J70" s="796">
        <f t="shared" si="29"/>
        <v>66</v>
      </c>
      <c r="K70" s="465"/>
      <c r="L70" s="465"/>
      <c r="M70" s="791"/>
      <c r="N70" s="791"/>
      <c r="O70" s="791"/>
      <c r="P70" s="791"/>
    </row>
    <row r="71" spans="1:16" s="792" customFormat="1" ht="15.75" customHeight="1" x14ac:dyDescent="0.3">
      <c r="A71" s="799" t="s">
        <v>235</v>
      </c>
      <c r="B71" s="801" t="s">
        <v>2661</v>
      </c>
      <c r="C71" s="466">
        <v>3</v>
      </c>
      <c r="D71" s="459">
        <v>1.1000000000000001</v>
      </c>
      <c r="E71" s="460">
        <v>1</v>
      </c>
      <c r="F71" s="458">
        <v>1</v>
      </c>
      <c r="G71" s="458">
        <v>32</v>
      </c>
      <c r="H71" s="459">
        <f t="shared" si="27"/>
        <v>105.60000000000001</v>
      </c>
      <c r="I71" s="465">
        <f t="shared" si="28"/>
        <v>49.5</v>
      </c>
      <c r="J71" s="796">
        <f t="shared" si="29"/>
        <v>49.5</v>
      </c>
      <c r="K71" s="465"/>
      <c r="L71" s="465"/>
      <c r="M71" s="791"/>
      <c r="N71" s="791"/>
      <c r="O71" s="791"/>
      <c r="P71" s="791"/>
    </row>
    <row r="72" spans="1:16" s="792" customFormat="1" ht="15.75" customHeight="1" x14ac:dyDescent="0.3">
      <c r="A72" s="799" t="s">
        <v>236</v>
      </c>
      <c r="B72" s="794" t="s">
        <v>2568</v>
      </c>
      <c r="C72" s="466">
        <v>4</v>
      </c>
      <c r="D72" s="459">
        <v>1.3</v>
      </c>
      <c r="E72" s="460">
        <v>1</v>
      </c>
      <c r="F72" s="458">
        <v>1</v>
      </c>
      <c r="G72" s="458">
        <v>36</v>
      </c>
      <c r="H72" s="459">
        <f t="shared" si="27"/>
        <v>187.20000000000002</v>
      </c>
      <c r="I72" s="465">
        <f t="shared" si="28"/>
        <v>66</v>
      </c>
      <c r="J72" s="796">
        <f t="shared" si="29"/>
        <v>66</v>
      </c>
      <c r="K72" s="465"/>
      <c r="L72" s="465"/>
      <c r="M72" s="791"/>
      <c r="N72" s="791"/>
      <c r="O72" s="791"/>
      <c r="P72" s="791"/>
    </row>
    <row r="73" spans="1:16" s="792" customFormat="1" ht="38.25" customHeight="1" x14ac:dyDescent="0.3">
      <c r="A73" s="799">
        <v>1</v>
      </c>
      <c r="B73" s="787" t="s">
        <v>600</v>
      </c>
      <c r="C73" s="464">
        <f>SUM(C74:C91)</f>
        <v>61</v>
      </c>
      <c r="D73" s="464"/>
      <c r="E73" s="464">
        <f>SUM(E74:E91)</f>
        <v>19</v>
      </c>
      <c r="F73" s="464">
        <f t="shared" ref="F73:L73" si="30">SUM(F74:F91)</f>
        <v>18</v>
      </c>
      <c r="G73" s="464">
        <f t="shared" si="30"/>
        <v>392</v>
      </c>
      <c r="H73" s="464">
        <f t="shared" si="30"/>
        <v>1600.4</v>
      </c>
      <c r="I73" s="464">
        <f t="shared" si="30"/>
        <v>1072.5</v>
      </c>
      <c r="J73" s="464">
        <f t="shared" si="30"/>
        <v>1072.5</v>
      </c>
      <c r="K73" s="464">
        <f t="shared" si="30"/>
        <v>0</v>
      </c>
      <c r="L73" s="464">
        <f t="shared" si="30"/>
        <v>0</v>
      </c>
      <c r="M73" s="791"/>
      <c r="N73" s="791"/>
      <c r="O73" s="791"/>
      <c r="P73" s="791"/>
    </row>
    <row r="74" spans="1:16" s="792" customFormat="1" ht="15.75" customHeight="1" x14ac:dyDescent="0.3">
      <c r="A74" s="799" t="s">
        <v>71</v>
      </c>
      <c r="B74" s="794" t="s">
        <v>2662</v>
      </c>
      <c r="C74" s="466">
        <v>3</v>
      </c>
      <c r="D74" s="459">
        <v>1.1000000000000001</v>
      </c>
      <c r="E74" s="460">
        <v>1</v>
      </c>
      <c r="F74" s="458">
        <v>1</v>
      </c>
      <c r="G74" s="458">
        <v>16</v>
      </c>
      <c r="H74" s="459">
        <f t="shared" ref="H74" si="31">C74*D74*G74</f>
        <v>52.800000000000004</v>
      </c>
      <c r="I74" s="465">
        <f t="shared" ref="I74" si="32">C74*E74*F74*16.5</f>
        <v>49.5</v>
      </c>
      <c r="J74" s="465">
        <f t="shared" ref="J74:J91" si="33">I74</f>
        <v>49.5</v>
      </c>
      <c r="K74" s="465">
        <v>0</v>
      </c>
      <c r="L74" s="465">
        <v>0</v>
      </c>
      <c r="M74" s="791"/>
      <c r="N74" s="791"/>
      <c r="O74" s="791"/>
      <c r="P74" s="791"/>
    </row>
    <row r="75" spans="1:16" s="792" customFormat="1" ht="15.75" customHeight="1" x14ac:dyDescent="0.3">
      <c r="A75" s="799" t="s">
        <v>72</v>
      </c>
      <c r="B75" s="794" t="s">
        <v>2663</v>
      </c>
      <c r="C75" s="466">
        <v>3</v>
      </c>
      <c r="D75" s="459">
        <v>1</v>
      </c>
      <c r="E75" s="460">
        <v>1</v>
      </c>
      <c r="F75" s="458">
        <v>1</v>
      </c>
      <c r="G75" s="458">
        <v>16</v>
      </c>
      <c r="H75" s="459">
        <f>C75*D75*G75</f>
        <v>48</v>
      </c>
      <c r="I75" s="465">
        <f>C75*E75*F75*16.5</f>
        <v>49.5</v>
      </c>
      <c r="J75" s="465">
        <f t="shared" si="33"/>
        <v>49.5</v>
      </c>
      <c r="K75" s="465">
        <v>0</v>
      </c>
      <c r="L75" s="465">
        <v>0</v>
      </c>
      <c r="M75" s="791"/>
      <c r="N75" s="791"/>
      <c r="O75" s="791"/>
      <c r="P75" s="791"/>
    </row>
    <row r="76" spans="1:16" s="792" customFormat="1" ht="15.75" customHeight="1" x14ac:dyDescent="0.3">
      <c r="A76" s="799" t="s">
        <v>74</v>
      </c>
      <c r="B76" s="794" t="s">
        <v>2664</v>
      </c>
      <c r="C76" s="466">
        <v>3</v>
      </c>
      <c r="D76" s="459">
        <v>1</v>
      </c>
      <c r="E76" s="460">
        <v>1</v>
      </c>
      <c r="F76" s="458">
        <v>1</v>
      </c>
      <c r="G76" s="458">
        <v>16</v>
      </c>
      <c r="H76" s="459">
        <f>C76*D76*G76</f>
        <v>48</v>
      </c>
      <c r="I76" s="465">
        <f t="shared" ref="I76" si="34">C76*E76*F76*16.5</f>
        <v>49.5</v>
      </c>
      <c r="J76" s="465">
        <f t="shared" si="33"/>
        <v>49.5</v>
      </c>
      <c r="K76" s="465">
        <v>0</v>
      </c>
      <c r="L76" s="465">
        <v>0</v>
      </c>
      <c r="M76" s="791"/>
      <c r="N76" s="791"/>
      <c r="O76" s="791"/>
      <c r="P76" s="791"/>
    </row>
    <row r="77" spans="1:16" s="792" customFormat="1" ht="15.75" customHeight="1" x14ac:dyDescent="0.3">
      <c r="A77" s="799" t="s">
        <v>75</v>
      </c>
      <c r="B77" s="794" t="s">
        <v>2572</v>
      </c>
      <c r="C77" s="466">
        <v>2</v>
      </c>
      <c r="D77" s="459">
        <v>1.5</v>
      </c>
      <c r="E77" s="460">
        <v>1</v>
      </c>
      <c r="F77" s="458">
        <v>1</v>
      </c>
      <c r="G77" s="458">
        <v>16</v>
      </c>
      <c r="H77" s="459">
        <f>C77*D77*G77</f>
        <v>48</v>
      </c>
      <c r="I77" s="465">
        <f>C77*E77*F77*16.5</f>
        <v>33</v>
      </c>
      <c r="J77" s="465">
        <f t="shared" si="33"/>
        <v>33</v>
      </c>
      <c r="K77" s="465">
        <v>0</v>
      </c>
      <c r="L77" s="465">
        <v>0</v>
      </c>
      <c r="M77" s="791"/>
      <c r="N77" s="791"/>
      <c r="O77" s="791"/>
      <c r="P77" s="791"/>
    </row>
    <row r="78" spans="1:16" s="792" customFormat="1" ht="15.75" customHeight="1" x14ac:dyDescent="0.3">
      <c r="A78" s="799" t="s">
        <v>76</v>
      </c>
      <c r="B78" s="794" t="s">
        <v>2665</v>
      </c>
      <c r="C78" s="466">
        <v>4</v>
      </c>
      <c r="D78" s="459">
        <v>1.3</v>
      </c>
      <c r="E78" s="460">
        <v>1</v>
      </c>
      <c r="F78" s="458">
        <v>1</v>
      </c>
      <c r="G78" s="458">
        <v>16</v>
      </c>
      <c r="H78" s="459">
        <f t="shared" ref="H78" si="35">C78*D78*G78</f>
        <v>83.2</v>
      </c>
      <c r="I78" s="465">
        <f t="shared" ref="I78" si="36">C78*E78*F78*16.5</f>
        <v>66</v>
      </c>
      <c r="J78" s="465">
        <f t="shared" si="33"/>
        <v>66</v>
      </c>
      <c r="K78" s="465">
        <v>0</v>
      </c>
      <c r="L78" s="465">
        <v>0</v>
      </c>
      <c r="M78" s="791"/>
      <c r="N78" s="791"/>
      <c r="O78" s="791"/>
      <c r="P78" s="791"/>
    </row>
    <row r="79" spans="1:16" s="792" customFormat="1" ht="15.75" customHeight="1" x14ac:dyDescent="0.3">
      <c r="A79" s="799" t="s">
        <v>228</v>
      </c>
      <c r="B79" s="801" t="s">
        <v>2666</v>
      </c>
      <c r="C79" s="466">
        <v>3</v>
      </c>
      <c r="D79" s="459">
        <v>1.1000000000000001</v>
      </c>
      <c r="E79" s="460">
        <v>1</v>
      </c>
      <c r="F79" s="458">
        <v>1</v>
      </c>
      <c r="G79" s="458">
        <v>16</v>
      </c>
      <c r="H79" s="459">
        <f t="shared" ref="H79:H90" si="37">C79*D79*G79</f>
        <v>52.800000000000004</v>
      </c>
      <c r="I79" s="465">
        <f t="shared" ref="I79:I91" si="38">C79*E79*F79*16.5</f>
        <v>49.5</v>
      </c>
      <c r="J79" s="465">
        <f t="shared" si="33"/>
        <v>49.5</v>
      </c>
      <c r="K79" s="465">
        <v>0</v>
      </c>
      <c r="L79" s="465">
        <v>0</v>
      </c>
      <c r="M79" s="791"/>
      <c r="N79" s="791"/>
      <c r="O79" s="791"/>
      <c r="P79" s="791"/>
    </row>
    <row r="80" spans="1:16" s="792" customFormat="1" ht="15.75" customHeight="1" x14ac:dyDescent="0.3">
      <c r="A80" s="799" t="s">
        <v>229</v>
      </c>
      <c r="B80" s="794" t="s">
        <v>2554</v>
      </c>
      <c r="C80" s="466">
        <v>2</v>
      </c>
      <c r="D80" s="459">
        <v>1.5</v>
      </c>
      <c r="E80" s="460">
        <v>1</v>
      </c>
      <c r="F80" s="458">
        <v>1</v>
      </c>
      <c r="G80" s="458">
        <v>16</v>
      </c>
      <c r="H80" s="459">
        <f t="shared" si="37"/>
        <v>48</v>
      </c>
      <c r="I80" s="465">
        <f t="shared" si="38"/>
        <v>33</v>
      </c>
      <c r="J80" s="465">
        <f t="shared" si="33"/>
        <v>33</v>
      </c>
      <c r="K80" s="465">
        <v>0</v>
      </c>
      <c r="L80" s="465">
        <v>0</v>
      </c>
      <c r="M80" s="791"/>
      <c r="N80" s="791"/>
      <c r="O80" s="791"/>
      <c r="P80" s="791"/>
    </row>
    <row r="81" spans="1:16" s="792" customFormat="1" ht="15.75" customHeight="1" x14ac:dyDescent="0.3">
      <c r="A81" s="799" t="s">
        <v>230</v>
      </c>
      <c r="B81" s="794" t="s">
        <v>2653</v>
      </c>
      <c r="C81" s="466">
        <v>5</v>
      </c>
      <c r="D81" s="459">
        <v>1.1200000000000001</v>
      </c>
      <c r="E81" s="460">
        <v>1</v>
      </c>
      <c r="F81" s="458">
        <v>1</v>
      </c>
      <c r="G81" s="458">
        <v>16</v>
      </c>
      <c r="H81" s="459">
        <f t="shared" si="37"/>
        <v>89.600000000000009</v>
      </c>
      <c r="I81" s="465">
        <f t="shared" si="38"/>
        <v>82.5</v>
      </c>
      <c r="J81" s="465">
        <f t="shared" si="33"/>
        <v>82.5</v>
      </c>
      <c r="K81" s="465">
        <v>0</v>
      </c>
      <c r="L81" s="465">
        <v>0</v>
      </c>
      <c r="M81" s="791"/>
      <c r="N81" s="791"/>
      <c r="O81" s="791"/>
      <c r="P81" s="791"/>
    </row>
    <row r="82" spans="1:16" s="792" customFormat="1" ht="15.75" customHeight="1" x14ac:dyDescent="0.3">
      <c r="A82" s="799" t="s">
        <v>231</v>
      </c>
      <c r="B82" s="801" t="s">
        <v>2667</v>
      </c>
      <c r="C82" s="466">
        <v>3</v>
      </c>
      <c r="D82" s="459">
        <v>1.1000000000000001</v>
      </c>
      <c r="E82" s="460">
        <v>1</v>
      </c>
      <c r="F82" s="458">
        <v>1</v>
      </c>
      <c r="G82" s="458">
        <v>16</v>
      </c>
      <c r="H82" s="459">
        <f t="shared" si="37"/>
        <v>52.800000000000004</v>
      </c>
      <c r="I82" s="465">
        <f t="shared" si="38"/>
        <v>49.5</v>
      </c>
      <c r="J82" s="465">
        <f t="shared" si="33"/>
        <v>49.5</v>
      </c>
      <c r="K82" s="465"/>
      <c r="L82" s="465"/>
      <c r="M82" s="791"/>
      <c r="N82" s="791"/>
      <c r="O82" s="791"/>
      <c r="P82" s="791"/>
    </row>
    <row r="83" spans="1:16" s="792" customFormat="1" ht="15.75" customHeight="1" x14ac:dyDescent="0.3">
      <c r="A83" s="799" t="s">
        <v>232</v>
      </c>
      <c r="B83" s="794" t="s">
        <v>2654</v>
      </c>
      <c r="C83" s="466">
        <v>4</v>
      </c>
      <c r="D83" s="459">
        <v>1</v>
      </c>
      <c r="E83" s="460">
        <v>1</v>
      </c>
      <c r="F83" s="458">
        <v>1</v>
      </c>
      <c r="G83" s="458">
        <v>16</v>
      </c>
      <c r="H83" s="459">
        <f t="shared" si="37"/>
        <v>64</v>
      </c>
      <c r="I83" s="465">
        <f t="shared" si="38"/>
        <v>66</v>
      </c>
      <c r="J83" s="465">
        <f t="shared" si="33"/>
        <v>66</v>
      </c>
      <c r="K83" s="465"/>
      <c r="L83" s="465"/>
      <c r="M83" s="791"/>
      <c r="N83" s="791"/>
      <c r="O83" s="791"/>
      <c r="P83" s="791"/>
    </row>
    <row r="84" spans="1:16" s="792" customFormat="1" ht="15.75" customHeight="1" x14ac:dyDescent="0.3">
      <c r="A84" s="799" t="s">
        <v>233</v>
      </c>
      <c r="B84" s="801" t="s">
        <v>2668</v>
      </c>
      <c r="C84" s="466">
        <v>3</v>
      </c>
      <c r="D84" s="459">
        <v>1.1000000000000001</v>
      </c>
      <c r="E84" s="460">
        <v>1</v>
      </c>
      <c r="F84" s="458">
        <v>1</v>
      </c>
      <c r="G84" s="458">
        <v>32</v>
      </c>
      <c r="H84" s="459">
        <f t="shared" si="37"/>
        <v>105.60000000000001</v>
      </c>
      <c r="I84" s="465">
        <f t="shared" si="38"/>
        <v>49.5</v>
      </c>
      <c r="J84" s="465">
        <f t="shared" si="33"/>
        <v>49.5</v>
      </c>
      <c r="K84" s="465"/>
      <c r="L84" s="465"/>
      <c r="M84" s="791"/>
      <c r="N84" s="791"/>
      <c r="O84" s="791"/>
      <c r="P84" s="791"/>
    </row>
    <row r="85" spans="1:16" s="792" customFormat="1" ht="15.75" customHeight="1" x14ac:dyDescent="0.3">
      <c r="A85" s="799" t="s">
        <v>234</v>
      </c>
      <c r="B85" s="794" t="s">
        <v>2669</v>
      </c>
      <c r="C85" s="466">
        <v>3</v>
      </c>
      <c r="D85" s="459">
        <v>1.1000000000000001</v>
      </c>
      <c r="E85" s="460">
        <v>1</v>
      </c>
      <c r="F85" s="458">
        <v>1</v>
      </c>
      <c r="G85" s="458">
        <v>32</v>
      </c>
      <c r="H85" s="459">
        <f t="shared" si="37"/>
        <v>105.60000000000001</v>
      </c>
      <c r="I85" s="465">
        <f t="shared" si="38"/>
        <v>49.5</v>
      </c>
      <c r="J85" s="465">
        <f t="shared" si="33"/>
        <v>49.5</v>
      </c>
      <c r="K85" s="465"/>
      <c r="L85" s="465"/>
      <c r="M85" s="791"/>
      <c r="N85" s="791"/>
      <c r="O85" s="791"/>
      <c r="P85" s="791"/>
    </row>
    <row r="86" spans="1:16" s="792" customFormat="1" ht="15.75" customHeight="1" x14ac:dyDescent="0.3">
      <c r="A86" s="799" t="s">
        <v>235</v>
      </c>
      <c r="B86" s="794" t="s">
        <v>2561</v>
      </c>
      <c r="C86" s="466">
        <v>4</v>
      </c>
      <c r="D86" s="459">
        <v>1.3</v>
      </c>
      <c r="E86" s="460">
        <v>1</v>
      </c>
      <c r="F86" s="458">
        <v>1</v>
      </c>
      <c r="G86" s="458">
        <v>32</v>
      </c>
      <c r="H86" s="459">
        <f t="shared" si="37"/>
        <v>166.4</v>
      </c>
      <c r="I86" s="465">
        <f t="shared" si="38"/>
        <v>66</v>
      </c>
      <c r="J86" s="465">
        <f t="shared" si="33"/>
        <v>66</v>
      </c>
      <c r="K86" s="465"/>
      <c r="L86" s="465"/>
      <c r="M86" s="791"/>
      <c r="N86" s="791"/>
      <c r="O86" s="791"/>
      <c r="P86" s="791"/>
    </row>
    <row r="87" spans="1:16" s="792" customFormat="1" ht="15.75" customHeight="1" x14ac:dyDescent="0.3">
      <c r="A87" s="799" t="s">
        <v>236</v>
      </c>
      <c r="B87" s="794" t="s">
        <v>2655</v>
      </c>
      <c r="C87" s="466">
        <v>4</v>
      </c>
      <c r="D87" s="459">
        <v>1.5</v>
      </c>
      <c r="E87" s="460">
        <v>2</v>
      </c>
      <c r="F87" s="458">
        <v>1</v>
      </c>
      <c r="G87" s="458">
        <v>32</v>
      </c>
      <c r="H87" s="459">
        <f t="shared" si="37"/>
        <v>192</v>
      </c>
      <c r="I87" s="465">
        <f t="shared" si="38"/>
        <v>132</v>
      </c>
      <c r="J87" s="465">
        <f t="shared" si="33"/>
        <v>132</v>
      </c>
      <c r="K87" s="465"/>
      <c r="L87" s="465"/>
      <c r="M87" s="791"/>
      <c r="N87" s="791"/>
      <c r="O87" s="791"/>
      <c r="P87" s="791"/>
    </row>
    <row r="88" spans="1:16" s="792" customFormat="1" ht="15.75" customHeight="1" x14ac:dyDescent="0.3">
      <c r="A88" s="799" t="s">
        <v>2582</v>
      </c>
      <c r="B88" s="794" t="s">
        <v>2670</v>
      </c>
      <c r="C88" s="466">
        <v>4</v>
      </c>
      <c r="D88" s="459">
        <v>1.075</v>
      </c>
      <c r="E88" s="460">
        <v>1</v>
      </c>
      <c r="F88" s="458">
        <v>1</v>
      </c>
      <c r="G88" s="458">
        <v>32</v>
      </c>
      <c r="H88" s="459">
        <f t="shared" si="37"/>
        <v>137.6</v>
      </c>
      <c r="I88" s="465">
        <f t="shared" si="38"/>
        <v>66</v>
      </c>
      <c r="J88" s="465">
        <f t="shared" si="33"/>
        <v>66</v>
      </c>
      <c r="K88" s="465"/>
      <c r="L88" s="465"/>
      <c r="M88" s="791"/>
      <c r="N88" s="791"/>
      <c r="O88" s="791"/>
      <c r="P88" s="791"/>
    </row>
    <row r="89" spans="1:16" s="792" customFormat="1" ht="15.75" customHeight="1" x14ac:dyDescent="0.3">
      <c r="A89" s="799" t="s">
        <v>2583</v>
      </c>
      <c r="B89" s="794" t="s">
        <v>2580</v>
      </c>
      <c r="C89" s="466">
        <v>4</v>
      </c>
      <c r="D89" s="459">
        <v>1.3</v>
      </c>
      <c r="E89" s="460">
        <v>1</v>
      </c>
      <c r="F89" s="458">
        <v>1</v>
      </c>
      <c r="G89" s="458">
        <v>36</v>
      </c>
      <c r="H89" s="459">
        <f t="shared" si="37"/>
        <v>187.20000000000002</v>
      </c>
      <c r="I89" s="465">
        <f t="shared" si="38"/>
        <v>66</v>
      </c>
      <c r="J89" s="465">
        <f t="shared" si="33"/>
        <v>66</v>
      </c>
      <c r="K89" s="465"/>
      <c r="L89" s="465"/>
      <c r="M89" s="791"/>
      <c r="N89" s="791"/>
      <c r="O89" s="791"/>
      <c r="P89" s="791"/>
    </row>
    <row r="90" spans="1:16" s="792" customFormat="1" ht="15.75" customHeight="1" x14ac:dyDescent="0.3">
      <c r="A90" s="799" t="s">
        <v>2704</v>
      </c>
      <c r="B90" s="794" t="s">
        <v>2671</v>
      </c>
      <c r="C90" s="466">
        <v>3</v>
      </c>
      <c r="D90" s="459">
        <v>1.1000000000000001</v>
      </c>
      <c r="E90" s="460">
        <v>1</v>
      </c>
      <c r="F90" s="458">
        <v>1</v>
      </c>
      <c r="G90" s="458">
        <v>36</v>
      </c>
      <c r="H90" s="459">
        <f t="shared" si="37"/>
        <v>118.80000000000001</v>
      </c>
      <c r="I90" s="465">
        <f t="shared" si="38"/>
        <v>49.5</v>
      </c>
      <c r="J90" s="465">
        <f t="shared" si="33"/>
        <v>49.5</v>
      </c>
      <c r="K90" s="465"/>
      <c r="L90" s="465"/>
      <c r="M90" s="791"/>
      <c r="N90" s="791"/>
      <c r="O90" s="791"/>
      <c r="P90" s="791"/>
    </row>
    <row r="91" spans="1:16" s="792" customFormat="1" ht="15.75" customHeight="1" x14ac:dyDescent="0.3">
      <c r="A91" s="799" t="s">
        <v>2706</v>
      </c>
      <c r="B91" s="794" t="s">
        <v>2672</v>
      </c>
      <c r="C91" s="466">
        <v>4</v>
      </c>
      <c r="D91" s="459">
        <v>1.3</v>
      </c>
      <c r="E91" s="460">
        <v>1</v>
      </c>
      <c r="F91" s="458">
        <v>1</v>
      </c>
      <c r="G91" s="458"/>
      <c r="H91" s="459"/>
      <c r="I91" s="465">
        <f t="shared" si="38"/>
        <v>66</v>
      </c>
      <c r="J91" s="465">
        <f t="shared" si="33"/>
        <v>66</v>
      </c>
      <c r="K91" s="465"/>
      <c r="L91" s="465"/>
      <c r="M91" s="791"/>
      <c r="N91" s="791"/>
      <c r="O91" s="791"/>
      <c r="P91" s="791"/>
    </row>
    <row r="92" spans="1:16" s="779" customFormat="1" ht="17.25" customHeight="1" x14ac:dyDescent="0.3">
      <c r="A92" s="419" t="s">
        <v>2741</v>
      </c>
      <c r="B92" s="300" t="s">
        <v>2797</v>
      </c>
      <c r="C92" s="62">
        <f>C93</f>
        <v>105</v>
      </c>
      <c r="D92" s="62">
        <f t="shared" ref="D92:L92" si="39">D93</f>
        <v>0</v>
      </c>
      <c r="E92" s="62">
        <f t="shared" si="39"/>
        <v>32</v>
      </c>
      <c r="F92" s="62">
        <f t="shared" si="39"/>
        <v>40.35</v>
      </c>
      <c r="G92" s="62">
        <f t="shared" si="39"/>
        <v>1446</v>
      </c>
      <c r="H92" s="62">
        <f t="shared" si="39"/>
        <v>5728.7</v>
      </c>
      <c r="I92" s="62">
        <f t="shared" si="39"/>
        <v>3146.8</v>
      </c>
      <c r="J92" s="62">
        <f t="shared" si="39"/>
        <v>3146.8</v>
      </c>
      <c r="K92" s="62">
        <f t="shared" si="39"/>
        <v>0</v>
      </c>
      <c r="L92" s="62">
        <f t="shared" si="39"/>
        <v>0</v>
      </c>
      <c r="M92" s="773"/>
      <c r="N92" s="773"/>
      <c r="O92" s="773"/>
      <c r="P92" s="773"/>
    </row>
    <row r="93" spans="1:16" s="779" customFormat="1" ht="27" customHeight="1" x14ac:dyDescent="0.3">
      <c r="A93" s="419" t="s">
        <v>10</v>
      </c>
      <c r="B93" s="300" t="s">
        <v>69</v>
      </c>
      <c r="C93" s="62">
        <f>C94</f>
        <v>105</v>
      </c>
      <c r="D93" s="62">
        <f t="shared" ref="D93:L93" si="40">D94</f>
        <v>0</v>
      </c>
      <c r="E93" s="62">
        <f t="shared" si="40"/>
        <v>32</v>
      </c>
      <c r="F93" s="62">
        <f t="shared" si="40"/>
        <v>40.35</v>
      </c>
      <c r="G93" s="62">
        <f t="shared" si="40"/>
        <v>1446</v>
      </c>
      <c r="H93" s="62">
        <f t="shared" si="40"/>
        <v>5728.7</v>
      </c>
      <c r="I93" s="62">
        <f t="shared" si="40"/>
        <v>3146.8</v>
      </c>
      <c r="J93" s="62">
        <f t="shared" si="40"/>
        <v>3146.8</v>
      </c>
      <c r="K93" s="62">
        <f t="shared" si="40"/>
        <v>0</v>
      </c>
      <c r="L93" s="62">
        <f t="shared" si="40"/>
        <v>0</v>
      </c>
      <c r="M93" s="773"/>
      <c r="N93" s="773"/>
      <c r="O93" s="773"/>
      <c r="P93" s="773"/>
    </row>
    <row r="94" spans="1:16" s="779" customFormat="1" ht="17.25" customHeight="1" x14ac:dyDescent="0.3">
      <c r="A94" s="417">
        <v>1</v>
      </c>
      <c r="B94" s="420" t="s">
        <v>11</v>
      </c>
      <c r="C94" s="62">
        <f>C95+C110</f>
        <v>105</v>
      </c>
      <c r="D94" s="62">
        <f t="shared" ref="D94:L94" si="41">D95+D110</f>
        <v>0</v>
      </c>
      <c r="E94" s="62">
        <f t="shared" si="41"/>
        <v>32</v>
      </c>
      <c r="F94" s="62">
        <f t="shared" si="41"/>
        <v>40.35</v>
      </c>
      <c r="G94" s="62">
        <f t="shared" si="41"/>
        <v>1446</v>
      </c>
      <c r="H94" s="62">
        <f t="shared" si="41"/>
        <v>5728.7</v>
      </c>
      <c r="I94" s="62">
        <f t="shared" si="41"/>
        <v>3146.8</v>
      </c>
      <c r="J94" s="62">
        <f t="shared" si="41"/>
        <v>3146.8</v>
      </c>
      <c r="K94" s="62">
        <f t="shared" si="41"/>
        <v>0</v>
      </c>
      <c r="L94" s="62">
        <f t="shared" si="41"/>
        <v>0</v>
      </c>
      <c r="M94" s="773"/>
      <c r="N94" s="773"/>
      <c r="O94" s="773"/>
      <c r="P94" s="773"/>
    </row>
    <row r="95" spans="1:16" s="792" customFormat="1" ht="37.5" customHeight="1" x14ac:dyDescent="0.3">
      <c r="A95" s="790">
        <v>1.1000000000000001</v>
      </c>
      <c r="B95" s="786" t="s">
        <v>598</v>
      </c>
      <c r="C95" s="62">
        <f>SUM(C96:C109)</f>
        <v>51</v>
      </c>
      <c r="D95" s="62"/>
      <c r="E95" s="62">
        <f>SUM(E96:E109)</f>
        <v>17</v>
      </c>
      <c r="F95" s="62">
        <f t="shared" ref="F95:L95" si="42">SUM(F96:F109)</f>
        <v>21</v>
      </c>
      <c r="G95" s="62">
        <f t="shared" si="42"/>
        <v>664</v>
      </c>
      <c r="H95" s="62">
        <f t="shared" si="42"/>
        <v>2670.6</v>
      </c>
      <c r="I95" s="62">
        <f t="shared" si="42"/>
        <v>1419</v>
      </c>
      <c r="J95" s="62">
        <f t="shared" si="42"/>
        <v>1419</v>
      </c>
      <c r="K95" s="62">
        <f t="shared" si="42"/>
        <v>0</v>
      </c>
      <c r="L95" s="62">
        <f t="shared" si="42"/>
        <v>0</v>
      </c>
      <c r="M95" s="791"/>
      <c r="N95" s="791"/>
      <c r="O95" s="791"/>
      <c r="P95" s="791"/>
    </row>
    <row r="96" spans="1:16" s="798" customFormat="1" ht="13.2" x14ac:dyDescent="0.3">
      <c r="A96" s="793" t="s">
        <v>71</v>
      </c>
      <c r="B96" s="794" t="s">
        <v>2673</v>
      </c>
      <c r="C96" s="795">
        <v>3</v>
      </c>
      <c r="D96" s="456">
        <v>1</v>
      </c>
      <c r="E96" s="457">
        <v>1</v>
      </c>
      <c r="F96" s="458">
        <v>1</v>
      </c>
      <c r="G96" s="458">
        <v>26</v>
      </c>
      <c r="H96" s="456">
        <f>C96*D96*G96</f>
        <v>78</v>
      </c>
      <c r="I96" s="796">
        <f>C96*E96*F96*16.5</f>
        <v>49.5</v>
      </c>
      <c r="J96" s="796">
        <f>I96</f>
        <v>49.5</v>
      </c>
      <c r="K96" s="796">
        <v>0</v>
      </c>
      <c r="L96" s="796">
        <v>0</v>
      </c>
      <c r="M96" s="797"/>
      <c r="N96" s="797"/>
      <c r="O96" s="797"/>
      <c r="P96" s="797"/>
    </row>
    <row r="97" spans="1:16" s="792" customFormat="1" ht="15.75" customHeight="1" x14ac:dyDescent="0.3">
      <c r="A97" s="799" t="s">
        <v>72</v>
      </c>
      <c r="B97" s="794" t="s">
        <v>2554</v>
      </c>
      <c r="C97" s="466">
        <v>2</v>
      </c>
      <c r="D97" s="459">
        <v>1.3</v>
      </c>
      <c r="E97" s="460">
        <v>1</v>
      </c>
      <c r="F97" s="458">
        <v>2</v>
      </c>
      <c r="G97" s="458">
        <v>26</v>
      </c>
      <c r="H97" s="459">
        <f t="shared" ref="H97:H125" si="43">C97*D97*G97</f>
        <v>67.600000000000009</v>
      </c>
      <c r="I97" s="465">
        <f t="shared" ref="I97:I124" si="44">C97*E97*F97*16.5</f>
        <v>66</v>
      </c>
      <c r="J97" s="465">
        <f t="shared" ref="J97:J109" si="45">I97</f>
        <v>66</v>
      </c>
      <c r="K97" s="465">
        <v>0</v>
      </c>
      <c r="L97" s="465">
        <v>0</v>
      </c>
      <c r="M97" s="791"/>
      <c r="N97" s="791"/>
      <c r="O97" s="791"/>
      <c r="P97" s="791"/>
    </row>
    <row r="98" spans="1:16" s="792" customFormat="1" ht="15.75" customHeight="1" x14ac:dyDescent="0.3">
      <c r="A98" s="799" t="s">
        <v>73</v>
      </c>
      <c r="B98" s="794" t="s">
        <v>2674</v>
      </c>
      <c r="C98" s="466">
        <v>5</v>
      </c>
      <c r="D98" s="459">
        <v>1</v>
      </c>
      <c r="E98" s="460">
        <v>1</v>
      </c>
      <c r="F98" s="458">
        <v>1</v>
      </c>
      <c r="G98" s="458">
        <v>26</v>
      </c>
      <c r="H98" s="459">
        <f t="shared" si="43"/>
        <v>130</v>
      </c>
      <c r="I98" s="465">
        <f t="shared" si="44"/>
        <v>82.5</v>
      </c>
      <c r="J98" s="465">
        <f t="shared" si="45"/>
        <v>82.5</v>
      </c>
      <c r="K98" s="465">
        <v>0</v>
      </c>
      <c r="L98" s="465">
        <v>0</v>
      </c>
      <c r="M98" s="791"/>
      <c r="N98" s="791"/>
      <c r="O98" s="791"/>
      <c r="P98" s="791"/>
    </row>
    <row r="99" spans="1:16" s="792" customFormat="1" ht="15.75" customHeight="1" x14ac:dyDescent="0.3">
      <c r="A99" s="799" t="s">
        <v>74</v>
      </c>
      <c r="B99" s="794" t="s">
        <v>2675</v>
      </c>
      <c r="C99" s="466">
        <v>5</v>
      </c>
      <c r="D99" s="459">
        <v>1</v>
      </c>
      <c r="E99" s="460">
        <v>1</v>
      </c>
      <c r="F99" s="458">
        <v>1</v>
      </c>
      <c r="G99" s="458">
        <v>26</v>
      </c>
      <c r="H99" s="459">
        <f t="shared" si="43"/>
        <v>130</v>
      </c>
      <c r="I99" s="465">
        <f t="shared" si="44"/>
        <v>82.5</v>
      </c>
      <c r="J99" s="465">
        <f t="shared" si="45"/>
        <v>82.5</v>
      </c>
      <c r="K99" s="465">
        <v>0</v>
      </c>
      <c r="L99" s="465">
        <v>0</v>
      </c>
      <c r="M99" s="791"/>
      <c r="N99" s="791"/>
      <c r="O99" s="791"/>
      <c r="P99" s="791"/>
    </row>
    <row r="100" spans="1:16" s="792" customFormat="1" ht="15.75" customHeight="1" x14ac:dyDescent="0.3">
      <c r="A100" s="799" t="s">
        <v>75</v>
      </c>
      <c r="B100" s="794" t="s">
        <v>2565</v>
      </c>
      <c r="C100" s="466">
        <v>4</v>
      </c>
      <c r="D100" s="459">
        <v>1</v>
      </c>
      <c r="E100" s="460">
        <v>1</v>
      </c>
      <c r="F100" s="458">
        <v>1</v>
      </c>
      <c r="G100" s="458">
        <v>45</v>
      </c>
      <c r="H100" s="459">
        <f>C100*D100*G100</f>
        <v>180</v>
      </c>
      <c r="I100" s="465">
        <f>C100*E100*F100*16.5</f>
        <v>66</v>
      </c>
      <c r="J100" s="465">
        <f t="shared" si="45"/>
        <v>66</v>
      </c>
      <c r="K100" s="465">
        <v>0</v>
      </c>
      <c r="L100" s="465">
        <v>0</v>
      </c>
      <c r="M100" s="791"/>
      <c r="N100" s="791"/>
      <c r="O100" s="791"/>
      <c r="P100" s="791"/>
    </row>
    <row r="101" spans="1:16" s="792" customFormat="1" ht="15.75" customHeight="1" x14ac:dyDescent="0.3">
      <c r="A101" s="799" t="s">
        <v>76</v>
      </c>
      <c r="B101" s="794" t="s">
        <v>2676</v>
      </c>
      <c r="C101" s="466">
        <v>3</v>
      </c>
      <c r="D101" s="459">
        <v>1.3</v>
      </c>
      <c r="E101" s="460">
        <v>1</v>
      </c>
      <c r="F101" s="458">
        <v>3</v>
      </c>
      <c r="G101" s="458">
        <v>45</v>
      </c>
      <c r="H101" s="459">
        <f>C101*D101*G101</f>
        <v>175.50000000000003</v>
      </c>
      <c r="I101" s="465">
        <f>C101*E101*F101*16.5</f>
        <v>148.5</v>
      </c>
      <c r="J101" s="465">
        <f t="shared" si="45"/>
        <v>148.5</v>
      </c>
      <c r="K101" s="465">
        <v>0</v>
      </c>
      <c r="L101" s="465">
        <v>0</v>
      </c>
      <c r="M101" s="791"/>
      <c r="N101" s="791"/>
      <c r="O101" s="791"/>
      <c r="P101" s="791"/>
    </row>
    <row r="102" spans="1:16" s="792" customFormat="1" ht="15.75" customHeight="1" x14ac:dyDescent="0.3">
      <c r="A102" s="799" t="s">
        <v>228</v>
      </c>
      <c r="B102" s="794" t="s">
        <v>2560</v>
      </c>
      <c r="C102" s="466">
        <v>4</v>
      </c>
      <c r="D102" s="459">
        <v>1</v>
      </c>
      <c r="E102" s="460">
        <v>1</v>
      </c>
      <c r="F102" s="458">
        <v>1</v>
      </c>
      <c r="G102" s="458">
        <v>45</v>
      </c>
      <c r="H102" s="459">
        <f t="shared" ref="H102:H109" si="46">C102*D102*G102</f>
        <v>180</v>
      </c>
      <c r="I102" s="465">
        <f t="shared" ref="I102:I109" si="47">C102*E102*F102*16.5</f>
        <v>66</v>
      </c>
      <c r="J102" s="465">
        <f t="shared" si="45"/>
        <v>66</v>
      </c>
      <c r="K102" s="465">
        <v>0</v>
      </c>
      <c r="L102" s="465">
        <v>0</v>
      </c>
      <c r="M102" s="791"/>
      <c r="N102" s="791"/>
      <c r="O102" s="791"/>
      <c r="P102" s="791"/>
    </row>
    <row r="103" spans="1:16" s="792" customFormat="1" ht="15.75" customHeight="1" x14ac:dyDescent="0.3">
      <c r="A103" s="799" t="s">
        <v>229</v>
      </c>
      <c r="B103" s="794" t="s">
        <v>2561</v>
      </c>
      <c r="C103" s="466">
        <v>2</v>
      </c>
      <c r="D103" s="459">
        <v>1.3</v>
      </c>
      <c r="E103" s="460">
        <v>1</v>
      </c>
      <c r="F103" s="458">
        <v>3</v>
      </c>
      <c r="G103" s="458">
        <v>45</v>
      </c>
      <c r="H103" s="459">
        <f t="shared" si="46"/>
        <v>117</v>
      </c>
      <c r="I103" s="465">
        <f t="shared" si="47"/>
        <v>99</v>
      </c>
      <c r="J103" s="465">
        <f t="shared" si="45"/>
        <v>99</v>
      </c>
      <c r="K103" s="465">
        <v>0</v>
      </c>
      <c r="L103" s="465">
        <v>0</v>
      </c>
      <c r="M103" s="791"/>
      <c r="N103" s="791"/>
      <c r="O103" s="791"/>
      <c r="P103" s="791"/>
    </row>
    <row r="104" spans="1:16" s="792" customFormat="1" ht="15.75" customHeight="1" x14ac:dyDescent="0.3">
      <c r="A104" s="799" t="s">
        <v>230</v>
      </c>
      <c r="B104" s="794" t="s">
        <v>2562</v>
      </c>
      <c r="C104" s="466">
        <v>4</v>
      </c>
      <c r="D104" s="459">
        <v>1</v>
      </c>
      <c r="E104" s="460">
        <v>1</v>
      </c>
      <c r="F104" s="458">
        <v>1</v>
      </c>
      <c r="G104" s="458">
        <v>45</v>
      </c>
      <c r="H104" s="459">
        <f t="shared" si="46"/>
        <v>180</v>
      </c>
      <c r="I104" s="465">
        <f t="shared" si="47"/>
        <v>66</v>
      </c>
      <c r="J104" s="465">
        <f t="shared" si="45"/>
        <v>66</v>
      </c>
      <c r="K104" s="465">
        <v>0</v>
      </c>
      <c r="L104" s="465">
        <v>0</v>
      </c>
      <c r="M104" s="791"/>
      <c r="N104" s="791"/>
      <c r="O104" s="791"/>
      <c r="P104" s="791"/>
    </row>
    <row r="105" spans="1:16" s="792" customFormat="1" ht="15.75" customHeight="1" x14ac:dyDescent="0.3">
      <c r="A105" s="799" t="s">
        <v>231</v>
      </c>
      <c r="B105" s="794" t="s">
        <v>2563</v>
      </c>
      <c r="C105" s="466">
        <v>3</v>
      </c>
      <c r="D105" s="459">
        <v>1</v>
      </c>
      <c r="E105" s="460">
        <v>1</v>
      </c>
      <c r="F105" s="458">
        <v>1</v>
      </c>
      <c r="G105" s="458">
        <v>65</v>
      </c>
      <c r="H105" s="459">
        <f t="shared" si="46"/>
        <v>195</v>
      </c>
      <c r="I105" s="465">
        <f t="shared" si="47"/>
        <v>49.5</v>
      </c>
      <c r="J105" s="465">
        <f t="shared" si="45"/>
        <v>49.5</v>
      </c>
      <c r="K105" s="465"/>
      <c r="L105" s="465"/>
      <c r="M105" s="791"/>
      <c r="N105" s="791"/>
      <c r="O105" s="791"/>
      <c r="P105" s="791"/>
    </row>
    <row r="106" spans="1:16" s="792" customFormat="1" ht="15.75" customHeight="1" x14ac:dyDescent="0.3">
      <c r="A106" s="799" t="s">
        <v>232</v>
      </c>
      <c r="B106" s="794" t="s">
        <v>2677</v>
      </c>
      <c r="C106" s="466">
        <v>5</v>
      </c>
      <c r="D106" s="459">
        <v>1.3</v>
      </c>
      <c r="E106" s="460">
        <v>4</v>
      </c>
      <c r="F106" s="458">
        <v>1</v>
      </c>
      <c r="G106" s="458">
        <v>65</v>
      </c>
      <c r="H106" s="459">
        <f t="shared" si="46"/>
        <v>422.5</v>
      </c>
      <c r="I106" s="465">
        <f t="shared" si="47"/>
        <v>330</v>
      </c>
      <c r="J106" s="465">
        <f t="shared" si="45"/>
        <v>330</v>
      </c>
      <c r="K106" s="465"/>
      <c r="L106" s="465"/>
      <c r="M106" s="791"/>
      <c r="N106" s="791"/>
      <c r="O106" s="791"/>
      <c r="P106" s="791"/>
    </row>
    <row r="107" spans="1:16" s="792" customFormat="1" ht="15.75" customHeight="1" x14ac:dyDescent="0.3">
      <c r="A107" s="799" t="s">
        <v>233</v>
      </c>
      <c r="B107" s="794" t="s">
        <v>2678</v>
      </c>
      <c r="C107" s="466">
        <v>4</v>
      </c>
      <c r="D107" s="459">
        <v>1</v>
      </c>
      <c r="E107" s="460">
        <v>1</v>
      </c>
      <c r="F107" s="458">
        <v>1</v>
      </c>
      <c r="G107" s="458">
        <v>65</v>
      </c>
      <c r="H107" s="459">
        <f t="shared" si="46"/>
        <v>260</v>
      </c>
      <c r="I107" s="465">
        <f t="shared" si="47"/>
        <v>66</v>
      </c>
      <c r="J107" s="465">
        <f t="shared" si="45"/>
        <v>66</v>
      </c>
      <c r="K107" s="465"/>
      <c r="L107" s="465"/>
      <c r="M107" s="791"/>
      <c r="N107" s="791"/>
      <c r="O107" s="791"/>
      <c r="P107" s="791"/>
    </row>
    <row r="108" spans="1:16" s="792" customFormat="1" ht="15.75" customHeight="1" x14ac:dyDescent="0.3">
      <c r="A108" s="799" t="s">
        <v>234</v>
      </c>
      <c r="B108" s="794" t="s">
        <v>2679</v>
      </c>
      <c r="C108" s="466">
        <v>3</v>
      </c>
      <c r="D108" s="459">
        <v>1</v>
      </c>
      <c r="E108" s="460">
        <v>1</v>
      </c>
      <c r="F108" s="458">
        <v>1</v>
      </c>
      <c r="G108" s="458">
        <v>65</v>
      </c>
      <c r="H108" s="459">
        <f t="shared" si="46"/>
        <v>195</v>
      </c>
      <c r="I108" s="465">
        <f t="shared" si="47"/>
        <v>49.5</v>
      </c>
      <c r="J108" s="465">
        <f t="shared" si="45"/>
        <v>49.5</v>
      </c>
      <c r="K108" s="465"/>
      <c r="L108" s="465"/>
      <c r="M108" s="791"/>
      <c r="N108" s="791"/>
      <c r="O108" s="791"/>
      <c r="P108" s="791"/>
    </row>
    <row r="109" spans="1:16" s="792" customFormat="1" ht="15.75" customHeight="1" x14ac:dyDescent="0.3">
      <c r="A109" s="799" t="s">
        <v>235</v>
      </c>
      <c r="B109" s="794" t="s">
        <v>2568</v>
      </c>
      <c r="C109" s="466">
        <v>4</v>
      </c>
      <c r="D109" s="459">
        <v>1.2</v>
      </c>
      <c r="E109" s="460">
        <v>1</v>
      </c>
      <c r="F109" s="458">
        <v>3</v>
      </c>
      <c r="G109" s="458">
        <v>75</v>
      </c>
      <c r="H109" s="459">
        <f t="shared" si="46"/>
        <v>360</v>
      </c>
      <c r="I109" s="465">
        <f t="shared" si="47"/>
        <v>198</v>
      </c>
      <c r="J109" s="465">
        <f t="shared" si="45"/>
        <v>198</v>
      </c>
      <c r="K109" s="465"/>
      <c r="L109" s="465"/>
      <c r="M109" s="791"/>
      <c r="N109" s="791"/>
      <c r="O109" s="791"/>
      <c r="P109" s="791"/>
    </row>
    <row r="110" spans="1:16" s="792" customFormat="1" ht="38.25" customHeight="1" x14ac:dyDescent="0.3">
      <c r="A110" s="800">
        <v>1</v>
      </c>
      <c r="B110" s="787" t="s">
        <v>600</v>
      </c>
      <c r="C110" s="464">
        <f>SUM(C111:C125)</f>
        <v>54</v>
      </c>
      <c r="D110" s="464"/>
      <c r="E110" s="464">
        <f>SUM(E111:E125)</f>
        <v>15</v>
      </c>
      <c r="F110" s="464">
        <f t="shared" ref="F110:L110" si="48">SUM(F111:F125)</f>
        <v>19.350000000000001</v>
      </c>
      <c r="G110" s="464">
        <f t="shared" si="48"/>
        <v>782</v>
      </c>
      <c r="H110" s="464">
        <f t="shared" si="48"/>
        <v>3058.1</v>
      </c>
      <c r="I110" s="464">
        <f t="shared" si="48"/>
        <v>1727.8</v>
      </c>
      <c r="J110" s="464">
        <f t="shared" si="48"/>
        <v>1727.8</v>
      </c>
      <c r="K110" s="464">
        <f t="shared" si="48"/>
        <v>0</v>
      </c>
      <c r="L110" s="464">
        <f t="shared" si="48"/>
        <v>0</v>
      </c>
      <c r="M110" s="791"/>
      <c r="N110" s="791"/>
      <c r="O110" s="791"/>
      <c r="P110" s="791"/>
    </row>
    <row r="111" spans="1:16" s="792" customFormat="1" ht="15.75" customHeight="1" x14ac:dyDescent="0.3">
      <c r="A111" s="799" t="s">
        <v>71</v>
      </c>
      <c r="B111" s="794" t="s">
        <v>2569</v>
      </c>
      <c r="C111" s="466">
        <v>3</v>
      </c>
      <c r="D111" s="459">
        <v>1</v>
      </c>
      <c r="E111" s="460">
        <v>1</v>
      </c>
      <c r="F111" s="458">
        <v>1</v>
      </c>
      <c r="G111" s="458">
        <v>26</v>
      </c>
      <c r="H111" s="459">
        <f>C111*D111*G111</f>
        <v>78</v>
      </c>
      <c r="I111" s="465">
        <f>C111*E111*F111*16.5</f>
        <v>49.5</v>
      </c>
      <c r="J111" s="465">
        <f t="shared" ref="J111:J125" si="49">I111</f>
        <v>49.5</v>
      </c>
      <c r="K111" s="465">
        <v>0</v>
      </c>
      <c r="L111" s="465">
        <v>0</v>
      </c>
      <c r="M111" s="791"/>
      <c r="N111" s="791"/>
      <c r="O111" s="791"/>
      <c r="P111" s="791"/>
    </row>
    <row r="112" spans="1:16" s="792" customFormat="1" ht="15.75" customHeight="1" x14ac:dyDescent="0.3">
      <c r="A112" s="799" t="s">
        <v>72</v>
      </c>
      <c r="B112" s="794" t="s">
        <v>2570</v>
      </c>
      <c r="C112" s="405">
        <v>3</v>
      </c>
      <c r="D112" s="465">
        <v>1</v>
      </c>
      <c r="E112" s="462">
        <v>1</v>
      </c>
      <c r="F112" s="463">
        <v>1</v>
      </c>
      <c r="G112" s="458">
        <v>26</v>
      </c>
      <c r="H112" s="459">
        <f t="shared" ref="H112:H113" si="50">C112*D112*G112</f>
        <v>78</v>
      </c>
      <c r="I112" s="465">
        <f t="shared" ref="I112:I113" si="51">C112*E112*F112*16.5</f>
        <v>49.5</v>
      </c>
      <c r="J112" s="465">
        <f t="shared" si="49"/>
        <v>49.5</v>
      </c>
      <c r="K112" s="465">
        <v>0</v>
      </c>
      <c r="L112" s="465">
        <v>0</v>
      </c>
      <c r="M112" s="791"/>
      <c r="N112" s="791"/>
      <c r="O112" s="791"/>
      <c r="P112" s="791"/>
    </row>
    <row r="113" spans="1:16" s="792" customFormat="1" ht="15.75" customHeight="1" x14ac:dyDescent="0.3">
      <c r="A113" s="799" t="s">
        <v>74</v>
      </c>
      <c r="B113" s="794" t="s">
        <v>2571</v>
      </c>
      <c r="C113" s="466">
        <v>3</v>
      </c>
      <c r="D113" s="459">
        <v>1</v>
      </c>
      <c r="E113" s="460">
        <v>1</v>
      </c>
      <c r="F113" s="458">
        <v>1</v>
      </c>
      <c r="G113" s="458">
        <v>26</v>
      </c>
      <c r="H113" s="459">
        <f t="shared" si="50"/>
        <v>78</v>
      </c>
      <c r="I113" s="465">
        <f t="shared" si="51"/>
        <v>49.5</v>
      </c>
      <c r="J113" s="465">
        <f t="shared" si="49"/>
        <v>49.5</v>
      </c>
      <c r="K113" s="465">
        <v>0</v>
      </c>
      <c r="L113" s="465">
        <v>0</v>
      </c>
      <c r="M113" s="791"/>
      <c r="N113" s="791"/>
      <c r="O113" s="791"/>
      <c r="P113" s="791"/>
    </row>
    <row r="114" spans="1:16" s="792" customFormat="1" ht="15.75" customHeight="1" x14ac:dyDescent="0.3">
      <c r="A114" s="799" t="s">
        <v>75</v>
      </c>
      <c r="B114" s="794" t="s">
        <v>2673</v>
      </c>
      <c r="C114" s="466">
        <v>3</v>
      </c>
      <c r="D114" s="459">
        <v>1</v>
      </c>
      <c r="E114" s="460">
        <v>1</v>
      </c>
      <c r="F114" s="458">
        <v>1</v>
      </c>
      <c r="G114" s="458">
        <v>45</v>
      </c>
      <c r="H114" s="459">
        <f>C114*D114*G114</f>
        <v>135</v>
      </c>
      <c r="I114" s="465">
        <f>C114*E114*F114*16.5</f>
        <v>49.5</v>
      </c>
      <c r="J114" s="465">
        <f t="shared" si="49"/>
        <v>49.5</v>
      </c>
      <c r="K114" s="465">
        <v>0</v>
      </c>
      <c r="L114" s="465">
        <v>0</v>
      </c>
      <c r="M114" s="791"/>
      <c r="N114" s="791"/>
      <c r="O114" s="791"/>
      <c r="P114" s="791"/>
    </row>
    <row r="115" spans="1:16" s="792" customFormat="1" ht="15.75" customHeight="1" x14ac:dyDescent="0.3">
      <c r="A115" s="799" t="s">
        <v>76</v>
      </c>
      <c r="B115" s="794" t="s">
        <v>2554</v>
      </c>
      <c r="C115" s="466">
        <v>2</v>
      </c>
      <c r="D115" s="459">
        <v>1.3</v>
      </c>
      <c r="E115" s="460">
        <v>1</v>
      </c>
      <c r="F115" s="458">
        <v>2</v>
      </c>
      <c r="G115" s="458">
        <v>45</v>
      </c>
      <c r="H115" s="459">
        <f>C115*D115*G115</f>
        <v>117</v>
      </c>
      <c r="I115" s="465">
        <f t="shared" ref="I115" si="52">C115*E115*F115*16.5</f>
        <v>66</v>
      </c>
      <c r="J115" s="465">
        <f t="shared" si="49"/>
        <v>66</v>
      </c>
      <c r="K115" s="465">
        <v>0</v>
      </c>
      <c r="L115" s="465">
        <v>0</v>
      </c>
      <c r="M115" s="791"/>
      <c r="N115" s="791"/>
      <c r="O115" s="791"/>
      <c r="P115" s="791"/>
    </row>
    <row r="116" spans="1:16" s="792" customFormat="1" ht="15.75" customHeight="1" x14ac:dyDescent="0.3">
      <c r="A116" s="799" t="s">
        <v>228</v>
      </c>
      <c r="B116" s="794" t="s">
        <v>2675</v>
      </c>
      <c r="C116" s="466">
        <v>5</v>
      </c>
      <c r="D116" s="459">
        <v>1</v>
      </c>
      <c r="E116" s="460">
        <v>1</v>
      </c>
      <c r="F116" s="458">
        <v>1</v>
      </c>
      <c r="G116" s="458">
        <v>45</v>
      </c>
      <c r="H116" s="459">
        <f>C116*D116*G116</f>
        <v>225</v>
      </c>
      <c r="I116" s="465">
        <f>C116*E116*F116*16.5</f>
        <v>82.5</v>
      </c>
      <c r="J116" s="465">
        <f t="shared" si="49"/>
        <v>82.5</v>
      </c>
      <c r="K116" s="465">
        <v>0</v>
      </c>
      <c r="L116" s="465">
        <v>0</v>
      </c>
      <c r="M116" s="791"/>
      <c r="N116" s="791"/>
      <c r="O116" s="791"/>
      <c r="P116" s="791"/>
    </row>
    <row r="117" spans="1:16" s="792" customFormat="1" ht="15.75" customHeight="1" x14ac:dyDescent="0.3">
      <c r="A117" s="799" t="s">
        <v>229</v>
      </c>
      <c r="B117" s="794" t="s">
        <v>2674</v>
      </c>
      <c r="C117" s="466">
        <v>5</v>
      </c>
      <c r="D117" s="459">
        <v>1</v>
      </c>
      <c r="E117" s="460">
        <v>1</v>
      </c>
      <c r="F117" s="458">
        <v>1</v>
      </c>
      <c r="G117" s="458">
        <v>45</v>
      </c>
      <c r="H117" s="459">
        <f t="shared" ref="H117" si="53">C117*D117*G117</f>
        <v>225</v>
      </c>
      <c r="I117" s="465">
        <f t="shared" ref="I117" si="54">C117*E117*F117*16.5</f>
        <v>82.5</v>
      </c>
      <c r="J117" s="465">
        <f t="shared" si="49"/>
        <v>82.5</v>
      </c>
      <c r="K117" s="465">
        <v>0</v>
      </c>
      <c r="L117" s="465">
        <v>0</v>
      </c>
      <c r="M117" s="791"/>
      <c r="N117" s="791"/>
      <c r="O117" s="791"/>
      <c r="P117" s="791"/>
    </row>
    <row r="118" spans="1:16" s="792" customFormat="1" ht="15.75" customHeight="1" x14ac:dyDescent="0.3">
      <c r="A118" s="799" t="s">
        <v>231</v>
      </c>
      <c r="B118" s="794" t="s">
        <v>2680</v>
      </c>
      <c r="C118" s="466">
        <v>3</v>
      </c>
      <c r="D118" s="459">
        <v>1</v>
      </c>
      <c r="E118" s="460">
        <v>1</v>
      </c>
      <c r="F118" s="458">
        <v>1</v>
      </c>
      <c r="G118" s="458">
        <v>65</v>
      </c>
      <c r="H118" s="459">
        <f t="shared" si="43"/>
        <v>195</v>
      </c>
      <c r="I118" s="465">
        <f t="shared" si="44"/>
        <v>49.5</v>
      </c>
      <c r="J118" s="465">
        <f t="shared" si="49"/>
        <v>49.5</v>
      </c>
      <c r="K118" s="465">
        <v>0</v>
      </c>
      <c r="L118" s="465">
        <v>0</v>
      </c>
      <c r="M118" s="791"/>
      <c r="N118" s="791"/>
      <c r="O118" s="791"/>
      <c r="P118" s="791"/>
    </row>
    <row r="119" spans="1:16" s="792" customFormat="1" ht="15.75" customHeight="1" x14ac:dyDescent="0.3">
      <c r="A119" s="799" t="s">
        <v>232</v>
      </c>
      <c r="B119" s="794" t="s">
        <v>2681</v>
      </c>
      <c r="C119" s="466">
        <v>2</v>
      </c>
      <c r="D119" s="459">
        <v>1</v>
      </c>
      <c r="E119" s="460">
        <v>1</v>
      </c>
      <c r="F119" s="458">
        <v>1</v>
      </c>
      <c r="G119" s="458">
        <v>65</v>
      </c>
      <c r="H119" s="459">
        <f t="shared" si="43"/>
        <v>130</v>
      </c>
      <c r="I119" s="465">
        <f t="shared" si="44"/>
        <v>33</v>
      </c>
      <c r="J119" s="465">
        <f t="shared" si="49"/>
        <v>33</v>
      </c>
      <c r="K119" s="465">
        <v>0</v>
      </c>
      <c r="L119" s="465">
        <v>0</v>
      </c>
      <c r="M119" s="791"/>
      <c r="N119" s="791"/>
      <c r="O119" s="791"/>
      <c r="P119" s="791"/>
    </row>
    <row r="120" spans="1:16" s="792" customFormat="1" ht="15.75" customHeight="1" x14ac:dyDescent="0.3">
      <c r="A120" s="799" t="s">
        <v>233</v>
      </c>
      <c r="B120" s="794" t="s">
        <v>2682</v>
      </c>
      <c r="C120" s="466">
        <v>3</v>
      </c>
      <c r="D120" s="459">
        <v>1</v>
      </c>
      <c r="E120" s="460">
        <v>1</v>
      </c>
      <c r="F120" s="458">
        <v>1</v>
      </c>
      <c r="G120" s="458">
        <v>65</v>
      </c>
      <c r="H120" s="459">
        <f t="shared" si="43"/>
        <v>195</v>
      </c>
      <c r="I120" s="465">
        <f t="shared" si="44"/>
        <v>49.5</v>
      </c>
      <c r="J120" s="465">
        <f t="shared" si="49"/>
        <v>49.5</v>
      </c>
      <c r="K120" s="465">
        <v>0</v>
      </c>
      <c r="L120" s="465">
        <v>0</v>
      </c>
      <c r="M120" s="791"/>
      <c r="N120" s="791"/>
      <c r="O120" s="791"/>
      <c r="P120" s="791"/>
    </row>
    <row r="121" spans="1:16" s="792" customFormat="1" ht="15.75" customHeight="1" x14ac:dyDescent="0.3">
      <c r="A121" s="799" t="s">
        <v>234</v>
      </c>
      <c r="B121" s="794" t="s">
        <v>2683</v>
      </c>
      <c r="C121" s="466">
        <v>4</v>
      </c>
      <c r="D121" s="459">
        <v>1</v>
      </c>
      <c r="E121" s="460">
        <v>1</v>
      </c>
      <c r="F121" s="458">
        <v>1.1499999999999999</v>
      </c>
      <c r="G121" s="458">
        <v>65</v>
      </c>
      <c r="H121" s="459">
        <f t="shared" si="43"/>
        <v>260</v>
      </c>
      <c r="I121" s="465">
        <f t="shared" si="44"/>
        <v>75.899999999999991</v>
      </c>
      <c r="J121" s="465">
        <f t="shared" si="49"/>
        <v>75.899999999999991</v>
      </c>
      <c r="K121" s="465"/>
      <c r="L121" s="465"/>
      <c r="M121" s="791"/>
      <c r="N121" s="791"/>
      <c r="O121" s="791"/>
      <c r="P121" s="791"/>
    </row>
    <row r="122" spans="1:16" s="792" customFormat="1" ht="15.75" customHeight="1" x14ac:dyDescent="0.3">
      <c r="A122" s="799" t="s">
        <v>235</v>
      </c>
      <c r="B122" s="794" t="s">
        <v>2684</v>
      </c>
      <c r="C122" s="466">
        <v>3</v>
      </c>
      <c r="D122" s="459">
        <v>1</v>
      </c>
      <c r="E122" s="460">
        <v>1</v>
      </c>
      <c r="F122" s="458">
        <v>1.2</v>
      </c>
      <c r="G122" s="458">
        <v>65</v>
      </c>
      <c r="H122" s="459">
        <f t="shared" si="43"/>
        <v>195</v>
      </c>
      <c r="I122" s="465">
        <f t="shared" si="44"/>
        <v>59.399999999999991</v>
      </c>
      <c r="J122" s="465">
        <f t="shared" si="49"/>
        <v>59.399999999999991</v>
      </c>
      <c r="K122" s="465"/>
      <c r="L122" s="465"/>
      <c r="M122" s="791"/>
      <c r="N122" s="791"/>
      <c r="O122" s="791"/>
      <c r="P122" s="791"/>
    </row>
    <row r="123" spans="1:16" s="792" customFormat="1" ht="15.75" customHeight="1" x14ac:dyDescent="0.3">
      <c r="A123" s="799" t="s">
        <v>236</v>
      </c>
      <c r="B123" s="794" t="s">
        <v>2580</v>
      </c>
      <c r="C123" s="466">
        <v>4</v>
      </c>
      <c r="D123" s="459">
        <v>1.3</v>
      </c>
      <c r="E123" s="460">
        <v>1</v>
      </c>
      <c r="F123" s="458">
        <v>3</v>
      </c>
      <c r="G123" s="458">
        <v>75</v>
      </c>
      <c r="H123" s="459">
        <f t="shared" si="43"/>
        <v>390</v>
      </c>
      <c r="I123" s="465">
        <f t="shared" si="44"/>
        <v>198</v>
      </c>
      <c r="J123" s="465">
        <f t="shared" si="49"/>
        <v>198</v>
      </c>
      <c r="K123" s="465"/>
      <c r="L123" s="465"/>
      <c r="M123" s="791"/>
      <c r="N123" s="791"/>
      <c r="O123" s="791"/>
      <c r="P123" s="791"/>
    </row>
    <row r="124" spans="1:16" s="792" customFormat="1" ht="15.75" customHeight="1" x14ac:dyDescent="0.3">
      <c r="A124" s="799" t="s">
        <v>2582</v>
      </c>
      <c r="B124" s="794" t="s">
        <v>2685</v>
      </c>
      <c r="C124" s="466">
        <v>3</v>
      </c>
      <c r="D124" s="459">
        <v>1.1000000000000001</v>
      </c>
      <c r="E124" s="460">
        <v>1</v>
      </c>
      <c r="F124" s="458">
        <v>1</v>
      </c>
      <c r="G124" s="458">
        <v>75</v>
      </c>
      <c r="H124" s="459">
        <f t="shared" si="43"/>
        <v>247.50000000000003</v>
      </c>
      <c r="I124" s="465">
        <f t="shared" si="44"/>
        <v>49.5</v>
      </c>
      <c r="J124" s="465">
        <f t="shared" si="49"/>
        <v>49.5</v>
      </c>
      <c r="K124" s="465"/>
      <c r="L124" s="465"/>
      <c r="M124" s="791"/>
      <c r="N124" s="791"/>
      <c r="O124" s="791"/>
      <c r="P124" s="791"/>
    </row>
    <row r="125" spans="1:16" s="792" customFormat="1" ht="15.75" customHeight="1" x14ac:dyDescent="0.3">
      <c r="A125" s="799" t="s">
        <v>2582</v>
      </c>
      <c r="B125" s="794" t="s">
        <v>2559</v>
      </c>
      <c r="C125" s="466">
        <v>8</v>
      </c>
      <c r="D125" s="459">
        <v>1.3</v>
      </c>
      <c r="E125" s="460">
        <v>1</v>
      </c>
      <c r="F125" s="458">
        <v>2</v>
      </c>
      <c r="G125" s="458">
        <v>49</v>
      </c>
      <c r="H125" s="459">
        <f t="shared" si="43"/>
        <v>509.6</v>
      </c>
      <c r="I125" s="465">
        <f>C125*E125*G125*F125</f>
        <v>784</v>
      </c>
      <c r="J125" s="465">
        <f t="shared" si="49"/>
        <v>784</v>
      </c>
      <c r="K125" s="465"/>
      <c r="L125" s="465"/>
      <c r="M125" s="791"/>
      <c r="N125" s="791"/>
      <c r="O125" s="791"/>
      <c r="P125" s="791"/>
    </row>
    <row r="126" spans="1:16" s="806" customFormat="1" ht="17.25" customHeight="1" x14ac:dyDescent="0.3">
      <c r="A126" s="802" t="s">
        <v>2742</v>
      </c>
      <c r="B126" s="803" t="s">
        <v>2686</v>
      </c>
      <c r="C126" s="804">
        <f>C127</f>
        <v>113</v>
      </c>
      <c r="D126" s="804">
        <f t="shared" ref="D126:L126" si="55">D127</f>
        <v>0</v>
      </c>
      <c r="E126" s="804">
        <f t="shared" si="55"/>
        <v>158</v>
      </c>
      <c r="F126" s="804">
        <f t="shared" si="55"/>
        <v>37</v>
      </c>
      <c r="G126" s="804">
        <f t="shared" si="55"/>
        <v>3865</v>
      </c>
      <c r="H126" s="804">
        <f t="shared" si="55"/>
        <v>13707.699999999999</v>
      </c>
      <c r="I126" s="804">
        <f t="shared" si="55"/>
        <v>7968.5</v>
      </c>
      <c r="J126" s="804">
        <f t="shared" si="55"/>
        <v>7725.2800000000007</v>
      </c>
      <c r="K126" s="804">
        <f t="shared" si="55"/>
        <v>148.5</v>
      </c>
      <c r="L126" s="804">
        <f t="shared" si="55"/>
        <v>94.720000000000013</v>
      </c>
      <c r="M126" s="805"/>
      <c r="N126" s="805"/>
      <c r="O126" s="805"/>
      <c r="P126" s="805"/>
    </row>
    <row r="127" spans="1:16" s="779" customFormat="1" ht="27" customHeight="1" x14ac:dyDescent="0.3">
      <c r="A127" s="419" t="s">
        <v>10</v>
      </c>
      <c r="B127" s="300" t="s">
        <v>69</v>
      </c>
      <c r="C127" s="62">
        <f>C128</f>
        <v>113</v>
      </c>
      <c r="D127" s="62">
        <f t="shared" ref="D127:L127" si="56">D128</f>
        <v>0</v>
      </c>
      <c r="E127" s="62">
        <f t="shared" si="56"/>
        <v>158</v>
      </c>
      <c r="F127" s="62">
        <f t="shared" si="56"/>
        <v>37</v>
      </c>
      <c r="G127" s="62">
        <f t="shared" si="56"/>
        <v>3865</v>
      </c>
      <c r="H127" s="62">
        <f t="shared" si="56"/>
        <v>13707.699999999999</v>
      </c>
      <c r="I127" s="62">
        <f t="shared" si="56"/>
        <v>7968.5</v>
      </c>
      <c r="J127" s="62">
        <f t="shared" si="56"/>
        <v>7725.2800000000007</v>
      </c>
      <c r="K127" s="62">
        <f t="shared" si="56"/>
        <v>148.5</v>
      </c>
      <c r="L127" s="62">
        <f t="shared" si="56"/>
        <v>94.720000000000013</v>
      </c>
      <c r="M127" s="773"/>
      <c r="N127" s="773"/>
      <c r="O127" s="773"/>
      <c r="P127" s="773"/>
    </row>
    <row r="128" spans="1:16" s="779" customFormat="1" ht="17.25" customHeight="1" x14ac:dyDescent="0.3">
      <c r="A128" s="417">
        <v>1</v>
      </c>
      <c r="B128" s="420" t="s">
        <v>11</v>
      </c>
      <c r="C128" s="62">
        <f>C129+C150</f>
        <v>113</v>
      </c>
      <c r="D128" s="455"/>
      <c r="E128" s="62">
        <f>E129+E150</f>
        <v>158</v>
      </c>
      <c r="F128" s="62">
        <f t="shared" ref="F128:L128" si="57">F129+F150</f>
        <v>37</v>
      </c>
      <c r="G128" s="62">
        <f t="shared" si="57"/>
        <v>3865</v>
      </c>
      <c r="H128" s="62">
        <f t="shared" si="57"/>
        <v>13707.699999999999</v>
      </c>
      <c r="I128" s="62">
        <f t="shared" si="57"/>
        <v>7968.5</v>
      </c>
      <c r="J128" s="62">
        <f t="shared" si="57"/>
        <v>7725.2800000000007</v>
      </c>
      <c r="K128" s="62">
        <f t="shared" si="57"/>
        <v>148.5</v>
      </c>
      <c r="L128" s="62">
        <f t="shared" si="57"/>
        <v>94.720000000000013</v>
      </c>
      <c r="M128" s="773"/>
      <c r="N128" s="773"/>
      <c r="O128" s="773"/>
      <c r="P128" s="773"/>
    </row>
    <row r="129" spans="1:16" s="792" customFormat="1" ht="37.5" customHeight="1" x14ac:dyDescent="0.3">
      <c r="A129" s="790">
        <v>1.1000000000000001</v>
      </c>
      <c r="B129" s="786" t="s">
        <v>598</v>
      </c>
      <c r="C129" s="62">
        <f>SUM(C130:C149)</f>
        <v>58</v>
      </c>
      <c r="D129" s="62"/>
      <c r="E129" s="62">
        <f t="shared" ref="E129:L129" si="58">SUM(E130:E149)</f>
        <v>90</v>
      </c>
      <c r="F129" s="62">
        <f t="shared" si="58"/>
        <v>20</v>
      </c>
      <c r="G129" s="62">
        <f t="shared" si="58"/>
        <v>1918</v>
      </c>
      <c r="H129" s="62">
        <f t="shared" si="58"/>
        <v>6573.2</v>
      </c>
      <c r="I129" s="62">
        <f>SUM(I130:I149)</f>
        <v>3897.6</v>
      </c>
      <c r="J129" s="62">
        <f>SUM(J130:J149)</f>
        <v>3749.1</v>
      </c>
      <c r="K129" s="62">
        <f>SUM(K130:K149)</f>
        <v>148.5</v>
      </c>
      <c r="L129" s="62">
        <f t="shared" si="58"/>
        <v>0</v>
      </c>
      <c r="M129" s="791"/>
      <c r="N129" s="791"/>
      <c r="O129" s="791"/>
      <c r="P129" s="791"/>
    </row>
    <row r="130" spans="1:16" s="792" customFormat="1" ht="13.2" x14ac:dyDescent="0.3">
      <c r="A130" s="793" t="s">
        <v>71</v>
      </c>
      <c r="B130" s="787" t="s">
        <v>2687</v>
      </c>
      <c r="C130" s="405">
        <v>2</v>
      </c>
      <c r="D130" s="962">
        <f>C130*1.3</f>
        <v>2.6</v>
      </c>
      <c r="E130" s="462">
        <v>1</v>
      </c>
      <c r="F130" s="463">
        <v>1</v>
      </c>
      <c r="G130" s="463">
        <v>74</v>
      </c>
      <c r="H130" s="465">
        <f>D130*G130</f>
        <v>192.4</v>
      </c>
      <c r="I130" s="465">
        <f>C130*G130*0.8</f>
        <v>118.4</v>
      </c>
      <c r="J130" s="465">
        <f t="shared" ref="J130" si="59">I130</f>
        <v>118.4</v>
      </c>
      <c r="K130" s="455"/>
      <c r="L130" s="455"/>
      <c r="M130" s="791"/>
      <c r="N130" s="791"/>
      <c r="O130" s="791"/>
      <c r="P130" s="791"/>
    </row>
    <row r="131" spans="1:16" s="792" customFormat="1" ht="13.2" x14ac:dyDescent="0.3">
      <c r="A131" s="793" t="s">
        <v>72</v>
      </c>
      <c r="B131" s="787" t="s">
        <v>2688</v>
      </c>
      <c r="C131" s="405">
        <v>3</v>
      </c>
      <c r="D131" s="962">
        <f>C131*1</f>
        <v>3</v>
      </c>
      <c r="E131" s="462">
        <v>2</v>
      </c>
      <c r="F131" s="463">
        <v>1</v>
      </c>
      <c r="G131" s="463">
        <v>74</v>
      </c>
      <c r="H131" s="465">
        <f>D131*G131</f>
        <v>222</v>
      </c>
      <c r="I131" s="465">
        <f>C131*E131*F131*16.5</f>
        <v>99</v>
      </c>
      <c r="J131" s="465">
        <f>I131</f>
        <v>99</v>
      </c>
      <c r="K131" s="455"/>
      <c r="L131" s="455"/>
      <c r="M131" s="791"/>
      <c r="N131" s="791"/>
      <c r="O131" s="791"/>
      <c r="P131" s="791"/>
    </row>
    <row r="132" spans="1:16" s="792" customFormat="1" ht="13.2" x14ac:dyDescent="0.3">
      <c r="A132" s="793" t="s">
        <v>73</v>
      </c>
      <c r="B132" s="787" t="s">
        <v>2689</v>
      </c>
      <c r="C132" s="405">
        <v>3</v>
      </c>
      <c r="D132" s="962">
        <f>C132*1.3</f>
        <v>3.9000000000000004</v>
      </c>
      <c r="E132" s="462">
        <v>3</v>
      </c>
      <c r="F132" s="463">
        <v>1</v>
      </c>
      <c r="G132" s="463">
        <v>74</v>
      </c>
      <c r="H132" s="465">
        <f t="shared" ref="H132:H167" si="60">D132*G132</f>
        <v>288.60000000000002</v>
      </c>
      <c r="I132" s="465">
        <f>C132*E132*F132*15</f>
        <v>135</v>
      </c>
      <c r="J132" s="465">
        <f t="shared" ref="J132:J149" si="61">I132</f>
        <v>135</v>
      </c>
      <c r="K132" s="455"/>
      <c r="L132" s="455"/>
      <c r="M132" s="791"/>
      <c r="N132" s="791"/>
      <c r="O132" s="791"/>
      <c r="P132" s="791"/>
    </row>
    <row r="133" spans="1:16" s="792" customFormat="1" ht="13.2" x14ac:dyDescent="0.3">
      <c r="A133" s="793" t="s">
        <v>74</v>
      </c>
      <c r="B133" s="787" t="s">
        <v>2690</v>
      </c>
      <c r="C133" s="405">
        <v>3</v>
      </c>
      <c r="D133" s="962">
        <f>C133*1</f>
        <v>3</v>
      </c>
      <c r="E133" s="462">
        <v>2</v>
      </c>
      <c r="F133" s="463">
        <v>1</v>
      </c>
      <c r="G133" s="463">
        <v>74</v>
      </c>
      <c r="H133" s="465">
        <f t="shared" si="60"/>
        <v>222</v>
      </c>
      <c r="I133" s="465">
        <f>C133*E133*F133*16.5</f>
        <v>99</v>
      </c>
      <c r="J133" s="465">
        <f t="shared" si="61"/>
        <v>99</v>
      </c>
      <c r="K133" s="455"/>
      <c r="L133" s="455"/>
      <c r="M133" s="791"/>
      <c r="N133" s="791"/>
      <c r="O133" s="791"/>
      <c r="P133" s="791"/>
    </row>
    <row r="134" spans="1:16" s="792" customFormat="1" ht="13.2" x14ac:dyDescent="0.3">
      <c r="A134" s="793" t="s">
        <v>75</v>
      </c>
      <c r="B134" s="787" t="s">
        <v>2691</v>
      </c>
      <c r="C134" s="405">
        <v>3</v>
      </c>
      <c r="D134" s="962">
        <f>C134*1.3</f>
        <v>3.9000000000000004</v>
      </c>
      <c r="E134" s="462">
        <v>3</v>
      </c>
      <c r="F134" s="463">
        <v>1</v>
      </c>
      <c r="G134" s="463">
        <v>74</v>
      </c>
      <c r="H134" s="465">
        <f t="shared" si="60"/>
        <v>288.60000000000002</v>
      </c>
      <c r="I134" s="465">
        <f>C134*E134*F134*15</f>
        <v>135</v>
      </c>
      <c r="J134" s="465">
        <f t="shared" si="61"/>
        <v>135</v>
      </c>
      <c r="K134" s="455"/>
      <c r="L134" s="455"/>
      <c r="M134" s="791"/>
      <c r="N134" s="791"/>
      <c r="O134" s="791"/>
      <c r="P134" s="791"/>
    </row>
    <row r="135" spans="1:16" s="792" customFormat="1" ht="13.2" x14ac:dyDescent="0.3">
      <c r="A135" s="793" t="s">
        <v>76</v>
      </c>
      <c r="B135" s="787" t="s">
        <v>2692</v>
      </c>
      <c r="C135" s="405">
        <v>3</v>
      </c>
      <c r="D135" s="962">
        <v>3</v>
      </c>
      <c r="E135" s="462">
        <v>2</v>
      </c>
      <c r="F135" s="463">
        <v>1</v>
      </c>
      <c r="G135" s="463">
        <v>74</v>
      </c>
      <c r="H135" s="465">
        <f t="shared" si="60"/>
        <v>222</v>
      </c>
      <c r="I135" s="465">
        <f>C135*E135*F135*16.5</f>
        <v>99</v>
      </c>
      <c r="J135" s="465">
        <f t="shared" si="61"/>
        <v>99</v>
      </c>
      <c r="K135" s="455"/>
      <c r="L135" s="455"/>
      <c r="M135" s="791"/>
      <c r="N135" s="791"/>
      <c r="O135" s="791"/>
      <c r="P135" s="791"/>
    </row>
    <row r="136" spans="1:16" s="792" customFormat="1" ht="13.2" x14ac:dyDescent="0.3">
      <c r="A136" s="793" t="s">
        <v>228</v>
      </c>
      <c r="B136" s="787" t="s">
        <v>2693</v>
      </c>
      <c r="C136" s="405">
        <v>3</v>
      </c>
      <c r="D136" s="962">
        <f>C136*1.3</f>
        <v>3.9000000000000004</v>
      </c>
      <c r="E136" s="462">
        <v>3</v>
      </c>
      <c r="F136" s="463">
        <v>1</v>
      </c>
      <c r="G136" s="463">
        <v>74</v>
      </c>
      <c r="H136" s="465">
        <f t="shared" si="60"/>
        <v>288.60000000000002</v>
      </c>
      <c r="I136" s="465">
        <f>C136*E136*F136*15</f>
        <v>135</v>
      </c>
      <c r="J136" s="465">
        <f t="shared" si="61"/>
        <v>135</v>
      </c>
      <c r="K136" s="455"/>
      <c r="L136" s="455"/>
      <c r="M136" s="791"/>
      <c r="N136" s="791"/>
      <c r="O136" s="791"/>
      <c r="P136" s="791"/>
    </row>
    <row r="137" spans="1:16" s="792" customFormat="1" ht="13.2" x14ac:dyDescent="0.3">
      <c r="A137" s="793" t="s">
        <v>229</v>
      </c>
      <c r="B137" s="787" t="s">
        <v>2694</v>
      </c>
      <c r="C137" s="405">
        <v>3</v>
      </c>
      <c r="D137" s="962">
        <f>C137*1.3</f>
        <v>3.9000000000000004</v>
      </c>
      <c r="E137" s="462">
        <v>3</v>
      </c>
      <c r="F137" s="463">
        <v>1</v>
      </c>
      <c r="G137" s="463">
        <v>74</v>
      </c>
      <c r="H137" s="465">
        <f t="shared" si="60"/>
        <v>288.60000000000002</v>
      </c>
      <c r="I137" s="465">
        <f>C137*E137*F137*15</f>
        <v>135</v>
      </c>
      <c r="J137" s="465">
        <f t="shared" si="61"/>
        <v>135</v>
      </c>
      <c r="K137" s="455"/>
      <c r="L137" s="455"/>
      <c r="M137" s="791"/>
      <c r="N137" s="791"/>
      <c r="O137" s="791"/>
      <c r="P137" s="791"/>
    </row>
    <row r="138" spans="1:16" s="792" customFormat="1" ht="13.2" x14ac:dyDescent="0.3">
      <c r="A138" s="793" t="s">
        <v>230</v>
      </c>
      <c r="B138" s="787" t="s">
        <v>2695</v>
      </c>
      <c r="C138" s="405">
        <v>2</v>
      </c>
      <c r="D138" s="962">
        <f>C138*1.3</f>
        <v>2.6</v>
      </c>
      <c r="E138" s="462">
        <v>1</v>
      </c>
      <c r="F138" s="463">
        <v>1</v>
      </c>
      <c r="G138" s="463">
        <v>68</v>
      </c>
      <c r="H138" s="465">
        <f t="shared" si="60"/>
        <v>176.8</v>
      </c>
      <c r="I138" s="465">
        <f>C138*G138*0.8</f>
        <v>108.80000000000001</v>
      </c>
      <c r="J138" s="465">
        <f t="shared" si="61"/>
        <v>108.80000000000001</v>
      </c>
      <c r="K138" s="455"/>
      <c r="L138" s="455"/>
      <c r="M138" s="791"/>
      <c r="N138" s="791"/>
      <c r="O138" s="791"/>
      <c r="P138" s="791"/>
    </row>
    <row r="139" spans="1:16" s="792" customFormat="1" ht="13.2" x14ac:dyDescent="0.3">
      <c r="A139" s="793" t="s">
        <v>231</v>
      </c>
      <c r="B139" s="787" t="s">
        <v>2696</v>
      </c>
      <c r="C139" s="405">
        <v>3</v>
      </c>
      <c r="D139" s="962">
        <f>C139*1</f>
        <v>3</v>
      </c>
      <c r="E139" s="462">
        <v>2</v>
      </c>
      <c r="F139" s="463">
        <v>1</v>
      </c>
      <c r="G139" s="463">
        <v>68</v>
      </c>
      <c r="H139" s="465">
        <f t="shared" si="60"/>
        <v>204</v>
      </c>
      <c r="I139" s="465">
        <f>C139*E139*F139*16.5</f>
        <v>99</v>
      </c>
      <c r="J139" s="465">
        <f t="shared" si="61"/>
        <v>99</v>
      </c>
      <c r="K139" s="455"/>
      <c r="L139" s="455"/>
      <c r="M139" s="791"/>
      <c r="N139" s="791"/>
      <c r="O139" s="791"/>
      <c r="P139" s="791"/>
    </row>
    <row r="140" spans="1:16" s="798" customFormat="1" ht="13.2" x14ac:dyDescent="0.3">
      <c r="A140" s="793" t="s">
        <v>232</v>
      </c>
      <c r="B140" s="787" t="s">
        <v>2697</v>
      </c>
      <c r="C140" s="405">
        <v>3</v>
      </c>
      <c r="D140" s="962">
        <f>C140*1.3</f>
        <v>3.9000000000000004</v>
      </c>
      <c r="E140" s="462">
        <v>6</v>
      </c>
      <c r="F140" s="463">
        <v>1</v>
      </c>
      <c r="G140" s="463">
        <v>68</v>
      </c>
      <c r="H140" s="465">
        <f t="shared" si="60"/>
        <v>265.20000000000005</v>
      </c>
      <c r="I140" s="465">
        <f>C140*E140*F140*15</f>
        <v>270</v>
      </c>
      <c r="J140" s="465">
        <f t="shared" si="61"/>
        <v>270</v>
      </c>
      <c r="K140" s="455"/>
      <c r="L140" s="455"/>
      <c r="M140" s="797"/>
      <c r="N140" s="797"/>
      <c r="O140" s="797"/>
      <c r="P140" s="797"/>
    </row>
    <row r="141" spans="1:16" s="792" customFormat="1" ht="15.75" customHeight="1" x14ac:dyDescent="0.3">
      <c r="A141" s="793" t="s">
        <v>233</v>
      </c>
      <c r="B141" s="787" t="s">
        <v>2698</v>
      </c>
      <c r="C141" s="405">
        <v>2</v>
      </c>
      <c r="D141" s="962">
        <f t="shared" ref="D141:D142" si="62">C141*1.3</f>
        <v>2.6</v>
      </c>
      <c r="E141" s="462">
        <v>6</v>
      </c>
      <c r="F141" s="463">
        <v>1</v>
      </c>
      <c r="G141" s="463">
        <v>68</v>
      </c>
      <c r="H141" s="465">
        <f t="shared" si="60"/>
        <v>176.8</v>
      </c>
      <c r="I141" s="465">
        <f>C141*E141*F141*15</f>
        <v>180</v>
      </c>
      <c r="J141" s="465">
        <f t="shared" si="61"/>
        <v>180</v>
      </c>
      <c r="K141" s="455"/>
      <c r="L141" s="455"/>
      <c r="M141" s="791"/>
      <c r="N141" s="791"/>
      <c r="O141" s="791"/>
      <c r="P141" s="791"/>
    </row>
    <row r="142" spans="1:16" s="792" customFormat="1" ht="15.75" customHeight="1" x14ac:dyDescent="0.3">
      <c r="A142" s="793" t="s">
        <v>234</v>
      </c>
      <c r="B142" s="787" t="s">
        <v>2699</v>
      </c>
      <c r="C142" s="405">
        <v>2</v>
      </c>
      <c r="D142" s="962">
        <f t="shared" si="62"/>
        <v>2.6</v>
      </c>
      <c r="E142" s="462">
        <v>6</v>
      </c>
      <c r="F142" s="463">
        <v>1</v>
      </c>
      <c r="G142" s="463">
        <v>68</v>
      </c>
      <c r="H142" s="465">
        <f t="shared" si="60"/>
        <v>176.8</v>
      </c>
      <c r="I142" s="465">
        <f>C142*E142*F142*15</f>
        <v>180</v>
      </c>
      <c r="J142" s="465">
        <f t="shared" si="61"/>
        <v>180</v>
      </c>
      <c r="K142" s="455"/>
      <c r="L142" s="455"/>
      <c r="M142" s="791"/>
      <c r="N142" s="791"/>
      <c r="O142" s="791"/>
      <c r="P142" s="791"/>
    </row>
    <row r="143" spans="1:16" s="792" customFormat="1" ht="15.75" customHeight="1" x14ac:dyDescent="0.3">
      <c r="A143" s="793" t="s">
        <v>235</v>
      </c>
      <c r="B143" s="787" t="s">
        <v>2700</v>
      </c>
      <c r="C143" s="405">
        <v>3</v>
      </c>
      <c r="D143" s="962">
        <f t="shared" ref="D143:D146" si="63">C143*1</f>
        <v>3</v>
      </c>
      <c r="E143" s="462">
        <v>3</v>
      </c>
      <c r="F143" s="463">
        <v>1</v>
      </c>
      <c r="G143" s="463">
        <v>144</v>
      </c>
      <c r="H143" s="465">
        <f t="shared" si="60"/>
        <v>432</v>
      </c>
      <c r="I143" s="465">
        <f>C143*E143*F143*16.5</f>
        <v>148.5</v>
      </c>
      <c r="J143" s="465">
        <f t="shared" si="61"/>
        <v>148.5</v>
      </c>
      <c r="K143" s="455"/>
      <c r="L143" s="455"/>
      <c r="M143" s="791"/>
      <c r="N143" s="791"/>
      <c r="O143" s="791"/>
      <c r="P143" s="791"/>
    </row>
    <row r="144" spans="1:16" s="792" customFormat="1" ht="15.75" customHeight="1" x14ac:dyDescent="0.3">
      <c r="A144" s="793" t="s">
        <v>236</v>
      </c>
      <c r="B144" s="787" t="s">
        <v>2701</v>
      </c>
      <c r="C144" s="405">
        <v>3</v>
      </c>
      <c r="D144" s="962">
        <f t="shared" si="63"/>
        <v>3</v>
      </c>
      <c r="E144" s="462">
        <v>3</v>
      </c>
      <c r="F144" s="463">
        <v>1</v>
      </c>
      <c r="G144" s="463">
        <v>144</v>
      </c>
      <c r="H144" s="465">
        <f t="shared" si="60"/>
        <v>432</v>
      </c>
      <c r="I144" s="465">
        <f>C144*E144*F144*16.5</f>
        <v>148.5</v>
      </c>
      <c r="J144" s="465"/>
      <c r="K144" s="465">
        <f>I144</f>
        <v>148.5</v>
      </c>
      <c r="L144" s="455"/>
      <c r="M144" s="791"/>
      <c r="N144" s="791"/>
      <c r="O144" s="791"/>
      <c r="P144" s="791"/>
    </row>
    <row r="145" spans="1:16" s="792" customFormat="1" ht="15.75" customHeight="1" x14ac:dyDescent="0.3">
      <c r="A145" s="793" t="s">
        <v>2582</v>
      </c>
      <c r="B145" s="787" t="s">
        <v>2702</v>
      </c>
      <c r="C145" s="405">
        <v>3</v>
      </c>
      <c r="D145" s="962">
        <f t="shared" si="63"/>
        <v>3</v>
      </c>
      <c r="E145" s="462">
        <v>3</v>
      </c>
      <c r="F145" s="463">
        <v>1</v>
      </c>
      <c r="G145" s="463">
        <v>144</v>
      </c>
      <c r="H145" s="465">
        <f t="shared" si="60"/>
        <v>432</v>
      </c>
      <c r="I145" s="465">
        <f>C145*E145*F145*16.5</f>
        <v>148.5</v>
      </c>
      <c r="J145" s="465">
        <f t="shared" si="61"/>
        <v>148.5</v>
      </c>
      <c r="K145" s="455"/>
      <c r="L145" s="455"/>
      <c r="M145" s="791"/>
      <c r="N145" s="791"/>
      <c r="O145" s="791"/>
      <c r="P145" s="791"/>
    </row>
    <row r="146" spans="1:16" s="792" customFormat="1" ht="15.75" customHeight="1" x14ac:dyDescent="0.3">
      <c r="A146" s="793" t="s">
        <v>2583</v>
      </c>
      <c r="B146" s="787" t="s">
        <v>2703</v>
      </c>
      <c r="C146" s="405">
        <v>4</v>
      </c>
      <c r="D146" s="962">
        <f t="shared" si="63"/>
        <v>4</v>
      </c>
      <c r="E146" s="462">
        <v>3</v>
      </c>
      <c r="F146" s="463">
        <v>1</v>
      </c>
      <c r="G146" s="463">
        <v>144</v>
      </c>
      <c r="H146" s="465">
        <f t="shared" si="60"/>
        <v>576</v>
      </c>
      <c r="I146" s="465">
        <f>C146*E146*F146*16.5</f>
        <v>198</v>
      </c>
      <c r="J146" s="465">
        <f t="shared" si="61"/>
        <v>198</v>
      </c>
      <c r="K146" s="455"/>
      <c r="L146" s="455"/>
      <c r="M146" s="791"/>
      <c r="N146" s="791"/>
      <c r="O146" s="791"/>
      <c r="P146" s="791"/>
    </row>
    <row r="147" spans="1:16" s="792" customFormat="1" ht="13.2" x14ac:dyDescent="0.3">
      <c r="A147" s="793" t="s">
        <v>2704</v>
      </c>
      <c r="B147" s="794" t="s">
        <v>2705</v>
      </c>
      <c r="C147" s="795">
        <v>3</v>
      </c>
      <c r="D147" s="963">
        <f>1*1+2*1.3</f>
        <v>3.6</v>
      </c>
      <c r="E147" s="457">
        <v>14</v>
      </c>
      <c r="F147" s="458">
        <v>1</v>
      </c>
      <c r="G147" s="463">
        <v>144</v>
      </c>
      <c r="H147" s="465">
        <f t="shared" si="60"/>
        <v>518.4</v>
      </c>
      <c r="I147" s="796">
        <f>1*16.5+2*E147*15</f>
        <v>436.5</v>
      </c>
      <c r="J147" s="465">
        <f t="shared" si="61"/>
        <v>436.5</v>
      </c>
      <c r="K147" s="796"/>
      <c r="L147" s="796"/>
      <c r="M147" s="791"/>
      <c r="N147" s="791"/>
      <c r="O147" s="791"/>
      <c r="P147" s="791"/>
    </row>
    <row r="148" spans="1:16" s="792" customFormat="1" ht="13.2" x14ac:dyDescent="0.3">
      <c r="A148" s="793" t="s">
        <v>2706</v>
      </c>
      <c r="B148" s="794" t="s">
        <v>2568</v>
      </c>
      <c r="C148" s="466">
        <v>4</v>
      </c>
      <c r="D148" s="964">
        <f>1*1+2*1.3+1*1.3</f>
        <v>4.9000000000000004</v>
      </c>
      <c r="E148" s="460">
        <f>2+11</f>
        <v>13</v>
      </c>
      <c r="F148" s="458">
        <v>1</v>
      </c>
      <c r="G148" s="458">
        <v>133</v>
      </c>
      <c r="H148" s="465">
        <f t="shared" si="60"/>
        <v>651.70000000000005</v>
      </c>
      <c r="I148" s="465">
        <f>1*2*F148*16.5+2*E148*15+1*G148*0.8</f>
        <v>529.4</v>
      </c>
      <c r="J148" s="465">
        <f t="shared" si="61"/>
        <v>529.4</v>
      </c>
      <c r="K148" s="465"/>
      <c r="L148" s="465"/>
      <c r="M148" s="791"/>
      <c r="N148" s="791"/>
      <c r="O148" s="791"/>
      <c r="P148" s="791"/>
    </row>
    <row r="149" spans="1:16" s="792" customFormat="1" ht="13.2" x14ac:dyDescent="0.3">
      <c r="A149" s="793" t="s">
        <v>237</v>
      </c>
      <c r="B149" s="794" t="s">
        <v>2707</v>
      </c>
      <c r="C149" s="466">
        <v>3</v>
      </c>
      <c r="D149" s="964">
        <f>C149*1.3</f>
        <v>3.9000000000000004</v>
      </c>
      <c r="E149" s="460">
        <v>11</v>
      </c>
      <c r="F149" s="458">
        <v>1</v>
      </c>
      <c r="G149" s="458">
        <v>133</v>
      </c>
      <c r="H149" s="465">
        <f t="shared" si="60"/>
        <v>518.70000000000005</v>
      </c>
      <c r="I149" s="465">
        <f>C149*E149*F149*15</f>
        <v>495</v>
      </c>
      <c r="J149" s="465">
        <f t="shared" si="61"/>
        <v>495</v>
      </c>
      <c r="K149" s="465"/>
      <c r="L149" s="465"/>
      <c r="M149" s="791"/>
      <c r="N149" s="791"/>
      <c r="O149" s="791"/>
      <c r="P149" s="791"/>
    </row>
    <row r="150" spans="1:16" s="792" customFormat="1" ht="13.2" x14ac:dyDescent="0.3">
      <c r="A150" s="807">
        <v>1</v>
      </c>
      <c r="B150" s="786" t="s">
        <v>2708</v>
      </c>
      <c r="C150" s="464">
        <f>SUM(C151:C167)</f>
        <v>55</v>
      </c>
      <c r="D150" s="965"/>
      <c r="E150" s="464">
        <f>SUM(E151:E167)</f>
        <v>68</v>
      </c>
      <c r="F150" s="464">
        <f t="shared" ref="F150:L150" si="64">SUM(F151:F167)</f>
        <v>17</v>
      </c>
      <c r="G150" s="464">
        <f t="shared" si="64"/>
        <v>1947</v>
      </c>
      <c r="H150" s="464">
        <f t="shared" si="64"/>
        <v>7134.4999999999991</v>
      </c>
      <c r="I150" s="464">
        <f t="shared" si="64"/>
        <v>4070.9000000000005</v>
      </c>
      <c r="J150" s="464">
        <f t="shared" si="64"/>
        <v>3976.1800000000003</v>
      </c>
      <c r="K150" s="464">
        <f t="shared" si="64"/>
        <v>0</v>
      </c>
      <c r="L150" s="464">
        <f t="shared" si="64"/>
        <v>94.720000000000013</v>
      </c>
      <c r="M150" s="791"/>
      <c r="N150" s="791"/>
      <c r="O150" s="791"/>
      <c r="P150" s="791"/>
    </row>
    <row r="151" spans="1:16" s="792" customFormat="1" ht="13.2" x14ac:dyDescent="0.3">
      <c r="A151" s="799" t="s">
        <v>2584</v>
      </c>
      <c r="B151" s="787" t="s">
        <v>2558</v>
      </c>
      <c r="C151" s="466">
        <v>2</v>
      </c>
      <c r="D151" s="964">
        <f>C151*1.5</f>
        <v>3</v>
      </c>
      <c r="E151" s="460">
        <v>1</v>
      </c>
      <c r="F151" s="458">
        <v>1</v>
      </c>
      <c r="G151" s="458">
        <v>74</v>
      </c>
      <c r="H151" s="465">
        <f t="shared" si="60"/>
        <v>222</v>
      </c>
      <c r="I151" s="465">
        <f>C151*G151*0.8</f>
        <v>118.4</v>
      </c>
      <c r="J151" s="465">
        <f t="shared" ref="J151:J167" si="65">I151</f>
        <v>118.4</v>
      </c>
      <c r="K151" s="465"/>
      <c r="L151" s="465"/>
      <c r="M151" s="791"/>
      <c r="N151" s="791"/>
      <c r="O151" s="791"/>
      <c r="P151" s="791"/>
    </row>
    <row r="152" spans="1:16" s="792" customFormat="1" ht="13.2" x14ac:dyDescent="0.3">
      <c r="A152" s="799" t="s">
        <v>2585</v>
      </c>
      <c r="B152" s="787" t="s">
        <v>2559</v>
      </c>
      <c r="C152" s="466">
        <v>8</v>
      </c>
      <c r="D152" s="964">
        <f>C152*1.5</f>
        <v>12</v>
      </c>
      <c r="E152" s="460">
        <v>1</v>
      </c>
      <c r="F152" s="458">
        <v>1</v>
      </c>
      <c r="G152" s="458">
        <v>74</v>
      </c>
      <c r="H152" s="465">
        <f>D152*G152</f>
        <v>888</v>
      </c>
      <c r="I152" s="465">
        <f>C152*G152*0.8</f>
        <v>473.6</v>
      </c>
      <c r="J152" s="465">
        <f>80%*I152</f>
        <v>378.88000000000005</v>
      </c>
      <c r="K152" s="465"/>
      <c r="L152" s="465">
        <f>20%*I152</f>
        <v>94.720000000000013</v>
      </c>
      <c r="M152" s="791"/>
      <c r="N152" s="791"/>
      <c r="O152" s="791"/>
      <c r="P152" s="791"/>
    </row>
    <row r="153" spans="1:16" s="792" customFormat="1" ht="13.2" x14ac:dyDescent="0.3">
      <c r="A153" s="799" t="s">
        <v>2709</v>
      </c>
      <c r="B153" s="787" t="s">
        <v>2710</v>
      </c>
      <c r="C153" s="466">
        <v>3</v>
      </c>
      <c r="D153" s="964">
        <f>C153*1</f>
        <v>3</v>
      </c>
      <c r="E153" s="460">
        <v>2</v>
      </c>
      <c r="F153" s="458">
        <v>1</v>
      </c>
      <c r="G153" s="458">
        <v>68</v>
      </c>
      <c r="H153" s="465">
        <f t="shared" si="60"/>
        <v>204</v>
      </c>
      <c r="I153" s="465">
        <f t="shared" ref="I153:I167" si="66">C153*E153*F153*16.5</f>
        <v>99</v>
      </c>
      <c r="J153" s="465">
        <f t="shared" si="65"/>
        <v>99</v>
      </c>
      <c r="K153" s="465"/>
      <c r="L153" s="465"/>
      <c r="M153" s="791"/>
      <c r="N153" s="791"/>
      <c r="O153" s="791"/>
      <c r="P153" s="791"/>
    </row>
    <row r="154" spans="1:16" s="792" customFormat="1" ht="13.2" x14ac:dyDescent="0.3">
      <c r="A154" s="799" t="s">
        <v>2711</v>
      </c>
      <c r="B154" s="787" t="s">
        <v>2712</v>
      </c>
      <c r="C154" s="466">
        <v>2</v>
      </c>
      <c r="D154" s="964">
        <f>C154*1.3</f>
        <v>2.6</v>
      </c>
      <c r="E154" s="460">
        <v>1</v>
      </c>
      <c r="F154" s="458">
        <v>1</v>
      </c>
      <c r="G154" s="458">
        <v>68</v>
      </c>
      <c r="H154" s="465">
        <f t="shared" si="60"/>
        <v>176.8</v>
      </c>
      <c r="I154" s="465">
        <f>C154*G154*0.8</f>
        <v>108.80000000000001</v>
      </c>
      <c r="J154" s="465">
        <f t="shared" si="65"/>
        <v>108.80000000000001</v>
      </c>
      <c r="K154" s="465"/>
      <c r="L154" s="465"/>
      <c r="M154" s="791"/>
      <c r="N154" s="791"/>
      <c r="O154" s="791"/>
      <c r="P154" s="791"/>
    </row>
    <row r="155" spans="1:16" s="798" customFormat="1" ht="13.2" x14ac:dyDescent="0.3">
      <c r="A155" s="799" t="s">
        <v>2713</v>
      </c>
      <c r="B155" s="787" t="s">
        <v>2714</v>
      </c>
      <c r="C155" s="466">
        <v>3</v>
      </c>
      <c r="D155" s="964">
        <f t="shared" ref="D155:D162" si="67">C155*1.3</f>
        <v>3.9000000000000004</v>
      </c>
      <c r="E155" s="460">
        <v>6</v>
      </c>
      <c r="F155" s="458">
        <v>1</v>
      </c>
      <c r="G155" s="458">
        <v>68</v>
      </c>
      <c r="H155" s="465">
        <f t="shared" si="60"/>
        <v>265.20000000000005</v>
      </c>
      <c r="I155" s="465">
        <f>C155*E155*F155*15</f>
        <v>270</v>
      </c>
      <c r="J155" s="465">
        <f t="shared" si="65"/>
        <v>270</v>
      </c>
      <c r="K155" s="465"/>
      <c r="L155" s="465"/>
      <c r="M155" s="797"/>
      <c r="N155" s="797"/>
      <c r="O155" s="797"/>
      <c r="P155" s="797"/>
    </row>
    <row r="156" spans="1:16" s="792" customFormat="1" ht="15.75" customHeight="1" x14ac:dyDescent="0.3">
      <c r="A156" s="799" t="s">
        <v>2715</v>
      </c>
      <c r="B156" s="787" t="s">
        <v>2716</v>
      </c>
      <c r="C156" s="466">
        <v>5</v>
      </c>
      <c r="D156" s="964">
        <f t="shared" si="67"/>
        <v>6.5</v>
      </c>
      <c r="E156" s="460">
        <v>6</v>
      </c>
      <c r="F156" s="458">
        <v>1</v>
      </c>
      <c r="G156" s="458">
        <v>68</v>
      </c>
      <c r="H156" s="465">
        <f t="shared" si="60"/>
        <v>442</v>
      </c>
      <c r="I156" s="465">
        <f>C156*E156*F156*15</f>
        <v>450</v>
      </c>
      <c r="J156" s="465">
        <f t="shared" si="65"/>
        <v>450</v>
      </c>
      <c r="K156" s="465"/>
      <c r="L156" s="465"/>
      <c r="M156" s="791"/>
      <c r="N156" s="791"/>
      <c r="O156" s="791"/>
      <c r="P156" s="791"/>
    </row>
    <row r="157" spans="1:16" s="792" customFormat="1" ht="15.75" customHeight="1" x14ac:dyDescent="0.3">
      <c r="A157" s="799" t="s">
        <v>2717</v>
      </c>
      <c r="B157" s="787" t="s">
        <v>2718</v>
      </c>
      <c r="C157" s="466">
        <v>3</v>
      </c>
      <c r="D157" s="964">
        <f>C157*1</f>
        <v>3</v>
      </c>
      <c r="E157" s="460">
        <v>3</v>
      </c>
      <c r="F157" s="458">
        <v>1</v>
      </c>
      <c r="G157" s="458">
        <v>144</v>
      </c>
      <c r="H157" s="465">
        <f t="shared" si="60"/>
        <v>432</v>
      </c>
      <c r="I157" s="465">
        <f t="shared" si="66"/>
        <v>148.5</v>
      </c>
      <c r="J157" s="465">
        <f t="shared" si="65"/>
        <v>148.5</v>
      </c>
      <c r="K157" s="465"/>
      <c r="L157" s="465"/>
      <c r="M157" s="791"/>
      <c r="N157" s="791"/>
      <c r="O157" s="791"/>
      <c r="P157" s="791"/>
    </row>
    <row r="158" spans="1:16" s="792" customFormat="1" ht="15.75" customHeight="1" x14ac:dyDescent="0.3">
      <c r="A158" s="799" t="s">
        <v>2719</v>
      </c>
      <c r="B158" s="787" t="s">
        <v>2720</v>
      </c>
      <c r="C158" s="466">
        <v>3</v>
      </c>
      <c r="D158" s="964">
        <f>C158*1</f>
        <v>3</v>
      </c>
      <c r="E158" s="460">
        <v>3</v>
      </c>
      <c r="F158" s="458">
        <v>1</v>
      </c>
      <c r="G158" s="458">
        <v>144</v>
      </c>
      <c r="H158" s="465">
        <f t="shared" si="60"/>
        <v>432</v>
      </c>
      <c r="I158" s="465">
        <f t="shared" si="66"/>
        <v>148.5</v>
      </c>
      <c r="J158" s="465">
        <f t="shared" si="65"/>
        <v>148.5</v>
      </c>
      <c r="K158" s="465"/>
      <c r="L158" s="465"/>
      <c r="M158" s="791"/>
      <c r="N158" s="791"/>
      <c r="O158" s="791"/>
      <c r="P158" s="791"/>
    </row>
    <row r="159" spans="1:16" s="792" customFormat="1" ht="15.75" customHeight="1" x14ac:dyDescent="0.3">
      <c r="A159" s="799" t="s">
        <v>2721</v>
      </c>
      <c r="B159" s="787" t="s">
        <v>2722</v>
      </c>
      <c r="C159" s="466">
        <v>2</v>
      </c>
      <c r="D159" s="964">
        <f t="shared" si="67"/>
        <v>2.6</v>
      </c>
      <c r="E159" s="460">
        <v>14</v>
      </c>
      <c r="F159" s="458">
        <v>1</v>
      </c>
      <c r="G159" s="458">
        <v>144</v>
      </c>
      <c r="H159" s="465">
        <f t="shared" si="60"/>
        <v>374.40000000000003</v>
      </c>
      <c r="I159" s="465">
        <f>C159*E159*F159*15</f>
        <v>420</v>
      </c>
      <c r="J159" s="465">
        <f t="shared" si="65"/>
        <v>420</v>
      </c>
      <c r="K159" s="465"/>
      <c r="L159" s="465"/>
      <c r="M159" s="791"/>
      <c r="N159" s="791"/>
      <c r="O159" s="791"/>
      <c r="P159" s="791"/>
    </row>
    <row r="160" spans="1:16" s="792" customFormat="1" ht="15.75" customHeight="1" x14ac:dyDescent="0.3">
      <c r="A160" s="799" t="s">
        <v>2723</v>
      </c>
      <c r="B160" s="787" t="s">
        <v>2724</v>
      </c>
      <c r="C160" s="466">
        <v>4</v>
      </c>
      <c r="D160" s="964">
        <f t="shared" si="67"/>
        <v>5.2</v>
      </c>
      <c r="E160" s="460">
        <v>14</v>
      </c>
      <c r="F160" s="458">
        <v>1</v>
      </c>
      <c r="G160" s="458">
        <v>144</v>
      </c>
      <c r="H160" s="465">
        <f t="shared" si="60"/>
        <v>748.80000000000007</v>
      </c>
      <c r="I160" s="465">
        <f t="shared" ref="I160" si="68">C160*E160*F160*15</f>
        <v>840</v>
      </c>
      <c r="J160" s="465">
        <f t="shared" si="65"/>
        <v>840</v>
      </c>
      <c r="K160" s="465"/>
      <c r="L160" s="465"/>
      <c r="M160" s="791"/>
      <c r="N160" s="791"/>
      <c r="O160" s="791"/>
      <c r="P160" s="791"/>
    </row>
    <row r="161" spans="1:16" s="792" customFormat="1" ht="15.75" customHeight="1" x14ac:dyDescent="0.3">
      <c r="A161" s="799" t="s">
        <v>2725</v>
      </c>
      <c r="B161" s="787" t="s">
        <v>2726</v>
      </c>
      <c r="C161" s="466">
        <v>2</v>
      </c>
      <c r="D161" s="964">
        <f t="shared" si="67"/>
        <v>2.6</v>
      </c>
      <c r="E161" s="460">
        <v>3</v>
      </c>
      <c r="F161" s="458">
        <v>1</v>
      </c>
      <c r="G161" s="458">
        <v>144</v>
      </c>
      <c r="H161" s="465">
        <f t="shared" si="60"/>
        <v>374.40000000000003</v>
      </c>
      <c r="I161" s="465">
        <f>C161*E161*F161*16.5</f>
        <v>99</v>
      </c>
      <c r="J161" s="465">
        <f t="shared" si="65"/>
        <v>99</v>
      </c>
      <c r="K161" s="465"/>
      <c r="L161" s="465"/>
      <c r="M161" s="791"/>
      <c r="N161" s="791"/>
      <c r="O161" s="791"/>
      <c r="P161" s="791"/>
    </row>
    <row r="162" spans="1:16" s="792" customFormat="1" ht="15.75" customHeight="1" x14ac:dyDescent="0.3">
      <c r="A162" s="799" t="s">
        <v>2727</v>
      </c>
      <c r="B162" s="787" t="s">
        <v>2728</v>
      </c>
      <c r="C162" s="466">
        <v>2</v>
      </c>
      <c r="D162" s="964">
        <f t="shared" si="67"/>
        <v>2.6</v>
      </c>
      <c r="E162" s="460">
        <v>3</v>
      </c>
      <c r="F162" s="458">
        <v>1</v>
      </c>
      <c r="G162" s="458">
        <v>144</v>
      </c>
      <c r="H162" s="465">
        <f t="shared" si="60"/>
        <v>374.40000000000003</v>
      </c>
      <c r="I162" s="465">
        <f>C162*E162*F162*16.5</f>
        <v>99</v>
      </c>
      <c r="J162" s="465">
        <f t="shared" si="65"/>
        <v>99</v>
      </c>
      <c r="K162" s="465"/>
      <c r="L162" s="465"/>
      <c r="M162" s="791"/>
      <c r="N162" s="791"/>
      <c r="O162" s="791"/>
      <c r="P162" s="791"/>
    </row>
    <row r="163" spans="1:16" s="792" customFormat="1" ht="15.75" customHeight="1" x14ac:dyDescent="0.3">
      <c r="A163" s="799" t="s">
        <v>2729</v>
      </c>
      <c r="B163" s="787" t="s">
        <v>2730</v>
      </c>
      <c r="C163" s="466">
        <v>2</v>
      </c>
      <c r="D163" s="964">
        <f>C163*1</f>
        <v>2</v>
      </c>
      <c r="E163" s="460">
        <v>2</v>
      </c>
      <c r="F163" s="458">
        <v>1</v>
      </c>
      <c r="G163" s="458">
        <v>133</v>
      </c>
      <c r="H163" s="465">
        <f t="shared" si="60"/>
        <v>266</v>
      </c>
      <c r="I163" s="465">
        <f t="shared" si="66"/>
        <v>66</v>
      </c>
      <c r="J163" s="465">
        <f t="shared" si="65"/>
        <v>66</v>
      </c>
      <c r="K163" s="465"/>
      <c r="L163" s="465"/>
      <c r="M163" s="791"/>
      <c r="N163" s="791"/>
      <c r="O163" s="791"/>
      <c r="P163" s="791"/>
    </row>
    <row r="164" spans="1:16" s="792" customFormat="1" ht="15.75" customHeight="1" x14ac:dyDescent="0.3">
      <c r="A164" s="799" t="s">
        <v>2731</v>
      </c>
      <c r="B164" s="787" t="s">
        <v>2580</v>
      </c>
      <c r="C164" s="466">
        <v>4</v>
      </c>
      <c r="D164" s="964">
        <f>3*1+1*1.3</f>
        <v>4.3</v>
      </c>
      <c r="E164" s="460">
        <v>2</v>
      </c>
      <c r="F164" s="458">
        <v>1</v>
      </c>
      <c r="G164" s="458">
        <v>133</v>
      </c>
      <c r="H164" s="465">
        <f t="shared" si="60"/>
        <v>571.9</v>
      </c>
      <c r="I164" s="465">
        <f>3*E164*F164*16.5+1*G164*0.8</f>
        <v>205.4</v>
      </c>
      <c r="J164" s="465">
        <f t="shared" si="65"/>
        <v>205.4</v>
      </c>
      <c r="K164" s="465"/>
      <c r="L164" s="465"/>
      <c r="M164" s="791"/>
      <c r="N164" s="791"/>
      <c r="O164" s="791"/>
      <c r="P164" s="791"/>
    </row>
    <row r="165" spans="1:16" s="792" customFormat="1" ht="13.2" x14ac:dyDescent="0.3">
      <c r="A165" s="799" t="s">
        <v>2732</v>
      </c>
      <c r="B165" s="787" t="s">
        <v>2733</v>
      </c>
      <c r="C165" s="466">
        <v>3</v>
      </c>
      <c r="D165" s="964">
        <f t="shared" ref="D165:D167" si="69">C165*1</f>
        <v>3</v>
      </c>
      <c r="E165" s="460">
        <v>2</v>
      </c>
      <c r="F165" s="458">
        <v>1</v>
      </c>
      <c r="G165" s="458">
        <v>133</v>
      </c>
      <c r="H165" s="465">
        <f t="shared" si="60"/>
        <v>399</v>
      </c>
      <c r="I165" s="465">
        <f t="shared" si="66"/>
        <v>99</v>
      </c>
      <c r="J165" s="465">
        <f t="shared" si="65"/>
        <v>99</v>
      </c>
      <c r="K165" s="465"/>
      <c r="L165" s="465"/>
      <c r="M165" s="791"/>
      <c r="N165" s="791"/>
      <c r="O165" s="791"/>
      <c r="P165" s="791"/>
    </row>
    <row r="166" spans="1:16" s="792" customFormat="1" ht="15.75" customHeight="1" x14ac:dyDescent="0.3">
      <c r="A166" s="799" t="s">
        <v>2734</v>
      </c>
      <c r="B166" s="787" t="s">
        <v>2735</v>
      </c>
      <c r="C166" s="466">
        <v>4</v>
      </c>
      <c r="D166" s="964">
        <f>3*1+1*1.3</f>
        <v>4.3</v>
      </c>
      <c r="E166" s="460">
        <v>2</v>
      </c>
      <c r="F166" s="458">
        <v>1</v>
      </c>
      <c r="G166" s="458">
        <v>132</v>
      </c>
      <c r="H166" s="465">
        <f t="shared" si="60"/>
        <v>567.6</v>
      </c>
      <c r="I166" s="465">
        <f>2*E166*F166*16.5+2*G166*0.8</f>
        <v>277.20000000000005</v>
      </c>
      <c r="J166" s="465">
        <f t="shared" si="65"/>
        <v>277.20000000000005</v>
      </c>
      <c r="K166" s="465"/>
      <c r="L166" s="465"/>
      <c r="M166" s="791"/>
      <c r="N166" s="791"/>
      <c r="O166" s="791"/>
      <c r="P166" s="791"/>
    </row>
    <row r="167" spans="1:16" s="792" customFormat="1" ht="15.75" customHeight="1" x14ac:dyDescent="0.3">
      <c r="A167" s="799" t="s">
        <v>2736</v>
      </c>
      <c r="B167" s="787" t="s">
        <v>2737</v>
      </c>
      <c r="C167" s="466">
        <v>3</v>
      </c>
      <c r="D167" s="964">
        <f t="shared" si="69"/>
        <v>3</v>
      </c>
      <c r="E167" s="460">
        <v>3</v>
      </c>
      <c r="F167" s="458">
        <v>1</v>
      </c>
      <c r="G167" s="458">
        <v>132</v>
      </c>
      <c r="H167" s="465">
        <f t="shared" si="60"/>
        <v>396</v>
      </c>
      <c r="I167" s="465">
        <f t="shared" si="66"/>
        <v>148.5</v>
      </c>
      <c r="J167" s="465">
        <f t="shared" si="65"/>
        <v>148.5</v>
      </c>
      <c r="K167" s="465"/>
      <c r="L167" s="465"/>
      <c r="M167" s="791"/>
      <c r="N167" s="791"/>
      <c r="O167" s="791"/>
      <c r="P167" s="791"/>
    </row>
    <row r="168" spans="1:16" s="779" customFormat="1" ht="17.25" customHeight="1" x14ac:dyDescent="0.3">
      <c r="A168" s="419" t="s">
        <v>2982</v>
      </c>
      <c r="B168" s="300" t="s">
        <v>2932</v>
      </c>
      <c r="C168" s="455">
        <f>C169</f>
        <v>147</v>
      </c>
      <c r="D168" s="455">
        <f t="shared" ref="D168:L168" si="70">D169</f>
        <v>6</v>
      </c>
      <c r="E168" s="455">
        <f t="shared" si="70"/>
        <v>140</v>
      </c>
      <c r="F168" s="455">
        <f t="shared" si="70"/>
        <v>46.5</v>
      </c>
      <c r="G168" s="455">
        <f t="shared" si="70"/>
        <v>10788</v>
      </c>
      <c r="H168" s="455">
        <f t="shared" si="70"/>
        <v>40910.78</v>
      </c>
      <c r="I168" s="455">
        <f t="shared" si="70"/>
        <v>12705.9</v>
      </c>
      <c r="J168" s="455">
        <f t="shared" si="70"/>
        <v>8156</v>
      </c>
      <c r="K168" s="455">
        <f t="shared" si="70"/>
        <v>4549.8999999999996</v>
      </c>
      <c r="L168" s="455">
        <f t="shared" si="70"/>
        <v>0</v>
      </c>
      <c r="M168" s="773"/>
      <c r="N168" s="773"/>
      <c r="O168" s="773"/>
      <c r="P168" s="773"/>
    </row>
    <row r="169" spans="1:16" s="791" customFormat="1" ht="27" customHeight="1" x14ac:dyDescent="0.3">
      <c r="A169" s="419" t="s">
        <v>10</v>
      </c>
      <c r="B169" s="300" t="s">
        <v>69</v>
      </c>
      <c r="C169" s="446">
        <f>C170+C210</f>
        <v>147</v>
      </c>
      <c r="D169" s="446">
        <f t="shared" ref="D169:L169" si="71">D170+D210</f>
        <v>6</v>
      </c>
      <c r="E169" s="446">
        <f t="shared" si="71"/>
        <v>140</v>
      </c>
      <c r="F169" s="446">
        <f t="shared" si="71"/>
        <v>46.5</v>
      </c>
      <c r="G169" s="446">
        <f t="shared" si="71"/>
        <v>10788</v>
      </c>
      <c r="H169" s="446">
        <f t="shared" si="71"/>
        <v>40910.78</v>
      </c>
      <c r="I169" s="446">
        <f t="shared" si="71"/>
        <v>12705.9</v>
      </c>
      <c r="J169" s="446">
        <f t="shared" si="71"/>
        <v>8156</v>
      </c>
      <c r="K169" s="446">
        <f t="shared" si="71"/>
        <v>4549.8999999999996</v>
      </c>
      <c r="L169" s="446">
        <f t="shared" si="71"/>
        <v>0</v>
      </c>
    </row>
    <row r="170" spans="1:16" s="779" customFormat="1" ht="17.25" customHeight="1" x14ac:dyDescent="0.3">
      <c r="A170" s="417">
        <v>1</v>
      </c>
      <c r="B170" s="420" t="s">
        <v>11</v>
      </c>
      <c r="C170" s="455">
        <f>C171+C189</f>
        <v>123</v>
      </c>
      <c r="D170" s="455">
        <f t="shared" ref="D170:L170" si="72">D171+D189</f>
        <v>0</v>
      </c>
      <c r="E170" s="455">
        <f t="shared" si="72"/>
        <v>132</v>
      </c>
      <c r="F170" s="455">
        <f t="shared" si="72"/>
        <v>38.5</v>
      </c>
      <c r="G170" s="455">
        <f t="shared" si="72"/>
        <v>10580</v>
      </c>
      <c r="H170" s="455">
        <f t="shared" si="72"/>
        <v>39974.78</v>
      </c>
      <c r="I170" s="455">
        <f t="shared" si="72"/>
        <v>12309.9</v>
      </c>
      <c r="J170" s="455">
        <f t="shared" si="72"/>
        <v>7958</v>
      </c>
      <c r="K170" s="455">
        <f t="shared" si="72"/>
        <v>4351.8999999999996</v>
      </c>
      <c r="L170" s="455">
        <f t="shared" si="72"/>
        <v>0</v>
      </c>
      <c r="M170" s="773"/>
      <c r="N170" s="773"/>
      <c r="O170" s="773"/>
      <c r="P170" s="773"/>
    </row>
    <row r="171" spans="1:16" s="792" customFormat="1" ht="37.5" customHeight="1" x14ac:dyDescent="0.3">
      <c r="A171" s="790">
        <v>1.1000000000000001</v>
      </c>
      <c r="B171" s="786" t="s">
        <v>598</v>
      </c>
      <c r="C171" s="455">
        <f>SUM(C172:C188)</f>
        <v>57</v>
      </c>
      <c r="D171" s="455"/>
      <c r="E171" s="455">
        <f>SUM(E172:E188)</f>
        <v>58</v>
      </c>
      <c r="F171" s="455">
        <f t="shared" ref="F171:L171" si="73">SUM(F172:F188)</f>
        <v>17.5</v>
      </c>
      <c r="G171" s="455">
        <f t="shared" si="73"/>
        <v>4670</v>
      </c>
      <c r="H171" s="455">
        <f t="shared" si="73"/>
        <v>17638.559999999998</v>
      </c>
      <c r="I171" s="455">
        <f t="shared" si="73"/>
        <v>6886.2</v>
      </c>
      <c r="J171" s="455">
        <f t="shared" si="73"/>
        <v>4614.2</v>
      </c>
      <c r="K171" s="455">
        <f t="shared" si="73"/>
        <v>2272</v>
      </c>
      <c r="L171" s="455">
        <f t="shared" si="73"/>
        <v>0</v>
      </c>
      <c r="M171" s="791"/>
      <c r="N171" s="791"/>
      <c r="O171" s="791"/>
      <c r="P171" s="791"/>
    </row>
    <row r="172" spans="1:16" s="798" customFormat="1" ht="16.649999999999999" customHeight="1" x14ac:dyDescent="0.3">
      <c r="A172" s="793" t="s">
        <v>71</v>
      </c>
      <c r="B172" s="794" t="s">
        <v>2933</v>
      </c>
      <c r="C172" s="456">
        <v>4</v>
      </c>
      <c r="D172" s="456">
        <v>1.1000000000000001</v>
      </c>
      <c r="E172" s="456">
        <v>4</v>
      </c>
      <c r="F172" s="456">
        <v>1.1000000000000001</v>
      </c>
      <c r="G172" s="456">
        <v>330</v>
      </c>
      <c r="H172" s="456">
        <f>C172*D172*G172</f>
        <v>1452.0000000000002</v>
      </c>
      <c r="I172" s="796">
        <f>C172*E172*F172*IF(D172=1,16.5,15)</f>
        <v>264</v>
      </c>
      <c r="J172" s="796">
        <f>I172*2/3</f>
        <v>176</v>
      </c>
      <c r="K172" s="796">
        <f>I172*1/3</f>
        <v>88</v>
      </c>
      <c r="L172" s="796">
        <v>0</v>
      </c>
      <c r="M172" s="797" t="s">
        <v>2934</v>
      </c>
      <c r="N172" s="797"/>
      <c r="O172" s="797"/>
      <c r="P172" s="797"/>
    </row>
    <row r="173" spans="1:16" s="792" customFormat="1" ht="15.75" customHeight="1" x14ac:dyDescent="0.3">
      <c r="A173" s="799" t="s">
        <v>72</v>
      </c>
      <c r="B173" s="794" t="s">
        <v>2935</v>
      </c>
      <c r="C173" s="459">
        <v>4</v>
      </c>
      <c r="D173" s="459">
        <v>1.1499999999999999</v>
      </c>
      <c r="E173" s="459">
        <v>6</v>
      </c>
      <c r="F173" s="456">
        <v>1.1000000000000001</v>
      </c>
      <c r="G173" s="459">
        <v>450</v>
      </c>
      <c r="H173" s="459">
        <f t="shared" ref="H173:H222" si="74">C173*D173*G173</f>
        <v>2070</v>
      </c>
      <c r="I173" s="796">
        <f>C173*E173*F173*IF(D173=1,16.5,15)</f>
        <v>396.00000000000006</v>
      </c>
      <c r="J173" s="465">
        <f>I173*2/3</f>
        <v>264.00000000000006</v>
      </c>
      <c r="K173" s="465">
        <f>I173*1/3</f>
        <v>132.00000000000003</v>
      </c>
      <c r="L173" s="465">
        <v>0</v>
      </c>
      <c r="M173" s="791" t="s">
        <v>2936</v>
      </c>
      <c r="N173" s="791"/>
      <c r="O173" s="791"/>
      <c r="P173" s="791"/>
    </row>
    <row r="174" spans="1:16" s="792" customFormat="1" ht="15.75" customHeight="1" x14ac:dyDescent="0.3">
      <c r="A174" s="799" t="s">
        <v>73</v>
      </c>
      <c r="B174" s="794" t="s">
        <v>2937</v>
      </c>
      <c r="C174" s="459">
        <v>3</v>
      </c>
      <c r="D174" s="459">
        <v>1.1000000000000001</v>
      </c>
      <c r="E174" s="459">
        <v>6</v>
      </c>
      <c r="F174" s="456">
        <v>1.1000000000000001</v>
      </c>
      <c r="G174" s="459">
        <v>450</v>
      </c>
      <c r="H174" s="459">
        <f t="shared" si="74"/>
        <v>1485.0000000000002</v>
      </c>
      <c r="I174" s="796">
        <f>C174*E174*F174*IF(D174=1,16.5,15)</f>
        <v>297</v>
      </c>
      <c r="J174" s="465">
        <v>0</v>
      </c>
      <c r="K174" s="465">
        <f>I174</f>
        <v>297</v>
      </c>
      <c r="L174" s="465">
        <v>0</v>
      </c>
      <c r="M174" s="791"/>
      <c r="N174" s="791"/>
      <c r="O174" s="791"/>
      <c r="P174" s="791"/>
    </row>
    <row r="175" spans="1:16" s="792" customFormat="1" ht="15.75" customHeight="1" x14ac:dyDescent="0.3">
      <c r="A175" s="799" t="s">
        <v>74</v>
      </c>
      <c r="B175" s="794" t="s">
        <v>2938</v>
      </c>
      <c r="C175" s="459">
        <v>3</v>
      </c>
      <c r="D175" s="459">
        <v>1.1000000000000001</v>
      </c>
      <c r="E175" s="459">
        <v>6</v>
      </c>
      <c r="F175" s="456">
        <v>1.1000000000000001</v>
      </c>
      <c r="G175" s="459">
        <v>450</v>
      </c>
      <c r="H175" s="459">
        <f t="shared" si="74"/>
        <v>1485.0000000000002</v>
      </c>
      <c r="I175" s="796">
        <f>C175*E175*F175*IF(D175=1,16.5,15)</f>
        <v>297</v>
      </c>
      <c r="J175" s="465">
        <f t="shared" ref="J175:J182" si="75">I175</f>
        <v>297</v>
      </c>
      <c r="K175" s="465">
        <v>0</v>
      </c>
      <c r="L175" s="465">
        <v>0</v>
      </c>
      <c r="M175" s="791"/>
      <c r="N175" s="791"/>
      <c r="O175" s="791"/>
      <c r="P175" s="791"/>
    </row>
    <row r="176" spans="1:16" s="792" customFormat="1" ht="15.75" customHeight="1" x14ac:dyDescent="0.3">
      <c r="A176" s="799" t="s">
        <v>75</v>
      </c>
      <c r="B176" s="794" t="s">
        <v>2939</v>
      </c>
      <c r="C176" s="459">
        <v>3</v>
      </c>
      <c r="D176" s="459">
        <v>1</v>
      </c>
      <c r="E176" s="459">
        <v>6</v>
      </c>
      <c r="F176" s="456">
        <v>1.1000000000000001</v>
      </c>
      <c r="G176" s="459">
        <v>450</v>
      </c>
      <c r="H176" s="459">
        <f>C176*D176*G176</f>
        <v>1350</v>
      </c>
      <c r="I176" s="796">
        <f>C176*E176*F176*IF(D176=1,16.5,15)</f>
        <v>326.7</v>
      </c>
      <c r="J176" s="465">
        <f t="shared" si="75"/>
        <v>326.7</v>
      </c>
      <c r="K176" s="465">
        <v>0</v>
      </c>
      <c r="L176" s="465">
        <v>0</v>
      </c>
      <c r="M176" s="791"/>
      <c r="N176" s="791"/>
      <c r="O176" s="791"/>
      <c r="P176" s="791"/>
    </row>
    <row r="177" spans="1:16" s="792" customFormat="1" ht="15.75" customHeight="1" x14ac:dyDescent="0.3">
      <c r="A177" s="799" t="s">
        <v>76</v>
      </c>
      <c r="B177" s="794" t="s">
        <v>2940</v>
      </c>
      <c r="C177" s="459">
        <v>4</v>
      </c>
      <c r="D177" s="459">
        <v>1.3</v>
      </c>
      <c r="E177" s="459">
        <v>1</v>
      </c>
      <c r="F177" s="459">
        <v>1</v>
      </c>
      <c r="G177" s="459">
        <v>210</v>
      </c>
      <c r="H177" s="459">
        <f>C177*D177*G177</f>
        <v>1092</v>
      </c>
      <c r="I177" s="465">
        <f>C177*E177*F177*G177</f>
        <v>840</v>
      </c>
      <c r="J177" s="465">
        <f>I177*2/3</f>
        <v>560</v>
      </c>
      <c r="K177" s="465">
        <f>I177*1/3</f>
        <v>280</v>
      </c>
      <c r="L177" s="465">
        <v>0</v>
      </c>
      <c r="M177" s="791" t="s">
        <v>2941</v>
      </c>
      <c r="N177" s="791"/>
      <c r="O177" s="791"/>
      <c r="P177" s="791"/>
    </row>
    <row r="178" spans="1:16" s="792" customFormat="1" ht="15.75" customHeight="1" x14ac:dyDescent="0.3">
      <c r="A178" s="799" t="s">
        <v>228</v>
      </c>
      <c r="B178" s="794" t="s">
        <v>2942</v>
      </c>
      <c r="C178" s="459">
        <v>3</v>
      </c>
      <c r="D178" s="459">
        <v>1.1000000000000001</v>
      </c>
      <c r="E178" s="459">
        <v>3</v>
      </c>
      <c r="F178" s="459">
        <v>1</v>
      </c>
      <c r="G178" s="459">
        <v>210</v>
      </c>
      <c r="H178" s="459">
        <f t="shared" ref="H178" si="76">C178*D178*G178</f>
        <v>693</v>
      </c>
      <c r="I178" s="796">
        <f t="shared" ref="I178:I186" si="77">C178*E178*F178*IF(D178=1,16.5,15)</f>
        <v>135</v>
      </c>
      <c r="J178" s="465">
        <f t="shared" si="75"/>
        <v>135</v>
      </c>
      <c r="K178" s="465">
        <v>0</v>
      </c>
      <c r="L178" s="465">
        <v>0</v>
      </c>
      <c r="M178" s="791"/>
      <c r="N178" s="791"/>
      <c r="O178" s="791"/>
      <c r="P178" s="791"/>
    </row>
    <row r="179" spans="1:16" s="792" customFormat="1" ht="13.2" x14ac:dyDescent="0.3">
      <c r="A179" s="799" t="s">
        <v>229</v>
      </c>
      <c r="B179" s="794" t="s">
        <v>2943</v>
      </c>
      <c r="C179" s="459">
        <v>3</v>
      </c>
      <c r="D179" s="459">
        <v>1.1000000000000001</v>
      </c>
      <c r="E179" s="459">
        <v>3</v>
      </c>
      <c r="F179" s="459">
        <v>1</v>
      </c>
      <c r="G179" s="459">
        <v>210</v>
      </c>
      <c r="H179" s="459">
        <f>C179*D179*G179</f>
        <v>693</v>
      </c>
      <c r="I179" s="796">
        <f t="shared" si="77"/>
        <v>135</v>
      </c>
      <c r="J179" s="465">
        <v>0</v>
      </c>
      <c r="K179" s="465">
        <f>I179</f>
        <v>135</v>
      </c>
      <c r="L179" s="465">
        <v>0</v>
      </c>
      <c r="M179" s="791"/>
      <c r="N179" s="791"/>
      <c r="O179" s="791"/>
      <c r="P179" s="791"/>
    </row>
    <row r="180" spans="1:16" s="792" customFormat="1" ht="15.75" customHeight="1" x14ac:dyDescent="0.3">
      <c r="A180" s="799" t="s">
        <v>230</v>
      </c>
      <c r="B180" s="794" t="s">
        <v>2944</v>
      </c>
      <c r="C180" s="459">
        <v>3</v>
      </c>
      <c r="D180" s="459">
        <v>1</v>
      </c>
      <c r="E180" s="459">
        <v>3</v>
      </c>
      <c r="F180" s="459">
        <v>1</v>
      </c>
      <c r="G180" s="459">
        <v>210</v>
      </c>
      <c r="H180" s="459">
        <f>C180*D180*G180</f>
        <v>630</v>
      </c>
      <c r="I180" s="796">
        <f t="shared" si="77"/>
        <v>148.5</v>
      </c>
      <c r="J180" s="465">
        <f t="shared" si="75"/>
        <v>148.5</v>
      </c>
      <c r="K180" s="465">
        <v>0</v>
      </c>
      <c r="L180" s="465">
        <v>0</v>
      </c>
      <c r="M180" s="791"/>
      <c r="N180" s="791"/>
      <c r="O180" s="791"/>
      <c r="P180" s="791"/>
    </row>
    <row r="181" spans="1:16" s="792" customFormat="1" ht="15.75" customHeight="1" x14ac:dyDescent="0.3">
      <c r="A181" s="799" t="s">
        <v>231</v>
      </c>
      <c r="B181" s="794" t="s">
        <v>2945</v>
      </c>
      <c r="C181" s="459">
        <v>3</v>
      </c>
      <c r="D181" s="459">
        <v>1.1000000000000001</v>
      </c>
      <c r="E181" s="459">
        <v>3</v>
      </c>
      <c r="F181" s="459">
        <v>1</v>
      </c>
      <c r="G181" s="459">
        <v>210</v>
      </c>
      <c r="H181" s="459">
        <f>C181*D181*G181</f>
        <v>693</v>
      </c>
      <c r="I181" s="796">
        <f t="shared" si="77"/>
        <v>135</v>
      </c>
      <c r="J181" s="465">
        <f t="shared" si="75"/>
        <v>135</v>
      </c>
      <c r="K181" s="465">
        <v>0</v>
      </c>
      <c r="L181" s="465">
        <v>0</v>
      </c>
      <c r="N181" s="791"/>
      <c r="O181" s="791"/>
      <c r="P181" s="791"/>
    </row>
    <row r="182" spans="1:16" s="792" customFormat="1" ht="15.75" customHeight="1" x14ac:dyDescent="0.3">
      <c r="A182" s="799" t="s">
        <v>232</v>
      </c>
      <c r="B182" s="794" t="s">
        <v>2946</v>
      </c>
      <c r="C182" s="459">
        <v>3</v>
      </c>
      <c r="D182" s="459">
        <v>1</v>
      </c>
      <c r="E182" s="459">
        <v>3</v>
      </c>
      <c r="F182" s="459">
        <v>1</v>
      </c>
      <c r="G182" s="459">
        <v>220</v>
      </c>
      <c r="H182" s="459">
        <f>C182*D182*G182</f>
        <v>660</v>
      </c>
      <c r="I182" s="796">
        <f t="shared" si="77"/>
        <v>148.5</v>
      </c>
      <c r="J182" s="465">
        <f t="shared" si="75"/>
        <v>148.5</v>
      </c>
      <c r="K182" s="465">
        <v>0</v>
      </c>
      <c r="L182" s="465">
        <v>0</v>
      </c>
      <c r="M182" s="791" t="s">
        <v>2947</v>
      </c>
      <c r="N182" s="791"/>
      <c r="O182" s="791"/>
      <c r="P182" s="791"/>
    </row>
    <row r="183" spans="1:16" s="792" customFormat="1" ht="15.75" customHeight="1" x14ac:dyDescent="0.3">
      <c r="A183" s="799" t="s">
        <v>233</v>
      </c>
      <c r="B183" s="794" t="s">
        <v>2948</v>
      </c>
      <c r="C183" s="459">
        <v>3</v>
      </c>
      <c r="D183" s="459">
        <v>1.1499999999999999</v>
      </c>
      <c r="E183" s="459">
        <v>3</v>
      </c>
      <c r="F183" s="459">
        <v>1</v>
      </c>
      <c r="G183" s="459">
        <v>220</v>
      </c>
      <c r="H183" s="459">
        <f>C183*D183*G183</f>
        <v>758.99999999999989</v>
      </c>
      <c r="I183" s="796">
        <f t="shared" si="77"/>
        <v>135</v>
      </c>
      <c r="J183" s="465">
        <v>0</v>
      </c>
      <c r="K183" s="465">
        <f>I183</f>
        <v>135</v>
      </c>
      <c r="L183" s="465">
        <v>0</v>
      </c>
      <c r="M183" s="791"/>
      <c r="N183" s="791"/>
      <c r="O183" s="791"/>
      <c r="P183" s="791"/>
    </row>
    <row r="184" spans="1:16" s="792" customFormat="1" ht="15.75" customHeight="1" x14ac:dyDescent="0.3">
      <c r="A184" s="799" t="s">
        <v>234</v>
      </c>
      <c r="B184" s="794" t="s">
        <v>2949</v>
      </c>
      <c r="C184" s="459">
        <v>3</v>
      </c>
      <c r="D184" s="459">
        <v>1.1000000000000001</v>
      </c>
      <c r="E184" s="459">
        <v>3</v>
      </c>
      <c r="F184" s="459">
        <v>1</v>
      </c>
      <c r="G184" s="459">
        <v>220</v>
      </c>
      <c r="H184" s="459">
        <f t="shared" ref="H184:H188" si="78">C184*D184*G184</f>
        <v>726.00000000000011</v>
      </c>
      <c r="I184" s="796">
        <f t="shared" si="77"/>
        <v>135</v>
      </c>
      <c r="J184" s="465">
        <v>0</v>
      </c>
      <c r="K184" s="465">
        <f>I184</f>
        <v>135</v>
      </c>
      <c r="L184" s="465">
        <v>0</v>
      </c>
      <c r="M184" s="791"/>
      <c r="N184" s="791"/>
      <c r="O184" s="791"/>
      <c r="P184" s="791"/>
    </row>
    <row r="185" spans="1:16" s="792" customFormat="1" ht="15.75" customHeight="1" x14ac:dyDescent="0.3">
      <c r="A185" s="799" t="s">
        <v>235</v>
      </c>
      <c r="B185" s="794" t="s">
        <v>2944</v>
      </c>
      <c r="C185" s="459">
        <v>3</v>
      </c>
      <c r="D185" s="459">
        <v>1</v>
      </c>
      <c r="E185" s="459">
        <v>3</v>
      </c>
      <c r="F185" s="459">
        <v>1</v>
      </c>
      <c r="G185" s="459">
        <v>220</v>
      </c>
      <c r="H185" s="459">
        <f t="shared" si="78"/>
        <v>660</v>
      </c>
      <c r="I185" s="796">
        <f t="shared" si="77"/>
        <v>148.5</v>
      </c>
      <c r="J185" s="465">
        <f t="shared" ref="J185:J186" si="79">I185</f>
        <v>148.5</v>
      </c>
      <c r="K185" s="465">
        <v>0</v>
      </c>
      <c r="L185" s="465">
        <v>0</v>
      </c>
      <c r="M185" s="791"/>
      <c r="N185" s="791"/>
      <c r="O185" s="791"/>
      <c r="P185" s="791"/>
    </row>
    <row r="186" spans="1:16" s="792" customFormat="1" ht="15.75" customHeight="1" x14ac:dyDescent="0.3">
      <c r="A186" s="799" t="s">
        <v>236</v>
      </c>
      <c r="B186" s="794" t="s">
        <v>2950</v>
      </c>
      <c r="C186" s="459">
        <v>3</v>
      </c>
      <c r="D186" s="459">
        <v>1.1000000000000001</v>
      </c>
      <c r="E186" s="459">
        <v>3</v>
      </c>
      <c r="F186" s="459">
        <v>1</v>
      </c>
      <c r="G186" s="459">
        <v>220</v>
      </c>
      <c r="H186" s="459">
        <f t="shared" si="78"/>
        <v>726.00000000000011</v>
      </c>
      <c r="I186" s="796">
        <f t="shared" si="77"/>
        <v>135</v>
      </c>
      <c r="J186" s="465">
        <f t="shared" si="79"/>
        <v>135</v>
      </c>
      <c r="K186" s="465">
        <v>0</v>
      </c>
      <c r="L186" s="465">
        <v>0</v>
      </c>
      <c r="M186" s="791"/>
      <c r="N186" s="791"/>
      <c r="O186" s="791"/>
      <c r="P186" s="791"/>
    </row>
    <row r="187" spans="1:16" s="792" customFormat="1" ht="15.75" customHeight="1" x14ac:dyDescent="0.3">
      <c r="A187" s="799" t="s">
        <v>2582</v>
      </c>
      <c r="B187" s="794" t="s">
        <v>2951</v>
      </c>
      <c r="C187" s="459">
        <v>3</v>
      </c>
      <c r="D187" s="459">
        <v>1.4670000000000001</v>
      </c>
      <c r="E187" s="459">
        <v>1</v>
      </c>
      <c r="F187" s="459">
        <v>1</v>
      </c>
      <c r="G187" s="459">
        <v>220</v>
      </c>
      <c r="H187" s="459">
        <f t="shared" si="78"/>
        <v>968.21999999999991</v>
      </c>
      <c r="I187" s="465">
        <f>C187*E187*F187*G187</f>
        <v>660</v>
      </c>
      <c r="J187" s="465">
        <f>I187*2/3</f>
        <v>440</v>
      </c>
      <c r="K187" s="465">
        <f>I187*1/3</f>
        <v>220</v>
      </c>
      <c r="L187" s="465">
        <v>0</v>
      </c>
      <c r="M187" s="791" t="s">
        <v>2952</v>
      </c>
      <c r="N187" s="791"/>
      <c r="O187" s="791"/>
      <c r="P187" s="791"/>
    </row>
    <row r="188" spans="1:16" s="792" customFormat="1" ht="15.75" customHeight="1" x14ac:dyDescent="0.3">
      <c r="A188" s="799" t="s">
        <v>2583</v>
      </c>
      <c r="B188" s="794" t="s">
        <v>2953</v>
      </c>
      <c r="C188" s="459">
        <v>6</v>
      </c>
      <c r="D188" s="459">
        <v>1.4670000000000001</v>
      </c>
      <c r="E188" s="459">
        <v>1</v>
      </c>
      <c r="F188" s="459">
        <v>1</v>
      </c>
      <c r="G188" s="459">
        <v>170</v>
      </c>
      <c r="H188" s="459">
        <f t="shared" si="78"/>
        <v>1496.34</v>
      </c>
      <c r="I188" s="465">
        <f>15*E188*F188*G188</f>
        <v>2550</v>
      </c>
      <c r="J188" s="465">
        <f>I188*2/3</f>
        <v>1700</v>
      </c>
      <c r="K188" s="465">
        <f>I188*1/3</f>
        <v>850</v>
      </c>
      <c r="L188" s="465">
        <v>0</v>
      </c>
      <c r="M188" s="791"/>
      <c r="N188" s="791"/>
      <c r="O188" s="791"/>
      <c r="P188" s="791"/>
    </row>
    <row r="189" spans="1:16" s="792" customFormat="1" ht="38.25" customHeight="1" x14ac:dyDescent="0.3">
      <c r="A189" s="800">
        <v>1</v>
      </c>
      <c r="B189" s="787" t="s">
        <v>600</v>
      </c>
      <c r="C189" s="461">
        <f>SUM(C190:C209)</f>
        <v>66</v>
      </c>
      <c r="D189" s="461"/>
      <c r="E189" s="461">
        <f>SUM(E190:E209)</f>
        <v>74</v>
      </c>
      <c r="F189" s="461">
        <f t="shared" ref="F189:L189" si="80">SUM(F190:F209)</f>
        <v>21</v>
      </c>
      <c r="G189" s="461">
        <f t="shared" si="80"/>
        <v>5910</v>
      </c>
      <c r="H189" s="461">
        <f t="shared" si="80"/>
        <v>22336.22</v>
      </c>
      <c r="I189" s="461">
        <f t="shared" si="80"/>
        <v>5423.7</v>
      </c>
      <c r="J189" s="461">
        <f t="shared" si="80"/>
        <v>3343.8</v>
      </c>
      <c r="K189" s="461">
        <f t="shared" si="80"/>
        <v>2079.9</v>
      </c>
      <c r="L189" s="461">
        <f t="shared" si="80"/>
        <v>0</v>
      </c>
      <c r="M189" s="791"/>
      <c r="N189" s="791"/>
      <c r="O189" s="791"/>
      <c r="P189" s="791"/>
    </row>
    <row r="190" spans="1:16" s="792" customFormat="1" ht="13.2" x14ac:dyDescent="0.3">
      <c r="A190" s="799" t="s">
        <v>2704</v>
      </c>
      <c r="B190" s="794" t="s">
        <v>2954</v>
      </c>
      <c r="C190" s="459">
        <v>3</v>
      </c>
      <c r="D190" s="466">
        <v>1.3</v>
      </c>
      <c r="E190" s="459">
        <v>4</v>
      </c>
      <c r="F190" s="459">
        <v>1.1000000000000001</v>
      </c>
      <c r="G190" s="459">
        <v>320</v>
      </c>
      <c r="H190" s="459">
        <f>C190*D190*G190</f>
        <v>1248</v>
      </c>
      <c r="I190" s="796">
        <f t="shared" ref="I190:I208" si="81">C190*E190*F190*IF(D190=1,16.5,15)</f>
        <v>198.00000000000003</v>
      </c>
      <c r="J190" s="465">
        <f t="shared" ref="J190:J198" si="82">I190</f>
        <v>198.00000000000003</v>
      </c>
      <c r="K190" s="465">
        <v>0</v>
      </c>
      <c r="L190" s="465">
        <v>0</v>
      </c>
      <c r="M190" s="791" t="s">
        <v>2955</v>
      </c>
      <c r="N190" s="791"/>
      <c r="O190" s="791"/>
      <c r="P190" s="791"/>
    </row>
    <row r="191" spans="1:16" s="792" customFormat="1" ht="15.75" customHeight="1" x14ac:dyDescent="0.3">
      <c r="A191" s="799" t="s">
        <v>2706</v>
      </c>
      <c r="B191" s="794" t="s">
        <v>2956</v>
      </c>
      <c r="C191" s="465">
        <v>4</v>
      </c>
      <c r="D191" s="405">
        <v>1.1499999999999999</v>
      </c>
      <c r="E191" s="459">
        <v>4</v>
      </c>
      <c r="F191" s="459">
        <v>1.1000000000000001</v>
      </c>
      <c r="G191" s="459">
        <v>320</v>
      </c>
      <c r="H191" s="459">
        <f t="shared" ref="H191:H192" si="83">C191*D191*G191</f>
        <v>1472</v>
      </c>
      <c r="I191" s="796">
        <f t="shared" si="81"/>
        <v>264</v>
      </c>
      <c r="J191" s="465">
        <f>I191*2/3</f>
        <v>176</v>
      </c>
      <c r="K191" s="465">
        <f>I191*1/3</f>
        <v>88</v>
      </c>
      <c r="L191" s="465">
        <v>0</v>
      </c>
      <c r="M191" s="791"/>
      <c r="N191" s="791"/>
      <c r="O191" s="791"/>
      <c r="P191" s="791"/>
    </row>
    <row r="192" spans="1:16" s="792" customFormat="1" ht="13.2" x14ac:dyDescent="0.3">
      <c r="A192" s="799" t="s">
        <v>237</v>
      </c>
      <c r="B192" s="794" t="s">
        <v>2957</v>
      </c>
      <c r="C192" s="459">
        <v>3</v>
      </c>
      <c r="D192" s="466">
        <v>1.1000000000000001</v>
      </c>
      <c r="E192" s="459">
        <v>4</v>
      </c>
      <c r="F192" s="459">
        <v>1.1000000000000001</v>
      </c>
      <c r="G192" s="456">
        <v>330</v>
      </c>
      <c r="H192" s="459">
        <f t="shared" si="83"/>
        <v>1089</v>
      </c>
      <c r="I192" s="796">
        <f t="shared" si="81"/>
        <v>198.00000000000003</v>
      </c>
      <c r="J192" s="465">
        <f>I192*2/3</f>
        <v>132.00000000000003</v>
      </c>
      <c r="K192" s="465">
        <f>I192*1/3</f>
        <v>66.000000000000014</v>
      </c>
      <c r="L192" s="465">
        <v>0</v>
      </c>
      <c r="M192" s="791" t="s">
        <v>2934</v>
      </c>
      <c r="N192" s="791"/>
      <c r="O192" s="791"/>
      <c r="P192" s="791"/>
    </row>
    <row r="193" spans="1:16" s="792" customFormat="1" ht="15.75" customHeight="1" x14ac:dyDescent="0.3">
      <c r="A193" s="799" t="s">
        <v>2584</v>
      </c>
      <c r="B193" s="794" t="s">
        <v>2958</v>
      </c>
      <c r="C193" s="459">
        <v>3</v>
      </c>
      <c r="D193" s="466">
        <v>1.1000000000000001</v>
      </c>
      <c r="E193" s="459">
        <v>4</v>
      </c>
      <c r="F193" s="459">
        <v>1.1000000000000001</v>
      </c>
      <c r="G193" s="456">
        <v>330</v>
      </c>
      <c r="H193" s="459">
        <f>C193*D193*G193</f>
        <v>1089</v>
      </c>
      <c r="I193" s="796">
        <f t="shared" si="81"/>
        <v>198.00000000000003</v>
      </c>
      <c r="J193" s="465">
        <f t="shared" si="82"/>
        <v>198.00000000000003</v>
      </c>
      <c r="K193" s="465">
        <v>0</v>
      </c>
      <c r="L193" s="465">
        <v>0</v>
      </c>
      <c r="M193" s="791"/>
      <c r="N193" s="791"/>
      <c r="O193" s="791"/>
      <c r="P193" s="791"/>
    </row>
    <row r="194" spans="1:16" s="792" customFormat="1" ht="15.75" customHeight="1" x14ac:dyDescent="0.3">
      <c r="A194" s="799" t="s">
        <v>2585</v>
      </c>
      <c r="B194" s="794" t="s">
        <v>2959</v>
      </c>
      <c r="C194" s="459">
        <v>4</v>
      </c>
      <c r="D194" s="466">
        <v>1.3</v>
      </c>
      <c r="E194" s="459">
        <v>4</v>
      </c>
      <c r="F194" s="459">
        <v>1.1000000000000001</v>
      </c>
      <c r="G194" s="456">
        <v>330</v>
      </c>
      <c r="H194" s="459">
        <f>C194*D194*G194</f>
        <v>1716</v>
      </c>
      <c r="I194" s="796">
        <f t="shared" si="81"/>
        <v>264</v>
      </c>
      <c r="J194" s="465">
        <v>0</v>
      </c>
      <c r="K194" s="465">
        <f>I194</f>
        <v>264</v>
      </c>
      <c r="L194" s="465">
        <v>0</v>
      </c>
      <c r="M194" s="791"/>
      <c r="N194" s="791"/>
      <c r="O194" s="791"/>
      <c r="P194" s="791"/>
    </row>
    <row r="195" spans="1:16" s="792" customFormat="1" ht="15.75" customHeight="1" x14ac:dyDescent="0.3">
      <c r="A195" s="799" t="s">
        <v>2709</v>
      </c>
      <c r="B195" s="794" t="s">
        <v>2960</v>
      </c>
      <c r="C195" s="459">
        <v>3</v>
      </c>
      <c r="D195" s="466">
        <v>1</v>
      </c>
      <c r="E195" s="459">
        <v>4</v>
      </c>
      <c r="F195" s="459">
        <v>1.1000000000000001</v>
      </c>
      <c r="G195" s="456">
        <v>330</v>
      </c>
      <c r="H195" s="459">
        <f>C195*D195*G195</f>
        <v>990</v>
      </c>
      <c r="I195" s="796">
        <f t="shared" si="81"/>
        <v>217.8</v>
      </c>
      <c r="J195" s="465">
        <f t="shared" si="82"/>
        <v>217.8</v>
      </c>
      <c r="K195" s="465">
        <v>0</v>
      </c>
      <c r="L195" s="465">
        <v>0</v>
      </c>
      <c r="M195" s="791"/>
      <c r="N195" s="791"/>
      <c r="O195" s="791"/>
      <c r="P195" s="791"/>
    </row>
    <row r="196" spans="1:16" s="792" customFormat="1" ht="13.2" x14ac:dyDescent="0.3">
      <c r="A196" s="799" t="s">
        <v>2711</v>
      </c>
      <c r="B196" s="794" t="s">
        <v>2961</v>
      </c>
      <c r="C196" s="459">
        <v>4</v>
      </c>
      <c r="D196" s="466">
        <v>1.3</v>
      </c>
      <c r="E196" s="459">
        <v>6</v>
      </c>
      <c r="F196" s="456">
        <v>1.1000000000000001</v>
      </c>
      <c r="G196" s="459">
        <v>450</v>
      </c>
      <c r="H196" s="459">
        <f t="shared" ref="H196" si="84">C196*D196*G196</f>
        <v>2340</v>
      </c>
      <c r="I196" s="796">
        <f t="shared" si="81"/>
        <v>396.00000000000006</v>
      </c>
      <c r="J196" s="465">
        <v>0</v>
      </c>
      <c r="K196" s="465">
        <f>I196</f>
        <v>396.00000000000006</v>
      </c>
      <c r="L196" s="465">
        <v>0</v>
      </c>
      <c r="M196" s="791" t="s">
        <v>2936</v>
      </c>
      <c r="N196" s="791"/>
      <c r="O196" s="791"/>
      <c r="P196" s="791"/>
    </row>
    <row r="197" spans="1:16" s="792" customFormat="1" ht="15.75" customHeight="1" x14ac:dyDescent="0.3">
      <c r="A197" s="799" t="s">
        <v>2713</v>
      </c>
      <c r="B197" s="794" t="s">
        <v>2962</v>
      </c>
      <c r="C197" s="459">
        <v>3</v>
      </c>
      <c r="D197" s="466">
        <v>1.1000000000000001</v>
      </c>
      <c r="E197" s="459">
        <v>6</v>
      </c>
      <c r="F197" s="456">
        <v>1.1000000000000001</v>
      </c>
      <c r="G197" s="459">
        <v>450</v>
      </c>
      <c r="H197" s="459">
        <f t="shared" si="74"/>
        <v>1485.0000000000002</v>
      </c>
      <c r="I197" s="796">
        <f t="shared" si="81"/>
        <v>297</v>
      </c>
      <c r="J197" s="465">
        <v>0</v>
      </c>
      <c r="K197" s="465">
        <f>I197</f>
        <v>297</v>
      </c>
      <c r="L197" s="465">
        <v>0</v>
      </c>
      <c r="M197" s="791"/>
      <c r="N197" s="791"/>
      <c r="O197" s="791"/>
      <c r="P197" s="791"/>
    </row>
    <row r="198" spans="1:16" s="792" customFormat="1" ht="13.2" x14ac:dyDescent="0.3">
      <c r="A198" s="799" t="s">
        <v>2715</v>
      </c>
      <c r="B198" s="794" t="s">
        <v>2963</v>
      </c>
      <c r="C198" s="459">
        <v>3</v>
      </c>
      <c r="D198" s="466">
        <v>1</v>
      </c>
      <c r="E198" s="459">
        <v>6</v>
      </c>
      <c r="F198" s="456">
        <v>1.1000000000000001</v>
      </c>
      <c r="G198" s="459">
        <v>450</v>
      </c>
      <c r="H198" s="459">
        <f t="shared" si="74"/>
        <v>1350</v>
      </c>
      <c r="I198" s="796">
        <f t="shared" si="81"/>
        <v>326.7</v>
      </c>
      <c r="J198" s="465">
        <f t="shared" si="82"/>
        <v>326.7</v>
      </c>
      <c r="K198" s="465">
        <v>0</v>
      </c>
      <c r="L198" s="465">
        <v>0</v>
      </c>
      <c r="M198" s="791"/>
      <c r="N198" s="791"/>
      <c r="O198" s="791"/>
      <c r="P198" s="791"/>
    </row>
    <row r="199" spans="1:16" s="792" customFormat="1" ht="15.75" customHeight="1" x14ac:dyDescent="0.3">
      <c r="A199" s="799" t="s">
        <v>2717</v>
      </c>
      <c r="B199" s="794" t="s">
        <v>2964</v>
      </c>
      <c r="C199" s="459">
        <v>3</v>
      </c>
      <c r="D199" s="466">
        <v>1</v>
      </c>
      <c r="E199" s="459">
        <v>6</v>
      </c>
      <c r="F199" s="456">
        <v>1.1000000000000001</v>
      </c>
      <c r="G199" s="459">
        <v>450</v>
      </c>
      <c r="H199" s="459">
        <f t="shared" si="74"/>
        <v>1350</v>
      </c>
      <c r="I199" s="796">
        <f t="shared" si="81"/>
        <v>326.7</v>
      </c>
      <c r="J199" s="465">
        <f>I199*2/3</f>
        <v>217.79999999999998</v>
      </c>
      <c r="K199" s="465">
        <f>I199*1/3</f>
        <v>108.89999999999999</v>
      </c>
      <c r="L199" s="465">
        <v>0</v>
      </c>
      <c r="M199" s="791"/>
      <c r="N199" s="791"/>
      <c r="O199" s="791"/>
      <c r="P199" s="791"/>
    </row>
    <row r="200" spans="1:16" s="792" customFormat="1" ht="15.75" customHeight="1" x14ac:dyDescent="0.3">
      <c r="A200" s="799" t="s">
        <v>2719</v>
      </c>
      <c r="B200" s="794" t="s">
        <v>2946</v>
      </c>
      <c r="C200" s="459">
        <v>3</v>
      </c>
      <c r="D200" s="466">
        <v>1</v>
      </c>
      <c r="E200" s="459">
        <v>3</v>
      </c>
      <c r="F200" s="459">
        <v>1</v>
      </c>
      <c r="G200" s="459">
        <v>210</v>
      </c>
      <c r="H200" s="459">
        <f t="shared" si="74"/>
        <v>630</v>
      </c>
      <c r="I200" s="796">
        <f t="shared" si="81"/>
        <v>148.5</v>
      </c>
      <c r="J200" s="465">
        <f t="shared" ref="J200:J208" si="85">I200</f>
        <v>148.5</v>
      </c>
      <c r="K200" s="465">
        <v>0</v>
      </c>
      <c r="L200" s="465">
        <v>0</v>
      </c>
      <c r="M200" s="791" t="s">
        <v>2941</v>
      </c>
      <c r="N200" s="791"/>
      <c r="O200" s="791"/>
      <c r="P200" s="791"/>
    </row>
    <row r="201" spans="1:16" s="792" customFormat="1" ht="15.75" customHeight="1" x14ac:dyDescent="0.3">
      <c r="A201" s="799" t="s">
        <v>2721</v>
      </c>
      <c r="B201" s="794" t="s">
        <v>2948</v>
      </c>
      <c r="C201" s="459">
        <v>4</v>
      </c>
      <c r="D201" s="466">
        <v>1.3</v>
      </c>
      <c r="E201" s="459">
        <v>3</v>
      </c>
      <c r="F201" s="459">
        <v>1</v>
      </c>
      <c r="G201" s="459">
        <v>210</v>
      </c>
      <c r="H201" s="459">
        <f t="shared" si="74"/>
        <v>1092</v>
      </c>
      <c r="I201" s="796">
        <f t="shared" si="81"/>
        <v>180</v>
      </c>
      <c r="J201" s="465">
        <v>0</v>
      </c>
      <c r="K201" s="465">
        <f>I201</f>
        <v>180</v>
      </c>
      <c r="L201" s="465">
        <v>0</v>
      </c>
      <c r="M201" s="791"/>
      <c r="N201" s="791"/>
      <c r="O201" s="791"/>
      <c r="P201" s="791"/>
    </row>
    <row r="202" spans="1:16" s="792" customFormat="1" ht="13.2" x14ac:dyDescent="0.3">
      <c r="A202" s="799" t="s">
        <v>2723</v>
      </c>
      <c r="B202" s="794" t="s">
        <v>2965</v>
      </c>
      <c r="C202" s="459">
        <v>4</v>
      </c>
      <c r="D202" s="466">
        <v>1.3</v>
      </c>
      <c r="E202" s="459">
        <v>3</v>
      </c>
      <c r="F202" s="459">
        <v>1</v>
      </c>
      <c r="G202" s="459">
        <v>210</v>
      </c>
      <c r="H202" s="459">
        <f t="shared" si="74"/>
        <v>1092</v>
      </c>
      <c r="I202" s="796">
        <f t="shared" si="81"/>
        <v>180</v>
      </c>
      <c r="J202" s="465">
        <v>0</v>
      </c>
      <c r="K202" s="465">
        <f>I202</f>
        <v>180</v>
      </c>
      <c r="L202" s="465">
        <v>0</v>
      </c>
      <c r="M202" s="791"/>
      <c r="N202" s="791"/>
      <c r="O202" s="791"/>
      <c r="P202" s="791"/>
    </row>
    <row r="203" spans="1:16" s="792" customFormat="1" ht="15.75" customHeight="1" x14ac:dyDescent="0.3">
      <c r="A203" s="799" t="s">
        <v>2725</v>
      </c>
      <c r="B203" s="794" t="s">
        <v>2966</v>
      </c>
      <c r="C203" s="459">
        <v>3</v>
      </c>
      <c r="D203" s="466">
        <v>1.1000000000000001</v>
      </c>
      <c r="E203" s="459">
        <v>3</v>
      </c>
      <c r="F203" s="459">
        <v>1</v>
      </c>
      <c r="G203" s="459">
        <v>210</v>
      </c>
      <c r="H203" s="459">
        <f t="shared" si="74"/>
        <v>693</v>
      </c>
      <c r="I203" s="796">
        <f t="shared" si="81"/>
        <v>135</v>
      </c>
      <c r="J203" s="465">
        <f t="shared" si="85"/>
        <v>135</v>
      </c>
      <c r="K203" s="465">
        <v>0</v>
      </c>
      <c r="L203" s="465">
        <v>0</v>
      </c>
      <c r="M203" s="791"/>
      <c r="N203" s="791"/>
      <c r="O203" s="791"/>
      <c r="P203" s="791"/>
    </row>
    <row r="204" spans="1:16" s="792" customFormat="1" ht="15.75" customHeight="1" x14ac:dyDescent="0.3">
      <c r="A204" s="799" t="s">
        <v>2727</v>
      </c>
      <c r="B204" s="794" t="s">
        <v>2967</v>
      </c>
      <c r="C204" s="459">
        <v>4</v>
      </c>
      <c r="D204" s="466">
        <v>1.3</v>
      </c>
      <c r="E204" s="459">
        <v>1</v>
      </c>
      <c r="F204" s="459">
        <v>1</v>
      </c>
      <c r="G204" s="459">
        <v>210</v>
      </c>
      <c r="H204" s="459">
        <f t="shared" si="74"/>
        <v>1092</v>
      </c>
      <c r="I204" s="465">
        <f>C204*E204*F204*G204</f>
        <v>840</v>
      </c>
      <c r="J204" s="465">
        <f>I204*2/3</f>
        <v>560</v>
      </c>
      <c r="K204" s="465">
        <f>I204*1/3</f>
        <v>280</v>
      </c>
      <c r="L204" s="465">
        <v>0</v>
      </c>
      <c r="M204" s="791"/>
      <c r="N204" s="791"/>
      <c r="O204" s="791"/>
      <c r="P204" s="791"/>
    </row>
    <row r="205" spans="1:16" s="792" customFormat="1" ht="15.75" customHeight="1" x14ac:dyDescent="0.3">
      <c r="A205" s="799" t="s">
        <v>2729</v>
      </c>
      <c r="B205" s="794" t="s">
        <v>2968</v>
      </c>
      <c r="C205" s="459">
        <v>3</v>
      </c>
      <c r="D205" s="466">
        <v>1</v>
      </c>
      <c r="E205" s="459">
        <v>3</v>
      </c>
      <c r="F205" s="459">
        <v>1</v>
      </c>
      <c r="G205" s="459">
        <v>220</v>
      </c>
      <c r="H205" s="459">
        <f t="shared" si="74"/>
        <v>660</v>
      </c>
      <c r="I205" s="796">
        <f t="shared" si="81"/>
        <v>148.5</v>
      </c>
      <c r="J205" s="465">
        <f t="shared" si="85"/>
        <v>148.5</v>
      </c>
      <c r="K205" s="465">
        <v>0</v>
      </c>
      <c r="L205" s="465">
        <v>0</v>
      </c>
      <c r="M205" s="791" t="s">
        <v>2947</v>
      </c>
      <c r="N205" s="791"/>
      <c r="O205" s="791"/>
      <c r="P205" s="791"/>
    </row>
    <row r="206" spans="1:16" s="792" customFormat="1" ht="15.75" customHeight="1" x14ac:dyDescent="0.3">
      <c r="A206" s="799" t="s">
        <v>2731</v>
      </c>
      <c r="B206" s="794" t="s">
        <v>2969</v>
      </c>
      <c r="C206" s="459">
        <v>3</v>
      </c>
      <c r="D206" s="466">
        <v>1</v>
      </c>
      <c r="E206" s="459">
        <v>3</v>
      </c>
      <c r="F206" s="459">
        <v>1</v>
      </c>
      <c r="G206" s="459">
        <v>220</v>
      </c>
      <c r="H206" s="459">
        <f t="shared" si="74"/>
        <v>660</v>
      </c>
      <c r="I206" s="796">
        <f t="shared" si="81"/>
        <v>148.5</v>
      </c>
      <c r="J206" s="465">
        <f t="shared" si="85"/>
        <v>148.5</v>
      </c>
      <c r="K206" s="465">
        <v>0</v>
      </c>
      <c r="L206" s="465">
        <v>0</v>
      </c>
      <c r="M206" s="791"/>
      <c r="N206" s="791"/>
      <c r="O206" s="791"/>
      <c r="P206" s="791"/>
    </row>
    <row r="207" spans="1:16" s="792" customFormat="1" ht="15.75" customHeight="1" x14ac:dyDescent="0.3">
      <c r="A207" s="799" t="s">
        <v>2732</v>
      </c>
      <c r="B207" s="794" t="s">
        <v>2970</v>
      </c>
      <c r="C207" s="459">
        <v>3</v>
      </c>
      <c r="D207" s="466">
        <v>1</v>
      </c>
      <c r="E207" s="459">
        <v>3</v>
      </c>
      <c r="F207" s="459">
        <v>1</v>
      </c>
      <c r="G207" s="459">
        <v>220</v>
      </c>
      <c r="H207" s="459">
        <f t="shared" si="74"/>
        <v>660</v>
      </c>
      <c r="I207" s="796">
        <f t="shared" si="81"/>
        <v>148.5</v>
      </c>
      <c r="J207" s="465">
        <f t="shared" si="85"/>
        <v>148.5</v>
      </c>
      <c r="K207" s="465">
        <v>0</v>
      </c>
      <c r="L207" s="465">
        <v>0</v>
      </c>
      <c r="M207" s="791"/>
      <c r="N207" s="791"/>
      <c r="O207" s="791"/>
      <c r="P207" s="791"/>
    </row>
    <row r="208" spans="1:16" s="792" customFormat="1" ht="15.75" customHeight="1" x14ac:dyDescent="0.3">
      <c r="A208" s="799" t="s">
        <v>2734</v>
      </c>
      <c r="B208" s="794" t="s">
        <v>2971</v>
      </c>
      <c r="C208" s="459">
        <v>3</v>
      </c>
      <c r="D208" s="466">
        <v>1</v>
      </c>
      <c r="E208" s="459">
        <v>3</v>
      </c>
      <c r="F208" s="459">
        <v>1</v>
      </c>
      <c r="G208" s="459">
        <v>220</v>
      </c>
      <c r="H208" s="459">
        <f t="shared" si="74"/>
        <v>660</v>
      </c>
      <c r="I208" s="796">
        <f t="shared" si="81"/>
        <v>148.5</v>
      </c>
      <c r="J208" s="465">
        <f t="shared" si="85"/>
        <v>148.5</v>
      </c>
      <c r="K208" s="465">
        <v>0</v>
      </c>
      <c r="L208" s="465">
        <v>0</v>
      </c>
      <c r="M208" s="791"/>
      <c r="N208" s="791"/>
      <c r="O208" s="791"/>
      <c r="P208" s="791"/>
    </row>
    <row r="209" spans="1:16" s="792" customFormat="1" ht="15.75" customHeight="1" x14ac:dyDescent="0.3">
      <c r="A209" s="799" t="s">
        <v>2736</v>
      </c>
      <c r="B209" s="794" t="s">
        <v>2972</v>
      </c>
      <c r="C209" s="459">
        <v>3</v>
      </c>
      <c r="D209" s="466">
        <v>1.4670000000000001</v>
      </c>
      <c r="E209" s="459">
        <v>1</v>
      </c>
      <c r="F209" s="459">
        <v>1</v>
      </c>
      <c r="G209" s="459">
        <v>220</v>
      </c>
      <c r="H209" s="459">
        <f t="shared" si="74"/>
        <v>968.21999999999991</v>
      </c>
      <c r="I209" s="465">
        <f>C209*E209*F209*G209</f>
        <v>660</v>
      </c>
      <c r="J209" s="465">
        <f>I209*2/3</f>
        <v>440</v>
      </c>
      <c r="K209" s="465">
        <f>I209*1/3</f>
        <v>220</v>
      </c>
      <c r="L209" s="465">
        <v>0</v>
      </c>
      <c r="M209" s="791"/>
      <c r="N209" s="791"/>
      <c r="O209" s="791"/>
      <c r="P209" s="791"/>
    </row>
    <row r="210" spans="1:16" s="792" customFormat="1" ht="15.75" customHeight="1" x14ac:dyDescent="0.3">
      <c r="A210" s="417">
        <v>2</v>
      </c>
      <c r="B210" s="420" t="s">
        <v>190</v>
      </c>
      <c r="C210" s="461">
        <f>C211+C218</f>
        <v>24</v>
      </c>
      <c r="D210" s="461">
        <f t="shared" ref="D210:L210" si="86">D211+D218</f>
        <v>6</v>
      </c>
      <c r="E210" s="461">
        <f t="shared" si="86"/>
        <v>8</v>
      </c>
      <c r="F210" s="461">
        <f t="shared" si="86"/>
        <v>8</v>
      </c>
      <c r="G210" s="461">
        <f t="shared" si="86"/>
        <v>208</v>
      </c>
      <c r="H210" s="461">
        <f t="shared" si="86"/>
        <v>936</v>
      </c>
      <c r="I210" s="461">
        <f t="shared" si="86"/>
        <v>396</v>
      </c>
      <c r="J210" s="461">
        <f t="shared" si="86"/>
        <v>198</v>
      </c>
      <c r="K210" s="461">
        <f t="shared" si="86"/>
        <v>198</v>
      </c>
      <c r="L210" s="461">
        <f t="shared" si="86"/>
        <v>0</v>
      </c>
      <c r="M210" s="791"/>
      <c r="N210" s="791"/>
      <c r="O210" s="791"/>
      <c r="P210" s="791"/>
    </row>
    <row r="211" spans="1:16" s="812" customFormat="1" ht="39" customHeight="1" x14ac:dyDescent="0.3">
      <c r="A211" s="808" t="s">
        <v>164</v>
      </c>
      <c r="B211" s="809" t="s">
        <v>598</v>
      </c>
      <c r="C211" s="810">
        <f>C212+C217</f>
        <v>12</v>
      </c>
      <c r="D211" s="810">
        <f t="shared" ref="D211:L211" si="87">D212+D217</f>
        <v>0</v>
      </c>
      <c r="E211" s="810">
        <f t="shared" si="87"/>
        <v>4</v>
      </c>
      <c r="F211" s="810">
        <f t="shared" si="87"/>
        <v>4</v>
      </c>
      <c r="G211" s="810">
        <f t="shared" si="87"/>
        <v>104</v>
      </c>
      <c r="H211" s="810">
        <f t="shared" si="87"/>
        <v>468</v>
      </c>
      <c r="I211" s="810">
        <f t="shared" si="87"/>
        <v>198</v>
      </c>
      <c r="J211" s="810">
        <f t="shared" si="87"/>
        <v>148.5</v>
      </c>
      <c r="K211" s="810">
        <f t="shared" si="87"/>
        <v>49.5</v>
      </c>
      <c r="L211" s="810">
        <f t="shared" si="87"/>
        <v>0</v>
      </c>
      <c r="M211" s="811"/>
      <c r="N211" s="811"/>
      <c r="O211" s="811"/>
      <c r="P211" s="811"/>
    </row>
    <row r="212" spans="1:16" s="792" customFormat="1" ht="15.75" customHeight="1" x14ac:dyDescent="0.3">
      <c r="A212" s="790" t="s">
        <v>70</v>
      </c>
      <c r="B212" s="786" t="s">
        <v>78</v>
      </c>
      <c r="C212" s="455">
        <f>SUM(C213:C216)</f>
        <v>12</v>
      </c>
      <c r="D212" s="455"/>
      <c r="E212" s="455">
        <f>SUM(E213:E216)</f>
        <v>4</v>
      </c>
      <c r="F212" s="455">
        <f t="shared" ref="F212:L212" si="88">SUM(F213:F216)</f>
        <v>4</v>
      </c>
      <c r="G212" s="455">
        <f t="shared" si="88"/>
        <v>104</v>
      </c>
      <c r="H212" s="455">
        <f t="shared" si="88"/>
        <v>468</v>
      </c>
      <c r="I212" s="455">
        <f t="shared" si="88"/>
        <v>198</v>
      </c>
      <c r="J212" s="455">
        <f t="shared" si="88"/>
        <v>148.5</v>
      </c>
      <c r="K212" s="455">
        <f t="shared" si="88"/>
        <v>49.5</v>
      </c>
      <c r="L212" s="455">
        <f t="shared" si="88"/>
        <v>0</v>
      </c>
      <c r="M212" s="791" t="s">
        <v>2973</v>
      </c>
      <c r="N212" s="791"/>
      <c r="O212" s="791"/>
      <c r="P212" s="791"/>
    </row>
    <row r="213" spans="1:16" s="792" customFormat="1" ht="13.8" x14ac:dyDescent="0.3">
      <c r="A213" s="799" t="s">
        <v>71</v>
      </c>
      <c r="B213" s="813" t="s">
        <v>2974</v>
      </c>
      <c r="C213" s="465">
        <v>3</v>
      </c>
      <c r="D213" s="465">
        <v>1.5</v>
      </c>
      <c r="E213" s="465">
        <v>1</v>
      </c>
      <c r="F213" s="465">
        <v>1</v>
      </c>
      <c r="G213" s="465">
        <v>26</v>
      </c>
      <c r="H213" s="459">
        <f t="shared" si="74"/>
        <v>117</v>
      </c>
      <c r="I213" s="465">
        <f t="shared" ref="I213:I222" si="89">C213*E213*F213*16.5</f>
        <v>49.5</v>
      </c>
      <c r="J213" s="465">
        <v>0</v>
      </c>
      <c r="K213" s="465">
        <f>I213</f>
        <v>49.5</v>
      </c>
      <c r="L213" s="465">
        <v>0</v>
      </c>
      <c r="M213" s="791"/>
      <c r="N213" s="791"/>
      <c r="O213" s="791"/>
      <c r="P213" s="791"/>
    </row>
    <row r="214" spans="1:16" s="792" customFormat="1" ht="15.75" customHeight="1" x14ac:dyDescent="0.3">
      <c r="A214" s="799" t="s">
        <v>72</v>
      </c>
      <c r="B214" s="813" t="s">
        <v>2975</v>
      </c>
      <c r="C214" s="465">
        <v>3</v>
      </c>
      <c r="D214" s="465">
        <v>1.5</v>
      </c>
      <c r="E214" s="465">
        <v>1</v>
      </c>
      <c r="F214" s="465">
        <v>1</v>
      </c>
      <c r="G214" s="465">
        <v>26</v>
      </c>
      <c r="H214" s="459">
        <f t="shared" si="74"/>
        <v>117</v>
      </c>
      <c r="I214" s="465">
        <f t="shared" si="89"/>
        <v>49.5</v>
      </c>
      <c r="J214" s="465">
        <f t="shared" ref="J214:J216" si="90">I214</f>
        <v>49.5</v>
      </c>
      <c r="K214" s="465">
        <v>0</v>
      </c>
      <c r="L214" s="465">
        <v>0</v>
      </c>
      <c r="M214" s="791"/>
      <c r="N214" s="791"/>
      <c r="O214" s="791"/>
      <c r="P214" s="791"/>
    </row>
    <row r="215" spans="1:16" s="792" customFormat="1" ht="15.75" customHeight="1" x14ac:dyDescent="0.3">
      <c r="A215" s="799" t="s">
        <v>73</v>
      </c>
      <c r="B215" s="813" t="s">
        <v>2976</v>
      </c>
      <c r="C215" s="465">
        <v>3</v>
      </c>
      <c r="D215" s="465">
        <v>1.5</v>
      </c>
      <c r="E215" s="465">
        <v>1</v>
      </c>
      <c r="F215" s="465">
        <v>1</v>
      </c>
      <c r="G215" s="465">
        <v>26</v>
      </c>
      <c r="H215" s="459">
        <f t="shared" si="74"/>
        <v>117</v>
      </c>
      <c r="I215" s="465">
        <f t="shared" si="89"/>
        <v>49.5</v>
      </c>
      <c r="J215" s="465">
        <f t="shared" si="90"/>
        <v>49.5</v>
      </c>
      <c r="K215" s="465">
        <v>0</v>
      </c>
      <c r="L215" s="465">
        <v>0</v>
      </c>
      <c r="M215" s="791"/>
      <c r="N215" s="791"/>
      <c r="O215" s="791"/>
      <c r="P215" s="791"/>
    </row>
    <row r="216" spans="1:16" s="792" customFormat="1" ht="15.75" customHeight="1" x14ac:dyDescent="0.3">
      <c r="A216" s="799" t="s">
        <v>74</v>
      </c>
      <c r="B216" s="813" t="s">
        <v>2977</v>
      </c>
      <c r="C216" s="465">
        <v>3</v>
      </c>
      <c r="D216" s="465">
        <v>1.5</v>
      </c>
      <c r="E216" s="465">
        <v>1</v>
      </c>
      <c r="F216" s="465">
        <v>1</v>
      </c>
      <c r="G216" s="465">
        <v>26</v>
      </c>
      <c r="H216" s="459">
        <f t="shared" si="74"/>
        <v>117</v>
      </c>
      <c r="I216" s="465">
        <f t="shared" si="89"/>
        <v>49.5</v>
      </c>
      <c r="J216" s="465">
        <f t="shared" si="90"/>
        <v>49.5</v>
      </c>
      <c r="K216" s="465">
        <v>0</v>
      </c>
      <c r="L216" s="465">
        <v>0</v>
      </c>
      <c r="M216" s="791"/>
      <c r="N216" s="791"/>
      <c r="O216" s="791"/>
      <c r="P216" s="791"/>
    </row>
    <row r="217" spans="1:16" s="792" customFormat="1" ht="15.75" customHeight="1" x14ac:dyDescent="0.3">
      <c r="A217" s="790" t="s">
        <v>77</v>
      </c>
      <c r="B217" s="814" t="s">
        <v>79</v>
      </c>
      <c r="C217" s="455"/>
      <c r="D217" s="455"/>
      <c r="E217" s="455"/>
      <c r="F217" s="455"/>
      <c r="G217" s="455"/>
      <c r="H217" s="459">
        <f t="shared" si="74"/>
        <v>0</v>
      </c>
      <c r="I217" s="461"/>
      <c r="J217" s="455"/>
      <c r="K217" s="455"/>
      <c r="L217" s="455"/>
      <c r="M217" s="791"/>
      <c r="N217" s="791"/>
      <c r="O217" s="791"/>
      <c r="P217" s="791"/>
    </row>
    <row r="218" spans="1:16" s="819" customFormat="1" ht="44.25" customHeight="1" x14ac:dyDescent="0.3">
      <c r="A218" s="815" t="s">
        <v>252</v>
      </c>
      <c r="B218" s="816" t="s">
        <v>600</v>
      </c>
      <c r="C218" s="817">
        <f>SUM(C219:C222)</f>
        <v>12</v>
      </c>
      <c r="D218" s="817">
        <f t="shared" ref="D218:L218" si="91">SUM(D219:D222)</f>
        <v>6</v>
      </c>
      <c r="E218" s="817">
        <f t="shared" si="91"/>
        <v>4</v>
      </c>
      <c r="F218" s="817">
        <f t="shared" si="91"/>
        <v>4</v>
      </c>
      <c r="G218" s="817">
        <f t="shared" si="91"/>
        <v>104</v>
      </c>
      <c r="H218" s="817">
        <f t="shared" si="91"/>
        <v>468</v>
      </c>
      <c r="I218" s="817">
        <f t="shared" si="91"/>
        <v>198</v>
      </c>
      <c r="J218" s="817">
        <f t="shared" si="91"/>
        <v>49.5</v>
      </c>
      <c r="K218" s="817">
        <f t="shared" si="91"/>
        <v>148.5</v>
      </c>
      <c r="L218" s="817">
        <f t="shared" si="91"/>
        <v>0</v>
      </c>
      <c r="M218" s="818" t="s">
        <v>2973</v>
      </c>
      <c r="N218" s="818"/>
      <c r="O218" s="818"/>
      <c r="P218" s="818"/>
    </row>
    <row r="219" spans="1:16" s="792" customFormat="1" ht="15.75" customHeight="1" x14ac:dyDescent="0.3">
      <c r="A219" s="799" t="s">
        <v>76</v>
      </c>
      <c r="B219" s="813" t="s">
        <v>2978</v>
      </c>
      <c r="C219" s="465">
        <v>3</v>
      </c>
      <c r="D219" s="465">
        <v>1.5</v>
      </c>
      <c r="E219" s="465">
        <v>1</v>
      </c>
      <c r="F219" s="465">
        <v>1</v>
      </c>
      <c r="G219" s="465">
        <v>26</v>
      </c>
      <c r="H219" s="459">
        <f t="shared" si="74"/>
        <v>117</v>
      </c>
      <c r="I219" s="465">
        <f t="shared" si="89"/>
        <v>49.5</v>
      </c>
      <c r="J219" s="465">
        <v>0</v>
      </c>
      <c r="K219" s="465">
        <f>I219</f>
        <v>49.5</v>
      </c>
      <c r="L219" s="465">
        <v>0</v>
      </c>
      <c r="M219" s="791"/>
      <c r="N219" s="791"/>
      <c r="O219" s="791"/>
      <c r="P219" s="791"/>
    </row>
    <row r="220" spans="1:16" s="792" customFormat="1" ht="13.8" x14ac:dyDescent="0.3">
      <c r="A220" s="799" t="s">
        <v>228</v>
      </c>
      <c r="B220" s="813" t="s">
        <v>2979</v>
      </c>
      <c r="C220" s="465">
        <v>3</v>
      </c>
      <c r="D220" s="465">
        <v>1.5</v>
      </c>
      <c r="E220" s="465">
        <v>1</v>
      </c>
      <c r="F220" s="465">
        <v>1</v>
      </c>
      <c r="G220" s="465">
        <v>26</v>
      </c>
      <c r="H220" s="459">
        <f t="shared" si="74"/>
        <v>117</v>
      </c>
      <c r="I220" s="465">
        <f t="shared" si="89"/>
        <v>49.5</v>
      </c>
      <c r="J220" s="465">
        <v>0</v>
      </c>
      <c r="K220" s="465">
        <f>I220</f>
        <v>49.5</v>
      </c>
      <c r="L220" s="465">
        <v>0</v>
      </c>
      <c r="M220" s="791"/>
      <c r="N220" s="791"/>
      <c r="O220" s="791"/>
      <c r="P220" s="791"/>
    </row>
    <row r="221" spans="1:16" s="792" customFormat="1" ht="13.8" x14ac:dyDescent="0.3">
      <c r="A221" s="799" t="s">
        <v>229</v>
      </c>
      <c r="B221" s="813" t="s">
        <v>2980</v>
      </c>
      <c r="C221" s="465">
        <v>3</v>
      </c>
      <c r="D221" s="465">
        <v>1.5</v>
      </c>
      <c r="E221" s="465">
        <v>1</v>
      </c>
      <c r="F221" s="465">
        <v>1</v>
      </c>
      <c r="G221" s="465">
        <v>26</v>
      </c>
      <c r="H221" s="459">
        <f t="shared" si="74"/>
        <v>117</v>
      </c>
      <c r="I221" s="465">
        <f t="shared" si="89"/>
        <v>49.5</v>
      </c>
      <c r="J221" s="465">
        <v>0</v>
      </c>
      <c r="K221" s="465">
        <f>I221</f>
        <v>49.5</v>
      </c>
      <c r="L221" s="465">
        <v>0</v>
      </c>
      <c r="M221" s="791"/>
      <c r="N221" s="791"/>
      <c r="O221" s="791"/>
      <c r="P221" s="791"/>
    </row>
    <row r="222" spans="1:16" s="792" customFormat="1" ht="15.75" customHeight="1" x14ac:dyDescent="0.3">
      <c r="A222" s="799" t="s">
        <v>230</v>
      </c>
      <c r="B222" s="813" t="s">
        <v>2981</v>
      </c>
      <c r="C222" s="465">
        <v>3</v>
      </c>
      <c r="D222" s="465">
        <v>1.5</v>
      </c>
      <c r="E222" s="465">
        <v>1</v>
      </c>
      <c r="F222" s="465">
        <v>1</v>
      </c>
      <c r="G222" s="465">
        <v>26</v>
      </c>
      <c r="H222" s="459">
        <f t="shared" si="74"/>
        <v>117</v>
      </c>
      <c r="I222" s="465">
        <f t="shared" si="89"/>
        <v>49.5</v>
      </c>
      <c r="J222" s="465">
        <f t="shared" ref="J222" si="92">I222</f>
        <v>49.5</v>
      </c>
      <c r="K222" s="465">
        <v>0</v>
      </c>
      <c r="L222" s="465">
        <v>0</v>
      </c>
      <c r="M222" s="791"/>
      <c r="N222" s="791"/>
      <c r="O222" s="791"/>
      <c r="P222" s="791"/>
    </row>
    <row r="223" spans="1:16" s="779" customFormat="1" ht="36" customHeight="1" x14ac:dyDescent="0.3">
      <c r="A223" s="419" t="s">
        <v>3028</v>
      </c>
      <c r="B223" s="300" t="s">
        <v>2983</v>
      </c>
      <c r="C223" s="455">
        <f>C224</f>
        <v>195</v>
      </c>
      <c r="D223" s="455">
        <f t="shared" ref="D223:L223" si="93">D224</f>
        <v>0</v>
      </c>
      <c r="E223" s="455">
        <f t="shared" si="93"/>
        <v>55</v>
      </c>
      <c r="F223" s="455">
        <f t="shared" si="93"/>
        <v>55</v>
      </c>
      <c r="G223" s="455">
        <f t="shared" si="93"/>
        <v>1336</v>
      </c>
      <c r="H223" s="455">
        <f t="shared" si="93"/>
        <v>5526.4</v>
      </c>
      <c r="I223" s="455">
        <f t="shared" si="93"/>
        <v>3463.5</v>
      </c>
      <c r="J223" s="455">
        <f t="shared" si="93"/>
        <v>3463.5</v>
      </c>
      <c r="K223" s="455">
        <f t="shared" si="93"/>
        <v>0</v>
      </c>
      <c r="L223" s="455">
        <f t="shared" si="93"/>
        <v>0</v>
      </c>
      <c r="M223" s="773"/>
      <c r="N223" s="773"/>
      <c r="O223" s="773"/>
      <c r="P223" s="773"/>
    </row>
    <row r="224" spans="1:16" s="779" customFormat="1" ht="27" customHeight="1" x14ac:dyDescent="0.3">
      <c r="A224" s="419" t="s">
        <v>10</v>
      </c>
      <c r="B224" s="300" t="s">
        <v>69</v>
      </c>
      <c r="C224" s="455">
        <f>C225+C281</f>
        <v>195</v>
      </c>
      <c r="D224" s="455">
        <f t="shared" ref="D224:L224" si="94">D225+D281</f>
        <v>0</v>
      </c>
      <c r="E224" s="455">
        <f t="shared" si="94"/>
        <v>55</v>
      </c>
      <c r="F224" s="455">
        <f t="shared" si="94"/>
        <v>55</v>
      </c>
      <c r="G224" s="455">
        <f t="shared" si="94"/>
        <v>1336</v>
      </c>
      <c r="H224" s="455">
        <f t="shared" si="94"/>
        <v>5526.4</v>
      </c>
      <c r="I224" s="455">
        <f t="shared" si="94"/>
        <v>3463.5</v>
      </c>
      <c r="J224" s="455">
        <f t="shared" si="94"/>
        <v>3463.5</v>
      </c>
      <c r="K224" s="455">
        <f t="shared" si="94"/>
        <v>0</v>
      </c>
      <c r="L224" s="455">
        <f t="shared" si="94"/>
        <v>0</v>
      </c>
      <c r="M224" s="773"/>
      <c r="N224" s="773"/>
      <c r="O224" s="773"/>
      <c r="P224" s="773"/>
    </row>
    <row r="225" spans="1:16" s="779" customFormat="1" ht="17.25" customHeight="1" x14ac:dyDescent="0.3">
      <c r="A225" s="417">
        <v>1</v>
      </c>
      <c r="B225" s="420" t="s">
        <v>11</v>
      </c>
      <c r="C225" s="455">
        <f>C226+C252</f>
        <v>189</v>
      </c>
      <c r="D225" s="455">
        <f t="shared" ref="D225:L225" si="95">D226+D252</f>
        <v>0</v>
      </c>
      <c r="E225" s="455">
        <f t="shared" si="95"/>
        <v>53</v>
      </c>
      <c r="F225" s="455">
        <f t="shared" si="95"/>
        <v>53</v>
      </c>
      <c r="G225" s="455">
        <f t="shared" si="95"/>
        <v>1284</v>
      </c>
      <c r="H225" s="455">
        <f t="shared" si="95"/>
        <v>5370.4</v>
      </c>
      <c r="I225" s="455">
        <f t="shared" si="95"/>
        <v>3364.5</v>
      </c>
      <c r="J225" s="455">
        <f t="shared" si="95"/>
        <v>3364.5</v>
      </c>
      <c r="K225" s="455">
        <f t="shared" si="95"/>
        <v>0</v>
      </c>
      <c r="L225" s="455">
        <f t="shared" si="95"/>
        <v>0</v>
      </c>
      <c r="M225" s="773"/>
      <c r="N225" s="773"/>
      <c r="O225" s="773"/>
      <c r="P225" s="773"/>
    </row>
    <row r="226" spans="1:16" s="792" customFormat="1" ht="37.5" customHeight="1" x14ac:dyDescent="0.3">
      <c r="A226" s="790">
        <v>1.1000000000000001</v>
      </c>
      <c r="B226" s="786" t="s">
        <v>598</v>
      </c>
      <c r="C226" s="455">
        <f>SUM(C227:C251)</f>
        <v>85</v>
      </c>
      <c r="D226" s="455"/>
      <c r="E226" s="455">
        <f>SUM(E227:E251)</f>
        <v>25</v>
      </c>
      <c r="F226" s="455">
        <f t="shared" ref="F226:L226" si="96">SUM(F227:F251)</f>
        <v>25</v>
      </c>
      <c r="G226" s="455">
        <f t="shared" si="96"/>
        <v>558</v>
      </c>
      <c r="H226" s="455">
        <f t="shared" si="96"/>
        <v>2207.8000000000002</v>
      </c>
      <c r="I226" s="455">
        <f t="shared" si="96"/>
        <v>1416</v>
      </c>
      <c r="J226" s="455">
        <f t="shared" si="96"/>
        <v>1416</v>
      </c>
      <c r="K226" s="455">
        <f t="shared" si="96"/>
        <v>0</v>
      </c>
      <c r="L226" s="455">
        <f t="shared" si="96"/>
        <v>0</v>
      </c>
      <c r="M226" s="791"/>
      <c r="N226" s="791"/>
      <c r="O226" s="791"/>
      <c r="P226" s="791"/>
    </row>
    <row r="227" spans="1:16" s="798" customFormat="1" ht="13.2" x14ac:dyDescent="0.3">
      <c r="A227" s="793" t="s">
        <v>71</v>
      </c>
      <c r="B227" s="794" t="s">
        <v>2984</v>
      </c>
      <c r="C227" s="456">
        <v>3</v>
      </c>
      <c r="D227" s="456">
        <v>1</v>
      </c>
      <c r="E227" s="456">
        <v>1</v>
      </c>
      <c r="F227" s="456">
        <v>1</v>
      </c>
      <c r="G227" s="456">
        <v>20</v>
      </c>
      <c r="H227" s="456">
        <f>C227*D227*G227</f>
        <v>60</v>
      </c>
      <c r="I227" s="796">
        <f>C227*E227*F227*16.5</f>
        <v>49.5</v>
      </c>
      <c r="J227" s="796">
        <f>I227</f>
        <v>49.5</v>
      </c>
      <c r="K227" s="796">
        <v>0</v>
      </c>
      <c r="L227" s="796">
        <v>0</v>
      </c>
      <c r="M227" s="797" t="s">
        <v>2985</v>
      </c>
      <c r="N227" s="797"/>
      <c r="O227" s="797"/>
      <c r="P227" s="797"/>
    </row>
    <row r="228" spans="1:16" s="792" customFormat="1" ht="15.75" customHeight="1" x14ac:dyDescent="0.3">
      <c r="A228" s="799" t="s">
        <v>72</v>
      </c>
      <c r="B228" s="794" t="s">
        <v>2986</v>
      </c>
      <c r="C228" s="459">
        <v>4</v>
      </c>
      <c r="D228" s="459">
        <v>1.075</v>
      </c>
      <c r="E228" s="456">
        <v>1</v>
      </c>
      <c r="F228" s="456">
        <v>1</v>
      </c>
      <c r="G228" s="456">
        <v>20</v>
      </c>
      <c r="H228" s="459">
        <f t="shared" ref="H228:H240" si="97">C228*D228*G228</f>
        <v>86</v>
      </c>
      <c r="I228" s="465">
        <f>C228*E228*F228*16.5</f>
        <v>66</v>
      </c>
      <c r="J228" s="465">
        <f>I228</f>
        <v>66</v>
      </c>
      <c r="K228" s="465">
        <v>0</v>
      </c>
      <c r="L228" s="465">
        <v>0</v>
      </c>
      <c r="M228" s="791"/>
      <c r="N228" s="791"/>
      <c r="O228" s="791"/>
      <c r="P228" s="791"/>
    </row>
    <row r="229" spans="1:16" s="792" customFormat="1" ht="15.75" customHeight="1" x14ac:dyDescent="0.3">
      <c r="A229" s="799" t="s">
        <v>73</v>
      </c>
      <c r="B229" s="794" t="s">
        <v>2987</v>
      </c>
      <c r="C229" s="459">
        <v>4</v>
      </c>
      <c r="D229" s="459">
        <v>1.075</v>
      </c>
      <c r="E229" s="456">
        <v>1</v>
      </c>
      <c r="F229" s="456">
        <v>1</v>
      </c>
      <c r="G229" s="456">
        <v>20</v>
      </c>
      <c r="H229" s="459">
        <f t="shared" si="97"/>
        <v>86</v>
      </c>
      <c r="I229" s="465">
        <f t="shared" ref="I229:I231" si="98">C229*E229*F229*16.5</f>
        <v>66</v>
      </c>
      <c r="J229" s="465">
        <f t="shared" ref="J229:J251" si="99">I229</f>
        <v>66</v>
      </c>
      <c r="K229" s="465">
        <v>0</v>
      </c>
      <c r="L229" s="465">
        <v>0</v>
      </c>
      <c r="M229" s="791"/>
      <c r="N229" s="791"/>
      <c r="O229" s="791"/>
      <c r="P229" s="791"/>
    </row>
    <row r="230" spans="1:16" s="792" customFormat="1" ht="15.75" customHeight="1" x14ac:dyDescent="0.3">
      <c r="A230" s="799" t="s">
        <v>74</v>
      </c>
      <c r="B230" s="794" t="s">
        <v>2988</v>
      </c>
      <c r="C230" s="459">
        <v>4</v>
      </c>
      <c r="D230" s="459">
        <v>1.075</v>
      </c>
      <c r="E230" s="456">
        <v>1</v>
      </c>
      <c r="F230" s="456">
        <v>1</v>
      </c>
      <c r="G230" s="456">
        <v>20</v>
      </c>
      <c r="H230" s="459">
        <f t="shared" si="97"/>
        <v>86</v>
      </c>
      <c r="I230" s="465">
        <f t="shared" si="98"/>
        <v>66</v>
      </c>
      <c r="J230" s="465">
        <f t="shared" si="99"/>
        <v>66</v>
      </c>
      <c r="K230" s="465">
        <v>0</v>
      </c>
      <c r="L230" s="465">
        <v>0</v>
      </c>
      <c r="M230" s="791"/>
      <c r="N230" s="791"/>
      <c r="O230" s="791"/>
      <c r="P230" s="791"/>
    </row>
    <row r="231" spans="1:16" s="792" customFormat="1" ht="15.75" customHeight="1" x14ac:dyDescent="0.3">
      <c r="A231" s="799" t="s">
        <v>228</v>
      </c>
      <c r="B231" s="794" t="s">
        <v>2989</v>
      </c>
      <c r="C231" s="459">
        <v>4</v>
      </c>
      <c r="D231" s="459">
        <v>1.3</v>
      </c>
      <c r="E231" s="459">
        <v>1</v>
      </c>
      <c r="F231" s="459">
        <v>1</v>
      </c>
      <c r="G231" s="459">
        <v>26</v>
      </c>
      <c r="H231" s="459">
        <f t="shared" si="97"/>
        <v>135.20000000000002</v>
      </c>
      <c r="I231" s="465">
        <f t="shared" si="98"/>
        <v>66</v>
      </c>
      <c r="J231" s="465">
        <f t="shared" si="99"/>
        <v>66</v>
      </c>
      <c r="K231" s="465">
        <v>0</v>
      </c>
      <c r="L231" s="465">
        <v>0</v>
      </c>
      <c r="M231" s="791" t="s">
        <v>2990</v>
      </c>
      <c r="N231" s="791"/>
      <c r="O231" s="791"/>
      <c r="P231" s="791"/>
    </row>
    <row r="232" spans="1:16" s="792" customFormat="1" ht="15.75" customHeight="1" x14ac:dyDescent="0.3">
      <c r="A232" s="799" t="s">
        <v>229</v>
      </c>
      <c r="B232" s="794" t="s">
        <v>2991</v>
      </c>
      <c r="C232" s="459">
        <v>3</v>
      </c>
      <c r="D232" s="459">
        <v>1.1000000000000001</v>
      </c>
      <c r="E232" s="459">
        <v>1</v>
      </c>
      <c r="F232" s="459">
        <v>1</v>
      </c>
      <c r="G232" s="459">
        <v>26</v>
      </c>
      <c r="H232" s="459">
        <f t="shared" si="97"/>
        <v>85.800000000000011</v>
      </c>
      <c r="I232" s="465">
        <f>C232*E232*F232*16.5</f>
        <v>49.5</v>
      </c>
      <c r="J232" s="465">
        <f t="shared" si="99"/>
        <v>49.5</v>
      </c>
      <c r="K232" s="465">
        <v>0</v>
      </c>
      <c r="L232" s="465">
        <v>0</v>
      </c>
      <c r="M232" s="791"/>
      <c r="N232" s="791"/>
      <c r="O232" s="791"/>
      <c r="P232" s="791"/>
    </row>
    <row r="233" spans="1:16" s="792" customFormat="1" ht="15.75" customHeight="1" x14ac:dyDescent="0.3">
      <c r="A233" s="799" t="s">
        <v>230</v>
      </c>
      <c r="B233" s="794" t="s">
        <v>2992</v>
      </c>
      <c r="C233" s="459">
        <v>4</v>
      </c>
      <c r="D233" s="459">
        <v>1.075</v>
      </c>
      <c r="E233" s="459">
        <v>1</v>
      </c>
      <c r="F233" s="459">
        <v>1</v>
      </c>
      <c r="G233" s="459">
        <v>26</v>
      </c>
      <c r="H233" s="459">
        <f t="shared" si="97"/>
        <v>111.8</v>
      </c>
      <c r="I233" s="465">
        <f>C233*E233*F233*16.5</f>
        <v>66</v>
      </c>
      <c r="J233" s="465">
        <f t="shared" si="99"/>
        <v>66</v>
      </c>
      <c r="K233" s="465">
        <v>0</v>
      </c>
      <c r="L233" s="465">
        <v>0</v>
      </c>
      <c r="M233" s="791"/>
      <c r="N233" s="791"/>
      <c r="O233" s="791"/>
      <c r="P233" s="791"/>
    </row>
    <row r="234" spans="1:16" s="792" customFormat="1" ht="15.75" customHeight="1" x14ac:dyDescent="0.3">
      <c r="A234" s="799" t="s">
        <v>231</v>
      </c>
      <c r="B234" s="794" t="s">
        <v>2993</v>
      </c>
      <c r="C234" s="459">
        <v>3</v>
      </c>
      <c r="D234" s="459">
        <v>1</v>
      </c>
      <c r="E234" s="459">
        <v>1</v>
      </c>
      <c r="F234" s="459">
        <v>1</v>
      </c>
      <c r="G234" s="459">
        <v>26</v>
      </c>
      <c r="H234" s="459">
        <f t="shared" si="97"/>
        <v>78</v>
      </c>
      <c r="I234" s="465">
        <f>C234*E234*F234*16.5</f>
        <v>49.5</v>
      </c>
      <c r="J234" s="465">
        <f t="shared" si="99"/>
        <v>49.5</v>
      </c>
      <c r="K234" s="465">
        <v>0</v>
      </c>
      <c r="L234" s="465">
        <v>0</v>
      </c>
      <c r="M234" s="791"/>
      <c r="N234" s="791"/>
      <c r="O234" s="791"/>
      <c r="P234" s="791"/>
    </row>
    <row r="235" spans="1:16" s="792" customFormat="1" ht="15.75" customHeight="1" x14ac:dyDescent="0.3">
      <c r="A235" s="799" t="s">
        <v>232</v>
      </c>
      <c r="B235" s="794" t="s">
        <v>2994</v>
      </c>
      <c r="C235" s="459">
        <v>3</v>
      </c>
      <c r="D235" s="459">
        <v>1.3</v>
      </c>
      <c r="E235" s="459">
        <v>1</v>
      </c>
      <c r="F235" s="459">
        <v>1</v>
      </c>
      <c r="G235" s="459">
        <v>26</v>
      </c>
      <c r="H235" s="459">
        <f t="shared" si="97"/>
        <v>101.4</v>
      </c>
      <c r="I235" s="465">
        <f>C235*E235*F235*16.5</f>
        <v>49.5</v>
      </c>
      <c r="J235" s="465">
        <f t="shared" si="99"/>
        <v>49.5</v>
      </c>
      <c r="K235" s="465">
        <v>0</v>
      </c>
      <c r="L235" s="465">
        <v>0</v>
      </c>
      <c r="M235" s="791"/>
      <c r="N235" s="791"/>
      <c r="O235" s="791"/>
      <c r="P235" s="791"/>
    </row>
    <row r="236" spans="1:16" s="792" customFormat="1" ht="15.75" customHeight="1" x14ac:dyDescent="0.3">
      <c r="A236" s="799" t="s">
        <v>233</v>
      </c>
      <c r="B236" s="794" t="s">
        <v>2995</v>
      </c>
      <c r="C236" s="459">
        <v>3</v>
      </c>
      <c r="D236" s="459">
        <v>1</v>
      </c>
      <c r="E236" s="459">
        <v>1</v>
      </c>
      <c r="F236" s="459">
        <v>1</v>
      </c>
      <c r="G236" s="459">
        <v>37</v>
      </c>
      <c r="H236" s="459">
        <f t="shared" si="97"/>
        <v>111</v>
      </c>
      <c r="I236" s="465">
        <f>C236*E236*F236*16.5</f>
        <v>49.5</v>
      </c>
      <c r="J236" s="465">
        <f t="shared" si="99"/>
        <v>49.5</v>
      </c>
      <c r="K236" s="465">
        <v>0</v>
      </c>
      <c r="L236" s="465">
        <v>0</v>
      </c>
      <c r="M236" s="791" t="s">
        <v>2996</v>
      </c>
      <c r="N236" s="791"/>
      <c r="O236" s="791"/>
      <c r="P236" s="791"/>
    </row>
    <row r="237" spans="1:16" s="792" customFormat="1" ht="15.75" customHeight="1" x14ac:dyDescent="0.3">
      <c r="A237" s="799" t="s">
        <v>234</v>
      </c>
      <c r="B237" s="794" t="s">
        <v>2997</v>
      </c>
      <c r="C237" s="459">
        <v>4</v>
      </c>
      <c r="D237" s="459">
        <v>1.3</v>
      </c>
      <c r="E237" s="459">
        <v>1</v>
      </c>
      <c r="F237" s="459">
        <v>1</v>
      </c>
      <c r="G237" s="459">
        <v>37</v>
      </c>
      <c r="H237" s="459">
        <f t="shared" si="97"/>
        <v>192.4</v>
      </c>
      <c r="I237" s="465">
        <f>(C237-1)*E237*F237*16.5 + 2*15</f>
        <v>79.5</v>
      </c>
      <c r="J237" s="465">
        <f t="shared" si="99"/>
        <v>79.5</v>
      </c>
      <c r="K237" s="465">
        <v>0</v>
      </c>
      <c r="L237" s="465">
        <v>0</v>
      </c>
      <c r="M237" s="791"/>
      <c r="N237" s="791"/>
      <c r="O237" s="791"/>
      <c r="P237" s="791"/>
    </row>
    <row r="238" spans="1:16" s="792" customFormat="1" ht="15.75" customHeight="1" x14ac:dyDescent="0.3">
      <c r="A238" s="799" t="s">
        <v>235</v>
      </c>
      <c r="B238" s="794" t="s">
        <v>2998</v>
      </c>
      <c r="C238" s="459">
        <v>3</v>
      </c>
      <c r="D238" s="459">
        <v>1.1000000000000001</v>
      </c>
      <c r="E238" s="459">
        <v>1</v>
      </c>
      <c r="F238" s="459">
        <v>1</v>
      </c>
      <c r="G238" s="459">
        <v>15</v>
      </c>
      <c r="H238" s="459">
        <f t="shared" si="97"/>
        <v>49.500000000000007</v>
      </c>
      <c r="I238" s="465">
        <f t="shared" ref="I238:I240" si="100">C238*E238*F238*16.5</f>
        <v>49.5</v>
      </c>
      <c r="J238" s="465">
        <f t="shared" si="99"/>
        <v>49.5</v>
      </c>
      <c r="K238" s="465">
        <v>0</v>
      </c>
      <c r="L238" s="465">
        <v>0</v>
      </c>
      <c r="M238" s="791" t="s">
        <v>2999</v>
      </c>
      <c r="N238" s="791"/>
      <c r="O238" s="791"/>
      <c r="P238" s="791"/>
    </row>
    <row r="239" spans="1:16" s="792" customFormat="1" ht="15.75" customHeight="1" x14ac:dyDescent="0.3">
      <c r="A239" s="799" t="s">
        <v>236</v>
      </c>
      <c r="B239" s="794" t="s">
        <v>3000</v>
      </c>
      <c r="C239" s="459">
        <v>3</v>
      </c>
      <c r="D239" s="459">
        <v>1.1000000000000001</v>
      </c>
      <c r="E239" s="459">
        <v>1</v>
      </c>
      <c r="F239" s="459">
        <v>1</v>
      </c>
      <c r="G239" s="459">
        <v>15</v>
      </c>
      <c r="H239" s="459">
        <f t="shared" si="97"/>
        <v>49.500000000000007</v>
      </c>
      <c r="I239" s="465">
        <f t="shared" si="100"/>
        <v>49.5</v>
      </c>
      <c r="J239" s="465">
        <f t="shared" si="99"/>
        <v>49.5</v>
      </c>
      <c r="K239" s="465">
        <v>0</v>
      </c>
      <c r="L239" s="465">
        <v>0</v>
      </c>
      <c r="M239" s="791"/>
      <c r="N239" s="791"/>
      <c r="O239" s="791"/>
      <c r="P239" s="791"/>
    </row>
    <row r="240" spans="1:16" s="792" customFormat="1" ht="15.75" customHeight="1" x14ac:dyDescent="0.3">
      <c r="A240" s="799" t="s">
        <v>2582</v>
      </c>
      <c r="B240" s="794" t="s">
        <v>3001</v>
      </c>
      <c r="C240" s="459">
        <v>4</v>
      </c>
      <c r="D240" s="459">
        <v>1.3</v>
      </c>
      <c r="E240" s="459">
        <v>1</v>
      </c>
      <c r="F240" s="459">
        <v>1</v>
      </c>
      <c r="G240" s="459">
        <v>15</v>
      </c>
      <c r="H240" s="459">
        <f t="shared" si="97"/>
        <v>78</v>
      </c>
      <c r="I240" s="465">
        <f t="shared" si="100"/>
        <v>66</v>
      </c>
      <c r="J240" s="465">
        <f t="shared" si="99"/>
        <v>66</v>
      </c>
      <c r="K240" s="465">
        <v>0</v>
      </c>
      <c r="L240" s="465">
        <v>0</v>
      </c>
      <c r="M240" s="791"/>
      <c r="N240" s="791"/>
      <c r="O240" s="791"/>
      <c r="P240" s="791"/>
    </row>
    <row r="241" spans="1:16" s="792" customFormat="1" ht="15.75" customHeight="1" x14ac:dyDescent="0.3">
      <c r="A241" s="799" t="s">
        <v>2583</v>
      </c>
      <c r="B241" s="794" t="s">
        <v>3002</v>
      </c>
      <c r="C241" s="459">
        <v>3</v>
      </c>
      <c r="D241" s="459">
        <v>1</v>
      </c>
      <c r="E241" s="459">
        <v>1</v>
      </c>
      <c r="F241" s="459">
        <v>1</v>
      </c>
      <c r="G241" s="459">
        <v>15</v>
      </c>
      <c r="H241" s="459">
        <f>C241*D241*G241</f>
        <v>45</v>
      </c>
      <c r="I241" s="465">
        <f>C241*E241*F241*16.5</f>
        <v>49.5</v>
      </c>
      <c r="J241" s="465">
        <f t="shared" si="99"/>
        <v>49.5</v>
      </c>
      <c r="K241" s="465">
        <v>0</v>
      </c>
      <c r="L241" s="465">
        <v>0</v>
      </c>
      <c r="M241" s="791"/>
      <c r="N241" s="791"/>
      <c r="O241" s="791"/>
      <c r="P241" s="791"/>
    </row>
    <row r="242" spans="1:16" s="792" customFormat="1" ht="15.75" customHeight="1" x14ac:dyDescent="0.3">
      <c r="A242" s="799" t="s">
        <v>2704</v>
      </c>
      <c r="B242" s="794" t="s">
        <v>2991</v>
      </c>
      <c r="C242" s="459">
        <v>3</v>
      </c>
      <c r="D242" s="459">
        <v>1.1000000000000001</v>
      </c>
      <c r="E242" s="459">
        <v>1</v>
      </c>
      <c r="F242" s="459">
        <v>1</v>
      </c>
      <c r="G242" s="459">
        <v>25</v>
      </c>
      <c r="H242" s="459">
        <f t="shared" ref="H242" si="101">C242*D242*G242</f>
        <v>82.5</v>
      </c>
      <c r="I242" s="465">
        <f t="shared" ref="I242" si="102">C242*E242*F242*16.5</f>
        <v>49.5</v>
      </c>
      <c r="J242" s="465">
        <f t="shared" si="99"/>
        <v>49.5</v>
      </c>
      <c r="K242" s="465">
        <v>0</v>
      </c>
      <c r="L242" s="465">
        <v>0</v>
      </c>
      <c r="M242" s="820" t="s">
        <v>3003</v>
      </c>
      <c r="N242" s="791"/>
      <c r="O242" s="791"/>
      <c r="P242" s="791"/>
    </row>
    <row r="243" spans="1:16" s="792" customFormat="1" ht="15.75" customHeight="1" x14ac:dyDescent="0.3">
      <c r="A243" s="799" t="s">
        <v>2706</v>
      </c>
      <c r="B243" s="794" t="s">
        <v>2995</v>
      </c>
      <c r="C243" s="459">
        <v>3</v>
      </c>
      <c r="D243" s="459">
        <v>1</v>
      </c>
      <c r="E243" s="459">
        <v>1</v>
      </c>
      <c r="F243" s="459">
        <v>1</v>
      </c>
      <c r="G243" s="459">
        <v>25</v>
      </c>
      <c r="H243" s="459">
        <f>C243*D243*G243</f>
        <v>75</v>
      </c>
      <c r="I243" s="465">
        <f>C243*E243*F243*16.5</f>
        <v>49.5</v>
      </c>
      <c r="J243" s="465">
        <f t="shared" si="99"/>
        <v>49.5</v>
      </c>
      <c r="K243" s="465">
        <v>0</v>
      </c>
      <c r="L243" s="465">
        <v>0</v>
      </c>
      <c r="M243" s="791"/>
      <c r="N243" s="791"/>
      <c r="O243" s="791"/>
      <c r="P243" s="791"/>
    </row>
    <row r="244" spans="1:16" s="792" customFormat="1" ht="15.75" customHeight="1" x14ac:dyDescent="0.3">
      <c r="A244" s="799" t="s">
        <v>237</v>
      </c>
      <c r="B244" s="794" t="s">
        <v>3004</v>
      </c>
      <c r="C244" s="459">
        <v>3</v>
      </c>
      <c r="D244" s="459">
        <v>1.1000000000000001</v>
      </c>
      <c r="E244" s="459">
        <v>1</v>
      </c>
      <c r="F244" s="459">
        <v>1</v>
      </c>
      <c r="G244" s="459">
        <v>25</v>
      </c>
      <c r="H244" s="459">
        <f>C244*D244*G244</f>
        <v>82.5</v>
      </c>
      <c r="I244" s="465">
        <f>C244*E244*F244*16.5</f>
        <v>49.5</v>
      </c>
      <c r="J244" s="465">
        <f t="shared" si="99"/>
        <v>49.5</v>
      </c>
      <c r="K244" s="465">
        <v>0</v>
      </c>
      <c r="L244" s="465">
        <v>0</v>
      </c>
      <c r="M244" s="791"/>
      <c r="N244" s="791"/>
      <c r="O244" s="791"/>
      <c r="P244" s="791"/>
    </row>
    <row r="245" spans="1:16" s="792" customFormat="1" ht="15.75" customHeight="1" x14ac:dyDescent="0.3">
      <c r="A245" s="799" t="s">
        <v>2584</v>
      </c>
      <c r="B245" s="794" t="s">
        <v>3005</v>
      </c>
      <c r="C245" s="459">
        <v>4</v>
      </c>
      <c r="D245" s="459">
        <v>1.3</v>
      </c>
      <c r="E245" s="459">
        <v>1</v>
      </c>
      <c r="F245" s="459">
        <v>1</v>
      </c>
      <c r="G245" s="459">
        <v>25</v>
      </c>
      <c r="H245" s="459">
        <f>C245*D245*G245</f>
        <v>130</v>
      </c>
      <c r="I245" s="465">
        <f>C245*E245*F245*16.5</f>
        <v>66</v>
      </c>
      <c r="J245" s="465">
        <f t="shared" si="99"/>
        <v>66</v>
      </c>
      <c r="K245" s="465">
        <v>0</v>
      </c>
      <c r="L245" s="465">
        <v>0</v>
      </c>
      <c r="M245" s="791"/>
      <c r="N245" s="791"/>
      <c r="O245" s="791"/>
      <c r="P245" s="791"/>
    </row>
    <row r="246" spans="1:16" s="798" customFormat="1" ht="13.2" x14ac:dyDescent="0.3">
      <c r="A246" s="799" t="s">
        <v>2585</v>
      </c>
      <c r="B246" s="794" t="s">
        <v>2991</v>
      </c>
      <c r="C246" s="456">
        <v>3</v>
      </c>
      <c r="D246" s="456">
        <v>1.1000000000000001</v>
      </c>
      <c r="E246" s="456">
        <v>1</v>
      </c>
      <c r="F246" s="456">
        <v>1</v>
      </c>
      <c r="G246" s="456">
        <v>14</v>
      </c>
      <c r="H246" s="459">
        <f>C246*D246*G246</f>
        <v>46.2</v>
      </c>
      <c r="I246" s="465">
        <f>C246*E246*F246*16.5</f>
        <v>49.5</v>
      </c>
      <c r="J246" s="465">
        <f t="shared" si="99"/>
        <v>49.5</v>
      </c>
      <c r="K246" s="465">
        <v>0</v>
      </c>
      <c r="L246" s="465">
        <v>0</v>
      </c>
      <c r="M246" s="820" t="s">
        <v>3006</v>
      </c>
      <c r="N246" s="797"/>
      <c r="O246" s="797"/>
      <c r="P246" s="797"/>
    </row>
    <row r="247" spans="1:16" s="798" customFormat="1" ht="15.75" customHeight="1" x14ac:dyDescent="0.3">
      <c r="A247" s="799" t="s">
        <v>2709</v>
      </c>
      <c r="B247" s="794" t="s">
        <v>2995</v>
      </c>
      <c r="C247" s="456">
        <v>3</v>
      </c>
      <c r="D247" s="456">
        <v>1</v>
      </c>
      <c r="E247" s="456">
        <v>1</v>
      </c>
      <c r="F247" s="456">
        <v>1</v>
      </c>
      <c r="G247" s="456">
        <v>14</v>
      </c>
      <c r="H247" s="459">
        <f t="shared" ref="H247:H251" si="103">C247*D247*G247</f>
        <v>42</v>
      </c>
      <c r="I247" s="465">
        <f t="shared" ref="I247:I251" si="104">C247*E247*F247*16.5</f>
        <v>49.5</v>
      </c>
      <c r="J247" s="465">
        <f t="shared" si="99"/>
        <v>49.5</v>
      </c>
      <c r="K247" s="465">
        <v>0</v>
      </c>
      <c r="L247" s="465">
        <v>0</v>
      </c>
      <c r="M247" s="797"/>
      <c r="N247" s="797"/>
      <c r="O247" s="797"/>
      <c r="P247" s="797"/>
    </row>
    <row r="248" spans="1:16" s="798" customFormat="1" ht="15.75" customHeight="1" x14ac:dyDescent="0.3">
      <c r="A248" s="799" t="s">
        <v>2711</v>
      </c>
      <c r="B248" s="794" t="s">
        <v>3004</v>
      </c>
      <c r="C248" s="456">
        <v>3</v>
      </c>
      <c r="D248" s="456">
        <v>1.1000000000000001</v>
      </c>
      <c r="E248" s="456">
        <v>1</v>
      </c>
      <c r="F248" s="456">
        <v>1</v>
      </c>
      <c r="G248" s="456">
        <v>14</v>
      </c>
      <c r="H248" s="459">
        <f t="shared" si="103"/>
        <v>46.2</v>
      </c>
      <c r="I248" s="465">
        <f t="shared" si="104"/>
        <v>49.5</v>
      </c>
      <c r="J248" s="465">
        <f t="shared" si="99"/>
        <v>49.5</v>
      </c>
      <c r="K248" s="465">
        <v>0</v>
      </c>
      <c r="L248" s="465">
        <v>0</v>
      </c>
      <c r="M248" s="797"/>
      <c r="N248" s="797"/>
      <c r="O248" s="797"/>
      <c r="P248" s="797"/>
    </row>
    <row r="249" spans="1:16" s="798" customFormat="1" ht="15.75" customHeight="1" x14ac:dyDescent="0.3">
      <c r="A249" s="799" t="s">
        <v>2713</v>
      </c>
      <c r="B249" s="794" t="s">
        <v>3007</v>
      </c>
      <c r="C249" s="456">
        <v>4</v>
      </c>
      <c r="D249" s="456">
        <v>1.3</v>
      </c>
      <c r="E249" s="456">
        <v>1</v>
      </c>
      <c r="F249" s="456">
        <v>1</v>
      </c>
      <c r="G249" s="456">
        <v>14</v>
      </c>
      <c r="H249" s="459">
        <f t="shared" si="103"/>
        <v>72.8</v>
      </c>
      <c r="I249" s="465">
        <f t="shared" si="104"/>
        <v>66</v>
      </c>
      <c r="J249" s="465">
        <f t="shared" si="99"/>
        <v>66</v>
      </c>
      <c r="K249" s="465">
        <v>0</v>
      </c>
      <c r="L249" s="465">
        <v>0</v>
      </c>
      <c r="M249" s="797"/>
      <c r="N249" s="797"/>
      <c r="O249" s="797"/>
      <c r="P249" s="797"/>
    </row>
    <row r="250" spans="1:16" s="798" customFormat="1" ht="15.75" customHeight="1" x14ac:dyDescent="0.3">
      <c r="A250" s="799" t="s">
        <v>2715</v>
      </c>
      <c r="B250" s="794" t="s">
        <v>2998</v>
      </c>
      <c r="C250" s="456">
        <v>3</v>
      </c>
      <c r="D250" s="456">
        <v>1.1000000000000001</v>
      </c>
      <c r="E250" s="456">
        <v>1</v>
      </c>
      <c r="F250" s="456">
        <v>1</v>
      </c>
      <c r="G250" s="456">
        <v>14</v>
      </c>
      <c r="H250" s="459">
        <f t="shared" si="103"/>
        <v>46.2</v>
      </c>
      <c r="I250" s="465">
        <f t="shared" si="104"/>
        <v>49.5</v>
      </c>
      <c r="J250" s="465">
        <f t="shared" si="99"/>
        <v>49.5</v>
      </c>
      <c r="K250" s="465">
        <v>0</v>
      </c>
      <c r="L250" s="465">
        <v>0</v>
      </c>
      <c r="M250" s="797"/>
      <c r="N250" s="797"/>
      <c r="O250" s="797"/>
      <c r="P250" s="797"/>
    </row>
    <row r="251" spans="1:16" s="798" customFormat="1" ht="15.75" customHeight="1" x14ac:dyDescent="0.3">
      <c r="A251" s="799" t="s">
        <v>2717</v>
      </c>
      <c r="B251" s="794" t="s">
        <v>3008</v>
      </c>
      <c r="C251" s="456">
        <v>4</v>
      </c>
      <c r="D251" s="456">
        <v>1.3</v>
      </c>
      <c r="E251" s="456">
        <v>1</v>
      </c>
      <c r="F251" s="456">
        <v>1</v>
      </c>
      <c r="G251" s="456">
        <v>44</v>
      </c>
      <c r="H251" s="459">
        <f t="shared" si="103"/>
        <v>228.8</v>
      </c>
      <c r="I251" s="465">
        <f t="shared" si="104"/>
        <v>66</v>
      </c>
      <c r="J251" s="465">
        <f t="shared" si="99"/>
        <v>66</v>
      </c>
      <c r="K251" s="465">
        <v>0</v>
      </c>
      <c r="L251" s="465">
        <v>0</v>
      </c>
      <c r="M251" s="820" t="s">
        <v>3009</v>
      </c>
      <c r="N251" s="797"/>
      <c r="O251" s="797"/>
      <c r="P251" s="797"/>
    </row>
    <row r="252" spans="1:16" s="792" customFormat="1" ht="38.25" customHeight="1" x14ac:dyDescent="0.3">
      <c r="A252" s="800">
        <v>1.2</v>
      </c>
      <c r="B252" s="787" t="s">
        <v>600</v>
      </c>
      <c r="C252" s="461">
        <f>SUM(C253:C280)</f>
        <v>104</v>
      </c>
      <c r="D252" s="461"/>
      <c r="E252" s="461">
        <f t="shared" ref="E252:L252" si="105">SUM(E253:E280)</f>
        <v>28</v>
      </c>
      <c r="F252" s="461">
        <f t="shared" si="105"/>
        <v>28</v>
      </c>
      <c r="G252" s="461">
        <f t="shared" si="105"/>
        <v>726</v>
      </c>
      <c r="H252" s="461">
        <f t="shared" si="105"/>
        <v>3162.5999999999995</v>
      </c>
      <c r="I252" s="461">
        <f t="shared" si="105"/>
        <v>1948.5</v>
      </c>
      <c r="J252" s="461">
        <f t="shared" si="105"/>
        <v>1948.5</v>
      </c>
      <c r="K252" s="461">
        <f t="shared" si="105"/>
        <v>0</v>
      </c>
      <c r="L252" s="461">
        <f t="shared" si="105"/>
        <v>0</v>
      </c>
      <c r="M252" s="791"/>
      <c r="N252" s="791"/>
      <c r="O252" s="791"/>
      <c r="P252" s="791"/>
    </row>
    <row r="253" spans="1:16" s="792" customFormat="1" ht="15.75" customHeight="1" x14ac:dyDescent="0.3">
      <c r="A253" s="799" t="s">
        <v>71</v>
      </c>
      <c r="B253" s="794" t="s">
        <v>2558</v>
      </c>
      <c r="C253" s="459">
        <v>5</v>
      </c>
      <c r="D253" s="459">
        <v>1.4</v>
      </c>
      <c r="E253" s="456">
        <v>1</v>
      </c>
      <c r="F253" s="456">
        <v>1</v>
      </c>
      <c r="G253" s="456">
        <v>20</v>
      </c>
      <c r="H253" s="459">
        <f t="shared" ref="H253:H274" si="106">C253*D253*G253</f>
        <v>140</v>
      </c>
      <c r="I253" s="465">
        <f>C253*G253</f>
        <v>100</v>
      </c>
      <c r="J253" s="465">
        <f t="shared" ref="J253:J274" si="107">I253</f>
        <v>100</v>
      </c>
      <c r="K253" s="465">
        <v>0</v>
      </c>
      <c r="L253" s="465">
        <v>0</v>
      </c>
      <c r="M253" s="820" t="s">
        <v>2985</v>
      </c>
      <c r="N253" s="791" t="s">
        <v>3010</v>
      </c>
      <c r="O253" s="791"/>
      <c r="P253" s="791"/>
    </row>
    <row r="254" spans="1:16" s="792" customFormat="1" ht="15.75" customHeight="1" x14ac:dyDescent="0.3">
      <c r="A254" s="799" t="s">
        <v>72</v>
      </c>
      <c r="B254" s="794" t="s">
        <v>2559</v>
      </c>
      <c r="C254" s="459">
        <v>10</v>
      </c>
      <c r="D254" s="459">
        <v>1.5</v>
      </c>
      <c r="E254" s="456">
        <v>1</v>
      </c>
      <c r="F254" s="456">
        <v>1</v>
      </c>
      <c r="G254" s="456">
        <v>20</v>
      </c>
      <c r="H254" s="459">
        <f t="shared" si="106"/>
        <v>300</v>
      </c>
      <c r="I254" s="455">
        <f>1.5*C254*G254+ G254*4</f>
        <v>380</v>
      </c>
      <c r="J254" s="465">
        <f t="shared" si="107"/>
        <v>380</v>
      </c>
      <c r="K254" s="465">
        <v>0</v>
      </c>
      <c r="L254" s="465">
        <v>0</v>
      </c>
      <c r="N254" s="791" t="s">
        <v>3011</v>
      </c>
      <c r="O254" s="791"/>
      <c r="P254" s="791"/>
    </row>
    <row r="255" spans="1:16" s="792" customFormat="1" ht="15.75" customHeight="1" x14ac:dyDescent="0.3">
      <c r="A255" s="799" t="s">
        <v>73</v>
      </c>
      <c r="B255" s="794" t="s">
        <v>3012</v>
      </c>
      <c r="C255" s="459">
        <v>4</v>
      </c>
      <c r="D255" s="459">
        <v>1.3</v>
      </c>
      <c r="E255" s="459">
        <v>1</v>
      </c>
      <c r="F255" s="459">
        <v>1</v>
      </c>
      <c r="G255" s="459">
        <v>26</v>
      </c>
      <c r="H255" s="459">
        <f t="shared" si="106"/>
        <v>135.20000000000002</v>
      </c>
      <c r="I255" s="465">
        <f t="shared" ref="I255:I274" si="108">C255*E255*F255*16.5</f>
        <v>66</v>
      </c>
      <c r="J255" s="465">
        <f t="shared" si="107"/>
        <v>66</v>
      </c>
      <c r="K255" s="465">
        <v>0</v>
      </c>
      <c r="L255" s="465">
        <v>0</v>
      </c>
      <c r="M255" s="791" t="s">
        <v>2990</v>
      </c>
      <c r="N255" s="791"/>
      <c r="O255" s="791"/>
      <c r="P255" s="791"/>
    </row>
    <row r="256" spans="1:16" s="792" customFormat="1" ht="15.75" customHeight="1" x14ac:dyDescent="0.3">
      <c r="A256" s="799" t="s">
        <v>74</v>
      </c>
      <c r="B256" s="794" t="s">
        <v>2998</v>
      </c>
      <c r="C256" s="459">
        <v>3</v>
      </c>
      <c r="D256" s="459">
        <v>1</v>
      </c>
      <c r="E256" s="459">
        <v>1</v>
      </c>
      <c r="F256" s="459">
        <v>1</v>
      </c>
      <c r="G256" s="459">
        <v>26</v>
      </c>
      <c r="H256" s="459">
        <f t="shared" si="106"/>
        <v>78</v>
      </c>
      <c r="I256" s="465">
        <f t="shared" si="108"/>
        <v>49.5</v>
      </c>
      <c r="J256" s="465">
        <f t="shared" si="107"/>
        <v>49.5</v>
      </c>
      <c r="K256" s="465">
        <v>0</v>
      </c>
      <c r="L256" s="465">
        <v>0</v>
      </c>
      <c r="M256" s="791"/>
      <c r="N256" s="791"/>
      <c r="O256" s="791"/>
      <c r="P256" s="791"/>
    </row>
    <row r="257" spans="1:16" s="792" customFormat="1" ht="15.75" customHeight="1" x14ac:dyDescent="0.3">
      <c r="A257" s="799" t="s">
        <v>75</v>
      </c>
      <c r="B257" s="794" t="s">
        <v>3013</v>
      </c>
      <c r="C257" s="459">
        <v>4</v>
      </c>
      <c r="D257" s="459">
        <v>1.3</v>
      </c>
      <c r="E257" s="459">
        <v>1</v>
      </c>
      <c r="F257" s="459">
        <v>1</v>
      </c>
      <c r="G257" s="459">
        <v>26</v>
      </c>
      <c r="H257" s="459">
        <f t="shared" si="106"/>
        <v>135.20000000000002</v>
      </c>
      <c r="I257" s="465">
        <f t="shared" si="108"/>
        <v>66</v>
      </c>
      <c r="J257" s="465">
        <f t="shared" si="107"/>
        <v>66</v>
      </c>
      <c r="K257" s="465">
        <v>0</v>
      </c>
      <c r="L257" s="465">
        <v>0</v>
      </c>
      <c r="M257" s="791"/>
      <c r="N257" s="791"/>
      <c r="O257" s="791"/>
      <c r="P257" s="791"/>
    </row>
    <row r="258" spans="1:16" s="792" customFormat="1" ht="15.75" customHeight="1" x14ac:dyDescent="0.3">
      <c r="A258" s="799" t="s">
        <v>76</v>
      </c>
      <c r="B258" s="794" t="s">
        <v>3002</v>
      </c>
      <c r="C258" s="459">
        <v>4</v>
      </c>
      <c r="D258" s="459">
        <v>1.075</v>
      </c>
      <c r="E258" s="459">
        <v>1</v>
      </c>
      <c r="F258" s="459">
        <v>1</v>
      </c>
      <c r="G258" s="459">
        <v>26</v>
      </c>
      <c r="H258" s="459">
        <f t="shared" si="106"/>
        <v>111.8</v>
      </c>
      <c r="I258" s="465">
        <f t="shared" si="108"/>
        <v>66</v>
      </c>
      <c r="J258" s="465">
        <f t="shared" si="107"/>
        <v>66</v>
      </c>
      <c r="K258" s="465">
        <v>0</v>
      </c>
      <c r="L258" s="465">
        <v>0</v>
      </c>
      <c r="M258" s="791"/>
      <c r="N258" s="791"/>
      <c r="O258" s="791"/>
      <c r="P258" s="791"/>
    </row>
    <row r="259" spans="1:16" s="792" customFormat="1" ht="15.75" customHeight="1" x14ac:dyDescent="0.3">
      <c r="A259" s="799" t="s">
        <v>228</v>
      </c>
      <c r="B259" s="794" t="s">
        <v>3014</v>
      </c>
      <c r="C259" s="465">
        <v>3</v>
      </c>
      <c r="D259" s="465">
        <v>1</v>
      </c>
      <c r="E259" s="465">
        <v>1</v>
      </c>
      <c r="F259" s="465">
        <v>1</v>
      </c>
      <c r="G259" s="465">
        <v>37</v>
      </c>
      <c r="H259" s="459">
        <f t="shared" si="106"/>
        <v>111</v>
      </c>
      <c r="I259" s="465">
        <f t="shared" si="108"/>
        <v>49.5</v>
      </c>
      <c r="J259" s="465">
        <f t="shared" si="107"/>
        <v>49.5</v>
      </c>
      <c r="K259" s="465">
        <v>0</v>
      </c>
      <c r="L259" s="465">
        <v>0</v>
      </c>
      <c r="M259" s="791" t="s">
        <v>2996</v>
      </c>
      <c r="N259" s="791"/>
      <c r="O259" s="791"/>
      <c r="P259" s="791"/>
    </row>
    <row r="260" spans="1:16" s="792" customFormat="1" ht="15.75" customHeight="1" x14ac:dyDescent="0.3">
      <c r="A260" s="799" t="s">
        <v>229</v>
      </c>
      <c r="B260" s="794" t="s">
        <v>3015</v>
      </c>
      <c r="C260" s="465">
        <v>4</v>
      </c>
      <c r="D260" s="459">
        <v>1.075</v>
      </c>
      <c r="E260" s="465">
        <v>1</v>
      </c>
      <c r="F260" s="465">
        <v>1</v>
      </c>
      <c r="G260" s="465">
        <v>37</v>
      </c>
      <c r="H260" s="459">
        <f t="shared" si="106"/>
        <v>159.1</v>
      </c>
      <c r="I260" s="465">
        <f t="shared" si="108"/>
        <v>66</v>
      </c>
      <c r="J260" s="465">
        <f t="shared" si="107"/>
        <v>66</v>
      </c>
      <c r="K260" s="465">
        <v>0</v>
      </c>
      <c r="L260" s="465">
        <v>0</v>
      </c>
      <c r="M260" s="791"/>
      <c r="N260" s="791"/>
      <c r="O260" s="791"/>
      <c r="P260" s="791"/>
    </row>
    <row r="261" spans="1:16" s="792" customFormat="1" ht="15.75" customHeight="1" x14ac:dyDescent="0.3">
      <c r="A261" s="799" t="s">
        <v>230</v>
      </c>
      <c r="B261" s="794" t="s">
        <v>3008</v>
      </c>
      <c r="C261" s="465">
        <v>4</v>
      </c>
      <c r="D261" s="465">
        <v>1.3</v>
      </c>
      <c r="E261" s="465">
        <v>1</v>
      </c>
      <c r="F261" s="465">
        <v>1</v>
      </c>
      <c r="G261" s="465">
        <v>37</v>
      </c>
      <c r="H261" s="459">
        <f t="shared" si="106"/>
        <v>192.4</v>
      </c>
      <c r="I261" s="465">
        <f t="shared" si="108"/>
        <v>66</v>
      </c>
      <c r="J261" s="465">
        <f t="shared" si="107"/>
        <v>66</v>
      </c>
      <c r="K261" s="465">
        <v>0</v>
      </c>
      <c r="L261" s="465">
        <v>0</v>
      </c>
      <c r="M261" s="791"/>
      <c r="N261" s="791"/>
      <c r="O261" s="791"/>
      <c r="P261" s="791"/>
    </row>
    <row r="262" spans="1:16" s="792" customFormat="1" ht="15.75" customHeight="1" x14ac:dyDescent="0.3">
      <c r="A262" s="799" t="s">
        <v>231</v>
      </c>
      <c r="B262" s="794" t="s">
        <v>3016</v>
      </c>
      <c r="C262" s="459">
        <v>3</v>
      </c>
      <c r="D262" s="459">
        <v>1.3</v>
      </c>
      <c r="E262" s="459">
        <v>1</v>
      </c>
      <c r="F262" s="459">
        <v>1</v>
      </c>
      <c r="G262" s="459">
        <v>20</v>
      </c>
      <c r="H262" s="459">
        <f t="shared" si="106"/>
        <v>78</v>
      </c>
      <c r="I262" s="465">
        <f t="shared" si="108"/>
        <v>49.5</v>
      </c>
      <c r="J262" s="465">
        <f t="shared" si="107"/>
        <v>49.5</v>
      </c>
      <c r="K262" s="465">
        <v>0</v>
      </c>
      <c r="L262" s="465">
        <v>0</v>
      </c>
      <c r="M262" s="791" t="s">
        <v>3017</v>
      </c>
      <c r="N262" s="791"/>
      <c r="O262" s="791"/>
      <c r="P262" s="791"/>
    </row>
    <row r="263" spans="1:16" s="792" customFormat="1" ht="15.75" customHeight="1" x14ac:dyDescent="0.3">
      <c r="A263" s="799" t="s">
        <v>232</v>
      </c>
      <c r="B263" s="794" t="s">
        <v>2986</v>
      </c>
      <c r="C263" s="459">
        <v>3</v>
      </c>
      <c r="D263" s="459">
        <v>1.1000000000000001</v>
      </c>
      <c r="E263" s="459">
        <v>1</v>
      </c>
      <c r="F263" s="459">
        <v>1</v>
      </c>
      <c r="G263" s="459">
        <v>15</v>
      </c>
      <c r="H263" s="459">
        <f t="shared" si="106"/>
        <v>49.500000000000007</v>
      </c>
      <c r="I263" s="465">
        <f t="shared" si="108"/>
        <v>49.5</v>
      </c>
      <c r="J263" s="465">
        <f t="shared" si="107"/>
        <v>49.5</v>
      </c>
      <c r="K263" s="465">
        <v>0</v>
      </c>
      <c r="L263" s="465">
        <v>0</v>
      </c>
      <c r="M263" s="791" t="s">
        <v>2999</v>
      </c>
      <c r="N263" s="791"/>
      <c r="O263" s="791"/>
      <c r="P263" s="791"/>
    </row>
    <row r="264" spans="1:16" s="792" customFormat="1" ht="15.75" customHeight="1" x14ac:dyDescent="0.3">
      <c r="A264" s="799" t="s">
        <v>233</v>
      </c>
      <c r="B264" s="794" t="s">
        <v>3018</v>
      </c>
      <c r="C264" s="459">
        <v>4</v>
      </c>
      <c r="D264" s="459">
        <v>1.3</v>
      </c>
      <c r="E264" s="459">
        <v>1</v>
      </c>
      <c r="F264" s="459">
        <v>1</v>
      </c>
      <c r="G264" s="459">
        <v>15</v>
      </c>
      <c r="H264" s="459">
        <f t="shared" si="106"/>
        <v>78</v>
      </c>
      <c r="I264" s="465">
        <f t="shared" si="108"/>
        <v>66</v>
      </c>
      <c r="J264" s="465">
        <f t="shared" si="107"/>
        <v>66</v>
      </c>
      <c r="K264" s="465">
        <v>0</v>
      </c>
      <c r="L264" s="465">
        <v>0</v>
      </c>
      <c r="M264" s="791"/>
      <c r="N264" s="791"/>
      <c r="O264" s="791"/>
      <c r="P264" s="791"/>
    </row>
    <row r="265" spans="1:16" s="792" customFormat="1" ht="15.75" customHeight="1" x14ac:dyDescent="0.3">
      <c r="A265" s="799" t="s">
        <v>234</v>
      </c>
      <c r="B265" s="794" t="s">
        <v>3012</v>
      </c>
      <c r="C265" s="459">
        <v>4</v>
      </c>
      <c r="D265" s="459">
        <v>1.3</v>
      </c>
      <c r="E265" s="459">
        <v>1</v>
      </c>
      <c r="F265" s="459">
        <v>1</v>
      </c>
      <c r="G265" s="459">
        <v>15</v>
      </c>
      <c r="H265" s="459">
        <f t="shared" si="106"/>
        <v>78</v>
      </c>
      <c r="I265" s="465">
        <f t="shared" si="108"/>
        <v>66</v>
      </c>
      <c r="J265" s="465">
        <f t="shared" si="107"/>
        <v>66</v>
      </c>
      <c r="K265" s="465">
        <v>0</v>
      </c>
      <c r="L265" s="465">
        <v>0</v>
      </c>
      <c r="M265" s="791"/>
      <c r="N265" s="791"/>
      <c r="O265" s="791"/>
      <c r="P265" s="791"/>
    </row>
    <row r="266" spans="1:16" s="792" customFormat="1" ht="15.75" customHeight="1" x14ac:dyDescent="0.3">
      <c r="A266" s="799" t="s">
        <v>235</v>
      </c>
      <c r="B266" s="794" t="s">
        <v>3019</v>
      </c>
      <c r="C266" s="459">
        <v>4</v>
      </c>
      <c r="D266" s="459">
        <v>1.3</v>
      </c>
      <c r="E266" s="459">
        <v>1</v>
      </c>
      <c r="F266" s="459">
        <v>1</v>
      </c>
      <c r="G266" s="459">
        <v>15</v>
      </c>
      <c r="H266" s="459">
        <f t="shared" si="106"/>
        <v>78</v>
      </c>
      <c r="I266" s="465">
        <f t="shared" si="108"/>
        <v>66</v>
      </c>
      <c r="J266" s="465">
        <f t="shared" si="107"/>
        <v>66</v>
      </c>
      <c r="K266" s="465">
        <v>0</v>
      </c>
      <c r="L266" s="465">
        <v>0</v>
      </c>
      <c r="M266" s="791"/>
      <c r="N266" s="791"/>
      <c r="O266" s="791"/>
      <c r="P266" s="791"/>
    </row>
    <row r="267" spans="1:16" s="792" customFormat="1" ht="15.75" customHeight="1" x14ac:dyDescent="0.3">
      <c r="A267" s="799" t="s">
        <v>236</v>
      </c>
      <c r="B267" s="794" t="s">
        <v>3020</v>
      </c>
      <c r="C267" s="459">
        <v>3</v>
      </c>
      <c r="D267" s="459">
        <v>1.1000000000000001</v>
      </c>
      <c r="E267" s="459">
        <v>1</v>
      </c>
      <c r="F267" s="459">
        <v>1</v>
      </c>
      <c r="G267" s="459">
        <v>25</v>
      </c>
      <c r="H267" s="459">
        <f t="shared" si="106"/>
        <v>82.5</v>
      </c>
      <c r="I267" s="465">
        <f t="shared" si="108"/>
        <v>49.5</v>
      </c>
      <c r="J267" s="465">
        <f t="shared" si="107"/>
        <v>49.5</v>
      </c>
      <c r="K267" s="465">
        <v>0</v>
      </c>
      <c r="L267" s="465">
        <v>0</v>
      </c>
      <c r="M267" s="791" t="s">
        <v>3003</v>
      </c>
      <c r="N267" s="791"/>
      <c r="O267" s="791"/>
      <c r="P267" s="791"/>
    </row>
    <row r="268" spans="1:16" s="792" customFormat="1" ht="15.75" customHeight="1" x14ac:dyDescent="0.3">
      <c r="A268" s="799" t="s">
        <v>2582</v>
      </c>
      <c r="B268" s="794" t="s">
        <v>3021</v>
      </c>
      <c r="C268" s="459">
        <v>4</v>
      </c>
      <c r="D268" s="459">
        <v>1.3</v>
      </c>
      <c r="E268" s="459">
        <v>1</v>
      </c>
      <c r="F268" s="459">
        <v>1</v>
      </c>
      <c r="G268" s="459">
        <v>25</v>
      </c>
      <c r="H268" s="459">
        <f t="shared" si="106"/>
        <v>130</v>
      </c>
      <c r="I268" s="465">
        <f t="shared" si="108"/>
        <v>66</v>
      </c>
      <c r="J268" s="465">
        <f t="shared" si="107"/>
        <v>66</v>
      </c>
      <c r="K268" s="465">
        <v>0</v>
      </c>
      <c r="L268" s="465">
        <v>0</v>
      </c>
      <c r="M268" s="791"/>
      <c r="N268" s="791"/>
      <c r="O268" s="791"/>
      <c r="P268" s="791"/>
    </row>
    <row r="269" spans="1:16" s="792" customFormat="1" ht="15.75" customHeight="1" x14ac:dyDescent="0.3">
      <c r="A269" s="799" t="s">
        <v>2583</v>
      </c>
      <c r="B269" s="794" t="s">
        <v>3022</v>
      </c>
      <c r="C269" s="459">
        <v>3</v>
      </c>
      <c r="D269" s="459">
        <v>1</v>
      </c>
      <c r="E269" s="459">
        <v>1</v>
      </c>
      <c r="F269" s="459">
        <v>1</v>
      </c>
      <c r="G269" s="459">
        <v>25</v>
      </c>
      <c r="H269" s="459">
        <f t="shared" si="106"/>
        <v>75</v>
      </c>
      <c r="I269" s="465">
        <f t="shared" si="108"/>
        <v>49.5</v>
      </c>
      <c r="J269" s="465">
        <f t="shared" si="107"/>
        <v>49.5</v>
      </c>
      <c r="K269" s="465">
        <v>0</v>
      </c>
      <c r="L269" s="465">
        <v>0</v>
      </c>
      <c r="M269" s="791"/>
      <c r="N269" s="791"/>
      <c r="O269" s="791"/>
      <c r="P269" s="791"/>
    </row>
    <row r="270" spans="1:16" s="792" customFormat="1" ht="15.75" customHeight="1" x14ac:dyDescent="0.3">
      <c r="A270" s="799" t="s">
        <v>2704</v>
      </c>
      <c r="B270" s="794" t="s">
        <v>2994</v>
      </c>
      <c r="C270" s="459">
        <v>3</v>
      </c>
      <c r="D270" s="459">
        <v>1</v>
      </c>
      <c r="E270" s="459">
        <v>1</v>
      </c>
      <c r="F270" s="459">
        <v>1</v>
      </c>
      <c r="G270" s="459">
        <v>25</v>
      </c>
      <c r="H270" s="459">
        <f t="shared" si="106"/>
        <v>75</v>
      </c>
      <c r="I270" s="465">
        <f t="shared" si="108"/>
        <v>49.5</v>
      </c>
      <c r="J270" s="465">
        <f t="shared" si="107"/>
        <v>49.5</v>
      </c>
      <c r="K270" s="465">
        <v>0</v>
      </c>
      <c r="L270" s="465">
        <v>0</v>
      </c>
      <c r="M270" s="791"/>
      <c r="N270" s="791"/>
      <c r="O270" s="791"/>
      <c r="P270" s="791"/>
    </row>
    <row r="271" spans="1:16" s="792" customFormat="1" ht="15.75" customHeight="1" x14ac:dyDescent="0.3">
      <c r="A271" s="799" t="s">
        <v>2706</v>
      </c>
      <c r="B271" s="794" t="s">
        <v>3021</v>
      </c>
      <c r="C271" s="459">
        <v>4</v>
      </c>
      <c r="D271" s="459">
        <v>1.3</v>
      </c>
      <c r="E271" s="459">
        <v>1</v>
      </c>
      <c r="F271" s="459">
        <v>1</v>
      </c>
      <c r="G271" s="459">
        <v>14</v>
      </c>
      <c r="H271" s="459">
        <f t="shared" si="106"/>
        <v>72.8</v>
      </c>
      <c r="I271" s="465">
        <f t="shared" si="108"/>
        <v>66</v>
      </c>
      <c r="J271" s="465">
        <f t="shared" si="107"/>
        <v>66</v>
      </c>
      <c r="K271" s="465">
        <v>0</v>
      </c>
      <c r="L271" s="465">
        <v>0</v>
      </c>
      <c r="M271" s="791" t="s">
        <v>3006</v>
      </c>
      <c r="N271" s="791"/>
      <c r="O271" s="791"/>
      <c r="P271" s="791"/>
    </row>
    <row r="272" spans="1:16" s="792" customFormat="1" ht="15.75" customHeight="1" x14ac:dyDescent="0.3">
      <c r="A272" s="799" t="s">
        <v>237</v>
      </c>
      <c r="B272" s="794" t="s">
        <v>3023</v>
      </c>
      <c r="C272" s="459">
        <v>3</v>
      </c>
      <c r="D272" s="459">
        <v>1.1000000000000001</v>
      </c>
      <c r="E272" s="459">
        <v>1</v>
      </c>
      <c r="F272" s="459">
        <v>1</v>
      </c>
      <c r="G272" s="459">
        <v>14</v>
      </c>
      <c r="H272" s="459">
        <f t="shared" si="106"/>
        <v>46.2</v>
      </c>
      <c r="I272" s="465">
        <f t="shared" si="108"/>
        <v>49.5</v>
      </c>
      <c r="J272" s="465">
        <f t="shared" si="107"/>
        <v>49.5</v>
      </c>
      <c r="K272" s="465">
        <v>0</v>
      </c>
      <c r="L272" s="465">
        <v>0</v>
      </c>
      <c r="M272" s="791"/>
      <c r="N272" s="791"/>
      <c r="O272" s="791"/>
      <c r="P272" s="791"/>
    </row>
    <row r="273" spans="1:16" s="792" customFormat="1" ht="15.75" customHeight="1" x14ac:dyDescent="0.3">
      <c r="A273" s="799" t="s">
        <v>2584</v>
      </c>
      <c r="B273" s="794" t="s">
        <v>3002</v>
      </c>
      <c r="C273" s="459">
        <v>3</v>
      </c>
      <c r="D273" s="459">
        <v>1</v>
      </c>
      <c r="E273" s="459">
        <v>1</v>
      </c>
      <c r="F273" s="459">
        <v>1</v>
      </c>
      <c r="G273" s="459">
        <v>14</v>
      </c>
      <c r="H273" s="459">
        <f t="shared" si="106"/>
        <v>42</v>
      </c>
      <c r="I273" s="465">
        <f t="shared" si="108"/>
        <v>49.5</v>
      </c>
      <c r="J273" s="465">
        <f t="shared" si="107"/>
        <v>49.5</v>
      </c>
      <c r="K273" s="465">
        <v>0</v>
      </c>
      <c r="L273" s="465">
        <v>0</v>
      </c>
      <c r="M273" s="791"/>
      <c r="N273" s="791"/>
      <c r="O273" s="791"/>
      <c r="P273" s="791"/>
    </row>
    <row r="274" spans="1:16" s="792" customFormat="1" ht="15.75" customHeight="1" x14ac:dyDescent="0.3">
      <c r="A274" s="799" t="s">
        <v>2585</v>
      </c>
      <c r="B274" s="794" t="s">
        <v>3022</v>
      </c>
      <c r="C274" s="459">
        <v>3</v>
      </c>
      <c r="D274" s="459">
        <v>1</v>
      </c>
      <c r="E274" s="459">
        <v>1</v>
      </c>
      <c r="F274" s="459">
        <v>1</v>
      </c>
      <c r="G274" s="459">
        <v>14</v>
      </c>
      <c r="H274" s="459">
        <f t="shared" si="106"/>
        <v>42</v>
      </c>
      <c r="I274" s="465">
        <f t="shared" si="108"/>
        <v>49.5</v>
      </c>
      <c r="J274" s="465">
        <f t="shared" si="107"/>
        <v>49.5</v>
      </c>
      <c r="K274" s="465">
        <v>0</v>
      </c>
      <c r="L274" s="465">
        <v>0</v>
      </c>
      <c r="M274" s="791"/>
      <c r="N274" s="791"/>
      <c r="O274" s="791"/>
      <c r="P274" s="791"/>
    </row>
    <row r="275" spans="1:16" s="792" customFormat="1" ht="15.75" customHeight="1" x14ac:dyDescent="0.3">
      <c r="A275" s="799" t="s">
        <v>2709</v>
      </c>
      <c r="B275" s="794" t="s">
        <v>3000</v>
      </c>
      <c r="C275" s="459">
        <v>3</v>
      </c>
      <c r="D275" s="459">
        <v>1.1000000000000001</v>
      </c>
      <c r="E275" s="459">
        <v>1</v>
      </c>
      <c r="F275" s="459">
        <v>1</v>
      </c>
      <c r="G275" s="459">
        <v>14</v>
      </c>
      <c r="H275" s="459">
        <f>C275*D275*G275</f>
        <v>46.2</v>
      </c>
      <c r="I275" s="465">
        <f>C275*E275*F275*16.5</f>
        <v>49.5</v>
      </c>
      <c r="J275" s="465">
        <f>I275</f>
        <v>49.5</v>
      </c>
      <c r="K275" s="465">
        <v>0</v>
      </c>
      <c r="L275" s="465">
        <v>0</v>
      </c>
      <c r="M275" s="791"/>
      <c r="N275" s="791"/>
      <c r="O275" s="791"/>
      <c r="P275" s="791"/>
    </row>
    <row r="276" spans="1:16" s="792" customFormat="1" ht="15.75" customHeight="1" x14ac:dyDescent="0.3">
      <c r="A276" s="799" t="s">
        <v>2711</v>
      </c>
      <c r="B276" s="752" t="s">
        <v>3015</v>
      </c>
      <c r="C276" s="468">
        <v>3</v>
      </c>
      <c r="D276" s="467">
        <v>1.1000000000000001</v>
      </c>
      <c r="E276" s="468">
        <v>1</v>
      </c>
      <c r="F276" s="468">
        <v>1</v>
      </c>
      <c r="G276" s="468">
        <v>44</v>
      </c>
      <c r="H276" s="459">
        <f>C276*D276*G276</f>
        <v>145.20000000000002</v>
      </c>
      <c r="I276" s="465">
        <f>C276*E276*F276*16.5</f>
        <v>49.5</v>
      </c>
      <c r="J276" s="465">
        <f>I276</f>
        <v>49.5</v>
      </c>
      <c r="K276" s="465">
        <v>0</v>
      </c>
      <c r="L276" s="465">
        <v>0</v>
      </c>
      <c r="M276" s="791" t="s">
        <v>3009</v>
      </c>
      <c r="N276" s="791"/>
      <c r="O276" s="791"/>
      <c r="P276" s="791"/>
    </row>
    <row r="277" spans="1:16" s="792" customFormat="1" ht="15.75" customHeight="1" x14ac:dyDescent="0.3">
      <c r="A277" s="799" t="s">
        <v>2713</v>
      </c>
      <c r="B277" s="752" t="s">
        <v>3024</v>
      </c>
      <c r="C277" s="468">
        <v>4</v>
      </c>
      <c r="D277" s="467">
        <v>1.3</v>
      </c>
      <c r="E277" s="468">
        <v>1</v>
      </c>
      <c r="F277" s="468">
        <v>1</v>
      </c>
      <c r="G277" s="468">
        <v>44</v>
      </c>
      <c r="H277" s="459">
        <f t="shared" ref="H277:H280" si="109">C277*D277*G277</f>
        <v>228.8</v>
      </c>
      <c r="I277" s="465">
        <f t="shared" ref="I277:I280" si="110">C277*E277*F277*16.5</f>
        <v>66</v>
      </c>
      <c r="J277" s="465">
        <f t="shared" ref="J277:J280" si="111">I277</f>
        <v>66</v>
      </c>
      <c r="K277" s="465">
        <v>0</v>
      </c>
      <c r="L277" s="465">
        <v>0</v>
      </c>
      <c r="M277" s="791"/>
      <c r="N277" s="791"/>
      <c r="O277" s="791"/>
      <c r="P277" s="791"/>
    </row>
    <row r="278" spans="1:16" s="792" customFormat="1" ht="15.75" customHeight="1" x14ac:dyDescent="0.3">
      <c r="A278" s="799" t="s">
        <v>2715</v>
      </c>
      <c r="B278" s="752" t="s">
        <v>3014</v>
      </c>
      <c r="C278" s="468">
        <v>3</v>
      </c>
      <c r="D278" s="467">
        <v>1.1000000000000001</v>
      </c>
      <c r="E278" s="468">
        <v>1</v>
      </c>
      <c r="F278" s="468">
        <v>1</v>
      </c>
      <c r="G278" s="468">
        <v>44</v>
      </c>
      <c r="H278" s="459">
        <f t="shared" si="109"/>
        <v>145.20000000000002</v>
      </c>
      <c r="I278" s="465">
        <f t="shared" si="110"/>
        <v>49.5</v>
      </c>
      <c r="J278" s="465">
        <f t="shared" si="111"/>
        <v>49.5</v>
      </c>
      <c r="K278" s="465">
        <v>0</v>
      </c>
      <c r="L278" s="465">
        <v>0</v>
      </c>
      <c r="M278" s="791"/>
      <c r="N278" s="791"/>
      <c r="O278" s="791"/>
      <c r="P278" s="791"/>
    </row>
    <row r="279" spans="1:16" s="792" customFormat="1" ht="15.75" customHeight="1" x14ac:dyDescent="0.3">
      <c r="A279" s="799" t="s">
        <v>2717</v>
      </c>
      <c r="B279" s="752" t="s">
        <v>2994</v>
      </c>
      <c r="C279" s="468">
        <v>3</v>
      </c>
      <c r="D279" s="467">
        <v>1</v>
      </c>
      <c r="E279" s="468">
        <v>1</v>
      </c>
      <c r="F279" s="468">
        <v>1</v>
      </c>
      <c r="G279" s="468">
        <v>44</v>
      </c>
      <c r="H279" s="459">
        <f t="shared" si="109"/>
        <v>132</v>
      </c>
      <c r="I279" s="465">
        <f t="shared" si="110"/>
        <v>49.5</v>
      </c>
      <c r="J279" s="465">
        <f t="shared" si="111"/>
        <v>49.5</v>
      </c>
      <c r="K279" s="465">
        <v>0</v>
      </c>
      <c r="L279" s="465">
        <v>0</v>
      </c>
      <c r="M279" s="791"/>
      <c r="N279" s="791"/>
      <c r="O279" s="791"/>
      <c r="P279" s="791"/>
    </row>
    <row r="280" spans="1:16" s="792" customFormat="1" ht="15.75" customHeight="1" x14ac:dyDescent="0.3">
      <c r="A280" s="799" t="s">
        <v>2719</v>
      </c>
      <c r="B280" s="794" t="s">
        <v>3016</v>
      </c>
      <c r="C280" s="459">
        <v>3</v>
      </c>
      <c r="D280" s="459">
        <v>1.3</v>
      </c>
      <c r="E280" s="459">
        <v>1</v>
      </c>
      <c r="F280" s="459">
        <v>1</v>
      </c>
      <c r="G280" s="459">
        <v>45</v>
      </c>
      <c r="H280" s="459">
        <f t="shared" si="109"/>
        <v>175.50000000000003</v>
      </c>
      <c r="I280" s="465">
        <f t="shared" si="110"/>
        <v>49.5</v>
      </c>
      <c r="J280" s="465">
        <f t="shared" si="111"/>
        <v>49.5</v>
      </c>
      <c r="K280" s="465">
        <v>0</v>
      </c>
      <c r="L280" s="465">
        <v>0</v>
      </c>
      <c r="M280" s="791" t="s">
        <v>3025</v>
      </c>
      <c r="N280" s="791"/>
      <c r="O280" s="791"/>
      <c r="P280" s="791"/>
    </row>
    <row r="281" spans="1:16" s="792" customFormat="1" ht="15.75" customHeight="1" x14ac:dyDescent="0.3">
      <c r="A281" s="417">
        <v>2</v>
      </c>
      <c r="B281" s="420" t="s">
        <v>190</v>
      </c>
      <c r="C281" s="461">
        <f>C282+C290</f>
        <v>6</v>
      </c>
      <c r="D281" s="461">
        <f t="shared" ref="D281:L281" si="112">D282+D290</f>
        <v>0</v>
      </c>
      <c r="E281" s="461">
        <f t="shared" si="112"/>
        <v>2</v>
      </c>
      <c r="F281" s="461">
        <f t="shared" si="112"/>
        <v>2</v>
      </c>
      <c r="G281" s="461">
        <f t="shared" si="112"/>
        <v>52</v>
      </c>
      <c r="H281" s="461">
        <f t="shared" si="112"/>
        <v>156</v>
      </c>
      <c r="I281" s="461">
        <f t="shared" si="112"/>
        <v>99</v>
      </c>
      <c r="J281" s="461">
        <f t="shared" si="112"/>
        <v>99</v>
      </c>
      <c r="K281" s="461">
        <f t="shared" si="112"/>
        <v>0</v>
      </c>
      <c r="L281" s="461">
        <f t="shared" si="112"/>
        <v>0</v>
      </c>
      <c r="M281" s="791"/>
      <c r="N281" s="791"/>
      <c r="O281" s="791"/>
      <c r="P281" s="791"/>
    </row>
    <row r="282" spans="1:16" s="792" customFormat="1" ht="39" customHeight="1" x14ac:dyDescent="0.3">
      <c r="A282" s="800" t="s">
        <v>3149</v>
      </c>
      <c r="B282" s="786" t="s">
        <v>598</v>
      </c>
      <c r="C282" s="455">
        <f>C283+C289</f>
        <v>3</v>
      </c>
      <c r="D282" s="455">
        <f t="shared" ref="D282:L282" si="113">D283+D289</f>
        <v>0</v>
      </c>
      <c r="E282" s="455">
        <f t="shared" si="113"/>
        <v>1</v>
      </c>
      <c r="F282" s="455">
        <f t="shared" si="113"/>
        <v>1</v>
      </c>
      <c r="G282" s="455">
        <f t="shared" si="113"/>
        <v>26</v>
      </c>
      <c r="H282" s="455">
        <f t="shared" si="113"/>
        <v>78</v>
      </c>
      <c r="I282" s="455">
        <f t="shared" si="113"/>
        <v>49.5</v>
      </c>
      <c r="J282" s="455">
        <f t="shared" si="113"/>
        <v>49.5</v>
      </c>
      <c r="K282" s="455">
        <f t="shared" si="113"/>
        <v>0</v>
      </c>
      <c r="L282" s="455">
        <f t="shared" si="113"/>
        <v>0</v>
      </c>
      <c r="M282" s="791"/>
      <c r="N282" s="791"/>
      <c r="O282" s="791"/>
      <c r="P282" s="791"/>
    </row>
    <row r="283" spans="1:16" s="792" customFormat="1" ht="15.75" customHeight="1" x14ac:dyDescent="0.3">
      <c r="A283" s="790" t="s">
        <v>70</v>
      </c>
      <c r="B283" s="786" t="s">
        <v>78</v>
      </c>
      <c r="C283" s="455">
        <f>SUM(C284:C288)</f>
        <v>3</v>
      </c>
      <c r="D283" s="455"/>
      <c r="E283" s="455">
        <f>SUM(E284:E288)</f>
        <v>1</v>
      </c>
      <c r="F283" s="455">
        <f t="shared" ref="F283:L283" si="114">SUM(F284:F288)</f>
        <v>1</v>
      </c>
      <c r="G283" s="455">
        <f t="shared" si="114"/>
        <v>26</v>
      </c>
      <c r="H283" s="455">
        <f t="shared" si="114"/>
        <v>78</v>
      </c>
      <c r="I283" s="455">
        <f t="shared" si="114"/>
        <v>49.5</v>
      </c>
      <c r="J283" s="455">
        <f t="shared" si="114"/>
        <v>49.5</v>
      </c>
      <c r="K283" s="455">
        <f t="shared" si="114"/>
        <v>0</v>
      </c>
      <c r="L283" s="455">
        <f t="shared" si="114"/>
        <v>0</v>
      </c>
      <c r="M283" s="791"/>
      <c r="N283" s="791"/>
      <c r="O283" s="791"/>
      <c r="P283" s="791"/>
    </row>
    <row r="284" spans="1:16" s="792" customFormat="1" ht="15.75" customHeight="1" x14ac:dyDescent="0.3">
      <c r="A284" s="799" t="s">
        <v>71</v>
      </c>
      <c r="B284" s="813" t="s">
        <v>3026</v>
      </c>
      <c r="C284" s="465">
        <v>3</v>
      </c>
      <c r="D284" s="465">
        <v>1</v>
      </c>
      <c r="E284" s="465">
        <v>1</v>
      </c>
      <c r="F284" s="465">
        <v>1</v>
      </c>
      <c r="G284" s="465">
        <v>26</v>
      </c>
      <c r="H284" s="459">
        <f t="shared" ref="H284" si="115">C284*D284*G284</f>
        <v>78</v>
      </c>
      <c r="I284" s="465">
        <f t="shared" ref="I284:I295" si="116">C284*E284*F284*16.5</f>
        <v>49.5</v>
      </c>
      <c r="J284" s="465">
        <f t="shared" ref="J284:J288" si="117">I284</f>
        <v>49.5</v>
      </c>
      <c r="K284" s="465">
        <v>0</v>
      </c>
      <c r="L284" s="465">
        <v>0</v>
      </c>
      <c r="M284" s="791"/>
      <c r="N284" s="791"/>
      <c r="O284" s="791"/>
      <c r="P284" s="791"/>
    </row>
    <row r="285" spans="1:16" s="792" customFormat="1" ht="15.75" customHeight="1" x14ac:dyDescent="0.3">
      <c r="A285" s="799" t="s">
        <v>72</v>
      </c>
      <c r="B285" s="813" t="s">
        <v>601</v>
      </c>
      <c r="C285" s="465"/>
      <c r="D285" s="465"/>
      <c r="E285" s="465"/>
      <c r="F285" s="465"/>
      <c r="G285" s="465"/>
      <c r="H285" s="459"/>
      <c r="I285" s="465">
        <f t="shared" si="116"/>
        <v>0</v>
      </c>
      <c r="J285" s="465">
        <f t="shared" si="117"/>
        <v>0</v>
      </c>
      <c r="K285" s="465">
        <v>0</v>
      </c>
      <c r="L285" s="465">
        <v>0</v>
      </c>
      <c r="M285" s="791"/>
      <c r="N285" s="791"/>
      <c r="O285" s="791"/>
      <c r="P285" s="791"/>
    </row>
    <row r="286" spans="1:16" s="792" customFormat="1" ht="15.75" customHeight="1" x14ac:dyDescent="0.3">
      <c r="A286" s="799" t="s">
        <v>73</v>
      </c>
      <c r="B286" s="813" t="s">
        <v>601</v>
      </c>
      <c r="C286" s="465"/>
      <c r="D286" s="465"/>
      <c r="E286" s="465"/>
      <c r="F286" s="465"/>
      <c r="G286" s="465"/>
      <c r="H286" s="459"/>
      <c r="I286" s="465">
        <f t="shared" si="116"/>
        <v>0</v>
      </c>
      <c r="J286" s="465">
        <f t="shared" si="117"/>
        <v>0</v>
      </c>
      <c r="K286" s="465">
        <v>0</v>
      </c>
      <c r="L286" s="465">
        <v>0</v>
      </c>
      <c r="M286" s="791"/>
      <c r="N286" s="791"/>
      <c r="O286" s="791"/>
      <c r="P286" s="791"/>
    </row>
    <row r="287" spans="1:16" s="792" customFormat="1" ht="15.75" customHeight="1" x14ac:dyDescent="0.3">
      <c r="A287" s="799" t="s">
        <v>74</v>
      </c>
      <c r="B287" s="813" t="s">
        <v>601</v>
      </c>
      <c r="C287" s="465"/>
      <c r="D287" s="465"/>
      <c r="E287" s="465"/>
      <c r="F287" s="465"/>
      <c r="G287" s="465"/>
      <c r="H287" s="459"/>
      <c r="I287" s="465">
        <f t="shared" si="116"/>
        <v>0</v>
      </c>
      <c r="J287" s="465">
        <f t="shared" si="117"/>
        <v>0</v>
      </c>
      <c r="K287" s="465">
        <v>0</v>
      </c>
      <c r="L287" s="465">
        <v>0</v>
      </c>
      <c r="M287" s="791"/>
      <c r="N287" s="791"/>
      <c r="O287" s="791"/>
      <c r="P287" s="791"/>
    </row>
    <row r="288" spans="1:16" s="792" customFormat="1" ht="15.75" customHeight="1" x14ac:dyDescent="0.3">
      <c r="A288" s="799" t="s">
        <v>75</v>
      </c>
      <c r="B288" s="813" t="s">
        <v>601</v>
      </c>
      <c r="C288" s="465"/>
      <c r="D288" s="465"/>
      <c r="E288" s="465"/>
      <c r="F288" s="465"/>
      <c r="G288" s="465"/>
      <c r="H288" s="459"/>
      <c r="I288" s="465">
        <f t="shared" si="116"/>
        <v>0</v>
      </c>
      <c r="J288" s="465">
        <f t="shared" si="117"/>
        <v>0</v>
      </c>
      <c r="K288" s="465">
        <v>0</v>
      </c>
      <c r="L288" s="465">
        <v>0</v>
      </c>
      <c r="M288" s="791"/>
      <c r="N288" s="791"/>
      <c r="O288" s="791"/>
      <c r="P288" s="791"/>
    </row>
    <row r="289" spans="1:16" s="792" customFormat="1" ht="15.75" customHeight="1" x14ac:dyDescent="0.3">
      <c r="A289" s="790" t="s">
        <v>77</v>
      </c>
      <c r="B289" s="814" t="s">
        <v>79</v>
      </c>
      <c r="C289" s="455"/>
      <c r="D289" s="455"/>
      <c r="E289" s="455"/>
      <c r="F289" s="455"/>
      <c r="G289" s="455"/>
      <c r="H289" s="461"/>
      <c r="I289" s="461"/>
      <c r="J289" s="455"/>
      <c r="K289" s="455"/>
      <c r="L289" s="455"/>
      <c r="M289" s="791"/>
      <c r="N289" s="791"/>
      <c r="O289" s="791"/>
      <c r="P289" s="791"/>
    </row>
    <row r="290" spans="1:16" s="792" customFormat="1" ht="44.25" customHeight="1" x14ac:dyDescent="0.3">
      <c r="A290" s="800" t="s">
        <v>252</v>
      </c>
      <c r="B290" s="787" t="s">
        <v>600</v>
      </c>
      <c r="C290" s="461">
        <f>SUM(C291:C295)</f>
        <v>3</v>
      </c>
      <c r="D290" s="461"/>
      <c r="E290" s="461">
        <f t="shared" ref="E290:L290" si="118">SUM(E291:E295)</f>
        <v>1</v>
      </c>
      <c r="F290" s="461">
        <f t="shared" si="118"/>
        <v>1</v>
      </c>
      <c r="G290" s="461">
        <f t="shared" si="118"/>
        <v>26</v>
      </c>
      <c r="H290" s="461">
        <f t="shared" si="118"/>
        <v>78</v>
      </c>
      <c r="I290" s="461">
        <f t="shared" si="118"/>
        <v>49.5</v>
      </c>
      <c r="J290" s="461">
        <f t="shared" si="118"/>
        <v>49.5</v>
      </c>
      <c r="K290" s="461">
        <f t="shared" si="118"/>
        <v>0</v>
      </c>
      <c r="L290" s="461">
        <f t="shared" si="118"/>
        <v>0</v>
      </c>
      <c r="M290" s="791"/>
      <c r="N290" s="791"/>
      <c r="O290" s="791"/>
      <c r="P290" s="791"/>
    </row>
    <row r="291" spans="1:16" s="792" customFormat="1" ht="15.75" customHeight="1" x14ac:dyDescent="0.3">
      <c r="A291" s="799" t="s">
        <v>76</v>
      </c>
      <c r="B291" s="813" t="s">
        <v>2981</v>
      </c>
      <c r="C291" s="465">
        <v>3</v>
      </c>
      <c r="D291" s="465">
        <v>1</v>
      </c>
      <c r="E291" s="465">
        <v>1</v>
      </c>
      <c r="F291" s="465">
        <v>1</v>
      </c>
      <c r="G291" s="465">
        <v>26</v>
      </c>
      <c r="H291" s="459">
        <f t="shared" ref="H291" si="119">C291*D291*G291</f>
        <v>78</v>
      </c>
      <c r="I291" s="465">
        <f t="shared" ref="I291" si="120">C291*E291*F291*16.5</f>
        <v>49.5</v>
      </c>
      <c r="J291" s="465">
        <f t="shared" ref="J291" si="121">I291</f>
        <v>49.5</v>
      </c>
      <c r="K291" s="465">
        <v>0</v>
      </c>
      <c r="L291" s="465">
        <v>0</v>
      </c>
      <c r="M291" s="791" t="s">
        <v>3027</v>
      </c>
      <c r="N291" s="791"/>
      <c r="O291" s="791"/>
      <c r="P291" s="791"/>
    </row>
    <row r="292" spans="1:16" s="792" customFormat="1" ht="15.75" customHeight="1" x14ac:dyDescent="0.3">
      <c r="A292" s="799" t="s">
        <v>228</v>
      </c>
      <c r="B292" s="813" t="s">
        <v>601</v>
      </c>
      <c r="C292" s="465"/>
      <c r="D292" s="465"/>
      <c r="E292" s="465"/>
      <c r="F292" s="465"/>
      <c r="G292" s="465"/>
      <c r="H292" s="459"/>
      <c r="I292" s="465">
        <f t="shared" si="116"/>
        <v>0</v>
      </c>
      <c r="J292" s="465"/>
      <c r="K292" s="465"/>
      <c r="L292" s="465"/>
      <c r="M292" s="791"/>
      <c r="N292" s="791"/>
      <c r="O292" s="791"/>
      <c r="P292" s="791"/>
    </row>
    <row r="293" spans="1:16" s="792" customFormat="1" ht="15.75" customHeight="1" x14ac:dyDescent="0.3">
      <c r="A293" s="799" t="s">
        <v>229</v>
      </c>
      <c r="B293" s="813" t="s">
        <v>601</v>
      </c>
      <c r="C293" s="465"/>
      <c r="D293" s="465"/>
      <c r="E293" s="465"/>
      <c r="F293" s="465"/>
      <c r="G293" s="465"/>
      <c r="H293" s="459"/>
      <c r="I293" s="465">
        <f t="shared" si="116"/>
        <v>0</v>
      </c>
      <c r="J293" s="465"/>
      <c r="K293" s="465"/>
      <c r="L293" s="465"/>
      <c r="M293" s="791"/>
      <c r="N293" s="791"/>
      <c r="O293" s="791"/>
      <c r="P293" s="791"/>
    </row>
    <row r="294" spans="1:16" s="792" customFormat="1" ht="15.75" customHeight="1" x14ac:dyDescent="0.3">
      <c r="A294" s="799" t="s">
        <v>230</v>
      </c>
      <c r="B294" s="813" t="s">
        <v>601</v>
      </c>
      <c r="C294" s="465"/>
      <c r="D294" s="465"/>
      <c r="E294" s="465"/>
      <c r="F294" s="465"/>
      <c r="G294" s="465"/>
      <c r="H294" s="459"/>
      <c r="I294" s="465">
        <f t="shared" si="116"/>
        <v>0</v>
      </c>
      <c r="J294" s="465"/>
      <c r="K294" s="465"/>
      <c r="L294" s="465"/>
      <c r="M294" s="791"/>
      <c r="N294" s="791"/>
      <c r="O294" s="791"/>
      <c r="P294" s="791"/>
    </row>
    <row r="295" spans="1:16" s="792" customFormat="1" ht="15.75" customHeight="1" x14ac:dyDescent="0.3">
      <c r="A295" s="799" t="s">
        <v>231</v>
      </c>
      <c r="B295" s="813" t="s">
        <v>601</v>
      </c>
      <c r="C295" s="465"/>
      <c r="D295" s="465"/>
      <c r="E295" s="465"/>
      <c r="F295" s="465"/>
      <c r="G295" s="465"/>
      <c r="H295" s="459"/>
      <c r="I295" s="465">
        <f t="shared" si="116"/>
        <v>0</v>
      </c>
      <c r="J295" s="465"/>
      <c r="K295" s="465"/>
      <c r="L295" s="465"/>
      <c r="M295" s="791"/>
      <c r="N295" s="791"/>
      <c r="O295" s="791"/>
      <c r="P295" s="791"/>
    </row>
  </sheetData>
  <mergeCells count="16">
    <mergeCell ref="A5:L5"/>
    <mergeCell ref="A7:A8"/>
    <mergeCell ref="B7:B8"/>
    <mergeCell ref="C7:C8"/>
    <mergeCell ref="D7:D8"/>
    <mergeCell ref="E7:E8"/>
    <mergeCell ref="F7:F8"/>
    <mergeCell ref="G7:G8"/>
    <mergeCell ref="H7:H8"/>
    <mergeCell ref="I7:I8"/>
    <mergeCell ref="J7:L7"/>
    <mergeCell ref="A4:L4"/>
    <mergeCell ref="A1:C1"/>
    <mergeCell ref="A2:C2"/>
    <mergeCell ref="J2:L2"/>
    <mergeCell ref="A3:L3"/>
  </mergeCells>
  <phoneticPr fontId="52" type="noConversion"/>
  <pageMargins left="0" right="0" top="0" bottom="0" header="0" footer="0"/>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70"/>
  <sheetViews>
    <sheetView topLeftCell="F8" zoomScale="115" zoomScaleNormal="115" workbookViewId="0">
      <selection activeCell="B58" sqref="B58"/>
    </sheetView>
  </sheetViews>
  <sheetFormatPr defaultColWidth="8.6640625" defaultRowHeight="14.4" x14ac:dyDescent="0.3"/>
  <cols>
    <col min="1" max="1" width="4.6640625" style="4" customWidth="1"/>
    <col min="2" max="2" width="28.33203125" style="333" customWidth="1"/>
    <col min="3" max="3" width="20" style="333" customWidth="1"/>
    <col min="4" max="5" width="7.109375" customWidth="1"/>
    <col min="6" max="6" width="9.44140625" customWidth="1"/>
    <col min="7" max="7" width="8.109375" customWidth="1"/>
    <col min="8" max="8" width="6.6640625" customWidth="1"/>
    <col min="9" max="9" width="7.109375" customWidth="1"/>
    <col min="10" max="10" width="6.44140625" customWidth="1"/>
    <col min="11" max="11" width="8.6640625" customWidth="1"/>
    <col min="12" max="12" width="7.6640625" style="81" customWidth="1"/>
    <col min="13" max="13" width="8.44140625" style="81" bestFit="1" customWidth="1"/>
    <col min="14" max="14" width="7.44140625" customWidth="1"/>
    <col min="15" max="15" width="9.109375" customWidth="1"/>
    <col min="16" max="16" width="22.5546875" customWidth="1"/>
    <col min="18" max="18" width="16.5546875" bestFit="1" customWidth="1"/>
  </cols>
  <sheetData>
    <row r="1" spans="1:17" ht="15.6" x14ac:dyDescent="0.3">
      <c r="A1" s="994" t="s">
        <v>0</v>
      </c>
      <c r="B1" s="994"/>
      <c r="C1" s="994"/>
      <c r="D1" s="1027"/>
      <c r="E1" s="1027"/>
      <c r="F1" s="1027"/>
      <c r="G1" s="1027"/>
      <c r="H1" s="1027"/>
      <c r="I1" s="1027"/>
      <c r="J1" s="1027"/>
      <c r="K1" s="1027"/>
      <c r="L1" s="1027"/>
      <c r="M1" s="1027"/>
      <c r="N1" s="1027"/>
      <c r="O1" s="1027"/>
      <c r="P1" s="321" t="s">
        <v>85</v>
      </c>
    </row>
    <row r="2" spans="1:17" ht="16.5" customHeight="1" x14ac:dyDescent="0.3">
      <c r="A2" s="1028" t="s">
        <v>604</v>
      </c>
      <c r="B2" s="1028"/>
      <c r="C2" s="1028"/>
      <c r="D2" s="1029"/>
      <c r="E2" s="1029"/>
      <c r="F2" s="1029"/>
      <c r="G2" s="1029"/>
      <c r="H2" s="1029"/>
      <c r="I2" s="1029"/>
      <c r="J2" s="1029"/>
      <c r="K2" s="1029"/>
      <c r="L2" s="1029"/>
      <c r="M2" s="1029"/>
      <c r="N2" s="1029"/>
      <c r="O2" s="1029"/>
      <c r="P2" s="2"/>
    </row>
    <row r="3" spans="1:17" ht="19.5" customHeight="1" x14ac:dyDescent="0.3">
      <c r="A3" s="966" t="s">
        <v>603</v>
      </c>
      <c r="B3" s="966"/>
      <c r="C3" s="966"/>
      <c r="D3" s="966"/>
      <c r="E3" s="966"/>
      <c r="F3" s="966"/>
      <c r="G3" s="966"/>
      <c r="H3" s="966"/>
      <c r="I3" s="966"/>
      <c r="J3" s="966"/>
      <c r="K3" s="966"/>
      <c r="L3" s="966"/>
      <c r="M3" s="966"/>
      <c r="N3" s="966"/>
      <c r="O3" s="966"/>
      <c r="P3" s="966"/>
    </row>
    <row r="4" spans="1:17" ht="15" thickBot="1" x14ac:dyDescent="0.35">
      <c r="A4" s="3"/>
      <c r="B4" s="3"/>
      <c r="C4" s="3"/>
      <c r="D4" s="3"/>
      <c r="E4" s="3"/>
      <c r="F4" s="3"/>
      <c r="G4" s="1026" t="s">
        <v>86</v>
      </c>
      <c r="H4" s="1026"/>
      <c r="I4" s="1026"/>
      <c r="J4" s="1026"/>
      <c r="K4" s="1026"/>
      <c r="L4" s="1026"/>
      <c r="M4" s="1026"/>
      <c r="N4" s="1026"/>
      <c r="O4" s="1026"/>
      <c r="P4" s="1026"/>
    </row>
    <row r="5" spans="1:17" ht="29.25" customHeight="1" x14ac:dyDescent="0.3">
      <c r="A5" s="1033" t="s">
        <v>3</v>
      </c>
      <c r="B5" s="1035" t="s">
        <v>87</v>
      </c>
      <c r="C5" s="1035" t="s">
        <v>82</v>
      </c>
      <c r="D5" s="1037" t="s">
        <v>88</v>
      </c>
      <c r="E5" s="1037"/>
      <c r="F5" s="1037"/>
      <c r="G5" s="1037"/>
      <c r="H5" s="1037" t="s">
        <v>89</v>
      </c>
      <c r="I5" s="1037"/>
      <c r="J5" s="1037"/>
      <c r="K5" s="1037"/>
      <c r="L5" s="1037" t="s">
        <v>90</v>
      </c>
      <c r="M5" s="1037"/>
      <c r="N5" s="1037"/>
      <c r="O5" s="1037"/>
      <c r="P5" s="1030" t="s">
        <v>605</v>
      </c>
    </row>
    <row r="6" spans="1:17" ht="39.6" x14ac:dyDescent="0.3">
      <c r="A6" s="1034"/>
      <c r="B6" s="1036"/>
      <c r="C6" s="1036"/>
      <c r="D6" s="298" t="s">
        <v>91</v>
      </c>
      <c r="E6" s="298" t="s">
        <v>92</v>
      </c>
      <c r="F6" s="298" t="s">
        <v>93</v>
      </c>
      <c r="G6" s="298" t="s">
        <v>94</v>
      </c>
      <c r="H6" s="298" t="s">
        <v>91</v>
      </c>
      <c r="I6" s="298" t="s">
        <v>92</v>
      </c>
      <c r="J6" s="298" t="s">
        <v>93</v>
      </c>
      <c r="K6" s="298" t="s">
        <v>94</v>
      </c>
      <c r="L6" s="78" t="s">
        <v>91</v>
      </c>
      <c r="M6" s="473" t="s">
        <v>92</v>
      </c>
      <c r="N6" s="298" t="s">
        <v>93</v>
      </c>
      <c r="O6" s="298" t="s">
        <v>94</v>
      </c>
      <c r="P6" s="1031"/>
    </row>
    <row r="7" spans="1:17" x14ac:dyDescent="0.3">
      <c r="A7" s="57" t="s">
        <v>56</v>
      </c>
      <c r="B7" s="44" t="s">
        <v>57</v>
      </c>
      <c r="C7" s="45" t="s">
        <v>58</v>
      </c>
      <c r="D7" s="45" t="s">
        <v>59</v>
      </c>
      <c r="E7" s="45" t="s">
        <v>60</v>
      </c>
      <c r="F7" s="45" t="s">
        <v>83</v>
      </c>
      <c r="G7" s="45" t="s">
        <v>61</v>
      </c>
      <c r="H7" s="45" t="s">
        <v>84</v>
      </c>
      <c r="I7" s="45" t="s">
        <v>95</v>
      </c>
      <c r="J7" s="45" t="s">
        <v>62</v>
      </c>
      <c r="K7" s="48" t="s">
        <v>63</v>
      </c>
      <c r="L7" s="79" t="s">
        <v>64</v>
      </c>
      <c r="M7" s="474" t="s">
        <v>65</v>
      </c>
      <c r="N7" s="45" t="s">
        <v>66</v>
      </c>
      <c r="O7" s="45" t="s">
        <v>67</v>
      </c>
      <c r="P7" s="56" t="s">
        <v>68</v>
      </c>
    </row>
    <row r="8" spans="1:17" s="322" customFormat="1" ht="26.4" x14ac:dyDescent="0.3">
      <c r="A8" s="297"/>
      <c r="B8" s="335" t="s">
        <v>3142</v>
      </c>
      <c r="C8" s="175"/>
      <c r="D8" s="175"/>
      <c r="E8" s="175"/>
      <c r="F8" s="175"/>
      <c r="G8" s="175"/>
      <c r="H8" s="175"/>
      <c r="I8" s="175"/>
      <c r="J8" s="175"/>
      <c r="K8" s="175"/>
      <c r="L8" s="80"/>
      <c r="M8" s="475"/>
      <c r="N8" s="175"/>
      <c r="O8" s="175"/>
      <c r="P8" s="313"/>
    </row>
    <row r="9" spans="1:17" x14ac:dyDescent="0.3">
      <c r="A9" s="297"/>
      <c r="B9" s="335" t="s">
        <v>3141</v>
      </c>
      <c r="C9" s="175"/>
      <c r="D9" s="175"/>
      <c r="E9" s="175"/>
      <c r="F9" s="175"/>
      <c r="G9" s="175"/>
      <c r="H9" s="175"/>
      <c r="I9" s="175"/>
      <c r="J9" s="175"/>
      <c r="K9" s="175"/>
      <c r="L9" s="80"/>
      <c r="M9" s="475"/>
      <c r="N9" s="175"/>
      <c r="O9" s="175"/>
      <c r="P9" s="313"/>
    </row>
    <row r="10" spans="1:17" x14ac:dyDescent="0.3">
      <c r="A10" s="297"/>
      <c r="B10" s="335" t="s">
        <v>3143</v>
      </c>
      <c r="C10" s="175"/>
      <c r="D10" s="175"/>
      <c r="E10" s="175"/>
      <c r="F10" s="175"/>
      <c r="G10" s="175"/>
      <c r="H10" s="175"/>
      <c r="I10" s="175"/>
      <c r="J10" s="175"/>
      <c r="K10" s="175"/>
      <c r="L10" s="80"/>
      <c r="M10" s="475"/>
      <c r="N10" s="175"/>
      <c r="O10" s="175"/>
      <c r="P10" s="313"/>
    </row>
    <row r="11" spans="1:17" ht="26.4" x14ac:dyDescent="0.3">
      <c r="A11" s="297"/>
      <c r="B11" s="335" t="s">
        <v>238</v>
      </c>
      <c r="C11" s="175"/>
      <c r="D11" s="175"/>
      <c r="E11" s="175"/>
      <c r="F11" s="175"/>
      <c r="G11" s="175"/>
      <c r="H11" s="175"/>
      <c r="I11" s="175"/>
      <c r="J11" s="175"/>
      <c r="K11" s="175"/>
      <c r="L11" s="80"/>
      <c r="M11" s="475"/>
      <c r="N11" s="175"/>
      <c r="O11" s="175"/>
      <c r="P11" s="313"/>
    </row>
    <row r="12" spans="1:17" ht="26.4" x14ac:dyDescent="0.3">
      <c r="A12" s="297"/>
      <c r="B12" s="335" t="s">
        <v>239</v>
      </c>
      <c r="C12" s="175"/>
      <c r="D12" s="175"/>
      <c r="E12" s="175"/>
      <c r="F12" s="175"/>
      <c r="G12" s="175"/>
      <c r="H12" s="175"/>
      <c r="I12" s="175"/>
      <c r="J12" s="175"/>
      <c r="K12" s="175"/>
      <c r="L12" s="80"/>
      <c r="M12" s="475"/>
      <c r="N12" s="175"/>
      <c r="O12" s="175"/>
      <c r="P12" s="313"/>
    </row>
    <row r="13" spans="1:17" ht="26.4" x14ac:dyDescent="0.3">
      <c r="A13" s="297"/>
      <c r="B13" s="335" t="s">
        <v>240</v>
      </c>
      <c r="C13" s="175"/>
      <c r="D13" s="175"/>
      <c r="E13" s="175"/>
      <c r="F13" s="175"/>
      <c r="G13" s="175"/>
      <c r="H13" s="175"/>
      <c r="I13" s="175"/>
      <c r="J13" s="175"/>
      <c r="K13" s="175"/>
      <c r="L13" s="80"/>
      <c r="M13" s="475"/>
      <c r="N13" s="175"/>
      <c r="O13" s="175"/>
      <c r="P13" s="313"/>
    </row>
    <row r="14" spans="1:17" s="308" customFormat="1" ht="20.100000000000001" customHeight="1" x14ac:dyDescent="0.3">
      <c r="A14" s="299" t="s">
        <v>10</v>
      </c>
      <c r="B14" s="312" t="s">
        <v>2640</v>
      </c>
      <c r="C14" s="175"/>
      <c r="D14" s="302">
        <f>SUM(D15:D21)</f>
        <v>4550</v>
      </c>
      <c r="E14" s="302">
        <f t="shared" ref="E14:F14" si="0">SUM(E15:E21)</f>
        <v>1890</v>
      </c>
      <c r="F14" s="302">
        <f t="shared" si="0"/>
        <v>1225</v>
      </c>
      <c r="G14" s="302">
        <f t="shared" ref="G14:O14" si="1">SUM(G15:G21)</f>
        <v>1435</v>
      </c>
      <c r="H14" s="302">
        <f t="shared" si="1"/>
        <v>1020.25</v>
      </c>
      <c r="I14" s="302">
        <f t="shared" si="1"/>
        <v>513</v>
      </c>
      <c r="J14" s="302">
        <f t="shared" si="1"/>
        <v>210</v>
      </c>
      <c r="K14" s="302">
        <f t="shared" si="1"/>
        <v>297.25</v>
      </c>
      <c r="L14" s="302">
        <f t="shared" si="1"/>
        <v>3529.75</v>
      </c>
      <c r="M14" s="476">
        <f t="shared" si="1"/>
        <v>1377</v>
      </c>
      <c r="N14" s="302">
        <f t="shared" si="1"/>
        <v>1015</v>
      </c>
      <c r="O14" s="302">
        <f t="shared" si="1"/>
        <v>1137.75</v>
      </c>
      <c r="P14" s="313"/>
      <c r="Q14" s="38"/>
    </row>
    <row r="15" spans="1:17" s="308" customFormat="1" ht="20.100000000000001" customHeight="1" x14ac:dyDescent="0.3">
      <c r="A15" s="303">
        <v>1</v>
      </c>
      <c r="B15" s="314" t="s">
        <v>2421</v>
      </c>
      <c r="C15" s="49" t="s">
        <v>2641</v>
      </c>
      <c r="D15" s="315">
        <f t="shared" ref="D15:D21" si="2">E15+F15+G15</f>
        <v>650</v>
      </c>
      <c r="E15" s="315">
        <v>270</v>
      </c>
      <c r="F15" s="315">
        <v>175</v>
      </c>
      <c r="G15" s="315">
        <v>205</v>
      </c>
      <c r="H15" s="315">
        <f t="shared" ref="H15:H21" si="3">SUM(I15+J15+K15)</f>
        <v>89</v>
      </c>
      <c r="I15" s="315">
        <f>E15*0.2</f>
        <v>54</v>
      </c>
      <c r="J15" s="315">
        <f>F15*0.2</f>
        <v>35</v>
      </c>
      <c r="K15" s="315">
        <v>0</v>
      </c>
      <c r="L15" s="316">
        <f>D15-H15</f>
        <v>561</v>
      </c>
      <c r="M15" s="477">
        <f>E15-I15</f>
        <v>216</v>
      </c>
      <c r="N15" s="315">
        <f>F15-J15</f>
        <v>140</v>
      </c>
      <c r="O15" s="315">
        <f>G15-K15</f>
        <v>205</v>
      </c>
      <c r="P15" s="317" t="s">
        <v>2642</v>
      </c>
      <c r="Q15"/>
    </row>
    <row r="16" spans="1:17" s="308" customFormat="1" ht="20.100000000000001" customHeight="1" x14ac:dyDescent="0.3">
      <c r="A16" s="303">
        <v>2</v>
      </c>
      <c r="B16" s="314" t="s">
        <v>2419</v>
      </c>
      <c r="C16" s="49" t="s">
        <v>2643</v>
      </c>
      <c r="D16" s="315">
        <f t="shared" si="2"/>
        <v>650</v>
      </c>
      <c r="E16" s="315">
        <v>270</v>
      </c>
      <c r="F16" s="315">
        <v>175</v>
      </c>
      <c r="G16" s="315">
        <v>205</v>
      </c>
      <c r="H16" s="315">
        <f t="shared" si="3"/>
        <v>66.75</v>
      </c>
      <c r="I16" s="315">
        <f>E16*0.15</f>
        <v>40.5</v>
      </c>
      <c r="J16" s="315">
        <f>F16*0.15</f>
        <v>26.25</v>
      </c>
      <c r="K16" s="315">
        <v>0</v>
      </c>
      <c r="L16" s="316">
        <f t="shared" ref="L16:L62" si="4">D16-H16</f>
        <v>583.25</v>
      </c>
      <c r="M16" s="477">
        <f t="shared" ref="M16:M54" si="5">E16-I16</f>
        <v>229.5</v>
      </c>
      <c r="N16" s="315">
        <f t="shared" ref="N16:N54" si="6">F16-J16</f>
        <v>148.75</v>
      </c>
      <c r="O16" s="315">
        <f t="shared" ref="O16:O29" si="7">G16-K16</f>
        <v>205</v>
      </c>
      <c r="P16" s="317" t="s">
        <v>2644</v>
      </c>
      <c r="Q16"/>
    </row>
    <row r="17" spans="1:17" s="308" customFormat="1" ht="20.100000000000001" customHeight="1" x14ac:dyDescent="0.3">
      <c r="A17" s="303">
        <v>3</v>
      </c>
      <c r="B17" s="318" t="s">
        <v>2395</v>
      </c>
      <c r="C17" s="49" t="s">
        <v>1346</v>
      </c>
      <c r="D17" s="315">
        <f t="shared" si="2"/>
        <v>650</v>
      </c>
      <c r="E17" s="315">
        <v>270</v>
      </c>
      <c r="F17" s="315">
        <v>175</v>
      </c>
      <c r="G17" s="315">
        <v>205</v>
      </c>
      <c r="H17" s="315">
        <f t="shared" si="3"/>
        <v>0</v>
      </c>
      <c r="I17" s="315">
        <v>0</v>
      </c>
      <c r="J17" s="315">
        <v>0</v>
      </c>
      <c r="K17" s="315">
        <v>0</v>
      </c>
      <c r="L17" s="316">
        <f t="shared" si="4"/>
        <v>650</v>
      </c>
      <c r="M17" s="477">
        <f t="shared" si="5"/>
        <v>270</v>
      </c>
      <c r="N17" s="315">
        <f t="shared" si="6"/>
        <v>175</v>
      </c>
      <c r="O17" s="315">
        <f t="shared" si="7"/>
        <v>205</v>
      </c>
      <c r="P17" s="317"/>
      <c r="Q17"/>
    </row>
    <row r="18" spans="1:17" s="308" customFormat="1" ht="20.100000000000001" customHeight="1" x14ac:dyDescent="0.3">
      <c r="A18" s="303">
        <v>4</v>
      </c>
      <c r="B18" s="319" t="s">
        <v>2415</v>
      </c>
      <c r="C18" s="49" t="s">
        <v>1346</v>
      </c>
      <c r="D18" s="315">
        <f t="shared" si="2"/>
        <v>650</v>
      </c>
      <c r="E18" s="315">
        <v>270</v>
      </c>
      <c r="F18" s="315">
        <v>175</v>
      </c>
      <c r="G18" s="315">
        <v>205</v>
      </c>
      <c r="H18" s="315">
        <f t="shared" si="3"/>
        <v>332.5</v>
      </c>
      <c r="I18" s="315">
        <f>E18*0.7</f>
        <v>189</v>
      </c>
      <c r="J18" s="320">
        <v>0</v>
      </c>
      <c r="K18" s="315">
        <f>G18*0.7</f>
        <v>143.5</v>
      </c>
      <c r="L18" s="316">
        <f t="shared" si="4"/>
        <v>317.5</v>
      </c>
      <c r="M18" s="477">
        <f t="shared" si="5"/>
        <v>81</v>
      </c>
      <c r="N18" s="315">
        <f t="shared" si="6"/>
        <v>175</v>
      </c>
      <c r="O18" s="315">
        <f t="shared" si="7"/>
        <v>61.5</v>
      </c>
      <c r="P18" s="317" t="s">
        <v>2645</v>
      </c>
      <c r="Q18"/>
    </row>
    <row r="19" spans="1:17" s="308" customFormat="1" ht="20.100000000000001" customHeight="1" x14ac:dyDescent="0.3">
      <c r="A19" s="303">
        <v>5</v>
      </c>
      <c r="B19" s="319" t="s">
        <v>2423</v>
      </c>
      <c r="C19" s="49" t="s">
        <v>2646</v>
      </c>
      <c r="D19" s="315">
        <f t="shared" si="2"/>
        <v>650</v>
      </c>
      <c r="E19" s="315">
        <v>270</v>
      </c>
      <c r="F19" s="315">
        <v>175</v>
      </c>
      <c r="G19" s="315">
        <v>205</v>
      </c>
      <c r="H19" s="315">
        <f t="shared" si="3"/>
        <v>44.5</v>
      </c>
      <c r="I19" s="315">
        <f>E19*0.1</f>
        <v>27</v>
      </c>
      <c r="J19" s="315">
        <f>F19*0.1</f>
        <v>17.5</v>
      </c>
      <c r="K19" s="320">
        <v>0</v>
      </c>
      <c r="L19" s="316">
        <f t="shared" si="4"/>
        <v>605.5</v>
      </c>
      <c r="M19" s="477">
        <f t="shared" si="5"/>
        <v>243</v>
      </c>
      <c r="N19" s="315">
        <f t="shared" si="6"/>
        <v>157.5</v>
      </c>
      <c r="O19" s="315">
        <f t="shared" si="7"/>
        <v>205</v>
      </c>
      <c r="P19" s="317" t="s">
        <v>2647</v>
      </c>
      <c r="Q19"/>
    </row>
    <row r="20" spans="1:17" s="308" customFormat="1" ht="20.100000000000001" customHeight="1" x14ac:dyDescent="0.3">
      <c r="A20" s="303">
        <v>6</v>
      </c>
      <c r="B20" s="319" t="s">
        <v>2422</v>
      </c>
      <c r="C20" s="49" t="s">
        <v>1346</v>
      </c>
      <c r="D20" s="315">
        <f t="shared" si="2"/>
        <v>650</v>
      </c>
      <c r="E20" s="315">
        <v>270</v>
      </c>
      <c r="F20" s="315">
        <v>175</v>
      </c>
      <c r="G20" s="315">
        <v>205</v>
      </c>
      <c r="H20" s="315">
        <f t="shared" si="3"/>
        <v>487.5</v>
      </c>
      <c r="I20" s="320">
        <f>E20*9/12</f>
        <v>202.5</v>
      </c>
      <c r="J20" s="320">
        <f t="shared" ref="J20:K20" si="8">F20*9/12</f>
        <v>131.25</v>
      </c>
      <c r="K20" s="320">
        <f t="shared" si="8"/>
        <v>153.75</v>
      </c>
      <c r="L20" s="316">
        <f t="shared" si="4"/>
        <v>162.5</v>
      </c>
      <c r="M20" s="477">
        <f t="shared" si="5"/>
        <v>67.5</v>
      </c>
      <c r="N20" s="315">
        <f t="shared" si="6"/>
        <v>43.75</v>
      </c>
      <c r="O20" s="315">
        <f t="shared" si="7"/>
        <v>51.25</v>
      </c>
      <c r="P20" s="317" t="s">
        <v>2648</v>
      </c>
      <c r="Q20"/>
    </row>
    <row r="21" spans="1:17" s="308" customFormat="1" ht="24.75" customHeight="1" x14ac:dyDescent="0.3">
      <c r="A21" s="303">
        <v>7</v>
      </c>
      <c r="B21" s="319" t="s">
        <v>2418</v>
      </c>
      <c r="C21" s="49" t="s">
        <v>1346</v>
      </c>
      <c r="D21" s="315">
        <f t="shared" si="2"/>
        <v>650</v>
      </c>
      <c r="E21" s="315">
        <v>270</v>
      </c>
      <c r="F21" s="315">
        <v>175</v>
      </c>
      <c r="G21" s="315">
        <v>205</v>
      </c>
      <c r="H21" s="315">
        <f t="shared" si="3"/>
        <v>0</v>
      </c>
      <c r="I21" s="315">
        <v>0</v>
      </c>
      <c r="J21" s="315">
        <v>0</v>
      </c>
      <c r="K21" s="315">
        <v>0</v>
      </c>
      <c r="L21" s="316">
        <f t="shared" si="4"/>
        <v>650</v>
      </c>
      <c r="M21" s="477">
        <f t="shared" si="5"/>
        <v>270</v>
      </c>
      <c r="N21" s="315">
        <f t="shared" si="6"/>
        <v>175</v>
      </c>
      <c r="O21" s="315">
        <f t="shared" si="7"/>
        <v>205</v>
      </c>
      <c r="P21" s="317"/>
      <c r="Q21"/>
    </row>
    <row r="22" spans="1:17" s="308" customFormat="1" ht="20.100000000000001" customHeight="1" x14ac:dyDescent="0.3">
      <c r="A22" s="299" t="s">
        <v>31</v>
      </c>
      <c r="B22" s="312" t="s">
        <v>2652</v>
      </c>
      <c r="C22" s="175"/>
      <c r="D22" s="302">
        <f>SUM(D23:D29)</f>
        <v>4550</v>
      </c>
      <c r="E22" s="302">
        <f t="shared" ref="E22:G22" si="9">SUM(E23:E29)</f>
        <v>1540</v>
      </c>
      <c r="F22" s="302">
        <f t="shared" si="9"/>
        <v>1735</v>
      </c>
      <c r="G22" s="302">
        <f t="shared" si="9"/>
        <v>1275</v>
      </c>
      <c r="H22" s="302">
        <f t="shared" ref="H22" si="10">SUM(H23:H29)</f>
        <v>2892</v>
      </c>
      <c r="I22" s="302">
        <f t="shared" ref="I22" si="11">SUM(I23:I29)</f>
        <v>1030</v>
      </c>
      <c r="J22" s="302">
        <f t="shared" ref="J22:K22" si="12">SUM(J23:J29)</f>
        <v>1071.5</v>
      </c>
      <c r="K22" s="302">
        <f t="shared" si="12"/>
        <v>790.5</v>
      </c>
      <c r="L22" s="302">
        <f t="shared" ref="L22" si="13">SUM(L23:L29)</f>
        <v>1658</v>
      </c>
      <c r="M22" s="476">
        <f t="shared" ref="M22" si="14">SUM(M23:M29)</f>
        <v>510</v>
      </c>
      <c r="N22" s="302">
        <f t="shared" ref="N22" si="15">SUM(N23:N29)</f>
        <v>663.5</v>
      </c>
      <c r="O22" s="302">
        <f t="shared" ref="O22" si="16">SUM(O23:O29)</f>
        <v>484.5</v>
      </c>
      <c r="P22" s="313"/>
      <c r="Q22" s="38"/>
    </row>
    <row r="23" spans="1:17" s="308" customFormat="1" ht="20.100000000000001" customHeight="1" x14ac:dyDescent="0.3">
      <c r="A23" s="303">
        <v>1</v>
      </c>
      <c r="B23" s="314" t="s">
        <v>2388</v>
      </c>
      <c r="C23" s="49" t="s">
        <v>2743</v>
      </c>
      <c r="D23" s="315">
        <v>650</v>
      </c>
      <c r="E23" s="315">
        <v>200</v>
      </c>
      <c r="F23" s="315">
        <v>270</v>
      </c>
      <c r="G23" s="315">
        <v>180</v>
      </c>
      <c r="H23" s="315">
        <v>130</v>
      </c>
      <c r="I23" s="315">
        <v>40</v>
      </c>
      <c r="J23" s="315">
        <v>54</v>
      </c>
      <c r="K23" s="315">
        <v>36</v>
      </c>
      <c r="L23" s="316">
        <f t="shared" si="4"/>
        <v>520</v>
      </c>
      <c r="M23" s="477">
        <f t="shared" si="5"/>
        <v>160</v>
      </c>
      <c r="N23" s="315">
        <f t="shared" si="6"/>
        <v>216</v>
      </c>
      <c r="O23" s="315">
        <f t="shared" si="7"/>
        <v>144</v>
      </c>
      <c r="P23" s="317" t="s">
        <v>2747</v>
      </c>
      <c r="Q23"/>
    </row>
    <row r="24" spans="1:17" s="308" customFormat="1" ht="20.100000000000001" customHeight="1" x14ac:dyDescent="0.3">
      <c r="A24" s="303">
        <v>2</v>
      </c>
      <c r="B24" s="314" t="s">
        <v>2391</v>
      </c>
      <c r="C24" s="49" t="s">
        <v>2744</v>
      </c>
      <c r="D24" s="315">
        <v>650</v>
      </c>
      <c r="E24" s="315">
        <v>200</v>
      </c>
      <c r="F24" s="315">
        <v>350</v>
      </c>
      <c r="G24" s="315">
        <v>100</v>
      </c>
      <c r="H24" s="315">
        <v>650</v>
      </c>
      <c r="I24" s="315">
        <v>200</v>
      </c>
      <c r="J24" s="315">
        <v>350</v>
      </c>
      <c r="K24" s="315">
        <v>100</v>
      </c>
      <c r="L24" s="316">
        <f t="shared" si="4"/>
        <v>0</v>
      </c>
      <c r="M24" s="477">
        <f t="shared" si="5"/>
        <v>0</v>
      </c>
      <c r="N24" s="315">
        <f t="shared" si="6"/>
        <v>0</v>
      </c>
      <c r="O24" s="315">
        <f t="shared" si="7"/>
        <v>0</v>
      </c>
      <c r="P24" s="317"/>
      <c r="Q24"/>
    </row>
    <row r="25" spans="1:17" s="308" customFormat="1" ht="20.100000000000001" customHeight="1" x14ac:dyDescent="0.3">
      <c r="A25" s="303">
        <v>3</v>
      </c>
      <c r="B25" s="318" t="s">
        <v>2387</v>
      </c>
      <c r="C25" s="49" t="s">
        <v>2743</v>
      </c>
      <c r="D25" s="315">
        <v>650</v>
      </c>
      <c r="E25" s="315">
        <v>200</v>
      </c>
      <c r="F25" s="315">
        <v>295</v>
      </c>
      <c r="G25" s="315">
        <v>155</v>
      </c>
      <c r="H25" s="315">
        <v>260</v>
      </c>
      <c r="I25" s="315">
        <v>80</v>
      </c>
      <c r="J25" s="315">
        <v>118</v>
      </c>
      <c r="K25" s="315">
        <v>62</v>
      </c>
      <c r="L25" s="316">
        <f t="shared" si="4"/>
        <v>390</v>
      </c>
      <c r="M25" s="477">
        <f t="shared" si="5"/>
        <v>120</v>
      </c>
      <c r="N25" s="315">
        <f t="shared" si="6"/>
        <v>177</v>
      </c>
      <c r="O25" s="315">
        <f t="shared" si="7"/>
        <v>93</v>
      </c>
      <c r="P25" s="317"/>
      <c r="Q25"/>
    </row>
    <row r="26" spans="1:17" s="308" customFormat="1" ht="20.100000000000001" customHeight="1" x14ac:dyDescent="0.3">
      <c r="A26" s="303">
        <v>4</v>
      </c>
      <c r="B26" s="319" t="s">
        <v>2390</v>
      </c>
      <c r="C26" s="49" t="s">
        <v>2745</v>
      </c>
      <c r="D26" s="315">
        <v>650</v>
      </c>
      <c r="E26" s="315">
        <v>200</v>
      </c>
      <c r="F26" s="315">
        <v>235</v>
      </c>
      <c r="G26" s="315">
        <v>215</v>
      </c>
      <c r="H26" s="320">
        <v>455</v>
      </c>
      <c r="I26" s="320">
        <v>140</v>
      </c>
      <c r="J26" s="320">
        <v>164.5</v>
      </c>
      <c r="K26" s="320">
        <v>150.5</v>
      </c>
      <c r="L26" s="316">
        <f t="shared" si="4"/>
        <v>195</v>
      </c>
      <c r="M26" s="477">
        <f t="shared" si="5"/>
        <v>60</v>
      </c>
      <c r="N26" s="315">
        <f t="shared" si="6"/>
        <v>70.5</v>
      </c>
      <c r="O26" s="315">
        <f t="shared" si="7"/>
        <v>64.5</v>
      </c>
      <c r="P26" s="317"/>
      <c r="Q26"/>
    </row>
    <row r="27" spans="1:17" s="308" customFormat="1" ht="20.100000000000001" customHeight="1" x14ac:dyDescent="0.3">
      <c r="A27" s="303">
        <v>5</v>
      </c>
      <c r="B27" s="319" t="s">
        <v>2385</v>
      </c>
      <c r="C27" s="49" t="s">
        <v>2759</v>
      </c>
      <c r="D27" s="315">
        <v>650</v>
      </c>
      <c r="E27" s="315">
        <v>200</v>
      </c>
      <c r="F27" s="315">
        <v>235</v>
      </c>
      <c r="G27" s="315">
        <v>215</v>
      </c>
      <c r="H27" s="320">
        <v>97</v>
      </c>
      <c r="I27" s="320">
        <v>30</v>
      </c>
      <c r="J27" s="320">
        <v>35</v>
      </c>
      <c r="K27" s="320">
        <v>32</v>
      </c>
      <c r="L27" s="316">
        <f t="shared" si="4"/>
        <v>553</v>
      </c>
      <c r="M27" s="477">
        <f t="shared" si="5"/>
        <v>170</v>
      </c>
      <c r="N27" s="315">
        <f t="shared" si="6"/>
        <v>200</v>
      </c>
      <c r="O27" s="315">
        <f t="shared" si="7"/>
        <v>183</v>
      </c>
      <c r="P27" s="317" t="s">
        <v>2760</v>
      </c>
      <c r="Q27"/>
    </row>
    <row r="28" spans="1:17" s="308" customFormat="1" ht="20.100000000000001" customHeight="1" x14ac:dyDescent="0.3">
      <c r="A28" s="303">
        <v>6</v>
      </c>
      <c r="B28" s="319" t="s">
        <v>2389</v>
      </c>
      <c r="C28" s="49" t="s">
        <v>2745</v>
      </c>
      <c r="D28" s="315">
        <v>650</v>
      </c>
      <c r="E28" s="315">
        <v>270</v>
      </c>
      <c r="F28" s="315">
        <v>175</v>
      </c>
      <c r="G28" s="315">
        <v>205</v>
      </c>
      <c r="H28" s="320">
        <v>650</v>
      </c>
      <c r="I28" s="320">
        <v>270</v>
      </c>
      <c r="J28" s="320">
        <v>175</v>
      </c>
      <c r="K28" s="320">
        <v>205</v>
      </c>
      <c r="L28" s="316">
        <f t="shared" si="4"/>
        <v>0</v>
      </c>
      <c r="M28" s="477">
        <f t="shared" si="5"/>
        <v>0</v>
      </c>
      <c r="N28" s="315">
        <f t="shared" si="6"/>
        <v>0</v>
      </c>
      <c r="O28" s="315">
        <f t="shared" si="7"/>
        <v>0</v>
      </c>
      <c r="P28" s="317"/>
      <c r="Q28"/>
    </row>
    <row r="29" spans="1:17" s="308" customFormat="1" ht="24.75" customHeight="1" x14ac:dyDescent="0.3">
      <c r="A29" s="303">
        <v>7</v>
      </c>
      <c r="B29" s="319" t="s">
        <v>2393</v>
      </c>
      <c r="C29" s="49" t="s">
        <v>2745</v>
      </c>
      <c r="D29" s="315">
        <v>650</v>
      </c>
      <c r="E29" s="315">
        <v>270</v>
      </c>
      <c r="F29" s="315">
        <v>175</v>
      </c>
      <c r="G29" s="315">
        <v>205</v>
      </c>
      <c r="H29" s="315">
        <v>650</v>
      </c>
      <c r="I29" s="315">
        <v>270</v>
      </c>
      <c r="J29" s="315">
        <v>175</v>
      </c>
      <c r="K29" s="315">
        <v>205</v>
      </c>
      <c r="L29" s="316">
        <f t="shared" si="4"/>
        <v>0</v>
      </c>
      <c r="M29" s="477">
        <f t="shared" si="5"/>
        <v>0</v>
      </c>
      <c r="N29" s="315">
        <f t="shared" si="6"/>
        <v>0</v>
      </c>
      <c r="O29" s="315">
        <f t="shared" si="7"/>
        <v>0</v>
      </c>
      <c r="P29" s="317"/>
      <c r="Q29"/>
    </row>
    <row r="30" spans="1:17" s="308" customFormat="1" ht="20.100000000000001" customHeight="1" x14ac:dyDescent="0.3">
      <c r="A30" s="299" t="s">
        <v>45</v>
      </c>
      <c r="B30" s="312" t="s">
        <v>2756</v>
      </c>
      <c r="C30" s="175"/>
      <c r="D30" s="302">
        <f>SUM(D31:D36)</f>
        <v>2400</v>
      </c>
      <c r="E30" s="302">
        <f t="shared" ref="E30:G30" si="17">SUM(E31:E36)</f>
        <v>1080</v>
      </c>
      <c r="F30" s="302">
        <f t="shared" si="17"/>
        <v>900</v>
      </c>
      <c r="G30" s="302">
        <f t="shared" si="17"/>
        <v>420</v>
      </c>
      <c r="H30" s="302">
        <f t="shared" ref="H30" si="18">SUM(H31:H36)</f>
        <v>220</v>
      </c>
      <c r="I30" s="302">
        <f t="shared" ref="I30" si="19">SUM(I31:I36)</f>
        <v>216</v>
      </c>
      <c r="J30" s="302">
        <f t="shared" ref="J30" si="20">SUM(J31:J36)</f>
        <v>136</v>
      </c>
      <c r="K30" s="302">
        <f>SUM(K31:K36)</f>
        <v>84</v>
      </c>
      <c r="L30" s="302">
        <f t="shared" ref="L30:O30" si="21">SUM(L31:L36)</f>
        <v>2180</v>
      </c>
      <c r="M30" s="476">
        <f t="shared" si="21"/>
        <v>864</v>
      </c>
      <c r="N30" s="302">
        <f t="shared" si="21"/>
        <v>764</v>
      </c>
      <c r="O30" s="302">
        <f t="shared" si="21"/>
        <v>336</v>
      </c>
      <c r="P30" s="313"/>
      <c r="Q30" s="38"/>
    </row>
    <row r="31" spans="1:17" s="308" customFormat="1" ht="20.100000000000001" customHeight="1" x14ac:dyDescent="0.3">
      <c r="A31" s="303">
        <v>1</v>
      </c>
      <c r="B31" s="314" t="s">
        <v>2746</v>
      </c>
      <c r="C31" s="49" t="s">
        <v>2757</v>
      </c>
      <c r="D31" s="315">
        <f t="shared" ref="D31:D36" si="22">E31+F31+G31</f>
        <v>550</v>
      </c>
      <c r="E31" s="315">
        <v>270</v>
      </c>
      <c r="F31" s="315">
        <v>175</v>
      </c>
      <c r="G31" s="315">
        <v>105</v>
      </c>
      <c r="H31" s="315">
        <f t="shared" ref="H31:H33" si="23">SUM(I31+J31+K31)</f>
        <v>110</v>
      </c>
      <c r="I31" s="315">
        <f>E31*0.2</f>
        <v>54</v>
      </c>
      <c r="J31" s="315">
        <f>F31*0.2</f>
        <v>35</v>
      </c>
      <c r="K31" s="315">
        <f>G31*0.2</f>
        <v>21</v>
      </c>
      <c r="L31" s="316">
        <f t="shared" si="4"/>
        <v>440</v>
      </c>
      <c r="M31" s="477">
        <f t="shared" si="5"/>
        <v>216</v>
      </c>
      <c r="N31" s="315">
        <f t="shared" si="6"/>
        <v>140</v>
      </c>
      <c r="O31" s="315">
        <f>G31-K31</f>
        <v>84</v>
      </c>
      <c r="P31" s="317" t="s">
        <v>2747</v>
      </c>
      <c r="Q31"/>
    </row>
    <row r="32" spans="1:17" s="308" customFormat="1" ht="20.100000000000001" customHeight="1" x14ac:dyDescent="0.3">
      <c r="A32" s="303">
        <v>2</v>
      </c>
      <c r="B32" s="314" t="s">
        <v>2371</v>
      </c>
      <c r="C32" s="49" t="s">
        <v>2745</v>
      </c>
      <c r="D32" s="315">
        <f t="shared" si="22"/>
        <v>550</v>
      </c>
      <c r="E32" s="315">
        <v>270</v>
      </c>
      <c r="F32" s="315">
        <v>175</v>
      </c>
      <c r="G32" s="315">
        <v>105</v>
      </c>
      <c r="H32" s="315">
        <f t="shared" si="23"/>
        <v>110</v>
      </c>
      <c r="I32" s="315">
        <f>E32*0.2</f>
        <v>54</v>
      </c>
      <c r="J32" s="315">
        <f t="shared" ref="J32:K35" si="24">F32*0.2</f>
        <v>35</v>
      </c>
      <c r="K32" s="315">
        <f t="shared" si="24"/>
        <v>21</v>
      </c>
      <c r="L32" s="316">
        <f t="shared" si="4"/>
        <v>440</v>
      </c>
      <c r="M32" s="477">
        <f t="shared" si="5"/>
        <v>216</v>
      </c>
      <c r="N32" s="315">
        <f t="shared" si="6"/>
        <v>140</v>
      </c>
      <c r="O32" s="315">
        <f t="shared" ref="O32:O54" si="25">G32-K32</f>
        <v>84</v>
      </c>
      <c r="P32" s="317" t="s">
        <v>2748</v>
      </c>
      <c r="Q32"/>
    </row>
    <row r="33" spans="1:17" s="308" customFormat="1" ht="20.100000000000001" customHeight="1" x14ac:dyDescent="0.3">
      <c r="A33" s="303">
        <v>3</v>
      </c>
      <c r="B33" s="318" t="s">
        <v>2749</v>
      </c>
      <c r="C33" s="49" t="s">
        <v>2745</v>
      </c>
      <c r="D33" s="315">
        <f t="shared" si="22"/>
        <v>585</v>
      </c>
      <c r="E33" s="315">
        <v>270</v>
      </c>
      <c r="F33" s="315">
        <v>210</v>
      </c>
      <c r="G33" s="315">
        <v>105</v>
      </c>
      <c r="H33" s="315">
        <f t="shared" si="23"/>
        <v>0</v>
      </c>
      <c r="I33" s="315">
        <v>0</v>
      </c>
      <c r="J33" s="315">
        <v>0</v>
      </c>
      <c r="K33" s="315">
        <v>0</v>
      </c>
      <c r="L33" s="316">
        <f t="shared" si="4"/>
        <v>585</v>
      </c>
      <c r="M33" s="477">
        <f t="shared" si="5"/>
        <v>270</v>
      </c>
      <c r="N33" s="315">
        <f t="shared" si="6"/>
        <v>210</v>
      </c>
      <c r="O33" s="315">
        <f t="shared" si="25"/>
        <v>105</v>
      </c>
      <c r="P33" s="317"/>
      <c r="Q33"/>
    </row>
    <row r="34" spans="1:17" s="308" customFormat="1" ht="20.100000000000001" customHeight="1" x14ac:dyDescent="0.3">
      <c r="A34" s="303">
        <v>4</v>
      </c>
      <c r="B34" s="319" t="s">
        <v>2373</v>
      </c>
      <c r="C34" s="49" t="s">
        <v>2758</v>
      </c>
      <c r="D34" s="315">
        <f t="shared" si="22"/>
        <v>540</v>
      </c>
      <c r="E34" s="315">
        <v>270</v>
      </c>
      <c r="F34" s="315">
        <v>165</v>
      </c>
      <c r="G34" s="315">
        <v>105</v>
      </c>
      <c r="H34" s="320">
        <v>0</v>
      </c>
      <c r="I34" s="320">
        <f>E34*0.4</f>
        <v>108</v>
      </c>
      <c r="J34" s="315">
        <f>F34*0.4</f>
        <v>66</v>
      </c>
      <c r="K34" s="315">
        <f>G34*0.4</f>
        <v>42</v>
      </c>
      <c r="L34" s="316">
        <f t="shared" si="4"/>
        <v>540</v>
      </c>
      <c r="M34" s="477">
        <f t="shared" si="5"/>
        <v>162</v>
      </c>
      <c r="N34" s="315">
        <f t="shared" si="6"/>
        <v>99</v>
      </c>
      <c r="O34" s="315">
        <f t="shared" si="25"/>
        <v>63</v>
      </c>
      <c r="P34" s="317" t="s">
        <v>2750</v>
      </c>
      <c r="Q34"/>
    </row>
    <row r="35" spans="1:17" s="308" customFormat="1" ht="20.100000000000001" customHeight="1" x14ac:dyDescent="0.3">
      <c r="A35" s="303">
        <v>5</v>
      </c>
      <c r="B35" s="319" t="s">
        <v>2369</v>
      </c>
      <c r="C35" s="49" t="s">
        <v>2745</v>
      </c>
      <c r="D35" s="315">
        <f t="shared" si="22"/>
        <v>0</v>
      </c>
      <c r="E35" s="315">
        <v>0</v>
      </c>
      <c r="F35" s="315">
        <v>0</v>
      </c>
      <c r="G35" s="315">
        <v>0</v>
      </c>
      <c r="H35" s="320">
        <v>0</v>
      </c>
      <c r="I35" s="320">
        <v>0</v>
      </c>
      <c r="J35" s="315">
        <f t="shared" si="24"/>
        <v>0</v>
      </c>
      <c r="K35" s="320">
        <v>0</v>
      </c>
      <c r="L35" s="316">
        <f t="shared" si="4"/>
        <v>0</v>
      </c>
      <c r="M35" s="477">
        <f t="shared" si="5"/>
        <v>0</v>
      </c>
      <c r="N35" s="315">
        <f t="shared" si="6"/>
        <v>0</v>
      </c>
      <c r="O35" s="315">
        <f t="shared" si="25"/>
        <v>0</v>
      </c>
      <c r="P35" s="317" t="s">
        <v>2751</v>
      </c>
      <c r="Q35"/>
    </row>
    <row r="36" spans="1:17" s="308" customFormat="1" ht="20.100000000000001" customHeight="1" x14ac:dyDescent="0.3">
      <c r="A36" s="303">
        <v>6</v>
      </c>
      <c r="B36" s="319" t="s">
        <v>2360</v>
      </c>
      <c r="C36" s="49" t="s">
        <v>2745</v>
      </c>
      <c r="D36" s="315">
        <f t="shared" si="22"/>
        <v>175</v>
      </c>
      <c r="E36" s="315">
        <v>0</v>
      </c>
      <c r="F36" s="315">
        <v>175</v>
      </c>
      <c r="G36" s="315">
        <v>0</v>
      </c>
      <c r="H36" s="320">
        <v>0</v>
      </c>
      <c r="I36" s="320">
        <v>0</v>
      </c>
      <c r="J36" s="315">
        <v>0</v>
      </c>
      <c r="K36" s="320">
        <v>0</v>
      </c>
      <c r="L36" s="316">
        <f t="shared" si="4"/>
        <v>175</v>
      </c>
      <c r="M36" s="477">
        <f t="shared" si="5"/>
        <v>0</v>
      </c>
      <c r="N36" s="315">
        <f t="shared" si="6"/>
        <v>175</v>
      </c>
      <c r="O36" s="315">
        <f t="shared" si="25"/>
        <v>0</v>
      </c>
      <c r="P36" s="317" t="s">
        <v>2752</v>
      </c>
      <c r="Q36"/>
    </row>
    <row r="37" spans="1:17" s="308" customFormat="1" ht="20.100000000000001" customHeight="1" x14ac:dyDescent="0.3">
      <c r="A37" s="299" t="s">
        <v>124</v>
      </c>
      <c r="B37" s="312" t="s">
        <v>2761</v>
      </c>
      <c r="C37" s="175"/>
      <c r="D37" s="302">
        <f>SUM(D38:D44)</f>
        <v>4550</v>
      </c>
      <c r="E37" s="302">
        <f t="shared" ref="E37:G37" si="26">SUM(E38:E44)</f>
        <v>1890</v>
      </c>
      <c r="F37" s="302">
        <f t="shared" si="26"/>
        <v>1270</v>
      </c>
      <c r="G37" s="302">
        <f t="shared" si="26"/>
        <v>1390</v>
      </c>
      <c r="H37" s="302">
        <f t="shared" ref="H37" si="27">SUM(H38:H44)</f>
        <v>1163</v>
      </c>
      <c r="I37" s="302">
        <f t="shared" ref="I37" si="28">SUM(I38:I44)</f>
        <v>540</v>
      </c>
      <c r="J37" s="302">
        <f t="shared" ref="J37" si="29">SUM(J38:J44)</f>
        <v>254</v>
      </c>
      <c r="K37" s="302">
        <f t="shared" ref="K37" si="30">SUM(K38:K44)</f>
        <v>369</v>
      </c>
      <c r="L37" s="302">
        <f t="shared" ref="L37" si="31">SUM(L38:L44)</f>
        <v>3387</v>
      </c>
      <c r="M37" s="476">
        <f t="shared" ref="M37" si="32">SUM(M38:M44)</f>
        <v>1350</v>
      </c>
      <c r="N37" s="302">
        <f t="shared" ref="N37" si="33">SUM(N38:N44)</f>
        <v>1016</v>
      </c>
      <c r="O37" s="302">
        <f t="shared" ref="O37" si="34">SUM(O38:O44)</f>
        <v>1021</v>
      </c>
      <c r="P37" s="313"/>
      <c r="Q37" s="38"/>
    </row>
    <row r="38" spans="1:17" s="308" customFormat="1" ht="20.100000000000001" customHeight="1" x14ac:dyDescent="0.3">
      <c r="A38" s="303">
        <v>1</v>
      </c>
      <c r="B38" s="304" t="s">
        <v>2383</v>
      </c>
      <c r="C38" s="305" t="s">
        <v>669</v>
      </c>
      <c r="D38" s="306">
        <f t="shared" ref="D38:D44" si="35">SUM(E38:G38)</f>
        <v>650</v>
      </c>
      <c r="E38" s="306">
        <v>270</v>
      </c>
      <c r="F38" s="306">
        <v>220</v>
      </c>
      <c r="G38" s="306">
        <v>160</v>
      </c>
      <c r="H38" s="306">
        <f t="shared" ref="H38:H44" si="36">SUM(I38:K38)</f>
        <v>98</v>
      </c>
      <c r="I38" s="306">
        <f>0.2*E38</f>
        <v>54</v>
      </c>
      <c r="J38" s="306">
        <f>0.2*F38</f>
        <v>44</v>
      </c>
      <c r="K38" s="306">
        <v>0</v>
      </c>
      <c r="L38" s="316">
        <f t="shared" si="4"/>
        <v>552</v>
      </c>
      <c r="M38" s="477">
        <f t="shared" si="5"/>
        <v>216</v>
      </c>
      <c r="N38" s="315">
        <f t="shared" si="6"/>
        <v>176</v>
      </c>
      <c r="O38" s="315">
        <f t="shared" si="25"/>
        <v>160</v>
      </c>
      <c r="P38" s="307" t="s">
        <v>2747</v>
      </c>
      <c r="Q38"/>
    </row>
    <row r="39" spans="1:17" s="308" customFormat="1" ht="20.100000000000001" customHeight="1" x14ac:dyDescent="0.3">
      <c r="A39" s="303">
        <v>2</v>
      </c>
      <c r="B39" s="309" t="s">
        <v>2380</v>
      </c>
      <c r="C39" s="305" t="s">
        <v>2753</v>
      </c>
      <c r="D39" s="306">
        <f t="shared" si="35"/>
        <v>650</v>
      </c>
      <c r="E39" s="306">
        <v>270</v>
      </c>
      <c r="F39" s="306">
        <v>175</v>
      </c>
      <c r="G39" s="306">
        <v>205</v>
      </c>
      <c r="H39" s="306">
        <f t="shared" si="36"/>
        <v>390</v>
      </c>
      <c r="I39" s="306">
        <f t="shared" ref="I39:K40" si="37">0.6*E39</f>
        <v>162</v>
      </c>
      <c r="J39" s="306">
        <f t="shared" si="37"/>
        <v>105</v>
      </c>
      <c r="K39" s="306">
        <f t="shared" si="37"/>
        <v>123</v>
      </c>
      <c r="L39" s="316">
        <f t="shared" si="4"/>
        <v>260</v>
      </c>
      <c r="M39" s="477">
        <f t="shared" si="5"/>
        <v>108</v>
      </c>
      <c r="N39" s="315">
        <f t="shared" si="6"/>
        <v>70</v>
      </c>
      <c r="O39" s="315">
        <f t="shared" si="25"/>
        <v>82</v>
      </c>
      <c r="P39" s="307" t="s">
        <v>2754</v>
      </c>
      <c r="Q39"/>
    </row>
    <row r="40" spans="1:17" s="308" customFormat="1" ht="20.100000000000001" customHeight="1" x14ac:dyDescent="0.3">
      <c r="A40" s="303">
        <v>3</v>
      </c>
      <c r="B40" s="310" t="s">
        <v>2377</v>
      </c>
      <c r="C40" s="305" t="s">
        <v>2753</v>
      </c>
      <c r="D40" s="306">
        <f t="shared" si="35"/>
        <v>650</v>
      </c>
      <c r="E40" s="306">
        <v>270</v>
      </c>
      <c r="F40" s="306">
        <v>175</v>
      </c>
      <c r="G40" s="306">
        <v>205</v>
      </c>
      <c r="H40" s="306">
        <f t="shared" si="36"/>
        <v>285</v>
      </c>
      <c r="I40" s="306">
        <f t="shared" si="37"/>
        <v>162</v>
      </c>
      <c r="J40" s="306">
        <v>0</v>
      </c>
      <c r="K40" s="306">
        <f t="shared" si="37"/>
        <v>123</v>
      </c>
      <c r="L40" s="316">
        <f t="shared" si="4"/>
        <v>365</v>
      </c>
      <c r="M40" s="477">
        <f t="shared" si="5"/>
        <v>108</v>
      </c>
      <c r="N40" s="315">
        <f t="shared" si="6"/>
        <v>175</v>
      </c>
      <c r="O40" s="315">
        <f t="shared" si="25"/>
        <v>82</v>
      </c>
      <c r="P40" s="307" t="s">
        <v>2755</v>
      </c>
      <c r="Q40"/>
    </row>
    <row r="41" spans="1:17" s="308" customFormat="1" ht="20.100000000000001" customHeight="1" x14ac:dyDescent="0.3">
      <c r="A41" s="303">
        <v>4</v>
      </c>
      <c r="B41" s="311" t="s">
        <v>2374</v>
      </c>
      <c r="C41" s="305" t="s">
        <v>2753</v>
      </c>
      <c r="D41" s="306">
        <f t="shared" si="35"/>
        <v>650</v>
      </c>
      <c r="E41" s="306">
        <v>270</v>
      </c>
      <c r="F41" s="306">
        <v>175</v>
      </c>
      <c r="G41" s="306">
        <v>205</v>
      </c>
      <c r="H41" s="306">
        <f t="shared" si="36"/>
        <v>0</v>
      </c>
      <c r="I41" s="306">
        <v>0</v>
      </c>
      <c r="J41" s="306">
        <v>0</v>
      </c>
      <c r="K41" s="306">
        <v>0</v>
      </c>
      <c r="L41" s="316">
        <f t="shared" si="4"/>
        <v>650</v>
      </c>
      <c r="M41" s="477">
        <f t="shared" si="5"/>
        <v>270</v>
      </c>
      <c r="N41" s="315">
        <f t="shared" si="6"/>
        <v>175</v>
      </c>
      <c r="O41" s="315">
        <f t="shared" si="25"/>
        <v>205</v>
      </c>
      <c r="P41" s="307"/>
      <c r="Q41"/>
    </row>
    <row r="42" spans="1:17" s="308" customFormat="1" ht="20.100000000000001" customHeight="1" x14ac:dyDescent="0.3">
      <c r="A42" s="303">
        <v>5</v>
      </c>
      <c r="B42" s="311" t="s">
        <v>2381</v>
      </c>
      <c r="C42" s="305" t="s">
        <v>2753</v>
      </c>
      <c r="D42" s="306">
        <f t="shared" si="35"/>
        <v>650</v>
      </c>
      <c r="E42" s="306">
        <v>270</v>
      </c>
      <c r="F42" s="306">
        <v>175</v>
      </c>
      <c r="G42" s="306">
        <v>205</v>
      </c>
      <c r="H42" s="306">
        <f t="shared" si="36"/>
        <v>0</v>
      </c>
      <c r="I42" s="306"/>
      <c r="J42" s="306"/>
      <c r="K42" s="306"/>
      <c r="L42" s="316">
        <f t="shared" si="4"/>
        <v>650</v>
      </c>
      <c r="M42" s="477">
        <f t="shared" si="5"/>
        <v>270</v>
      </c>
      <c r="N42" s="315">
        <f t="shared" si="6"/>
        <v>175</v>
      </c>
      <c r="O42" s="315">
        <f t="shared" si="25"/>
        <v>205</v>
      </c>
      <c r="P42" s="307"/>
      <c r="Q42"/>
    </row>
    <row r="43" spans="1:17" s="308" customFormat="1" ht="20.100000000000001" customHeight="1" x14ac:dyDescent="0.3">
      <c r="A43" s="303">
        <v>6</v>
      </c>
      <c r="B43" s="311" t="s">
        <v>2379</v>
      </c>
      <c r="C43" s="305" t="s">
        <v>2753</v>
      </c>
      <c r="D43" s="306">
        <f t="shared" si="35"/>
        <v>650</v>
      </c>
      <c r="E43" s="306">
        <v>270</v>
      </c>
      <c r="F43" s="306">
        <v>175</v>
      </c>
      <c r="G43" s="306">
        <v>205</v>
      </c>
      <c r="H43" s="306">
        <f t="shared" si="36"/>
        <v>0</v>
      </c>
      <c r="I43" s="306">
        <v>0</v>
      </c>
      <c r="J43" s="306">
        <v>0</v>
      </c>
      <c r="K43" s="306">
        <v>0</v>
      </c>
      <c r="L43" s="316">
        <f t="shared" si="4"/>
        <v>650</v>
      </c>
      <c r="M43" s="477">
        <f t="shared" si="5"/>
        <v>270</v>
      </c>
      <c r="N43" s="315">
        <f t="shared" si="6"/>
        <v>175</v>
      </c>
      <c r="O43" s="315">
        <f t="shared" si="25"/>
        <v>205</v>
      </c>
      <c r="P43" s="307"/>
      <c r="Q43"/>
    </row>
    <row r="44" spans="1:17" s="308" customFormat="1" ht="24.75" customHeight="1" x14ac:dyDescent="0.3">
      <c r="A44" s="303">
        <v>7</v>
      </c>
      <c r="B44" s="311" t="s">
        <v>2425</v>
      </c>
      <c r="C44" s="305" t="s">
        <v>2753</v>
      </c>
      <c r="D44" s="306">
        <f t="shared" si="35"/>
        <v>650</v>
      </c>
      <c r="E44" s="306">
        <v>270</v>
      </c>
      <c r="F44" s="306">
        <v>175</v>
      </c>
      <c r="G44" s="306">
        <v>205</v>
      </c>
      <c r="H44" s="306">
        <f t="shared" si="36"/>
        <v>390</v>
      </c>
      <c r="I44" s="306">
        <f>0.6*E44</f>
        <v>162</v>
      </c>
      <c r="J44" s="306">
        <f>0.6*F44</f>
        <v>105</v>
      </c>
      <c r="K44" s="306">
        <f>0.6*G44</f>
        <v>123</v>
      </c>
      <c r="L44" s="316">
        <f t="shared" si="4"/>
        <v>260</v>
      </c>
      <c r="M44" s="477">
        <f t="shared" si="5"/>
        <v>108</v>
      </c>
      <c r="N44" s="315">
        <f t="shared" si="6"/>
        <v>70</v>
      </c>
      <c r="O44" s="315">
        <f t="shared" si="25"/>
        <v>82</v>
      </c>
      <c r="P44" s="307" t="s">
        <v>2754</v>
      </c>
      <c r="Q44"/>
    </row>
    <row r="45" spans="1:17" s="308" customFormat="1" ht="20.100000000000001" customHeight="1" x14ac:dyDescent="0.3">
      <c r="A45" s="367" t="s">
        <v>3034</v>
      </c>
      <c r="B45" s="368" t="s">
        <v>2932</v>
      </c>
      <c r="C45" s="369"/>
      <c r="D45" s="370">
        <f>SUM(D46:D54)</f>
        <v>5850</v>
      </c>
      <c r="E45" s="370">
        <f t="shared" ref="E45:K45" si="38">SUM(E46:E54)</f>
        <v>2080</v>
      </c>
      <c r="F45" s="370">
        <f t="shared" si="38"/>
        <v>2170</v>
      </c>
      <c r="G45" s="370">
        <f t="shared" si="38"/>
        <v>1600</v>
      </c>
      <c r="H45" s="370">
        <f t="shared" si="38"/>
        <v>1787.5</v>
      </c>
      <c r="I45" s="370">
        <f t="shared" si="38"/>
        <v>767</v>
      </c>
      <c r="J45" s="370">
        <f t="shared" si="38"/>
        <v>658.5</v>
      </c>
      <c r="K45" s="370">
        <f t="shared" si="38"/>
        <v>652.5</v>
      </c>
      <c r="L45" s="370">
        <f>SUM(L46:L54)</f>
        <v>4062.5</v>
      </c>
      <c r="M45" s="476">
        <f t="shared" ref="M45:O45" si="39">SUM(M46:M54)</f>
        <v>1313</v>
      </c>
      <c r="N45" s="370">
        <f t="shared" si="39"/>
        <v>1511.5</v>
      </c>
      <c r="O45" s="370">
        <f t="shared" si="39"/>
        <v>947.5</v>
      </c>
      <c r="P45" s="371"/>
      <c r="Q45" s="38"/>
    </row>
    <row r="46" spans="1:17" s="308" customFormat="1" ht="20.100000000000001" customHeight="1" x14ac:dyDescent="0.3">
      <c r="A46" s="372">
        <v>1</v>
      </c>
      <c r="B46" s="314" t="s">
        <v>2417</v>
      </c>
      <c r="C46" s="49" t="s">
        <v>3029</v>
      </c>
      <c r="D46" s="315">
        <f t="shared" ref="D46:D54" si="40">E46+F46+G46</f>
        <v>650</v>
      </c>
      <c r="E46" s="315">
        <v>200</v>
      </c>
      <c r="F46" s="315">
        <v>350</v>
      </c>
      <c r="G46" s="315">
        <v>100</v>
      </c>
      <c r="H46" s="315">
        <f t="shared" ref="H46:H48" si="41">SUM(I46+J46+K46)</f>
        <v>162.5</v>
      </c>
      <c r="I46" s="315">
        <f>25%*E46</f>
        <v>50</v>
      </c>
      <c r="J46" s="315">
        <f>25%*F46</f>
        <v>87.5</v>
      </c>
      <c r="K46" s="315">
        <f>25%*G46</f>
        <v>25</v>
      </c>
      <c r="L46" s="316">
        <f t="shared" si="4"/>
        <v>487.5</v>
      </c>
      <c r="M46" s="477">
        <f t="shared" si="5"/>
        <v>150</v>
      </c>
      <c r="N46" s="315">
        <f t="shared" si="6"/>
        <v>262.5</v>
      </c>
      <c r="O46" s="315">
        <f t="shared" si="25"/>
        <v>75</v>
      </c>
      <c r="P46" s="317" t="s">
        <v>3030</v>
      </c>
      <c r="Q46"/>
    </row>
    <row r="47" spans="1:17" s="308" customFormat="1" ht="20.100000000000001" customHeight="1" x14ac:dyDescent="0.3">
      <c r="A47" s="372">
        <v>2</v>
      </c>
      <c r="B47" s="314" t="s">
        <v>2402</v>
      </c>
      <c r="C47" s="49" t="s">
        <v>669</v>
      </c>
      <c r="D47" s="315">
        <f t="shared" si="40"/>
        <v>650</v>
      </c>
      <c r="E47" s="315">
        <v>270</v>
      </c>
      <c r="F47" s="315">
        <v>220</v>
      </c>
      <c r="G47" s="315">
        <v>160</v>
      </c>
      <c r="H47" s="315">
        <f t="shared" si="41"/>
        <v>195</v>
      </c>
      <c r="I47" s="315">
        <v>81</v>
      </c>
      <c r="J47" s="315">
        <v>66</v>
      </c>
      <c r="K47" s="315">
        <v>48</v>
      </c>
      <c r="L47" s="316">
        <f t="shared" si="4"/>
        <v>455</v>
      </c>
      <c r="M47" s="477">
        <f t="shared" si="5"/>
        <v>189</v>
      </c>
      <c r="N47" s="315">
        <f t="shared" si="6"/>
        <v>154</v>
      </c>
      <c r="O47" s="315">
        <f t="shared" si="25"/>
        <v>112</v>
      </c>
      <c r="P47" s="317" t="s">
        <v>3030</v>
      </c>
      <c r="Q47"/>
    </row>
    <row r="48" spans="1:17" s="308" customFormat="1" ht="20.100000000000001" customHeight="1" x14ac:dyDescent="0.3">
      <c r="A48" s="372">
        <v>3</v>
      </c>
      <c r="B48" s="318" t="s">
        <v>2405</v>
      </c>
      <c r="C48" s="49" t="s">
        <v>669</v>
      </c>
      <c r="D48" s="315">
        <f t="shared" si="40"/>
        <v>650</v>
      </c>
      <c r="E48" s="315">
        <v>270</v>
      </c>
      <c r="F48" s="315">
        <v>220</v>
      </c>
      <c r="G48" s="315">
        <v>160</v>
      </c>
      <c r="H48" s="315">
        <f t="shared" si="41"/>
        <v>97.5</v>
      </c>
      <c r="I48" s="315">
        <f>E48*0.15</f>
        <v>40.5</v>
      </c>
      <c r="J48" s="315">
        <f t="shared" ref="J48:K48" si="42">F48*0.15</f>
        <v>33</v>
      </c>
      <c r="K48" s="315">
        <f t="shared" si="42"/>
        <v>24</v>
      </c>
      <c r="L48" s="316">
        <f t="shared" si="4"/>
        <v>552.5</v>
      </c>
      <c r="M48" s="477">
        <f t="shared" si="5"/>
        <v>229.5</v>
      </c>
      <c r="N48" s="315">
        <f t="shared" si="6"/>
        <v>187</v>
      </c>
      <c r="O48" s="315">
        <f t="shared" si="25"/>
        <v>136</v>
      </c>
      <c r="P48" s="317" t="s">
        <v>3031</v>
      </c>
      <c r="Q48"/>
    </row>
    <row r="49" spans="1:18" s="308" customFormat="1" ht="20.100000000000001" customHeight="1" x14ac:dyDescent="0.3">
      <c r="A49" s="372">
        <v>4</v>
      </c>
      <c r="B49" s="319" t="s">
        <v>2399</v>
      </c>
      <c r="C49" s="49" t="s">
        <v>669</v>
      </c>
      <c r="D49" s="315">
        <f t="shared" si="40"/>
        <v>650</v>
      </c>
      <c r="E49" s="315">
        <v>270</v>
      </c>
      <c r="F49" s="315">
        <v>220</v>
      </c>
      <c r="G49" s="315">
        <v>160</v>
      </c>
      <c r="H49" s="320">
        <v>0</v>
      </c>
      <c r="I49" s="320">
        <v>0</v>
      </c>
      <c r="J49" s="320">
        <v>0</v>
      </c>
      <c r="K49" s="320">
        <v>0</v>
      </c>
      <c r="L49" s="316">
        <f t="shared" si="4"/>
        <v>650</v>
      </c>
      <c r="M49" s="477">
        <f t="shared" si="5"/>
        <v>270</v>
      </c>
      <c r="N49" s="315">
        <f t="shared" si="6"/>
        <v>220</v>
      </c>
      <c r="O49" s="315">
        <f t="shared" si="25"/>
        <v>160</v>
      </c>
      <c r="P49" s="317"/>
      <c r="Q49"/>
    </row>
    <row r="50" spans="1:18" s="308" customFormat="1" ht="20.100000000000001" customHeight="1" x14ac:dyDescent="0.3">
      <c r="A50" s="372">
        <v>5</v>
      </c>
      <c r="B50" s="319" t="s">
        <v>3032</v>
      </c>
      <c r="C50" s="49" t="s">
        <v>2753</v>
      </c>
      <c r="D50" s="315">
        <f t="shared" si="40"/>
        <v>650</v>
      </c>
      <c r="E50" s="315">
        <v>200</v>
      </c>
      <c r="F50" s="315">
        <v>235</v>
      </c>
      <c r="G50" s="315">
        <v>215</v>
      </c>
      <c r="H50" s="320">
        <v>0</v>
      </c>
      <c r="I50" s="320">
        <f>E50*70/100</f>
        <v>140</v>
      </c>
      <c r="J50" s="320">
        <v>0</v>
      </c>
      <c r="K50" s="320">
        <f>G50*70/100</f>
        <v>150.5</v>
      </c>
      <c r="L50" s="316">
        <f t="shared" si="4"/>
        <v>650</v>
      </c>
      <c r="M50" s="477">
        <f t="shared" si="5"/>
        <v>60</v>
      </c>
      <c r="N50" s="315">
        <f t="shared" si="6"/>
        <v>235</v>
      </c>
      <c r="O50" s="315">
        <f t="shared" si="25"/>
        <v>64.5</v>
      </c>
      <c r="P50" s="317" t="s">
        <v>288</v>
      </c>
      <c r="Q50"/>
    </row>
    <row r="51" spans="1:18" s="308" customFormat="1" ht="20.100000000000001" customHeight="1" x14ac:dyDescent="0.3">
      <c r="A51" s="372">
        <v>6</v>
      </c>
      <c r="B51" s="319" t="s">
        <v>2408</v>
      </c>
      <c r="C51" s="49" t="s">
        <v>2753</v>
      </c>
      <c r="D51" s="315">
        <f t="shared" si="40"/>
        <v>650</v>
      </c>
      <c r="E51" s="315">
        <v>200</v>
      </c>
      <c r="F51" s="315">
        <v>235</v>
      </c>
      <c r="G51" s="315">
        <v>215</v>
      </c>
      <c r="H51" s="315">
        <f t="shared" ref="H51:H54" si="43">SUM(I51+J51+K51)</f>
        <v>65</v>
      </c>
      <c r="I51" s="315">
        <v>20</v>
      </c>
      <c r="J51" s="315">
        <v>23.5</v>
      </c>
      <c r="K51" s="315">
        <v>21.5</v>
      </c>
      <c r="L51" s="316">
        <f t="shared" si="4"/>
        <v>585</v>
      </c>
      <c r="M51" s="477">
        <f t="shared" si="5"/>
        <v>180</v>
      </c>
      <c r="N51" s="315">
        <f t="shared" si="6"/>
        <v>211.5</v>
      </c>
      <c r="O51" s="315">
        <f t="shared" si="25"/>
        <v>193.5</v>
      </c>
      <c r="P51" s="317" t="s">
        <v>2646</v>
      </c>
      <c r="Q51"/>
    </row>
    <row r="52" spans="1:18" s="308" customFormat="1" ht="20.100000000000001" customHeight="1" x14ac:dyDescent="0.3">
      <c r="A52" s="372">
        <v>7</v>
      </c>
      <c r="B52" s="373" t="s">
        <v>2457</v>
      </c>
      <c r="C52" s="374" t="s">
        <v>669</v>
      </c>
      <c r="D52" s="375">
        <f t="shared" si="40"/>
        <v>650</v>
      </c>
      <c r="E52" s="375">
        <v>200</v>
      </c>
      <c r="F52" s="375">
        <v>235</v>
      </c>
      <c r="G52" s="375">
        <v>215</v>
      </c>
      <c r="H52" s="375">
        <f t="shared" si="43"/>
        <v>422.5</v>
      </c>
      <c r="I52" s="375">
        <f>E52*65%</f>
        <v>130</v>
      </c>
      <c r="J52" s="375">
        <f t="shared" ref="J52:K54" si="44">F52*65%</f>
        <v>152.75</v>
      </c>
      <c r="K52" s="375">
        <f t="shared" si="44"/>
        <v>139.75</v>
      </c>
      <c r="L52" s="376">
        <f t="shared" si="4"/>
        <v>227.5</v>
      </c>
      <c r="M52" s="477">
        <f t="shared" si="5"/>
        <v>70</v>
      </c>
      <c r="N52" s="375">
        <f t="shared" si="6"/>
        <v>82.25</v>
      </c>
      <c r="O52" s="375">
        <f t="shared" si="25"/>
        <v>75.25</v>
      </c>
      <c r="P52" s="377" t="s">
        <v>3033</v>
      </c>
      <c r="Q52"/>
    </row>
    <row r="53" spans="1:18" s="308" customFormat="1" ht="20.100000000000001" customHeight="1" x14ac:dyDescent="0.3">
      <c r="A53" s="372">
        <v>8</v>
      </c>
      <c r="B53" s="373" t="s">
        <v>2461</v>
      </c>
      <c r="C53" s="374" t="s">
        <v>2753</v>
      </c>
      <c r="D53" s="375">
        <f t="shared" si="40"/>
        <v>650</v>
      </c>
      <c r="E53" s="375">
        <v>200</v>
      </c>
      <c r="F53" s="375">
        <v>235</v>
      </c>
      <c r="G53" s="375">
        <v>215</v>
      </c>
      <c r="H53" s="375">
        <f t="shared" si="43"/>
        <v>422.5</v>
      </c>
      <c r="I53" s="375">
        <f>E53*65%</f>
        <v>130</v>
      </c>
      <c r="J53" s="375">
        <f t="shared" si="44"/>
        <v>152.75</v>
      </c>
      <c r="K53" s="375">
        <f t="shared" si="44"/>
        <v>139.75</v>
      </c>
      <c r="L53" s="376">
        <f t="shared" si="4"/>
        <v>227.5</v>
      </c>
      <c r="M53" s="477">
        <f t="shared" si="5"/>
        <v>70</v>
      </c>
      <c r="N53" s="375">
        <f t="shared" si="6"/>
        <v>82.25</v>
      </c>
      <c r="O53" s="375">
        <f t="shared" si="25"/>
        <v>75.25</v>
      </c>
      <c r="P53" s="377" t="s">
        <v>3033</v>
      </c>
      <c r="Q53"/>
    </row>
    <row r="54" spans="1:18" s="308" customFormat="1" ht="21" customHeight="1" x14ac:dyDescent="0.3">
      <c r="A54" s="372">
        <v>9</v>
      </c>
      <c r="B54" s="373" t="s">
        <v>2428</v>
      </c>
      <c r="C54" s="374" t="s">
        <v>669</v>
      </c>
      <c r="D54" s="375">
        <f t="shared" si="40"/>
        <v>650</v>
      </c>
      <c r="E54" s="375">
        <v>270</v>
      </c>
      <c r="F54" s="375">
        <v>220</v>
      </c>
      <c r="G54" s="375">
        <v>160</v>
      </c>
      <c r="H54" s="375">
        <f t="shared" si="43"/>
        <v>422.5</v>
      </c>
      <c r="I54" s="375">
        <f>E54*65%</f>
        <v>175.5</v>
      </c>
      <c r="J54" s="375">
        <f t="shared" si="44"/>
        <v>143</v>
      </c>
      <c r="K54" s="375">
        <f t="shared" si="44"/>
        <v>104</v>
      </c>
      <c r="L54" s="376">
        <f t="shared" si="4"/>
        <v>227.5</v>
      </c>
      <c r="M54" s="477">
        <f t="shared" si="5"/>
        <v>94.5</v>
      </c>
      <c r="N54" s="375">
        <f t="shared" si="6"/>
        <v>77</v>
      </c>
      <c r="O54" s="375">
        <f t="shared" si="25"/>
        <v>56</v>
      </c>
      <c r="P54" s="377" t="s">
        <v>3033</v>
      </c>
      <c r="Q54"/>
    </row>
    <row r="55" spans="1:18" s="308" customFormat="1" ht="33" customHeight="1" x14ac:dyDescent="0.3">
      <c r="A55" s="299" t="s">
        <v>3043</v>
      </c>
      <c r="B55" s="312" t="s">
        <v>3035</v>
      </c>
      <c r="C55" s="175"/>
      <c r="D55" s="302">
        <f>SUM(D56:D62)</f>
        <v>3900</v>
      </c>
      <c r="E55" s="302">
        <f t="shared" ref="E55:H55" si="45">SUM(E56:E62)</f>
        <v>1410</v>
      </c>
      <c r="F55" s="302">
        <f t="shared" si="45"/>
        <v>1345</v>
      </c>
      <c r="G55" s="302">
        <f t="shared" si="45"/>
        <v>1145</v>
      </c>
      <c r="H55" s="302">
        <f t="shared" si="45"/>
        <v>1495</v>
      </c>
      <c r="I55" s="302">
        <f>SUM(I56:I62)</f>
        <v>484.5</v>
      </c>
      <c r="J55" s="302">
        <f t="shared" ref="J55" si="46">SUM(J56:J62)</f>
        <v>523.25</v>
      </c>
      <c r="K55" s="302">
        <f t="shared" ref="K55" si="47">SUM(K56:K62)</f>
        <v>487.25</v>
      </c>
      <c r="L55" s="302">
        <f t="shared" ref="L55" si="48">SUM(L56:L62)</f>
        <v>2405</v>
      </c>
      <c r="M55" s="476">
        <f t="shared" ref="M55" si="49">SUM(M56:M62)</f>
        <v>925.5</v>
      </c>
      <c r="N55" s="302">
        <f t="shared" ref="N55" si="50">SUM(N56:N62)</f>
        <v>821.75</v>
      </c>
      <c r="O55" s="302">
        <f t="shared" ref="O55" si="51">SUM(O56:O62)</f>
        <v>657.75</v>
      </c>
      <c r="P55" s="379"/>
      <c r="Q55" s="38"/>
    </row>
    <row r="56" spans="1:18" s="308" customFormat="1" ht="20.100000000000001" customHeight="1" x14ac:dyDescent="0.3">
      <c r="A56" s="303">
        <v>1</v>
      </c>
      <c r="B56" s="314" t="s">
        <v>2414</v>
      </c>
      <c r="C56" s="49" t="s">
        <v>3036</v>
      </c>
      <c r="D56" s="315">
        <f t="shared" ref="D56:D61" si="52">E56+F56+G56</f>
        <v>650</v>
      </c>
      <c r="E56" s="315">
        <v>270</v>
      </c>
      <c r="F56" s="315">
        <v>240</v>
      </c>
      <c r="G56" s="315">
        <v>140</v>
      </c>
      <c r="H56" s="315">
        <f t="shared" ref="H56:H61" si="53">SUM(I56+J56+K56)</f>
        <v>130</v>
      </c>
      <c r="I56" s="315">
        <f>20%*E56</f>
        <v>54</v>
      </c>
      <c r="J56" s="315">
        <f t="shared" ref="J56:K56" si="54">20%*F56</f>
        <v>48</v>
      </c>
      <c r="K56" s="315">
        <f t="shared" si="54"/>
        <v>28</v>
      </c>
      <c r="L56" s="316">
        <f t="shared" si="4"/>
        <v>520</v>
      </c>
      <c r="M56" s="477">
        <f t="shared" ref="M56:M62" si="55">E56-I56</f>
        <v>216</v>
      </c>
      <c r="N56" s="315">
        <f t="shared" ref="N56:N62" si="56">F56-J56</f>
        <v>192</v>
      </c>
      <c r="O56" s="315">
        <f t="shared" ref="O56:O62" si="57">G56-K56</f>
        <v>112</v>
      </c>
      <c r="P56" s="380" t="s">
        <v>3037</v>
      </c>
      <c r="Q56"/>
    </row>
    <row r="57" spans="1:18" s="308" customFormat="1" ht="20.100000000000001" customHeight="1" x14ac:dyDescent="0.3">
      <c r="A57" s="303">
        <v>2</v>
      </c>
      <c r="B57" s="314" t="s">
        <v>2413</v>
      </c>
      <c r="C57" s="49" t="s">
        <v>3038</v>
      </c>
      <c r="D57" s="315">
        <f t="shared" si="52"/>
        <v>650</v>
      </c>
      <c r="E57" s="315">
        <v>270</v>
      </c>
      <c r="F57" s="315">
        <v>200</v>
      </c>
      <c r="G57" s="315">
        <v>180</v>
      </c>
      <c r="H57" s="315">
        <f t="shared" si="53"/>
        <v>97.5</v>
      </c>
      <c r="I57" s="315">
        <f>15%*E57</f>
        <v>40.5</v>
      </c>
      <c r="J57" s="315">
        <f t="shared" ref="J57:K57" si="58">15%*F57</f>
        <v>30</v>
      </c>
      <c r="K57" s="315">
        <f t="shared" si="58"/>
        <v>27</v>
      </c>
      <c r="L57" s="316">
        <f t="shared" si="4"/>
        <v>552.5</v>
      </c>
      <c r="M57" s="477">
        <f t="shared" si="55"/>
        <v>229.5</v>
      </c>
      <c r="N57" s="315">
        <f t="shared" si="56"/>
        <v>170</v>
      </c>
      <c r="O57" s="315">
        <f t="shared" si="57"/>
        <v>153</v>
      </c>
      <c r="P57" s="380" t="s">
        <v>2748</v>
      </c>
      <c r="Q57"/>
    </row>
    <row r="58" spans="1:18" s="308" customFormat="1" ht="20.100000000000001" customHeight="1" x14ac:dyDescent="0.3">
      <c r="A58" s="303">
        <v>3</v>
      </c>
      <c r="B58" s="318" t="s">
        <v>2410</v>
      </c>
      <c r="C58" s="49" t="s">
        <v>3039</v>
      </c>
      <c r="D58" s="315">
        <f t="shared" si="52"/>
        <v>650</v>
      </c>
      <c r="E58" s="315">
        <v>270</v>
      </c>
      <c r="F58" s="315">
        <v>220</v>
      </c>
      <c r="G58" s="315">
        <v>160</v>
      </c>
      <c r="H58" s="315">
        <f t="shared" si="53"/>
        <v>0</v>
      </c>
      <c r="I58" s="315">
        <v>0</v>
      </c>
      <c r="J58" s="315">
        <v>0</v>
      </c>
      <c r="K58" s="315">
        <v>0</v>
      </c>
      <c r="L58" s="316">
        <f t="shared" si="4"/>
        <v>650</v>
      </c>
      <c r="M58" s="477">
        <f t="shared" si="55"/>
        <v>270</v>
      </c>
      <c r="N58" s="315">
        <f t="shared" si="56"/>
        <v>220</v>
      </c>
      <c r="O58" s="315">
        <f t="shared" si="57"/>
        <v>160</v>
      </c>
      <c r="P58" s="380"/>
      <c r="Q58"/>
    </row>
    <row r="59" spans="1:18" s="308" customFormat="1" ht="19.5" customHeight="1" x14ac:dyDescent="0.3">
      <c r="A59" s="303">
        <v>4</v>
      </c>
      <c r="B59" s="319" t="s">
        <v>3040</v>
      </c>
      <c r="C59" s="49" t="s">
        <v>3038</v>
      </c>
      <c r="D59" s="315">
        <f t="shared" si="52"/>
        <v>650</v>
      </c>
      <c r="E59" s="315">
        <v>200</v>
      </c>
      <c r="F59" s="315">
        <v>235</v>
      </c>
      <c r="G59" s="315">
        <v>215</v>
      </c>
      <c r="H59" s="315">
        <f t="shared" si="53"/>
        <v>422.5</v>
      </c>
      <c r="I59" s="320">
        <f>65%*E59</f>
        <v>130</v>
      </c>
      <c r="J59" s="320">
        <f t="shared" ref="J59:K61" si="59">65%*F59</f>
        <v>152.75</v>
      </c>
      <c r="K59" s="320">
        <f t="shared" si="59"/>
        <v>139.75</v>
      </c>
      <c r="L59" s="316">
        <f t="shared" si="4"/>
        <v>227.5</v>
      </c>
      <c r="M59" s="477">
        <f t="shared" si="55"/>
        <v>70</v>
      </c>
      <c r="N59" s="315">
        <f t="shared" si="56"/>
        <v>82.25</v>
      </c>
      <c r="O59" s="315">
        <f t="shared" si="57"/>
        <v>75.25</v>
      </c>
      <c r="P59" s="380" t="s">
        <v>3041</v>
      </c>
      <c r="Q59"/>
    </row>
    <row r="60" spans="1:18" s="308" customFormat="1" ht="20.100000000000001" customHeight="1" x14ac:dyDescent="0.3">
      <c r="A60" s="303">
        <v>5</v>
      </c>
      <c r="B60" s="319" t="s">
        <v>2473</v>
      </c>
      <c r="C60" s="49" t="s">
        <v>3038</v>
      </c>
      <c r="D60" s="315">
        <f t="shared" si="52"/>
        <v>650</v>
      </c>
      <c r="E60" s="315">
        <v>200</v>
      </c>
      <c r="F60" s="315">
        <v>225</v>
      </c>
      <c r="G60" s="315">
        <v>225</v>
      </c>
      <c r="H60" s="315">
        <f t="shared" si="53"/>
        <v>422.5</v>
      </c>
      <c r="I60" s="320">
        <f t="shared" ref="I60:I61" si="60">65%*E60</f>
        <v>130</v>
      </c>
      <c r="J60" s="320">
        <f t="shared" si="59"/>
        <v>146.25</v>
      </c>
      <c r="K60" s="320">
        <f t="shared" si="59"/>
        <v>146.25</v>
      </c>
      <c r="L60" s="316">
        <f t="shared" si="4"/>
        <v>227.5</v>
      </c>
      <c r="M60" s="477">
        <f t="shared" si="55"/>
        <v>70</v>
      </c>
      <c r="N60" s="315">
        <f t="shared" si="56"/>
        <v>78.75</v>
      </c>
      <c r="O60" s="315">
        <f t="shared" si="57"/>
        <v>78.75</v>
      </c>
      <c r="P60" s="380" t="s">
        <v>3041</v>
      </c>
      <c r="Q60"/>
    </row>
    <row r="61" spans="1:18" s="308" customFormat="1" ht="24.75" customHeight="1" x14ac:dyDescent="0.3">
      <c r="A61" s="303">
        <v>6</v>
      </c>
      <c r="B61" s="319" t="s">
        <v>2450</v>
      </c>
      <c r="C61" s="49" t="s">
        <v>3038</v>
      </c>
      <c r="D61" s="315">
        <f t="shared" si="52"/>
        <v>650</v>
      </c>
      <c r="E61" s="315">
        <v>200</v>
      </c>
      <c r="F61" s="315">
        <v>225</v>
      </c>
      <c r="G61" s="315">
        <v>225</v>
      </c>
      <c r="H61" s="315">
        <f t="shared" si="53"/>
        <v>422.5</v>
      </c>
      <c r="I61" s="320">
        <f t="shared" si="60"/>
        <v>130</v>
      </c>
      <c r="J61" s="320">
        <f t="shared" si="59"/>
        <v>146.25</v>
      </c>
      <c r="K61" s="320">
        <f t="shared" si="59"/>
        <v>146.25</v>
      </c>
      <c r="L61" s="316">
        <f t="shared" si="4"/>
        <v>227.5</v>
      </c>
      <c r="M61" s="477">
        <f t="shared" si="55"/>
        <v>70</v>
      </c>
      <c r="N61" s="315">
        <f t="shared" si="56"/>
        <v>78.75</v>
      </c>
      <c r="O61" s="315">
        <f t="shared" si="57"/>
        <v>78.75</v>
      </c>
      <c r="P61" s="317"/>
      <c r="Q61"/>
    </row>
    <row r="62" spans="1:18" s="308" customFormat="1" ht="20.100000000000001" customHeight="1" x14ac:dyDescent="0.3">
      <c r="A62" s="303">
        <v>7</v>
      </c>
      <c r="B62" s="319" t="s">
        <v>2412</v>
      </c>
      <c r="C62" s="49"/>
      <c r="D62" s="315">
        <f>E62+F62+G62</f>
        <v>0</v>
      </c>
      <c r="E62" s="315">
        <v>0</v>
      </c>
      <c r="F62" s="315">
        <v>0</v>
      </c>
      <c r="G62" s="315">
        <v>0</v>
      </c>
      <c r="H62" s="320">
        <v>0</v>
      </c>
      <c r="I62" s="320">
        <v>0</v>
      </c>
      <c r="J62" s="320">
        <v>0</v>
      </c>
      <c r="K62" s="320">
        <v>0</v>
      </c>
      <c r="L62" s="316">
        <f t="shared" si="4"/>
        <v>0</v>
      </c>
      <c r="M62" s="477">
        <f t="shared" si="55"/>
        <v>0</v>
      </c>
      <c r="N62" s="315">
        <f t="shared" si="56"/>
        <v>0</v>
      </c>
      <c r="O62" s="315">
        <f t="shared" si="57"/>
        <v>0</v>
      </c>
      <c r="P62" s="317" t="s">
        <v>3042</v>
      </c>
      <c r="Q62"/>
    </row>
    <row r="63" spans="1:18" s="308" customFormat="1" ht="38.25" customHeight="1" thickBot="1" x14ac:dyDescent="0.35">
      <c r="A63" s="323"/>
      <c r="B63" s="324" t="s">
        <v>97</v>
      </c>
      <c r="C63" s="325"/>
      <c r="D63" s="326">
        <f>D14+D22+D30+D37+D45+D55</f>
        <v>25800</v>
      </c>
      <c r="E63" s="326">
        <f t="shared" ref="E63:O63" si="61">E14+E22+E30+E37+E45+E55</f>
        <v>9890</v>
      </c>
      <c r="F63" s="326">
        <f t="shared" si="61"/>
        <v>8645</v>
      </c>
      <c r="G63" s="326">
        <f t="shared" si="61"/>
        <v>7265</v>
      </c>
      <c r="H63" s="326">
        <f t="shared" si="61"/>
        <v>8577.75</v>
      </c>
      <c r="I63" s="326">
        <f t="shared" si="61"/>
        <v>3550.5</v>
      </c>
      <c r="J63" s="326">
        <f t="shared" si="61"/>
        <v>2853.25</v>
      </c>
      <c r="K63" s="326">
        <f t="shared" si="61"/>
        <v>2680.5</v>
      </c>
      <c r="L63" s="326">
        <f t="shared" si="61"/>
        <v>17222.25</v>
      </c>
      <c r="M63" s="478">
        <f t="shared" si="61"/>
        <v>6339.5</v>
      </c>
      <c r="N63" s="326">
        <f t="shared" si="61"/>
        <v>5791.75</v>
      </c>
      <c r="O63" s="326">
        <f t="shared" si="61"/>
        <v>4584.5</v>
      </c>
      <c r="P63" s="327"/>
      <c r="Q63" s="525">
        <f>'Biểu 2a- Khoa... ok'!I10-'Bieu 3a-Tong gio chuan chi ok'!M63</f>
        <v>25746.7</v>
      </c>
      <c r="R63" s="526"/>
    </row>
    <row r="64" spans="1:18" x14ac:dyDescent="0.3">
      <c r="A64" s="328"/>
      <c r="B64" s="1"/>
      <c r="C64" s="1"/>
      <c r="D64" s="329"/>
      <c r="E64" s="329"/>
      <c r="F64" s="329"/>
      <c r="G64" s="329"/>
      <c r="H64" s="329"/>
      <c r="I64" s="329"/>
      <c r="J64" s="329"/>
      <c r="K64" s="329"/>
      <c r="L64" s="329"/>
      <c r="M64" s="3"/>
      <c r="N64" s="3"/>
      <c r="O64" s="3"/>
      <c r="P64" s="3"/>
    </row>
    <row r="65" spans="1:16" x14ac:dyDescent="0.3">
      <c r="A65" s="328"/>
      <c r="B65" s="330"/>
      <c r="C65" s="1"/>
      <c r="E65" s="331"/>
      <c r="F65" s="331"/>
      <c r="G65" s="331"/>
      <c r="H65" s="331"/>
      <c r="I65" s="331"/>
      <c r="J65" s="331"/>
      <c r="K65" s="331"/>
      <c r="L65" s="332"/>
      <c r="M65" s="1028" t="s">
        <v>261</v>
      </c>
      <c r="N65" s="1028"/>
      <c r="O65" s="1028"/>
      <c r="P65" s="1028"/>
    </row>
    <row r="66" spans="1:16" ht="19.2" x14ac:dyDescent="0.35">
      <c r="A66" s="366"/>
      <c r="B66" s="366"/>
      <c r="C66" s="366"/>
      <c r="D66" s="366"/>
      <c r="E66" s="366"/>
      <c r="F66" s="366"/>
      <c r="G66" s="366"/>
      <c r="H66" s="366"/>
      <c r="I66" s="366"/>
      <c r="J66" s="366"/>
      <c r="K66" s="366"/>
      <c r="L66" s="366"/>
      <c r="M66" s="46"/>
      <c r="N66" s="2"/>
      <c r="O66" s="2"/>
      <c r="P66" s="2"/>
    </row>
    <row r="67" spans="1:16" ht="15.6" x14ac:dyDescent="0.3">
      <c r="M67" s="1032"/>
      <c r="N67" s="1032"/>
      <c r="O67" s="1032"/>
      <c r="P67" s="1032"/>
    </row>
    <row r="70" spans="1:16" x14ac:dyDescent="0.3">
      <c r="F70" s="334"/>
      <c r="M70" s="479"/>
    </row>
  </sheetData>
  <mergeCells count="15">
    <mergeCell ref="P5:P6"/>
    <mergeCell ref="M65:P65"/>
    <mergeCell ref="M67:P67"/>
    <mergeCell ref="A5:A6"/>
    <mergeCell ref="B5:B6"/>
    <mergeCell ref="C5:C6"/>
    <mergeCell ref="D5:G5"/>
    <mergeCell ref="H5:K5"/>
    <mergeCell ref="L5:O5"/>
    <mergeCell ref="G4:P4"/>
    <mergeCell ref="A1:C1"/>
    <mergeCell ref="D1:O1"/>
    <mergeCell ref="A2:C2"/>
    <mergeCell ref="D2:O2"/>
    <mergeCell ref="A3:P3"/>
  </mergeCells>
  <pageMargins left="0" right="0" top="0" bottom="0" header="0" footer="0"/>
  <pageSetup paperSize="9" scale="8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41"/>
  <sheetViews>
    <sheetView zoomScale="80" zoomScaleNormal="80" workbookViewId="0">
      <selection activeCell="A5" sqref="A5"/>
    </sheetView>
  </sheetViews>
  <sheetFormatPr defaultColWidth="8.6640625" defaultRowHeight="14.4" x14ac:dyDescent="0.3"/>
  <cols>
    <col min="1" max="1" width="4.6640625" style="846" customWidth="1"/>
    <col min="2" max="2" width="58.33203125" style="894" customWidth="1"/>
    <col min="3" max="3" width="8.44140625" style="894" customWidth="1"/>
    <col min="4" max="4" width="11.6640625" style="894" customWidth="1"/>
    <col min="5" max="6" width="15.109375" style="894" customWidth="1"/>
    <col min="7" max="7" width="6.6640625" style="894" customWidth="1"/>
    <col min="8" max="8" width="14.109375" style="894" customWidth="1"/>
    <col min="9" max="10" width="15.33203125" style="469" customWidth="1"/>
    <col min="11" max="11" width="15.6640625" style="5" customWidth="1"/>
    <col min="12" max="12" width="53.109375" style="5" bestFit="1" customWidth="1"/>
    <col min="13" max="16384" width="8.6640625" style="5"/>
  </cols>
  <sheetData>
    <row r="1" spans="1:16" ht="14.25" customHeight="1" x14ac:dyDescent="0.3">
      <c r="A1" s="1039" t="s">
        <v>99</v>
      </c>
      <c r="B1" s="1039"/>
      <c r="C1" s="985"/>
      <c r="D1" s="985"/>
      <c r="E1" s="985"/>
      <c r="F1" s="985"/>
      <c r="G1" s="985"/>
      <c r="H1" s="985"/>
      <c r="I1" s="772"/>
      <c r="J1" s="772"/>
      <c r="K1" s="824" t="s">
        <v>100</v>
      </c>
      <c r="L1" s="9"/>
      <c r="M1" s="120"/>
      <c r="N1" s="120"/>
      <c r="O1" s="120"/>
      <c r="P1" s="120"/>
    </row>
    <row r="2" spans="1:16" x14ac:dyDescent="0.3">
      <c r="A2" s="1040" t="s">
        <v>451</v>
      </c>
      <c r="B2" s="1040"/>
      <c r="C2" s="985"/>
      <c r="D2" s="985"/>
      <c r="E2" s="985"/>
      <c r="F2" s="985"/>
      <c r="G2" s="985"/>
      <c r="H2" s="985"/>
      <c r="I2" s="772"/>
      <c r="J2" s="772"/>
      <c r="K2" s="699"/>
      <c r="L2" s="9"/>
      <c r="M2" s="120"/>
      <c r="N2" s="120"/>
      <c r="O2" s="120"/>
      <c r="P2" s="120"/>
    </row>
    <row r="3" spans="1:16" ht="30" customHeight="1" x14ac:dyDescent="0.3">
      <c r="A3" s="1041" t="s">
        <v>634</v>
      </c>
      <c r="B3" s="1041"/>
      <c r="C3" s="1041"/>
      <c r="D3" s="1041"/>
      <c r="E3" s="1041"/>
      <c r="F3" s="1041"/>
      <c r="G3" s="1041"/>
      <c r="H3" s="1041"/>
      <c r="I3" s="1041"/>
      <c r="J3" s="1041"/>
      <c r="K3" s="1041"/>
      <c r="L3" s="9"/>
      <c r="M3" s="120"/>
      <c r="N3" s="120"/>
      <c r="O3" s="120"/>
      <c r="P3" s="120"/>
    </row>
    <row r="4" spans="1:16" s="759" customFormat="1" ht="27" customHeight="1" x14ac:dyDescent="0.35">
      <c r="A4" s="998" t="s">
        <v>450</v>
      </c>
      <c r="B4" s="998"/>
      <c r="C4" s="998"/>
      <c r="D4" s="998"/>
      <c r="E4" s="998"/>
      <c r="F4" s="998"/>
      <c r="G4" s="998"/>
      <c r="H4" s="998"/>
      <c r="I4" s="998"/>
      <c r="J4" s="998"/>
      <c r="K4" s="998"/>
      <c r="L4" s="825"/>
      <c r="M4" s="825"/>
      <c r="N4" s="825"/>
      <c r="O4" s="825"/>
      <c r="P4" s="825"/>
    </row>
    <row r="5" spans="1:16" x14ac:dyDescent="0.3">
      <c r="A5" s="50"/>
      <c r="B5" s="50"/>
      <c r="C5" s="50"/>
      <c r="D5" s="50"/>
      <c r="E5" s="50"/>
      <c r="F5" s="50"/>
      <c r="G5" s="50"/>
      <c r="H5" s="50"/>
      <c r="I5" s="826"/>
      <c r="J5" s="826"/>
      <c r="K5" s="745" t="s">
        <v>101</v>
      </c>
      <c r="L5" s="9"/>
      <c r="M5" s="120"/>
      <c r="N5" s="120"/>
      <c r="O5" s="120"/>
      <c r="P5" s="120"/>
    </row>
    <row r="6" spans="1:16" ht="52.8" x14ac:dyDescent="0.3">
      <c r="A6" s="184" t="s">
        <v>3</v>
      </c>
      <c r="B6" s="184" t="s">
        <v>102</v>
      </c>
      <c r="C6" s="184" t="s">
        <v>103</v>
      </c>
      <c r="D6" s="184" t="s">
        <v>104</v>
      </c>
      <c r="E6" s="184" t="s">
        <v>105</v>
      </c>
      <c r="F6" s="827" t="s">
        <v>341</v>
      </c>
      <c r="G6" s="1042" t="s">
        <v>343</v>
      </c>
      <c r="H6" s="1042"/>
      <c r="I6" s="1042"/>
      <c r="J6" s="827" t="s">
        <v>342</v>
      </c>
      <c r="K6" s="184" t="s">
        <v>7</v>
      </c>
      <c r="L6" s="9"/>
      <c r="M6" s="120"/>
      <c r="N6" s="120"/>
      <c r="O6" s="120"/>
      <c r="P6" s="120"/>
    </row>
    <row r="7" spans="1:16" ht="52.8" x14ac:dyDescent="0.3">
      <c r="A7" s="184"/>
      <c r="B7" s="184"/>
      <c r="C7" s="184"/>
      <c r="D7" s="184"/>
      <c r="E7" s="184"/>
      <c r="F7" s="827"/>
      <c r="G7" s="184" t="s">
        <v>106</v>
      </c>
      <c r="H7" s="184" t="s">
        <v>107</v>
      </c>
      <c r="I7" s="827" t="s">
        <v>340</v>
      </c>
      <c r="J7" s="827"/>
      <c r="K7" s="184"/>
      <c r="L7" s="9"/>
      <c r="M7" s="120"/>
      <c r="N7" s="120"/>
      <c r="O7" s="120"/>
      <c r="P7" s="120"/>
    </row>
    <row r="8" spans="1:16" x14ac:dyDescent="0.3">
      <c r="A8" s="828" t="s">
        <v>8</v>
      </c>
      <c r="B8" s="829" t="s">
        <v>2794</v>
      </c>
      <c r="C8" s="828"/>
      <c r="D8" s="828"/>
      <c r="E8" s="828"/>
      <c r="F8" s="830">
        <f>F9+F30+F42+F54+F70+F89</f>
        <v>491433.91008593939</v>
      </c>
      <c r="G8" s="830"/>
      <c r="H8" s="830">
        <f>H9+H30+H42+H54+H70+H89</f>
        <v>140</v>
      </c>
      <c r="I8" s="830">
        <f>I9+I30+I42+I54+I70+I89</f>
        <v>662409.24391927279</v>
      </c>
      <c r="J8" s="830">
        <f>J9+J30+J42+J54+J70+J89</f>
        <v>170975.33383333334</v>
      </c>
      <c r="K8" s="828"/>
      <c r="L8" s="9"/>
      <c r="M8" s="120"/>
      <c r="N8" s="120"/>
      <c r="O8" s="120"/>
      <c r="P8" s="120"/>
    </row>
    <row r="9" spans="1:16" ht="17.25" customHeight="1" x14ac:dyDescent="0.3">
      <c r="A9" s="831" t="s">
        <v>2739</v>
      </c>
      <c r="B9" s="829" t="s">
        <v>2791</v>
      </c>
      <c r="C9" s="832"/>
      <c r="D9" s="832"/>
      <c r="E9" s="832"/>
      <c r="F9" s="833">
        <f>SUM(F10:F29)</f>
        <v>128958.71300000002</v>
      </c>
      <c r="G9" s="833"/>
      <c r="H9" s="833">
        <f>SUM(H10:H29)</f>
        <v>31</v>
      </c>
      <c r="I9" s="833">
        <f>SUM(I10:I29)</f>
        <v>171958.71300000002</v>
      </c>
      <c r="J9" s="833">
        <f>SUM(J10:J29)</f>
        <v>43000</v>
      </c>
      <c r="K9" s="832"/>
      <c r="L9" s="823" t="s">
        <v>645</v>
      </c>
      <c r="M9" s="120"/>
      <c r="N9" s="120"/>
      <c r="O9" s="120"/>
      <c r="P9" s="120"/>
    </row>
    <row r="10" spans="1:16" s="838" customFormat="1" ht="17.25" customHeight="1" x14ac:dyDescent="0.3">
      <c r="A10" s="834">
        <v>1</v>
      </c>
      <c r="B10" s="835" t="s">
        <v>2568</v>
      </c>
      <c r="C10" s="835" t="s">
        <v>241</v>
      </c>
      <c r="D10" s="835" t="s">
        <v>2592</v>
      </c>
      <c r="E10" s="834" t="s">
        <v>2596</v>
      </c>
      <c r="F10" s="385">
        <v>373.5</v>
      </c>
      <c r="G10" s="836">
        <v>2</v>
      </c>
      <c r="H10" s="836">
        <v>2</v>
      </c>
      <c r="I10" s="385">
        <v>373.5</v>
      </c>
      <c r="J10" s="385">
        <f>I10-F10</f>
        <v>0</v>
      </c>
      <c r="K10" s="837"/>
      <c r="L10" s="47"/>
      <c r="M10" s="90"/>
      <c r="N10" s="90"/>
      <c r="O10" s="90"/>
      <c r="P10" s="90"/>
    </row>
    <row r="11" spans="1:16" s="838" customFormat="1" ht="17.25" customHeight="1" x14ac:dyDescent="0.3">
      <c r="A11" s="834">
        <v>2</v>
      </c>
      <c r="B11" s="835" t="s">
        <v>2581</v>
      </c>
      <c r="C11" s="835" t="s">
        <v>241</v>
      </c>
      <c r="D11" s="835" t="s">
        <v>2592</v>
      </c>
      <c r="E11" s="834" t="s">
        <v>2596</v>
      </c>
      <c r="F11" s="385">
        <v>693.2</v>
      </c>
      <c r="G11" s="836">
        <v>1</v>
      </c>
      <c r="H11" s="836">
        <v>2</v>
      </c>
      <c r="I11" s="385">
        <v>693.2</v>
      </c>
      <c r="J11" s="385">
        <f t="shared" ref="J11:J41" si="0">I11-F11</f>
        <v>0</v>
      </c>
      <c r="K11" s="837"/>
      <c r="L11" s="47"/>
      <c r="M11" s="90"/>
      <c r="N11" s="90"/>
      <c r="O11" s="90"/>
      <c r="P11" s="90"/>
    </row>
    <row r="12" spans="1:16" s="838" customFormat="1" ht="17.25" customHeight="1" x14ac:dyDescent="0.3">
      <c r="A12" s="834">
        <v>3</v>
      </c>
      <c r="B12" s="835" t="s">
        <v>2567</v>
      </c>
      <c r="C12" s="835" t="s">
        <v>241</v>
      </c>
      <c r="D12" s="835" t="s">
        <v>2594</v>
      </c>
      <c r="E12" s="834" t="s">
        <v>2596</v>
      </c>
      <c r="F12" s="385">
        <v>8968</v>
      </c>
      <c r="G12" s="836">
        <v>2</v>
      </c>
      <c r="H12" s="836">
        <v>2</v>
      </c>
      <c r="I12" s="385">
        <v>11968</v>
      </c>
      <c r="J12" s="385">
        <f t="shared" si="0"/>
        <v>3000</v>
      </c>
      <c r="K12" s="837"/>
      <c r="L12" s="47"/>
      <c r="M12" s="90"/>
      <c r="N12" s="90"/>
      <c r="O12" s="90"/>
      <c r="P12" s="90"/>
    </row>
    <row r="13" spans="1:16" s="838" customFormat="1" ht="17.25" customHeight="1" x14ac:dyDescent="0.3">
      <c r="A13" s="834">
        <v>4</v>
      </c>
      <c r="B13" s="835" t="s">
        <v>2565</v>
      </c>
      <c r="C13" s="835" t="s">
        <v>241</v>
      </c>
      <c r="D13" s="835" t="s">
        <v>2594</v>
      </c>
      <c r="E13" s="834" t="s">
        <v>2596</v>
      </c>
      <c r="F13" s="385">
        <v>8378</v>
      </c>
      <c r="G13" s="836">
        <v>2</v>
      </c>
      <c r="H13" s="836">
        <v>1</v>
      </c>
      <c r="I13" s="385">
        <v>8378</v>
      </c>
      <c r="J13" s="385">
        <f t="shared" si="0"/>
        <v>0</v>
      </c>
      <c r="K13" s="837"/>
      <c r="L13" s="47"/>
      <c r="M13" s="90"/>
      <c r="N13" s="90"/>
      <c r="O13" s="90"/>
      <c r="P13" s="90"/>
    </row>
    <row r="14" spans="1:16" s="838" customFormat="1" ht="17.25" customHeight="1" x14ac:dyDescent="0.3">
      <c r="A14" s="834">
        <v>5</v>
      </c>
      <c r="B14" s="835" t="s">
        <v>2564</v>
      </c>
      <c r="C14" s="835" t="s">
        <v>241</v>
      </c>
      <c r="D14" s="835" t="s">
        <v>2594</v>
      </c>
      <c r="E14" s="834" t="s">
        <v>2596</v>
      </c>
      <c r="F14" s="385">
        <v>5373.5</v>
      </c>
      <c r="G14" s="836">
        <v>2</v>
      </c>
      <c r="H14" s="836">
        <v>1</v>
      </c>
      <c r="I14" s="385">
        <v>5373.5</v>
      </c>
      <c r="J14" s="385">
        <f t="shared" si="0"/>
        <v>0</v>
      </c>
      <c r="K14" s="837"/>
      <c r="L14" s="47"/>
      <c r="M14" s="90"/>
      <c r="N14" s="90"/>
      <c r="O14" s="90"/>
      <c r="P14" s="90"/>
    </row>
    <row r="15" spans="1:16" s="838" customFormat="1" ht="17.25" customHeight="1" x14ac:dyDescent="0.3">
      <c r="A15" s="834">
        <v>6</v>
      </c>
      <c r="B15" s="835" t="s">
        <v>2577</v>
      </c>
      <c r="C15" s="835" t="s">
        <v>241</v>
      </c>
      <c r="D15" s="835" t="s">
        <v>2594</v>
      </c>
      <c r="E15" s="834" t="s">
        <v>2596</v>
      </c>
      <c r="F15" s="385">
        <v>7378</v>
      </c>
      <c r="G15" s="836">
        <v>1</v>
      </c>
      <c r="H15" s="836">
        <v>1</v>
      </c>
      <c r="I15" s="385">
        <v>7378</v>
      </c>
      <c r="J15" s="385">
        <f t="shared" si="0"/>
        <v>0</v>
      </c>
      <c r="K15" s="837"/>
      <c r="L15" s="47"/>
      <c r="M15" s="90"/>
      <c r="N15" s="90"/>
      <c r="O15" s="90"/>
      <c r="P15" s="90"/>
    </row>
    <row r="16" spans="1:16" s="838" customFormat="1" ht="17.25" customHeight="1" x14ac:dyDescent="0.3">
      <c r="A16" s="834">
        <v>7</v>
      </c>
      <c r="B16" s="835" t="s">
        <v>2576</v>
      </c>
      <c r="C16" s="835" t="s">
        <v>241</v>
      </c>
      <c r="D16" s="835" t="s">
        <v>2594</v>
      </c>
      <c r="E16" s="834" t="s">
        <v>2596</v>
      </c>
      <c r="F16" s="385">
        <v>10977.6</v>
      </c>
      <c r="G16" s="836">
        <v>1</v>
      </c>
      <c r="H16" s="836">
        <v>1</v>
      </c>
      <c r="I16" s="385">
        <v>10977.6</v>
      </c>
      <c r="J16" s="385">
        <f t="shared" si="0"/>
        <v>0</v>
      </c>
      <c r="K16" s="837"/>
      <c r="L16" s="47"/>
      <c r="M16" s="90"/>
      <c r="N16" s="90"/>
      <c r="O16" s="90"/>
      <c r="P16" s="90"/>
    </row>
    <row r="17" spans="1:16" s="838" customFormat="1" ht="17.25" customHeight="1" x14ac:dyDescent="0.3">
      <c r="A17" s="834">
        <v>9</v>
      </c>
      <c r="B17" s="835" t="s">
        <v>2578</v>
      </c>
      <c r="C17" s="835" t="s">
        <v>241</v>
      </c>
      <c r="D17" s="835" t="s">
        <v>2594</v>
      </c>
      <c r="E17" s="834" t="s">
        <v>2596</v>
      </c>
      <c r="F17" s="385">
        <v>16420</v>
      </c>
      <c r="G17" s="836">
        <v>1</v>
      </c>
      <c r="H17" s="836">
        <v>4</v>
      </c>
      <c r="I17" s="385">
        <v>20420</v>
      </c>
      <c r="J17" s="385">
        <f t="shared" si="0"/>
        <v>4000</v>
      </c>
      <c r="K17" s="837"/>
      <c r="L17" s="47"/>
      <c r="M17" s="90"/>
      <c r="N17" s="90"/>
      <c r="O17" s="90"/>
      <c r="P17" s="90"/>
    </row>
    <row r="18" spans="1:16" s="838" customFormat="1" ht="17.25" customHeight="1" x14ac:dyDescent="0.3">
      <c r="A18" s="834">
        <v>10</v>
      </c>
      <c r="B18" s="835" t="s">
        <v>2560</v>
      </c>
      <c r="C18" s="835" t="s">
        <v>241</v>
      </c>
      <c r="D18" s="835" t="s">
        <v>2595</v>
      </c>
      <c r="E18" s="834" t="s">
        <v>2596</v>
      </c>
      <c r="F18" s="385">
        <v>6973.433</v>
      </c>
      <c r="G18" s="836">
        <v>2</v>
      </c>
      <c r="H18" s="836">
        <v>1</v>
      </c>
      <c r="I18" s="385">
        <v>11973.433000000001</v>
      </c>
      <c r="J18" s="385">
        <f t="shared" si="0"/>
        <v>5000.0000000000009</v>
      </c>
      <c r="K18" s="837"/>
      <c r="L18" s="47"/>
      <c r="M18" s="90"/>
      <c r="N18" s="90"/>
      <c r="O18" s="90"/>
      <c r="P18" s="90"/>
    </row>
    <row r="19" spans="1:16" s="838" customFormat="1" ht="17.25" customHeight="1" x14ac:dyDescent="0.3">
      <c r="A19" s="834">
        <v>11</v>
      </c>
      <c r="B19" s="835" t="s">
        <v>2562</v>
      </c>
      <c r="C19" s="835" t="s">
        <v>241</v>
      </c>
      <c r="D19" s="835" t="s">
        <v>2595</v>
      </c>
      <c r="E19" s="834" t="s">
        <v>2596</v>
      </c>
      <c r="F19" s="385">
        <v>7416</v>
      </c>
      <c r="G19" s="836">
        <v>2</v>
      </c>
      <c r="H19" s="836">
        <v>2</v>
      </c>
      <c r="I19" s="385">
        <v>10416</v>
      </c>
      <c r="J19" s="385">
        <f t="shared" si="0"/>
        <v>3000</v>
      </c>
      <c r="K19" s="837"/>
      <c r="L19" s="47"/>
      <c r="M19" s="90"/>
      <c r="N19" s="90"/>
      <c r="O19" s="90"/>
      <c r="P19" s="90"/>
    </row>
    <row r="20" spans="1:16" s="838" customFormat="1" ht="17.25" customHeight="1" x14ac:dyDescent="0.3">
      <c r="A20" s="834">
        <v>12</v>
      </c>
      <c r="B20" s="835" t="s">
        <v>2556</v>
      </c>
      <c r="C20" s="835" t="s">
        <v>241</v>
      </c>
      <c r="D20" s="835" t="s">
        <v>2595</v>
      </c>
      <c r="E20" s="834" t="s">
        <v>2596</v>
      </c>
      <c r="F20" s="385">
        <v>6973.433</v>
      </c>
      <c r="G20" s="836">
        <v>2</v>
      </c>
      <c r="H20" s="836">
        <v>1</v>
      </c>
      <c r="I20" s="385">
        <v>6973.433</v>
      </c>
      <c r="J20" s="385">
        <f t="shared" si="0"/>
        <v>0</v>
      </c>
      <c r="K20" s="837"/>
      <c r="L20" s="47"/>
      <c r="M20" s="90"/>
      <c r="N20" s="90"/>
      <c r="O20" s="90"/>
      <c r="P20" s="90"/>
    </row>
    <row r="21" spans="1:16" s="838" customFormat="1" ht="17.25" customHeight="1" x14ac:dyDescent="0.3">
      <c r="A21" s="834">
        <v>2</v>
      </c>
      <c r="B21" s="835" t="s">
        <v>2574</v>
      </c>
      <c r="C21" s="835" t="s">
        <v>241</v>
      </c>
      <c r="D21" s="835" t="s">
        <v>2595</v>
      </c>
      <c r="E21" s="834" t="s">
        <v>2596</v>
      </c>
      <c r="F21" s="385">
        <v>7416</v>
      </c>
      <c r="G21" s="836">
        <v>1</v>
      </c>
      <c r="H21" s="836">
        <v>2</v>
      </c>
      <c r="I21" s="385">
        <v>12416</v>
      </c>
      <c r="J21" s="385">
        <f t="shared" si="0"/>
        <v>5000</v>
      </c>
      <c r="K21" s="837"/>
      <c r="L21" s="47"/>
      <c r="M21" s="90"/>
      <c r="N21" s="90"/>
      <c r="O21" s="90"/>
      <c r="P21" s="90"/>
    </row>
    <row r="22" spans="1:16" s="838" customFormat="1" ht="17.25" customHeight="1" x14ac:dyDescent="0.3">
      <c r="A22" s="834">
        <v>13</v>
      </c>
      <c r="B22" s="835" t="s">
        <v>2555</v>
      </c>
      <c r="C22" s="835" t="s">
        <v>241</v>
      </c>
      <c r="D22" s="835" t="s">
        <v>2597</v>
      </c>
      <c r="E22" s="834" t="s">
        <v>2596</v>
      </c>
      <c r="F22" s="385">
        <v>6043.1329999999998</v>
      </c>
      <c r="G22" s="836" t="s">
        <v>2598</v>
      </c>
      <c r="H22" s="836">
        <v>1</v>
      </c>
      <c r="I22" s="385">
        <v>11043.133</v>
      </c>
      <c r="J22" s="385">
        <f t="shared" si="0"/>
        <v>5000</v>
      </c>
      <c r="K22" s="837"/>
      <c r="L22" s="47"/>
      <c r="M22" s="90"/>
      <c r="N22" s="90"/>
      <c r="O22" s="90"/>
      <c r="P22" s="90"/>
    </row>
    <row r="23" spans="1:16" s="838" customFormat="1" ht="17.25" customHeight="1" x14ac:dyDescent="0.3">
      <c r="A23" s="834">
        <v>14</v>
      </c>
      <c r="B23" s="835" t="s">
        <v>2557</v>
      </c>
      <c r="C23" s="835" t="s">
        <v>241</v>
      </c>
      <c r="D23" s="835" t="s">
        <v>2597</v>
      </c>
      <c r="E23" s="834" t="s">
        <v>2596</v>
      </c>
      <c r="F23" s="385">
        <v>5227.3239999999996</v>
      </c>
      <c r="G23" s="836" t="s">
        <v>2598</v>
      </c>
      <c r="H23" s="836">
        <v>1</v>
      </c>
      <c r="I23" s="385">
        <v>10227.324000000001</v>
      </c>
      <c r="J23" s="385">
        <f t="shared" si="0"/>
        <v>5000.0000000000009</v>
      </c>
      <c r="K23" s="837"/>
      <c r="L23" s="47"/>
      <c r="M23" s="90"/>
      <c r="N23" s="90"/>
      <c r="O23" s="90"/>
      <c r="P23" s="90"/>
    </row>
    <row r="24" spans="1:16" s="838" customFormat="1" ht="17.25" customHeight="1" x14ac:dyDescent="0.3">
      <c r="A24" s="834">
        <v>15</v>
      </c>
      <c r="B24" s="835" t="s">
        <v>2586</v>
      </c>
      <c r="C24" s="835" t="s">
        <v>241</v>
      </c>
      <c r="D24" s="835" t="s">
        <v>2593</v>
      </c>
      <c r="E24" s="834" t="s">
        <v>2596</v>
      </c>
      <c r="F24" s="385">
        <v>17436.248</v>
      </c>
      <c r="G24" s="836">
        <v>1</v>
      </c>
      <c r="H24" s="836">
        <v>4</v>
      </c>
      <c r="I24" s="385">
        <v>21436.248</v>
      </c>
      <c r="J24" s="385">
        <f t="shared" si="0"/>
        <v>4000</v>
      </c>
      <c r="K24" s="837"/>
      <c r="L24" s="47"/>
      <c r="M24" s="90"/>
      <c r="N24" s="90"/>
      <c r="O24" s="90"/>
      <c r="P24" s="90"/>
    </row>
    <row r="25" spans="1:16" s="838" customFormat="1" ht="17.25" customHeight="1" x14ac:dyDescent="0.3">
      <c r="A25" s="834">
        <v>16</v>
      </c>
      <c r="B25" s="835" t="s">
        <v>2587</v>
      </c>
      <c r="C25" s="835" t="s">
        <v>241</v>
      </c>
      <c r="D25" s="835" t="s">
        <v>2593</v>
      </c>
      <c r="E25" s="834" t="s">
        <v>2596</v>
      </c>
      <c r="F25" s="385">
        <v>505.17599999999999</v>
      </c>
      <c r="G25" s="836">
        <v>1</v>
      </c>
      <c r="H25" s="836">
        <v>1</v>
      </c>
      <c r="I25" s="385">
        <v>505.17599999999999</v>
      </c>
      <c r="J25" s="385">
        <f t="shared" si="0"/>
        <v>0</v>
      </c>
      <c r="K25" s="837"/>
      <c r="L25" s="47"/>
      <c r="M25" s="90"/>
      <c r="N25" s="90"/>
      <c r="O25" s="90"/>
      <c r="P25" s="90"/>
    </row>
    <row r="26" spans="1:16" s="838" customFormat="1" ht="17.25" customHeight="1" x14ac:dyDescent="0.3">
      <c r="A26" s="834">
        <v>17</v>
      </c>
      <c r="B26" s="835" t="s">
        <v>2588</v>
      </c>
      <c r="C26" s="835" t="s">
        <v>241</v>
      </c>
      <c r="D26" s="835" t="s">
        <v>2593</v>
      </c>
      <c r="E26" s="834" t="s">
        <v>2596</v>
      </c>
      <c r="F26" s="385">
        <v>3848.5</v>
      </c>
      <c r="G26" s="836">
        <v>1</v>
      </c>
      <c r="H26" s="836">
        <v>1</v>
      </c>
      <c r="I26" s="385">
        <v>6848.5</v>
      </c>
      <c r="J26" s="385">
        <f t="shared" si="0"/>
        <v>3000</v>
      </c>
      <c r="K26" s="837"/>
      <c r="L26" s="47"/>
      <c r="M26" s="90"/>
      <c r="N26" s="90"/>
      <c r="O26" s="90"/>
      <c r="P26" s="90"/>
    </row>
    <row r="27" spans="1:16" s="838" customFormat="1" ht="17.25" customHeight="1" x14ac:dyDescent="0.3">
      <c r="A27" s="834">
        <v>18</v>
      </c>
      <c r="B27" s="835" t="s">
        <v>2589</v>
      </c>
      <c r="C27" s="835" t="s">
        <v>241</v>
      </c>
      <c r="D27" s="835" t="s">
        <v>2593</v>
      </c>
      <c r="E27" s="834" t="s">
        <v>2596</v>
      </c>
      <c r="F27" s="385">
        <v>1494.8330000000001</v>
      </c>
      <c r="G27" s="836">
        <v>1</v>
      </c>
      <c r="H27" s="836">
        <v>1</v>
      </c>
      <c r="I27" s="385">
        <v>1494.8330000000001</v>
      </c>
      <c r="J27" s="385">
        <f t="shared" si="0"/>
        <v>0</v>
      </c>
      <c r="K27" s="837"/>
      <c r="L27" s="47"/>
      <c r="M27" s="90"/>
      <c r="N27" s="90"/>
      <c r="O27" s="90"/>
      <c r="P27" s="90"/>
    </row>
    <row r="28" spans="1:16" s="838" customFormat="1" ht="17.25" customHeight="1" x14ac:dyDescent="0.3">
      <c r="A28" s="834">
        <v>19</v>
      </c>
      <c r="B28" s="295" t="s">
        <v>2590</v>
      </c>
      <c r="C28" s="835" t="s">
        <v>241</v>
      </c>
      <c r="D28" s="835" t="s">
        <v>2593</v>
      </c>
      <c r="E28" s="834" t="s">
        <v>2596</v>
      </c>
      <c r="F28" s="385">
        <v>1502.8330000000001</v>
      </c>
      <c r="G28" s="836">
        <v>1</v>
      </c>
      <c r="H28" s="836">
        <v>1</v>
      </c>
      <c r="I28" s="385">
        <v>1502.8330000000001</v>
      </c>
      <c r="J28" s="385">
        <f t="shared" si="0"/>
        <v>0</v>
      </c>
      <c r="K28" s="837"/>
      <c r="L28" s="47"/>
      <c r="M28" s="90"/>
      <c r="N28" s="90"/>
      <c r="O28" s="90"/>
      <c r="P28" s="90"/>
    </row>
    <row r="29" spans="1:16" s="838" customFormat="1" ht="17.25" customHeight="1" x14ac:dyDescent="0.3">
      <c r="A29" s="834">
        <v>1</v>
      </c>
      <c r="B29" s="835" t="s">
        <v>2591</v>
      </c>
      <c r="C29" s="835" t="s">
        <v>241</v>
      </c>
      <c r="D29" s="835" t="s">
        <v>2593</v>
      </c>
      <c r="E29" s="834" t="s">
        <v>2596</v>
      </c>
      <c r="F29" s="385">
        <v>5560</v>
      </c>
      <c r="G29" s="836">
        <v>1</v>
      </c>
      <c r="H29" s="836">
        <v>1</v>
      </c>
      <c r="I29" s="385">
        <v>11560</v>
      </c>
      <c r="J29" s="385">
        <f t="shared" si="0"/>
        <v>6000</v>
      </c>
      <c r="K29" s="837"/>
      <c r="L29" s="47"/>
      <c r="M29" s="90"/>
      <c r="N29" s="90"/>
      <c r="O29" s="90"/>
      <c r="P29" s="90"/>
    </row>
    <row r="30" spans="1:16" s="843" customFormat="1" ht="17.25" customHeight="1" x14ac:dyDescent="0.3">
      <c r="A30" s="185" t="s">
        <v>2740</v>
      </c>
      <c r="B30" s="839" t="s">
        <v>2792</v>
      </c>
      <c r="C30" s="195"/>
      <c r="D30" s="195"/>
      <c r="E30" s="195"/>
      <c r="F30" s="840">
        <f>SUM(F31:F41)</f>
        <v>27271.02300260606</v>
      </c>
      <c r="G30" s="840"/>
      <c r="H30" s="840">
        <f>SUM(H31:H41)</f>
        <v>11</v>
      </c>
      <c r="I30" s="840">
        <f>SUM(I31:I41)</f>
        <v>27271.023002606056</v>
      </c>
      <c r="J30" s="840">
        <f>SUM(J31:J41)</f>
        <v>0</v>
      </c>
      <c r="K30" s="195"/>
      <c r="L30" s="841"/>
      <c r="M30" s="842"/>
      <c r="N30" s="842"/>
      <c r="O30" s="842"/>
      <c r="P30" s="842"/>
    </row>
    <row r="31" spans="1:16" ht="17.25" customHeight="1" x14ac:dyDescent="0.3">
      <c r="A31" s="844">
        <v>1</v>
      </c>
      <c r="B31" s="845" t="s">
        <v>2762</v>
      </c>
      <c r="C31" s="844" t="s">
        <v>241</v>
      </c>
      <c r="D31" s="844" t="s">
        <v>2763</v>
      </c>
      <c r="E31" s="844" t="s">
        <v>2596</v>
      </c>
      <c r="F31" s="340">
        <v>2419.3777599999999</v>
      </c>
      <c r="G31" s="844">
        <v>2</v>
      </c>
      <c r="H31" s="844">
        <v>1</v>
      </c>
      <c r="I31" s="340">
        <v>2419.3777600000003</v>
      </c>
      <c r="J31" s="385">
        <f t="shared" si="0"/>
        <v>0</v>
      </c>
      <c r="K31" s="844"/>
      <c r="L31" s="823"/>
      <c r="M31" s="120"/>
      <c r="N31" s="120"/>
      <c r="O31" s="120"/>
      <c r="P31" s="120"/>
    </row>
    <row r="32" spans="1:16" ht="17.25" customHeight="1" x14ac:dyDescent="0.3">
      <c r="A32" s="844">
        <v>2</v>
      </c>
      <c r="B32" s="845" t="s">
        <v>2660</v>
      </c>
      <c r="C32" s="844" t="s">
        <v>241</v>
      </c>
      <c r="D32" s="844" t="s">
        <v>2764</v>
      </c>
      <c r="E32" s="844" t="s">
        <v>2596</v>
      </c>
      <c r="F32" s="340">
        <v>868.6133890909091</v>
      </c>
      <c r="G32" s="844">
        <v>1</v>
      </c>
      <c r="H32" s="844">
        <v>1</v>
      </c>
      <c r="I32" s="340">
        <v>868.6133890909091</v>
      </c>
      <c r="J32" s="385">
        <f t="shared" si="0"/>
        <v>0</v>
      </c>
      <c r="K32" s="844"/>
      <c r="L32" s="823"/>
      <c r="M32" s="120"/>
      <c r="N32" s="120"/>
      <c r="O32" s="120"/>
      <c r="P32" s="120"/>
    </row>
    <row r="33" spans="1:16" ht="17.25" customHeight="1" x14ac:dyDescent="0.3">
      <c r="A33" s="844">
        <v>3</v>
      </c>
      <c r="B33" s="845" t="s">
        <v>2665</v>
      </c>
      <c r="C33" s="844" t="s">
        <v>241</v>
      </c>
      <c r="D33" s="844" t="s">
        <v>2765</v>
      </c>
      <c r="E33" s="844" t="s">
        <v>2596</v>
      </c>
      <c r="F33" s="340">
        <v>6089.858666666667</v>
      </c>
      <c r="G33" s="846">
        <v>2</v>
      </c>
      <c r="H33" s="844">
        <v>1</v>
      </c>
      <c r="I33" s="340">
        <v>6089.858666666667</v>
      </c>
      <c r="J33" s="385">
        <f t="shared" si="0"/>
        <v>0</v>
      </c>
      <c r="K33" s="844"/>
      <c r="L33" s="823"/>
      <c r="M33" s="120"/>
      <c r="N33" s="120"/>
      <c r="O33" s="120"/>
      <c r="P33" s="120"/>
    </row>
    <row r="34" spans="1:16" ht="17.25" customHeight="1" x14ac:dyDescent="0.3">
      <c r="A34" s="844">
        <v>4</v>
      </c>
      <c r="B34" s="845" t="s">
        <v>2655</v>
      </c>
      <c r="C34" s="844" t="s">
        <v>241</v>
      </c>
      <c r="D34" s="844" t="s">
        <v>2766</v>
      </c>
      <c r="E34" s="844" t="s">
        <v>2596</v>
      </c>
      <c r="F34" s="340">
        <v>3633.2359546666698</v>
      </c>
      <c r="G34" s="844">
        <v>1</v>
      </c>
      <c r="H34" s="844">
        <v>1</v>
      </c>
      <c r="I34" s="340">
        <v>3633.2359546666671</v>
      </c>
      <c r="J34" s="385">
        <f t="shared" si="0"/>
        <v>0</v>
      </c>
      <c r="K34" s="844"/>
      <c r="L34" s="823"/>
      <c r="M34" s="120"/>
      <c r="N34" s="120"/>
      <c r="O34" s="120"/>
      <c r="P34" s="120"/>
    </row>
    <row r="35" spans="1:16" ht="17.25" customHeight="1" x14ac:dyDescent="0.3">
      <c r="A35" s="844">
        <v>5</v>
      </c>
      <c r="B35" s="845" t="s">
        <v>2661</v>
      </c>
      <c r="C35" s="844" t="s">
        <v>241</v>
      </c>
      <c r="D35" s="844" t="s">
        <v>2766</v>
      </c>
      <c r="E35" s="844" t="s">
        <v>2596</v>
      </c>
      <c r="F35" s="340">
        <v>848.5</v>
      </c>
      <c r="G35" s="844">
        <v>1</v>
      </c>
      <c r="H35" s="844">
        <v>1</v>
      </c>
      <c r="I35" s="340">
        <v>848.5</v>
      </c>
      <c r="J35" s="385">
        <f t="shared" si="0"/>
        <v>0</v>
      </c>
      <c r="K35" s="844"/>
      <c r="L35" s="823"/>
      <c r="M35" s="120"/>
      <c r="N35" s="120"/>
      <c r="O35" s="120"/>
      <c r="P35" s="120"/>
    </row>
    <row r="36" spans="1:16" ht="17.25" customHeight="1" x14ac:dyDescent="0.3">
      <c r="A36" s="844">
        <v>6</v>
      </c>
      <c r="B36" s="845" t="s">
        <v>2767</v>
      </c>
      <c r="C36" s="844" t="s">
        <v>241</v>
      </c>
      <c r="D36" s="844" t="s">
        <v>2768</v>
      </c>
      <c r="E36" s="844" t="s">
        <v>2596</v>
      </c>
      <c r="F36" s="340">
        <v>2081.0862821818182</v>
      </c>
      <c r="G36" s="844">
        <v>2</v>
      </c>
      <c r="H36" s="844">
        <v>1</v>
      </c>
      <c r="I36" s="340">
        <v>2081.0862821818182</v>
      </c>
      <c r="J36" s="385">
        <f t="shared" si="0"/>
        <v>0</v>
      </c>
      <c r="K36" s="844"/>
      <c r="L36" s="823"/>
      <c r="M36" s="120"/>
      <c r="N36" s="120"/>
      <c r="O36" s="120"/>
      <c r="P36" s="120"/>
    </row>
    <row r="37" spans="1:16" ht="17.25" customHeight="1" x14ac:dyDescent="0.3">
      <c r="A37" s="844">
        <v>7</v>
      </c>
      <c r="B37" s="845" t="s">
        <v>2657</v>
      </c>
      <c r="C37" s="844" t="s">
        <v>241</v>
      </c>
      <c r="D37" s="844" t="s">
        <v>2593</v>
      </c>
      <c r="E37" s="844" t="s">
        <v>2596</v>
      </c>
      <c r="F37" s="340">
        <v>1640.8333333333333</v>
      </c>
      <c r="G37" s="844">
        <v>2</v>
      </c>
      <c r="H37" s="844">
        <v>1</v>
      </c>
      <c r="I37" s="340">
        <v>1640.8333333333333</v>
      </c>
      <c r="J37" s="385">
        <f t="shared" si="0"/>
        <v>0</v>
      </c>
      <c r="K37" s="844"/>
      <c r="L37" s="823"/>
      <c r="M37" s="120"/>
      <c r="N37" s="120"/>
      <c r="O37" s="120"/>
      <c r="P37" s="120"/>
    </row>
    <row r="38" spans="1:16" ht="17.25" customHeight="1" x14ac:dyDescent="0.3">
      <c r="A38" s="844">
        <v>8</v>
      </c>
      <c r="B38" s="845" t="s">
        <v>2653</v>
      </c>
      <c r="C38" s="844" t="s">
        <v>241</v>
      </c>
      <c r="D38" s="844" t="s">
        <v>2765</v>
      </c>
      <c r="E38" s="844" t="s">
        <v>2596</v>
      </c>
      <c r="F38" s="340">
        <v>1931.5785933333332</v>
      </c>
      <c r="G38" s="844">
        <v>1</v>
      </c>
      <c r="H38" s="844">
        <v>1</v>
      </c>
      <c r="I38" s="340">
        <v>1931.5785933333332</v>
      </c>
      <c r="J38" s="385">
        <f t="shared" si="0"/>
        <v>0</v>
      </c>
      <c r="K38" s="844"/>
      <c r="L38" s="823"/>
      <c r="M38" s="120"/>
      <c r="N38" s="120"/>
      <c r="O38" s="120"/>
      <c r="P38" s="120"/>
    </row>
    <row r="39" spans="1:16" ht="17.25" customHeight="1" x14ac:dyDescent="0.3">
      <c r="A39" s="844">
        <v>9</v>
      </c>
      <c r="B39" s="845" t="s">
        <v>2669</v>
      </c>
      <c r="C39" s="844" t="s">
        <v>241</v>
      </c>
      <c r="D39" s="844" t="s">
        <v>2769</v>
      </c>
      <c r="E39" s="844" t="s">
        <v>2596</v>
      </c>
      <c r="F39" s="340">
        <v>2082.6056899999999</v>
      </c>
      <c r="G39" s="844">
        <v>2</v>
      </c>
      <c r="H39" s="844">
        <v>1</v>
      </c>
      <c r="I39" s="340">
        <v>2082.6056899999999</v>
      </c>
      <c r="J39" s="385">
        <f t="shared" si="0"/>
        <v>0</v>
      </c>
      <c r="K39" s="844"/>
      <c r="L39" s="823"/>
      <c r="M39" s="120"/>
      <c r="N39" s="120"/>
      <c r="O39" s="120"/>
      <c r="P39" s="120"/>
    </row>
    <row r="40" spans="1:16" ht="17.25" customHeight="1" x14ac:dyDescent="0.3">
      <c r="A40" s="844">
        <v>10</v>
      </c>
      <c r="B40" s="845" t="s">
        <v>2770</v>
      </c>
      <c r="C40" s="844" t="s">
        <v>241</v>
      </c>
      <c r="D40" s="844" t="s">
        <v>2593</v>
      </c>
      <c r="E40" s="844" t="s">
        <v>2596</v>
      </c>
      <c r="F40" s="340">
        <v>1748.3333333333333</v>
      </c>
      <c r="G40" s="844">
        <v>2</v>
      </c>
      <c r="H40" s="844">
        <v>1</v>
      </c>
      <c r="I40" s="340">
        <v>1748.3333333333333</v>
      </c>
      <c r="J40" s="385">
        <f>I40-F40</f>
        <v>0</v>
      </c>
      <c r="K40" s="844"/>
      <c r="L40" s="823"/>
      <c r="M40" s="120"/>
      <c r="N40" s="120"/>
      <c r="O40" s="120"/>
      <c r="P40" s="120"/>
    </row>
    <row r="41" spans="1:16" ht="17.25" customHeight="1" x14ac:dyDescent="0.3">
      <c r="A41" s="844">
        <v>11</v>
      </c>
      <c r="B41" s="845" t="s">
        <v>2656</v>
      </c>
      <c r="C41" s="844" t="s">
        <v>241</v>
      </c>
      <c r="D41" s="844" t="s">
        <v>2593</v>
      </c>
      <c r="E41" s="844" t="s">
        <v>2596</v>
      </c>
      <c r="F41" s="340">
        <v>3927</v>
      </c>
      <c r="G41" s="844">
        <v>1</v>
      </c>
      <c r="H41" s="844">
        <v>1</v>
      </c>
      <c r="I41" s="340">
        <v>3927</v>
      </c>
      <c r="J41" s="385">
        <f t="shared" si="0"/>
        <v>0</v>
      </c>
      <c r="K41" s="844"/>
      <c r="L41" s="823"/>
      <c r="M41" s="120"/>
      <c r="N41" s="120"/>
      <c r="O41" s="120"/>
      <c r="P41" s="120"/>
    </row>
    <row r="42" spans="1:16" ht="17.25" customHeight="1" x14ac:dyDescent="0.3">
      <c r="A42" s="831" t="s">
        <v>2741</v>
      </c>
      <c r="B42" s="829" t="s">
        <v>2793</v>
      </c>
      <c r="C42" s="832"/>
      <c r="D42" s="832"/>
      <c r="E42" s="832"/>
      <c r="F42" s="833">
        <f>SUM(F43:F53)</f>
        <v>93000</v>
      </c>
      <c r="G42" s="833">
        <f>SUM(G43:G53)</f>
        <v>17</v>
      </c>
      <c r="H42" s="833">
        <f>SUM(H43:H53)</f>
        <v>34</v>
      </c>
      <c r="I42" s="833">
        <f>SUM(I43:I53)</f>
        <v>129000</v>
      </c>
      <c r="J42" s="833">
        <f>SUM(J43:J53)</f>
        <v>36000</v>
      </c>
      <c r="K42" s="847"/>
      <c r="L42" s="823"/>
      <c r="M42" s="120"/>
      <c r="N42" s="120"/>
      <c r="O42" s="120"/>
      <c r="P42" s="120"/>
    </row>
    <row r="43" spans="1:16" s="854" customFormat="1" ht="17.25" customHeight="1" x14ac:dyDescent="0.3">
      <c r="A43" s="848">
        <v>1</v>
      </c>
      <c r="B43" s="849" t="s">
        <v>2771</v>
      </c>
      <c r="C43" s="849" t="s">
        <v>2772</v>
      </c>
      <c r="D43" s="849" t="s">
        <v>2593</v>
      </c>
      <c r="E43" s="848" t="s">
        <v>2596</v>
      </c>
      <c r="F43" s="850">
        <v>3000</v>
      </c>
      <c r="G43" s="848">
        <v>2</v>
      </c>
      <c r="H43" s="848">
        <v>1</v>
      </c>
      <c r="I43" s="850">
        <v>3000</v>
      </c>
      <c r="J43" s="385">
        <f>I43-F43</f>
        <v>0</v>
      </c>
      <c r="K43" s="851"/>
      <c r="L43" s="852"/>
      <c r="M43" s="853"/>
      <c r="N43" s="853"/>
      <c r="O43" s="853"/>
      <c r="P43" s="853"/>
    </row>
    <row r="44" spans="1:16" s="854" customFormat="1" ht="17.25" customHeight="1" x14ac:dyDescent="0.3">
      <c r="A44" s="848">
        <v>2</v>
      </c>
      <c r="B44" s="849" t="s">
        <v>2573</v>
      </c>
      <c r="C44" s="849" t="s">
        <v>2772</v>
      </c>
      <c r="D44" s="849" t="s">
        <v>2593</v>
      </c>
      <c r="E44" s="848" t="s">
        <v>2596</v>
      </c>
      <c r="F44" s="850">
        <v>6000</v>
      </c>
      <c r="G44" s="848">
        <v>2</v>
      </c>
      <c r="H44" s="848">
        <v>4</v>
      </c>
      <c r="I44" s="850">
        <v>3000</v>
      </c>
      <c r="J44" s="385">
        <f t="shared" ref="J44:J53" si="1">I44-F44</f>
        <v>-3000</v>
      </c>
      <c r="K44" s="851"/>
      <c r="L44" s="852"/>
      <c r="M44" s="853"/>
      <c r="N44" s="853"/>
      <c r="O44" s="853"/>
      <c r="P44" s="853"/>
    </row>
    <row r="45" spans="1:16" s="854" customFormat="1" ht="17.25" customHeight="1" x14ac:dyDescent="0.3">
      <c r="A45" s="848">
        <v>3</v>
      </c>
      <c r="B45" s="849" t="s">
        <v>2677</v>
      </c>
      <c r="C45" s="849" t="s">
        <v>2772</v>
      </c>
      <c r="D45" s="849" t="s">
        <v>2594</v>
      </c>
      <c r="E45" s="848" t="s">
        <v>2596</v>
      </c>
      <c r="F45" s="850">
        <v>0</v>
      </c>
      <c r="G45" s="848">
        <v>2</v>
      </c>
      <c r="H45" s="848">
        <v>5</v>
      </c>
      <c r="I45" s="850">
        <v>15000</v>
      </c>
      <c r="J45" s="385">
        <f t="shared" si="1"/>
        <v>15000</v>
      </c>
      <c r="K45" s="851"/>
      <c r="L45" s="852"/>
      <c r="M45" s="853"/>
      <c r="N45" s="853"/>
      <c r="O45" s="853"/>
      <c r="P45" s="853"/>
    </row>
    <row r="46" spans="1:16" s="854" customFormat="1" ht="17.25" customHeight="1" x14ac:dyDescent="0.3">
      <c r="A46" s="848">
        <v>4</v>
      </c>
      <c r="B46" s="849" t="s">
        <v>2773</v>
      </c>
      <c r="C46" s="849" t="s">
        <v>2772</v>
      </c>
      <c r="D46" s="849" t="s">
        <v>2594</v>
      </c>
      <c r="E46" s="848" t="s">
        <v>2596</v>
      </c>
      <c r="F46" s="850">
        <v>0</v>
      </c>
      <c r="G46" s="848">
        <v>2</v>
      </c>
      <c r="H46" s="848">
        <v>3</v>
      </c>
      <c r="I46" s="850">
        <v>18000</v>
      </c>
      <c r="J46" s="385">
        <f t="shared" si="1"/>
        <v>18000</v>
      </c>
      <c r="K46" s="851"/>
      <c r="L46" s="852"/>
      <c r="M46" s="853"/>
      <c r="N46" s="853"/>
      <c r="O46" s="853"/>
      <c r="P46" s="853"/>
    </row>
    <row r="47" spans="1:16" s="854" customFormat="1" ht="17.25" customHeight="1" x14ac:dyDescent="0.3">
      <c r="A47" s="848">
        <v>5</v>
      </c>
      <c r="B47" s="849" t="s">
        <v>2683</v>
      </c>
      <c r="C47" s="849" t="s">
        <v>2772</v>
      </c>
      <c r="D47" s="849" t="s">
        <v>2594</v>
      </c>
      <c r="E47" s="848" t="s">
        <v>2596</v>
      </c>
      <c r="F47" s="850">
        <v>0</v>
      </c>
      <c r="G47" s="848">
        <v>1</v>
      </c>
      <c r="H47" s="848">
        <v>2</v>
      </c>
      <c r="I47" s="850">
        <v>12000</v>
      </c>
      <c r="J47" s="385">
        <f t="shared" si="1"/>
        <v>12000</v>
      </c>
      <c r="K47" s="851"/>
      <c r="L47" s="852"/>
      <c r="M47" s="853"/>
      <c r="N47" s="853"/>
      <c r="O47" s="853"/>
      <c r="P47" s="853"/>
    </row>
    <row r="48" spans="1:16" s="854" customFormat="1" ht="17.25" customHeight="1" x14ac:dyDescent="0.3">
      <c r="A48" s="848">
        <v>6</v>
      </c>
      <c r="B48" s="849" t="s">
        <v>2684</v>
      </c>
      <c r="C48" s="849" t="s">
        <v>2772</v>
      </c>
      <c r="D48" s="849" t="s">
        <v>2594</v>
      </c>
      <c r="E48" s="848" t="s">
        <v>2596</v>
      </c>
      <c r="F48" s="850">
        <v>0</v>
      </c>
      <c r="G48" s="848">
        <v>1</v>
      </c>
      <c r="H48" s="848">
        <v>1</v>
      </c>
      <c r="I48" s="850">
        <v>6000</v>
      </c>
      <c r="J48" s="385">
        <f t="shared" si="1"/>
        <v>6000</v>
      </c>
      <c r="K48" s="851"/>
      <c r="L48" s="852"/>
      <c r="M48" s="853"/>
      <c r="N48" s="853"/>
      <c r="O48" s="853"/>
      <c r="P48" s="853"/>
    </row>
    <row r="49" spans="1:16" s="854" customFormat="1" ht="17.25" customHeight="1" x14ac:dyDescent="0.3">
      <c r="A49" s="848">
        <v>7</v>
      </c>
      <c r="B49" s="849" t="s">
        <v>2774</v>
      </c>
      <c r="C49" s="849" t="s">
        <v>2772</v>
      </c>
      <c r="D49" s="849" t="s">
        <v>2775</v>
      </c>
      <c r="E49" s="848" t="s">
        <v>2596</v>
      </c>
      <c r="F49" s="850">
        <v>12000</v>
      </c>
      <c r="G49" s="848">
        <v>2</v>
      </c>
      <c r="H49" s="848">
        <v>4</v>
      </c>
      <c r="I49" s="850">
        <v>12000</v>
      </c>
      <c r="J49" s="385">
        <f t="shared" si="1"/>
        <v>0</v>
      </c>
      <c r="K49" s="851"/>
      <c r="L49" s="852"/>
      <c r="M49" s="853"/>
      <c r="N49" s="853"/>
      <c r="O49" s="853"/>
      <c r="P49" s="853"/>
    </row>
    <row r="50" spans="1:16" s="854" customFormat="1" ht="17.25" customHeight="1" x14ac:dyDescent="0.3">
      <c r="A50" s="848">
        <v>8</v>
      </c>
      <c r="B50" s="849" t="s">
        <v>2776</v>
      </c>
      <c r="C50" s="849" t="s">
        <v>2772</v>
      </c>
      <c r="D50" s="849" t="s">
        <v>2595</v>
      </c>
      <c r="E50" s="848" t="s">
        <v>2596</v>
      </c>
      <c r="F50" s="850">
        <v>12000</v>
      </c>
      <c r="G50" s="848">
        <v>1</v>
      </c>
      <c r="H50" s="848">
        <v>2</v>
      </c>
      <c r="I50" s="850">
        <v>12000</v>
      </c>
      <c r="J50" s="385">
        <f t="shared" si="1"/>
        <v>0</v>
      </c>
      <c r="K50" s="851"/>
      <c r="L50" s="852"/>
      <c r="M50" s="853"/>
      <c r="N50" s="853"/>
      <c r="O50" s="853"/>
      <c r="P50" s="853"/>
    </row>
    <row r="51" spans="1:16" s="854" customFormat="1" ht="17.25" customHeight="1" x14ac:dyDescent="0.3">
      <c r="A51" s="848">
        <v>9</v>
      </c>
      <c r="B51" s="849" t="s">
        <v>2777</v>
      </c>
      <c r="C51" s="849" t="s">
        <v>2772</v>
      </c>
      <c r="D51" s="849" t="s">
        <v>2593</v>
      </c>
      <c r="E51" s="848" t="s">
        <v>2596</v>
      </c>
      <c r="F51" s="850">
        <v>12000</v>
      </c>
      <c r="G51" s="848">
        <v>2</v>
      </c>
      <c r="H51" s="848">
        <v>2</v>
      </c>
      <c r="I51" s="850">
        <v>12000</v>
      </c>
      <c r="J51" s="385">
        <f t="shared" si="1"/>
        <v>0</v>
      </c>
      <c r="K51" s="851"/>
      <c r="L51" s="852"/>
      <c r="M51" s="853"/>
      <c r="N51" s="853"/>
      <c r="O51" s="853"/>
      <c r="P51" s="853"/>
    </row>
    <row r="52" spans="1:16" s="854" customFormat="1" ht="17.25" customHeight="1" x14ac:dyDescent="0.3">
      <c r="A52" s="848">
        <v>10</v>
      </c>
      <c r="B52" s="849" t="s">
        <v>2778</v>
      </c>
      <c r="C52" s="849" t="s">
        <v>2772</v>
      </c>
      <c r="D52" s="849" t="s">
        <v>2593</v>
      </c>
      <c r="E52" s="848" t="s">
        <v>2596</v>
      </c>
      <c r="F52" s="850">
        <v>12000</v>
      </c>
      <c r="G52" s="848">
        <v>1</v>
      </c>
      <c r="H52" s="848">
        <v>2</v>
      </c>
      <c r="I52" s="850">
        <v>12000</v>
      </c>
      <c r="J52" s="385">
        <f t="shared" si="1"/>
        <v>0</v>
      </c>
      <c r="K52" s="851"/>
      <c r="L52" s="852"/>
      <c r="M52" s="853"/>
      <c r="N52" s="853"/>
      <c r="O52" s="853"/>
      <c r="P52" s="853"/>
    </row>
    <row r="53" spans="1:16" s="854" customFormat="1" ht="17.25" customHeight="1" x14ac:dyDescent="0.3">
      <c r="A53" s="848">
        <v>11</v>
      </c>
      <c r="B53" s="855" t="s">
        <v>2779</v>
      </c>
      <c r="C53" s="855" t="s">
        <v>2772</v>
      </c>
      <c r="D53" s="855" t="s">
        <v>2765</v>
      </c>
      <c r="E53" s="856" t="s">
        <v>2596</v>
      </c>
      <c r="F53" s="857">
        <v>36000</v>
      </c>
      <c r="G53" s="856">
        <v>1</v>
      </c>
      <c r="H53" s="856">
        <v>8</v>
      </c>
      <c r="I53" s="857">
        <v>24000</v>
      </c>
      <c r="J53" s="385">
        <f t="shared" si="1"/>
        <v>-12000</v>
      </c>
      <c r="K53" s="858"/>
      <c r="L53" s="852"/>
      <c r="M53" s="853"/>
      <c r="N53" s="853"/>
      <c r="O53" s="853"/>
      <c r="P53" s="853"/>
    </row>
    <row r="54" spans="1:16" ht="17.25" customHeight="1" x14ac:dyDescent="0.3">
      <c r="A54" s="185" t="s">
        <v>2742</v>
      </c>
      <c r="B54" s="839" t="s">
        <v>2781</v>
      </c>
      <c r="C54" s="195"/>
      <c r="D54" s="195"/>
      <c r="E54" s="195"/>
      <c r="F54" s="840">
        <f>SUM(F55:F69)</f>
        <v>146962.35533333334</v>
      </c>
      <c r="G54" s="840">
        <f t="shared" ref="G54:K54" si="2">SUM(G55:G69)</f>
        <v>25</v>
      </c>
      <c r="H54" s="840">
        <f t="shared" si="2"/>
        <v>45</v>
      </c>
      <c r="I54" s="840">
        <f t="shared" si="2"/>
        <v>234076.62666666668</v>
      </c>
      <c r="J54" s="840">
        <f>SUM(J55:J69)</f>
        <v>87114.271333333338</v>
      </c>
      <c r="K54" s="840">
        <f t="shared" si="2"/>
        <v>0</v>
      </c>
      <c r="L54" s="823"/>
      <c r="M54" s="120"/>
      <c r="N54" s="120"/>
      <c r="O54" s="120"/>
      <c r="P54" s="120"/>
    </row>
    <row r="55" spans="1:16" ht="17.25" customHeight="1" x14ac:dyDescent="0.3">
      <c r="A55" s="859">
        <v>1</v>
      </c>
      <c r="B55" s="860" t="s">
        <v>2691</v>
      </c>
      <c r="C55" s="861" t="s">
        <v>2772</v>
      </c>
      <c r="D55" s="862" t="s">
        <v>2593</v>
      </c>
      <c r="E55" s="863" t="s">
        <v>2596</v>
      </c>
      <c r="F55" s="340">
        <f>0.7*420*1.3*3*20</f>
        <v>22932</v>
      </c>
      <c r="G55" s="864">
        <v>2</v>
      </c>
      <c r="H55" s="862">
        <v>3</v>
      </c>
      <c r="I55" s="342">
        <f>0.7*420*1.3*3*40</f>
        <v>45864</v>
      </c>
      <c r="J55" s="342">
        <f>I55-F55</f>
        <v>22932</v>
      </c>
      <c r="K55" s="865"/>
      <c r="L55" s="823"/>
      <c r="M55" s="120"/>
      <c r="N55" s="120"/>
      <c r="O55" s="120"/>
      <c r="P55" s="120"/>
    </row>
    <row r="56" spans="1:16" ht="17.25" customHeight="1" x14ac:dyDescent="0.3">
      <c r="A56" s="859">
        <v>2</v>
      </c>
      <c r="B56" s="866" t="s">
        <v>2574</v>
      </c>
      <c r="C56" s="98" t="s">
        <v>2772</v>
      </c>
      <c r="D56" s="867" t="s">
        <v>2593</v>
      </c>
      <c r="E56" s="339" t="s">
        <v>2596</v>
      </c>
      <c r="F56" s="837">
        <v>8658.1319999999996</v>
      </c>
      <c r="G56" s="868">
        <v>2</v>
      </c>
      <c r="H56" s="867">
        <v>3</v>
      </c>
      <c r="I56" s="341">
        <v>17316</v>
      </c>
      <c r="J56" s="342">
        <f t="shared" ref="J56:J88" si="3">I56-F56</f>
        <v>8657.8680000000004</v>
      </c>
      <c r="K56" s="869"/>
      <c r="L56" s="823"/>
      <c r="M56" s="120"/>
      <c r="N56" s="120"/>
      <c r="O56" s="120"/>
      <c r="P56" s="120"/>
    </row>
    <row r="57" spans="1:16" ht="17.25" customHeight="1" x14ac:dyDescent="0.3">
      <c r="A57" s="859">
        <v>3</v>
      </c>
      <c r="B57" s="866" t="s">
        <v>2693</v>
      </c>
      <c r="C57" s="98" t="s">
        <v>2772</v>
      </c>
      <c r="D57" s="867" t="s">
        <v>2593</v>
      </c>
      <c r="E57" s="339" t="s">
        <v>2596</v>
      </c>
      <c r="F57" s="837">
        <v>1313.24</v>
      </c>
      <c r="G57" s="868">
        <v>2</v>
      </c>
      <c r="H57" s="867">
        <v>3</v>
      </c>
      <c r="I57" s="341">
        <v>2626</v>
      </c>
      <c r="J57" s="342">
        <f t="shared" si="3"/>
        <v>1312.76</v>
      </c>
      <c r="K57" s="869"/>
      <c r="L57" s="823"/>
      <c r="M57" s="120"/>
      <c r="N57" s="120"/>
      <c r="O57" s="120"/>
      <c r="P57" s="120"/>
    </row>
    <row r="58" spans="1:16" ht="17.25" customHeight="1" x14ac:dyDescent="0.3">
      <c r="A58" s="859">
        <v>4</v>
      </c>
      <c r="B58" s="866" t="s">
        <v>2694</v>
      </c>
      <c r="C58" s="98" t="s">
        <v>2772</v>
      </c>
      <c r="D58" s="867" t="s">
        <v>2593</v>
      </c>
      <c r="E58" s="339" t="s">
        <v>2596</v>
      </c>
      <c r="F58" s="837">
        <v>795.22666666666657</v>
      </c>
      <c r="G58" s="868">
        <v>2</v>
      </c>
      <c r="H58" s="867">
        <v>3</v>
      </c>
      <c r="I58" s="341">
        <f>F58*2</f>
        <v>1590.4533333333331</v>
      </c>
      <c r="J58" s="342">
        <f t="shared" si="3"/>
        <v>795.22666666666657</v>
      </c>
      <c r="K58" s="869"/>
      <c r="L58" s="823"/>
      <c r="M58" s="120"/>
      <c r="N58" s="120"/>
      <c r="O58" s="120"/>
      <c r="P58" s="120"/>
    </row>
    <row r="59" spans="1:16" ht="17.25" customHeight="1" x14ac:dyDescent="0.3">
      <c r="A59" s="859">
        <v>5</v>
      </c>
      <c r="B59" s="866" t="s">
        <v>2782</v>
      </c>
      <c r="C59" s="98" t="s">
        <v>2772</v>
      </c>
      <c r="D59" s="867" t="s">
        <v>2595</v>
      </c>
      <c r="E59" s="339" t="s">
        <v>2596</v>
      </c>
      <c r="F59" s="837">
        <v>2634</v>
      </c>
      <c r="G59" s="867">
        <v>2</v>
      </c>
      <c r="H59" s="867">
        <v>3</v>
      </c>
      <c r="I59" s="341">
        <f>F59</f>
        <v>2634</v>
      </c>
      <c r="J59" s="342">
        <f t="shared" si="3"/>
        <v>0</v>
      </c>
      <c r="K59" s="869"/>
      <c r="L59" s="823"/>
      <c r="M59" s="120"/>
      <c r="N59" s="120"/>
      <c r="O59" s="120"/>
      <c r="P59" s="120"/>
    </row>
    <row r="60" spans="1:16" ht="17.25" customHeight="1" x14ac:dyDescent="0.3">
      <c r="A60" s="859">
        <v>6</v>
      </c>
      <c r="B60" s="866" t="s">
        <v>2783</v>
      </c>
      <c r="C60" s="98" t="s">
        <v>2772</v>
      </c>
      <c r="D60" s="867" t="s">
        <v>2595</v>
      </c>
      <c r="E60" s="339" t="s">
        <v>2596</v>
      </c>
      <c r="F60" s="837">
        <v>2181</v>
      </c>
      <c r="G60" s="867">
        <v>2</v>
      </c>
      <c r="H60" s="867">
        <v>3</v>
      </c>
      <c r="I60" s="341">
        <f t="shared" ref="I60:I65" si="4">F60</f>
        <v>2181</v>
      </c>
      <c r="J60" s="342">
        <f t="shared" si="3"/>
        <v>0</v>
      </c>
      <c r="K60" s="869"/>
      <c r="L60" s="823"/>
      <c r="M60" s="120"/>
      <c r="N60" s="120"/>
      <c r="O60" s="120"/>
      <c r="P60" s="120"/>
    </row>
    <row r="61" spans="1:16" ht="17.25" customHeight="1" x14ac:dyDescent="0.3">
      <c r="A61" s="859">
        <v>7</v>
      </c>
      <c r="B61" s="866" t="s">
        <v>2699</v>
      </c>
      <c r="C61" s="98" t="s">
        <v>2772</v>
      </c>
      <c r="D61" s="867" t="s">
        <v>2595</v>
      </c>
      <c r="E61" s="339" t="s">
        <v>2596</v>
      </c>
      <c r="F61" s="837">
        <v>1554</v>
      </c>
      <c r="G61" s="867">
        <v>2</v>
      </c>
      <c r="H61" s="867">
        <v>2</v>
      </c>
      <c r="I61" s="341">
        <f t="shared" si="4"/>
        <v>1554</v>
      </c>
      <c r="J61" s="342">
        <f t="shared" si="3"/>
        <v>0</v>
      </c>
      <c r="K61" s="869"/>
      <c r="L61" s="823"/>
      <c r="M61" s="120"/>
      <c r="N61" s="120"/>
      <c r="O61" s="120"/>
      <c r="P61" s="120"/>
    </row>
    <row r="62" spans="1:16" ht="17.25" customHeight="1" x14ac:dyDescent="0.3">
      <c r="A62" s="859">
        <v>8</v>
      </c>
      <c r="B62" s="866" t="s">
        <v>2698</v>
      </c>
      <c r="C62" s="98" t="s">
        <v>2772</v>
      </c>
      <c r="D62" s="867" t="s">
        <v>2595</v>
      </c>
      <c r="E62" s="339" t="s">
        <v>2596</v>
      </c>
      <c r="F62" s="837">
        <v>4536.3</v>
      </c>
      <c r="G62" s="867">
        <v>2</v>
      </c>
      <c r="H62" s="867">
        <v>2</v>
      </c>
      <c r="I62" s="341">
        <f t="shared" si="4"/>
        <v>4536.3</v>
      </c>
      <c r="J62" s="342">
        <f t="shared" si="3"/>
        <v>0</v>
      </c>
      <c r="K62" s="869"/>
      <c r="L62" s="823"/>
      <c r="M62" s="120"/>
      <c r="N62" s="120"/>
      <c r="O62" s="120"/>
      <c r="P62" s="120"/>
    </row>
    <row r="63" spans="1:16" ht="17.25" customHeight="1" x14ac:dyDescent="0.3">
      <c r="A63" s="859">
        <v>9</v>
      </c>
      <c r="B63" s="866" t="s">
        <v>2784</v>
      </c>
      <c r="C63" s="98" t="s">
        <v>2772</v>
      </c>
      <c r="D63" s="867" t="s">
        <v>2595</v>
      </c>
      <c r="E63" s="339" t="s">
        <v>2596</v>
      </c>
      <c r="F63" s="837">
        <v>13805.4</v>
      </c>
      <c r="G63" s="868">
        <v>1</v>
      </c>
      <c r="H63" s="867">
        <v>5</v>
      </c>
      <c r="I63" s="341">
        <f t="shared" si="4"/>
        <v>13805.4</v>
      </c>
      <c r="J63" s="342">
        <f t="shared" si="3"/>
        <v>0</v>
      </c>
      <c r="K63" s="869"/>
      <c r="L63" s="823"/>
      <c r="M63" s="120"/>
      <c r="N63" s="120"/>
      <c r="O63" s="120"/>
      <c r="P63" s="120"/>
    </row>
    <row r="64" spans="1:16" ht="17.25" customHeight="1" x14ac:dyDescent="0.3">
      <c r="A64" s="859">
        <v>10</v>
      </c>
      <c r="B64" s="866" t="s">
        <v>2710</v>
      </c>
      <c r="C64" s="98" t="s">
        <v>2772</v>
      </c>
      <c r="D64" s="867" t="s">
        <v>2595</v>
      </c>
      <c r="E64" s="339" t="s">
        <v>2596</v>
      </c>
      <c r="F64" s="837">
        <v>21159.84</v>
      </c>
      <c r="G64" s="868">
        <v>1</v>
      </c>
      <c r="H64" s="867">
        <v>3</v>
      </c>
      <c r="I64" s="341">
        <f t="shared" si="4"/>
        <v>21159.84</v>
      </c>
      <c r="J64" s="342">
        <f t="shared" si="3"/>
        <v>0</v>
      </c>
      <c r="K64" s="869"/>
      <c r="L64" s="823"/>
      <c r="M64" s="120"/>
      <c r="N64" s="120"/>
      <c r="O64" s="120"/>
      <c r="P64" s="120"/>
    </row>
    <row r="65" spans="1:16" ht="17.25" customHeight="1" x14ac:dyDescent="0.3">
      <c r="A65" s="859">
        <v>11</v>
      </c>
      <c r="B65" s="866" t="s">
        <v>2714</v>
      </c>
      <c r="C65" s="98" t="s">
        <v>2772</v>
      </c>
      <c r="D65" s="867" t="s">
        <v>2595</v>
      </c>
      <c r="E65" s="339" t="s">
        <v>2596</v>
      </c>
      <c r="F65" s="837">
        <v>6532.8</v>
      </c>
      <c r="G65" s="868">
        <v>1</v>
      </c>
      <c r="H65" s="867">
        <v>3</v>
      </c>
      <c r="I65" s="341">
        <f t="shared" si="4"/>
        <v>6532.8</v>
      </c>
      <c r="J65" s="342">
        <f t="shared" si="3"/>
        <v>0</v>
      </c>
      <c r="K65" s="869"/>
      <c r="L65" s="823"/>
      <c r="M65" s="120"/>
      <c r="N65" s="120"/>
      <c r="O65" s="120"/>
      <c r="P65" s="120"/>
    </row>
    <row r="66" spans="1:16" ht="17.25" customHeight="1" x14ac:dyDescent="0.3">
      <c r="A66" s="859">
        <v>12</v>
      </c>
      <c r="B66" s="835" t="s">
        <v>2705</v>
      </c>
      <c r="C66" s="98" t="s">
        <v>2772</v>
      </c>
      <c r="D66" s="867" t="s">
        <v>2594</v>
      </c>
      <c r="E66" s="339" t="s">
        <v>2596</v>
      </c>
      <c r="F66" s="837">
        <v>0</v>
      </c>
      <c r="G66" s="868">
        <v>2</v>
      </c>
      <c r="H66" s="867">
        <v>3</v>
      </c>
      <c r="I66" s="341">
        <v>27888</v>
      </c>
      <c r="J66" s="342">
        <f t="shared" si="3"/>
        <v>27888</v>
      </c>
      <c r="K66" s="869"/>
      <c r="L66" s="823"/>
      <c r="M66" s="120"/>
      <c r="N66" s="120"/>
      <c r="O66" s="120"/>
      <c r="P66" s="120"/>
    </row>
    <row r="67" spans="1:16" ht="17.25" customHeight="1" x14ac:dyDescent="0.3">
      <c r="A67" s="859">
        <v>13</v>
      </c>
      <c r="B67" s="866" t="s">
        <v>2785</v>
      </c>
      <c r="C67" s="98" t="s">
        <v>2772</v>
      </c>
      <c r="D67" s="867" t="s">
        <v>2594</v>
      </c>
      <c r="E67" s="339" t="s">
        <v>2596</v>
      </c>
      <c r="F67" s="837">
        <v>20540.416666666668</v>
      </c>
      <c r="G67" s="867">
        <v>1</v>
      </c>
      <c r="H67" s="867">
        <v>2</v>
      </c>
      <c r="I67" s="341">
        <f>F67*2</f>
        <v>41080.833333333336</v>
      </c>
      <c r="J67" s="342">
        <f t="shared" si="3"/>
        <v>20540.416666666668</v>
      </c>
      <c r="K67" s="869"/>
      <c r="L67" s="823"/>
      <c r="M67" s="120"/>
      <c r="N67" s="120"/>
      <c r="O67" s="120"/>
      <c r="P67" s="120"/>
    </row>
    <row r="68" spans="1:16" ht="17.25" customHeight="1" x14ac:dyDescent="0.3">
      <c r="A68" s="859">
        <v>14</v>
      </c>
      <c r="B68" s="866" t="s">
        <v>2786</v>
      </c>
      <c r="C68" s="98" t="s">
        <v>2772</v>
      </c>
      <c r="D68" s="867" t="s">
        <v>2594</v>
      </c>
      <c r="E68" s="339" t="s">
        <v>2596</v>
      </c>
      <c r="F68" s="837">
        <v>0</v>
      </c>
      <c r="G68" s="867">
        <v>1</v>
      </c>
      <c r="H68" s="867">
        <v>4</v>
      </c>
      <c r="I68" s="341">
        <f>F59*2</f>
        <v>5268</v>
      </c>
      <c r="J68" s="342">
        <f t="shared" si="3"/>
        <v>5268</v>
      </c>
      <c r="K68" s="869"/>
      <c r="L68" s="823"/>
      <c r="M68" s="120"/>
      <c r="N68" s="120"/>
      <c r="O68" s="120"/>
      <c r="P68" s="120"/>
    </row>
    <row r="69" spans="1:16" ht="17.25" customHeight="1" x14ac:dyDescent="0.3">
      <c r="A69" s="859">
        <v>15</v>
      </c>
      <c r="B69" s="866" t="s">
        <v>2707</v>
      </c>
      <c r="C69" s="98" t="s">
        <v>2772</v>
      </c>
      <c r="D69" s="867" t="s">
        <v>2592</v>
      </c>
      <c r="E69" s="339" t="s">
        <v>2596</v>
      </c>
      <c r="F69" s="837">
        <v>40320</v>
      </c>
      <c r="G69" s="867">
        <v>2</v>
      </c>
      <c r="H69" s="867">
        <v>3</v>
      </c>
      <c r="I69" s="341">
        <v>40040</v>
      </c>
      <c r="J69" s="342">
        <f t="shared" si="3"/>
        <v>-280</v>
      </c>
      <c r="K69" s="869"/>
      <c r="L69" s="823"/>
      <c r="M69" s="120"/>
      <c r="N69" s="120"/>
      <c r="O69" s="120"/>
      <c r="P69" s="120"/>
    </row>
    <row r="70" spans="1:16" ht="17.25" customHeight="1" x14ac:dyDescent="0.3">
      <c r="A70" s="859" t="s">
        <v>2982</v>
      </c>
      <c r="B70" s="870" t="s">
        <v>3044</v>
      </c>
      <c r="C70" s="871"/>
      <c r="D70" s="872"/>
      <c r="E70" s="873"/>
      <c r="F70" s="874">
        <f>SUM(F71:F88)</f>
        <v>95241.818749999991</v>
      </c>
      <c r="G70" s="874">
        <f t="shared" ref="G70:K70" si="5">SUM(G71:G88)</f>
        <v>26</v>
      </c>
      <c r="H70" s="874">
        <f t="shared" si="5"/>
        <v>19</v>
      </c>
      <c r="I70" s="874">
        <f t="shared" si="5"/>
        <v>100102.88124999999</v>
      </c>
      <c r="J70" s="874">
        <f>SUM(J71:J88)</f>
        <v>4861.0625</v>
      </c>
      <c r="K70" s="874">
        <f t="shared" si="5"/>
        <v>0</v>
      </c>
      <c r="L70" s="823"/>
      <c r="M70" s="120"/>
      <c r="N70" s="120"/>
      <c r="O70" s="120"/>
      <c r="P70" s="120"/>
    </row>
    <row r="71" spans="1:16" ht="17.25" customHeight="1" x14ac:dyDescent="0.3">
      <c r="A71" s="844">
        <v>1</v>
      </c>
      <c r="B71" s="719" t="s">
        <v>2933</v>
      </c>
      <c r="C71" s="316" t="s">
        <v>241</v>
      </c>
      <c r="D71" s="382">
        <v>16</v>
      </c>
      <c r="E71" s="875" t="s">
        <v>2596</v>
      </c>
      <c r="F71" s="456">
        <v>4861.0625</v>
      </c>
      <c r="G71" s="875">
        <v>1</v>
      </c>
      <c r="H71" s="844">
        <v>1</v>
      </c>
      <c r="I71" s="876">
        <f>F71*H71</f>
        <v>4861.0625</v>
      </c>
      <c r="J71" s="342">
        <f t="shared" si="3"/>
        <v>0</v>
      </c>
      <c r="K71" s="877"/>
      <c r="L71" s="823"/>
      <c r="M71" s="120"/>
      <c r="N71" s="120"/>
      <c r="O71" s="120"/>
      <c r="P71" s="120"/>
    </row>
    <row r="72" spans="1:16" ht="17.25" customHeight="1" x14ac:dyDescent="0.3">
      <c r="A72" s="844">
        <v>2</v>
      </c>
      <c r="B72" s="719" t="s">
        <v>2935</v>
      </c>
      <c r="C72" s="316" t="s">
        <v>241</v>
      </c>
      <c r="D72" s="382">
        <v>22</v>
      </c>
      <c r="E72" s="875" t="s">
        <v>2596</v>
      </c>
      <c r="F72" s="315">
        <v>4932.7124999999996</v>
      </c>
      <c r="G72" s="875">
        <v>1</v>
      </c>
      <c r="H72" s="844">
        <v>1</v>
      </c>
      <c r="I72" s="876">
        <f t="shared" ref="I72:I88" si="6">F72*H72</f>
        <v>4932.7124999999996</v>
      </c>
      <c r="J72" s="342">
        <f t="shared" si="3"/>
        <v>0</v>
      </c>
      <c r="K72" s="877"/>
      <c r="L72" s="823"/>
      <c r="M72" s="120"/>
      <c r="N72" s="120"/>
      <c r="O72" s="120"/>
      <c r="P72" s="120"/>
    </row>
    <row r="73" spans="1:16" ht="17.25" customHeight="1" x14ac:dyDescent="0.3">
      <c r="A73" s="844">
        <v>3</v>
      </c>
      <c r="B73" s="719" t="s">
        <v>2937</v>
      </c>
      <c r="C73" s="316" t="s">
        <v>241</v>
      </c>
      <c r="D73" s="382">
        <v>22</v>
      </c>
      <c r="E73" s="875" t="s">
        <v>2596</v>
      </c>
      <c r="F73" s="315">
        <v>4932.7124999999996</v>
      </c>
      <c r="G73" s="875">
        <v>1</v>
      </c>
      <c r="H73" s="844">
        <v>1</v>
      </c>
      <c r="I73" s="876">
        <f t="shared" si="6"/>
        <v>4932.7124999999996</v>
      </c>
      <c r="J73" s="342">
        <f t="shared" si="3"/>
        <v>0</v>
      </c>
      <c r="K73" s="877"/>
      <c r="L73" s="823"/>
      <c r="M73" s="120"/>
      <c r="N73" s="120"/>
      <c r="O73" s="120"/>
      <c r="P73" s="120"/>
    </row>
    <row r="74" spans="1:16" ht="17.25" customHeight="1" x14ac:dyDescent="0.3">
      <c r="A74" s="844">
        <v>4</v>
      </c>
      <c r="B74" s="719" t="s">
        <v>2938</v>
      </c>
      <c r="C74" s="316" t="s">
        <v>241</v>
      </c>
      <c r="D74" s="382">
        <v>22</v>
      </c>
      <c r="E74" s="875" t="s">
        <v>2596</v>
      </c>
      <c r="F74" s="315">
        <v>4932.7124999999996</v>
      </c>
      <c r="G74" s="875">
        <v>1</v>
      </c>
      <c r="H74" s="844">
        <v>1</v>
      </c>
      <c r="I74" s="876">
        <f t="shared" si="6"/>
        <v>4932.7124999999996</v>
      </c>
      <c r="J74" s="342">
        <f t="shared" si="3"/>
        <v>0</v>
      </c>
      <c r="K74" s="877"/>
      <c r="L74" s="823"/>
      <c r="M74" s="120"/>
      <c r="N74" s="120"/>
      <c r="O74" s="120"/>
      <c r="P74" s="120"/>
    </row>
    <row r="75" spans="1:16" ht="17.25" customHeight="1" x14ac:dyDescent="0.3">
      <c r="A75" s="844">
        <v>5</v>
      </c>
      <c r="B75" s="719" t="s">
        <v>2942</v>
      </c>
      <c r="C75" s="316" t="s">
        <v>241</v>
      </c>
      <c r="D75" s="382">
        <v>10</v>
      </c>
      <c r="E75" s="875" t="s">
        <v>2596</v>
      </c>
      <c r="F75" s="315">
        <v>4861.0625</v>
      </c>
      <c r="G75" s="875">
        <v>1</v>
      </c>
      <c r="H75" s="844">
        <v>1</v>
      </c>
      <c r="I75" s="876">
        <f t="shared" si="6"/>
        <v>4861.0625</v>
      </c>
      <c r="J75" s="342">
        <f t="shared" si="3"/>
        <v>0</v>
      </c>
      <c r="K75" s="877"/>
      <c r="L75" s="823"/>
      <c r="M75" s="120"/>
      <c r="N75" s="120"/>
      <c r="O75" s="120"/>
      <c r="P75" s="120"/>
    </row>
    <row r="76" spans="1:16" ht="17.25" customHeight="1" x14ac:dyDescent="0.3">
      <c r="A76" s="844">
        <v>6</v>
      </c>
      <c r="B76" s="719" t="s">
        <v>2943</v>
      </c>
      <c r="C76" s="316" t="s">
        <v>241</v>
      </c>
      <c r="D76" s="382">
        <v>10</v>
      </c>
      <c r="E76" s="875" t="s">
        <v>2596</v>
      </c>
      <c r="F76" s="315">
        <v>4861.0625</v>
      </c>
      <c r="G76" s="875">
        <v>1</v>
      </c>
      <c r="H76" s="844">
        <v>1</v>
      </c>
      <c r="I76" s="876">
        <f t="shared" si="6"/>
        <v>4861.0625</v>
      </c>
      <c r="J76" s="342">
        <f t="shared" si="3"/>
        <v>0</v>
      </c>
      <c r="K76" s="877"/>
      <c r="L76" s="823"/>
      <c r="M76" s="120"/>
      <c r="N76" s="120"/>
      <c r="O76" s="120"/>
      <c r="P76" s="120"/>
    </row>
    <row r="77" spans="1:16" ht="17.25" customHeight="1" x14ac:dyDescent="0.3">
      <c r="A77" s="844">
        <v>7</v>
      </c>
      <c r="B77" s="719" t="s">
        <v>2945</v>
      </c>
      <c r="C77" s="316" t="s">
        <v>241</v>
      </c>
      <c r="D77" s="382">
        <v>10</v>
      </c>
      <c r="E77" s="875" t="s">
        <v>2596</v>
      </c>
      <c r="F77" s="315">
        <v>4861.0625</v>
      </c>
      <c r="G77" s="875">
        <v>1</v>
      </c>
      <c r="H77" s="844">
        <v>1</v>
      </c>
      <c r="I77" s="876">
        <f t="shared" si="6"/>
        <v>4861.0625</v>
      </c>
      <c r="J77" s="342">
        <f t="shared" si="3"/>
        <v>0</v>
      </c>
      <c r="K77" s="877"/>
      <c r="L77" s="823"/>
      <c r="M77" s="120"/>
      <c r="N77" s="120"/>
      <c r="O77" s="120"/>
      <c r="P77" s="120"/>
    </row>
    <row r="78" spans="1:16" ht="17.25" customHeight="1" x14ac:dyDescent="0.3">
      <c r="A78" s="844">
        <v>8</v>
      </c>
      <c r="B78" s="719" t="s">
        <v>2948</v>
      </c>
      <c r="C78" s="316" t="s">
        <v>241</v>
      </c>
      <c r="D78" s="382">
        <v>11</v>
      </c>
      <c r="E78" s="875" t="s">
        <v>2596</v>
      </c>
      <c r="F78" s="315">
        <v>5938.25</v>
      </c>
      <c r="G78" s="875">
        <v>1</v>
      </c>
      <c r="H78" s="844">
        <v>1</v>
      </c>
      <c r="I78" s="876">
        <f t="shared" si="6"/>
        <v>5938.25</v>
      </c>
      <c r="J78" s="342">
        <f t="shared" si="3"/>
        <v>0</v>
      </c>
      <c r="K78" s="877"/>
      <c r="L78" s="823"/>
      <c r="M78" s="120"/>
      <c r="N78" s="120"/>
      <c r="O78" s="120"/>
      <c r="P78" s="120"/>
    </row>
    <row r="79" spans="1:16" ht="17.25" customHeight="1" x14ac:dyDescent="0.3">
      <c r="A79" s="844">
        <v>9</v>
      </c>
      <c r="B79" s="719" t="s">
        <v>2949</v>
      </c>
      <c r="C79" s="316" t="s">
        <v>241</v>
      </c>
      <c r="D79" s="382">
        <v>11</v>
      </c>
      <c r="E79" s="875" t="s">
        <v>2596</v>
      </c>
      <c r="F79" s="315">
        <v>5884.5</v>
      </c>
      <c r="G79" s="875">
        <v>1</v>
      </c>
      <c r="H79" s="844">
        <v>1</v>
      </c>
      <c r="I79" s="876">
        <f t="shared" si="6"/>
        <v>5884.5</v>
      </c>
      <c r="J79" s="342">
        <f t="shared" si="3"/>
        <v>0</v>
      </c>
      <c r="K79" s="877"/>
      <c r="L79" s="823"/>
      <c r="M79" s="120"/>
      <c r="N79" s="120"/>
      <c r="O79" s="120"/>
      <c r="P79" s="120"/>
    </row>
    <row r="80" spans="1:16" ht="17.25" customHeight="1" x14ac:dyDescent="0.3">
      <c r="A80" s="844">
        <v>10</v>
      </c>
      <c r="B80" s="719" t="s">
        <v>2950</v>
      </c>
      <c r="C80" s="316" t="s">
        <v>241</v>
      </c>
      <c r="D80" s="382">
        <v>11</v>
      </c>
      <c r="E80" s="875" t="s">
        <v>2596</v>
      </c>
      <c r="F80" s="315">
        <v>5942.78125</v>
      </c>
      <c r="G80" s="875">
        <v>1</v>
      </c>
      <c r="H80" s="844">
        <v>1</v>
      </c>
      <c r="I80" s="876">
        <f t="shared" si="6"/>
        <v>5942.78125</v>
      </c>
      <c r="J80" s="342">
        <f t="shared" si="3"/>
        <v>0</v>
      </c>
      <c r="K80" s="877"/>
      <c r="L80" s="823"/>
      <c r="M80" s="120"/>
      <c r="N80" s="120"/>
      <c r="O80" s="120"/>
      <c r="P80" s="120"/>
    </row>
    <row r="81" spans="1:16" ht="17.25" customHeight="1" x14ac:dyDescent="0.3">
      <c r="A81" s="844">
        <v>11</v>
      </c>
      <c r="B81" s="719" t="s">
        <v>2956</v>
      </c>
      <c r="C81" s="316" t="s">
        <v>241</v>
      </c>
      <c r="D81" s="382">
        <v>16</v>
      </c>
      <c r="E81" s="875" t="s">
        <v>2596</v>
      </c>
      <c r="F81" s="315">
        <v>4861.0625</v>
      </c>
      <c r="G81" s="878">
        <v>2</v>
      </c>
      <c r="H81" s="844">
        <v>2</v>
      </c>
      <c r="I81" s="876">
        <f t="shared" si="6"/>
        <v>9722.125</v>
      </c>
      <c r="J81" s="342">
        <f t="shared" si="3"/>
        <v>4861.0625</v>
      </c>
      <c r="K81" s="877"/>
      <c r="L81" s="823"/>
      <c r="M81" s="120"/>
      <c r="N81" s="120"/>
      <c r="O81" s="120"/>
      <c r="P81" s="120"/>
    </row>
    <row r="82" spans="1:16" ht="17.25" customHeight="1" x14ac:dyDescent="0.3">
      <c r="A82" s="844">
        <v>12</v>
      </c>
      <c r="B82" s="719" t="s">
        <v>2957</v>
      </c>
      <c r="C82" s="316" t="s">
        <v>241</v>
      </c>
      <c r="D82" s="382">
        <v>16</v>
      </c>
      <c r="E82" s="875" t="s">
        <v>2596</v>
      </c>
      <c r="F82" s="316">
        <v>4861.0625</v>
      </c>
      <c r="G82" s="878">
        <v>2</v>
      </c>
      <c r="H82" s="844">
        <v>1</v>
      </c>
      <c r="I82" s="876">
        <f t="shared" si="6"/>
        <v>4861.0625</v>
      </c>
      <c r="J82" s="342">
        <f t="shared" si="3"/>
        <v>0</v>
      </c>
      <c r="K82" s="877"/>
      <c r="L82" s="823"/>
      <c r="M82" s="120"/>
      <c r="N82" s="120"/>
      <c r="O82" s="120"/>
      <c r="P82" s="120"/>
    </row>
    <row r="83" spans="1:16" ht="17.25" customHeight="1" x14ac:dyDescent="0.3">
      <c r="A83" s="844">
        <v>13</v>
      </c>
      <c r="B83" s="719" t="s">
        <v>2958</v>
      </c>
      <c r="C83" s="316" t="s">
        <v>241</v>
      </c>
      <c r="D83" s="382">
        <v>16</v>
      </c>
      <c r="E83" s="875" t="s">
        <v>2596</v>
      </c>
      <c r="F83" s="316">
        <v>4861.0625</v>
      </c>
      <c r="G83" s="878">
        <v>2</v>
      </c>
      <c r="H83" s="844">
        <v>1</v>
      </c>
      <c r="I83" s="876">
        <f t="shared" si="6"/>
        <v>4861.0625</v>
      </c>
      <c r="J83" s="342">
        <f t="shared" si="3"/>
        <v>0</v>
      </c>
      <c r="K83" s="877"/>
      <c r="L83" s="823"/>
      <c r="M83" s="120"/>
      <c r="N83" s="120"/>
      <c r="O83" s="120"/>
      <c r="P83" s="120"/>
    </row>
    <row r="84" spans="1:16" ht="17.25" customHeight="1" x14ac:dyDescent="0.3">
      <c r="A84" s="844">
        <v>14</v>
      </c>
      <c r="B84" s="719" t="s">
        <v>2959</v>
      </c>
      <c r="C84" s="316" t="s">
        <v>241</v>
      </c>
      <c r="D84" s="382">
        <v>16</v>
      </c>
      <c r="E84" s="875" t="s">
        <v>2596</v>
      </c>
      <c r="F84" s="316">
        <v>5950.7500000000009</v>
      </c>
      <c r="G84" s="878">
        <v>2</v>
      </c>
      <c r="H84" s="844">
        <v>1</v>
      </c>
      <c r="I84" s="876">
        <f t="shared" si="6"/>
        <v>5950.7500000000009</v>
      </c>
      <c r="J84" s="342">
        <f t="shared" si="3"/>
        <v>0</v>
      </c>
      <c r="K84" s="877"/>
      <c r="L84" s="823"/>
      <c r="M84" s="120"/>
      <c r="N84" s="120"/>
      <c r="O84" s="120"/>
      <c r="P84" s="120"/>
    </row>
    <row r="85" spans="1:16" ht="17.25" customHeight="1" x14ac:dyDescent="0.3">
      <c r="A85" s="844">
        <v>15</v>
      </c>
      <c r="B85" s="719" t="s">
        <v>2962</v>
      </c>
      <c r="C85" s="316" t="s">
        <v>241</v>
      </c>
      <c r="D85" s="382">
        <v>22</v>
      </c>
      <c r="E85" s="875" t="s">
        <v>2596</v>
      </c>
      <c r="F85" s="315">
        <v>4932.7124999999996</v>
      </c>
      <c r="G85" s="878">
        <v>2</v>
      </c>
      <c r="H85" s="844">
        <v>1</v>
      </c>
      <c r="I85" s="876">
        <f t="shared" si="6"/>
        <v>4932.7124999999996</v>
      </c>
      <c r="J85" s="342">
        <f t="shared" si="3"/>
        <v>0</v>
      </c>
      <c r="K85" s="877"/>
      <c r="L85" s="823"/>
      <c r="M85" s="120"/>
      <c r="N85" s="120"/>
      <c r="O85" s="120"/>
      <c r="P85" s="120"/>
    </row>
    <row r="86" spans="1:16" ht="17.25" customHeight="1" x14ac:dyDescent="0.3">
      <c r="A86" s="844">
        <v>16</v>
      </c>
      <c r="B86" s="719" t="s">
        <v>2948</v>
      </c>
      <c r="C86" s="316" t="s">
        <v>241</v>
      </c>
      <c r="D86" s="382">
        <v>10</v>
      </c>
      <c r="E86" s="875" t="s">
        <v>2596</v>
      </c>
      <c r="F86" s="315">
        <v>5938.25</v>
      </c>
      <c r="G86" s="878">
        <v>2</v>
      </c>
      <c r="H86" s="844">
        <v>1</v>
      </c>
      <c r="I86" s="876">
        <f t="shared" si="6"/>
        <v>5938.25</v>
      </c>
      <c r="J86" s="342">
        <f t="shared" si="3"/>
        <v>0</v>
      </c>
      <c r="K86" s="877"/>
      <c r="L86" s="823"/>
      <c r="M86" s="120"/>
      <c r="N86" s="120"/>
      <c r="O86" s="120"/>
      <c r="P86" s="120"/>
    </row>
    <row r="87" spans="1:16" ht="17.25" customHeight="1" x14ac:dyDescent="0.3">
      <c r="A87" s="844">
        <v>17</v>
      </c>
      <c r="B87" s="719" t="s">
        <v>2965</v>
      </c>
      <c r="C87" s="316" t="s">
        <v>241</v>
      </c>
      <c r="D87" s="382">
        <v>10</v>
      </c>
      <c r="E87" s="875" t="s">
        <v>2596</v>
      </c>
      <c r="F87" s="315">
        <v>5944.5</v>
      </c>
      <c r="G87" s="878">
        <v>2</v>
      </c>
      <c r="H87" s="844">
        <v>1</v>
      </c>
      <c r="I87" s="876">
        <f t="shared" si="6"/>
        <v>5944.5</v>
      </c>
      <c r="J87" s="342">
        <f t="shared" si="3"/>
        <v>0</v>
      </c>
      <c r="K87" s="877"/>
      <c r="L87" s="823"/>
      <c r="M87" s="120"/>
      <c r="N87" s="120"/>
      <c r="O87" s="120"/>
      <c r="P87" s="120"/>
    </row>
    <row r="88" spans="1:16" ht="17.25" customHeight="1" x14ac:dyDescent="0.3">
      <c r="A88" s="844">
        <v>18</v>
      </c>
      <c r="B88" s="719" t="s">
        <v>2966</v>
      </c>
      <c r="C88" s="316" t="s">
        <v>241</v>
      </c>
      <c r="D88" s="382">
        <v>10</v>
      </c>
      <c r="E88" s="875" t="s">
        <v>2596</v>
      </c>
      <c r="F88" s="315">
        <v>5884.5</v>
      </c>
      <c r="G88" s="878">
        <v>2</v>
      </c>
      <c r="H88" s="844">
        <v>1</v>
      </c>
      <c r="I88" s="876">
        <f t="shared" si="6"/>
        <v>5884.5</v>
      </c>
      <c r="J88" s="342">
        <f t="shared" si="3"/>
        <v>0</v>
      </c>
      <c r="K88" s="877"/>
      <c r="L88" s="823"/>
      <c r="M88" s="120"/>
      <c r="N88" s="120"/>
      <c r="O88" s="120"/>
      <c r="P88" s="120"/>
    </row>
    <row r="89" spans="1:16" ht="17.25" customHeight="1" x14ac:dyDescent="0.3">
      <c r="A89" s="859" t="s">
        <v>3028</v>
      </c>
      <c r="B89" s="870" t="s">
        <v>3045</v>
      </c>
      <c r="C89" s="871"/>
      <c r="D89" s="872"/>
      <c r="E89" s="873"/>
      <c r="F89" s="879">
        <v>0</v>
      </c>
      <c r="G89" s="872"/>
      <c r="H89" s="872"/>
      <c r="I89" s="381">
        <v>0</v>
      </c>
      <c r="J89" s="381"/>
      <c r="K89" s="880"/>
      <c r="L89" s="823"/>
      <c r="M89" s="120"/>
      <c r="N89" s="120"/>
      <c r="O89" s="120"/>
      <c r="P89" s="120"/>
    </row>
    <row r="90" spans="1:16" s="121" customFormat="1" ht="18.75" customHeight="1" x14ac:dyDescent="0.3">
      <c r="A90" s="836" t="s">
        <v>80</v>
      </c>
      <c r="B90" s="881" t="s">
        <v>108</v>
      </c>
      <c r="C90" s="881"/>
      <c r="D90" s="881"/>
      <c r="E90" s="834"/>
      <c r="F90" s="527">
        <f>F91+F92+F95+F98+F105+F106</f>
        <v>26504</v>
      </c>
      <c r="G90" s="834"/>
      <c r="H90" s="834"/>
      <c r="I90" s="527">
        <f>I91+I92+I95+I98+I105+I106</f>
        <v>211264</v>
      </c>
      <c r="J90" s="527">
        <f>J91+J92+J95+J98+J105+J106</f>
        <v>40000</v>
      </c>
      <c r="K90" s="882"/>
      <c r="L90" s="823"/>
      <c r="M90" s="120"/>
      <c r="N90" s="120"/>
      <c r="O90" s="120"/>
      <c r="P90" s="120"/>
    </row>
    <row r="91" spans="1:16" s="121" customFormat="1" ht="18.75" customHeight="1" x14ac:dyDescent="0.3">
      <c r="A91" s="836" t="s">
        <v>3046</v>
      </c>
      <c r="B91" s="881" t="s">
        <v>2795</v>
      </c>
      <c r="C91" s="881"/>
      <c r="D91" s="881"/>
      <c r="E91" s="834"/>
      <c r="F91" s="527"/>
      <c r="G91" s="834"/>
      <c r="H91" s="834"/>
      <c r="I91" s="527">
        <v>0</v>
      </c>
      <c r="J91" s="883"/>
      <c r="K91" s="882"/>
      <c r="L91" s="823"/>
      <c r="M91" s="120"/>
      <c r="N91" s="120"/>
      <c r="O91" s="120"/>
      <c r="P91" s="120"/>
    </row>
    <row r="92" spans="1:16" s="121" customFormat="1" ht="18.75" customHeight="1" x14ac:dyDescent="0.3">
      <c r="A92" s="836" t="s">
        <v>3047</v>
      </c>
      <c r="B92" s="881" t="s">
        <v>2796</v>
      </c>
      <c r="C92" s="881"/>
      <c r="D92" s="881"/>
      <c r="E92" s="834"/>
      <c r="F92" s="527">
        <f>SUM(F93:F94)</f>
        <v>0</v>
      </c>
      <c r="G92" s="834"/>
      <c r="H92" s="834"/>
      <c r="I92" s="527">
        <f>SUM(I93:I94)</f>
        <v>28500</v>
      </c>
      <c r="J92" s="883"/>
      <c r="K92" s="882"/>
      <c r="L92" s="823"/>
      <c r="M92" s="120"/>
      <c r="N92" s="120"/>
      <c r="O92" s="120"/>
      <c r="P92" s="120"/>
    </row>
    <row r="93" spans="1:16" s="121" customFormat="1" ht="18.75" customHeight="1" x14ac:dyDescent="0.3">
      <c r="A93" s="836"/>
      <c r="B93" s="835" t="s">
        <v>2558</v>
      </c>
      <c r="C93" s="881" t="s">
        <v>3119</v>
      </c>
      <c r="D93" s="884" t="s">
        <v>2765</v>
      </c>
      <c r="E93" s="834" t="s">
        <v>2780</v>
      </c>
      <c r="F93" s="527"/>
      <c r="G93" s="834"/>
      <c r="H93" s="834"/>
      <c r="I93" s="885">
        <v>8500</v>
      </c>
      <c r="J93" s="883"/>
      <c r="K93" s="882"/>
      <c r="L93" s="823"/>
      <c r="M93" s="120"/>
      <c r="N93" s="120"/>
      <c r="O93" s="120"/>
      <c r="P93" s="120"/>
    </row>
    <row r="94" spans="1:16" s="121" customFormat="1" ht="18.75" customHeight="1" x14ac:dyDescent="0.3">
      <c r="A94" s="836"/>
      <c r="B94" s="835" t="s">
        <v>617</v>
      </c>
      <c r="C94" s="881" t="s">
        <v>3119</v>
      </c>
      <c r="D94" s="884" t="s">
        <v>3120</v>
      </c>
      <c r="E94" s="834" t="s">
        <v>2596</v>
      </c>
      <c r="F94" s="527"/>
      <c r="G94" s="834"/>
      <c r="H94" s="834"/>
      <c r="I94" s="885">
        <v>20000</v>
      </c>
      <c r="J94" s="883"/>
      <c r="K94" s="882"/>
      <c r="L94" s="823"/>
      <c r="M94" s="120"/>
      <c r="N94" s="120"/>
      <c r="O94" s="120"/>
      <c r="P94" s="120"/>
    </row>
    <row r="95" spans="1:16" s="121" customFormat="1" ht="18.75" customHeight="1" x14ac:dyDescent="0.3">
      <c r="A95" s="836" t="s">
        <v>3048</v>
      </c>
      <c r="B95" s="881" t="s">
        <v>2797</v>
      </c>
      <c r="C95" s="881"/>
      <c r="D95" s="881"/>
      <c r="E95" s="834"/>
      <c r="F95" s="527">
        <f>SUM(F96:F97)</f>
        <v>0</v>
      </c>
      <c r="G95" s="834"/>
      <c r="H95" s="834"/>
      <c r="I95" s="527">
        <f>SUM(I96:I97)</f>
        <v>10000</v>
      </c>
      <c r="J95" s="833">
        <f t="shared" ref="J95:J97" si="7">F95</f>
        <v>0</v>
      </c>
      <c r="K95" s="886">
        <f t="shared" ref="K95:K97" si="8">F95/1000</f>
        <v>0</v>
      </c>
      <c r="L95" s="90" t="s">
        <v>646</v>
      </c>
      <c r="M95" s="120"/>
      <c r="N95" s="120"/>
      <c r="O95" s="120"/>
      <c r="P95" s="120"/>
    </row>
    <row r="96" spans="1:16" s="121" customFormat="1" ht="13.2" x14ac:dyDescent="0.3">
      <c r="A96" s="834">
        <v>1</v>
      </c>
      <c r="B96" s="835" t="s">
        <v>616</v>
      </c>
      <c r="C96" s="881"/>
      <c r="D96" s="881"/>
      <c r="E96" s="834"/>
      <c r="F96" s="384"/>
      <c r="G96" s="834"/>
      <c r="H96" s="834"/>
      <c r="I96" s="384"/>
      <c r="J96" s="833">
        <f t="shared" si="7"/>
        <v>0</v>
      </c>
      <c r="K96" s="886">
        <f t="shared" si="8"/>
        <v>0</v>
      </c>
      <c r="L96" s="9"/>
      <c r="M96" s="120"/>
      <c r="N96" s="120"/>
      <c r="O96" s="120"/>
      <c r="P96" s="120"/>
    </row>
    <row r="97" spans="1:16" s="121" customFormat="1" ht="13.2" x14ac:dyDescent="0.3">
      <c r="A97" s="834"/>
      <c r="B97" s="835" t="s">
        <v>2558</v>
      </c>
      <c r="C97" s="881" t="s">
        <v>2772</v>
      </c>
      <c r="D97" s="881" t="s">
        <v>2765</v>
      </c>
      <c r="E97" s="834" t="s">
        <v>2780</v>
      </c>
      <c r="F97" s="384"/>
      <c r="G97" s="834">
        <v>2</v>
      </c>
      <c r="H97" s="834">
        <v>2</v>
      </c>
      <c r="I97" s="384">
        <v>10000</v>
      </c>
      <c r="J97" s="833">
        <f t="shared" si="7"/>
        <v>0</v>
      </c>
      <c r="K97" s="886">
        <f t="shared" si="8"/>
        <v>0</v>
      </c>
      <c r="L97" s="9"/>
      <c r="M97" s="120"/>
      <c r="N97" s="120"/>
      <c r="O97" s="120"/>
      <c r="P97" s="120"/>
    </row>
    <row r="98" spans="1:16" s="121" customFormat="1" ht="18.75" customHeight="1" x14ac:dyDescent="0.3">
      <c r="A98" s="836" t="s">
        <v>3049</v>
      </c>
      <c r="B98" s="887" t="s">
        <v>2781</v>
      </c>
      <c r="C98" s="881"/>
      <c r="D98" s="881"/>
      <c r="E98" s="834"/>
      <c r="F98" s="527">
        <f>SUM(F99:F104)</f>
        <v>26504</v>
      </c>
      <c r="G98" s="834"/>
      <c r="H98" s="834"/>
      <c r="I98" s="527">
        <f>SUM(I99:I104)</f>
        <v>132764</v>
      </c>
      <c r="J98" s="527"/>
      <c r="K98" s="882"/>
      <c r="L98" s="823"/>
      <c r="M98" s="120"/>
      <c r="N98" s="120"/>
      <c r="O98" s="120"/>
      <c r="P98" s="120"/>
    </row>
    <row r="99" spans="1:16" s="121" customFormat="1" ht="13.2" x14ac:dyDescent="0.3">
      <c r="A99" s="834">
        <v>1</v>
      </c>
      <c r="B99" s="835" t="s">
        <v>616</v>
      </c>
      <c r="C99" s="881"/>
      <c r="D99" s="881"/>
      <c r="E99" s="834"/>
      <c r="F99" s="384"/>
      <c r="G99" s="834"/>
      <c r="H99" s="834"/>
      <c r="I99" s="384"/>
      <c r="J99" s="384"/>
      <c r="K99" s="882"/>
      <c r="L99" s="9"/>
      <c r="M99" s="120"/>
      <c r="N99" s="120"/>
      <c r="O99" s="120"/>
      <c r="P99" s="120"/>
    </row>
    <row r="100" spans="1:16" s="121" customFormat="1" ht="13.2" x14ac:dyDescent="0.3">
      <c r="A100" s="834"/>
      <c r="B100" s="888" t="s">
        <v>2787</v>
      </c>
      <c r="C100" s="888" t="s">
        <v>2772</v>
      </c>
      <c r="D100" s="888" t="s">
        <v>2593</v>
      </c>
      <c r="E100" s="889" t="s">
        <v>2596</v>
      </c>
      <c r="F100" s="890">
        <v>26504</v>
      </c>
      <c r="G100" s="889">
        <v>1</v>
      </c>
      <c r="H100" s="891">
        <v>2</v>
      </c>
      <c r="I100" s="384">
        <f>F100*2</f>
        <v>53008</v>
      </c>
      <c r="J100" s="384"/>
      <c r="K100" s="882"/>
      <c r="L100" s="90"/>
      <c r="M100" s="120"/>
      <c r="N100" s="120"/>
      <c r="O100" s="120"/>
      <c r="P100" s="120"/>
    </row>
    <row r="101" spans="1:16" s="121" customFormat="1" ht="13.2" x14ac:dyDescent="0.3">
      <c r="A101" s="834"/>
      <c r="B101" s="835" t="s">
        <v>2788</v>
      </c>
      <c r="C101" s="888" t="s">
        <v>2772</v>
      </c>
      <c r="D101" s="888" t="s">
        <v>2593</v>
      </c>
      <c r="E101" s="889" t="s">
        <v>2596</v>
      </c>
      <c r="F101" s="384">
        <v>0</v>
      </c>
      <c r="G101" s="834">
        <v>2</v>
      </c>
      <c r="H101" s="834">
        <v>3</v>
      </c>
      <c r="I101" s="384">
        <f>F100*1.5</f>
        <v>39756</v>
      </c>
      <c r="J101" s="384"/>
      <c r="K101" s="882"/>
      <c r="L101" s="90"/>
      <c r="M101" s="120"/>
      <c r="N101" s="120"/>
      <c r="O101" s="120"/>
      <c r="P101" s="120"/>
    </row>
    <row r="102" spans="1:16" x14ac:dyDescent="0.3">
      <c r="A102" s="834">
        <v>4</v>
      </c>
      <c r="B102" s="892" t="s">
        <v>617</v>
      </c>
      <c r="C102" s="892"/>
      <c r="D102" s="892"/>
      <c r="E102" s="892"/>
      <c r="F102" s="384"/>
      <c r="G102" s="893"/>
      <c r="H102" s="893"/>
      <c r="I102" s="384"/>
      <c r="J102" s="384"/>
      <c r="K102" s="882"/>
      <c r="L102" s="9"/>
      <c r="M102" s="120"/>
      <c r="N102" s="120"/>
      <c r="O102" s="120"/>
      <c r="P102" s="120"/>
    </row>
    <row r="103" spans="1:16" ht="26.4" x14ac:dyDescent="0.3">
      <c r="A103" s="834"/>
      <c r="B103" s="892" t="s">
        <v>2789</v>
      </c>
      <c r="C103" s="888" t="s">
        <v>2772</v>
      </c>
      <c r="D103" s="888" t="s">
        <v>2790</v>
      </c>
      <c r="E103" s="889" t="s">
        <v>2596</v>
      </c>
      <c r="F103" s="890">
        <v>0</v>
      </c>
      <c r="G103" s="889">
        <v>1</v>
      </c>
      <c r="H103" s="891"/>
      <c r="I103" s="384">
        <v>40000</v>
      </c>
      <c r="J103" s="384"/>
      <c r="K103" s="882"/>
      <c r="L103" s="90"/>
      <c r="M103" s="120"/>
      <c r="N103" s="120"/>
      <c r="O103" s="120"/>
      <c r="P103" s="120"/>
    </row>
    <row r="104" spans="1:16" x14ac:dyDescent="0.3">
      <c r="A104" s="834">
        <v>5</v>
      </c>
      <c r="B104" s="892" t="s">
        <v>618</v>
      </c>
      <c r="C104" s="892"/>
      <c r="D104" s="892"/>
      <c r="E104" s="892"/>
      <c r="F104" s="384"/>
      <c r="G104" s="893"/>
      <c r="H104" s="893"/>
      <c r="I104" s="384"/>
      <c r="J104" s="384"/>
      <c r="K104" s="882"/>
      <c r="L104" s="9"/>
      <c r="M104" s="120"/>
      <c r="N104" s="120"/>
      <c r="O104" s="120"/>
      <c r="P104" s="120"/>
    </row>
    <row r="105" spans="1:16" ht="17.25" customHeight="1" x14ac:dyDescent="0.3">
      <c r="A105" s="859" t="s">
        <v>3050</v>
      </c>
      <c r="B105" s="870" t="s">
        <v>3044</v>
      </c>
      <c r="C105" s="871"/>
      <c r="D105" s="872"/>
      <c r="E105" s="873"/>
      <c r="F105" s="874"/>
      <c r="G105" s="872"/>
      <c r="H105" s="874"/>
      <c r="I105" s="874"/>
      <c r="J105" s="381"/>
      <c r="K105" s="880"/>
      <c r="L105" s="823"/>
      <c r="M105" s="120"/>
      <c r="N105" s="120"/>
      <c r="O105" s="120"/>
      <c r="P105" s="120"/>
    </row>
    <row r="106" spans="1:16" ht="17.25" customHeight="1" x14ac:dyDescent="0.3">
      <c r="A106" s="859" t="s">
        <v>3051</v>
      </c>
      <c r="B106" s="870" t="s">
        <v>3045</v>
      </c>
      <c r="C106" s="871"/>
      <c r="D106" s="872"/>
      <c r="E106" s="873"/>
      <c r="F106" s="386">
        <f>SUM(F107:F110)</f>
        <v>0</v>
      </c>
      <c r="G106" s="872"/>
      <c r="H106" s="872"/>
      <c r="I106" s="386">
        <f>SUM(I107:I110)</f>
        <v>40000</v>
      </c>
      <c r="J106" s="386">
        <f>SUM(J107:J110)</f>
        <v>40000</v>
      </c>
      <c r="K106" s="880"/>
      <c r="L106" s="90"/>
      <c r="M106" s="120"/>
      <c r="N106" s="120"/>
      <c r="O106" s="120"/>
      <c r="P106" s="120"/>
    </row>
    <row r="107" spans="1:16" s="121" customFormat="1" ht="13.2" x14ac:dyDescent="0.3">
      <c r="A107" s="834">
        <v>1</v>
      </c>
      <c r="B107" s="835" t="s">
        <v>616</v>
      </c>
      <c r="C107" s="881"/>
      <c r="D107" s="881"/>
      <c r="E107" s="834"/>
      <c r="F107" s="384"/>
      <c r="G107" s="834"/>
      <c r="H107" s="834"/>
      <c r="I107" s="384"/>
      <c r="J107" s="384"/>
      <c r="K107" s="882"/>
      <c r="L107" s="9"/>
      <c r="M107" s="120"/>
      <c r="N107" s="120"/>
      <c r="O107" s="120"/>
      <c r="P107" s="120"/>
    </row>
    <row r="108" spans="1:16" s="121" customFormat="1" ht="26.4" x14ac:dyDescent="0.3">
      <c r="A108" s="834"/>
      <c r="B108" s="835" t="s">
        <v>2558</v>
      </c>
      <c r="C108" s="835" t="s">
        <v>3052</v>
      </c>
      <c r="D108" s="835" t="s">
        <v>2985</v>
      </c>
      <c r="E108" s="834" t="s">
        <v>2780</v>
      </c>
      <c r="F108" s="384">
        <v>0</v>
      </c>
      <c r="G108" s="834">
        <v>1</v>
      </c>
      <c r="H108" s="834">
        <v>5</v>
      </c>
      <c r="I108" s="385">
        <v>20000</v>
      </c>
      <c r="J108" s="385">
        <v>20000</v>
      </c>
      <c r="K108" s="882"/>
      <c r="L108" s="9"/>
      <c r="M108" s="120"/>
      <c r="N108" s="120"/>
      <c r="O108" s="120"/>
      <c r="P108" s="120"/>
    </row>
    <row r="109" spans="1:16" x14ac:dyDescent="0.3">
      <c r="A109" s="834">
        <v>4</v>
      </c>
      <c r="B109" s="892" t="s">
        <v>617</v>
      </c>
      <c r="C109" s="892"/>
      <c r="D109" s="892"/>
      <c r="E109" s="892"/>
      <c r="F109" s="384"/>
      <c r="G109" s="893"/>
      <c r="H109" s="893"/>
      <c r="I109" s="384"/>
      <c r="J109" s="384"/>
      <c r="K109" s="882"/>
      <c r="L109" s="9"/>
      <c r="M109" s="120"/>
      <c r="N109" s="120"/>
      <c r="O109" s="120"/>
      <c r="P109" s="120"/>
    </row>
    <row r="110" spans="1:16" ht="27" customHeight="1" x14ac:dyDescent="0.3">
      <c r="A110" s="834"/>
      <c r="B110" s="892" t="s">
        <v>617</v>
      </c>
      <c r="C110" s="892" t="s">
        <v>3052</v>
      </c>
      <c r="D110" s="892" t="s">
        <v>3053</v>
      </c>
      <c r="E110" s="892" t="s">
        <v>2596</v>
      </c>
      <c r="F110" s="384">
        <v>0</v>
      </c>
      <c r="G110" s="834">
        <v>2</v>
      </c>
      <c r="H110" s="893"/>
      <c r="I110" s="385">
        <v>20000</v>
      </c>
      <c r="J110" s="385">
        <v>20000</v>
      </c>
      <c r="K110" s="882"/>
      <c r="L110" s="9"/>
      <c r="M110" s="120"/>
      <c r="N110" s="120"/>
      <c r="O110" s="120"/>
      <c r="P110" s="120"/>
    </row>
    <row r="111" spans="1:16" ht="21.75" customHeight="1" x14ac:dyDescent="0.3">
      <c r="A111" s="1038" t="s">
        <v>109</v>
      </c>
      <c r="B111" s="1038"/>
      <c r="C111" s="827">
        <f t="shared" ref="C111:H111" si="9">C90+C8</f>
        <v>0</v>
      </c>
      <c r="D111" s="827">
        <f t="shared" si="9"/>
        <v>0</v>
      </c>
      <c r="E111" s="827">
        <f t="shared" si="9"/>
        <v>0</v>
      </c>
      <c r="F111" s="827">
        <f t="shared" si="9"/>
        <v>517937.91008593939</v>
      </c>
      <c r="G111" s="827">
        <f t="shared" si="9"/>
        <v>0</v>
      </c>
      <c r="H111" s="827">
        <f t="shared" si="9"/>
        <v>140</v>
      </c>
      <c r="I111" s="827">
        <f>I90+I8</f>
        <v>873673.24391927279</v>
      </c>
      <c r="J111" s="827"/>
      <c r="K111" s="99"/>
      <c r="L111" s="9"/>
      <c r="M111" s="120"/>
      <c r="N111" s="120"/>
      <c r="O111" s="120"/>
      <c r="P111" s="120"/>
    </row>
    <row r="112" spans="1:16" ht="22.5" customHeight="1" x14ac:dyDescent="0.3">
      <c r="H112" s="1043" t="s">
        <v>344</v>
      </c>
      <c r="I112" s="1043"/>
      <c r="J112" s="1043"/>
      <c r="K112" s="1043"/>
      <c r="L112" s="9"/>
      <c r="M112" s="120"/>
      <c r="N112" s="120"/>
      <c r="O112" s="120"/>
      <c r="P112" s="120"/>
    </row>
    <row r="113" spans="1:16" hidden="1" x14ac:dyDescent="0.3">
      <c r="A113" s="1044" t="s">
        <v>110</v>
      </c>
      <c r="B113" s="1044"/>
      <c r="C113" s="895"/>
      <c r="D113" s="895"/>
      <c r="E113" s="895"/>
      <c r="F113" s="895"/>
      <c r="G113" s="895"/>
      <c r="H113" s="895"/>
      <c r="I113" s="985" t="s">
        <v>254</v>
      </c>
      <c r="J113" s="985"/>
      <c r="K113" s="985"/>
      <c r="L113" s="9"/>
      <c r="M113" s="120"/>
      <c r="N113" s="120"/>
      <c r="O113" s="120"/>
      <c r="P113" s="120"/>
    </row>
    <row r="114" spans="1:16" hidden="1" x14ac:dyDescent="0.3">
      <c r="A114" s="1045" t="s">
        <v>111</v>
      </c>
      <c r="B114" s="1046"/>
      <c r="C114" s="1046"/>
      <c r="D114" s="1046"/>
      <c r="E114" s="1046"/>
      <c r="F114" s="1046"/>
      <c r="G114" s="1046"/>
      <c r="H114" s="1046"/>
      <c r="I114" s="1046"/>
      <c r="J114" s="1046"/>
      <c r="K114" s="1046"/>
      <c r="L114" s="9"/>
      <c r="M114" s="120"/>
      <c r="N114" s="120"/>
      <c r="O114" s="120"/>
      <c r="P114" s="120"/>
    </row>
    <row r="115" spans="1:16" hidden="1" x14ac:dyDescent="0.3">
      <c r="A115" s="896" t="s">
        <v>112</v>
      </c>
      <c r="B115" s="8"/>
      <c r="C115" s="8"/>
      <c r="D115" s="8"/>
      <c r="E115" s="8"/>
      <c r="F115" s="8"/>
      <c r="G115" s="8"/>
      <c r="H115" s="8"/>
      <c r="I115" s="774"/>
      <c r="J115" s="774"/>
      <c r="K115" s="7"/>
      <c r="L115" s="9"/>
      <c r="M115" s="120"/>
      <c r="N115" s="120"/>
      <c r="O115" s="120"/>
      <c r="P115" s="120"/>
    </row>
    <row r="116" spans="1:16" s="12" customFormat="1" ht="20.100000000000001" customHeight="1" x14ac:dyDescent="0.3">
      <c r="A116" s="970" t="s">
        <v>619</v>
      </c>
      <c r="B116" s="970"/>
      <c r="C116" s="970"/>
      <c r="D116" s="970"/>
      <c r="E116" s="970"/>
      <c r="F116" s="970"/>
      <c r="G116" s="970"/>
      <c r="H116" s="970"/>
      <c r="I116" s="970"/>
      <c r="J116" s="970"/>
      <c r="K116" s="970"/>
    </row>
    <row r="117" spans="1:16" x14ac:dyDescent="0.3">
      <c r="A117" s="7"/>
      <c r="B117" s="8"/>
      <c r="C117" s="8"/>
      <c r="D117" s="8"/>
      <c r="E117" s="8"/>
      <c r="F117" s="8"/>
      <c r="G117" s="8"/>
      <c r="H117" s="699"/>
      <c r="I117" s="772"/>
      <c r="J117" s="772"/>
      <c r="K117" s="47"/>
      <c r="L117" s="9"/>
      <c r="M117" s="120"/>
      <c r="N117" s="120"/>
      <c r="O117" s="120"/>
      <c r="P117" s="120"/>
    </row>
    <row r="118" spans="1:16" x14ac:dyDescent="0.3">
      <c r="A118" s="7"/>
      <c r="B118" s="8"/>
      <c r="C118" s="8"/>
      <c r="D118" s="8"/>
      <c r="E118" s="8"/>
      <c r="F118" s="8"/>
      <c r="G118" s="8"/>
      <c r="H118" s="699"/>
      <c r="I118" s="772"/>
      <c r="J118" s="772"/>
      <c r="K118" s="47"/>
      <c r="L118" s="9"/>
      <c r="M118" s="120"/>
      <c r="N118" s="120"/>
      <c r="O118" s="120"/>
      <c r="P118" s="120"/>
    </row>
    <row r="119" spans="1:16" x14ac:dyDescent="0.3">
      <c r="A119" s="7"/>
      <c r="B119" s="8"/>
      <c r="C119" s="8"/>
      <c r="D119" s="8"/>
      <c r="E119" s="8"/>
      <c r="F119" s="8"/>
      <c r="G119" s="8"/>
      <c r="H119" s="699"/>
      <c r="I119" s="772"/>
      <c r="J119" s="772"/>
      <c r="K119" s="47"/>
      <c r="L119" s="9"/>
      <c r="M119" s="120"/>
      <c r="N119" s="120"/>
      <c r="O119" s="120"/>
      <c r="P119" s="120"/>
    </row>
    <row r="120" spans="1:16" x14ac:dyDescent="0.3">
      <c r="A120" s="7"/>
      <c r="B120" s="8"/>
      <c r="C120" s="8"/>
      <c r="D120" s="8"/>
      <c r="E120" s="8"/>
      <c r="F120" s="8"/>
      <c r="G120" s="8"/>
      <c r="H120" s="699"/>
      <c r="I120" s="772"/>
      <c r="J120" s="772"/>
      <c r="K120" s="47"/>
      <c r="L120" s="9"/>
      <c r="M120" s="120"/>
      <c r="N120" s="120"/>
      <c r="O120" s="120"/>
      <c r="P120" s="120"/>
    </row>
    <row r="121" spans="1:16" x14ac:dyDescent="0.3">
      <c r="A121" s="7"/>
      <c r="B121" s="8"/>
      <c r="C121" s="8"/>
      <c r="D121" s="8"/>
      <c r="E121" s="8"/>
      <c r="F121" s="8"/>
      <c r="G121" s="8"/>
      <c r="H121" s="985"/>
      <c r="I121" s="985"/>
      <c r="J121" s="985"/>
      <c r="K121" s="985"/>
      <c r="L121" s="9"/>
      <c r="M121" s="120"/>
      <c r="N121" s="120"/>
      <c r="O121" s="120"/>
      <c r="P121" s="120"/>
    </row>
    <row r="122" spans="1:16" x14ac:dyDescent="0.3">
      <c r="A122" s="7"/>
      <c r="B122" s="8"/>
      <c r="C122" s="8"/>
      <c r="D122" s="8"/>
      <c r="E122" s="8"/>
      <c r="F122" s="8"/>
      <c r="G122" s="8"/>
      <c r="H122" s="8"/>
      <c r="I122" s="774"/>
      <c r="J122" s="774"/>
      <c r="K122" s="9"/>
      <c r="L122" s="9"/>
      <c r="M122" s="120"/>
      <c r="N122" s="120"/>
      <c r="O122" s="120"/>
      <c r="P122" s="120"/>
    </row>
    <row r="123" spans="1:16" x14ac:dyDescent="0.3">
      <c r="A123" s="7"/>
      <c r="B123" s="8"/>
      <c r="C123" s="8"/>
      <c r="D123" s="8"/>
      <c r="E123" s="8"/>
      <c r="F123" s="8"/>
      <c r="G123" s="8"/>
      <c r="H123" s="8"/>
      <c r="I123" s="774"/>
      <c r="J123" s="774"/>
      <c r="K123" s="9"/>
      <c r="L123" s="9"/>
      <c r="M123" s="120"/>
      <c r="N123" s="120"/>
      <c r="O123" s="120"/>
      <c r="P123" s="120"/>
    </row>
    <row r="124" spans="1:16" x14ac:dyDescent="0.3">
      <c r="A124" s="7"/>
      <c r="B124" s="8"/>
      <c r="C124" s="8"/>
      <c r="D124" s="8"/>
      <c r="E124" s="8"/>
      <c r="F124" s="8"/>
      <c r="G124" s="8"/>
      <c r="H124" s="8"/>
      <c r="I124" s="774"/>
      <c r="J124" s="774"/>
      <c r="K124" s="9"/>
      <c r="L124" s="9"/>
      <c r="M124" s="120"/>
      <c r="N124" s="120"/>
      <c r="O124" s="120"/>
      <c r="P124" s="120"/>
    </row>
    <row r="125" spans="1:16" x14ac:dyDescent="0.3">
      <c r="A125" s="7"/>
      <c r="B125" s="8"/>
      <c r="C125" s="8"/>
      <c r="D125" s="8"/>
      <c r="E125" s="8"/>
      <c r="F125" s="8"/>
      <c r="G125" s="8"/>
      <c r="H125" s="8"/>
      <c r="I125" s="774"/>
      <c r="J125" s="774"/>
      <c r="K125" s="9"/>
      <c r="L125" s="9"/>
      <c r="M125" s="120"/>
      <c r="N125" s="120"/>
      <c r="O125" s="120"/>
      <c r="P125" s="120"/>
    </row>
    <row r="126" spans="1:16" x14ac:dyDescent="0.3">
      <c r="A126" s="7"/>
      <c r="B126" s="8"/>
      <c r="C126" s="8"/>
      <c r="D126" s="8"/>
      <c r="E126" s="8"/>
      <c r="F126" s="8"/>
      <c r="G126" s="8"/>
      <c r="H126" s="8"/>
      <c r="I126" s="774"/>
      <c r="J126" s="774"/>
      <c r="K126" s="9"/>
      <c r="L126" s="9"/>
      <c r="M126" s="120"/>
      <c r="N126" s="120"/>
      <c r="O126" s="120"/>
      <c r="P126" s="120"/>
    </row>
    <row r="127" spans="1:16" x14ac:dyDescent="0.3">
      <c r="A127" s="7"/>
      <c r="B127" s="8"/>
      <c r="C127" s="8"/>
      <c r="D127" s="8"/>
      <c r="E127" s="8"/>
      <c r="F127" s="8"/>
      <c r="G127" s="8"/>
      <c r="H127" s="8"/>
      <c r="I127" s="774"/>
      <c r="J127" s="774"/>
      <c r="K127" s="9"/>
      <c r="L127" s="9"/>
      <c r="M127" s="120"/>
      <c r="N127" s="120"/>
      <c r="O127" s="120"/>
      <c r="P127" s="120"/>
    </row>
    <row r="128" spans="1:16" x14ac:dyDescent="0.3">
      <c r="A128" s="7"/>
      <c r="B128" s="8"/>
      <c r="C128" s="8"/>
      <c r="D128" s="8"/>
      <c r="E128" s="8"/>
      <c r="F128" s="8"/>
      <c r="G128" s="8"/>
      <c r="H128" s="8"/>
      <c r="I128" s="774"/>
      <c r="J128" s="774"/>
      <c r="K128" s="9"/>
      <c r="L128" s="9"/>
      <c r="M128" s="120"/>
      <c r="N128" s="120"/>
      <c r="O128" s="120"/>
      <c r="P128" s="120"/>
    </row>
    <row r="129" spans="1:16" x14ac:dyDescent="0.3">
      <c r="A129" s="7"/>
      <c r="B129" s="8"/>
      <c r="C129" s="8"/>
      <c r="D129" s="8"/>
      <c r="E129" s="8"/>
      <c r="F129" s="8"/>
      <c r="G129" s="8"/>
      <c r="H129" s="8"/>
      <c r="I129" s="774"/>
      <c r="J129" s="774"/>
      <c r="K129" s="9"/>
      <c r="L129" s="9"/>
      <c r="M129" s="120"/>
      <c r="N129" s="120"/>
      <c r="O129" s="120"/>
      <c r="P129" s="120"/>
    </row>
    <row r="130" spans="1:16" x14ac:dyDescent="0.3">
      <c r="A130" s="7"/>
      <c r="B130" s="8"/>
      <c r="C130" s="8"/>
      <c r="D130" s="8"/>
      <c r="E130" s="8"/>
      <c r="F130" s="8"/>
      <c r="G130" s="8"/>
      <c r="H130" s="8"/>
      <c r="I130" s="774"/>
      <c r="J130" s="774"/>
      <c r="K130" s="9"/>
      <c r="L130" s="9"/>
      <c r="M130" s="120"/>
      <c r="N130" s="120"/>
      <c r="O130" s="120"/>
      <c r="P130" s="120"/>
    </row>
    <row r="131" spans="1:16" x14ac:dyDescent="0.3">
      <c r="A131" s="7"/>
      <c r="B131" s="8"/>
      <c r="C131" s="8"/>
      <c r="D131" s="8"/>
      <c r="E131" s="8"/>
      <c r="F131" s="8"/>
      <c r="G131" s="8"/>
      <c r="H131" s="8"/>
      <c r="I131" s="774"/>
      <c r="J131" s="774"/>
      <c r="K131" s="9"/>
      <c r="L131" s="9"/>
      <c r="M131" s="120"/>
      <c r="N131" s="120"/>
      <c r="O131" s="120"/>
      <c r="P131" s="120"/>
    </row>
    <row r="132" spans="1:16" x14ac:dyDescent="0.3">
      <c r="A132" s="7"/>
      <c r="B132" s="8"/>
      <c r="C132" s="8"/>
      <c r="D132" s="8"/>
      <c r="E132" s="8"/>
      <c r="F132" s="8"/>
      <c r="G132" s="8"/>
      <c r="H132" s="8"/>
      <c r="I132" s="774"/>
      <c r="J132" s="774"/>
      <c r="K132" s="9"/>
      <c r="L132" s="9"/>
      <c r="M132" s="120"/>
      <c r="N132" s="120"/>
      <c r="O132" s="120"/>
      <c r="P132" s="120"/>
    </row>
    <row r="133" spans="1:16" x14ac:dyDescent="0.3">
      <c r="A133" s="7"/>
      <c r="B133" s="8"/>
      <c r="C133" s="8"/>
      <c r="D133" s="8"/>
      <c r="E133" s="8"/>
      <c r="F133" s="8"/>
      <c r="G133" s="8"/>
      <c r="H133" s="8"/>
      <c r="I133" s="774"/>
      <c r="J133" s="774"/>
      <c r="K133" s="9"/>
      <c r="L133" s="120"/>
      <c r="M133" s="120"/>
      <c r="N133" s="120"/>
      <c r="O133" s="120"/>
      <c r="P133" s="120"/>
    </row>
    <row r="134" spans="1:16" x14ac:dyDescent="0.3">
      <c r="A134" s="7"/>
      <c r="B134" s="8"/>
      <c r="C134" s="8"/>
      <c r="D134" s="8"/>
      <c r="E134" s="8"/>
      <c r="F134" s="8"/>
      <c r="G134" s="8"/>
      <c r="H134" s="8"/>
      <c r="I134" s="774"/>
      <c r="J134" s="774"/>
      <c r="K134" s="9"/>
    </row>
    <row r="135" spans="1:16" x14ac:dyDescent="0.3">
      <c r="A135" s="7"/>
      <c r="B135" s="8"/>
      <c r="C135" s="8"/>
      <c r="D135" s="8"/>
      <c r="E135" s="8"/>
      <c r="F135" s="8"/>
      <c r="G135" s="8"/>
      <c r="H135" s="8"/>
      <c r="I135" s="774"/>
      <c r="J135" s="774"/>
      <c r="K135" s="9"/>
    </row>
    <row r="136" spans="1:16" x14ac:dyDescent="0.3">
      <c r="A136" s="7"/>
      <c r="B136" s="8"/>
      <c r="C136" s="8"/>
      <c r="D136" s="8"/>
      <c r="E136" s="8"/>
      <c r="F136" s="8"/>
      <c r="G136" s="8"/>
      <c r="H136" s="8"/>
      <c r="I136" s="774"/>
      <c r="J136" s="774"/>
      <c r="K136" s="9"/>
    </row>
    <row r="137" spans="1:16" x14ac:dyDescent="0.3">
      <c r="A137" s="7"/>
      <c r="B137" s="8"/>
      <c r="C137" s="8"/>
      <c r="D137" s="8"/>
      <c r="E137" s="8"/>
      <c r="F137" s="8"/>
      <c r="G137" s="8"/>
      <c r="H137" s="8"/>
      <c r="I137" s="774"/>
      <c r="J137" s="774"/>
      <c r="K137" s="9"/>
    </row>
    <row r="138" spans="1:16" x14ac:dyDescent="0.3">
      <c r="A138" s="7"/>
      <c r="B138" s="8"/>
      <c r="C138" s="8"/>
      <c r="D138" s="8"/>
      <c r="E138" s="8"/>
      <c r="F138" s="8"/>
      <c r="G138" s="8"/>
      <c r="H138" s="8"/>
      <c r="I138" s="774"/>
      <c r="J138" s="774"/>
      <c r="K138" s="9"/>
    </row>
    <row r="139" spans="1:16" x14ac:dyDescent="0.3">
      <c r="A139" s="7"/>
      <c r="B139" s="8"/>
      <c r="C139" s="8"/>
      <c r="D139" s="8"/>
      <c r="E139" s="8"/>
      <c r="F139" s="8"/>
      <c r="G139" s="8"/>
      <c r="H139" s="8"/>
      <c r="I139" s="774"/>
      <c r="J139" s="774"/>
      <c r="K139" s="9"/>
    </row>
    <row r="140" spans="1:16" x14ac:dyDescent="0.3">
      <c r="A140" s="7"/>
      <c r="B140" s="8"/>
      <c r="C140" s="8"/>
      <c r="D140" s="8"/>
      <c r="E140" s="8"/>
      <c r="F140" s="8"/>
      <c r="G140" s="8"/>
      <c r="H140" s="8"/>
      <c r="I140" s="774"/>
      <c r="J140" s="774"/>
      <c r="K140" s="9"/>
    </row>
    <row r="141" spans="1:16" x14ac:dyDescent="0.3">
      <c r="A141" s="739"/>
      <c r="B141" s="741"/>
      <c r="C141" s="741"/>
      <c r="D141" s="741"/>
      <c r="E141" s="741"/>
      <c r="F141" s="741"/>
      <c r="G141" s="741"/>
      <c r="H141" s="741"/>
      <c r="I141" s="897"/>
      <c r="J141" s="897"/>
      <c r="K141" s="120"/>
    </row>
  </sheetData>
  <mergeCells count="14">
    <mergeCell ref="H112:K112"/>
    <mergeCell ref="H121:K121"/>
    <mergeCell ref="A113:B113"/>
    <mergeCell ref="I113:K113"/>
    <mergeCell ref="A114:K114"/>
    <mergeCell ref="A116:K116"/>
    <mergeCell ref="A111:B111"/>
    <mergeCell ref="A1:B1"/>
    <mergeCell ref="C1:H1"/>
    <mergeCell ref="A2:B2"/>
    <mergeCell ref="C2:H2"/>
    <mergeCell ref="A3:K3"/>
    <mergeCell ref="G6:I6"/>
    <mergeCell ref="A4:K4"/>
  </mergeCells>
  <phoneticPr fontId="52" type="noConversion"/>
  <pageMargins left="0.51" right="0.17" top="0.31" bottom="0.17" header="0.3" footer="0.17"/>
  <pageSetup paperSize="9" scale="7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14</vt:i4>
      </vt:variant>
    </vt:vector>
  </HeadingPairs>
  <TitlesOfParts>
    <vt:vector size="35" baseType="lpstr">
      <vt:lpstr>phần 1 - đánh giá 2022</vt:lpstr>
      <vt:lpstr>Bieu 1-Tong hop quy mo ok</vt:lpstr>
      <vt:lpstr>Bieu 1a - Quy mo Chinh quy ok</vt:lpstr>
      <vt:lpstr>Bieu 1b - Quy mo Sau dai hoc ok</vt:lpstr>
      <vt:lpstr>Bieu 1c- Quy mo VLVH - TX ok</vt:lpstr>
      <vt:lpstr>Bieu 2 tong hop ok</vt:lpstr>
      <vt:lpstr>Biểu 2a- Khoa... ok</vt:lpstr>
      <vt:lpstr>Bieu 3a-Tong gio chuan chi ok</vt:lpstr>
      <vt:lpstr>Bieu 4a-KP TH thí nghiệm ok</vt:lpstr>
      <vt:lpstr> Biểu 5- NC mua sắm schua ok</vt:lpstr>
      <vt:lpstr>Bieu 6 KH CB </vt:lpstr>
      <vt:lpstr>Thong tin can bo</vt:lpstr>
      <vt:lpstr>Bieu7a-ke hoach NCKH</vt:lpstr>
      <vt:lpstr>Bieu 7b Ke hoach cong bo</vt:lpstr>
      <vt:lpstr>Bieu 8a Bien soan GT</vt:lpstr>
      <vt:lpstr>Biểu 10c-BDĐT CCNH</vt:lpstr>
      <vt:lpstr>Tổng hợp thu ok</vt:lpstr>
      <vt:lpstr>Biểu 9a- thu theo TC</vt:lpstr>
      <vt:lpstr>Biểu 9b- thu theo niên chế</vt:lpstr>
      <vt:lpstr>Biểu 10 Ke hoạch chi ok</vt:lpstr>
      <vt:lpstr>Bieu so lieu ThuNhap 2021</vt:lpstr>
      <vt:lpstr>'Biểu 10 Ke hoạch chi ok'!Print_Area</vt:lpstr>
      <vt:lpstr>'Bieu 1a - Quy mo Chinh quy ok'!Print_Area</vt:lpstr>
      <vt:lpstr>'Bieu 1b - Quy mo Sau dai hoc ok'!Print_Area</vt:lpstr>
      <vt:lpstr>'Bieu 1c- Quy mo VLVH - TX ok'!Print_Area</vt:lpstr>
      <vt:lpstr>'Biểu 2a- Khoa... ok'!Print_Area</vt:lpstr>
      <vt:lpstr>'Bieu 3a-Tong gio chuan chi ok'!Print_Area</vt:lpstr>
      <vt:lpstr>'Bieu 4a-KP TH thí nghiệm ok'!Print_Area</vt:lpstr>
      <vt:lpstr>'Bieu 8a Bien soan GT'!Print_Area</vt:lpstr>
      <vt:lpstr>'Bieu7a-ke hoach NCKH'!Print_Area</vt:lpstr>
      <vt:lpstr>'Biểu 10 Ke hoạch chi ok'!Print_Titles</vt:lpstr>
      <vt:lpstr>'Bieu 1a - Quy mo Chinh quy ok'!Print_Titles</vt:lpstr>
      <vt:lpstr>'Bieu 1b - Quy mo Sau dai hoc ok'!Print_Titles</vt:lpstr>
      <vt:lpstr>'Bieu 1c- Quy mo VLVH - TX ok'!Print_Titles</vt:lpstr>
      <vt:lpstr>'Bieu7a-ke hoach NCKH'!Print_Titles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Đặng Đình Thành</cp:lastModifiedBy>
  <cp:lastPrinted>2022-12-03T02:46:20Z</cp:lastPrinted>
  <dcterms:created xsi:type="dcterms:W3CDTF">2021-10-22T06:56:26Z</dcterms:created>
  <dcterms:modified xsi:type="dcterms:W3CDTF">2024-12-24T09:14:43Z</dcterms:modified>
</cp:coreProperties>
</file>